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ant Gupta\Desktop\"/>
    </mc:Choice>
  </mc:AlternateContent>
  <xr:revisionPtr revIDLastSave="0" documentId="13_ncr:1_{565FD2C4-4E0F-4180-AD1D-1B6ADF743724}" xr6:coauthVersionLast="40" xr6:coauthVersionMax="40" xr10:uidLastSave="{00000000-0000-0000-0000-000000000000}"/>
  <bookViews>
    <workbookView xWindow="0" yWindow="0" windowWidth="23040" windowHeight="9048" activeTab="3" xr2:uid="{ABE8A949-B3AA-4143-B1A1-AEF5F65B4AAC}"/>
  </bookViews>
  <sheets>
    <sheet name="Costing" sheetId="1" r:id="rId1"/>
    <sheet name="Loan" sheetId="2" r:id="rId2"/>
    <sheet name="Loan Detail" sheetId="3" r:id="rId3"/>
    <sheet name="Deposite-Withdrawal" sheetId="9" r:id="rId4"/>
    <sheet name="Balance" sheetId="10" r:id="rId5"/>
    <sheet name="Days" sheetId="8" r:id="rId6"/>
    <sheet name="Daily Interes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2" l="1"/>
  <c r="F110" i="2"/>
  <c r="F98" i="2"/>
  <c r="F86" i="2"/>
  <c r="F74" i="2"/>
  <c r="F62" i="2"/>
  <c r="F50" i="2"/>
  <c r="F38" i="2"/>
  <c r="F26" i="2"/>
  <c r="F14" i="2"/>
  <c r="B6" i="7"/>
  <c r="B4" i="7"/>
  <c r="J20" i="1"/>
  <c r="F3" i="7" l="1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E3" i="7"/>
  <c r="R128" i="3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I4" i="9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E3" i="1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E104" i="8"/>
  <c r="F104" i="8"/>
  <c r="G104" i="8"/>
  <c r="D104" i="8" s="1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E107" i="8"/>
  <c r="F107" i="8"/>
  <c r="D107" i="8" s="1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E3" i="8"/>
  <c r="B122" i="8"/>
  <c r="B121" i="8"/>
  <c r="B120" i="8"/>
  <c r="B119" i="8"/>
  <c r="B118" i="8"/>
  <c r="B117" i="8"/>
  <c r="B116" i="8"/>
  <c r="D116" i="8" s="1"/>
  <c r="B115" i="8"/>
  <c r="B114" i="8"/>
  <c r="B113" i="8"/>
  <c r="B112" i="8"/>
  <c r="D112" i="8" s="1"/>
  <c r="B111" i="8"/>
  <c r="B110" i="8"/>
  <c r="B109" i="8"/>
  <c r="B108" i="8"/>
  <c r="D108" i="8" s="1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D90" i="8" s="1"/>
  <c r="B89" i="8"/>
  <c r="B88" i="8"/>
  <c r="B87" i="8"/>
  <c r="D87" i="8" s="1"/>
  <c r="B86" i="8"/>
  <c r="B85" i="8"/>
  <c r="B84" i="8"/>
  <c r="B83" i="8"/>
  <c r="D83" i="8" s="1"/>
  <c r="B82" i="8"/>
  <c r="B81" i="8"/>
  <c r="B80" i="8"/>
  <c r="B79" i="8"/>
  <c r="D79" i="8" s="1"/>
  <c r="B78" i="8"/>
  <c r="B77" i="8"/>
  <c r="B76" i="8"/>
  <c r="D75" i="8"/>
  <c r="B75" i="8"/>
  <c r="B74" i="8"/>
  <c r="B73" i="8"/>
  <c r="D72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D55" i="8" s="1"/>
  <c r="B54" i="8"/>
  <c r="B53" i="8"/>
  <c r="B52" i="8"/>
  <c r="B51" i="8"/>
  <c r="B50" i="8"/>
  <c r="B49" i="8"/>
  <c r="B48" i="8"/>
  <c r="B47" i="8"/>
  <c r="B46" i="8"/>
  <c r="B45" i="8"/>
  <c r="B44" i="8"/>
  <c r="B43" i="8"/>
  <c r="D43" i="8" s="1"/>
  <c r="B42" i="8"/>
  <c r="B41" i="8"/>
  <c r="B40" i="8"/>
  <c r="D40" i="8" s="1"/>
  <c r="B39" i="8"/>
  <c r="B38" i="8"/>
  <c r="B37" i="8"/>
  <c r="B36" i="8"/>
  <c r="D36" i="8" s="1"/>
  <c r="B35" i="8"/>
  <c r="B34" i="8"/>
  <c r="B33" i="8"/>
  <c r="B32" i="8"/>
  <c r="B31" i="8"/>
  <c r="D31" i="8" s="1"/>
  <c r="B30" i="8"/>
  <c r="B29" i="8"/>
  <c r="B28" i="8"/>
  <c r="B27" i="8"/>
  <c r="B26" i="8"/>
  <c r="B25" i="8"/>
  <c r="D25" i="8" s="1"/>
  <c r="B24" i="8"/>
  <c r="B23" i="8"/>
  <c r="B22" i="8"/>
  <c r="B21" i="8"/>
  <c r="B20" i="8"/>
  <c r="B19" i="8"/>
  <c r="D19" i="8" s="1"/>
  <c r="B18" i="8"/>
  <c r="B17" i="8"/>
  <c r="B16" i="8"/>
  <c r="B15" i="8"/>
  <c r="B14" i="8"/>
  <c r="B13" i="8"/>
  <c r="B12" i="8"/>
  <c r="B11" i="8"/>
  <c r="B10" i="8"/>
  <c r="D10" i="8" s="1"/>
  <c r="B9" i="8"/>
  <c r="B8" i="8"/>
  <c r="B7" i="8"/>
  <c r="B6" i="8"/>
  <c r="B5" i="8"/>
  <c r="B4" i="8"/>
  <c r="B3" i="8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5" i="7"/>
  <c r="B3" i="7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8" i="3"/>
  <c r="D13" i="8" l="1"/>
  <c r="D20" i="8"/>
  <c r="D35" i="8"/>
  <c r="D39" i="8"/>
  <c r="D49" i="8"/>
  <c r="D56" i="8"/>
  <c r="D60" i="8"/>
  <c r="D64" i="8"/>
  <c r="D68" i="8"/>
  <c r="D111" i="8"/>
  <c r="D115" i="8"/>
  <c r="D7" i="8"/>
  <c r="D11" i="8"/>
  <c r="D15" i="8"/>
  <c r="D22" i="8"/>
  <c r="D47" i="8"/>
  <c r="D51" i="8"/>
  <c r="D58" i="8"/>
  <c r="D76" i="8"/>
  <c r="D80" i="8"/>
  <c r="D84" i="8"/>
  <c r="D91" i="8"/>
  <c r="D95" i="8"/>
  <c r="D99" i="8"/>
  <c r="D103" i="8"/>
  <c r="D113" i="8"/>
  <c r="D4" i="8"/>
  <c r="D23" i="8"/>
  <c r="D27" i="8"/>
  <c r="D44" i="8"/>
  <c r="D48" i="8"/>
  <c r="D52" i="8"/>
  <c r="D59" i="8"/>
  <c r="D63" i="8"/>
  <c r="D67" i="8"/>
  <c r="D71" i="8"/>
  <c r="D81" i="8"/>
  <c r="D88" i="8"/>
  <c r="D92" i="8"/>
  <c r="D96" i="8"/>
  <c r="D100" i="8"/>
  <c r="D26" i="8"/>
  <c r="D41" i="8"/>
  <c r="D73" i="8"/>
  <c r="D114" i="8"/>
  <c r="D5" i="8"/>
  <c r="D18" i="8"/>
  <c r="D30" i="8"/>
  <c r="D33" i="8"/>
  <c r="D42" i="8"/>
  <c r="D65" i="8"/>
  <c r="D74" i="8"/>
  <c r="D97" i="8"/>
  <c r="D106" i="8"/>
  <c r="D14" i="8"/>
  <c r="D50" i="8"/>
  <c r="D82" i="8"/>
  <c r="D6" i="8"/>
  <c r="D9" i="8"/>
  <c r="D21" i="8"/>
  <c r="D34" i="8"/>
  <c r="D57" i="8"/>
  <c r="D66" i="8"/>
  <c r="D89" i="8"/>
  <c r="D98" i="8"/>
  <c r="D120" i="8"/>
  <c r="D119" i="8"/>
  <c r="D3" i="8"/>
  <c r="D17" i="8"/>
  <c r="D29" i="8"/>
  <c r="D105" i="8"/>
  <c r="D122" i="8"/>
  <c r="D121" i="8"/>
  <c r="D8" i="8"/>
  <c r="D24" i="8"/>
  <c r="D12" i="8"/>
  <c r="D28" i="8"/>
  <c r="D16" i="8"/>
  <c r="D32" i="8"/>
  <c r="D45" i="8"/>
  <c r="D46" i="8"/>
  <c r="D61" i="8"/>
  <c r="D62" i="8"/>
  <c r="D77" i="8"/>
  <c r="D78" i="8"/>
  <c r="D93" i="8"/>
  <c r="D94" i="8"/>
  <c r="D109" i="8"/>
  <c r="D110" i="8"/>
  <c r="D37" i="8"/>
  <c r="D38" i="8"/>
  <c r="D53" i="8"/>
  <c r="D54" i="8"/>
  <c r="D69" i="8"/>
  <c r="D70" i="8"/>
  <c r="D85" i="8"/>
  <c r="D86" i="8"/>
  <c r="D101" i="8"/>
  <c r="D102" i="8"/>
  <c r="D117" i="8"/>
  <c r="D118" i="8"/>
  <c r="I35" i="1"/>
  <c r="Q8" i="3" l="1"/>
  <c r="N8" i="3" s="1"/>
  <c r="J9" i="3" s="1"/>
  <c r="M9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9" i="3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9" i="3"/>
  <c r="L1" i="3"/>
  <c r="O9" i="3" l="1"/>
  <c r="S9" i="3"/>
  <c r="N9" i="3" l="1"/>
  <c r="J10" i="3" s="1"/>
  <c r="M10" i="3" l="1"/>
  <c r="S10" i="3"/>
  <c r="O10" i="3"/>
  <c r="N10" i="3" l="1"/>
  <c r="J11" i="3" s="1"/>
  <c r="M11" i="3" l="1"/>
  <c r="S11" i="3" s="1"/>
  <c r="O11" i="3"/>
  <c r="N11" i="3" l="1"/>
  <c r="J12" i="3" s="1"/>
  <c r="M12" i="3" l="1"/>
  <c r="O12" i="3"/>
  <c r="N12" i="3" s="1"/>
  <c r="J13" i="3" s="1"/>
  <c r="S12" i="3"/>
  <c r="M13" i="3" l="1"/>
  <c r="S13" i="3" s="1"/>
  <c r="O13" i="3"/>
  <c r="N13" i="3" l="1"/>
  <c r="J14" i="3" s="1"/>
  <c r="M14" i="3" l="1"/>
  <c r="S14" i="3" s="1"/>
  <c r="O14" i="3"/>
  <c r="N14" i="3" s="1"/>
  <c r="J15" i="3" s="1"/>
  <c r="M15" i="3" l="1"/>
  <c r="S15" i="3" s="1"/>
  <c r="O15" i="3"/>
  <c r="N15" i="3" l="1"/>
  <c r="J16" i="3" s="1"/>
  <c r="M16" i="3" l="1"/>
  <c r="S16" i="3" s="1"/>
  <c r="O16" i="3"/>
  <c r="N16" i="3" l="1"/>
  <c r="J17" i="3" s="1"/>
  <c r="M17" i="3" l="1"/>
  <c r="S17" i="3" s="1"/>
  <c r="O17" i="3"/>
  <c r="N17" i="3" l="1"/>
  <c r="J18" i="3" s="1"/>
  <c r="M18" i="3" l="1"/>
  <c r="S18" i="3" s="1"/>
  <c r="O18" i="3"/>
  <c r="N18" i="3" l="1"/>
  <c r="J19" i="3" s="1"/>
  <c r="M19" i="3" l="1"/>
  <c r="S19" i="3" s="1"/>
  <c r="O19" i="3"/>
  <c r="N19" i="3" l="1"/>
  <c r="J20" i="3" s="1"/>
  <c r="M20" i="3" l="1"/>
  <c r="S20" i="3" s="1"/>
  <c r="O20" i="3"/>
  <c r="N20" i="3" l="1"/>
  <c r="J21" i="3" s="1"/>
  <c r="M21" i="3" l="1"/>
  <c r="S21" i="3" s="1"/>
  <c r="O21" i="3"/>
  <c r="N21" i="3" l="1"/>
  <c r="J22" i="3" s="1"/>
  <c r="M22" i="3" l="1"/>
  <c r="S22" i="3" s="1"/>
  <c r="O22" i="3"/>
  <c r="N22" i="3" l="1"/>
  <c r="J23" i="3" s="1"/>
  <c r="M23" i="3" l="1"/>
  <c r="S23" i="3" s="1"/>
  <c r="O23" i="3"/>
  <c r="N23" i="3" l="1"/>
  <c r="J24" i="3" s="1"/>
  <c r="M24" i="3" l="1"/>
  <c r="S24" i="3" s="1"/>
  <c r="O24" i="3"/>
  <c r="N24" i="3" l="1"/>
  <c r="J25" i="3" s="1"/>
  <c r="M25" i="3" l="1"/>
  <c r="S25" i="3" s="1"/>
  <c r="O25" i="3"/>
  <c r="N25" i="3" l="1"/>
  <c r="J26" i="3" s="1"/>
  <c r="M26" i="3" l="1"/>
  <c r="S26" i="3" s="1"/>
  <c r="O26" i="3"/>
  <c r="N26" i="3" l="1"/>
  <c r="J27" i="3" s="1"/>
  <c r="M27" i="3" l="1"/>
  <c r="S27" i="3" s="1"/>
  <c r="O27" i="3"/>
  <c r="N27" i="3" l="1"/>
  <c r="J28" i="3" s="1"/>
  <c r="M28" i="3" l="1"/>
  <c r="S28" i="3" s="1"/>
  <c r="O28" i="3"/>
  <c r="N28" i="3" l="1"/>
  <c r="J29" i="3" s="1"/>
  <c r="M29" i="3" l="1"/>
  <c r="S29" i="3" s="1"/>
  <c r="O29" i="3"/>
  <c r="N29" i="3" l="1"/>
  <c r="J30" i="3" s="1"/>
  <c r="M30" i="3" l="1"/>
  <c r="S30" i="3" s="1"/>
  <c r="O30" i="3"/>
  <c r="N30" i="3" l="1"/>
  <c r="J31" i="3" s="1"/>
  <c r="M31" i="3" l="1"/>
  <c r="S31" i="3" s="1"/>
  <c r="O31" i="3"/>
  <c r="N31" i="3" l="1"/>
  <c r="J32" i="3" s="1"/>
  <c r="M32" i="3" l="1"/>
  <c r="S32" i="3" s="1"/>
  <c r="O32" i="3"/>
  <c r="N32" i="3" l="1"/>
  <c r="J33" i="3" s="1"/>
  <c r="M33" i="3" l="1"/>
  <c r="S33" i="3" s="1"/>
  <c r="O33" i="3"/>
  <c r="N33" i="3" l="1"/>
  <c r="J34" i="3" s="1"/>
  <c r="M34" i="3" l="1"/>
  <c r="S34" i="3" s="1"/>
  <c r="O34" i="3"/>
  <c r="N34" i="3" l="1"/>
  <c r="J35" i="3" s="1"/>
  <c r="M35" i="3" l="1"/>
  <c r="S35" i="3" s="1"/>
  <c r="O35" i="3"/>
  <c r="N35" i="3" l="1"/>
  <c r="J36" i="3" s="1"/>
  <c r="M36" i="3" l="1"/>
  <c r="S36" i="3" s="1"/>
  <c r="O36" i="3"/>
  <c r="N36" i="3" l="1"/>
  <c r="J37" i="3" s="1"/>
  <c r="M37" i="3" l="1"/>
  <c r="S37" i="3" s="1"/>
  <c r="O37" i="3"/>
  <c r="N37" i="3" l="1"/>
  <c r="J38" i="3" s="1"/>
  <c r="M38" i="3" l="1"/>
  <c r="S38" i="3" s="1"/>
  <c r="O38" i="3"/>
  <c r="N38" i="3" l="1"/>
  <c r="J39" i="3" s="1"/>
  <c r="M39" i="3" l="1"/>
  <c r="S39" i="3" s="1"/>
  <c r="O39" i="3"/>
  <c r="N39" i="3" l="1"/>
  <c r="J40" i="3" s="1"/>
  <c r="M40" i="3" l="1"/>
  <c r="S40" i="3" s="1"/>
  <c r="O40" i="3"/>
  <c r="N40" i="3" l="1"/>
  <c r="J41" i="3" s="1"/>
  <c r="M41" i="3" l="1"/>
  <c r="S41" i="3" s="1"/>
  <c r="O41" i="3"/>
  <c r="N41" i="3" l="1"/>
  <c r="J42" i="3" s="1"/>
  <c r="M42" i="3" l="1"/>
  <c r="S42" i="3" s="1"/>
  <c r="O42" i="3"/>
  <c r="N42" i="3" l="1"/>
  <c r="J43" i="3" s="1"/>
  <c r="M43" i="3" l="1"/>
  <c r="S43" i="3" s="1"/>
  <c r="O43" i="3"/>
  <c r="N43" i="3" l="1"/>
  <c r="J44" i="3" s="1"/>
  <c r="M44" i="3" l="1"/>
  <c r="S44" i="3" s="1"/>
  <c r="O44" i="3"/>
  <c r="N44" i="3" l="1"/>
  <c r="J45" i="3" s="1"/>
  <c r="M45" i="3" l="1"/>
  <c r="S45" i="3" s="1"/>
  <c r="O45" i="3"/>
  <c r="N45" i="3" l="1"/>
  <c r="J46" i="3" s="1"/>
  <c r="M46" i="3" l="1"/>
  <c r="S46" i="3" s="1"/>
  <c r="O46" i="3"/>
  <c r="N46" i="3" l="1"/>
  <c r="J47" i="3" s="1"/>
  <c r="M47" i="3" l="1"/>
  <c r="S47" i="3"/>
  <c r="S7" i="3" s="1"/>
  <c r="O47" i="3"/>
  <c r="N47" i="3" l="1"/>
  <c r="J48" i="3" s="1"/>
  <c r="M48" i="3" l="1"/>
  <c r="S48" i="3" s="1"/>
  <c r="O48" i="3"/>
  <c r="N48" i="3" l="1"/>
  <c r="J49" i="3" s="1"/>
  <c r="M49" i="3" l="1"/>
  <c r="S49" i="3" s="1"/>
  <c r="O49" i="3"/>
  <c r="N49" i="3" l="1"/>
  <c r="J50" i="3" s="1"/>
  <c r="M50" i="3" l="1"/>
  <c r="S50" i="3" s="1"/>
  <c r="O50" i="3"/>
  <c r="N50" i="3" l="1"/>
  <c r="J51" i="3" s="1"/>
  <c r="M51" i="3" l="1"/>
  <c r="S51" i="3" s="1"/>
  <c r="O51" i="3"/>
  <c r="N51" i="3" l="1"/>
  <c r="J52" i="3" s="1"/>
  <c r="M52" i="3" l="1"/>
  <c r="S52" i="3" s="1"/>
  <c r="O52" i="3"/>
  <c r="N52" i="3" l="1"/>
  <c r="J53" i="3" s="1"/>
  <c r="M53" i="3" l="1"/>
  <c r="S53" i="3" s="1"/>
  <c r="O53" i="3"/>
  <c r="N53" i="3" l="1"/>
  <c r="J54" i="3" s="1"/>
  <c r="M54" i="3" l="1"/>
  <c r="S54" i="3" s="1"/>
  <c r="O54" i="3"/>
  <c r="N54" i="3" l="1"/>
  <c r="J55" i="3" s="1"/>
  <c r="M55" i="3" l="1"/>
  <c r="S55" i="3" s="1"/>
  <c r="O55" i="3"/>
  <c r="N55" i="3" l="1"/>
  <c r="J56" i="3" s="1"/>
  <c r="M56" i="3" l="1"/>
  <c r="S56" i="3" s="1"/>
  <c r="O56" i="3"/>
  <c r="N56" i="3" l="1"/>
  <c r="J57" i="3" s="1"/>
  <c r="M57" i="3" l="1"/>
  <c r="S57" i="3" s="1"/>
  <c r="O57" i="3"/>
  <c r="N57" i="3" l="1"/>
  <c r="J58" i="3" s="1"/>
  <c r="M58" i="3" l="1"/>
  <c r="S58" i="3" s="1"/>
  <c r="O58" i="3"/>
  <c r="N58" i="3" l="1"/>
  <c r="J59" i="3" s="1"/>
  <c r="M59" i="3" l="1"/>
  <c r="S59" i="3" s="1"/>
  <c r="O59" i="3"/>
  <c r="N59" i="3" l="1"/>
  <c r="J60" i="3" s="1"/>
  <c r="M60" i="3" l="1"/>
  <c r="S60" i="3" s="1"/>
  <c r="O60" i="3"/>
  <c r="N60" i="3" l="1"/>
  <c r="J61" i="3" s="1"/>
  <c r="M61" i="3" l="1"/>
  <c r="S61" i="3" s="1"/>
  <c r="O61" i="3"/>
  <c r="N61" i="3" l="1"/>
  <c r="J62" i="3" s="1"/>
  <c r="M62" i="3" l="1"/>
  <c r="S62" i="3" s="1"/>
  <c r="O62" i="3"/>
  <c r="N62" i="3" l="1"/>
  <c r="J63" i="3" s="1"/>
  <c r="M63" i="3" l="1"/>
  <c r="S63" i="3" s="1"/>
  <c r="O63" i="3"/>
  <c r="N63" i="3" l="1"/>
  <c r="J64" i="3" s="1"/>
  <c r="M64" i="3" l="1"/>
  <c r="S64" i="3" s="1"/>
  <c r="O64" i="3"/>
  <c r="N64" i="3" l="1"/>
  <c r="J65" i="3" s="1"/>
  <c r="M65" i="3" l="1"/>
  <c r="S65" i="3" s="1"/>
  <c r="O65" i="3"/>
  <c r="N65" i="3" l="1"/>
  <c r="J66" i="3" s="1"/>
  <c r="M66" i="3" l="1"/>
  <c r="S66" i="3" s="1"/>
  <c r="O66" i="3"/>
  <c r="N66" i="3" l="1"/>
  <c r="J67" i="3" s="1"/>
  <c r="M67" i="3" l="1"/>
  <c r="S67" i="3" s="1"/>
  <c r="O67" i="3"/>
  <c r="N67" i="3" l="1"/>
  <c r="J68" i="3" s="1"/>
  <c r="M68" i="3" l="1"/>
  <c r="S68" i="3" s="1"/>
  <c r="O68" i="3"/>
  <c r="N68" i="3" l="1"/>
  <c r="J69" i="3" s="1"/>
  <c r="M69" i="3" l="1"/>
  <c r="S69" i="3" s="1"/>
  <c r="O69" i="3"/>
  <c r="N69" i="3" l="1"/>
  <c r="J70" i="3" s="1"/>
  <c r="M70" i="3" l="1"/>
  <c r="S70" i="3" s="1"/>
  <c r="O70" i="3"/>
  <c r="N70" i="3" l="1"/>
  <c r="J71" i="3" s="1"/>
  <c r="M71" i="3" l="1"/>
  <c r="S71" i="3" s="1"/>
  <c r="O71" i="3"/>
  <c r="N71" i="3" l="1"/>
  <c r="J72" i="3" s="1"/>
  <c r="M72" i="3" l="1"/>
  <c r="S72" i="3" s="1"/>
  <c r="O72" i="3"/>
  <c r="N72" i="3" l="1"/>
  <c r="J73" i="3" s="1"/>
  <c r="M73" i="3" l="1"/>
  <c r="S73" i="3" s="1"/>
  <c r="O73" i="3"/>
  <c r="N73" i="3" l="1"/>
  <c r="J74" i="3" s="1"/>
  <c r="M74" i="3" l="1"/>
  <c r="S74" i="3" s="1"/>
  <c r="O74" i="3"/>
  <c r="N74" i="3" l="1"/>
  <c r="J75" i="3" s="1"/>
  <c r="M75" i="3" l="1"/>
  <c r="S75" i="3" s="1"/>
  <c r="O75" i="3"/>
  <c r="N75" i="3" l="1"/>
  <c r="J76" i="3" s="1"/>
  <c r="M76" i="3" l="1"/>
  <c r="S76" i="3" s="1"/>
  <c r="O76" i="3"/>
  <c r="N76" i="3" l="1"/>
  <c r="J77" i="3" s="1"/>
  <c r="M77" i="3" l="1"/>
  <c r="O77" i="3"/>
  <c r="S77" i="3"/>
  <c r="N77" i="3" l="1"/>
  <c r="J78" i="3" s="1"/>
  <c r="M78" i="3" l="1"/>
  <c r="S78" i="3" s="1"/>
  <c r="O78" i="3"/>
  <c r="N78" i="3" l="1"/>
  <c r="J79" i="3" s="1"/>
  <c r="M79" i="3" l="1"/>
  <c r="S79" i="3" s="1"/>
  <c r="O79" i="3"/>
  <c r="N79" i="3" l="1"/>
  <c r="J80" i="3" s="1"/>
  <c r="M80" i="3" l="1"/>
  <c r="S80" i="3" s="1"/>
  <c r="O80" i="3"/>
  <c r="N80" i="3" l="1"/>
  <c r="J81" i="3" s="1"/>
  <c r="M81" i="3" l="1"/>
  <c r="S81" i="3" s="1"/>
  <c r="O81" i="3"/>
  <c r="N81" i="3" l="1"/>
  <c r="J82" i="3" s="1"/>
  <c r="M82" i="3" l="1"/>
  <c r="S82" i="3" s="1"/>
  <c r="O82" i="3"/>
  <c r="N82" i="3" l="1"/>
  <c r="J83" i="3" s="1"/>
  <c r="M83" i="3" l="1"/>
  <c r="S83" i="3" s="1"/>
  <c r="O83" i="3"/>
  <c r="N83" i="3" l="1"/>
  <c r="J84" i="3" s="1"/>
  <c r="M84" i="3" l="1"/>
  <c r="S84" i="3" s="1"/>
  <c r="O84" i="3"/>
  <c r="N84" i="3" l="1"/>
  <c r="J85" i="3" s="1"/>
  <c r="M85" i="3" l="1"/>
  <c r="S85" i="3" s="1"/>
  <c r="O85" i="3"/>
  <c r="N85" i="3" l="1"/>
  <c r="J86" i="3" s="1"/>
  <c r="M86" i="3" l="1"/>
  <c r="S86" i="3" s="1"/>
  <c r="O86" i="3"/>
  <c r="N86" i="3" l="1"/>
  <c r="J87" i="3" s="1"/>
  <c r="M87" i="3" l="1"/>
  <c r="S87" i="3" s="1"/>
  <c r="O87" i="3"/>
  <c r="N87" i="3" l="1"/>
  <c r="J88" i="3" s="1"/>
  <c r="M88" i="3" l="1"/>
  <c r="O88" i="3"/>
  <c r="S88" i="3"/>
  <c r="N88" i="3" l="1"/>
  <c r="J89" i="3" s="1"/>
  <c r="M89" i="3" l="1"/>
  <c r="S89" i="3" s="1"/>
  <c r="O89" i="3"/>
  <c r="N89" i="3" l="1"/>
  <c r="J90" i="3" s="1"/>
  <c r="M90" i="3" l="1"/>
  <c r="S90" i="3" s="1"/>
  <c r="O90" i="3"/>
  <c r="N90" i="3" l="1"/>
  <c r="J91" i="3" s="1"/>
  <c r="M91" i="3" l="1"/>
  <c r="S91" i="3" s="1"/>
  <c r="O91" i="3"/>
  <c r="N91" i="3" l="1"/>
  <c r="J92" i="3" s="1"/>
  <c r="M92" i="3" l="1"/>
  <c r="S92" i="3" s="1"/>
  <c r="O92" i="3"/>
  <c r="N92" i="3" l="1"/>
  <c r="J93" i="3" s="1"/>
  <c r="M93" i="3" l="1"/>
  <c r="S93" i="3" s="1"/>
  <c r="O93" i="3"/>
  <c r="N93" i="3" s="1"/>
  <c r="J94" i="3" s="1"/>
  <c r="M94" i="3" l="1"/>
  <c r="S94" i="3" s="1"/>
  <c r="O94" i="3"/>
  <c r="N94" i="3" l="1"/>
  <c r="J95" i="3" s="1"/>
  <c r="M95" i="3" l="1"/>
  <c r="S95" i="3" s="1"/>
  <c r="O95" i="3"/>
  <c r="N95" i="3" l="1"/>
  <c r="J96" i="3" s="1"/>
  <c r="M96" i="3" l="1"/>
  <c r="S96" i="3" s="1"/>
  <c r="O96" i="3"/>
  <c r="N96" i="3" l="1"/>
  <c r="J97" i="3" s="1"/>
  <c r="M97" i="3" l="1"/>
  <c r="S97" i="3" s="1"/>
  <c r="O97" i="3"/>
  <c r="N97" i="3" l="1"/>
  <c r="J98" i="3" s="1"/>
  <c r="M98" i="3" l="1"/>
  <c r="S98" i="3" s="1"/>
  <c r="O98" i="3"/>
  <c r="N98" i="3" l="1"/>
  <c r="J99" i="3" s="1"/>
  <c r="M99" i="3" l="1"/>
  <c r="S99" i="3" s="1"/>
  <c r="O99" i="3"/>
  <c r="N99" i="3" l="1"/>
  <c r="J100" i="3" s="1"/>
  <c r="M100" i="3" l="1"/>
  <c r="S100" i="3" s="1"/>
  <c r="O100" i="3"/>
  <c r="N100" i="3" l="1"/>
  <c r="J101" i="3" s="1"/>
  <c r="M101" i="3" l="1"/>
  <c r="S101" i="3" s="1"/>
  <c r="O101" i="3"/>
  <c r="N101" i="3" l="1"/>
  <c r="J102" i="3" s="1"/>
  <c r="M102" i="3" l="1"/>
  <c r="S102" i="3" s="1"/>
  <c r="O102" i="3"/>
  <c r="N102" i="3" l="1"/>
  <c r="J103" i="3" s="1"/>
  <c r="M103" i="3" l="1"/>
  <c r="S103" i="3" s="1"/>
  <c r="O103" i="3"/>
  <c r="N103" i="3" l="1"/>
  <c r="J104" i="3" s="1"/>
  <c r="M104" i="3" l="1"/>
  <c r="S104" i="3" s="1"/>
  <c r="O104" i="3"/>
  <c r="N104" i="3" l="1"/>
  <c r="J105" i="3" s="1"/>
  <c r="M105" i="3" l="1"/>
  <c r="S105" i="3" s="1"/>
  <c r="O105" i="3"/>
  <c r="N105" i="3" l="1"/>
  <c r="J106" i="3" s="1"/>
  <c r="M106" i="3" l="1"/>
  <c r="S106" i="3" s="1"/>
  <c r="O106" i="3"/>
  <c r="N106" i="3" l="1"/>
  <c r="J107" i="3" s="1"/>
  <c r="M107" i="3" l="1"/>
  <c r="S107" i="3" s="1"/>
  <c r="O107" i="3"/>
  <c r="N107" i="3" l="1"/>
  <c r="J108" i="3" s="1"/>
  <c r="M108" i="3" l="1"/>
  <c r="S108" i="3" s="1"/>
  <c r="O108" i="3"/>
  <c r="N108" i="3" l="1"/>
  <c r="J109" i="3" s="1"/>
  <c r="M109" i="3" l="1"/>
  <c r="S109" i="3" s="1"/>
  <c r="O109" i="3"/>
  <c r="N109" i="3" l="1"/>
  <c r="J110" i="3" s="1"/>
  <c r="M110" i="3" l="1"/>
  <c r="S110" i="3" s="1"/>
  <c r="O110" i="3"/>
  <c r="N110" i="3" l="1"/>
  <c r="J111" i="3" s="1"/>
  <c r="M111" i="3" l="1"/>
  <c r="S111" i="3" s="1"/>
  <c r="O111" i="3"/>
  <c r="N111" i="3" l="1"/>
  <c r="J112" i="3" s="1"/>
  <c r="M112" i="3" l="1"/>
  <c r="S112" i="3" s="1"/>
  <c r="O112" i="3"/>
  <c r="N112" i="3" l="1"/>
  <c r="J113" i="3" s="1"/>
  <c r="M113" i="3" l="1"/>
  <c r="S113" i="3" s="1"/>
  <c r="O113" i="3"/>
  <c r="N113" i="3" l="1"/>
  <c r="J114" i="3" s="1"/>
  <c r="M114" i="3" l="1"/>
  <c r="S114" i="3" s="1"/>
  <c r="O114" i="3"/>
  <c r="N114" i="3" l="1"/>
  <c r="J115" i="3" s="1"/>
  <c r="M115" i="3" l="1"/>
  <c r="S115" i="3" s="1"/>
  <c r="O115" i="3"/>
  <c r="N115" i="3" l="1"/>
  <c r="J116" i="3" s="1"/>
  <c r="M116" i="3" l="1"/>
  <c r="S116" i="3" s="1"/>
  <c r="O116" i="3"/>
  <c r="N116" i="3" l="1"/>
  <c r="J117" i="3" s="1"/>
  <c r="M117" i="3" l="1"/>
  <c r="S117" i="3" s="1"/>
  <c r="O117" i="3"/>
  <c r="N117" i="3" l="1"/>
  <c r="J118" i="3" s="1"/>
  <c r="M118" i="3" l="1"/>
  <c r="S118" i="3" s="1"/>
  <c r="O118" i="3"/>
  <c r="N118" i="3" l="1"/>
  <c r="J119" i="3" s="1"/>
  <c r="M119" i="3" l="1"/>
  <c r="S119" i="3" s="1"/>
  <c r="O119" i="3"/>
  <c r="N119" i="3" l="1"/>
  <c r="J120" i="3" s="1"/>
  <c r="M120" i="3" l="1"/>
  <c r="S120" i="3" s="1"/>
  <c r="O120" i="3"/>
  <c r="N120" i="3" l="1"/>
  <c r="J121" i="3" s="1"/>
  <c r="M121" i="3" l="1"/>
  <c r="S121" i="3" s="1"/>
  <c r="O121" i="3"/>
  <c r="N121" i="3" l="1"/>
  <c r="J122" i="3" s="1"/>
  <c r="M122" i="3" l="1"/>
  <c r="S122" i="3" s="1"/>
  <c r="O122" i="3"/>
  <c r="N122" i="3" l="1"/>
  <c r="J123" i="3" s="1"/>
  <c r="M123" i="3" l="1"/>
  <c r="S123" i="3" s="1"/>
  <c r="O123" i="3"/>
  <c r="N123" i="3" l="1"/>
  <c r="J124" i="3" s="1"/>
  <c r="M124" i="3" l="1"/>
  <c r="S124" i="3" s="1"/>
  <c r="O124" i="3"/>
  <c r="N124" i="3" l="1"/>
  <c r="J125" i="3" s="1"/>
  <c r="M125" i="3" l="1"/>
  <c r="S125" i="3" s="1"/>
  <c r="O125" i="3"/>
  <c r="N125" i="3" l="1"/>
  <c r="J126" i="3" s="1"/>
  <c r="M126" i="3" l="1"/>
  <c r="S126" i="3" s="1"/>
  <c r="O126" i="3"/>
  <c r="N126" i="3" l="1"/>
  <c r="J127" i="3" s="1"/>
  <c r="M127" i="3" l="1"/>
  <c r="S127" i="3" s="1"/>
  <c r="O127" i="3"/>
  <c r="N127" i="3" l="1"/>
  <c r="J128" i="3" s="1"/>
  <c r="M128" i="3" l="1"/>
  <c r="S128" i="3" s="1"/>
  <c r="O128" i="3"/>
  <c r="N128" i="3" l="1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C7" i="2"/>
  <c r="E7" i="2" s="1"/>
  <c r="C8" i="2"/>
  <c r="E8" i="2" s="1"/>
  <c r="C9" i="2"/>
  <c r="C10" i="2"/>
  <c r="E10" i="2" s="1"/>
  <c r="C11" i="2"/>
  <c r="E11" i="2" s="1"/>
  <c r="C12" i="2"/>
  <c r="E12" i="2" s="1"/>
  <c r="C13" i="2"/>
  <c r="C14" i="2"/>
  <c r="E14" i="2" s="1"/>
  <c r="C15" i="2"/>
  <c r="E15" i="2" s="1"/>
  <c r="C16" i="2"/>
  <c r="E16" i="2" s="1"/>
  <c r="C17" i="2"/>
  <c r="C18" i="2"/>
  <c r="E18" i="2" s="1"/>
  <c r="C19" i="2"/>
  <c r="E19" i="2" s="1"/>
  <c r="C20" i="2"/>
  <c r="E20" i="2" s="1"/>
  <c r="C21" i="2"/>
  <c r="C22" i="2"/>
  <c r="E22" i="2" s="1"/>
  <c r="C23" i="2"/>
  <c r="E23" i="2" s="1"/>
  <c r="C24" i="2"/>
  <c r="E24" i="2" s="1"/>
  <c r="C25" i="2"/>
  <c r="C26" i="2"/>
  <c r="E26" i="2" s="1"/>
  <c r="C27" i="2"/>
  <c r="E27" i="2" s="1"/>
  <c r="C28" i="2"/>
  <c r="E28" i="2" s="1"/>
  <c r="C29" i="2"/>
  <c r="C30" i="2"/>
  <c r="E30" i="2" s="1"/>
  <c r="C31" i="2"/>
  <c r="E31" i="2" s="1"/>
  <c r="C32" i="2"/>
  <c r="E32" i="2" s="1"/>
  <c r="C33" i="2"/>
  <c r="C34" i="2"/>
  <c r="E34" i="2" s="1"/>
  <c r="C35" i="2"/>
  <c r="E35" i="2" s="1"/>
  <c r="C36" i="2"/>
  <c r="E36" i="2" s="1"/>
  <c r="C37" i="2"/>
  <c r="C38" i="2"/>
  <c r="E38" i="2" s="1"/>
  <c r="C39" i="2"/>
  <c r="E39" i="2" s="1"/>
  <c r="C40" i="2"/>
  <c r="E40" i="2" s="1"/>
  <c r="C41" i="2"/>
  <c r="C42" i="2"/>
  <c r="E42" i="2" s="1"/>
  <c r="C43" i="2"/>
  <c r="E43" i="2" s="1"/>
  <c r="C44" i="2"/>
  <c r="E44" i="2" s="1"/>
  <c r="C45" i="2"/>
  <c r="C46" i="2"/>
  <c r="E46" i="2" s="1"/>
  <c r="C47" i="2"/>
  <c r="E47" i="2" s="1"/>
  <c r="C48" i="2"/>
  <c r="E48" i="2" s="1"/>
  <c r="C49" i="2"/>
  <c r="C50" i="2"/>
  <c r="E50" i="2" s="1"/>
  <c r="C51" i="2"/>
  <c r="E51" i="2" s="1"/>
  <c r="C52" i="2"/>
  <c r="E52" i="2" s="1"/>
  <c r="C53" i="2"/>
  <c r="C54" i="2"/>
  <c r="E54" i="2" s="1"/>
  <c r="C55" i="2"/>
  <c r="E55" i="2" s="1"/>
  <c r="C56" i="2"/>
  <c r="E56" i="2" s="1"/>
  <c r="C57" i="2"/>
  <c r="C58" i="2"/>
  <c r="E58" i="2" s="1"/>
  <c r="C59" i="2"/>
  <c r="E59" i="2" s="1"/>
  <c r="C60" i="2"/>
  <c r="E60" i="2" s="1"/>
  <c r="C61" i="2"/>
  <c r="C62" i="2"/>
  <c r="E62" i="2" s="1"/>
  <c r="C63" i="2"/>
  <c r="E63" i="2" s="1"/>
  <c r="C64" i="2"/>
  <c r="E64" i="2" s="1"/>
  <c r="C65" i="2"/>
  <c r="C66" i="2"/>
  <c r="E66" i="2" s="1"/>
  <c r="C67" i="2"/>
  <c r="E67" i="2" s="1"/>
  <c r="C68" i="2"/>
  <c r="E68" i="2" s="1"/>
  <c r="C69" i="2"/>
  <c r="C70" i="2"/>
  <c r="E70" i="2" s="1"/>
  <c r="C71" i="2"/>
  <c r="E71" i="2" s="1"/>
  <c r="C72" i="2"/>
  <c r="E72" i="2" s="1"/>
  <c r="C73" i="2"/>
  <c r="C74" i="2"/>
  <c r="E74" i="2" s="1"/>
  <c r="C75" i="2"/>
  <c r="E75" i="2" s="1"/>
  <c r="C76" i="2"/>
  <c r="E76" i="2" s="1"/>
  <c r="C77" i="2"/>
  <c r="C78" i="2"/>
  <c r="E78" i="2" s="1"/>
  <c r="C79" i="2"/>
  <c r="E79" i="2" s="1"/>
  <c r="C80" i="2"/>
  <c r="E80" i="2" s="1"/>
  <c r="C81" i="2"/>
  <c r="C82" i="2"/>
  <c r="E82" i="2" s="1"/>
  <c r="C83" i="2"/>
  <c r="E83" i="2" s="1"/>
  <c r="C84" i="2"/>
  <c r="E84" i="2" s="1"/>
  <c r="C85" i="2"/>
  <c r="C86" i="2"/>
  <c r="E86" i="2" s="1"/>
  <c r="C87" i="2"/>
  <c r="E87" i="2" s="1"/>
  <c r="C88" i="2"/>
  <c r="E88" i="2" s="1"/>
  <c r="C89" i="2"/>
  <c r="C90" i="2"/>
  <c r="E90" i="2" s="1"/>
  <c r="C91" i="2"/>
  <c r="E91" i="2" s="1"/>
  <c r="C92" i="2"/>
  <c r="E92" i="2" s="1"/>
  <c r="C93" i="2"/>
  <c r="C94" i="2"/>
  <c r="C95" i="2"/>
  <c r="E95" i="2" s="1"/>
  <c r="C96" i="2"/>
  <c r="E96" i="2" s="1"/>
  <c r="C97" i="2"/>
  <c r="C98" i="2"/>
  <c r="C99" i="2"/>
  <c r="E99" i="2" s="1"/>
  <c r="C100" i="2"/>
  <c r="E100" i="2" s="1"/>
  <c r="C101" i="2"/>
  <c r="C102" i="2"/>
  <c r="C103" i="2"/>
  <c r="E103" i="2" s="1"/>
  <c r="C104" i="2"/>
  <c r="E104" i="2" s="1"/>
  <c r="C105" i="2"/>
  <c r="C106" i="2"/>
  <c r="C107" i="2"/>
  <c r="E107" i="2" s="1"/>
  <c r="C108" i="2"/>
  <c r="E108" i="2" s="1"/>
  <c r="C109" i="2"/>
  <c r="C110" i="2"/>
  <c r="C111" i="2"/>
  <c r="E111" i="2" s="1"/>
  <c r="C112" i="2"/>
  <c r="E112" i="2" s="1"/>
  <c r="C113" i="2"/>
  <c r="C114" i="2"/>
  <c r="C115" i="2"/>
  <c r="E115" i="2" s="1"/>
  <c r="C116" i="2"/>
  <c r="E116" i="2" s="1"/>
  <c r="C117" i="2"/>
  <c r="C118" i="2"/>
  <c r="C119" i="2"/>
  <c r="E119" i="2" s="1"/>
  <c r="C120" i="2"/>
  <c r="E120" i="2" s="1"/>
  <c r="C121" i="2"/>
  <c r="C122" i="2"/>
  <c r="C123" i="2"/>
  <c r="E123" i="2" s="1"/>
  <c r="C124" i="2"/>
  <c r="E124" i="2" s="1"/>
  <c r="C12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6" i="2"/>
  <c r="D6" i="2"/>
  <c r="D126" i="2" s="1"/>
  <c r="C6" i="2"/>
  <c r="C126" i="2" s="1"/>
  <c r="E7" i="1"/>
  <c r="E3" i="1"/>
  <c r="E4" i="1"/>
  <c r="E5" i="1"/>
  <c r="E6" i="1"/>
  <c r="E2" i="1"/>
  <c r="D7" i="1"/>
  <c r="I34" i="1"/>
  <c r="J34" i="1"/>
  <c r="H17" i="1" s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F34" i="1"/>
  <c r="F33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7" i="1"/>
  <c r="G17" i="1" s="1"/>
  <c r="G34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E122" i="2" l="1"/>
  <c r="E118" i="2"/>
  <c r="E114" i="2"/>
  <c r="E110" i="2"/>
  <c r="E106" i="2"/>
  <c r="E102" i="2"/>
  <c r="E98" i="2"/>
  <c r="E94" i="2"/>
  <c r="G125" i="2"/>
  <c r="G113" i="2"/>
  <c r="G101" i="2"/>
  <c r="G89" i="2"/>
  <c r="G77" i="2"/>
  <c r="G65" i="2"/>
  <c r="G53" i="2"/>
  <c r="G41" i="2"/>
  <c r="G29" i="2"/>
  <c r="F29" i="2"/>
  <c r="F77" i="2"/>
  <c r="H77" i="2" s="1"/>
  <c r="F125" i="2"/>
  <c r="H125" i="2" s="1"/>
  <c r="F41" i="2"/>
  <c r="F89" i="2"/>
  <c r="G17" i="2"/>
  <c r="F53" i="2"/>
  <c r="H53" i="2" s="1"/>
  <c r="F101" i="2"/>
  <c r="F17" i="2"/>
  <c r="F65" i="2"/>
  <c r="H65" i="2" s="1"/>
  <c r="F113" i="2"/>
  <c r="H113" i="2" s="1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B126" i="2"/>
  <c r="E6" i="2"/>
  <c r="H32" i="1"/>
  <c r="H28" i="1"/>
  <c r="H24" i="1"/>
  <c r="H20" i="1"/>
  <c r="H31" i="1"/>
  <c r="H27" i="1"/>
  <c r="H23" i="1"/>
  <c r="H19" i="1"/>
  <c r="K34" i="1"/>
  <c r="H16" i="1"/>
  <c r="H30" i="1"/>
  <c r="H26" i="1"/>
  <c r="H22" i="1"/>
  <c r="H18" i="1"/>
  <c r="H33" i="1"/>
  <c r="H29" i="1"/>
  <c r="H25" i="1"/>
  <c r="H21" i="1"/>
  <c r="C19" i="1"/>
  <c r="C18" i="1"/>
  <c r="C17" i="1"/>
  <c r="C16" i="1"/>
  <c r="A34" i="1"/>
  <c r="C13" i="1"/>
  <c r="C11" i="1"/>
  <c r="C7" i="1"/>
  <c r="D8" i="1"/>
  <c r="D9" i="1" s="1"/>
  <c r="H101" i="2" l="1"/>
  <c r="G126" i="2"/>
  <c r="H89" i="2"/>
  <c r="H29" i="2"/>
  <c r="H41" i="2"/>
  <c r="E126" i="2"/>
  <c r="H17" i="2"/>
  <c r="F126" i="2"/>
  <c r="H126" i="2" l="1"/>
  <c r="D3" i="7"/>
  <c r="D3" i="10" l="1"/>
  <c r="G4" i="10" s="1"/>
  <c r="G4" i="7" s="1"/>
  <c r="R8" i="3"/>
  <c r="I4" i="10" l="1"/>
  <c r="I4" i="7" s="1"/>
  <c r="AA4" i="10"/>
  <c r="AA4" i="7" s="1"/>
  <c r="T4" i="10"/>
  <c r="T4" i="7" s="1"/>
  <c r="Q4" i="10"/>
  <c r="Q4" i="7" s="1"/>
  <c r="U4" i="10"/>
  <c r="U4" i="7" s="1"/>
  <c r="AH4" i="10"/>
  <c r="AH4" i="7" s="1"/>
  <c r="M4" i="10"/>
  <c r="M4" i="7" s="1"/>
  <c r="AG4" i="10"/>
  <c r="AG4" i="7" s="1"/>
  <c r="V4" i="10"/>
  <c r="V4" i="7" s="1"/>
  <c r="R4" i="10"/>
  <c r="R4" i="7" s="1"/>
  <c r="O4" i="10"/>
  <c r="O4" i="7" s="1"/>
  <c r="Y4" i="10"/>
  <c r="Y4" i="7" s="1"/>
  <c r="N4" i="10"/>
  <c r="N4" i="7" s="1"/>
  <c r="AF4" i="10"/>
  <c r="AF4" i="7" s="1"/>
  <c r="AE4" i="10"/>
  <c r="AE4" i="7" s="1"/>
  <c r="S4" i="10"/>
  <c r="S4" i="7" s="1"/>
  <c r="AD4" i="10"/>
  <c r="AD4" i="7" s="1"/>
  <c r="L4" i="10"/>
  <c r="L4" i="7" s="1"/>
  <c r="X4" i="10"/>
  <c r="X4" i="7" s="1"/>
  <c r="AC4" i="10"/>
  <c r="AC4" i="7" s="1"/>
  <c r="K4" i="10"/>
  <c r="K4" i="7" s="1"/>
  <c r="AI4" i="10"/>
  <c r="AI4" i="7" s="1"/>
  <c r="J4" i="10"/>
  <c r="J4" i="7" s="1"/>
  <c r="AB4" i="10"/>
  <c r="AB4" i="7" s="1"/>
  <c r="Z4" i="10"/>
  <c r="Z4" i="7" s="1"/>
  <c r="P4" i="10"/>
  <c r="P4" i="7" s="1"/>
  <c r="W4" i="10"/>
  <c r="W4" i="7" s="1"/>
  <c r="F4" i="10"/>
  <c r="F4" i="7" s="1"/>
  <c r="E4" i="10"/>
  <c r="E4" i="7" s="1"/>
  <c r="H4" i="10"/>
  <c r="H4" i="7" s="1"/>
  <c r="D4" i="7" l="1"/>
  <c r="D4" i="10" s="1"/>
  <c r="E5" i="10" l="1"/>
  <c r="E5" i="7" s="1"/>
  <c r="AD5" i="10"/>
  <c r="AD5" i="7" s="1"/>
  <c r="AH5" i="10"/>
  <c r="AH5" i="7" s="1"/>
  <c r="AF5" i="10"/>
  <c r="AF5" i="7" s="1"/>
  <c r="H5" i="10"/>
  <c r="H5" i="7" s="1"/>
  <c r="Z5" i="10"/>
  <c r="Z5" i="7" s="1"/>
  <c r="AI5" i="10"/>
  <c r="AI5" i="7" s="1"/>
  <c r="Y5" i="10"/>
  <c r="Y5" i="7" s="1"/>
  <c r="AA5" i="10"/>
  <c r="AA5" i="7" s="1"/>
  <c r="M5" i="10"/>
  <c r="M5" i="7" s="1"/>
  <c r="O5" i="10"/>
  <c r="O5" i="7" s="1"/>
  <c r="Q5" i="10"/>
  <c r="Q5" i="7" s="1"/>
  <c r="F5" i="10"/>
  <c r="F5" i="7" s="1"/>
  <c r="J5" i="10"/>
  <c r="J5" i="7" s="1"/>
  <c r="S5" i="10"/>
  <c r="S5" i="7" s="1"/>
  <c r="P5" i="10"/>
  <c r="P5" i="7" s="1"/>
  <c r="I5" i="10"/>
  <c r="I5" i="7" s="1"/>
  <c r="V5" i="10"/>
  <c r="V5" i="7" s="1"/>
  <c r="R9" i="3"/>
  <c r="W5" i="10"/>
  <c r="W5" i="7" s="1"/>
  <c r="X5" i="10"/>
  <c r="X5" i="7" s="1"/>
  <c r="N5" i="10"/>
  <c r="N5" i="7" s="1"/>
  <c r="L5" i="10"/>
  <c r="L5" i="7" s="1"/>
  <c r="AE5" i="10"/>
  <c r="AE5" i="7" s="1"/>
  <c r="K5" i="10"/>
  <c r="K5" i="7" s="1"/>
  <c r="G5" i="10"/>
  <c r="G5" i="7" s="1"/>
  <c r="AG5" i="10"/>
  <c r="AG5" i="7" s="1"/>
  <c r="R5" i="10"/>
  <c r="U5" i="10"/>
  <c r="U5" i="7" s="1"/>
  <c r="T5" i="10"/>
  <c r="T5" i="7" s="1"/>
  <c r="AC5" i="10"/>
  <c r="AC5" i="7" s="1"/>
  <c r="AB5" i="10"/>
  <c r="AB5" i="7" s="1"/>
  <c r="R5" i="7" l="1"/>
  <c r="D5" i="7" s="1"/>
  <c r="D5" i="10" l="1"/>
  <c r="AB6" i="10" s="1"/>
  <c r="AB6" i="7" s="1"/>
  <c r="R10" i="3"/>
  <c r="H6" i="10"/>
  <c r="H6" i="7" s="1"/>
  <c r="K6" i="10"/>
  <c r="K6" i="7" s="1"/>
  <c r="F6" i="10"/>
  <c r="F6" i="7" s="1"/>
  <c r="AE6" i="10" l="1"/>
  <c r="AE6" i="7" s="1"/>
  <c r="N6" i="10"/>
  <c r="N6" i="7" s="1"/>
  <c r="AF6" i="10"/>
  <c r="AF6" i="7" s="1"/>
  <c r="L6" i="10"/>
  <c r="L6" i="7" s="1"/>
  <c r="J6" i="10"/>
  <c r="J6" i="7" s="1"/>
  <c r="AH6" i="10"/>
  <c r="AH6" i="7" s="1"/>
  <c r="AC6" i="10"/>
  <c r="AC6" i="7" s="1"/>
  <c r="W6" i="10"/>
  <c r="W6" i="7" s="1"/>
  <c r="AG6" i="10"/>
  <c r="AG6" i="7" s="1"/>
  <c r="Y6" i="10"/>
  <c r="Y6" i="7" s="1"/>
  <c r="V6" i="10"/>
  <c r="V6" i="7" s="1"/>
  <c r="S6" i="10"/>
  <c r="S6" i="7" s="1"/>
  <c r="M6" i="10"/>
  <c r="M6" i="7" s="1"/>
  <c r="I6" i="10"/>
  <c r="I6" i="7" s="1"/>
  <c r="R6" i="10"/>
  <c r="R6" i="7" s="1"/>
  <c r="Z6" i="10"/>
  <c r="Z6" i="7" s="1"/>
  <c r="U6" i="10"/>
  <c r="U6" i="7" s="1"/>
  <c r="E6" i="10"/>
  <c r="E6" i="7" s="1"/>
  <c r="T6" i="10"/>
  <c r="T6" i="7" s="1"/>
  <c r="G6" i="10"/>
  <c r="G6" i="7" s="1"/>
  <c r="O6" i="10"/>
  <c r="O6" i="7" s="1"/>
  <c r="P6" i="10"/>
  <c r="P6" i="7" s="1"/>
  <c r="AD6" i="10"/>
  <c r="AD6" i="7" s="1"/>
  <c r="Q6" i="10"/>
  <c r="Q6" i="7" s="1"/>
  <c r="AA6" i="10"/>
  <c r="AA6" i="7" s="1"/>
  <c r="X6" i="10"/>
  <c r="X6" i="7" s="1"/>
  <c r="AI6" i="10"/>
  <c r="AI6" i="7" s="1"/>
  <c r="D6" i="7" l="1"/>
  <c r="D6" i="10" s="1"/>
  <c r="V7" i="10" l="1"/>
  <c r="V7" i="7" s="1"/>
  <c r="AA7" i="10"/>
  <c r="AA7" i="7" s="1"/>
  <c r="AG7" i="10"/>
  <c r="AG7" i="7" s="1"/>
  <c r="R7" i="10"/>
  <c r="R7" i="7" s="1"/>
  <c r="X7" i="10"/>
  <c r="X7" i="7" s="1"/>
  <c r="N7" i="10"/>
  <c r="N7" i="7" s="1"/>
  <c r="U7" i="10"/>
  <c r="U7" i="7" s="1"/>
  <c r="K7" i="10"/>
  <c r="K7" i="7" s="1"/>
  <c r="AI7" i="10"/>
  <c r="AI7" i="7" s="1"/>
  <c r="L7" i="10"/>
  <c r="L7" i="7" s="1"/>
  <c r="O7" i="10"/>
  <c r="O7" i="7" s="1"/>
  <c r="AH7" i="10"/>
  <c r="AH7" i="7" s="1"/>
  <c r="AC7" i="10"/>
  <c r="AC7" i="7" s="1"/>
  <c r="J7" i="10"/>
  <c r="J7" i="7" s="1"/>
  <c r="M7" i="10"/>
  <c r="M7" i="7" s="1"/>
  <c r="Q7" i="10"/>
  <c r="Q7" i="7" s="1"/>
  <c r="I7" i="10"/>
  <c r="I7" i="7" s="1"/>
  <c r="F7" i="10"/>
  <c r="F7" i="7" s="1"/>
  <c r="T7" i="10"/>
  <c r="T7" i="7" s="1"/>
  <c r="W7" i="10"/>
  <c r="W7" i="7" s="1"/>
  <c r="S7" i="10"/>
  <c r="S7" i="7" s="1"/>
  <c r="P7" i="10"/>
  <c r="P7" i="7" s="1"/>
  <c r="H7" i="10"/>
  <c r="H7" i="7" s="1"/>
  <c r="AF7" i="10"/>
  <c r="AF7" i="7" s="1"/>
  <c r="G7" i="10"/>
  <c r="G7" i="7" s="1"/>
  <c r="Z7" i="10"/>
  <c r="Z7" i="7" s="1"/>
  <c r="AE7" i="10"/>
  <c r="AE7" i="7" s="1"/>
  <c r="AD7" i="10"/>
  <c r="AD7" i="7" s="1"/>
  <c r="AB7" i="10"/>
  <c r="AB7" i="7" s="1"/>
  <c r="E7" i="10"/>
  <c r="E7" i="7" s="1"/>
  <c r="Y7" i="10"/>
  <c r="Y7" i="7" s="1"/>
  <c r="R11" i="3"/>
  <c r="D7" i="7" l="1"/>
  <c r="D7" i="10" s="1"/>
  <c r="R8" i="10" s="1"/>
  <c r="R8" i="7" s="1"/>
  <c r="S8" i="10" l="1"/>
  <c r="S8" i="7" s="1"/>
  <c r="M8" i="10"/>
  <c r="M8" i="7" s="1"/>
  <c r="Z8" i="10"/>
  <c r="Z8" i="7" s="1"/>
  <c r="O8" i="10"/>
  <c r="O8" i="7" s="1"/>
  <c r="E8" i="10"/>
  <c r="E8" i="7" s="1"/>
  <c r="Y8" i="10"/>
  <c r="Y8" i="7" s="1"/>
  <c r="L8" i="10"/>
  <c r="L8" i="7" s="1"/>
  <c r="AI8" i="10"/>
  <c r="AI8" i="7" s="1"/>
  <c r="Q8" i="10"/>
  <c r="Q8" i="7" s="1"/>
  <c r="V8" i="10"/>
  <c r="V8" i="7" s="1"/>
  <c r="J8" i="10"/>
  <c r="J8" i="7" s="1"/>
  <c r="AF8" i="10"/>
  <c r="AF8" i="7" s="1"/>
  <c r="N8" i="10"/>
  <c r="N8" i="7" s="1"/>
  <c r="H8" i="10"/>
  <c r="H8" i="7" s="1"/>
  <c r="AA8" i="10"/>
  <c r="AA8" i="7" s="1"/>
  <c r="R12" i="3"/>
  <c r="AH8" i="10"/>
  <c r="AH8" i="7" s="1"/>
  <c r="I8" i="10"/>
  <c r="I8" i="7" s="1"/>
  <c r="P8" i="10"/>
  <c r="P8" i="7" s="1"/>
  <c r="AD8" i="10"/>
  <c r="AD8" i="7" s="1"/>
  <c r="K8" i="10"/>
  <c r="K8" i="7" s="1"/>
  <c r="W8" i="10"/>
  <c r="W8" i="7" s="1"/>
  <c r="AG8" i="10"/>
  <c r="AG8" i="7" s="1"/>
  <c r="T8" i="10"/>
  <c r="T8" i="7" s="1"/>
  <c r="G8" i="10"/>
  <c r="G8" i="7" s="1"/>
  <c r="F8" i="10"/>
  <c r="F8" i="7" s="1"/>
  <c r="U8" i="10"/>
  <c r="U8" i="7" s="1"/>
  <c r="AE8" i="10"/>
  <c r="AE8" i="7" s="1"/>
  <c r="AB8" i="10"/>
  <c r="AB8" i="7" s="1"/>
  <c r="X8" i="10"/>
  <c r="X8" i="7" s="1"/>
  <c r="AC8" i="10"/>
  <c r="AC8" i="7" s="1"/>
  <c r="D8" i="7" l="1"/>
  <c r="D8" i="10" s="1"/>
  <c r="E9" i="10" s="1"/>
  <c r="E9" i="7" s="1"/>
  <c r="L9" i="10" l="1"/>
  <c r="L9" i="7" s="1"/>
  <c r="AH9" i="10"/>
  <c r="AH9" i="7" s="1"/>
  <c r="O9" i="10"/>
  <c r="O9" i="7" s="1"/>
  <c r="AD9" i="10"/>
  <c r="AD9" i="7" s="1"/>
  <c r="AF9" i="10"/>
  <c r="AF9" i="7" s="1"/>
  <c r="H9" i="10"/>
  <c r="S9" i="10"/>
  <c r="S9" i="7" s="1"/>
  <c r="AA9" i="10"/>
  <c r="AA9" i="7" s="1"/>
  <c r="F9" i="10"/>
  <c r="F9" i="7" s="1"/>
  <c r="P9" i="10"/>
  <c r="P9" i="7" s="1"/>
  <c r="J9" i="10"/>
  <c r="J9" i="7" s="1"/>
  <c r="X9" i="10"/>
  <c r="X9" i="7" s="1"/>
  <c r="W9" i="10"/>
  <c r="W9" i="7" s="1"/>
  <c r="U9" i="10"/>
  <c r="U9" i="7" s="1"/>
  <c r="R9" i="10"/>
  <c r="R9" i="7" s="1"/>
  <c r="M9" i="10"/>
  <c r="M9" i="7" s="1"/>
  <c r="V9" i="10"/>
  <c r="V9" i="7" s="1"/>
  <c r="I9" i="10"/>
  <c r="I9" i="7" s="1"/>
  <c r="AC9" i="10"/>
  <c r="AC9" i="7" s="1"/>
  <c r="K9" i="10"/>
  <c r="K9" i="7" s="1"/>
  <c r="Y9" i="10"/>
  <c r="Y9" i="7" s="1"/>
  <c r="AE9" i="10"/>
  <c r="AE9" i="7" s="1"/>
  <c r="T9" i="10"/>
  <c r="T9" i="7" s="1"/>
  <c r="AG9" i="10"/>
  <c r="AG9" i="7" s="1"/>
  <c r="N9" i="10"/>
  <c r="N9" i="7" s="1"/>
  <c r="G9" i="10"/>
  <c r="G9" i="7" s="1"/>
  <c r="Z9" i="10"/>
  <c r="Z9" i="7" s="1"/>
  <c r="R13" i="3"/>
  <c r="AB9" i="10"/>
  <c r="AB9" i="7" s="1"/>
  <c r="Q9" i="10"/>
  <c r="Q9" i="7" s="1"/>
  <c r="AI9" i="10"/>
  <c r="AI9" i="7" s="1"/>
  <c r="H9" i="7"/>
  <c r="D9" i="7" l="1"/>
  <c r="D9" i="10" s="1"/>
  <c r="H10" i="10" s="1"/>
  <c r="H10" i="7" s="1"/>
  <c r="R14" i="3" l="1"/>
  <c r="T10" i="10"/>
  <c r="T10" i="7" s="1"/>
  <c r="J10" i="10"/>
  <c r="J10" i="7" s="1"/>
  <c r="N10" i="10"/>
  <c r="N10" i="7" s="1"/>
  <c r="U10" i="10"/>
  <c r="U10" i="7" s="1"/>
  <c r="W10" i="10"/>
  <c r="W10" i="7" s="1"/>
  <c r="AE10" i="10"/>
  <c r="AE10" i="7" s="1"/>
  <c r="Y10" i="10"/>
  <c r="Y10" i="7" s="1"/>
  <c r="M10" i="10"/>
  <c r="M10" i="7" s="1"/>
  <c r="E10" i="10"/>
  <c r="E10" i="7" s="1"/>
  <c r="AI10" i="10"/>
  <c r="AI10" i="7" s="1"/>
  <c r="X10" i="10"/>
  <c r="X10" i="7" s="1"/>
  <c r="AA10" i="10"/>
  <c r="AA10" i="7" s="1"/>
  <c r="S10" i="10"/>
  <c r="S10" i="7" s="1"/>
  <c r="AH10" i="10"/>
  <c r="AH10" i="7" s="1"/>
  <c r="K10" i="10"/>
  <c r="K10" i="7" s="1"/>
  <c r="AF10" i="10"/>
  <c r="AF10" i="7" s="1"/>
  <c r="G10" i="10"/>
  <c r="G10" i="7" s="1"/>
  <c r="I10" i="10"/>
  <c r="I10" i="7" s="1"/>
  <c r="F10" i="10"/>
  <c r="F10" i="7" s="1"/>
  <c r="P10" i="10"/>
  <c r="P10" i="7" s="1"/>
  <c r="Q10" i="10"/>
  <c r="Q10" i="7" s="1"/>
  <c r="V10" i="10"/>
  <c r="V10" i="7" s="1"/>
  <c r="AB10" i="10"/>
  <c r="AB10" i="7" s="1"/>
  <c r="Z10" i="10"/>
  <c r="Z10" i="7" s="1"/>
  <c r="AD10" i="10"/>
  <c r="AD10" i="7" s="1"/>
  <c r="AG10" i="10"/>
  <c r="AG10" i="7" s="1"/>
  <c r="R10" i="10"/>
  <c r="R10" i="7" s="1"/>
  <c r="L10" i="10"/>
  <c r="L10" i="7" s="1"/>
  <c r="AC10" i="10"/>
  <c r="AC10" i="7" s="1"/>
  <c r="O10" i="10"/>
  <c r="O10" i="7" s="1"/>
  <c r="D10" i="7" l="1"/>
  <c r="D10" i="10" s="1"/>
  <c r="R15" i="3" l="1"/>
  <c r="W11" i="10"/>
  <c r="W11" i="7" s="1"/>
  <c r="AA11" i="10"/>
  <c r="AA11" i="7" s="1"/>
  <c r="P11" i="10"/>
  <c r="P11" i="7" s="1"/>
  <c r="T11" i="10"/>
  <c r="T11" i="7" s="1"/>
  <c r="L11" i="10"/>
  <c r="V11" i="10"/>
  <c r="V11" i="7" s="1"/>
  <c r="Y11" i="10"/>
  <c r="Y11" i="7" s="1"/>
  <c r="U11" i="10"/>
  <c r="U11" i="7" s="1"/>
  <c r="AH11" i="10"/>
  <c r="AH11" i="7" s="1"/>
  <c r="AD11" i="10"/>
  <c r="AD11" i="7" s="1"/>
  <c r="AB11" i="10"/>
  <c r="AB11" i="7" s="1"/>
  <c r="S11" i="10"/>
  <c r="S11" i="7" s="1"/>
  <c r="O11" i="10"/>
  <c r="O11" i="7" s="1"/>
  <c r="M11" i="10"/>
  <c r="M11" i="7" s="1"/>
  <c r="X11" i="10"/>
  <c r="X11" i="7" s="1"/>
  <c r="H11" i="10"/>
  <c r="H11" i="7" s="1"/>
  <c r="N11" i="10"/>
  <c r="N11" i="7" s="1"/>
  <c r="R11" i="10"/>
  <c r="R11" i="7" s="1"/>
  <c r="AC11" i="10"/>
  <c r="AC11" i="7" s="1"/>
  <c r="Z11" i="10"/>
  <c r="Z11" i="7" s="1"/>
  <c r="AI11" i="10"/>
  <c r="AI11" i="7" s="1"/>
  <c r="J11" i="10"/>
  <c r="J11" i="7" s="1"/>
  <c r="AE11" i="10"/>
  <c r="AE11" i="7" s="1"/>
  <c r="K11" i="10"/>
  <c r="K11" i="7" s="1"/>
  <c r="Q11" i="10"/>
  <c r="Q11" i="7" s="1"/>
  <c r="E11" i="10"/>
  <c r="E11" i="7" s="1"/>
  <c r="AG11" i="10"/>
  <c r="AG11" i="7" s="1"/>
  <c r="I11" i="10"/>
  <c r="I11" i="7" s="1"/>
  <c r="AF11" i="10"/>
  <c r="AF11" i="7" s="1"/>
  <c r="F11" i="10"/>
  <c r="F11" i="7" s="1"/>
  <c r="G11" i="10"/>
  <c r="G11" i="7" s="1"/>
  <c r="L11" i="7"/>
  <c r="D11" i="7" l="1"/>
  <c r="R16" i="3" s="1"/>
  <c r="D11" i="10" l="1"/>
  <c r="T12" i="10" s="1"/>
  <c r="T12" i="7" s="1"/>
  <c r="V12" i="10" l="1"/>
  <c r="V12" i="7" s="1"/>
  <c r="S12" i="10"/>
  <c r="S12" i="7" s="1"/>
  <c r="G12" i="10"/>
  <c r="G12" i="7" s="1"/>
  <c r="H12" i="10"/>
  <c r="H12" i="7" s="1"/>
  <c r="Z12" i="10"/>
  <c r="Z12" i="7" s="1"/>
  <c r="X12" i="10"/>
  <c r="X12" i="7" s="1"/>
  <c r="Y12" i="10"/>
  <c r="Y12" i="7" s="1"/>
  <c r="AB12" i="10"/>
  <c r="AB12" i="7" s="1"/>
  <c r="N12" i="10"/>
  <c r="N12" i="7" s="1"/>
  <c r="F12" i="10"/>
  <c r="F12" i="7" s="1"/>
  <c r="K12" i="10"/>
  <c r="K12" i="7" s="1"/>
  <c r="AI12" i="10"/>
  <c r="AI12" i="7" s="1"/>
  <c r="M12" i="10"/>
  <c r="M12" i="7" s="1"/>
  <c r="Q12" i="10"/>
  <c r="Q12" i="7" s="1"/>
  <c r="AG12" i="10"/>
  <c r="AG12" i="7" s="1"/>
  <c r="L12" i="10"/>
  <c r="L12" i="7" s="1"/>
  <c r="AE12" i="10"/>
  <c r="AE12" i="7" s="1"/>
  <c r="AA12" i="10"/>
  <c r="AA12" i="7" s="1"/>
  <c r="P12" i="10"/>
  <c r="P12" i="7" s="1"/>
  <c r="O12" i="10"/>
  <c r="O12" i="7" s="1"/>
  <c r="W12" i="10"/>
  <c r="W12" i="7" s="1"/>
  <c r="I12" i="10"/>
  <c r="I12" i="7" s="1"/>
  <c r="AC12" i="10"/>
  <c r="AC12" i="7" s="1"/>
  <c r="R12" i="10"/>
  <c r="R12" i="7" s="1"/>
  <c r="AF12" i="10"/>
  <c r="AF12" i="7" s="1"/>
  <c r="J12" i="10"/>
  <c r="J12" i="7" s="1"/>
  <c r="U12" i="10"/>
  <c r="U12" i="7" s="1"/>
  <c r="AD12" i="10"/>
  <c r="AD12" i="7" s="1"/>
  <c r="AH12" i="10"/>
  <c r="AH12" i="7" s="1"/>
  <c r="E12" i="10"/>
  <c r="E12" i="7" s="1"/>
  <c r="D12" i="7" l="1"/>
  <c r="D12" i="10" s="1"/>
  <c r="S13" i="10" s="1"/>
  <c r="S13" i="7" s="1"/>
  <c r="I13" i="10" l="1"/>
  <c r="I13" i="7" s="1"/>
  <c r="Q13" i="10"/>
  <c r="Q13" i="7" s="1"/>
  <c r="V13" i="10"/>
  <c r="V13" i="7" s="1"/>
  <c r="T13" i="10"/>
  <c r="T13" i="7" s="1"/>
  <c r="R13" i="10"/>
  <c r="R13" i="7" s="1"/>
  <c r="L13" i="10"/>
  <c r="L13" i="7" s="1"/>
  <c r="AF13" i="10"/>
  <c r="AF13" i="7" s="1"/>
  <c r="AG13" i="10"/>
  <c r="AG13" i="7" s="1"/>
  <c r="X13" i="10"/>
  <c r="X13" i="7" s="1"/>
  <c r="H13" i="10"/>
  <c r="H13" i="7" s="1"/>
  <c r="AB13" i="10"/>
  <c r="AB13" i="7" s="1"/>
  <c r="N13" i="10"/>
  <c r="N13" i="7" s="1"/>
  <c r="AD13" i="10"/>
  <c r="AD13" i="7" s="1"/>
  <c r="M13" i="10"/>
  <c r="M13" i="7" s="1"/>
  <c r="Y13" i="10"/>
  <c r="Y13" i="7" s="1"/>
  <c r="G13" i="10"/>
  <c r="G13" i="7" s="1"/>
  <c r="AE13" i="10"/>
  <c r="AE13" i="7" s="1"/>
  <c r="P13" i="10"/>
  <c r="P13" i="7" s="1"/>
  <c r="U13" i="10"/>
  <c r="U13" i="7" s="1"/>
  <c r="J13" i="10"/>
  <c r="J13" i="7" s="1"/>
  <c r="AH13" i="10"/>
  <c r="AH13" i="7" s="1"/>
  <c r="R17" i="3"/>
  <c r="W13" i="10"/>
  <c r="W13" i="7" s="1"/>
  <c r="E13" i="10"/>
  <c r="E13" i="7" s="1"/>
  <c r="AC13" i="10"/>
  <c r="AC13" i="7" s="1"/>
  <c r="Z13" i="10"/>
  <c r="Z13" i="7" s="1"/>
  <c r="AI13" i="10"/>
  <c r="AI13" i="7" s="1"/>
  <c r="AA13" i="10"/>
  <c r="AA13" i="7" s="1"/>
  <c r="K13" i="10"/>
  <c r="K13" i="7" s="1"/>
  <c r="O13" i="10"/>
  <c r="O13" i="7" s="1"/>
  <c r="F13" i="10"/>
  <c r="F13" i="7" s="1"/>
  <c r="D13" i="7" l="1"/>
  <c r="D13" i="10" s="1"/>
  <c r="E14" i="10" s="1"/>
  <c r="E14" i="7" s="1"/>
  <c r="AB14" i="10" l="1"/>
  <c r="AB14" i="7" s="1"/>
  <c r="AF14" i="10"/>
  <c r="AF14" i="7" s="1"/>
  <c r="G14" i="10"/>
  <c r="G14" i="7" s="1"/>
  <c r="AG14" i="10"/>
  <c r="AG14" i="7" s="1"/>
  <c r="S14" i="10"/>
  <c r="S14" i="7" s="1"/>
  <c r="V14" i="10"/>
  <c r="V14" i="7" s="1"/>
  <c r="N14" i="10"/>
  <c r="N14" i="7" s="1"/>
  <c r="R14" i="10"/>
  <c r="R14" i="7" s="1"/>
  <c r="I14" i="10"/>
  <c r="I14" i="7" s="1"/>
  <c r="L14" i="10"/>
  <c r="L14" i="7" s="1"/>
  <c r="Y14" i="10"/>
  <c r="Y14" i="7" s="1"/>
  <c r="AH14" i="10"/>
  <c r="AH14" i="7" s="1"/>
  <c r="P14" i="10"/>
  <c r="P14" i="7" s="1"/>
  <c r="X14" i="10"/>
  <c r="X14" i="7" s="1"/>
  <c r="J14" i="10"/>
  <c r="J14" i="7" s="1"/>
  <c r="AA14" i="10"/>
  <c r="AA14" i="7" s="1"/>
  <c r="M14" i="10"/>
  <c r="M14" i="7" s="1"/>
  <c r="R18" i="3"/>
  <c r="AC14" i="10"/>
  <c r="AC14" i="7" s="1"/>
  <c r="AI14" i="10"/>
  <c r="AI14" i="7" s="1"/>
  <c r="O14" i="10"/>
  <c r="O14" i="7" s="1"/>
  <c r="AD14" i="10"/>
  <c r="AD14" i="7" s="1"/>
  <c r="F14" i="10"/>
  <c r="F14" i="7" s="1"/>
  <c r="T14" i="10"/>
  <c r="T14" i="7" s="1"/>
  <c r="AE14" i="10"/>
  <c r="AE14" i="7" s="1"/>
  <c r="K14" i="10"/>
  <c r="K14" i="7" s="1"/>
  <c r="Q14" i="10"/>
  <c r="Q14" i="7" s="1"/>
  <c r="U14" i="10"/>
  <c r="U14" i="7" s="1"/>
  <c r="Z14" i="10"/>
  <c r="Z14" i="7" s="1"/>
  <c r="H14" i="10"/>
  <c r="H14" i="7" s="1"/>
  <c r="W14" i="10"/>
  <c r="W14" i="7" s="1"/>
  <c r="D14" i="7" l="1"/>
  <c r="D14" i="10" s="1"/>
  <c r="R19" i="3" l="1"/>
  <c r="V15" i="10"/>
  <c r="V15" i="7" s="1"/>
  <c r="H15" i="10"/>
  <c r="H15" i="7" s="1"/>
  <c r="N15" i="10"/>
  <c r="N15" i="7" s="1"/>
  <c r="AF15" i="10"/>
  <c r="AF15" i="7" s="1"/>
  <c r="AB15" i="10"/>
  <c r="AB15" i="7" s="1"/>
  <c r="AA15" i="10"/>
  <c r="AA15" i="7" s="1"/>
  <c r="Q15" i="10"/>
  <c r="Q15" i="7" s="1"/>
  <c r="W15" i="10"/>
  <c r="W15" i="7" s="1"/>
  <c r="S15" i="10"/>
  <c r="S15" i="7" s="1"/>
  <c r="AE15" i="10"/>
  <c r="AE15" i="7" s="1"/>
  <c r="U15" i="10"/>
  <c r="U15" i="7" s="1"/>
  <c r="AI15" i="10"/>
  <c r="AI15" i="7" s="1"/>
  <c r="AC15" i="10"/>
  <c r="AC15" i="7" s="1"/>
  <c r="X15" i="10"/>
  <c r="X15" i="7" s="1"/>
  <c r="AG15" i="10"/>
  <c r="AG15" i="7" s="1"/>
  <c r="F15" i="10"/>
  <c r="F15" i="7" s="1"/>
  <c r="AD15" i="10"/>
  <c r="AD15" i="7" s="1"/>
  <c r="L15" i="10"/>
  <c r="L15" i="7" s="1"/>
  <c r="R15" i="10"/>
  <c r="R15" i="7" s="1"/>
  <c r="Z15" i="10"/>
  <c r="Z15" i="7" s="1"/>
  <c r="I15" i="10"/>
  <c r="I15" i="7" s="1"/>
  <c r="Y15" i="10"/>
  <c r="Y15" i="7" s="1"/>
  <c r="O15" i="10"/>
  <c r="O15" i="7" s="1"/>
  <c r="K15" i="10"/>
  <c r="K15" i="7" s="1"/>
  <c r="E15" i="10"/>
  <c r="E15" i="7" s="1"/>
  <c r="T15" i="10"/>
  <c r="T15" i="7" s="1"/>
  <c r="P15" i="10"/>
  <c r="P15" i="7" s="1"/>
  <c r="J15" i="10"/>
  <c r="J15" i="7" s="1"/>
  <c r="AH15" i="10"/>
  <c r="AH15" i="7" s="1"/>
  <c r="G15" i="10"/>
  <c r="G15" i="7" s="1"/>
  <c r="M15" i="10"/>
  <c r="M15" i="7" s="1"/>
  <c r="D15" i="7" l="1"/>
  <c r="D15" i="10" l="1"/>
  <c r="R20" i="3"/>
  <c r="L16" i="10" l="1"/>
  <c r="L16" i="7" s="1"/>
  <c r="V16" i="10"/>
  <c r="V16" i="7" s="1"/>
  <c r="G16" i="10"/>
  <c r="G16" i="7" s="1"/>
  <c r="AG16" i="10"/>
  <c r="AG16" i="7" s="1"/>
  <c r="AA16" i="10"/>
  <c r="AA16" i="7" s="1"/>
  <c r="AD16" i="10"/>
  <c r="AD16" i="7" s="1"/>
  <c r="AB16" i="10"/>
  <c r="AB16" i="7" s="1"/>
  <c r="S16" i="10"/>
  <c r="S16" i="7" s="1"/>
  <c r="F16" i="10"/>
  <c r="F16" i="7" s="1"/>
  <c r="T16" i="10"/>
  <c r="T16" i="7" s="1"/>
  <c r="M16" i="10"/>
  <c r="M16" i="7" s="1"/>
  <c r="W16" i="10"/>
  <c r="W16" i="7" s="1"/>
  <c r="I16" i="10"/>
  <c r="I16" i="7" s="1"/>
  <c r="J16" i="10"/>
  <c r="J16" i="7" s="1"/>
  <c r="Q16" i="10"/>
  <c r="Q16" i="7" s="1"/>
  <c r="K16" i="10"/>
  <c r="K16" i="7" s="1"/>
  <c r="AC16" i="10"/>
  <c r="AC16" i="7" s="1"/>
  <c r="O16" i="10"/>
  <c r="O16" i="7" s="1"/>
  <c r="N16" i="10"/>
  <c r="N16" i="7" s="1"/>
  <c r="AH16" i="10"/>
  <c r="AH16" i="7" s="1"/>
  <c r="AE16" i="10"/>
  <c r="AE16" i="7" s="1"/>
  <c r="H16" i="10"/>
  <c r="H16" i="7" s="1"/>
  <c r="U16" i="10"/>
  <c r="U16" i="7" s="1"/>
  <c r="AI16" i="10"/>
  <c r="AI16" i="7" s="1"/>
  <c r="P16" i="10"/>
  <c r="P16" i="7" s="1"/>
  <c r="E16" i="10"/>
  <c r="E16" i="7" s="1"/>
  <c r="R16" i="10"/>
  <c r="R16" i="7" s="1"/>
  <c r="Y16" i="10"/>
  <c r="Y16" i="7" s="1"/>
  <c r="X16" i="10"/>
  <c r="X16" i="7" s="1"/>
  <c r="AF16" i="10"/>
  <c r="AF16" i="7" s="1"/>
  <c r="Z16" i="10"/>
  <c r="Z16" i="7" s="1"/>
  <c r="D16" i="7" l="1"/>
  <c r="D16" i="10" l="1"/>
  <c r="R21" i="3"/>
  <c r="I17" i="10" l="1"/>
  <c r="I17" i="7" s="1"/>
  <c r="K17" i="10"/>
  <c r="K17" i="7" s="1"/>
  <c r="AD17" i="10"/>
  <c r="AD17" i="7" s="1"/>
  <c r="AF17" i="10"/>
  <c r="AF17" i="7" s="1"/>
  <c r="R17" i="10"/>
  <c r="R17" i="7" s="1"/>
  <c r="Z17" i="10"/>
  <c r="Z17" i="7" s="1"/>
  <c r="N17" i="10"/>
  <c r="N17" i="7" s="1"/>
  <c r="E17" i="10"/>
  <c r="E17" i="7" s="1"/>
  <c r="AA17" i="10"/>
  <c r="AA17" i="7" s="1"/>
  <c r="W17" i="10"/>
  <c r="W17" i="7" s="1"/>
  <c r="Q17" i="10"/>
  <c r="Q17" i="7" s="1"/>
  <c r="V17" i="10"/>
  <c r="V17" i="7" s="1"/>
  <c r="F17" i="10"/>
  <c r="F17" i="7" s="1"/>
  <c r="AB17" i="10"/>
  <c r="AB17" i="7" s="1"/>
  <c r="O17" i="10"/>
  <c r="O17" i="7" s="1"/>
  <c r="AC17" i="10"/>
  <c r="AC17" i="7" s="1"/>
  <c r="AI17" i="10"/>
  <c r="AI17" i="7" s="1"/>
  <c r="J17" i="10"/>
  <c r="J17" i="7" s="1"/>
  <c r="Y17" i="10"/>
  <c r="Y17" i="7" s="1"/>
  <c r="H17" i="10"/>
  <c r="H17" i="7" s="1"/>
  <c r="S17" i="10"/>
  <c r="S17" i="7" s="1"/>
  <c r="M17" i="10"/>
  <c r="M17" i="7" s="1"/>
  <c r="AG17" i="10"/>
  <c r="AG17" i="7" s="1"/>
  <c r="L17" i="10"/>
  <c r="L17" i="7" s="1"/>
  <c r="X17" i="10"/>
  <c r="X17" i="7" s="1"/>
  <c r="G17" i="10"/>
  <c r="G17" i="7" s="1"/>
  <c r="U17" i="10"/>
  <c r="U17" i="7" s="1"/>
  <c r="T17" i="10"/>
  <c r="T17" i="7" s="1"/>
  <c r="P17" i="10"/>
  <c r="P17" i="7" s="1"/>
  <c r="AH17" i="10"/>
  <c r="AH17" i="7" s="1"/>
  <c r="AE17" i="10"/>
  <c r="AE17" i="7" s="1"/>
  <c r="D17" i="7" l="1"/>
  <c r="D17" i="10" l="1"/>
  <c r="R22" i="3"/>
  <c r="T18" i="10" l="1"/>
  <c r="T18" i="7" s="1"/>
  <c r="G18" i="10"/>
  <c r="G18" i="7" s="1"/>
  <c r="Z18" i="10"/>
  <c r="Z18" i="7" s="1"/>
  <c r="I18" i="10"/>
  <c r="I18" i="7" s="1"/>
  <c r="AD18" i="10"/>
  <c r="AD18" i="7" s="1"/>
  <c r="K18" i="10"/>
  <c r="K18" i="7" s="1"/>
  <c r="AF18" i="10"/>
  <c r="AF18" i="7" s="1"/>
  <c r="N18" i="10"/>
  <c r="N18" i="7" s="1"/>
  <c r="Y18" i="10"/>
  <c r="Y18" i="7" s="1"/>
  <c r="AA18" i="10"/>
  <c r="AA18" i="7" s="1"/>
  <c r="U18" i="10"/>
  <c r="U18" i="7" s="1"/>
  <c r="J18" i="10"/>
  <c r="J18" i="7" s="1"/>
  <c r="E18" i="10"/>
  <c r="E18" i="7" s="1"/>
  <c r="X18" i="10"/>
  <c r="X18" i="7" s="1"/>
  <c r="L18" i="10"/>
  <c r="L18" i="7" s="1"/>
  <c r="O18" i="10"/>
  <c r="O18" i="7" s="1"/>
  <c r="W18" i="10"/>
  <c r="W18" i="7" s="1"/>
  <c r="H18" i="10"/>
  <c r="H18" i="7" s="1"/>
  <c r="S18" i="10"/>
  <c r="S18" i="7" s="1"/>
  <c r="AC18" i="10"/>
  <c r="AC18" i="7" s="1"/>
  <c r="AI18" i="10"/>
  <c r="AI18" i="7" s="1"/>
  <c r="R18" i="10"/>
  <c r="R18" i="7" s="1"/>
  <c r="P18" i="10"/>
  <c r="P18" i="7" s="1"/>
  <c r="AH18" i="10"/>
  <c r="AH18" i="7" s="1"/>
  <c r="AE18" i="10"/>
  <c r="AE18" i="7" s="1"/>
  <c r="M18" i="10"/>
  <c r="M18" i="7" s="1"/>
  <c r="Q18" i="10"/>
  <c r="Q18" i="7" s="1"/>
  <c r="AG18" i="10"/>
  <c r="AG18" i="7" s="1"/>
  <c r="AB18" i="10"/>
  <c r="AB18" i="7" s="1"/>
  <c r="V18" i="10"/>
  <c r="V18" i="7" s="1"/>
  <c r="F18" i="10"/>
  <c r="F18" i="7" s="1"/>
  <c r="D18" i="7" l="1"/>
  <c r="R23" i="3" l="1"/>
  <c r="D18" i="10"/>
  <c r="L19" i="10" l="1"/>
  <c r="L19" i="7" s="1"/>
  <c r="O19" i="10"/>
  <c r="O19" i="7" s="1"/>
  <c r="AI19" i="10"/>
  <c r="AI19" i="7" s="1"/>
  <c r="S19" i="10"/>
  <c r="S19" i="7" s="1"/>
  <c r="V19" i="10"/>
  <c r="V19" i="7" s="1"/>
  <c r="M19" i="10"/>
  <c r="M19" i="7" s="1"/>
  <c r="Z19" i="10"/>
  <c r="Z19" i="7" s="1"/>
  <c r="R19" i="10"/>
  <c r="R19" i="7" s="1"/>
  <c r="P19" i="10"/>
  <c r="P19" i="7" s="1"/>
  <c r="AH19" i="10"/>
  <c r="AH19" i="7" s="1"/>
  <c r="G19" i="10"/>
  <c r="G19" i="7" s="1"/>
  <c r="Y19" i="10"/>
  <c r="Y19" i="7" s="1"/>
  <c r="J19" i="10"/>
  <c r="J19" i="7" s="1"/>
  <c r="AD19" i="10"/>
  <c r="AD19" i="7" s="1"/>
  <c r="K19" i="10"/>
  <c r="K19" i="7" s="1"/>
  <c r="T19" i="10"/>
  <c r="T19" i="7" s="1"/>
  <c r="AF19" i="10"/>
  <c r="AF19" i="7" s="1"/>
  <c r="AE19" i="10"/>
  <c r="AE19" i="7" s="1"/>
  <c r="U19" i="10"/>
  <c r="U19" i="7" s="1"/>
  <c r="E19" i="10"/>
  <c r="E19" i="7" s="1"/>
  <c r="AC19" i="10"/>
  <c r="AC19" i="7" s="1"/>
  <c r="I19" i="10"/>
  <c r="I19" i="7" s="1"/>
  <c r="X19" i="10"/>
  <c r="X19" i="7" s="1"/>
  <c r="AB19" i="10"/>
  <c r="AB19" i="7" s="1"/>
  <c r="AG19" i="10"/>
  <c r="AG19" i="7" s="1"/>
  <c r="W19" i="10"/>
  <c r="W19" i="7" s="1"/>
  <c r="Q19" i="10"/>
  <c r="Q19" i="7" s="1"/>
  <c r="AA19" i="10"/>
  <c r="AA19" i="7" s="1"/>
  <c r="F19" i="10"/>
  <c r="F19" i="7" s="1"/>
  <c r="N19" i="10"/>
  <c r="N19" i="7" s="1"/>
  <c r="H19" i="10"/>
  <c r="H19" i="7" s="1"/>
  <c r="D19" i="7" l="1"/>
  <c r="R24" i="3" l="1"/>
  <c r="D19" i="10"/>
  <c r="AB20" i="10" l="1"/>
  <c r="AB20" i="7" s="1"/>
  <c r="H20" i="10"/>
  <c r="H20" i="7" s="1"/>
  <c r="E20" i="10"/>
  <c r="E20" i="7" s="1"/>
  <c r="T20" i="10"/>
  <c r="T20" i="7" s="1"/>
  <c r="R20" i="10"/>
  <c r="R20" i="7" s="1"/>
  <c r="Z20" i="10"/>
  <c r="Z20" i="7" s="1"/>
  <c r="V20" i="10"/>
  <c r="V20" i="7" s="1"/>
  <c r="L20" i="10"/>
  <c r="L20" i="7" s="1"/>
  <c r="N20" i="10"/>
  <c r="N20" i="7" s="1"/>
  <c r="O20" i="10"/>
  <c r="O20" i="7" s="1"/>
  <c r="AG20" i="10"/>
  <c r="AG20" i="7" s="1"/>
  <c r="AF20" i="10"/>
  <c r="AF20" i="7" s="1"/>
  <c r="I20" i="10"/>
  <c r="I20" i="7" s="1"/>
  <c r="X20" i="10"/>
  <c r="X20" i="7" s="1"/>
  <c r="AE20" i="10"/>
  <c r="AE20" i="7" s="1"/>
  <c r="AD20" i="10"/>
  <c r="AD20" i="7" s="1"/>
  <c r="AC20" i="10"/>
  <c r="AC20" i="7" s="1"/>
  <c r="J20" i="10"/>
  <c r="J20" i="7" s="1"/>
  <c r="Y20" i="10"/>
  <c r="Y20" i="7" s="1"/>
  <c r="P20" i="10"/>
  <c r="P20" i="7" s="1"/>
  <c r="G20" i="10"/>
  <c r="G20" i="7" s="1"/>
  <c r="S20" i="10"/>
  <c r="S20" i="7" s="1"/>
  <c r="Q20" i="10"/>
  <c r="Q20" i="7" s="1"/>
  <c r="F20" i="10"/>
  <c r="F20" i="7" s="1"/>
  <c r="AA20" i="10"/>
  <c r="AA20" i="7" s="1"/>
  <c r="W20" i="10"/>
  <c r="W20" i="7" s="1"/>
  <c r="K20" i="10"/>
  <c r="K20" i="7" s="1"/>
  <c r="U20" i="10"/>
  <c r="U20" i="7" s="1"/>
  <c r="AI20" i="10"/>
  <c r="AI20" i="7" s="1"/>
  <c r="AH20" i="10"/>
  <c r="AH20" i="7" s="1"/>
  <c r="M20" i="10"/>
  <c r="M20" i="7" s="1"/>
  <c r="D20" i="7" l="1"/>
  <c r="D20" i="10" s="1"/>
  <c r="R25" i="3" l="1"/>
  <c r="Q21" i="10"/>
  <c r="Q21" i="7" s="1"/>
  <c r="L21" i="10"/>
  <c r="L21" i="7" s="1"/>
  <c r="AG21" i="10"/>
  <c r="AG21" i="7" s="1"/>
  <c r="AH21" i="10"/>
  <c r="AH21" i="7" s="1"/>
  <c r="AC21" i="10"/>
  <c r="AC21" i="7" s="1"/>
  <c r="AA21" i="10"/>
  <c r="AA21" i="7" s="1"/>
  <c r="AB21" i="10"/>
  <c r="AB21" i="7" s="1"/>
  <c r="W21" i="10"/>
  <c r="W21" i="7" s="1"/>
  <c r="P21" i="10"/>
  <c r="P21" i="7" s="1"/>
  <c r="J21" i="10"/>
  <c r="J21" i="7" s="1"/>
  <c r="S21" i="10"/>
  <c r="S21" i="7" s="1"/>
  <c r="Z21" i="10"/>
  <c r="Z21" i="7" s="1"/>
  <c r="T21" i="10"/>
  <c r="T21" i="7" s="1"/>
  <c r="O21" i="10"/>
  <c r="O21" i="7" s="1"/>
  <c r="X21" i="10"/>
  <c r="X21" i="7" s="1"/>
  <c r="AE21" i="10"/>
  <c r="AE21" i="7" s="1"/>
  <c r="AD21" i="10"/>
  <c r="AD21" i="7" s="1"/>
  <c r="U21" i="10"/>
  <c r="U21" i="7" s="1"/>
  <c r="R21" i="10"/>
  <c r="R21" i="7" s="1"/>
  <c r="AF21" i="10"/>
  <c r="AF21" i="7" s="1"/>
  <c r="I21" i="10"/>
  <c r="I21" i="7" s="1"/>
  <c r="K21" i="10"/>
  <c r="K21" i="7" s="1"/>
  <c r="G21" i="10"/>
  <c r="G21" i="7" s="1"/>
  <c r="AI21" i="10"/>
  <c r="AI21" i="7" s="1"/>
  <c r="E21" i="10"/>
  <c r="E21" i="7" s="1"/>
  <c r="F21" i="10"/>
  <c r="F21" i="7" s="1"/>
  <c r="V21" i="10"/>
  <c r="V21" i="7" s="1"/>
  <c r="H21" i="10"/>
  <c r="H21" i="7" s="1"/>
  <c r="Y21" i="10"/>
  <c r="Y21" i="7" s="1"/>
  <c r="M21" i="10"/>
  <c r="M21" i="7" s="1"/>
  <c r="N21" i="10"/>
  <c r="N21" i="7" s="1"/>
  <c r="D21" i="7" l="1"/>
  <c r="D21" i="10" l="1"/>
  <c r="R26" i="3"/>
  <c r="AA22" i="10" l="1"/>
  <c r="AA22" i="7" s="1"/>
  <c r="H22" i="10"/>
  <c r="H22" i="7" s="1"/>
  <c r="AH22" i="10"/>
  <c r="AH22" i="7" s="1"/>
  <c r="E22" i="10"/>
  <c r="E22" i="7" s="1"/>
  <c r="O22" i="10"/>
  <c r="O22" i="7" s="1"/>
  <c r="G22" i="10"/>
  <c r="G22" i="7" s="1"/>
  <c r="W22" i="10"/>
  <c r="W22" i="7" s="1"/>
  <c r="AF22" i="10"/>
  <c r="AF22" i="7" s="1"/>
  <c r="L22" i="10"/>
  <c r="L22" i="7" s="1"/>
  <c r="N22" i="10"/>
  <c r="N22" i="7" s="1"/>
  <c r="R22" i="10"/>
  <c r="R22" i="7" s="1"/>
  <c r="AG22" i="10"/>
  <c r="AG22" i="7" s="1"/>
  <c r="P22" i="10"/>
  <c r="P22" i="7" s="1"/>
  <c r="Y22" i="10"/>
  <c r="Y22" i="7" s="1"/>
  <c r="AB22" i="10"/>
  <c r="AB22" i="7" s="1"/>
  <c r="M22" i="10"/>
  <c r="M22" i="7" s="1"/>
  <c r="F22" i="10"/>
  <c r="F22" i="7" s="1"/>
  <c r="T22" i="10"/>
  <c r="T22" i="7" s="1"/>
  <c r="AE22" i="10"/>
  <c r="AE22" i="7" s="1"/>
  <c r="Q22" i="10"/>
  <c r="Q22" i="7" s="1"/>
  <c r="AI22" i="10"/>
  <c r="AI22" i="7" s="1"/>
  <c r="Z22" i="10"/>
  <c r="Z22" i="7" s="1"/>
  <c r="U22" i="10"/>
  <c r="U22" i="7" s="1"/>
  <c r="J22" i="10"/>
  <c r="J22" i="7" s="1"/>
  <c r="S22" i="10"/>
  <c r="S22" i="7" s="1"/>
  <c r="K22" i="10"/>
  <c r="K22" i="7" s="1"/>
  <c r="AC22" i="10"/>
  <c r="AC22" i="7" s="1"/>
  <c r="X22" i="10"/>
  <c r="X22" i="7" s="1"/>
  <c r="V22" i="10"/>
  <c r="V22" i="7" s="1"/>
  <c r="AD22" i="10"/>
  <c r="AD22" i="7" s="1"/>
  <c r="I22" i="10"/>
  <c r="I22" i="7" s="1"/>
  <c r="D22" i="7" l="1"/>
  <c r="R27" i="3" l="1"/>
  <c r="D22" i="10"/>
  <c r="AH23" i="10" l="1"/>
  <c r="AH23" i="7" s="1"/>
  <c r="U23" i="10"/>
  <c r="U23" i="7" s="1"/>
  <c r="Y23" i="10"/>
  <c r="Y23" i="7" s="1"/>
  <c r="M23" i="10"/>
  <c r="M23" i="7" s="1"/>
  <c r="AD23" i="10"/>
  <c r="AD23" i="7" s="1"/>
  <c r="G23" i="10"/>
  <c r="G23" i="7" s="1"/>
  <c r="O23" i="10"/>
  <c r="O23" i="7" s="1"/>
  <c r="AG23" i="10"/>
  <c r="AG23" i="7" s="1"/>
  <c r="T23" i="10"/>
  <c r="T23" i="7" s="1"/>
  <c r="I23" i="10"/>
  <c r="I23" i="7" s="1"/>
  <c r="P23" i="10"/>
  <c r="P23" i="7" s="1"/>
  <c r="AE23" i="10"/>
  <c r="AE23" i="7" s="1"/>
  <c r="E23" i="10"/>
  <c r="E23" i="7" s="1"/>
  <c r="AI23" i="10"/>
  <c r="AI23" i="7" s="1"/>
  <c r="V23" i="10"/>
  <c r="V23" i="7" s="1"/>
  <c r="Z23" i="10"/>
  <c r="Z23" i="7" s="1"/>
  <c r="AF23" i="10"/>
  <c r="AF23" i="7" s="1"/>
  <c r="L23" i="10"/>
  <c r="L23" i="7" s="1"/>
  <c r="AC23" i="10"/>
  <c r="AC23" i="7" s="1"/>
  <c r="Q23" i="10"/>
  <c r="Q23" i="7" s="1"/>
  <c r="AA23" i="10"/>
  <c r="AA23" i="7" s="1"/>
  <c r="N23" i="10"/>
  <c r="N23" i="7" s="1"/>
  <c r="W23" i="10"/>
  <c r="W23" i="7" s="1"/>
  <c r="H23" i="10"/>
  <c r="H23" i="7" s="1"/>
  <c r="AB23" i="10"/>
  <c r="AB23" i="7" s="1"/>
  <c r="J23" i="10"/>
  <c r="J23" i="7" s="1"/>
  <c r="K23" i="10"/>
  <c r="K23" i="7" s="1"/>
  <c r="F23" i="10"/>
  <c r="F23" i="7" s="1"/>
  <c r="X23" i="10"/>
  <c r="X23" i="7" s="1"/>
  <c r="S23" i="10"/>
  <c r="S23" i="7" s="1"/>
  <c r="R23" i="10"/>
  <c r="R23" i="7" s="1"/>
  <c r="D23" i="7" l="1"/>
  <c r="D23" i="10" l="1"/>
  <c r="R28" i="3"/>
  <c r="Y24" i="10" l="1"/>
  <c r="Y24" i="7" s="1"/>
  <c r="T24" i="10"/>
  <c r="T24" i="7" s="1"/>
  <c r="I24" i="10"/>
  <c r="I24" i="7" s="1"/>
  <c r="AA24" i="10"/>
  <c r="AA24" i="7" s="1"/>
  <c r="AI24" i="10"/>
  <c r="AI24" i="7" s="1"/>
  <c r="AB24" i="10"/>
  <c r="AB24" i="7" s="1"/>
  <c r="AE24" i="10"/>
  <c r="AE24" i="7" s="1"/>
  <c r="AD24" i="10"/>
  <c r="AD24" i="7" s="1"/>
  <c r="X24" i="10"/>
  <c r="X24" i="7" s="1"/>
  <c r="R24" i="10"/>
  <c r="R24" i="7" s="1"/>
  <c r="AF24" i="10"/>
  <c r="AF24" i="7" s="1"/>
  <c r="F24" i="10"/>
  <c r="F24" i="7" s="1"/>
  <c r="AC24" i="10"/>
  <c r="AC24" i="7" s="1"/>
  <c r="K24" i="10"/>
  <c r="K24" i="7" s="1"/>
  <c r="P24" i="10"/>
  <c r="P24" i="7" s="1"/>
  <c r="M24" i="10"/>
  <c r="M24" i="7" s="1"/>
  <c r="AG24" i="10"/>
  <c r="AG24" i="7" s="1"/>
  <c r="J24" i="10"/>
  <c r="J24" i="7" s="1"/>
  <c r="AH24" i="10"/>
  <c r="AH24" i="7" s="1"/>
  <c r="N24" i="10"/>
  <c r="N24" i="7" s="1"/>
  <c r="W24" i="10"/>
  <c r="W24" i="7" s="1"/>
  <c r="Z24" i="10"/>
  <c r="Z24" i="7" s="1"/>
  <c r="S24" i="10"/>
  <c r="S24" i="7" s="1"/>
  <c r="G24" i="10"/>
  <c r="G24" i="7" s="1"/>
  <c r="U24" i="10"/>
  <c r="U24" i="7" s="1"/>
  <c r="H24" i="10"/>
  <c r="H24" i="7" s="1"/>
  <c r="Q24" i="10"/>
  <c r="Q24" i="7" s="1"/>
  <c r="E24" i="10"/>
  <c r="E24" i="7" s="1"/>
  <c r="O24" i="10"/>
  <c r="O24" i="7" s="1"/>
  <c r="L24" i="10"/>
  <c r="L24" i="7" s="1"/>
  <c r="V24" i="10"/>
  <c r="V24" i="7" s="1"/>
  <c r="D24" i="7" l="1"/>
  <c r="D24" i="10" l="1"/>
  <c r="R29" i="3"/>
  <c r="M25" i="10" l="1"/>
  <c r="M25" i="7" s="1"/>
  <c r="P25" i="10"/>
  <c r="P25" i="7" s="1"/>
  <c r="T25" i="10"/>
  <c r="T25" i="7" s="1"/>
  <c r="AD25" i="10"/>
  <c r="AD25" i="7" s="1"/>
  <c r="O25" i="10"/>
  <c r="O25" i="7" s="1"/>
  <c r="Y25" i="10"/>
  <c r="Y25" i="7" s="1"/>
  <c r="U25" i="10"/>
  <c r="U25" i="7" s="1"/>
  <c r="G25" i="10"/>
  <c r="G25" i="7" s="1"/>
  <c r="H25" i="10"/>
  <c r="H25" i="7" s="1"/>
  <c r="E25" i="10"/>
  <c r="E25" i="7" s="1"/>
  <c r="K25" i="10"/>
  <c r="K25" i="7" s="1"/>
  <c r="AF25" i="10"/>
  <c r="AF25" i="7" s="1"/>
  <c r="AH25" i="10"/>
  <c r="AH25" i="7" s="1"/>
  <c r="S25" i="10"/>
  <c r="S25" i="7" s="1"/>
  <c r="X25" i="10"/>
  <c r="X25" i="7" s="1"/>
  <c r="V25" i="10"/>
  <c r="V25" i="7" s="1"/>
  <c r="AB25" i="10"/>
  <c r="AB25" i="7" s="1"/>
  <c r="L25" i="10"/>
  <c r="L25" i="7" s="1"/>
  <c r="Z25" i="10"/>
  <c r="Z25" i="7" s="1"/>
  <c r="AE25" i="10"/>
  <c r="AE25" i="7" s="1"/>
  <c r="J25" i="10"/>
  <c r="J25" i="7" s="1"/>
  <c r="I25" i="10"/>
  <c r="I25" i="7" s="1"/>
  <c r="Q25" i="10"/>
  <c r="Q25" i="7" s="1"/>
  <c r="R25" i="10"/>
  <c r="R25" i="7" s="1"/>
  <c r="AC25" i="10"/>
  <c r="AC25" i="7" s="1"/>
  <c r="AA25" i="10"/>
  <c r="AA25" i="7" s="1"/>
  <c r="W25" i="10"/>
  <c r="W25" i="7" s="1"/>
  <c r="N25" i="10"/>
  <c r="N25" i="7" s="1"/>
  <c r="F25" i="10"/>
  <c r="F25" i="7" s="1"/>
  <c r="AI25" i="10"/>
  <c r="AI25" i="7" s="1"/>
  <c r="AG25" i="10"/>
  <c r="AG25" i="7" s="1"/>
  <c r="D25" i="7" l="1"/>
  <c r="D25" i="10" l="1"/>
  <c r="R30" i="3"/>
  <c r="V26" i="10" l="1"/>
  <c r="V26" i="7" s="1"/>
  <c r="X26" i="10"/>
  <c r="X26" i="7" s="1"/>
  <c r="Y26" i="10"/>
  <c r="Y26" i="7" s="1"/>
  <c r="L26" i="10"/>
  <c r="L26" i="7" s="1"/>
  <c r="J26" i="10"/>
  <c r="J26" i="7" s="1"/>
  <c r="R26" i="10"/>
  <c r="R26" i="7" s="1"/>
  <c r="M26" i="10"/>
  <c r="M26" i="7" s="1"/>
  <c r="I26" i="10"/>
  <c r="I26" i="7" s="1"/>
  <c r="F26" i="10"/>
  <c r="F26" i="7" s="1"/>
  <c r="Q26" i="10"/>
  <c r="Q26" i="7" s="1"/>
  <c r="AC26" i="10"/>
  <c r="AC26" i="7" s="1"/>
  <c r="AI26" i="10"/>
  <c r="AI26" i="7" s="1"/>
  <c r="U26" i="10"/>
  <c r="U26" i="7" s="1"/>
  <c r="AH26" i="10"/>
  <c r="AH26" i="7" s="1"/>
  <c r="O26" i="10"/>
  <c r="O26" i="7" s="1"/>
  <c r="E26" i="10"/>
  <c r="E26" i="7" s="1"/>
  <c r="H26" i="10"/>
  <c r="H26" i="7" s="1"/>
  <c r="AD26" i="10"/>
  <c r="AD26" i="7" s="1"/>
  <c r="G26" i="10"/>
  <c r="G26" i="7" s="1"/>
  <c r="AE26" i="10"/>
  <c r="AE26" i="7" s="1"/>
  <c r="W26" i="10"/>
  <c r="W26" i="7" s="1"/>
  <c r="AA26" i="10"/>
  <c r="AA26" i="7" s="1"/>
  <c r="Z26" i="10"/>
  <c r="Z26" i="7" s="1"/>
  <c r="N26" i="10"/>
  <c r="N26" i="7" s="1"/>
  <c r="AB26" i="10"/>
  <c r="AB26" i="7" s="1"/>
  <c r="P26" i="10"/>
  <c r="P26" i="7" s="1"/>
  <c r="AG26" i="10"/>
  <c r="AG26" i="7" s="1"/>
  <c r="AF26" i="10"/>
  <c r="AF26" i="7" s="1"/>
  <c r="K26" i="10"/>
  <c r="K26" i="7" s="1"/>
  <c r="T26" i="10"/>
  <c r="T26" i="7" s="1"/>
  <c r="S26" i="10"/>
  <c r="S26" i="7" s="1"/>
  <c r="D26" i="7" l="1"/>
  <c r="D26" i="10" l="1"/>
  <c r="R31" i="3"/>
  <c r="X27" i="10" l="1"/>
  <c r="X27" i="7" s="1"/>
  <c r="V27" i="10"/>
  <c r="V27" i="7" s="1"/>
  <c r="K27" i="10"/>
  <c r="K27" i="7" s="1"/>
  <c r="P27" i="10"/>
  <c r="P27" i="7" s="1"/>
  <c r="AG27" i="10"/>
  <c r="AG27" i="7" s="1"/>
  <c r="AF27" i="10"/>
  <c r="AF27" i="7" s="1"/>
  <c r="F27" i="10"/>
  <c r="F27" i="7" s="1"/>
  <c r="T27" i="10"/>
  <c r="T27" i="7" s="1"/>
  <c r="AI27" i="10"/>
  <c r="AI27" i="7" s="1"/>
  <c r="AB27" i="10"/>
  <c r="AB27" i="7" s="1"/>
  <c r="H27" i="10"/>
  <c r="H27" i="7" s="1"/>
  <c r="L27" i="10"/>
  <c r="L27" i="7" s="1"/>
  <c r="AE27" i="10"/>
  <c r="AE27" i="7" s="1"/>
  <c r="O27" i="10"/>
  <c r="O27" i="7" s="1"/>
  <c r="N27" i="10"/>
  <c r="N27" i="7" s="1"/>
  <c r="AH27" i="10"/>
  <c r="AH27" i="7" s="1"/>
  <c r="E27" i="10"/>
  <c r="E27" i="7" s="1"/>
  <c r="G27" i="10"/>
  <c r="G27" i="7" s="1"/>
  <c r="S27" i="10"/>
  <c r="S27" i="7" s="1"/>
  <c r="AA27" i="10"/>
  <c r="AA27" i="7" s="1"/>
  <c r="Y27" i="10"/>
  <c r="Y27" i="7" s="1"/>
  <c r="J27" i="10"/>
  <c r="J27" i="7" s="1"/>
  <c r="I27" i="10"/>
  <c r="I27" i="7" s="1"/>
  <c r="Q27" i="10"/>
  <c r="Q27" i="7" s="1"/>
  <c r="U27" i="10"/>
  <c r="U27" i="7" s="1"/>
  <c r="M27" i="10"/>
  <c r="M27" i="7" s="1"/>
  <c r="W27" i="10"/>
  <c r="W27" i="7" s="1"/>
  <c r="AC27" i="10"/>
  <c r="AC27" i="7" s="1"/>
  <c r="Z27" i="10"/>
  <c r="Z27" i="7" s="1"/>
  <c r="R27" i="10"/>
  <c r="R27" i="7" s="1"/>
  <c r="AD27" i="10"/>
  <c r="AD27" i="7" s="1"/>
  <c r="D27" i="7" l="1"/>
  <c r="R32" i="3" l="1"/>
  <c r="D27" i="10"/>
  <c r="E28" i="10" l="1"/>
  <c r="E28" i="7" s="1"/>
  <c r="V28" i="10"/>
  <c r="V28" i="7" s="1"/>
  <c r="U28" i="10"/>
  <c r="U28" i="7" s="1"/>
  <c r="AI28" i="10"/>
  <c r="AI28" i="7" s="1"/>
  <c r="AD28" i="10"/>
  <c r="AD28" i="7" s="1"/>
  <c r="W28" i="10"/>
  <c r="W28" i="7" s="1"/>
  <c r="AH28" i="10"/>
  <c r="AH28" i="7" s="1"/>
  <c r="J28" i="10"/>
  <c r="J28" i="7" s="1"/>
  <c r="AE28" i="10"/>
  <c r="AE28" i="7" s="1"/>
  <c r="M28" i="10"/>
  <c r="M28" i="7" s="1"/>
  <c r="H28" i="10"/>
  <c r="H28" i="7" s="1"/>
  <c r="X28" i="10"/>
  <c r="X28" i="7" s="1"/>
  <c r="I28" i="10"/>
  <c r="I28" i="7" s="1"/>
  <c r="O28" i="10"/>
  <c r="O28" i="7" s="1"/>
  <c r="P28" i="10"/>
  <c r="P28" i="7" s="1"/>
  <c r="F28" i="10"/>
  <c r="F28" i="7" s="1"/>
  <c r="K28" i="10"/>
  <c r="K28" i="7" s="1"/>
  <c r="AB28" i="10"/>
  <c r="AB28" i="7" s="1"/>
  <c r="Z28" i="10"/>
  <c r="Z28" i="7" s="1"/>
  <c r="N28" i="10"/>
  <c r="N28" i="7" s="1"/>
  <c r="Q28" i="10"/>
  <c r="Q28" i="7" s="1"/>
  <c r="AF28" i="10"/>
  <c r="AF28" i="7" s="1"/>
  <c r="T28" i="10"/>
  <c r="T28" i="7" s="1"/>
  <c r="R28" i="10"/>
  <c r="R28" i="7" s="1"/>
  <c r="AA28" i="10"/>
  <c r="AA28" i="7" s="1"/>
  <c r="S28" i="10"/>
  <c r="S28" i="7" s="1"/>
  <c r="AG28" i="10"/>
  <c r="AG28" i="7" s="1"/>
  <c r="Y28" i="10"/>
  <c r="Y28" i="7" s="1"/>
  <c r="AC28" i="10"/>
  <c r="AC28" i="7" s="1"/>
  <c r="G28" i="10"/>
  <c r="G28" i="7" s="1"/>
  <c r="L28" i="10"/>
  <c r="L28" i="7" s="1"/>
  <c r="D28" i="7" l="1"/>
  <c r="D28" i="10" l="1"/>
  <c r="R33" i="3"/>
  <c r="S29" i="10" l="1"/>
  <c r="S29" i="7" s="1"/>
  <c r="O29" i="10"/>
  <c r="O29" i="7" s="1"/>
  <c r="AC29" i="10"/>
  <c r="AC29" i="7" s="1"/>
  <c r="P29" i="10"/>
  <c r="P29" i="7" s="1"/>
  <c r="Q29" i="10"/>
  <c r="Q29" i="7" s="1"/>
  <c r="AH29" i="10"/>
  <c r="AH29" i="7" s="1"/>
  <c r="K29" i="10"/>
  <c r="K29" i="7" s="1"/>
  <c r="M29" i="10"/>
  <c r="M29" i="7" s="1"/>
  <c r="I29" i="10"/>
  <c r="I29" i="7" s="1"/>
  <c r="W29" i="10"/>
  <c r="W29" i="7" s="1"/>
  <c r="H29" i="10"/>
  <c r="H29" i="7" s="1"/>
  <c r="AG29" i="10"/>
  <c r="AG29" i="7" s="1"/>
  <c r="T29" i="10"/>
  <c r="T29" i="7" s="1"/>
  <c r="Y29" i="10"/>
  <c r="Y29" i="7" s="1"/>
  <c r="G29" i="10"/>
  <c r="G29" i="7" s="1"/>
  <c r="Z29" i="10"/>
  <c r="Z29" i="7" s="1"/>
  <c r="U29" i="10"/>
  <c r="U29" i="7" s="1"/>
  <c r="AB29" i="10"/>
  <c r="AB29" i="7" s="1"/>
  <c r="AE29" i="10"/>
  <c r="AE29" i="7" s="1"/>
  <c r="R29" i="10"/>
  <c r="R29" i="7" s="1"/>
  <c r="AF29" i="10"/>
  <c r="AF29" i="7" s="1"/>
  <c r="AA29" i="10"/>
  <c r="AA29" i="7" s="1"/>
  <c r="J29" i="10"/>
  <c r="J29" i="7" s="1"/>
  <c r="AI29" i="10"/>
  <c r="AI29" i="7" s="1"/>
  <c r="AD29" i="10"/>
  <c r="AD29" i="7" s="1"/>
  <c r="N29" i="10"/>
  <c r="N29" i="7" s="1"/>
  <c r="V29" i="10"/>
  <c r="V29" i="7" s="1"/>
  <c r="F29" i="10"/>
  <c r="F29" i="7" s="1"/>
  <c r="L29" i="10"/>
  <c r="L29" i="7" s="1"/>
  <c r="E29" i="10"/>
  <c r="E29" i="7" s="1"/>
  <c r="X29" i="10"/>
  <c r="X29" i="7" s="1"/>
  <c r="D29" i="7" l="1"/>
  <c r="D29" i="10" s="1"/>
  <c r="R34" i="3" l="1"/>
  <c r="F30" i="10"/>
  <c r="F30" i="7" s="1"/>
  <c r="Y30" i="10"/>
  <c r="Y30" i="7" s="1"/>
  <c r="X30" i="10"/>
  <c r="X30" i="7" s="1"/>
  <c r="U30" i="10"/>
  <c r="U30" i="7" s="1"/>
  <c r="AA30" i="10"/>
  <c r="AA30" i="7" s="1"/>
  <c r="H30" i="10"/>
  <c r="H30" i="7" s="1"/>
  <c r="W30" i="10"/>
  <c r="W30" i="7" s="1"/>
  <c r="S30" i="10"/>
  <c r="S30" i="7" s="1"/>
  <c r="I30" i="10"/>
  <c r="I30" i="7" s="1"/>
  <c r="J30" i="10"/>
  <c r="J30" i="7" s="1"/>
  <c r="R30" i="10"/>
  <c r="R30" i="7" s="1"/>
  <c r="AD30" i="10"/>
  <c r="AD30" i="7" s="1"/>
  <c r="AH30" i="10"/>
  <c r="AH30" i="7" s="1"/>
  <c r="P30" i="10"/>
  <c r="P30" i="7" s="1"/>
  <c r="E30" i="10"/>
  <c r="E30" i="7" s="1"/>
  <c r="V30" i="10"/>
  <c r="V30" i="7" s="1"/>
  <c r="AB30" i="10"/>
  <c r="AB30" i="7" s="1"/>
  <c r="M30" i="10"/>
  <c r="M30" i="7" s="1"/>
  <c r="AC30" i="10"/>
  <c r="AC30" i="7" s="1"/>
  <c r="AG30" i="10"/>
  <c r="AG30" i="7" s="1"/>
  <c r="T30" i="10"/>
  <c r="T30" i="7" s="1"/>
  <c r="K30" i="10"/>
  <c r="K30" i="7" s="1"/>
  <c r="G30" i="10"/>
  <c r="G30" i="7" s="1"/>
  <c r="AE30" i="10"/>
  <c r="AE30" i="7" s="1"/>
  <c r="O30" i="10"/>
  <c r="O30" i="7" s="1"/>
  <c r="N30" i="10"/>
  <c r="N30" i="7" s="1"/>
  <c r="L30" i="10"/>
  <c r="L30" i="7" s="1"/>
  <c r="AF30" i="10"/>
  <c r="AF30" i="7" s="1"/>
  <c r="Z30" i="10"/>
  <c r="Z30" i="7" s="1"/>
  <c r="Q30" i="10"/>
  <c r="Q30" i="7" s="1"/>
  <c r="AI30" i="10"/>
  <c r="AI30" i="7" s="1"/>
  <c r="D30" i="7" l="1"/>
  <c r="D30" i="10" l="1"/>
  <c r="R35" i="3"/>
  <c r="AG31" i="10" l="1"/>
  <c r="AG31" i="7" s="1"/>
  <c r="T31" i="10"/>
  <c r="T31" i="7" s="1"/>
  <c r="AC31" i="10"/>
  <c r="AC31" i="7" s="1"/>
  <c r="AF31" i="10"/>
  <c r="AF31" i="7" s="1"/>
  <c r="U31" i="10"/>
  <c r="U31" i="7" s="1"/>
  <c r="Y31" i="10"/>
  <c r="Y31" i="7" s="1"/>
  <c r="F31" i="10"/>
  <c r="F31" i="7" s="1"/>
  <c r="K31" i="10"/>
  <c r="K31" i="7" s="1"/>
  <c r="X31" i="10"/>
  <c r="X31" i="7" s="1"/>
  <c r="AD31" i="10"/>
  <c r="AD31" i="7" s="1"/>
  <c r="I31" i="10"/>
  <c r="I31" i="7" s="1"/>
  <c r="Q31" i="10"/>
  <c r="Q31" i="7" s="1"/>
  <c r="J31" i="10"/>
  <c r="J31" i="7" s="1"/>
  <c r="S31" i="10"/>
  <c r="S31" i="7" s="1"/>
  <c r="AH31" i="10"/>
  <c r="AH31" i="7" s="1"/>
  <c r="L31" i="10"/>
  <c r="L31" i="7" s="1"/>
  <c r="R31" i="10"/>
  <c r="R31" i="7" s="1"/>
  <c r="O31" i="10"/>
  <c r="O31" i="7" s="1"/>
  <c r="W31" i="10"/>
  <c r="W31" i="7" s="1"/>
  <c r="M31" i="10"/>
  <c r="M31" i="7" s="1"/>
  <c r="AE31" i="10"/>
  <c r="AE31" i="7" s="1"/>
  <c r="P31" i="10"/>
  <c r="P31" i="7" s="1"/>
  <c r="G31" i="10"/>
  <c r="G31" i="7" s="1"/>
  <c r="AB31" i="10"/>
  <c r="AB31" i="7" s="1"/>
  <c r="Z31" i="10"/>
  <c r="Z31" i="7" s="1"/>
  <c r="N31" i="10"/>
  <c r="N31" i="7" s="1"/>
  <c r="V31" i="10"/>
  <c r="V31" i="7" s="1"/>
  <c r="E31" i="10"/>
  <c r="E31" i="7" s="1"/>
  <c r="AI31" i="10"/>
  <c r="AI31" i="7" s="1"/>
  <c r="H31" i="10"/>
  <c r="H31" i="7" s="1"/>
  <c r="AA31" i="10"/>
  <c r="AA31" i="7" s="1"/>
  <c r="D31" i="7" l="1"/>
  <c r="R36" i="3" l="1"/>
  <c r="D31" i="10"/>
  <c r="J32" i="10" l="1"/>
  <c r="J32" i="7" s="1"/>
  <c r="E32" i="10"/>
  <c r="E32" i="7" s="1"/>
  <c r="W32" i="10"/>
  <c r="W32" i="7" s="1"/>
  <c r="Y32" i="10"/>
  <c r="Y32" i="7" s="1"/>
  <c r="R32" i="10"/>
  <c r="R32" i="7" s="1"/>
  <c r="F32" i="10"/>
  <c r="F32" i="7" s="1"/>
  <c r="H32" i="10"/>
  <c r="H32" i="7" s="1"/>
  <c r="U32" i="10"/>
  <c r="U32" i="7" s="1"/>
  <c r="AG32" i="10"/>
  <c r="AG32" i="7" s="1"/>
  <c r="X32" i="10"/>
  <c r="X32" i="7" s="1"/>
  <c r="AE32" i="10"/>
  <c r="AE32" i="7" s="1"/>
  <c r="M32" i="10"/>
  <c r="M32" i="7" s="1"/>
  <c r="Q32" i="10"/>
  <c r="Q32" i="7" s="1"/>
  <c r="AC32" i="10"/>
  <c r="AC32" i="7" s="1"/>
  <c r="N32" i="10"/>
  <c r="N32" i="7" s="1"/>
  <c r="T32" i="10"/>
  <c r="T32" i="7" s="1"/>
  <c r="AI32" i="10"/>
  <c r="AI32" i="7" s="1"/>
  <c r="Z32" i="10"/>
  <c r="Z32" i="7" s="1"/>
  <c r="S32" i="10"/>
  <c r="S32" i="7" s="1"/>
  <c r="AH32" i="10"/>
  <c r="AH32" i="7" s="1"/>
  <c r="L32" i="10"/>
  <c r="L32" i="7" s="1"/>
  <c r="AA32" i="10"/>
  <c r="AA32" i="7" s="1"/>
  <c r="AF32" i="10"/>
  <c r="AF32" i="7" s="1"/>
  <c r="AB32" i="10"/>
  <c r="AB32" i="7" s="1"/>
  <c r="P32" i="10"/>
  <c r="P32" i="7" s="1"/>
  <c r="K32" i="10"/>
  <c r="K32" i="7" s="1"/>
  <c r="G32" i="10"/>
  <c r="G32" i="7" s="1"/>
  <c r="O32" i="10"/>
  <c r="O32" i="7" s="1"/>
  <c r="V32" i="10"/>
  <c r="V32" i="7" s="1"/>
  <c r="AD32" i="10"/>
  <c r="AD32" i="7" s="1"/>
  <c r="I32" i="10"/>
  <c r="I32" i="7" s="1"/>
  <c r="D32" i="7" l="1"/>
  <c r="R37" i="3" l="1"/>
  <c r="D32" i="10"/>
  <c r="M33" i="10" l="1"/>
  <c r="M33" i="7" s="1"/>
  <c r="T33" i="10"/>
  <c r="T33" i="7" s="1"/>
  <c r="V33" i="10"/>
  <c r="V33" i="7" s="1"/>
  <c r="L33" i="10"/>
  <c r="L33" i="7" s="1"/>
  <c r="F33" i="10"/>
  <c r="F33" i="7" s="1"/>
  <c r="R33" i="10"/>
  <c r="R33" i="7" s="1"/>
  <c r="I33" i="10"/>
  <c r="I33" i="7" s="1"/>
  <c r="AB33" i="10"/>
  <c r="AB33" i="7" s="1"/>
  <c r="AD33" i="10"/>
  <c r="AD33" i="7" s="1"/>
  <c r="AC33" i="10"/>
  <c r="AC33" i="7" s="1"/>
  <c r="E33" i="10"/>
  <c r="E33" i="7" s="1"/>
  <c r="O33" i="10"/>
  <c r="O33" i="7" s="1"/>
  <c r="W33" i="10"/>
  <c r="W33" i="7" s="1"/>
  <c r="AH33" i="10"/>
  <c r="AH33" i="7" s="1"/>
  <c r="Q33" i="10"/>
  <c r="Q33" i="7" s="1"/>
  <c r="Z33" i="10"/>
  <c r="Z33" i="7" s="1"/>
  <c r="S33" i="10"/>
  <c r="S33" i="7" s="1"/>
  <c r="X33" i="10"/>
  <c r="X33" i="7" s="1"/>
  <c r="AA33" i="10"/>
  <c r="AA33" i="7" s="1"/>
  <c r="AE33" i="10"/>
  <c r="AE33" i="7" s="1"/>
  <c r="P33" i="10"/>
  <c r="P33" i="7" s="1"/>
  <c r="AF33" i="10"/>
  <c r="AF33" i="7" s="1"/>
  <c r="Y33" i="10"/>
  <c r="Y33" i="7" s="1"/>
  <c r="AI33" i="10"/>
  <c r="AI33" i="7" s="1"/>
  <c r="N33" i="10"/>
  <c r="N33" i="7" s="1"/>
  <c r="H33" i="10"/>
  <c r="H33" i="7" s="1"/>
  <c r="J33" i="10"/>
  <c r="J33" i="7" s="1"/>
  <c r="AG33" i="10"/>
  <c r="AG33" i="7" s="1"/>
  <c r="U33" i="10"/>
  <c r="U33" i="7" s="1"/>
  <c r="G33" i="10"/>
  <c r="G33" i="7" s="1"/>
  <c r="K33" i="10"/>
  <c r="K33" i="7" s="1"/>
  <c r="D33" i="7" l="1"/>
  <c r="D33" i="10" l="1"/>
  <c r="R38" i="3"/>
  <c r="Z34" i="10" l="1"/>
  <c r="Z34" i="7" s="1"/>
  <c r="H34" i="10"/>
  <c r="H34" i="7" s="1"/>
  <c r="S34" i="10"/>
  <c r="S34" i="7" s="1"/>
  <c r="AA34" i="10"/>
  <c r="AA34" i="7" s="1"/>
  <c r="AH34" i="10"/>
  <c r="AH34" i="7" s="1"/>
  <c r="AB34" i="10"/>
  <c r="AB34" i="7" s="1"/>
  <c r="X34" i="10"/>
  <c r="X34" i="7" s="1"/>
  <c r="V34" i="10"/>
  <c r="V34" i="7" s="1"/>
  <c r="K34" i="10"/>
  <c r="K34" i="7" s="1"/>
  <c r="AD34" i="10"/>
  <c r="AD34" i="7" s="1"/>
  <c r="O34" i="10"/>
  <c r="O34" i="7" s="1"/>
  <c r="AE34" i="10"/>
  <c r="AE34" i="7" s="1"/>
  <c r="AF34" i="10"/>
  <c r="AF34" i="7" s="1"/>
  <c r="U34" i="10"/>
  <c r="U34" i="7" s="1"/>
  <c r="Q34" i="10"/>
  <c r="Q34" i="7" s="1"/>
  <c r="Y34" i="10"/>
  <c r="Y34" i="7" s="1"/>
  <c r="L34" i="10"/>
  <c r="L34" i="7" s="1"/>
  <c r="F34" i="10"/>
  <c r="F34" i="7" s="1"/>
  <c r="R34" i="10"/>
  <c r="R34" i="7" s="1"/>
  <c r="AI34" i="10"/>
  <c r="AI34" i="7" s="1"/>
  <c r="J34" i="10"/>
  <c r="J34" i="7" s="1"/>
  <c r="T34" i="10"/>
  <c r="T34" i="7" s="1"/>
  <c r="P34" i="10"/>
  <c r="P34" i="7" s="1"/>
  <c r="I34" i="10"/>
  <c r="I34" i="7" s="1"/>
  <c r="W34" i="10"/>
  <c r="W34" i="7" s="1"/>
  <c r="G34" i="10"/>
  <c r="G34" i="7" s="1"/>
  <c r="AG34" i="10"/>
  <c r="AG34" i="7" s="1"/>
  <c r="M34" i="10"/>
  <c r="M34" i="7" s="1"/>
  <c r="E34" i="10"/>
  <c r="E34" i="7" s="1"/>
  <c r="AC34" i="10"/>
  <c r="AC34" i="7" s="1"/>
  <c r="N34" i="10"/>
  <c r="N34" i="7" s="1"/>
  <c r="D34" i="7" l="1"/>
  <c r="D34" i="10" l="1"/>
  <c r="R39" i="3"/>
  <c r="Y35" i="10" l="1"/>
  <c r="Y35" i="7" s="1"/>
  <c r="G35" i="10"/>
  <c r="G35" i="7" s="1"/>
  <c r="Q35" i="10"/>
  <c r="Q35" i="7" s="1"/>
  <c r="J35" i="10"/>
  <c r="J35" i="7" s="1"/>
  <c r="AI35" i="10"/>
  <c r="AI35" i="7" s="1"/>
  <c r="P35" i="10"/>
  <c r="P35" i="7" s="1"/>
  <c r="AA35" i="10"/>
  <c r="AA35" i="7" s="1"/>
  <c r="M35" i="10"/>
  <c r="M35" i="7" s="1"/>
  <c r="V35" i="10"/>
  <c r="V35" i="7" s="1"/>
  <c r="X35" i="10"/>
  <c r="X35" i="7" s="1"/>
  <c r="AF35" i="10"/>
  <c r="AF35" i="7" s="1"/>
  <c r="W35" i="10"/>
  <c r="W35" i="7" s="1"/>
  <c r="T35" i="10"/>
  <c r="T35" i="7" s="1"/>
  <c r="AG35" i="10"/>
  <c r="AG35" i="7" s="1"/>
  <c r="S35" i="10"/>
  <c r="S35" i="7" s="1"/>
  <c r="U35" i="10"/>
  <c r="U35" i="7" s="1"/>
  <c r="N35" i="10"/>
  <c r="N35" i="7" s="1"/>
  <c r="E35" i="10"/>
  <c r="E35" i="7" s="1"/>
  <c r="Z35" i="10"/>
  <c r="Z35" i="7" s="1"/>
  <c r="AB35" i="10"/>
  <c r="AB35" i="7" s="1"/>
  <c r="AC35" i="10"/>
  <c r="AC35" i="7" s="1"/>
  <c r="K35" i="10"/>
  <c r="K35" i="7" s="1"/>
  <c r="R35" i="10"/>
  <c r="R35" i="7" s="1"/>
  <c r="F35" i="10"/>
  <c r="F35" i="7" s="1"/>
  <c r="I35" i="10"/>
  <c r="I35" i="7" s="1"/>
  <c r="AH35" i="10"/>
  <c r="AH35" i="7" s="1"/>
  <c r="H35" i="10"/>
  <c r="H35" i="7" s="1"/>
  <c r="AE35" i="10"/>
  <c r="AE35" i="7" s="1"/>
  <c r="AD35" i="10"/>
  <c r="AD35" i="7" s="1"/>
  <c r="L35" i="10"/>
  <c r="L35" i="7" s="1"/>
  <c r="O35" i="10"/>
  <c r="O35" i="7" s="1"/>
  <c r="D35" i="7" l="1"/>
  <c r="D35" i="10" l="1"/>
  <c r="R40" i="3"/>
  <c r="I36" i="10" l="1"/>
  <c r="I36" i="7" s="1"/>
  <c r="W36" i="10"/>
  <c r="W36" i="7" s="1"/>
  <c r="AA36" i="10"/>
  <c r="AA36" i="7" s="1"/>
  <c r="P36" i="10"/>
  <c r="P36" i="7" s="1"/>
  <c r="AF36" i="10"/>
  <c r="AF36" i="7" s="1"/>
  <c r="X36" i="10"/>
  <c r="X36" i="7" s="1"/>
  <c r="O36" i="10"/>
  <c r="O36" i="7" s="1"/>
  <c r="AE36" i="10"/>
  <c r="AE36" i="7" s="1"/>
  <c r="AI36" i="10"/>
  <c r="AI36" i="7" s="1"/>
  <c r="F36" i="10"/>
  <c r="F36" i="7" s="1"/>
  <c r="M36" i="10"/>
  <c r="M36" i="7" s="1"/>
  <c r="G36" i="10"/>
  <c r="G36" i="7" s="1"/>
  <c r="L36" i="10"/>
  <c r="L36" i="7" s="1"/>
  <c r="AH36" i="10"/>
  <c r="AH36" i="7" s="1"/>
  <c r="H36" i="10"/>
  <c r="H36" i="7" s="1"/>
  <c r="U36" i="10"/>
  <c r="U36" i="7" s="1"/>
  <c r="E36" i="10"/>
  <c r="E36" i="7" s="1"/>
  <c r="Q36" i="10"/>
  <c r="Q36" i="7" s="1"/>
  <c r="J36" i="10"/>
  <c r="J36" i="7" s="1"/>
  <c r="Y36" i="10"/>
  <c r="Y36" i="7" s="1"/>
  <c r="Z36" i="10"/>
  <c r="Z36" i="7" s="1"/>
  <c r="AC36" i="10"/>
  <c r="AC36" i="7" s="1"/>
  <c r="K36" i="10"/>
  <c r="K36" i="7" s="1"/>
  <c r="T36" i="10"/>
  <c r="T36" i="7" s="1"/>
  <c r="N36" i="10"/>
  <c r="N36" i="7" s="1"/>
  <c r="R36" i="10"/>
  <c r="R36" i="7" s="1"/>
  <c r="AG36" i="10"/>
  <c r="AG36" i="7" s="1"/>
  <c r="V36" i="10"/>
  <c r="V36" i="7" s="1"/>
  <c r="AD36" i="10"/>
  <c r="AD36" i="7" s="1"/>
  <c r="AB36" i="10"/>
  <c r="AB36" i="7" s="1"/>
  <c r="S36" i="10"/>
  <c r="S36" i="7" s="1"/>
  <c r="D36" i="7" l="1"/>
  <c r="D36" i="10" l="1"/>
  <c r="R41" i="3"/>
  <c r="M37" i="10" l="1"/>
  <c r="M37" i="7" s="1"/>
  <c r="X37" i="10"/>
  <c r="X37" i="7" s="1"/>
  <c r="T37" i="10"/>
  <c r="T37" i="7" s="1"/>
  <c r="G37" i="10"/>
  <c r="G37" i="7" s="1"/>
  <c r="U37" i="10"/>
  <c r="U37" i="7" s="1"/>
  <c r="K37" i="10"/>
  <c r="K37" i="7" s="1"/>
  <c r="O37" i="10"/>
  <c r="O37" i="7" s="1"/>
  <c r="AI37" i="10"/>
  <c r="AI37" i="7" s="1"/>
  <c r="V37" i="10"/>
  <c r="V37" i="7" s="1"/>
  <c r="F37" i="10"/>
  <c r="F37" i="7" s="1"/>
  <c r="W37" i="10"/>
  <c r="W37" i="7" s="1"/>
  <c r="I37" i="10"/>
  <c r="I37" i="7" s="1"/>
  <c r="Y37" i="10"/>
  <c r="Y37" i="7" s="1"/>
  <c r="R37" i="10"/>
  <c r="R37" i="7" s="1"/>
  <c r="Q37" i="10"/>
  <c r="Q37" i="7" s="1"/>
  <c r="Z37" i="10"/>
  <c r="Z37" i="7" s="1"/>
  <c r="AB37" i="10"/>
  <c r="AB37" i="7" s="1"/>
  <c r="AG37" i="10"/>
  <c r="AG37" i="7" s="1"/>
  <c r="AD37" i="10"/>
  <c r="AD37" i="7" s="1"/>
  <c r="E37" i="10"/>
  <c r="E37" i="7" s="1"/>
  <c r="AA37" i="10"/>
  <c r="AA37" i="7" s="1"/>
  <c r="P37" i="10"/>
  <c r="P37" i="7" s="1"/>
  <c r="S37" i="10"/>
  <c r="S37" i="7" s="1"/>
  <c r="AE37" i="10"/>
  <c r="AE37" i="7" s="1"/>
  <c r="AF37" i="10"/>
  <c r="AF37" i="7" s="1"/>
  <c r="J37" i="10"/>
  <c r="J37" i="7" s="1"/>
  <c r="AH37" i="10"/>
  <c r="AH37" i="7" s="1"/>
  <c r="L37" i="10"/>
  <c r="L37" i="7" s="1"/>
  <c r="AC37" i="10"/>
  <c r="AC37" i="7" s="1"/>
  <c r="N37" i="10"/>
  <c r="N37" i="7" s="1"/>
  <c r="H37" i="10"/>
  <c r="H37" i="7" s="1"/>
  <c r="D37" i="7" l="1"/>
  <c r="D37" i="10" l="1"/>
  <c r="R42" i="3"/>
  <c r="Q38" i="10" l="1"/>
  <c r="Q38" i="7" s="1"/>
  <c r="AH38" i="10"/>
  <c r="AH38" i="7" s="1"/>
  <c r="AB38" i="10"/>
  <c r="AB38" i="7" s="1"/>
  <c r="AG38" i="10"/>
  <c r="AG38" i="7" s="1"/>
  <c r="Z38" i="10"/>
  <c r="Z38" i="7" s="1"/>
  <c r="E38" i="10"/>
  <c r="E38" i="7" s="1"/>
  <c r="N38" i="10"/>
  <c r="N38" i="7" s="1"/>
  <c r="L38" i="10"/>
  <c r="L38" i="7" s="1"/>
  <c r="P38" i="10"/>
  <c r="P38" i="7" s="1"/>
  <c r="T38" i="10"/>
  <c r="T38" i="7" s="1"/>
  <c r="F38" i="10"/>
  <c r="F38" i="7" s="1"/>
  <c r="Y38" i="10"/>
  <c r="Y38" i="7" s="1"/>
  <c r="I38" i="10"/>
  <c r="I38" i="7" s="1"/>
  <c r="AC38" i="10"/>
  <c r="AC38" i="7" s="1"/>
  <c r="S38" i="10"/>
  <c r="S38" i="7" s="1"/>
  <c r="U38" i="10"/>
  <c r="U38" i="7" s="1"/>
  <c r="H38" i="10"/>
  <c r="H38" i="7" s="1"/>
  <c r="V38" i="10"/>
  <c r="V38" i="7" s="1"/>
  <c r="R38" i="10"/>
  <c r="R38" i="7" s="1"/>
  <c r="AD38" i="10"/>
  <c r="AD38" i="7" s="1"/>
  <c r="AA38" i="10"/>
  <c r="AA38" i="7" s="1"/>
  <c r="O38" i="10"/>
  <c r="O38" i="7" s="1"/>
  <c r="X38" i="10"/>
  <c r="X38" i="7" s="1"/>
  <c r="AE38" i="10"/>
  <c r="AE38" i="7" s="1"/>
  <c r="AF38" i="10"/>
  <c r="AF38" i="7" s="1"/>
  <c r="G38" i="10"/>
  <c r="G38" i="7" s="1"/>
  <c r="AI38" i="10"/>
  <c r="AI38" i="7" s="1"/>
  <c r="W38" i="10"/>
  <c r="W38" i="7" s="1"/>
  <c r="J38" i="10"/>
  <c r="J38" i="7" s="1"/>
  <c r="K38" i="10"/>
  <c r="K38" i="7" s="1"/>
  <c r="M38" i="10"/>
  <c r="M38" i="7" s="1"/>
  <c r="D38" i="7" l="1"/>
  <c r="D38" i="10" l="1"/>
  <c r="R43" i="3"/>
  <c r="J39" i="10" l="1"/>
  <c r="J39" i="7" s="1"/>
  <c r="AD39" i="10"/>
  <c r="AD39" i="7" s="1"/>
  <c r="E39" i="10"/>
  <c r="E39" i="7" s="1"/>
  <c r="I39" i="10"/>
  <c r="I39" i="7" s="1"/>
  <c r="Q39" i="10"/>
  <c r="Q39" i="7" s="1"/>
  <c r="S39" i="10"/>
  <c r="S39" i="7" s="1"/>
  <c r="K39" i="10"/>
  <c r="K39" i="7" s="1"/>
  <c r="P39" i="10"/>
  <c r="P39" i="7" s="1"/>
  <c r="Z39" i="10"/>
  <c r="Z39" i="7" s="1"/>
  <c r="O39" i="10"/>
  <c r="O39" i="7" s="1"/>
  <c r="T39" i="10"/>
  <c r="T39" i="7" s="1"/>
  <c r="AA39" i="10"/>
  <c r="AA39" i="7" s="1"/>
  <c r="H39" i="10"/>
  <c r="H39" i="7" s="1"/>
  <c r="Y39" i="10"/>
  <c r="Y39" i="7" s="1"/>
  <c r="AE39" i="10"/>
  <c r="AE39" i="7" s="1"/>
  <c r="N39" i="10"/>
  <c r="N39" i="7" s="1"/>
  <c r="AC39" i="10"/>
  <c r="AC39" i="7" s="1"/>
  <c r="X39" i="10"/>
  <c r="X39" i="7" s="1"/>
  <c r="AH39" i="10"/>
  <c r="AH39" i="7" s="1"/>
  <c r="R39" i="10"/>
  <c r="R39" i="7" s="1"/>
  <c r="AB39" i="10"/>
  <c r="AB39" i="7" s="1"/>
  <c r="V39" i="10"/>
  <c r="V39" i="7" s="1"/>
  <c r="L39" i="10"/>
  <c r="L39" i="7" s="1"/>
  <c r="W39" i="10"/>
  <c r="W39" i="7" s="1"/>
  <c r="AI39" i="10"/>
  <c r="AI39" i="7" s="1"/>
  <c r="G39" i="10"/>
  <c r="G39" i="7" s="1"/>
  <c r="AG39" i="10"/>
  <c r="AG39" i="7" s="1"/>
  <c r="AF39" i="10"/>
  <c r="AF39" i="7" s="1"/>
  <c r="M39" i="10"/>
  <c r="M39" i="7" s="1"/>
  <c r="U39" i="10"/>
  <c r="U39" i="7" s="1"/>
  <c r="F39" i="10"/>
  <c r="F39" i="7" s="1"/>
  <c r="D39" i="7" l="1"/>
  <c r="D39" i="10" l="1"/>
  <c r="R44" i="3"/>
  <c r="U40" i="10" l="1"/>
  <c r="U40" i="7" s="1"/>
  <c r="AH40" i="10"/>
  <c r="AH40" i="7" s="1"/>
  <c r="AA40" i="10"/>
  <c r="AA40" i="7" s="1"/>
  <c r="AB40" i="10"/>
  <c r="AB40" i="7" s="1"/>
  <c r="I40" i="10"/>
  <c r="I40" i="7" s="1"/>
  <c r="X40" i="10"/>
  <c r="X40" i="7" s="1"/>
  <c r="AD40" i="10"/>
  <c r="AD40" i="7" s="1"/>
  <c r="W40" i="10"/>
  <c r="W40" i="7" s="1"/>
  <c r="F40" i="10"/>
  <c r="F40" i="7" s="1"/>
  <c r="G40" i="10"/>
  <c r="G40" i="7" s="1"/>
  <c r="K40" i="10"/>
  <c r="K40" i="7" s="1"/>
  <c r="M40" i="10"/>
  <c r="M40" i="7" s="1"/>
  <c r="Y40" i="10"/>
  <c r="Y40" i="7" s="1"/>
  <c r="O40" i="10"/>
  <c r="O40" i="7" s="1"/>
  <c r="AI40" i="10"/>
  <c r="AI40" i="7" s="1"/>
  <c r="Q40" i="10"/>
  <c r="Q40" i="7" s="1"/>
  <c r="P40" i="10"/>
  <c r="P40" i="7" s="1"/>
  <c r="R40" i="10"/>
  <c r="R40" i="7" s="1"/>
  <c r="N40" i="10"/>
  <c r="N40" i="7" s="1"/>
  <c r="H40" i="10"/>
  <c r="H40" i="7" s="1"/>
  <c r="S40" i="10"/>
  <c r="S40" i="7" s="1"/>
  <c r="V40" i="10"/>
  <c r="V40" i="7" s="1"/>
  <c r="Z40" i="10"/>
  <c r="Z40" i="7" s="1"/>
  <c r="L40" i="10"/>
  <c r="L40" i="7" s="1"/>
  <c r="J40" i="10"/>
  <c r="J40" i="7" s="1"/>
  <c r="AC40" i="10"/>
  <c r="AC40" i="7" s="1"/>
  <c r="AF40" i="10"/>
  <c r="AF40" i="7" s="1"/>
  <c r="AE40" i="10"/>
  <c r="AE40" i="7" s="1"/>
  <c r="T40" i="10"/>
  <c r="T40" i="7" s="1"/>
  <c r="AG40" i="10"/>
  <c r="AG40" i="7" s="1"/>
  <c r="E40" i="10"/>
  <c r="E40" i="7" s="1"/>
  <c r="D40" i="7" l="1"/>
  <c r="R45" i="3" s="1"/>
  <c r="D40" i="10" l="1"/>
  <c r="T41" i="10" s="1"/>
  <c r="T41" i="7" s="1"/>
  <c r="R41" i="10" l="1"/>
  <c r="R41" i="7" s="1"/>
  <c r="Y41" i="10"/>
  <c r="Y41" i="7" s="1"/>
  <c r="AA41" i="10"/>
  <c r="AA41" i="7" s="1"/>
  <c r="G41" i="10"/>
  <c r="G41" i="7" s="1"/>
  <c r="P41" i="10"/>
  <c r="P41" i="7" s="1"/>
  <c r="F41" i="10"/>
  <c r="F41" i="7" s="1"/>
  <c r="AC41" i="10"/>
  <c r="AC41" i="7" s="1"/>
  <c r="O41" i="10"/>
  <c r="O41" i="7" s="1"/>
  <c r="AB41" i="10"/>
  <c r="AB41" i="7" s="1"/>
  <c r="E41" i="10"/>
  <c r="E41" i="7" s="1"/>
  <c r="AG41" i="10"/>
  <c r="AG41" i="7" s="1"/>
  <c r="W41" i="10"/>
  <c r="W41" i="7" s="1"/>
  <c r="H41" i="10"/>
  <c r="H41" i="7" s="1"/>
  <c r="L41" i="10"/>
  <c r="L41" i="7" s="1"/>
  <c r="M41" i="10"/>
  <c r="M41" i="7" s="1"/>
  <c r="AI41" i="10"/>
  <c r="AI41" i="7" s="1"/>
  <c r="V41" i="10"/>
  <c r="V41" i="7" s="1"/>
  <c r="K41" i="10"/>
  <c r="K41" i="7" s="1"/>
  <c r="Q41" i="10"/>
  <c r="Q41" i="7" s="1"/>
  <c r="Z41" i="10"/>
  <c r="Z41" i="7" s="1"/>
  <c r="AD41" i="10"/>
  <c r="AD41" i="7" s="1"/>
  <c r="J41" i="10"/>
  <c r="J41" i="7" s="1"/>
  <c r="I41" i="10"/>
  <c r="I41" i="7" s="1"/>
  <c r="AE41" i="10"/>
  <c r="AE41" i="7" s="1"/>
  <c r="AH41" i="10"/>
  <c r="AH41" i="7" s="1"/>
  <c r="AF41" i="10"/>
  <c r="AF41" i="7" s="1"/>
  <c r="N41" i="10"/>
  <c r="N41" i="7" s="1"/>
  <c r="S41" i="10"/>
  <c r="S41" i="7" s="1"/>
  <c r="U41" i="10"/>
  <c r="U41" i="7" s="1"/>
  <c r="X41" i="10"/>
  <c r="X41" i="7" s="1"/>
  <c r="D41" i="7" l="1"/>
  <c r="D41" i="10" s="1"/>
  <c r="R46" i="3" l="1"/>
  <c r="I42" i="10"/>
  <c r="I42" i="7" s="1"/>
  <c r="P42" i="10"/>
  <c r="P42" i="7" s="1"/>
  <c r="K42" i="10"/>
  <c r="K42" i="7" s="1"/>
  <c r="AG42" i="10"/>
  <c r="AG42" i="7" s="1"/>
  <c r="G42" i="10"/>
  <c r="G42" i="7" s="1"/>
  <c r="Y42" i="10"/>
  <c r="Y42" i="7" s="1"/>
  <c r="M42" i="10"/>
  <c r="M42" i="7" s="1"/>
  <c r="AB42" i="10"/>
  <c r="AB42" i="7" s="1"/>
  <c r="AI42" i="10"/>
  <c r="AI42" i="7" s="1"/>
  <c r="AA42" i="10"/>
  <c r="AA42" i="7" s="1"/>
  <c r="R42" i="10"/>
  <c r="R42" i="7" s="1"/>
  <c r="S42" i="10"/>
  <c r="S42" i="7" s="1"/>
  <c r="H42" i="10"/>
  <c r="H42" i="7" s="1"/>
  <c r="AE42" i="10"/>
  <c r="AE42" i="7" s="1"/>
  <c r="AD42" i="10"/>
  <c r="AD42" i="7" s="1"/>
  <c r="O42" i="10"/>
  <c r="O42" i="7" s="1"/>
  <c r="F42" i="10"/>
  <c r="F42" i="7" s="1"/>
  <c r="L42" i="10"/>
  <c r="L42" i="7" s="1"/>
  <c r="Q42" i="10"/>
  <c r="Q42" i="7" s="1"/>
  <c r="U42" i="10"/>
  <c r="U42" i="7" s="1"/>
  <c r="AF42" i="10"/>
  <c r="AF42" i="7" s="1"/>
  <c r="X42" i="10"/>
  <c r="X42" i="7" s="1"/>
  <c r="V42" i="10"/>
  <c r="V42" i="7" s="1"/>
  <c r="J42" i="10"/>
  <c r="J42" i="7" s="1"/>
  <c r="AH42" i="10"/>
  <c r="AH42" i="7" s="1"/>
  <c r="N42" i="10"/>
  <c r="N42" i="7" s="1"/>
  <c r="Z42" i="10"/>
  <c r="Z42" i="7" s="1"/>
  <c r="E42" i="10"/>
  <c r="E42" i="7" s="1"/>
  <c r="AC42" i="10"/>
  <c r="AC42" i="7" s="1"/>
  <c r="W42" i="10"/>
  <c r="W42" i="7" s="1"/>
  <c r="T42" i="10"/>
  <c r="T42" i="7" s="1"/>
  <c r="D42" i="7" l="1"/>
  <c r="D42" i="10" l="1"/>
  <c r="R47" i="3"/>
  <c r="V43" i="10" l="1"/>
  <c r="V43" i="7" s="1"/>
  <c r="AC43" i="10"/>
  <c r="AC43" i="7" s="1"/>
  <c r="K43" i="10"/>
  <c r="K43" i="7" s="1"/>
  <c r="M43" i="10"/>
  <c r="M43" i="7" s="1"/>
  <c r="R43" i="10"/>
  <c r="R43" i="7" s="1"/>
  <c r="X43" i="10"/>
  <c r="X43" i="7" s="1"/>
  <c r="Y43" i="10"/>
  <c r="Y43" i="7" s="1"/>
  <c r="P43" i="10"/>
  <c r="P43" i="7" s="1"/>
  <c r="U43" i="10"/>
  <c r="U43" i="7" s="1"/>
  <c r="AH43" i="10"/>
  <c r="AH43" i="7" s="1"/>
  <c r="W43" i="10"/>
  <c r="W43" i="7" s="1"/>
  <c r="AI43" i="10"/>
  <c r="AI43" i="7" s="1"/>
  <c r="J43" i="10"/>
  <c r="J43" i="7" s="1"/>
  <c r="AF43" i="10"/>
  <c r="AF43" i="7" s="1"/>
  <c r="Z43" i="10"/>
  <c r="Z43" i="7" s="1"/>
  <c r="AA43" i="10"/>
  <c r="AA43" i="7" s="1"/>
  <c r="I43" i="10"/>
  <c r="I43" i="7" s="1"/>
  <c r="AB43" i="10"/>
  <c r="AB43" i="7" s="1"/>
  <c r="AE43" i="10"/>
  <c r="AE43" i="7" s="1"/>
  <c r="N43" i="10"/>
  <c r="N43" i="7" s="1"/>
  <c r="E43" i="10"/>
  <c r="E43" i="7" s="1"/>
  <c r="L43" i="10"/>
  <c r="L43" i="7" s="1"/>
  <c r="AG43" i="10"/>
  <c r="AG43" i="7" s="1"/>
  <c r="T43" i="10"/>
  <c r="T43" i="7" s="1"/>
  <c r="G43" i="10"/>
  <c r="G43" i="7" s="1"/>
  <c r="S43" i="10"/>
  <c r="S43" i="7" s="1"/>
  <c r="Q43" i="10"/>
  <c r="Q43" i="7" s="1"/>
  <c r="H43" i="10"/>
  <c r="H43" i="7" s="1"/>
  <c r="AD43" i="10"/>
  <c r="AD43" i="7" s="1"/>
  <c r="F43" i="10"/>
  <c r="F43" i="7" s="1"/>
  <c r="O43" i="10"/>
  <c r="O43" i="7" s="1"/>
  <c r="D43" i="7" l="1"/>
  <c r="R48" i="3" l="1"/>
  <c r="D43" i="10"/>
  <c r="Q44" i="10" l="1"/>
  <c r="Q44" i="7" s="1"/>
  <c r="AI44" i="10"/>
  <c r="AI44" i="7" s="1"/>
  <c r="AE44" i="10"/>
  <c r="AE44" i="7" s="1"/>
  <c r="AF44" i="10"/>
  <c r="AF44" i="7" s="1"/>
  <c r="F44" i="10"/>
  <c r="F44" i="7" s="1"/>
  <c r="AB44" i="10"/>
  <c r="AB44" i="7" s="1"/>
  <c r="Y44" i="10"/>
  <c r="Y44" i="7" s="1"/>
  <c r="S44" i="10"/>
  <c r="S44" i="7" s="1"/>
  <c r="AA44" i="10"/>
  <c r="AA44" i="7" s="1"/>
  <c r="AG44" i="10"/>
  <c r="AG44" i="7" s="1"/>
  <c r="E44" i="10"/>
  <c r="E44" i="7" s="1"/>
  <c r="V44" i="10"/>
  <c r="V44" i="7" s="1"/>
  <c r="U44" i="10"/>
  <c r="U44" i="7" s="1"/>
  <c r="J44" i="10"/>
  <c r="J44" i="7" s="1"/>
  <c r="H44" i="10"/>
  <c r="H44" i="7" s="1"/>
  <c r="K44" i="10"/>
  <c r="K44" i="7" s="1"/>
  <c r="M44" i="10"/>
  <c r="M44" i="7" s="1"/>
  <c r="T44" i="10"/>
  <c r="T44" i="7" s="1"/>
  <c r="W44" i="10"/>
  <c r="W44" i="7" s="1"/>
  <c r="O44" i="10"/>
  <c r="O44" i="7" s="1"/>
  <c r="R44" i="10"/>
  <c r="R44" i="7" s="1"/>
  <c r="N44" i="10"/>
  <c r="N44" i="7" s="1"/>
  <c r="AH44" i="10"/>
  <c r="AH44" i="7" s="1"/>
  <c r="P44" i="10"/>
  <c r="P44" i="7" s="1"/>
  <c r="G44" i="10"/>
  <c r="G44" i="7" s="1"/>
  <c r="AD44" i="10"/>
  <c r="AD44" i="7" s="1"/>
  <c r="L44" i="10"/>
  <c r="L44" i="7" s="1"/>
  <c r="AC44" i="10"/>
  <c r="AC44" i="7" s="1"/>
  <c r="X44" i="10"/>
  <c r="X44" i="7" s="1"/>
  <c r="I44" i="10"/>
  <c r="I44" i="7" s="1"/>
  <c r="Z44" i="10"/>
  <c r="Z44" i="7" s="1"/>
  <c r="D44" i="7" l="1"/>
  <c r="D44" i="10" l="1"/>
  <c r="R49" i="3"/>
  <c r="AG45" i="10" l="1"/>
  <c r="AG45" i="7" s="1"/>
  <c r="AC45" i="10"/>
  <c r="AC45" i="7" s="1"/>
  <c r="T45" i="10"/>
  <c r="T45" i="7" s="1"/>
  <c r="I45" i="10"/>
  <c r="I45" i="7" s="1"/>
  <c r="AE45" i="10"/>
  <c r="AE45" i="7" s="1"/>
  <c r="AA45" i="10"/>
  <c r="AA45" i="7" s="1"/>
  <c r="U45" i="10"/>
  <c r="U45" i="7" s="1"/>
  <c r="N45" i="10"/>
  <c r="N45" i="7" s="1"/>
  <c r="R45" i="10"/>
  <c r="R45" i="7" s="1"/>
  <c r="H45" i="10"/>
  <c r="H45" i="7" s="1"/>
  <c r="AF45" i="10"/>
  <c r="AF45" i="7" s="1"/>
  <c r="F45" i="10"/>
  <c r="F45" i="7" s="1"/>
  <c r="P45" i="10"/>
  <c r="P45" i="7" s="1"/>
  <c r="X45" i="10"/>
  <c r="X45" i="7" s="1"/>
  <c r="V45" i="10"/>
  <c r="V45" i="7" s="1"/>
  <c r="AB45" i="10"/>
  <c r="AB45" i="7" s="1"/>
  <c r="M45" i="10"/>
  <c r="M45" i="7" s="1"/>
  <c r="S45" i="10"/>
  <c r="S45" i="7" s="1"/>
  <c r="W45" i="10"/>
  <c r="W45" i="7" s="1"/>
  <c r="Z45" i="10"/>
  <c r="Z45" i="7" s="1"/>
  <c r="AI45" i="10"/>
  <c r="AI45" i="7" s="1"/>
  <c r="AH45" i="10"/>
  <c r="AH45" i="7" s="1"/>
  <c r="L45" i="10"/>
  <c r="L45" i="7" s="1"/>
  <c r="Y45" i="10"/>
  <c r="Y45" i="7" s="1"/>
  <c r="AD45" i="10"/>
  <c r="AD45" i="7" s="1"/>
  <c r="E45" i="10"/>
  <c r="E45" i="7" s="1"/>
  <c r="K45" i="10"/>
  <c r="K45" i="7" s="1"/>
  <c r="G45" i="10"/>
  <c r="G45" i="7" s="1"/>
  <c r="O45" i="10"/>
  <c r="O45" i="7" s="1"/>
  <c r="J45" i="10"/>
  <c r="J45" i="7" s="1"/>
  <c r="Q45" i="10"/>
  <c r="Q45" i="7" s="1"/>
  <c r="D45" i="7" l="1"/>
  <c r="R50" i="3" l="1"/>
  <c r="D45" i="10"/>
  <c r="H46" i="10" l="1"/>
  <c r="H46" i="7" s="1"/>
  <c r="AA46" i="10"/>
  <c r="AA46" i="7" s="1"/>
  <c r="L46" i="10"/>
  <c r="L46" i="7" s="1"/>
  <c r="N46" i="10"/>
  <c r="N46" i="7" s="1"/>
  <c r="O46" i="10"/>
  <c r="O46" i="7" s="1"/>
  <c r="J46" i="10"/>
  <c r="J46" i="7" s="1"/>
  <c r="AH46" i="10"/>
  <c r="AH46" i="7" s="1"/>
  <c r="K46" i="10"/>
  <c r="K46" i="7" s="1"/>
  <c r="E46" i="10"/>
  <c r="E46" i="7" s="1"/>
  <c r="Z46" i="10"/>
  <c r="Z46" i="7" s="1"/>
  <c r="AI46" i="10"/>
  <c r="AI46" i="7" s="1"/>
  <c r="AC46" i="10"/>
  <c r="AC46" i="7" s="1"/>
  <c r="AF46" i="10"/>
  <c r="AF46" i="7" s="1"/>
  <c r="R46" i="10"/>
  <c r="R46" i="7" s="1"/>
  <c r="AG46" i="10"/>
  <c r="AG46" i="7" s="1"/>
  <c r="Q46" i="10"/>
  <c r="Q46" i="7" s="1"/>
  <c r="P46" i="10"/>
  <c r="P46" i="7" s="1"/>
  <c r="M46" i="10"/>
  <c r="M46" i="7" s="1"/>
  <c r="AD46" i="10"/>
  <c r="AD46" i="7" s="1"/>
  <c r="I46" i="10"/>
  <c r="I46" i="7" s="1"/>
  <c r="W46" i="10"/>
  <c r="W46" i="7" s="1"/>
  <c r="Y46" i="10"/>
  <c r="Y46" i="7" s="1"/>
  <c r="V46" i="10"/>
  <c r="V46" i="7" s="1"/>
  <c r="G46" i="10"/>
  <c r="G46" i="7" s="1"/>
  <c r="AB46" i="10"/>
  <c r="AB46" i="7" s="1"/>
  <c r="S46" i="10"/>
  <c r="S46" i="7" s="1"/>
  <c r="AE46" i="10"/>
  <c r="AE46" i="7" s="1"/>
  <c r="T46" i="10"/>
  <c r="T46" i="7" s="1"/>
  <c r="X46" i="10"/>
  <c r="X46" i="7" s="1"/>
  <c r="F46" i="10"/>
  <c r="F46" i="7" s="1"/>
  <c r="U46" i="10"/>
  <c r="U46" i="7" s="1"/>
  <c r="D46" i="7" l="1"/>
  <c r="D46" i="10" l="1"/>
  <c r="R51" i="3"/>
  <c r="AE47" i="10" l="1"/>
  <c r="AE47" i="7" s="1"/>
  <c r="Q47" i="10"/>
  <c r="Q47" i="7" s="1"/>
  <c r="G47" i="10"/>
  <c r="G47" i="7" s="1"/>
  <c r="AI47" i="10"/>
  <c r="AI47" i="7" s="1"/>
  <c r="V47" i="10"/>
  <c r="V47" i="7" s="1"/>
  <c r="M47" i="10"/>
  <c r="M47" i="7" s="1"/>
  <c r="Y47" i="10"/>
  <c r="Y47" i="7" s="1"/>
  <c r="J47" i="10"/>
  <c r="J47" i="7" s="1"/>
  <c r="T47" i="10"/>
  <c r="T47" i="7" s="1"/>
  <c r="Z47" i="10"/>
  <c r="Z47" i="7" s="1"/>
  <c r="K47" i="10"/>
  <c r="K47" i="7" s="1"/>
  <c r="AC47" i="10"/>
  <c r="AC47" i="7" s="1"/>
  <c r="O47" i="10"/>
  <c r="O47" i="7" s="1"/>
  <c r="P47" i="10"/>
  <c r="P47" i="7" s="1"/>
  <c r="N47" i="10"/>
  <c r="N47" i="7" s="1"/>
  <c r="H47" i="10"/>
  <c r="H47" i="7" s="1"/>
  <c r="X47" i="10"/>
  <c r="X47" i="7" s="1"/>
  <c r="L47" i="10"/>
  <c r="L47" i="7" s="1"/>
  <c r="R47" i="10"/>
  <c r="R47" i="7" s="1"/>
  <c r="U47" i="10"/>
  <c r="U47" i="7" s="1"/>
  <c r="AB47" i="10"/>
  <c r="AB47" i="7" s="1"/>
  <c r="S47" i="10"/>
  <c r="S47" i="7" s="1"/>
  <c r="F47" i="10"/>
  <c r="F47" i="7" s="1"/>
  <c r="W47" i="10"/>
  <c r="W47" i="7" s="1"/>
  <c r="E47" i="10"/>
  <c r="E47" i="7" s="1"/>
  <c r="AD47" i="10"/>
  <c r="AD47" i="7" s="1"/>
  <c r="I47" i="10"/>
  <c r="I47" i="7" s="1"/>
  <c r="AA47" i="10"/>
  <c r="AA47" i="7" s="1"/>
  <c r="AH47" i="10"/>
  <c r="AH47" i="7" s="1"/>
  <c r="AG47" i="10"/>
  <c r="AG47" i="7" s="1"/>
  <c r="AF47" i="10"/>
  <c r="AF47" i="7" s="1"/>
  <c r="D47" i="7" l="1"/>
  <c r="D47" i="10" l="1"/>
  <c r="R52" i="3"/>
  <c r="Q48" i="10" l="1"/>
  <c r="Q48" i="7" s="1"/>
  <c r="AG48" i="10"/>
  <c r="AG48" i="7" s="1"/>
  <c r="O48" i="10"/>
  <c r="O48" i="7" s="1"/>
  <c r="J48" i="10"/>
  <c r="J48" i="7" s="1"/>
  <c r="P48" i="10"/>
  <c r="P48" i="7" s="1"/>
  <c r="AI48" i="10"/>
  <c r="AI48" i="7" s="1"/>
  <c r="X48" i="10"/>
  <c r="X48" i="7" s="1"/>
  <c r="K48" i="10"/>
  <c r="K48" i="7" s="1"/>
  <c r="AE48" i="10"/>
  <c r="AE48" i="7" s="1"/>
  <c r="G48" i="10"/>
  <c r="G48" i="7" s="1"/>
  <c r="V48" i="10"/>
  <c r="V48" i="7" s="1"/>
  <c r="AF48" i="10"/>
  <c r="AF48" i="7" s="1"/>
  <c r="M48" i="10"/>
  <c r="M48" i="7" s="1"/>
  <c r="F48" i="10"/>
  <c r="F48" i="7" s="1"/>
  <c r="R48" i="10"/>
  <c r="R48" i="7" s="1"/>
  <c r="Y48" i="10"/>
  <c r="Y48" i="7" s="1"/>
  <c r="AH48" i="10"/>
  <c r="AH48" i="7" s="1"/>
  <c r="L48" i="10"/>
  <c r="L48" i="7" s="1"/>
  <c r="N48" i="10"/>
  <c r="N48" i="7" s="1"/>
  <c r="AB48" i="10"/>
  <c r="AB48" i="7" s="1"/>
  <c r="I48" i="10"/>
  <c r="I48" i="7" s="1"/>
  <c r="U48" i="10"/>
  <c r="U48" i="7" s="1"/>
  <c r="AD48" i="10"/>
  <c r="AD48" i="7" s="1"/>
  <c r="S48" i="10"/>
  <c r="S48" i="7" s="1"/>
  <c r="AC48" i="10"/>
  <c r="AC48" i="7" s="1"/>
  <c r="H48" i="10"/>
  <c r="H48" i="7" s="1"/>
  <c r="T48" i="10"/>
  <c r="T48" i="7" s="1"/>
  <c r="W48" i="10"/>
  <c r="W48" i="7" s="1"/>
  <c r="AA48" i="10"/>
  <c r="AA48" i="7" s="1"/>
  <c r="E48" i="10"/>
  <c r="E48" i="7" s="1"/>
  <c r="Z48" i="10"/>
  <c r="Z48" i="7" s="1"/>
  <c r="D48" i="7" l="1"/>
  <c r="D48" i="10" s="1"/>
  <c r="R53" i="3" l="1"/>
  <c r="AF49" i="10"/>
  <c r="AF49" i="7" s="1"/>
  <c r="AG49" i="10"/>
  <c r="AG49" i="7" s="1"/>
  <c r="AD49" i="10"/>
  <c r="AD49" i="7" s="1"/>
  <c r="T49" i="10"/>
  <c r="T49" i="7" s="1"/>
  <c r="K49" i="10"/>
  <c r="K49" i="7" s="1"/>
  <c r="AI49" i="10"/>
  <c r="AI49" i="7" s="1"/>
  <c r="L49" i="10"/>
  <c r="L49" i="7" s="1"/>
  <c r="S49" i="10"/>
  <c r="S49" i="7" s="1"/>
  <c r="V49" i="10"/>
  <c r="V49" i="7" s="1"/>
  <c r="I49" i="10"/>
  <c r="I49" i="7" s="1"/>
  <c r="N49" i="10"/>
  <c r="N49" i="7" s="1"/>
  <c r="W49" i="10"/>
  <c r="W49" i="7" s="1"/>
  <c r="Z49" i="10"/>
  <c r="Z49" i="7" s="1"/>
  <c r="J49" i="10"/>
  <c r="J49" i="7" s="1"/>
  <c r="AH49" i="10"/>
  <c r="AH49" i="7" s="1"/>
  <c r="H49" i="10"/>
  <c r="H49" i="7" s="1"/>
  <c r="R49" i="10"/>
  <c r="R49" i="7" s="1"/>
  <c r="AA49" i="10"/>
  <c r="AA49" i="7" s="1"/>
  <c r="O49" i="10"/>
  <c r="O49" i="7" s="1"/>
  <c r="X49" i="10"/>
  <c r="X49" i="7" s="1"/>
  <c r="M49" i="10"/>
  <c r="M49" i="7" s="1"/>
  <c r="Y49" i="10"/>
  <c r="Y49" i="7" s="1"/>
  <c r="G49" i="10"/>
  <c r="G49" i="7" s="1"/>
  <c r="F49" i="10"/>
  <c r="F49" i="7" s="1"/>
  <c r="Q49" i="10"/>
  <c r="Q49" i="7" s="1"/>
  <c r="E49" i="10"/>
  <c r="E49" i="7" s="1"/>
  <c r="AE49" i="10"/>
  <c r="AE49" i="7" s="1"/>
  <c r="AC49" i="10"/>
  <c r="AC49" i="7" s="1"/>
  <c r="P49" i="10"/>
  <c r="P49" i="7" s="1"/>
  <c r="AB49" i="10"/>
  <c r="AB49" i="7" s="1"/>
  <c r="U49" i="10"/>
  <c r="U49" i="7" s="1"/>
  <c r="D49" i="7" l="1"/>
  <c r="D49" i="10" l="1"/>
  <c r="R54" i="3"/>
  <c r="T50" i="10" l="1"/>
  <c r="T50" i="7" s="1"/>
  <c r="W50" i="10"/>
  <c r="W50" i="7" s="1"/>
  <c r="N50" i="10"/>
  <c r="N50" i="7" s="1"/>
  <c r="Z50" i="10"/>
  <c r="Z50" i="7" s="1"/>
  <c r="V50" i="10"/>
  <c r="V50" i="7" s="1"/>
  <c r="AB50" i="10"/>
  <c r="AB50" i="7" s="1"/>
  <c r="H50" i="10"/>
  <c r="H50" i="7" s="1"/>
  <c r="AF50" i="10"/>
  <c r="AF50" i="7" s="1"/>
  <c r="X50" i="10"/>
  <c r="X50" i="7" s="1"/>
  <c r="AI50" i="10"/>
  <c r="AI50" i="7" s="1"/>
  <c r="F50" i="10"/>
  <c r="F50" i="7" s="1"/>
  <c r="AH50" i="10"/>
  <c r="AH50" i="7" s="1"/>
  <c r="U50" i="10"/>
  <c r="U50" i="7" s="1"/>
  <c r="K50" i="10"/>
  <c r="K50" i="7" s="1"/>
  <c r="AC50" i="10"/>
  <c r="AC50" i="7" s="1"/>
  <c r="P50" i="10"/>
  <c r="P50" i="7" s="1"/>
  <c r="Q50" i="10"/>
  <c r="Q50" i="7" s="1"/>
  <c r="M50" i="10"/>
  <c r="M50" i="7" s="1"/>
  <c r="Y50" i="10"/>
  <c r="Y50" i="7" s="1"/>
  <c r="AD50" i="10"/>
  <c r="AD50" i="7" s="1"/>
  <c r="AG50" i="10"/>
  <c r="AG50" i="7" s="1"/>
  <c r="E50" i="10"/>
  <c r="E50" i="7" s="1"/>
  <c r="G50" i="10"/>
  <c r="G50" i="7" s="1"/>
  <c r="AA50" i="10"/>
  <c r="AA50" i="7" s="1"/>
  <c r="R50" i="10"/>
  <c r="R50" i="7" s="1"/>
  <c r="O50" i="10"/>
  <c r="O50" i="7" s="1"/>
  <c r="S50" i="10"/>
  <c r="S50" i="7" s="1"/>
  <c r="AE50" i="10"/>
  <c r="AE50" i="7" s="1"/>
  <c r="J50" i="10"/>
  <c r="J50" i="7" s="1"/>
  <c r="L50" i="10"/>
  <c r="L50" i="7" s="1"/>
  <c r="I50" i="10"/>
  <c r="I50" i="7" s="1"/>
  <c r="D50" i="7" l="1"/>
  <c r="R55" i="3" l="1"/>
  <c r="D50" i="10"/>
  <c r="AF51" i="10" l="1"/>
  <c r="AF51" i="7" s="1"/>
  <c r="T51" i="10"/>
  <c r="T51" i="7" s="1"/>
  <c r="N51" i="10"/>
  <c r="N51" i="7" s="1"/>
  <c r="R51" i="10"/>
  <c r="R51" i="7" s="1"/>
  <c r="AD51" i="10"/>
  <c r="AD51" i="7" s="1"/>
  <c r="V51" i="10"/>
  <c r="V51" i="7" s="1"/>
  <c r="S51" i="10"/>
  <c r="S51" i="7" s="1"/>
  <c r="J51" i="10"/>
  <c r="J51" i="7" s="1"/>
  <c r="P51" i="10"/>
  <c r="P51" i="7" s="1"/>
  <c r="AE51" i="10"/>
  <c r="AE51" i="7" s="1"/>
  <c r="W51" i="10"/>
  <c r="W51" i="7" s="1"/>
  <c r="H51" i="10"/>
  <c r="H51" i="7" s="1"/>
  <c r="O51" i="10"/>
  <c r="O51" i="7" s="1"/>
  <c r="F51" i="10"/>
  <c r="F51" i="7" s="1"/>
  <c r="AA51" i="10"/>
  <c r="AA51" i="7" s="1"/>
  <c r="G51" i="10"/>
  <c r="G51" i="7" s="1"/>
  <c r="Q51" i="10"/>
  <c r="Q51" i="7" s="1"/>
  <c r="AC51" i="10"/>
  <c r="AC51" i="7" s="1"/>
  <c r="Z51" i="10"/>
  <c r="Z51" i="7" s="1"/>
  <c r="AB51" i="10"/>
  <c r="AB51" i="7" s="1"/>
  <c r="I51" i="10"/>
  <c r="I51" i="7" s="1"/>
  <c r="AH51" i="10"/>
  <c r="AH51" i="7" s="1"/>
  <c r="AG51" i="10"/>
  <c r="AG51" i="7" s="1"/>
  <c r="X51" i="10"/>
  <c r="X51" i="7" s="1"/>
  <c r="L51" i="10"/>
  <c r="L51" i="7" s="1"/>
  <c r="AI51" i="10"/>
  <c r="AI51" i="7" s="1"/>
  <c r="M51" i="10"/>
  <c r="M51" i="7" s="1"/>
  <c r="U51" i="10"/>
  <c r="U51" i="7" s="1"/>
  <c r="E51" i="10"/>
  <c r="E51" i="7" s="1"/>
  <c r="K51" i="10"/>
  <c r="K51" i="7" s="1"/>
  <c r="Y51" i="10"/>
  <c r="Y51" i="7" s="1"/>
  <c r="D51" i="7" l="1"/>
  <c r="R56" i="3" l="1"/>
  <c r="D51" i="10"/>
  <c r="T52" i="10" l="1"/>
  <c r="T52" i="7" s="1"/>
  <c r="L52" i="10"/>
  <c r="L52" i="7" s="1"/>
  <c r="I52" i="10"/>
  <c r="I52" i="7" s="1"/>
  <c r="AA52" i="10"/>
  <c r="AA52" i="7" s="1"/>
  <c r="E52" i="10"/>
  <c r="E52" i="7" s="1"/>
  <c r="U52" i="10"/>
  <c r="U52" i="7" s="1"/>
  <c r="AC52" i="10"/>
  <c r="AC52" i="7" s="1"/>
  <c r="H52" i="10"/>
  <c r="H52" i="7" s="1"/>
  <c r="N52" i="10"/>
  <c r="N52" i="7" s="1"/>
  <c r="M52" i="10"/>
  <c r="M52" i="7" s="1"/>
  <c r="V52" i="10"/>
  <c r="V52" i="7" s="1"/>
  <c r="P52" i="10"/>
  <c r="P52" i="7" s="1"/>
  <c r="Y52" i="10"/>
  <c r="Y52" i="7" s="1"/>
  <c r="J52" i="10"/>
  <c r="J52" i="7" s="1"/>
  <c r="W52" i="10"/>
  <c r="W52" i="7" s="1"/>
  <c r="AD52" i="10"/>
  <c r="AD52" i="7" s="1"/>
  <c r="AB52" i="10"/>
  <c r="AB52" i="7" s="1"/>
  <c r="S52" i="10"/>
  <c r="S52" i="7" s="1"/>
  <c r="AI52" i="10"/>
  <c r="AI52" i="7" s="1"/>
  <c r="Q52" i="10"/>
  <c r="Q52" i="7" s="1"/>
  <c r="F52" i="10"/>
  <c r="F52" i="7" s="1"/>
  <c r="AH52" i="10"/>
  <c r="AH52" i="7" s="1"/>
  <c r="AE52" i="10"/>
  <c r="AE52" i="7" s="1"/>
  <c r="G52" i="10"/>
  <c r="G52" i="7" s="1"/>
  <c r="X52" i="10"/>
  <c r="X52" i="7" s="1"/>
  <c r="R52" i="10"/>
  <c r="R52" i="7" s="1"/>
  <c r="Z52" i="10"/>
  <c r="Z52" i="7" s="1"/>
  <c r="O52" i="10"/>
  <c r="O52" i="7" s="1"/>
  <c r="AF52" i="10"/>
  <c r="AF52" i="7" s="1"/>
  <c r="K52" i="10"/>
  <c r="K52" i="7" s="1"/>
  <c r="AG52" i="10"/>
  <c r="AG52" i="7" s="1"/>
  <c r="D52" i="7" l="1"/>
  <c r="R57" i="3" l="1"/>
  <c r="D52" i="10"/>
  <c r="X53" i="10" l="1"/>
  <c r="X53" i="7" s="1"/>
  <c r="T53" i="10"/>
  <c r="T53" i="7" s="1"/>
  <c r="AC53" i="10"/>
  <c r="AC53" i="7" s="1"/>
  <c r="AH53" i="10"/>
  <c r="AH53" i="7" s="1"/>
  <c r="AI53" i="10"/>
  <c r="AI53" i="7" s="1"/>
  <c r="AA53" i="10"/>
  <c r="AA53" i="7" s="1"/>
  <c r="V53" i="10"/>
  <c r="V53" i="7" s="1"/>
  <c r="R53" i="10"/>
  <c r="R53" i="7" s="1"/>
  <c r="W53" i="10"/>
  <c r="W53" i="7" s="1"/>
  <c r="I53" i="10"/>
  <c r="I53" i="7" s="1"/>
  <c r="H53" i="10"/>
  <c r="H53" i="7" s="1"/>
  <c r="G53" i="10"/>
  <c r="G53" i="7" s="1"/>
  <c r="S53" i="10"/>
  <c r="S53" i="7" s="1"/>
  <c r="M53" i="10"/>
  <c r="M53" i="7" s="1"/>
  <c r="F53" i="10"/>
  <c r="F53" i="7" s="1"/>
  <c r="E53" i="10"/>
  <c r="E53" i="7" s="1"/>
  <c r="O53" i="10"/>
  <c r="O53" i="7" s="1"/>
  <c r="Z53" i="10"/>
  <c r="Z53" i="7" s="1"/>
  <c r="L53" i="10"/>
  <c r="L53" i="7" s="1"/>
  <c r="P53" i="10"/>
  <c r="P53" i="7" s="1"/>
  <c r="AF53" i="10"/>
  <c r="AF53" i="7" s="1"/>
  <c r="AB53" i="10"/>
  <c r="AB53" i="7" s="1"/>
  <c r="N53" i="10"/>
  <c r="N53" i="7" s="1"/>
  <c r="Y53" i="10"/>
  <c r="Y53" i="7" s="1"/>
  <c r="K53" i="10"/>
  <c r="K53" i="7" s="1"/>
  <c r="Q53" i="10"/>
  <c r="Q53" i="7" s="1"/>
  <c r="AG53" i="10"/>
  <c r="AG53" i="7" s="1"/>
  <c r="AE53" i="10"/>
  <c r="AE53" i="7" s="1"/>
  <c r="U53" i="10"/>
  <c r="U53" i="7" s="1"/>
  <c r="AD53" i="10"/>
  <c r="AD53" i="7" s="1"/>
  <c r="J53" i="10"/>
  <c r="J53" i="7" s="1"/>
  <c r="D53" i="7" l="1"/>
  <c r="D53" i="10" l="1"/>
  <c r="R58" i="3"/>
  <c r="Q54" i="10" l="1"/>
  <c r="Q54" i="7" s="1"/>
  <c r="Z54" i="10"/>
  <c r="Z54" i="7" s="1"/>
  <c r="M54" i="10"/>
  <c r="M54" i="7" s="1"/>
  <c r="F54" i="10"/>
  <c r="F54" i="7" s="1"/>
  <c r="P54" i="10"/>
  <c r="P54" i="7" s="1"/>
  <c r="S54" i="10"/>
  <c r="S54" i="7" s="1"/>
  <c r="AI54" i="10"/>
  <c r="AI54" i="7" s="1"/>
  <c r="G54" i="10"/>
  <c r="G54" i="7" s="1"/>
  <c r="AC54" i="10"/>
  <c r="AC54" i="7" s="1"/>
  <c r="AD54" i="10"/>
  <c r="AD54" i="7" s="1"/>
  <c r="AF54" i="10"/>
  <c r="AF54" i="7" s="1"/>
  <c r="AE54" i="10"/>
  <c r="AE54" i="7" s="1"/>
  <c r="N54" i="10"/>
  <c r="N54" i="7" s="1"/>
  <c r="X54" i="10"/>
  <c r="X54" i="7" s="1"/>
  <c r="K54" i="10"/>
  <c r="K54" i="7" s="1"/>
  <c r="T54" i="10"/>
  <c r="T54" i="7" s="1"/>
  <c r="I54" i="10"/>
  <c r="I54" i="7" s="1"/>
  <c r="AA54" i="10"/>
  <c r="AA54" i="7" s="1"/>
  <c r="AG54" i="10"/>
  <c r="AG54" i="7" s="1"/>
  <c r="O54" i="10"/>
  <c r="O54" i="7" s="1"/>
  <c r="H54" i="10"/>
  <c r="H54" i="7" s="1"/>
  <c r="L54" i="10"/>
  <c r="L54" i="7" s="1"/>
  <c r="U54" i="10"/>
  <c r="U54" i="7" s="1"/>
  <c r="AB54" i="10"/>
  <c r="AB54" i="7" s="1"/>
  <c r="W54" i="10"/>
  <c r="W54" i="7" s="1"/>
  <c r="Y54" i="10"/>
  <c r="Y54" i="7" s="1"/>
  <c r="V54" i="10"/>
  <c r="V54" i="7" s="1"/>
  <c r="J54" i="10"/>
  <c r="J54" i="7" s="1"/>
  <c r="R54" i="10"/>
  <c r="R54" i="7" s="1"/>
  <c r="E54" i="10"/>
  <c r="E54" i="7" s="1"/>
  <c r="AH54" i="10"/>
  <c r="AH54" i="7" s="1"/>
  <c r="D54" i="7" l="1"/>
  <c r="D54" i="10" s="1"/>
  <c r="R59" i="3" l="1"/>
  <c r="F55" i="10"/>
  <c r="F55" i="7" s="1"/>
  <c r="Y55" i="10"/>
  <c r="Y55" i="7" s="1"/>
  <c r="AF55" i="10"/>
  <c r="AF55" i="7" s="1"/>
  <c r="J55" i="10"/>
  <c r="J55" i="7" s="1"/>
  <c r="AC55" i="10"/>
  <c r="AC55" i="7" s="1"/>
  <c r="AA55" i="10"/>
  <c r="AA55" i="7" s="1"/>
  <c r="H55" i="10"/>
  <c r="H55" i="7" s="1"/>
  <c r="AH55" i="10"/>
  <c r="AH55" i="7" s="1"/>
  <c r="AB55" i="10"/>
  <c r="AB55" i="7" s="1"/>
  <c r="AI55" i="10"/>
  <c r="AI55" i="7" s="1"/>
  <c r="Q55" i="10"/>
  <c r="Q55" i="7" s="1"/>
  <c r="S55" i="10"/>
  <c r="S55" i="7" s="1"/>
  <c r="K55" i="10"/>
  <c r="K55" i="7" s="1"/>
  <c r="R55" i="10"/>
  <c r="R55" i="7" s="1"/>
  <c r="O55" i="10"/>
  <c r="O55" i="7" s="1"/>
  <c r="Z55" i="10"/>
  <c r="Z55" i="7" s="1"/>
  <c r="X55" i="10"/>
  <c r="X55" i="7" s="1"/>
  <c r="W55" i="10"/>
  <c r="W55" i="7" s="1"/>
  <c r="AG55" i="10"/>
  <c r="AG55" i="7" s="1"/>
  <c r="E55" i="10"/>
  <c r="E55" i="7" s="1"/>
  <c r="L55" i="10"/>
  <c r="L55" i="7" s="1"/>
  <c r="P55" i="10"/>
  <c r="P55" i="7" s="1"/>
  <c r="M55" i="10"/>
  <c r="M55" i="7" s="1"/>
  <c r="G55" i="10"/>
  <c r="G55" i="7" s="1"/>
  <c r="AD55" i="10"/>
  <c r="AD55" i="7" s="1"/>
  <c r="V55" i="10"/>
  <c r="V55" i="7" s="1"/>
  <c r="U55" i="10"/>
  <c r="U55" i="7" s="1"/>
  <c r="AE55" i="10"/>
  <c r="AE55" i="7" s="1"/>
  <c r="T55" i="10"/>
  <c r="T55" i="7" s="1"/>
  <c r="I55" i="10"/>
  <c r="I55" i="7" s="1"/>
  <c r="N55" i="10"/>
  <c r="N55" i="7" s="1"/>
  <c r="D55" i="7" l="1"/>
  <c r="D55" i="10" l="1"/>
  <c r="R60" i="3"/>
  <c r="AI56" i="10" l="1"/>
  <c r="AI56" i="7" s="1"/>
  <c r="R56" i="10"/>
  <c r="R56" i="7" s="1"/>
  <c r="N56" i="10"/>
  <c r="N56" i="7" s="1"/>
  <c r="O56" i="10"/>
  <c r="O56" i="7" s="1"/>
  <c r="AH56" i="10"/>
  <c r="AH56" i="7" s="1"/>
  <c r="S56" i="10"/>
  <c r="S56" i="7" s="1"/>
  <c r="X56" i="10"/>
  <c r="X56" i="7" s="1"/>
  <c r="AA56" i="10"/>
  <c r="AA56" i="7" s="1"/>
  <c r="AG56" i="10"/>
  <c r="AG56" i="7" s="1"/>
  <c r="Y56" i="10"/>
  <c r="Y56" i="7" s="1"/>
  <c r="W56" i="10"/>
  <c r="W56" i="7" s="1"/>
  <c r="I56" i="10"/>
  <c r="I56" i="7" s="1"/>
  <c r="L56" i="10"/>
  <c r="L56" i="7" s="1"/>
  <c r="T56" i="10"/>
  <c r="T56" i="7" s="1"/>
  <c r="F56" i="10"/>
  <c r="F56" i="7" s="1"/>
  <c r="U56" i="10"/>
  <c r="U56" i="7" s="1"/>
  <c r="Z56" i="10"/>
  <c r="Z56" i="7" s="1"/>
  <c r="J56" i="10"/>
  <c r="J56" i="7" s="1"/>
  <c r="G56" i="10"/>
  <c r="G56" i="7" s="1"/>
  <c r="Q56" i="10"/>
  <c r="Q56" i="7" s="1"/>
  <c r="AC56" i="10"/>
  <c r="AC56" i="7" s="1"/>
  <c r="E56" i="10"/>
  <c r="E56" i="7" s="1"/>
  <c r="P56" i="10"/>
  <c r="P56" i="7" s="1"/>
  <c r="AE56" i="10"/>
  <c r="AE56" i="7" s="1"/>
  <c r="AB56" i="10"/>
  <c r="AB56" i="7" s="1"/>
  <c r="AD56" i="10"/>
  <c r="AD56" i="7" s="1"/>
  <c r="K56" i="10"/>
  <c r="K56" i="7" s="1"/>
  <c r="V56" i="10"/>
  <c r="V56" i="7" s="1"/>
  <c r="H56" i="10"/>
  <c r="H56" i="7" s="1"/>
  <c r="AF56" i="10"/>
  <c r="AF56" i="7" s="1"/>
  <c r="M56" i="10"/>
  <c r="M56" i="7" s="1"/>
  <c r="D56" i="7" l="1"/>
  <c r="D56" i="10" l="1"/>
  <c r="R61" i="3"/>
  <c r="J57" i="10" l="1"/>
  <c r="J57" i="7" s="1"/>
  <c r="Q57" i="10"/>
  <c r="Q57" i="7" s="1"/>
  <c r="AE57" i="10"/>
  <c r="AE57" i="7" s="1"/>
  <c r="F57" i="10"/>
  <c r="F57" i="7" s="1"/>
  <c r="W57" i="10"/>
  <c r="W57" i="7" s="1"/>
  <c r="AA57" i="10"/>
  <c r="AA57" i="7" s="1"/>
  <c r="E57" i="10"/>
  <c r="E57" i="7" s="1"/>
  <c r="AC57" i="10"/>
  <c r="AC57" i="7" s="1"/>
  <c r="V57" i="10"/>
  <c r="V57" i="7" s="1"/>
  <c r="Z57" i="10"/>
  <c r="Z57" i="7" s="1"/>
  <c r="H57" i="10"/>
  <c r="H57" i="7" s="1"/>
  <c r="T57" i="10"/>
  <c r="T57" i="7" s="1"/>
  <c r="L57" i="10"/>
  <c r="L57" i="7" s="1"/>
  <c r="AI57" i="10"/>
  <c r="AI57" i="7" s="1"/>
  <c r="AF57" i="10"/>
  <c r="AF57" i="7" s="1"/>
  <c r="AG57" i="10"/>
  <c r="AG57" i="7" s="1"/>
  <c r="U57" i="10"/>
  <c r="U57" i="7" s="1"/>
  <c r="M57" i="10"/>
  <c r="M57" i="7" s="1"/>
  <c r="O57" i="10"/>
  <c r="O57" i="7" s="1"/>
  <c r="AD57" i="10"/>
  <c r="AD57" i="7" s="1"/>
  <c r="Y57" i="10"/>
  <c r="Y57" i="7" s="1"/>
  <c r="R57" i="10"/>
  <c r="R57" i="7" s="1"/>
  <c r="P57" i="10"/>
  <c r="P57" i="7" s="1"/>
  <c r="N57" i="10"/>
  <c r="N57" i="7" s="1"/>
  <c r="AH57" i="10"/>
  <c r="AH57" i="7" s="1"/>
  <c r="I57" i="10"/>
  <c r="I57" i="7" s="1"/>
  <c r="S57" i="10"/>
  <c r="S57" i="7" s="1"/>
  <c r="G57" i="10"/>
  <c r="G57" i="7" s="1"/>
  <c r="AB57" i="10"/>
  <c r="AB57" i="7" s="1"/>
  <c r="X57" i="10"/>
  <c r="X57" i="7" s="1"/>
  <c r="K57" i="10"/>
  <c r="K57" i="7" s="1"/>
  <c r="D57" i="7" l="1"/>
  <c r="R62" i="3" l="1"/>
  <c r="D57" i="10"/>
  <c r="Q58" i="10" l="1"/>
  <c r="Q58" i="7" s="1"/>
  <c r="H58" i="10"/>
  <c r="H58" i="7" s="1"/>
  <c r="F58" i="10"/>
  <c r="F58" i="7" s="1"/>
  <c r="L58" i="10"/>
  <c r="L58" i="7" s="1"/>
  <c r="AF58" i="10"/>
  <c r="AF58" i="7" s="1"/>
  <c r="AD58" i="10"/>
  <c r="AD58" i="7" s="1"/>
  <c r="X58" i="10"/>
  <c r="X58" i="7" s="1"/>
  <c r="AH58" i="10"/>
  <c r="AH58" i="7" s="1"/>
  <c r="G58" i="10"/>
  <c r="G58" i="7" s="1"/>
  <c r="M58" i="10"/>
  <c r="M58" i="7" s="1"/>
  <c r="I58" i="10"/>
  <c r="I58" i="7" s="1"/>
  <c r="O58" i="10"/>
  <c r="O58" i="7" s="1"/>
  <c r="V58" i="10"/>
  <c r="V58" i="7" s="1"/>
  <c r="R58" i="10"/>
  <c r="R58" i="7" s="1"/>
  <c r="P58" i="10"/>
  <c r="P58" i="7" s="1"/>
  <c r="W58" i="10"/>
  <c r="W58" i="7" s="1"/>
  <c r="AI58" i="10"/>
  <c r="AI58" i="7" s="1"/>
  <c r="AG58" i="10"/>
  <c r="AG58" i="7" s="1"/>
  <c r="T58" i="10"/>
  <c r="T58" i="7" s="1"/>
  <c r="AC58" i="10"/>
  <c r="AC58" i="7" s="1"/>
  <c r="J58" i="10"/>
  <c r="J58" i="7" s="1"/>
  <c r="E58" i="10"/>
  <c r="E58" i="7" s="1"/>
  <c r="U58" i="10"/>
  <c r="U58" i="7" s="1"/>
  <c r="S58" i="10"/>
  <c r="S58" i="7" s="1"/>
  <c r="N58" i="10"/>
  <c r="N58" i="7" s="1"/>
  <c r="AA58" i="10"/>
  <c r="AA58" i="7" s="1"/>
  <c r="Z58" i="10"/>
  <c r="Z58" i="7" s="1"/>
  <c r="AE58" i="10"/>
  <c r="AE58" i="7" s="1"/>
  <c r="Y58" i="10"/>
  <c r="Y58" i="7" s="1"/>
  <c r="AB58" i="10"/>
  <c r="AB58" i="7" s="1"/>
  <c r="K58" i="10"/>
  <c r="K58" i="7" s="1"/>
  <c r="D58" i="7" l="1"/>
  <c r="R63" i="3" l="1"/>
  <c r="D58" i="10"/>
  <c r="P59" i="10" l="1"/>
  <c r="P59" i="7" s="1"/>
  <c r="Y59" i="10"/>
  <c r="Y59" i="7" s="1"/>
  <c r="AE59" i="10"/>
  <c r="AE59" i="7" s="1"/>
  <c r="M59" i="10"/>
  <c r="M59" i="7" s="1"/>
  <c r="G59" i="10"/>
  <c r="G59" i="7" s="1"/>
  <c r="AF59" i="10"/>
  <c r="AF59" i="7" s="1"/>
  <c r="V59" i="10"/>
  <c r="V59" i="7" s="1"/>
  <c r="R59" i="10"/>
  <c r="R59" i="7" s="1"/>
  <c r="E59" i="10"/>
  <c r="E59" i="7" s="1"/>
  <c r="AD59" i="10"/>
  <c r="AD59" i="7" s="1"/>
  <c r="Z59" i="10"/>
  <c r="Z59" i="7" s="1"/>
  <c r="AI59" i="10"/>
  <c r="AI59" i="7" s="1"/>
  <c r="I59" i="10"/>
  <c r="I59" i="7" s="1"/>
  <c r="N59" i="10"/>
  <c r="N59" i="7" s="1"/>
  <c r="AC59" i="10"/>
  <c r="AC59" i="7" s="1"/>
  <c r="U59" i="10"/>
  <c r="U59" i="7" s="1"/>
  <c r="AB59" i="10"/>
  <c r="AB59" i="7" s="1"/>
  <c r="K59" i="10"/>
  <c r="K59" i="7" s="1"/>
  <c r="AH59" i="10"/>
  <c r="AH59" i="7" s="1"/>
  <c r="L59" i="10"/>
  <c r="L59" i="7" s="1"/>
  <c r="S59" i="10"/>
  <c r="S59" i="7" s="1"/>
  <c r="T59" i="10"/>
  <c r="T59" i="7" s="1"/>
  <c r="J59" i="10"/>
  <c r="J59" i="7" s="1"/>
  <c r="X59" i="10"/>
  <c r="X59" i="7" s="1"/>
  <c r="O59" i="10"/>
  <c r="O59" i="7" s="1"/>
  <c r="Q59" i="10"/>
  <c r="Q59" i="7" s="1"/>
  <c r="H59" i="10"/>
  <c r="H59" i="7" s="1"/>
  <c r="AA59" i="10"/>
  <c r="AA59" i="7" s="1"/>
  <c r="F59" i="10"/>
  <c r="F59" i="7" s="1"/>
  <c r="W59" i="10"/>
  <c r="W59" i="7" s="1"/>
  <c r="AG59" i="10"/>
  <c r="AG59" i="7" s="1"/>
  <c r="D59" i="7" l="1"/>
  <c r="D59" i="10" l="1"/>
  <c r="R64" i="3"/>
  <c r="Q60" i="10" l="1"/>
  <c r="Q60" i="7" s="1"/>
  <c r="AE60" i="10"/>
  <c r="AE60" i="7" s="1"/>
  <c r="W60" i="10"/>
  <c r="W60" i="7" s="1"/>
  <c r="J60" i="10"/>
  <c r="J60" i="7" s="1"/>
  <c r="F60" i="10"/>
  <c r="F60" i="7" s="1"/>
  <c r="I60" i="10"/>
  <c r="I60" i="7" s="1"/>
  <c r="S60" i="10"/>
  <c r="S60" i="7" s="1"/>
  <c r="V60" i="10"/>
  <c r="V60" i="7" s="1"/>
  <c r="G60" i="10"/>
  <c r="G60" i="7" s="1"/>
  <c r="AD60" i="10"/>
  <c r="AD60" i="7" s="1"/>
  <c r="AH60" i="10"/>
  <c r="AH60" i="7" s="1"/>
  <c r="AF60" i="10"/>
  <c r="AF60" i="7" s="1"/>
  <c r="T60" i="10"/>
  <c r="T60" i="7" s="1"/>
  <c r="K60" i="10"/>
  <c r="K60" i="7" s="1"/>
  <c r="AI60" i="10"/>
  <c r="AI60" i="7" s="1"/>
  <c r="AC60" i="10"/>
  <c r="AC60" i="7" s="1"/>
  <c r="X60" i="10"/>
  <c r="X60" i="7" s="1"/>
  <c r="U60" i="10"/>
  <c r="U60" i="7" s="1"/>
  <c r="H60" i="10"/>
  <c r="H60" i="7" s="1"/>
  <c r="R60" i="10"/>
  <c r="R60" i="7" s="1"/>
  <c r="L60" i="10"/>
  <c r="L60" i="7" s="1"/>
  <c r="P60" i="10"/>
  <c r="P60" i="7" s="1"/>
  <c r="M60" i="10"/>
  <c r="M60" i="7" s="1"/>
  <c r="E60" i="10"/>
  <c r="E60" i="7" s="1"/>
  <c r="N60" i="10"/>
  <c r="N60" i="7" s="1"/>
  <c r="O60" i="10"/>
  <c r="O60" i="7" s="1"/>
  <c r="AB60" i="10"/>
  <c r="AB60" i="7" s="1"/>
  <c r="AA60" i="10"/>
  <c r="AA60" i="7" s="1"/>
  <c r="Z60" i="10"/>
  <c r="Z60" i="7" s="1"/>
  <c r="AG60" i="10"/>
  <c r="AG60" i="7" s="1"/>
  <c r="Y60" i="10"/>
  <c r="Y60" i="7" s="1"/>
  <c r="D60" i="7" l="1"/>
  <c r="D60" i="10" l="1"/>
  <c r="R65" i="3"/>
  <c r="L61" i="10" l="1"/>
  <c r="L61" i="7" s="1"/>
  <c r="I61" i="10"/>
  <c r="I61" i="7" s="1"/>
  <c r="AD61" i="10"/>
  <c r="AD61" i="7" s="1"/>
  <c r="N61" i="10"/>
  <c r="N61" i="7" s="1"/>
  <c r="O61" i="10"/>
  <c r="O61" i="7" s="1"/>
  <c r="AB61" i="10"/>
  <c r="AB61" i="7" s="1"/>
  <c r="E61" i="10"/>
  <c r="E61" i="7" s="1"/>
  <c r="AC61" i="10"/>
  <c r="AC61" i="7" s="1"/>
  <c r="W61" i="10"/>
  <c r="W61" i="7" s="1"/>
  <c r="M61" i="10"/>
  <c r="M61" i="7" s="1"/>
  <c r="R61" i="10"/>
  <c r="R61" i="7" s="1"/>
  <c r="Q61" i="10"/>
  <c r="Q61" i="7" s="1"/>
  <c r="AE61" i="10"/>
  <c r="AE61" i="7" s="1"/>
  <c r="G61" i="10"/>
  <c r="G61" i="7" s="1"/>
  <c r="AF61" i="10"/>
  <c r="AF61" i="7" s="1"/>
  <c r="AI61" i="10"/>
  <c r="AI61" i="7" s="1"/>
  <c r="F61" i="10"/>
  <c r="F61" i="7" s="1"/>
  <c r="T61" i="10"/>
  <c r="T61" i="7" s="1"/>
  <c r="H61" i="10"/>
  <c r="H61" i="7" s="1"/>
  <c r="U61" i="10"/>
  <c r="U61" i="7" s="1"/>
  <c r="Z61" i="10"/>
  <c r="Z61" i="7" s="1"/>
  <c r="AG61" i="10"/>
  <c r="AG61" i="7" s="1"/>
  <c r="X61" i="10"/>
  <c r="X61" i="7" s="1"/>
  <c r="AA61" i="10"/>
  <c r="AA61" i="7" s="1"/>
  <c r="V61" i="10"/>
  <c r="V61" i="7" s="1"/>
  <c r="AH61" i="10"/>
  <c r="AH61" i="7" s="1"/>
  <c r="J61" i="10"/>
  <c r="J61" i="7" s="1"/>
  <c r="S61" i="10"/>
  <c r="S61" i="7" s="1"/>
  <c r="P61" i="10"/>
  <c r="P61" i="7" s="1"/>
  <c r="Y61" i="10"/>
  <c r="Y61" i="7" s="1"/>
  <c r="K61" i="10"/>
  <c r="K61" i="7" s="1"/>
  <c r="D61" i="7" l="1"/>
  <c r="R66" i="3" l="1"/>
  <c r="D61" i="10"/>
  <c r="AC62" i="10" l="1"/>
  <c r="AC62" i="7" s="1"/>
  <c r="AD62" i="10"/>
  <c r="AD62" i="7" s="1"/>
  <c r="R62" i="10"/>
  <c r="R62" i="7" s="1"/>
  <c r="AE62" i="10"/>
  <c r="AE62" i="7" s="1"/>
  <c r="AF62" i="10"/>
  <c r="AF62" i="7" s="1"/>
  <c r="V62" i="10"/>
  <c r="V62" i="7" s="1"/>
  <c r="J62" i="10"/>
  <c r="J62" i="7" s="1"/>
  <c r="AG62" i="10"/>
  <c r="AG62" i="7" s="1"/>
  <c r="X62" i="10"/>
  <c r="X62" i="7" s="1"/>
  <c r="H62" i="10"/>
  <c r="H62" i="7" s="1"/>
  <c r="O62" i="10"/>
  <c r="O62" i="7" s="1"/>
  <c r="T62" i="10"/>
  <c r="T62" i="7" s="1"/>
  <c r="G62" i="10"/>
  <c r="G62" i="7" s="1"/>
  <c r="Y62" i="10"/>
  <c r="Y62" i="7" s="1"/>
  <c r="I62" i="10"/>
  <c r="I62" i="7" s="1"/>
  <c r="W62" i="10"/>
  <c r="W62" i="7" s="1"/>
  <c r="U62" i="10"/>
  <c r="U62" i="7" s="1"/>
  <c r="L62" i="10"/>
  <c r="L62" i="7" s="1"/>
  <c r="N62" i="10"/>
  <c r="N62" i="7" s="1"/>
  <c r="AI62" i="10"/>
  <c r="AI62" i="7" s="1"/>
  <c r="E62" i="10"/>
  <c r="E62" i="7" s="1"/>
  <c r="Q62" i="10"/>
  <c r="Q62" i="7" s="1"/>
  <c r="F62" i="10"/>
  <c r="F62" i="7" s="1"/>
  <c r="AB62" i="10"/>
  <c r="AB62" i="7" s="1"/>
  <c r="P62" i="10"/>
  <c r="P62" i="7" s="1"/>
  <c r="M62" i="10"/>
  <c r="M62" i="7" s="1"/>
  <c r="AA62" i="10"/>
  <c r="AA62" i="7" s="1"/>
  <c r="AH62" i="10"/>
  <c r="AH62" i="7" s="1"/>
  <c r="K62" i="10"/>
  <c r="K62" i="7" s="1"/>
  <c r="S62" i="10"/>
  <c r="S62" i="7" s="1"/>
  <c r="Z62" i="10"/>
  <c r="Z62" i="7" s="1"/>
  <c r="D62" i="7" l="1"/>
  <c r="D62" i="10" l="1"/>
  <c r="R67" i="3"/>
  <c r="M63" i="10" l="1"/>
  <c r="M63" i="7" s="1"/>
  <c r="AE63" i="10"/>
  <c r="AE63" i="7" s="1"/>
  <c r="Y63" i="10"/>
  <c r="Y63" i="7" s="1"/>
  <c r="AB63" i="10"/>
  <c r="AB63" i="7" s="1"/>
  <c r="N63" i="10"/>
  <c r="N63" i="7" s="1"/>
  <c r="H63" i="10"/>
  <c r="H63" i="7" s="1"/>
  <c r="S63" i="10"/>
  <c r="S63" i="7" s="1"/>
  <c r="AF63" i="10"/>
  <c r="AF63" i="7" s="1"/>
  <c r="X63" i="10"/>
  <c r="X63" i="7" s="1"/>
  <c r="AA63" i="10"/>
  <c r="AA63" i="7" s="1"/>
  <c r="AI63" i="10"/>
  <c r="AI63" i="7" s="1"/>
  <c r="AD63" i="10"/>
  <c r="AD63" i="7" s="1"/>
  <c r="P63" i="10"/>
  <c r="P63" i="7" s="1"/>
  <c r="O63" i="10"/>
  <c r="O63" i="7" s="1"/>
  <c r="U63" i="10"/>
  <c r="U63" i="7" s="1"/>
  <c r="K63" i="10"/>
  <c r="K63" i="7" s="1"/>
  <c r="AC63" i="10"/>
  <c r="AC63" i="7" s="1"/>
  <c r="AG63" i="10"/>
  <c r="AG63" i="7" s="1"/>
  <c r="G63" i="10"/>
  <c r="G63" i="7" s="1"/>
  <c r="W63" i="10"/>
  <c r="W63" i="7" s="1"/>
  <c r="T63" i="10"/>
  <c r="T63" i="7" s="1"/>
  <c r="L63" i="10"/>
  <c r="L63" i="7" s="1"/>
  <c r="Q63" i="10"/>
  <c r="Q63" i="7" s="1"/>
  <c r="V63" i="10"/>
  <c r="V63" i="7" s="1"/>
  <c r="J63" i="10"/>
  <c r="J63" i="7" s="1"/>
  <c r="I63" i="10"/>
  <c r="I63" i="7" s="1"/>
  <c r="AH63" i="10"/>
  <c r="AH63" i="7" s="1"/>
  <c r="F63" i="10"/>
  <c r="F63" i="7" s="1"/>
  <c r="R63" i="10"/>
  <c r="R63" i="7" s="1"/>
  <c r="Z63" i="10"/>
  <c r="Z63" i="7" s="1"/>
  <c r="E63" i="10"/>
  <c r="E63" i="7" s="1"/>
  <c r="D63" i="7" l="1"/>
  <c r="R68" i="3" s="1"/>
  <c r="D63" i="10" l="1"/>
  <c r="AH64" i="10" s="1"/>
  <c r="AH64" i="7" s="1"/>
  <c r="Q64" i="10"/>
  <c r="Q64" i="7" s="1"/>
  <c r="T64" i="10"/>
  <c r="T64" i="7" s="1"/>
  <c r="R64" i="10"/>
  <c r="R64" i="7" s="1"/>
  <c r="K64" i="10"/>
  <c r="K64" i="7" s="1"/>
  <c r="O64" i="10"/>
  <c r="O64" i="7" s="1"/>
  <c r="AC64" i="10"/>
  <c r="AC64" i="7" s="1"/>
  <c r="I64" i="10"/>
  <c r="I64" i="7" s="1"/>
  <c r="AB64" i="10"/>
  <c r="AB64" i="7" s="1"/>
  <c r="AA64" i="10"/>
  <c r="AA64" i="7" s="1"/>
  <c r="V64" i="10"/>
  <c r="V64" i="7" s="1"/>
  <c r="M64" i="10"/>
  <c r="M64" i="7" s="1"/>
  <c r="E64" i="10"/>
  <c r="E64" i="7" s="1"/>
  <c r="W64" i="10"/>
  <c r="W64" i="7" s="1"/>
  <c r="Y64" i="10"/>
  <c r="Y64" i="7" s="1"/>
  <c r="P64" i="10"/>
  <c r="P64" i="7" s="1"/>
  <c r="H64" i="10"/>
  <c r="H64" i="7" s="1"/>
  <c r="AD64" i="10"/>
  <c r="AD64" i="7" s="1"/>
  <c r="AG64" i="10"/>
  <c r="AG64" i="7" s="1"/>
  <c r="U64" i="10"/>
  <c r="U64" i="7" s="1"/>
  <c r="S64" i="10"/>
  <c r="S64" i="7" s="1"/>
  <c r="J64" i="10"/>
  <c r="J64" i="7" s="1"/>
  <c r="AE64" i="10"/>
  <c r="AE64" i="7" s="1"/>
  <c r="AF64" i="10" l="1"/>
  <c r="AF64" i="7" s="1"/>
  <c r="N64" i="10"/>
  <c r="N64" i="7" s="1"/>
  <c r="AI64" i="10"/>
  <c r="AI64" i="7" s="1"/>
  <c r="G64" i="10"/>
  <c r="G64" i="7" s="1"/>
  <c r="X64" i="10"/>
  <c r="X64" i="7" s="1"/>
  <c r="Z64" i="10"/>
  <c r="Z64" i="7" s="1"/>
  <c r="L64" i="10"/>
  <c r="L64" i="7" s="1"/>
  <c r="F64" i="10"/>
  <c r="F64" i="7" s="1"/>
  <c r="D64" i="7" l="1"/>
  <c r="R69" i="3" s="1"/>
  <c r="D64" i="10" l="1"/>
  <c r="AH65" i="10" s="1"/>
  <c r="AH65" i="7" s="1"/>
  <c r="R65" i="10"/>
  <c r="R65" i="7" s="1"/>
  <c r="O65" i="10"/>
  <c r="O65" i="7" s="1"/>
  <c r="Z65" i="10"/>
  <c r="Z65" i="7" s="1"/>
  <c r="X65" i="10"/>
  <c r="X65" i="7" s="1"/>
  <c r="U65" i="10"/>
  <c r="U65" i="7" s="1"/>
  <c r="K65" i="10"/>
  <c r="K65" i="7" s="1"/>
  <c r="Q65" i="10"/>
  <c r="Q65" i="7" s="1"/>
  <c r="M65" i="10"/>
  <c r="M65" i="7" s="1"/>
  <c r="AB65" i="10"/>
  <c r="AB65" i="7" s="1"/>
  <c r="P65" i="10"/>
  <c r="P65" i="7" s="1"/>
  <c r="V65" i="10"/>
  <c r="V65" i="7" s="1"/>
  <c r="W65" i="10"/>
  <c r="W65" i="7" s="1"/>
  <c r="H65" i="10"/>
  <c r="H65" i="7" s="1"/>
  <c r="L65" i="10"/>
  <c r="L65" i="7" s="1"/>
  <c r="J65" i="10"/>
  <c r="J65" i="7" s="1"/>
  <c r="AA65" i="10"/>
  <c r="AA65" i="7" s="1"/>
  <c r="Y65" i="10"/>
  <c r="Y65" i="7" s="1"/>
  <c r="S65" i="10"/>
  <c r="S65" i="7" s="1"/>
  <c r="AE65" i="10"/>
  <c r="AE65" i="7" s="1"/>
  <c r="T65" i="10"/>
  <c r="T65" i="7" s="1"/>
  <c r="AC65" i="10"/>
  <c r="AC65" i="7" s="1"/>
  <c r="AG65" i="10"/>
  <c r="AG65" i="7" s="1"/>
  <c r="AD65" i="10"/>
  <c r="AD65" i="7" s="1"/>
  <c r="N65" i="10"/>
  <c r="N65" i="7" s="1"/>
  <c r="AI65" i="10"/>
  <c r="AI65" i="7" s="1"/>
  <c r="F65" i="10"/>
  <c r="F65" i="7" s="1"/>
  <c r="G65" i="10"/>
  <c r="G65" i="7" s="1"/>
  <c r="E65" i="10"/>
  <c r="E65" i="7" s="1"/>
  <c r="AF65" i="10"/>
  <c r="AF65" i="7" s="1"/>
  <c r="I65" i="10"/>
  <c r="I65" i="7" s="1"/>
  <c r="D65" i="7" l="1"/>
  <c r="D65" i="10" l="1"/>
  <c r="R70" i="3"/>
  <c r="X66" i="10" l="1"/>
  <c r="X66" i="7" s="1"/>
  <c r="S66" i="10"/>
  <c r="S66" i="7" s="1"/>
  <c r="AE66" i="10"/>
  <c r="AE66" i="7" s="1"/>
  <c r="AA66" i="10"/>
  <c r="AA66" i="7" s="1"/>
  <c r="U66" i="10"/>
  <c r="U66" i="7" s="1"/>
  <c r="G66" i="10"/>
  <c r="G66" i="7" s="1"/>
  <c r="W66" i="10"/>
  <c r="W66" i="7" s="1"/>
  <c r="Y66" i="10"/>
  <c r="Y66" i="7" s="1"/>
  <c r="I66" i="10"/>
  <c r="I66" i="7" s="1"/>
  <c r="O66" i="10"/>
  <c r="O66" i="7" s="1"/>
  <c r="T66" i="10"/>
  <c r="T66" i="7" s="1"/>
  <c r="L66" i="10"/>
  <c r="L66" i="7" s="1"/>
  <c r="P66" i="10"/>
  <c r="P66" i="7" s="1"/>
  <c r="AI66" i="10"/>
  <c r="AI66" i="7" s="1"/>
  <c r="AC66" i="10"/>
  <c r="AC66" i="7" s="1"/>
  <c r="J66" i="10"/>
  <c r="J66" i="7" s="1"/>
  <c r="H66" i="10"/>
  <c r="H66" i="7" s="1"/>
  <c r="M66" i="10"/>
  <c r="M66" i="7" s="1"/>
  <c r="AF66" i="10"/>
  <c r="AF66" i="7" s="1"/>
  <c r="AH66" i="10"/>
  <c r="AH66" i="7" s="1"/>
  <c r="R66" i="10"/>
  <c r="R66" i="7" s="1"/>
  <c r="Q66" i="10"/>
  <c r="Q66" i="7" s="1"/>
  <c r="K66" i="10"/>
  <c r="K66" i="7" s="1"/>
  <c r="E66" i="10"/>
  <c r="E66" i="7" s="1"/>
  <c r="V66" i="10"/>
  <c r="V66" i="7" s="1"/>
  <c r="AB66" i="10"/>
  <c r="AB66" i="7" s="1"/>
  <c r="AG66" i="10"/>
  <c r="AG66" i="7" s="1"/>
  <c r="Z66" i="10"/>
  <c r="Z66" i="7" s="1"/>
  <c r="N66" i="10"/>
  <c r="N66" i="7" s="1"/>
  <c r="AD66" i="10"/>
  <c r="AD66" i="7" s="1"/>
  <c r="F66" i="10"/>
  <c r="F66" i="7" s="1"/>
  <c r="D66" i="7" l="1"/>
  <c r="D66" i="10" l="1"/>
  <c r="R71" i="3"/>
  <c r="W67" i="10" l="1"/>
  <c r="W67" i="7" s="1"/>
  <c r="K67" i="10"/>
  <c r="K67" i="7" s="1"/>
  <c r="AD67" i="10"/>
  <c r="AD67" i="7" s="1"/>
  <c r="M67" i="10"/>
  <c r="M67" i="7" s="1"/>
  <c r="S67" i="10"/>
  <c r="S67" i="7" s="1"/>
  <c r="AB67" i="10"/>
  <c r="AB67" i="7" s="1"/>
  <c r="R67" i="10"/>
  <c r="R67" i="7" s="1"/>
  <c r="O67" i="10"/>
  <c r="O67" i="7" s="1"/>
  <c r="T67" i="10"/>
  <c r="T67" i="7" s="1"/>
  <c r="U67" i="10"/>
  <c r="U67" i="7" s="1"/>
  <c r="AA67" i="10"/>
  <c r="AA67" i="7" s="1"/>
  <c r="AC67" i="10"/>
  <c r="AC67" i="7" s="1"/>
  <c r="I67" i="10"/>
  <c r="I67" i="7" s="1"/>
  <c r="Z67" i="10"/>
  <c r="Z67" i="7" s="1"/>
  <c r="AF67" i="10"/>
  <c r="AF67" i="7" s="1"/>
  <c r="AI67" i="10"/>
  <c r="AI67" i="7" s="1"/>
  <c r="L67" i="10"/>
  <c r="L67" i="7" s="1"/>
  <c r="AH67" i="10"/>
  <c r="AH67" i="7" s="1"/>
  <c r="Q67" i="10"/>
  <c r="Q67" i="7" s="1"/>
  <c r="G67" i="10"/>
  <c r="G67" i="7" s="1"/>
  <c r="H67" i="10"/>
  <c r="H67" i="7" s="1"/>
  <c r="F67" i="10"/>
  <c r="F67" i="7" s="1"/>
  <c r="AE67" i="10"/>
  <c r="AE67" i="7" s="1"/>
  <c r="J67" i="10"/>
  <c r="J67" i="7" s="1"/>
  <c r="V67" i="10"/>
  <c r="V67" i="7" s="1"/>
  <c r="P67" i="10"/>
  <c r="P67" i="7" s="1"/>
  <c r="E67" i="10"/>
  <c r="E67" i="7" s="1"/>
  <c r="Y67" i="10"/>
  <c r="Y67" i="7" s="1"/>
  <c r="N67" i="10"/>
  <c r="N67" i="7" s="1"/>
  <c r="X67" i="10"/>
  <c r="X67" i="7" s="1"/>
  <c r="AG67" i="10"/>
  <c r="AG67" i="7" s="1"/>
  <c r="D67" i="7" l="1"/>
  <c r="R72" i="3" l="1"/>
  <c r="D67" i="10"/>
  <c r="AA68" i="10" l="1"/>
  <c r="AA68" i="7" s="1"/>
  <c r="K68" i="10"/>
  <c r="K68" i="7" s="1"/>
  <c r="E68" i="10"/>
  <c r="E68" i="7" s="1"/>
  <c r="AD68" i="10"/>
  <c r="AD68" i="7" s="1"/>
  <c r="O68" i="10"/>
  <c r="O68" i="7" s="1"/>
  <c r="H68" i="10"/>
  <c r="H68" i="7" s="1"/>
  <c r="S68" i="10"/>
  <c r="S68" i="7" s="1"/>
  <c r="Y68" i="10"/>
  <c r="Y68" i="7" s="1"/>
  <c r="W68" i="10"/>
  <c r="W68" i="7" s="1"/>
  <c r="M68" i="10"/>
  <c r="M68" i="7" s="1"/>
  <c r="AI68" i="10"/>
  <c r="AI68" i="7" s="1"/>
  <c r="X68" i="10"/>
  <c r="X68" i="7" s="1"/>
  <c r="U68" i="10"/>
  <c r="U68" i="7" s="1"/>
  <c r="V68" i="10"/>
  <c r="V68" i="7" s="1"/>
  <c r="R68" i="10"/>
  <c r="R68" i="7" s="1"/>
  <c r="Z68" i="10"/>
  <c r="Z68" i="7" s="1"/>
  <c r="G68" i="10"/>
  <c r="G68" i="7" s="1"/>
  <c r="AF68" i="10"/>
  <c r="AF68" i="7" s="1"/>
  <c r="F68" i="10"/>
  <c r="F68" i="7" s="1"/>
  <c r="J68" i="10"/>
  <c r="J68" i="7" s="1"/>
  <c r="L68" i="10"/>
  <c r="L68" i="7" s="1"/>
  <c r="N68" i="10"/>
  <c r="N68" i="7" s="1"/>
  <c r="P68" i="10"/>
  <c r="P68" i="7" s="1"/>
  <c r="I68" i="10"/>
  <c r="I68" i="7" s="1"/>
  <c r="AG68" i="10"/>
  <c r="AG68" i="7" s="1"/>
  <c r="AH68" i="10"/>
  <c r="AH68" i="7" s="1"/>
  <c r="AC68" i="10"/>
  <c r="AC68" i="7" s="1"/>
  <c r="Q68" i="10"/>
  <c r="Q68" i="7" s="1"/>
  <c r="AE68" i="10"/>
  <c r="AE68" i="7" s="1"/>
  <c r="T68" i="10"/>
  <c r="T68" i="7" s="1"/>
  <c r="AB68" i="10"/>
  <c r="AB68" i="7" s="1"/>
  <c r="D68" i="7" l="1"/>
  <c r="D68" i="10" l="1"/>
  <c r="R73" i="3"/>
  <c r="U69" i="10" l="1"/>
  <c r="U69" i="7" s="1"/>
  <c r="P69" i="10"/>
  <c r="P69" i="7" s="1"/>
  <c r="T69" i="10"/>
  <c r="T69" i="7" s="1"/>
  <c r="J69" i="10"/>
  <c r="J69" i="7" s="1"/>
  <c r="Q69" i="10"/>
  <c r="Q69" i="7" s="1"/>
  <c r="AF69" i="10"/>
  <c r="AF69" i="7" s="1"/>
  <c r="G69" i="10"/>
  <c r="G69" i="7" s="1"/>
  <c r="AE69" i="10"/>
  <c r="AE69" i="7" s="1"/>
  <c r="Z69" i="10"/>
  <c r="Z69" i="7" s="1"/>
  <c r="E69" i="10"/>
  <c r="E69" i="7" s="1"/>
  <c r="W69" i="10"/>
  <c r="W69" i="7" s="1"/>
  <c r="AI69" i="10"/>
  <c r="AI69" i="7" s="1"/>
  <c r="AC69" i="10"/>
  <c r="AC69" i="7" s="1"/>
  <c r="AA69" i="10"/>
  <c r="AA69" i="7" s="1"/>
  <c r="N69" i="10"/>
  <c r="N69" i="7" s="1"/>
  <c r="H69" i="10"/>
  <c r="H69" i="7" s="1"/>
  <c r="S69" i="10"/>
  <c r="S69" i="7" s="1"/>
  <c r="AH69" i="10"/>
  <c r="AH69" i="7" s="1"/>
  <c r="AG69" i="10"/>
  <c r="AG69" i="7" s="1"/>
  <c r="X69" i="10"/>
  <c r="X69" i="7" s="1"/>
  <c r="M69" i="10"/>
  <c r="M69" i="7" s="1"/>
  <c r="I69" i="10"/>
  <c r="I69" i="7" s="1"/>
  <c r="Y69" i="10"/>
  <c r="Y69" i="7" s="1"/>
  <c r="AB69" i="10"/>
  <c r="AB69" i="7" s="1"/>
  <c r="AD69" i="10"/>
  <c r="AD69" i="7" s="1"/>
  <c r="V69" i="10"/>
  <c r="V69" i="7" s="1"/>
  <c r="O69" i="10"/>
  <c r="O69" i="7" s="1"/>
  <c r="K69" i="10"/>
  <c r="K69" i="7" s="1"/>
  <c r="L69" i="10"/>
  <c r="L69" i="7" s="1"/>
  <c r="F69" i="10"/>
  <c r="F69" i="7" s="1"/>
  <c r="R69" i="10"/>
  <c r="R69" i="7" s="1"/>
  <c r="D69" i="7" l="1"/>
  <c r="D69" i="10" l="1"/>
  <c r="R74" i="3"/>
  <c r="J70" i="10" l="1"/>
  <c r="J70" i="7" s="1"/>
  <c r="AH70" i="10"/>
  <c r="AH70" i="7" s="1"/>
  <c r="I70" i="10"/>
  <c r="I70" i="7" s="1"/>
  <c r="X70" i="10"/>
  <c r="X70" i="7" s="1"/>
  <c r="T70" i="10"/>
  <c r="T70" i="7" s="1"/>
  <c r="AF70" i="10"/>
  <c r="AF70" i="7" s="1"/>
  <c r="P70" i="10"/>
  <c r="P70" i="7" s="1"/>
  <c r="AB70" i="10"/>
  <c r="AB70" i="7" s="1"/>
  <c r="V70" i="10"/>
  <c r="V70" i="7" s="1"/>
  <c r="F70" i="10"/>
  <c r="F70" i="7" s="1"/>
  <c r="H70" i="10"/>
  <c r="H70" i="7" s="1"/>
  <c r="K70" i="10"/>
  <c r="K70" i="7" s="1"/>
  <c r="G70" i="10"/>
  <c r="G70" i="7" s="1"/>
  <c r="S70" i="10"/>
  <c r="S70" i="7" s="1"/>
  <c r="N70" i="10"/>
  <c r="N70" i="7" s="1"/>
  <c r="U70" i="10"/>
  <c r="U70" i="7" s="1"/>
  <c r="Z70" i="10"/>
  <c r="Z70" i="7" s="1"/>
  <c r="M70" i="10"/>
  <c r="M70" i="7" s="1"/>
  <c r="AC70" i="10"/>
  <c r="AC70" i="7" s="1"/>
  <c r="AD70" i="10"/>
  <c r="AD70" i="7" s="1"/>
  <c r="R70" i="10"/>
  <c r="R70" i="7" s="1"/>
  <c r="AA70" i="10"/>
  <c r="AA70" i="7" s="1"/>
  <c r="E70" i="10"/>
  <c r="E70" i="7" s="1"/>
  <c r="W70" i="10"/>
  <c r="W70" i="7" s="1"/>
  <c r="AG70" i="10"/>
  <c r="AG70" i="7" s="1"/>
  <c r="O70" i="10"/>
  <c r="O70" i="7" s="1"/>
  <c r="AI70" i="10"/>
  <c r="AI70" i="7" s="1"/>
  <c r="AE70" i="10"/>
  <c r="AE70" i="7" s="1"/>
  <c r="Q70" i="10"/>
  <c r="Q70" i="7" s="1"/>
  <c r="L70" i="10"/>
  <c r="L70" i="7" s="1"/>
  <c r="Y70" i="10"/>
  <c r="Y70" i="7" s="1"/>
  <c r="D70" i="7" l="1"/>
  <c r="R75" i="3" l="1"/>
  <c r="D70" i="10"/>
  <c r="Q71" i="10" l="1"/>
  <c r="Q71" i="7" s="1"/>
  <c r="I71" i="10"/>
  <c r="I71" i="7" s="1"/>
  <c r="AD71" i="10"/>
  <c r="AD71" i="7" s="1"/>
  <c r="K71" i="10"/>
  <c r="K71" i="7" s="1"/>
  <c r="AC71" i="10"/>
  <c r="AC71" i="7" s="1"/>
  <c r="L71" i="10"/>
  <c r="L71" i="7" s="1"/>
  <c r="F71" i="10"/>
  <c r="F71" i="7" s="1"/>
  <c r="AE71" i="10"/>
  <c r="AE71" i="7" s="1"/>
  <c r="R71" i="10"/>
  <c r="R71" i="7" s="1"/>
  <c r="W71" i="10"/>
  <c r="W71" i="7" s="1"/>
  <c r="U71" i="10"/>
  <c r="U71" i="7" s="1"/>
  <c r="E71" i="10"/>
  <c r="E71" i="7" s="1"/>
  <c r="AH71" i="10"/>
  <c r="AH71" i="7" s="1"/>
  <c r="M71" i="10"/>
  <c r="M71" i="7" s="1"/>
  <c r="X71" i="10"/>
  <c r="X71" i="7" s="1"/>
  <c r="V71" i="10"/>
  <c r="V71" i="7" s="1"/>
  <c r="AA71" i="10"/>
  <c r="AA71" i="7" s="1"/>
  <c r="H71" i="10"/>
  <c r="H71" i="7" s="1"/>
  <c r="O71" i="10"/>
  <c r="O71" i="7" s="1"/>
  <c r="Z71" i="10"/>
  <c r="Z71" i="7" s="1"/>
  <c r="AI71" i="10"/>
  <c r="AI71" i="7" s="1"/>
  <c r="AG71" i="10"/>
  <c r="AG71" i="7" s="1"/>
  <c r="S71" i="10"/>
  <c r="S71" i="7" s="1"/>
  <c r="T71" i="10"/>
  <c r="T71" i="7" s="1"/>
  <c r="J71" i="10"/>
  <c r="J71" i="7" s="1"/>
  <c r="AF71" i="10"/>
  <c r="AF71" i="7" s="1"/>
  <c r="P71" i="10"/>
  <c r="P71" i="7" s="1"/>
  <c r="AB71" i="10"/>
  <c r="AB71" i="7" s="1"/>
  <c r="G71" i="10"/>
  <c r="G71" i="7" s="1"/>
  <c r="N71" i="10"/>
  <c r="N71" i="7" s="1"/>
  <c r="Y71" i="10"/>
  <c r="Y71" i="7" s="1"/>
  <c r="D71" i="7" l="1"/>
  <c r="D71" i="10" l="1"/>
  <c r="R76" i="3"/>
  <c r="L72" i="10" l="1"/>
  <c r="L72" i="7" s="1"/>
  <c r="O72" i="10"/>
  <c r="O72" i="7" s="1"/>
  <c r="AG72" i="10"/>
  <c r="AG72" i="7" s="1"/>
  <c r="W72" i="10"/>
  <c r="W72" i="7" s="1"/>
  <c r="X72" i="10"/>
  <c r="X72" i="7" s="1"/>
  <c r="P72" i="10"/>
  <c r="P72" i="7" s="1"/>
  <c r="AC72" i="10"/>
  <c r="AC72" i="7" s="1"/>
  <c r="AD72" i="10"/>
  <c r="AD72" i="7" s="1"/>
  <c r="Q72" i="10"/>
  <c r="Q72" i="7" s="1"/>
  <c r="R72" i="10"/>
  <c r="R72" i="7" s="1"/>
  <c r="S72" i="10"/>
  <c r="S72" i="7" s="1"/>
  <c r="J72" i="10"/>
  <c r="J72" i="7" s="1"/>
  <c r="T72" i="10"/>
  <c r="T72" i="7" s="1"/>
  <c r="AA72" i="10"/>
  <c r="AA72" i="7" s="1"/>
  <c r="G72" i="10"/>
  <c r="G72" i="7" s="1"/>
  <c r="F72" i="10"/>
  <c r="F72" i="7" s="1"/>
  <c r="AI72" i="10"/>
  <c r="AI72" i="7" s="1"/>
  <c r="M72" i="10"/>
  <c r="M72" i="7" s="1"/>
  <c r="Z72" i="10"/>
  <c r="Z72" i="7" s="1"/>
  <c r="H72" i="10"/>
  <c r="H72" i="7" s="1"/>
  <c r="I72" i="10"/>
  <c r="I72" i="7" s="1"/>
  <c r="U72" i="10"/>
  <c r="U72" i="7" s="1"/>
  <c r="E72" i="10"/>
  <c r="E72" i="7" s="1"/>
  <c r="AE72" i="10"/>
  <c r="AE72" i="7" s="1"/>
  <c r="Y72" i="10"/>
  <c r="Y72" i="7" s="1"/>
  <c r="N72" i="10"/>
  <c r="N72" i="7" s="1"/>
  <c r="AH72" i="10"/>
  <c r="AH72" i="7" s="1"/>
  <c r="K72" i="10"/>
  <c r="K72" i="7" s="1"/>
  <c r="AB72" i="10"/>
  <c r="AB72" i="7" s="1"/>
  <c r="AF72" i="10"/>
  <c r="AF72" i="7" s="1"/>
  <c r="V72" i="10"/>
  <c r="V72" i="7" s="1"/>
  <c r="D72" i="7" l="1"/>
  <c r="D72" i="10" l="1"/>
  <c r="R77" i="3"/>
  <c r="M73" i="10" l="1"/>
  <c r="M73" i="7" s="1"/>
  <c r="Y73" i="10"/>
  <c r="Y73" i="7" s="1"/>
  <c r="P73" i="10"/>
  <c r="P73" i="7" s="1"/>
  <c r="V73" i="10"/>
  <c r="V73" i="7" s="1"/>
  <c r="AA73" i="10"/>
  <c r="AA73" i="7" s="1"/>
  <c r="AD73" i="10"/>
  <c r="AD73" i="7" s="1"/>
  <c r="F73" i="10"/>
  <c r="F73" i="7" s="1"/>
  <c r="AE73" i="10"/>
  <c r="AE73" i="7" s="1"/>
  <c r="O73" i="10"/>
  <c r="O73" i="7" s="1"/>
  <c r="I73" i="10"/>
  <c r="I73" i="7" s="1"/>
  <c r="X73" i="10"/>
  <c r="X73" i="7" s="1"/>
  <c r="AI73" i="10"/>
  <c r="AI73" i="7" s="1"/>
  <c r="T73" i="10"/>
  <c r="T73" i="7" s="1"/>
  <c r="R73" i="10"/>
  <c r="R73" i="7" s="1"/>
  <c r="AH73" i="10"/>
  <c r="AH73" i="7" s="1"/>
  <c r="S73" i="10"/>
  <c r="S73" i="7" s="1"/>
  <c r="Z73" i="10"/>
  <c r="Z73" i="7" s="1"/>
  <c r="AF73" i="10"/>
  <c r="AF73" i="7" s="1"/>
  <c r="G73" i="10"/>
  <c r="G73" i="7" s="1"/>
  <c r="AG73" i="10"/>
  <c r="AG73" i="7" s="1"/>
  <c r="E73" i="10"/>
  <c r="E73" i="7" s="1"/>
  <c r="AC73" i="10"/>
  <c r="AC73" i="7" s="1"/>
  <c r="Q73" i="10"/>
  <c r="Q73" i="7" s="1"/>
  <c r="H73" i="10"/>
  <c r="H73" i="7" s="1"/>
  <c r="K73" i="10"/>
  <c r="K73" i="7" s="1"/>
  <c r="N73" i="10"/>
  <c r="N73" i="7" s="1"/>
  <c r="J73" i="10"/>
  <c r="J73" i="7" s="1"/>
  <c r="U73" i="10"/>
  <c r="U73" i="7" s="1"/>
  <c r="L73" i="10"/>
  <c r="L73" i="7" s="1"/>
  <c r="AB73" i="10"/>
  <c r="AB73" i="7" s="1"/>
  <c r="W73" i="10"/>
  <c r="W73" i="7" s="1"/>
  <c r="D73" i="7" l="1"/>
  <c r="D73" i="10" l="1"/>
  <c r="R78" i="3"/>
  <c r="G74" i="10" l="1"/>
  <c r="G74" i="7" s="1"/>
  <c r="T74" i="10"/>
  <c r="T74" i="7" s="1"/>
  <c r="M74" i="10"/>
  <c r="M74" i="7" s="1"/>
  <c r="E74" i="10"/>
  <c r="E74" i="7" s="1"/>
  <c r="P74" i="10"/>
  <c r="P74" i="7" s="1"/>
  <c r="I74" i="10"/>
  <c r="I74" i="7" s="1"/>
  <c r="AH74" i="10"/>
  <c r="AH74" i="7" s="1"/>
  <c r="Y74" i="10"/>
  <c r="Y74" i="7" s="1"/>
  <c r="X74" i="10"/>
  <c r="X74" i="7" s="1"/>
  <c r="K74" i="10"/>
  <c r="K74" i="7" s="1"/>
  <c r="F74" i="10"/>
  <c r="F74" i="7" s="1"/>
  <c r="V74" i="10"/>
  <c r="V74" i="7" s="1"/>
  <c r="AI74" i="10"/>
  <c r="AI74" i="7" s="1"/>
  <c r="U74" i="10"/>
  <c r="U74" i="7" s="1"/>
  <c r="R74" i="10"/>
  <c r="R74" i="7" s="1"/>
  <c r="AG74" i="10"/>
  <c r="AG74" i="7" s="1"/>
  <c r="O74" i="10"/>
  <c r="O74" i="7" s="1"/>
  <c r="AB74" i="10"/>
  <c r="AB74" i="7" s="1"/>
  <c r="AD74" i="10"/>
  <c r="AD74" i="7" s="1"/>
  <c r="AF74" i="10"/>
  <c r="AF74" i="7" s="1"/>
  <c r="L74" i="10"/>
  <c r="L74" i="7" s="1"/>
  <c r="AE74" i="10"/>
  <c r="AE74" i="7" s="1"/>
  <c r="N74" i="10"/>
  <c r="N74" i="7" s="1"/>
  <c r="J74" i="10"/>
  <c r="J74" i="7" s="1"/>
  <c r="Z74" i="10"/>
  <c r="Z74" i="7" s="1"/>
  <c r="AA74" i="10"/>
  <c r="AA74" i="7" s="1"/>
  <c r="AC74" i="10"/>
  <c r="AC74" i="7" s="1"/>
  <c r="W74" i="10"/>
  <c r="W74" i="7" s="1"/>
  <c r="S74" i="10"/>
  <c r="S74" i="7" s="1"/>
  <c r="Q74" i="10"/>
  <c r="Q74" i="7" s="1"/>
  <c r="H74" i="10"/>
  <c r="H74" i="7" s="1"/>
  <c r="D74" i="7" l="1"/>
  <c r="R79" i="3" l="1"/>
  <c r="D74" i="10"/>
  <c r="AI75" i="10" l="1"/>
  <c r="AI75" i="7" s="1"/>
  <c r="L75" i="10"/>
  <c r="L75" i="7" s="1"/>
  <c r="H75" i="10"/>
  <c r="H75" i="7" s="1"/>
  <c r="Z75" i="10"/>
  <c r="Z75" i="7" s="1"/>
  <c r="V75" i="10"/>
  <c r="V75" i="7" s="1"/>
  <c r="S75" i="10"/>
  <c r="S75" i="7" s="1"/>
  <c r="AD75" i="10"/>
  <c r="AD75" i="7" s="1"/>
  <c r="I75" i="10"/>
  <c r="I75" i="7" s="1"/>
  <c r="O75" i="10"/>
  <c r="O75" i="7" s="1"/>
  <c r="P75" i="10"/>
  <c r="P75" i="7" s="1"/>
  <c r="Q75" i="10"/>
  <c r="Q75" i="7" s="1"/>
  <c r="AH75" i="10"/>
  <c r="AH75" i="7" s="1"/>
  <c r="X75" i="10"/>
  <c r="X75" i="7" s="1"/>
  <c r="AE75" i="10"/>
  <c r="AE75" i="7" s="1"/>
  <c r="AB75" i="10"/>
  <c r="AB75" i="7" s="1"/>
  <c r="Y75" i="10"/>
  <c r="Y75" i="7" s="1"/>
  <c r="AG75" i="10"/>
  <c r="AG75" i="7" s="1"/>
  <c r="R75" i="10"/>
  <c r="R75" i="7" s="1"/>
  <c r="N75" i="10"/>
  <c r="N75" i="7" s="1"/>
  <c r="AC75" i="10"/>
  <c r="AC75" i="7" s="1"/>
  <c r="T75" i="10"/>
  <c r="T75" i="7" s="1"/>
  <c r="AA75" i="10"/>
  <c r="AA75" i="7" s="1"/>
  <c r="J75" i="10"/>
  <c r="J75" i="7" s="1"/>
  <c r="G75" i="10"/>
  <c r="G75" i="7" s="1"/>
  <c r="E75" i="10"/>
  <c r="E75" i="7" s="1"/>
  <c r="W75" i="10"/>
  <c r="W75" i="7" s="1"/>
  <c r="AF75" i="10"/>
  <c r="AF75" i="7" s="1"/>
  <c r="U75" i="10"/>
  <c r="U75" i="7" s="1"/>
  <c r="K75" i="10"/>
  <c r="K75" i="7" s="1"/>
  <c r="M75" i="10"/>
  <c r="M75" i="7" s="1"/>
  <c r="F75" i="10"/>
  <c r="F75" i="7" s="1"/>
  <c r="D75" i="7" l="1"/>
  <c r="R80" i="3" l="1"/>
  <c r="D75" i="10"/>
  <c r="AD76" i="10" l="1"/>
  <c r="AD76" i="7" s="1"/>
  <c r="S76" i="10"/>
  <c r="S76" i="7" s="1"/>
  <c r="F76" i="10"/>
  <c r="F76" i="7" s="1"/>
  <c r="K76" i="10"/>
  <c r="K76" i="7" s="1"/>
  <c r="L76" i="10"/>
  <c r="L76" i="7" s="1"/>
  <c r="AC76" i="10"/>
  <c r="AC76" i="7" s="1"/>
  <c r="P76" i="10"/>
  <c r="P76" i="7" s="1"/>
  <c r="AA76" i="10"/>
  <c r="AA76" i="7" s="1"/>
  <c r="O76" i="10"/>
  <c r="O76" i="7" s="1"/>
  <c r="Z76" i="10"/>
  <c r="Z76" i="7" s="1"/>
  <c r="E76" i="10"/>
  <c r="E76" i="7" s="1"/>
  <c r="V76" i="10"/>
  <c r="V76" i="7" s="1"/>
  <c r="R76" i="10"/>
  <c r="R76" i="7" s="1"/>
  <c r="U76" i="10"/>
  <c r="U76" i="7" s="1"/>
  <c r="J76" i="10"/>
  <c r="J76" i="7" s="1"/>
  <c r="AB76" i="10"/>
  <c r="AB76" i="7" s="1"/>
  <c r="W76" i="10"/>
  <c r="W76" i="7" s="1"/>
  <c r="AF76" i="10"/>
  <c r="AF76" i="7" s="1"/>
  <c r="T76" i="10"/>
  <c r="T76" i="7" s="1"/>
  <c r="H76" i="10"/>
  <c r="H76" i="7" s="1"/>
  <c r="M76" i="10"/>
  <c r="M76" i="7" s="1"/>
  <c r="G76" i="10"/>
  <c r="G76" i="7" s="1"/>
  <c r="AE76" i="10"/>
  <c r="AE76" i="7" s="1"/>
  <c r="Q76" i="10"/>
  <c r="Q76" i="7" s="1"/>
  <c r="AH76" i="10"/>
  <c r="AH76" i="7" s="1"/>
  <c r="Y76" i="10"/>
  <c r="Y76" i="7" s="1"/>
  <c r="N76" i="10"/>
  <c r="N76" i="7" s="1"/>
  <c r="AI76" i="10"/>
  <c r="AI76" i="7" s="1"/>
  <c r="AG76" i="10"/>
  <c r="AG76" i="7" s="1"/>
  <c r="I76" i="10"/>
  <c r="I76" i="7" s="1"/>
  <c r="X76" i="10"/>
  <c r="X76" i="7" s="1"/>
  <c r="D76" i="7" l="1"/>
  <c r="D76" i="10" l="1"/>
  <c r="R81" i="3"/>
  <c r="AB77" i="10" l="1"/>
  <c r="AB77" i="7" s="1"/>
  <c r="AD77" i="10"/>
  <c r="AD77" i="7" s="1"/>
  <c r="S77" i="10"/>
  <c r="S77" i="7" s="1"/>
  <c r="AI77" i="10"/>
  <c r="AI77" i="7" s="1"/>
  <c r="X77" i="10"/>
  <c r="X77" i="7" s="1"/>
  <c r="P77" i="10"/>
  <c r="P77" i="7" s="1"/>
  <c r="Y77" i="10"/>
  <c r="Y77" i="7" s="1"/>
  <c r="AH77" i="10"/>
  <c r="AH77" i="7" s="1"/>
  <c r="T77" i="10"/>
  <c r="T77" i="7" s="1"/>
  <c r="AG77" i="10"/>
  <c r="AG77" i="7" s="1"/>
  <c r="M77" i="10"/>
  <c r="M77" i="7" s="1"/>
  <c r="K77" i="10"/>
  <c r="K77" i="7" s="1"/>
  <c r="AE77" i="10"/>
  <c r="AE77" i="7" s="1"/>
  <c r="W77" i="10"/>
  <c r="W77" i="7" s="1"/>
  <c r="L77" i="10"/>
  <c r="L77" i="7" s="1"/>
  <c r="J77" i="10"/>
  <c r="J77" i="7" s="1"/>
  <c r="N77" i="10"/>
  <c r="N77" i="7" s="1"/>
  <c r="AF77" i="10"/>
  <c r="AF77" i="7" s="1"/>
  <c r="E77" i="10"/>
  <c r="E77" i="7" s="1"/>
  <c r="AA77" i="10"/>
  <c r="AA77" i="7" s="1"/>
  <c r="F77" i="10"/>
  <c r="F77" i="7" s="1"/>
  <c r="V77" i="10"/>
  <c r="V77" i="7" s="1"/>
  <c r="I77" i="10"/>
  <c r="I77" i="7" s="1"/>
  <c r="Z77" i="10"/>
  <c r="Z77" i="7" s="1"/>
  <c r="G77" i="10"/>
  <c r="G77" i="7" s="1"/>
  <c r="AC77" i="10"/>
  <c r="AC77" i="7" s="1"/>
  <c r="O77" i="10"/>
  <c r="O77" i="7" s="1"/>
  <c r="Q77" i="10"/>
  <c r="Q77" i="7" s="1"/>
  <c r="H77" i="10"/>
  <c r="H77" i="7" s="1"/>
  <c r="U77" i="10"/>
  <c r="U77" i="7" s="1"/>
  <c r="R77" i="10"/>
  <c r="R77" i="7" s="1"/>
  <c r="D77" i="7" l="1"/>
  <c r="D77" i="10" l="1"/>
  <c r="R82" i="3"/>
  <c r="I78" i="10" l="1"/>
  <c r="I78" i="7" s="1"/>
  <c r="X78" i="10"/>
  <c r="X78" i="7" s="1"/>
  <c r="E78" i="10"/>
  <c r="E78" i="7" s="1"/>
  <c r="AD78" i="10"/>
  <c r="AD78" i="7" s="1"/>
  <c r="V78" i="10"/>
  <c r="V78" i="7" s="1"/>
  <c r="G78" i="10"/>
  <c r="G78" i="7" s="1"/>
  <c r="AB78" i="10"/>
  <c r="AB78" i="7" s="1"/>
  <c r="AH78" i="10"/>
  <c r="AH78" i="7" s="1"/>
  <c r="H78" i="10"/>
  <c r="H78" i="7" s="1"/>
  <c r="AA78" i="10"/>
  <c r="AA78" i="7" s="1"/>
  <c r="AE78" i="10"/>
  <c r="AE78" i="7" s="1"/>
  <c r="P78" i="10"/>
  <c r="P78" i="7" s="1"/>
  <c r="AF78" i="10"/>
  <c r="AF78" i="7" s="1"/>
  <c r="N78" i="10"/>
  <c r="N78" i="7" s="1"/>
  <c r="Q78" i="10"/>
  <c r="Q78" i="7" s="1"/>
  <c r="AI78" i="10"/>
  <c r="AI78" i="7" s="1"/>
  <c r="U78" i="10"/>
  <c r="U78" i="7" s="1"/>
  <c r="AG78" i="10"/>
  <c r="AG78" i="7" s="1"/>
  <c r="K78" i="10"/>
  <c r="K78" i="7" s="1"/>
  <c r="F78" i="10"/>
  <c r="F78" i="7" s="1"/>
  <c r="O78" i="10"/>
  <c r="O78" i="7" s="1"/>
  <c r="M78" i="10"/>
  <c r="M78" i="7" s="1"/>
  <c r="L78" i="10"/>
  <c r="L78" i="7" s="1"/>
  <c r="T78" i="10"/>
  <c r="T78" i="7" s="1"/>
  <c r="J78" i="10"/>
  <c r="J78" i="7" s="1"/>
  <c r="AC78" i="10"/>
  <c r="AC78" i="7" s="1"/>
  <c r="S78" i="10"/>
  <c r="S78" i="7" s="1"/>
  <c r="Y78" i="10"/>
  <c r="Y78" i="7" s="1"/>
  <c r="R78" i="10"/>
  <c r="R78" i="7" s="1"/>
  <c r="W78" i="10"/>
  <c r="W78" i="7" s="1"/>
  <c r="Z78" i="10"/>
  <c r="Z78" i="7" s="1"/>
  <c r="D78" i="7" l="1"/>
  <c r="R83" i="3" l="1"/>
  <c r="D78" i="10"/>
  <c r="V79" i="10" l="1"/>
  <c r="V79" i="7" s="1"/>
  <c r="J79" i="10"/>
  <c r="J79" i="7" s="1"/>
  <c r="Q79" i="10"/>
  <c r="Q79" i="7" s="1"/>
  <c r="W79" i="10"/>
  <c r="W79" i="7" s="1"/>
  <c r="H79" i="10"/>
  <c r="H79" i="7" s="1"/>
  <c r="AE79" i="10"/>
  <c r="AE79" i="7" s="1"/>
  <c r="I79" i="10"/>
  <c r="I79" i="7" s="1"/>
  <c r="P79" i="10"/>
  <c r="P79" i="7" s="1"/>
  <c r="AD79" i="10"/>
  <c r="AD79" i="7" s="1"/>
  <c r="S79" i="10"/>
  <c r="S79" i="7" s="1"/>
  <c r="N79" i="10"/>
  <c r="N79" i="7" s="1"/>
  <c r="AC79" i="10"/>
  <c r="AC79" i="7" s="1"/>
  <c r="AB79" i="10"/>
  <c r="AB79" i="7" s="1"/>
  <c r="AA79" i="10"/>
  <c r="AA79" i="7" s="1"/>
  <c r="Z79" i="10"/>
  <c r="Z79" i="7" s="1"/>
  <c r="AG79" i="10"/>
  <c r="AG79" i="7" s="1"/>
  <c r="O79" i="10"/>
  <c r="O79" i="7" s="1"/>
  <c r="F79" i="10"/>
  <c r="F79" i="7" s="1"/>
  <c r="M79" i="10"/>
  <c r="M79" i="7" s="1"/>
  <c r="R79" i="10"/>
  <c r="R79" i="7" s="1"/>
  <c r="K79" i="10"/>
  <c r="K79" i="7" s="1"/>
  <c r="U79" i="10"/>
  <c r="U79" i="7" s="1"/>
  <c r="G79" i="10"/>
  <c r="G79" i="7" s="1"/>
  <c r="X79" i="10"/>
  <c r="X79" i="7" s="1"/>
  <c r="Y79" i="10"/>
  <c r="Y79" i="7" s="1"/>
  <c r="AF79" i="10"/>
  <c r="AF79" i="7" s="1"/>
  <c r="T79" i="10"/>
  <c r="T79" i="7" s="1"/>
  <c r="AH79" i="10"/>
  <c r="AH79" i="7" s="1"/>
  <c r="L79" i="10"/>
  <c r="L79" i="7" s="1"/>
  <c r="E79" i="10"/>
  <c r="E79" i="7" s="1"/>
  <c r="AI79" i="10"/>
  <c r="AI79" i="7" s="1"/>
  <c r="D79" i="7" l="1"/>
  <c r="R84" i="3" s="1"/>
  <c r="D79" i="10" l="1"/>
  <c r="G80" i="10" s="1"/>
  <c r="G80" i="7" s="1"/>
  <c r="AB80" i="10" l="1"/>
  <c r="AB80" i="7" s="1"/>
  <c r="L80" i="10"/>
  <c r="L80" i="7" s="1"/>
  <c r="S80" i="10"/>
  <c r="S80" i="7" s="1"/>
  <c r="O80" i="10"/>
  <c r="O80" i="7" s="1"/>
  <c r="E80" i="10"/>
  <c r="E80" i="7" s="1"/>
  <c r="I80" i="10"/>
  <c r="I80" i="7" s="1"/>
  <c r="J80" i="10"/>
  <c r="J80" i="7" s="1"/>
  <c r="T80" i="10"/>
  <c r="T80" i="7" s="1"/>
  <c r="AC80" i="10"/>
  <c r="AC80" i="7" s="1"/>
  <c r="AG80" i="10"/>
  <c r="AG80" i="7" s="1"/>
  <c r="X80" i="10"/>
  <c r="X80" i="7" s="1"/>
  <c r="Y80" i="10"/>
  <c r="Y80" i="7" s="1"/>
  <c r="K80" i="10"/>
  <c r="K80" i="7" s="1"/>
  <c r="Z80" i="10"/>
  <c r="Z80" i="7" s="1"/>
  <c r="M80" i="10"/>
  <c r="M80" i="7" s="1"/>
  <c r="AI80" i="10"/>
  <c r="AI80" i="7" s="1"/>
  <c r="Q80" i="10"/>
  <c r="Q80" i="7" s="1"/>
  <c r="V80" i="10"/>
  <c r="V80" i="7" s="1"/>
  <c r="AD80" i="10"/>
  <c r="AD80" i="7" s="1"/>
  <c r="AH80" i="10"/>
  <c r="AH80" i="7" s="1"/>
  <c r="AE80" i="10"/>
  <c r="AE80" i="7" s="1"/>
  <c r="H80" i="10"/>
  <c r="H80" i="7" s="1"/>
  <c r="U80" i="10"/>
  <c r="U80" i="7" s="1"/>
  <c r="N80" i="10"/>
  <c r="N80" i="7" s="1"/>
  <c r="AF80" i="10"/>
  <c r="AF80" i="7" s="1"/>
  <c r="R80" i="10"/>
  <c r="R80" i="7" s="1"/>
  <c r="F80" i="10"/>
  <c r="F80" i="7" s="1"/>
  <c r="AA80" i="10"/>
  <c r="AA80" i="7" s="1"/>
  <c r="W80" i="10"/>
  <c r="W80" i="7" s="1"/>
  <c r="P80" i="10"/>
  <c r="P80" i="7" s="1"/>
  <c r="D80" i="7" l="1"/>
  <c r="R85" i="3" s="1"/>
  <c r="D80" i="10" l="1"/>
  <c r="V81" i="10" s="1"/>
  <c r="V81" i="7" s="1"/>
  <c r="R81" i="10" l="1"/>
  <c r="R81" i="7" s="1"/>
  <c r="AF81" i="10"/>
  <c r="AF81" i="7" s="1"/>
  <c r="G81" i="10"/>
  <c r="G81" i="7" s="1"/>
  <c r="X81" i="10"/>
  <c r="X81" i="7" s="1"/>
  <c r="H81" i="10"/>
  <c r="H81" i="7" s="1"/>
  <c r="AH81" i="10"/>
  <c r="AH81" i="7" s="1"/>
  <c r="K81" i="10"/>
  <c r="K81" i="7" s="1"/>
  <c r="F81" i="10"/>
  <c r="F81" i="7" s="1"/>
  <c r="Y81" i="10"/>
  <c r="Y81" i="7" s="1"/>
  <c r="AA81" i="10"/>
  <c r="AA81" i="7" s="1"/>
  <c r="AB81" i="10"/>
  <c r="AB81" i="7" s="1"/>
  <c r="Z81" i="10"/>
  <c r="Z81" i="7" s="1"/>
  <c r="AG81" i="10"/>
  <c r="AG81" i="7" s="1"/>
  <c r="P81" i="10"/>
  <c r="P81" i="7" s="1"/>
  <c r="L81" i="10"/>
  <c r="L81" i="7" s="1"/>
  <c r="I81" i="10"/>
  <c r="I81" i="7" s="1"/>
  <c r="S81" i="10"/>
  <c r="S81" i="7" s="1"/>
  <c r="W81" i="10"/>
  <c r="W81" i="7" s="1"/>
  <c r="AD81" i="10"/>
  <c r="AD81" i="7" s="1"/>
  <c r="AI81" i="10"/>
  <c r="AI81" i="7" s="1"/>
  <c r="AE81" i="10"/>
  <c r="AE81" i="7" s="1"/>
  <c r="Q81" i="10"/>
  <c r="Q81" i="7" s="1"/>
  <c r="N81" i="10"/>
  <c r="N81" i="7" s="1"/>
  <c r="T81" i="10"/>
  <c r="T81" i="7" s="1"/>
  <c r="AC81" i="10"/>
  <c r="AC81" i="7" s="1"/>
  <c r="M81" i="10"/>
  <c r="M81" i="7" s="1"/>
  <c r="O81" i="10"/>
  <c r="O81" i="7" s="1"/>
  <c r="J81" i="10"/>
  <c r="J81" i="7" s="1"/>
  <c r="U81" i="10"/>
  <c r="U81" i="7" s="1"/>
  <c r="E81" i="10"/>
  <c r="E81" i="7" s="1"/>
  <c r="D81" i="7" l="1"/>
  <c r="R86" i="3" s="1"/>
  <c r="D81" i="10" l="1"/>
  <c r="AI82" i="10" s="1"/>
  <c r="AI82" i="7" s="1"/>
  <c r="E82" i="10"/>
  <c r="E82" i="7" s="1"/>
  <c r="AB82" i="10"/>
  <c r="AB82" i="7" s="1"/>
  <c r="AE82" i="10"/>
  <c r="AE82" i="7" s="1"/>
  <c r="T82" i="10"/>
  <c r="T82" i="7" s="1"/>
  <c r="Y82" i="10"/>
  <c r="Y82" i="7" s="1"/>
  <c r="O82" i="10"/>
  <c r="O82" i="7" s="1"/>
  <c r="G82" i="10"/>
  <c r="G82" i="7" s="1"/>
  <c r="AF82" i="10" l="1"/>
  <c r="AF82" i="7" s="1"/>
  <c r="R82" i="10"/>
  <c r="R82" i="7" s="1"/>
  <c r="X82" i="10"/>
  <c r="X82" i="7" s="1"/>
  <c r="V82" i="10"/>
  <c r="V82" i="7" s="1"/>
  <c r="Z82" i="10"/>
  <c r="Z82" i="7" s="1"/>
  <c r="AH82" i="10"/>
  <c r="AH82" i="7" s="1"/>
  <c r="AG82" i="10"/>
  <c r="AG82" i="7" s="1"/>
  <c r="J82" i="10"/>
  <c r="J82" i="7" s="1"/>
  <c r="I82" i="10"/>
  <c r="I82" i="7" s="1"/>
  <c r="AC82" i="10"/>
  <c r="AC82" i="7" s="1"/>
  <c r="N82" i="10"/>
  <c r="N82" i="7" s="1"/>
  <c r="L82" i="10"/>
  <c r="L82" i="7" s="1"/>
  <c r="F82" i="10"/>
  <c r="F82" i="7" s="1"/>
  <c r="AD82" i="10"/>
  <c r="AD82" i="7" s="1"/>
  <c r="P82" i="10"/>
  <c r="P82" i="7" s="1"/>
  <c r="U82" i="10"/>
  <c r="U82" i="7" s="1"/>
  <c r="Q82" i="10"/>
  <c r="Q82" i="7" s="1"/>
  <c r="H82" i="10"/>
  <c r="H82" i="7" s="1"/>
  <c r="S82" i="10"/>
  <c r="S82" i="7" s="1"/>
  <c r="K82" i="10"/>
  <c r="K82" i="7" s="1"/>
  <c r="M82" i="10"/>
  <c r="M82" i="7" s="1"/>
  <c r="W82" i="10"/>
  <c r="W82" i="7" s="1"/>
  <c r="AA82" i="10"/>
  <c r="AA82" i="7" s="1"/>
  <c r="D82" i="7" l="1"/>
  <c r="D82" i="10" s="1"/>
  <c r="R87" i="3" l="1"/>
  <c r="R83" i="10"/>
  <c r="R83" i="7" s="1"/>
  <c r="J83" i="10"/>
  <c r="J83" i="7" s="1"/>
  <c r="AB83" i="10"/>
  <c r="AB83" i="7" s="1"/>
  <c r="Q83" i="10"/>
  <c r="Q83" i="7" s="1"/>
  <c r="O83" i="10"/>
  <c r="O83" i="7" s="1"/>
  <c r="G83" i="10"/>
  <c r="G83" i="7" s="1"/>
  <c r="V83" i="10"/>
  <c r="V83" i="7" s="1"/>
  <c r="L83" i="10"/>
  <c r="L83" i="7" s="1"/>
  <c r="E83" i="10"/>
  <c r="E83" i="7" s="1"/>
  <c r="AE83" i="10"/>
  <c r="AE83" i="7" s="1"/>
  <c r="X83" i="10"/>
  <c r="X83" i="7" s="1"/>
  <c r="P83" i="10"/>
  <c r="P83" i="7" s="1"/>
  <c r="T83" i="10"/>
  <c r="T83" i="7" s="1"/>
  <c r="AA83" i="10"/>
  <c r="AA83" i="7" s="1"/>
  <c r="U83" i="10"/>
  <c r="U83" i="7" s="1"/>
  <c r="AG83" i="10"/>
  <c r="AG83" i="7" s="1"/>
  <c r="I83" i="10"/>
  <c r="I83" i="7" s="1"/>
  <c r="AF83" i="10"/>
  <c r="AF83" i="7" s="1"/>
  <c r="AC83" i="10"/>
  <c r="AC83" i="7" s="1"/>
  <c r="Z83" i="10"/>
  <c r="Z83" i="7" s="1"/>
  <c r="Y83" i="10"/>
  <c r="Y83" i="7" s="1"/>
  <c r="AD83" i="10"/>
  <c r="AD83" i="7" s="1"/>
  <c r="W83" i="10"/>
  <c r="W83" i="7" s="1"/>
  <c r="N83" i="10"/>
  <c r="N83" i="7" s="1"/>
  <c r="AI83" i="10"/>
  <c r="AI83" i="7" s="1"/>
  <c r="S83" i="10"/>
  <c r="S83" i="7" s="1"/>
  <c r="AH83" i="10"/>
  <c r="AH83" i="7" s="1"/>
  <c r="H83" i="10"/>
  <c r="H83" i="7" s="1"/>
  <c r="M83" i="10"/>
  <c r="M83" i="7" s="1"/>
  <c r="K83" i="10"/>
  <c r="K83" i="7" s="1"/>
  <c r="F83" i="10"/>
  <c r="F83" i="7" s="1"/>
  <c r="D83" i="7" l="1"/>
  <c r="R88" i="3" l="1"/>
  <c r="D83" i="10"/>
  <c r="G84" i="10" l="1"/>
  <c r="G84" i="7" s="1"/>
  <c r="L84" i="10"/>
  <c r="L84" i="7" s="1"/>
  <c r="M84" i="10"/>
  <c r="M84" i="7" s="1"/>
  <c r="Q84" i="10"/>
  <c r="Q84" i="7" s="1"/>
  <c r="E84" i="10"/>
  <c r="E84" i="7" s="1"/>
  <c r="R84" i="10"/>
  <c r="R84" i="7" s="1"/>
  <c r="S84" i="10"/>
  <c r="S84" i="7" s="1"/>
  <c r="H84" i="10"/>
  <c r="H84" i="7" s="1"/>
  <c r="V84" i="10"/>
  <c r="V84" i="7" s="1"/>
  <c r="Y84" i="10"/>
  <c r="Y84" i="7" s="1"/>
  <c r="Z84" i="10"/>
  <c r="Z84" i="7" s="1"/>
  <c r="X84" i="10"/>
  <c r="X84" i="7" s="1"/>
  <c r="P84" i="10"/>
  <c r="P84" i="7" s="1"/>
  <c r="AG84" i="10"/>
  <c r="AG84" i="7" s="1"/>
  <c r="AE84" i="10"/>
  <c r="AE84" i="7" s="1"/>
  <c r="AF84" i="10"/>
  <c r="AF84" i="7" s="1"/>
  <c r="F84" i="10"/>
  <c r="F84" i="7" s="1"/>
  <c r="J84" i="10"/>
  <c r="J84" i="7" s="1"/>
  <c r="O84" i="10"/>
  <c r="O84" i="7" s="1"/>
  <c r="K84" i="10"/>
  <c r="K84" i="7" s="1"/>
  <c r="AH84" i="10"/>
  <c r="AH84" i="7" s="1"/>
  <c r="AI84" i="10"/>
  <c r="AI84" i="7" s="1"/>
  <c r="AA84" i="10"/>
  <c r="AA84" i="7" s="1"/>
  <c r="I84" i="10"/>
  <c r="I84" i="7" s="1"/>
  <c r="U84" i="10"/>
  <c r="U84" i="7" s="1"/>
  <c r="T84" i="10"/>
  <c r="T84" i="7" s="1"/>
  <c r="W84" i="10"/>
  <c r="W84" i="7" s="1"/>
  <c r="N84" i="10"/>
  <c r="N84" i="7" s="1"/>
  <c r="AB84" i="10"/>
  <c r="AB84" i="7" s="1"/>
  <c r="AC84" i="10"/>
  <c r="AC84" i="7" s="1"/>
  <c r="AD84" i="10"/>
  <c r="AD84" i="7" s="1"/>
  <c r="D84" i="7" l="1"/>
  <c r="D84" i="10" l="1"/>
  <c r="R89" i="3"/>
  <c r="Z85" i="10" l="1"/>
  <c r="Z85" i="7" s="1"/>
  <c r="S85" i="10"/>
  <c r="S85" i="7" s="1"/>
  <c r="AG85" i="10"/>
  <c r="AG85" i="7" s="1"/>
  <c r="P85" i="10"/>
  <c r="P85" i="7" s="1"/>
  <c r="AE85" i="10"/>
  <c r="AE85" i="7" s="1"/>
  <c r="AD85" i="10"/>
  <c r="AD85" i="7" s="1"/>
  <c r="AB85" i="10"/>
  <c r="AB85" i="7" s="1"/>
  <c r="AC85" i="10"/>
  <c r="AC85" i="7" s="1"/>
  <c r="U85" i="10"/>
  <c r="U85" i="7" s="1"/>
  <c r="T85" i="10"/>
  <c r="T85" i="7" s="1"/>
  <c r="K85" i="10"/>
  <c r="K85" i="7" s="1"/>
  <c r="Q85" i="10"/>
  <c r="Q85" i="7" s="1"/>
  <c r="N85" i="10"/>
  <c r="N85" i="7" s="1"/>
  <c r="I85" i="10"/>
  <c r="I85" i="7" s="1"/>
  <c r="G85" i="10"/>
  <c r="G85" i="7" s="1"/>
  <c r="J85" i="10"/>
  <c r="J85" i="7" s="1"/>
  <c r="Y85" i="10"/>
  <c r="Y85" i="7" s="1"/>
  <c r="W85" i="10"/>
  <c r="W85" i="7" s="1"/>
  <c r="L85" i="10"/>
  <c r="L85" i="7" s="1"/>
  <c r="X85" i="10"/>
  <c r="X85" i="7" s="1"/>
  <c r="R85" i="10"/>
  <c r="R85" i="7" s="1"/>
  <c r="M85" i="10"/>
  <c r="M85" i="7" s="1"/>
  <c r="AA85" i="10"/>
  <c r="AA85" i="7" s="1"/>
  <c r="AF85" i="10"/>
  <c r="AF85" i="7" s="1"/>
  <c r="F85" i="10"/>
  <c r="F85" i="7" s="1"/>
  <c r="AH85" i="10"/>
  <c r="AH85" i="7" s="1"/>
  <c r="O85" i="10"/>
  <c r="O85" i="7" s="1"/>
  <c r="AI85" i="10"/>
  <c r="AI85" i="7" s="1"/>
  <c r="E85" i="10"/>
  <c r="E85" i="7" s="1"/>
  <c r="H85" i="10"/>
  <c r="H85" i="7" s="1"/>
  <c r="V85" i="10"/>
  <c r="V85" i="7" s="1"/>
  <c r="D85" i="7" l="1"/>
  <c r="D85" i="10" l="1"/>
  <c r="R90" i="3"/>
  <c r="H86" i="10" l="1"/>
  <c r="H86" i="7" s="1"/>
  <c r="L86" i="10"/>
  <c r="L86" i="7" s="1"/>
  <c r="Q86" i="10"/>
  <c r="Q86" i="7" s="1"/>
  <c r="AB86" i="10"/>
  <c r="AB86" i="7" s="1"/>
  <c r="AI86" i="10"/>
  <c r="AI86" i="7" s="1"/>
  <c r="AC86" i="10"/>
  <c r="AC86" i="7" s="1"/>
  <c r="G86" i="10"/>
  <c r="G86" i="7" s="1"/>
  <c r="AE86" i="10"/>
  <c r="AE86" i="7" s="1"/>
  <c r="I86" i="10"/>
  <c r="I86" i="7" s="1"/>
  <c r="AF86" i="10"/>
  <c r="AF86" i="7" s="1"/>
  <c r="Z86" i="10"/>
  <c r="Z86" i="7" s="1"/>
  <c r="AA86" i="10"/>
  <c r="AA86" i="7" s="1"/>
  <c r="F86" i="10"/>
  <c r="F86" i="7" s="1"/>
  <c r="P86" i="10"/>
  <c r="P86" i="7" s="1"/>
  <c r="X86" i="10"/>
  <c r="X86" i="7" s="1"/>
  <c r="K86" i="10"/>
  <c r="K86" i="7" s="1"/>
  <c r="Y86" i="10"/>
  <c r="Y86" i="7" s="1"/>
  <c r="E86" i="10"/>
  <c r="E86" i="7" s="1"/>
  <c r="V86" i="10"/>
  <c r="V86" i="7" s="1"/>
  <c r="R86" i="10"/>
  <c r="R86" i="7" s="1"/>
  <c r="AD86" i="10"/>
  <c r="AD86" i="7" s="1"/>
  <c r="T86" i="10"/>
  <c r="T86" i="7" s="1"/>
  <c r="AG86" i="10"/>
  <c r="AG86" i="7" s="1"/>
  <c r="J86" i="10"/>
  <c r="J86" i="7" s="1"/>
  <c r="O86" i="10"/>
  <c r="O86" i="7" s="1"/>
  <c r="S86" i="10"/>
  <c r="S86" i="7" s="1"/>
  <c r="N86" i="10"/>
  <c r="N86" i="7" s="1"/>
  <c r="W86" i="10"/>
  <c r="W86" i="7" s="1"/>
  <c r="AH86" i="10"/>
  <c r="AH86" i="7" s="1"/>
  <c r="U86" i="10"/>
  <c r="U86" i="7" s="1"/>
  <c r="M86" i="10"/>
  <c r="M86" i="7" s="1"/>
  <c r="D86" i="7" l="1"/>
  <c r="R91" i="3" l="1"/>
  <c r="D86" i="10"/>
  <c r="H87" i="10" l="1"/>
  <c r="H87" i="7" s="1"/>
  <c r="AI87" i="10"/>
  <c r="AI87" i="7" s="1"/>
  <c r="U87" i="10"/>
  <c r="U87" i="7" s="1"/>
  <c r="AH87" i="10"/>
  <c r="AH87" i="7" s="1"/>
  <c r="K87" i="10"/>
  <c r="K87" i="7" s="1"/>
  <c r="N87" i="10"/>
  <c r="N87" i="7" s="1"/>
  <c r="Y87" i="10"/>
  <c r="Y87" i="7" s="1"/>
  <c r="V87" i="10"/>
  <c r="V87" i="7" s="1"/>
  <c r="AG87" i="10"/>
  <c r="AG87" i="7" s="1"/>
  <c r="AD87" i="10"/>
  <c r="AD87" i="7" s="1"/>
  <c r="R87" i="10"/>
  <c r="R87" i="7" s="1"/>
  <c r="J87" i="10"/>
  <c r="J87" i="7" s="1"/>
  <c r="AF87" i="10"/>
  <c r="AF87" i="7" s="1"/>
  <c r="I87" i="10"/>
  <c r="I87" i="7" s="1"/>
  <c r="L87" i="10"/>
  <c r="L87" i="7" s="1"/>
  <c r="S87" i="10"/>
  <c r="S87" i="7" s="1"/>
  <c r="Q87" i="10"/>
  <c r="Q87" i="7" s="1"/>
  <c r="X87" i="10"/>
  <c r="X87" i="7" s="1"/>
  <c r="AB87" i="10"/>
  <c r="AB87" i="7" s="1"/>
  <c r="Z87" i="10"/>
  <c r="Z87" i="7" s="1"/>
  <c r="P87" i="10"/>
  <c r="P87" i="7" s="1"/>
  <c r="AA87" i="10"/>
  <c r="AA87" i="7" s="1"/>
  <c r="AE87" i="10"/>
  <c r="AE87" i="7" s="1"/>
  <c r="G87" i="10"/>
  <c r="G87" i="7" s="1"/>
  <c r="AC87" i="10"/>
  <c r="AC87" i="7" s="1"/>
  <c r="E87" i="10"/>
  <c r="E87" i="7" s="1"/>
  <c r="M87" i="10"/>
  <c r="M87" i="7" s="1"/>
  <c r="T87" i="10"/>
  <c r="T87" i="7" s="1"/>
  <c r="W87" i="10"/>
  <c r="W87" i="7" s="1"/>
  <c r="O87" i="10"/>
  <c r="O87" i="7" s="1"/>
  <c r="F87" i="10"/>
  <c r="F87" i="7" s="1"/>
  <c r="D87" i="7" l="1"/>
  <c r="R92" i="3" l="1"/>
  <c r="D87" i="10"/>
  <c r="S88" i="10" l="1"/>
  <c r="S88" i="7" s="1"/>
  <c r="K88" i="10"/>
  <c r="K88" i="7" s="1"/>
  <c r="G88" i="10"/>
  <c r="G88" i="7" s="1"/>
  <c r="H88" i="10"/>
  <c r="H88" i="7" s="1"/>
  <c r="L88" i="10"/>
  <c r="L88" i="7" s="1"/>
  <c r="AA88" i="10"/>
  <c r="AA88" i="7" s="1"/>
  <c r="AF88" i="10"/>
  <c r="AF88" i="7" s="1"/>
  <c r="T88" i="10"/>
  <c r="T88" i="7" s="1"/>
  <c r="M88" i="10"/>
  <c r="M88" i="7" s="1"/>
  <c r="E88" i="10"/>
  <c r="E88" i="7" s="1"/>
  <c r="AI88" i="10"/>
  <c r="AI88" i="7" s="1"/>
  <c r="Y88" i="10"/>
  <c r="Y88" i="7" s="1"/>
  <c r="AE88" i="10"/>
  <c r="AE88" i="7" s="1"/>
  <c r="Q88" i="10"/>
  <c r="Q88" i="7" s="1"/>
  <c r="I88" i="10"/>
  <c r="I88" i="7" s="1"/>
  <c r="P88" i="10"/>
  <c r="P88" i="7" s="1"/>
  <c r="AG88" i="10"/>
  <c r="AG88" i="7" s="1"/>
  <c r="AH88" i="10"/>
  <c r="AH88" i="7" s="1"/>
  <c r="O88" i="10"/>
  <c r="O88" i="7" s="1"/>
  <c r="Z88" i="10"/>
  <c r="Z88" i="7" s="1"/>
  <c r="X88" i="10"/>
  <c r="X88" i="7" s="1"/>
  <c r="AB88" i="10"/>
  <c r="AB88" i="7" s="1"/>
  <c r="W88" i="10"/>
  <c r="W88" i="7" s="1"/>
  <c r="AC88" i="10"/>
  <c r="AC88" i="7" s="1"/>
  <c r="U88" i="10"/>
  <c r="U88" i="7" s="1"/>
  <c r="N88" i="10"/>
  <c r="N88" i="7" s="1"/>
  <c r="F88" i="10"/>
  <c r="F88" i="7" s="1"/>
  <c r="R88" i="10"/>
  <c r="R88" i="7" s="1"/>
  <c r="V88" i="10"/>
  <c r="V88" i="7" s="1"/>
  <c r="AD88" i="10"/>
  <c r="AD88" i="7" s="1"/>
  <c r="J88" i="10"/>
  <c r="J88" i="7" s="1"/>
  <c r="D88" i="7" l="1"/>
  <c r="R93" i="3" l="1"/>
  <c r="D88" i="10"/>
  <c r="R89" i="10" l="1"/>
  <c r="R89" i="7" s="1"/>
  <c r="AC89" i="10"/>
  <c r="AC89" i="7" s="1"/>
  <c r="U89" i="10"/>
  <c r="U89" i="7" s="1"/>
  <c r="Y89" i="10"/>
  <c r="Y89" i="7" s="1"/>
  <c r="K89" i="10"/>
  <c r="K89" i="7" s="1"/>
  <c r="T89" i="10"/>
  <c r="T89" i="7" s="1"/>
  <c r="AI89" i="10"/>
  <c r="AI89" i="7" s="1"/>
  <c r="AD89" i="10"/>
  <c r="AD89" i="7" s="1"/>
  <c r="W89" i="10"/>
  <c r="W89" i="7" s="1"/>
  <c r="AG89" i="10"/>
  <c r="AG89" i="7" s="1"/>
  <c r="I89" i="10"/>
  <c r="I89" i="7" s="1"/>
  <c r="M89" i="10"/>
  <c r="M89" i="7" s="1"/>
  <c r="AB89" i="10"/>
  <c r="AB89" i="7" s="1"/>
  <c r="J89" i="10"/>
  <c r="J89" i="7" s="1"/>
  <c r="Z89" i="10"/>
  <c r="Z89" i="7" s="1"/>
  <c r="L89" i="10"/>
  <c r="L89" i="7" s="1"/>
  <c r="S89" i="10"/>
  <c r="S89" i="7" s="1"/>
  <c r="H89" i="10"/>
  <c r="H89" i="7" s="1"/>
  <c r="V89" i="10"/>
  <c r="V89" i="7" s="1"/>
  <c r="Q89" i="10"/>
  <c r="Q89" i="7" s="1"/>
  <c r="AF89" i="10"/>
  <c r="AF89" i="7" s="1"/>
  <c r="X89" i="10"/>
  <c r="X89" i="7" s="1"/>
  <c r="G89" i="10"/>
  <c r="G89" i="7" s="1"/>
  <c r="E89" i="10"/>
  <c r="E89" i="7" s="1"/>
  <c r="P89" i="10"/>
  <c r="P89" i="7" s="1"/>
  <c r="AH89" i="10"/>
  <c r="AH89" i="7" s="1"/>
  <c r="AA89" i="10"/>
  <c r="AA89" i="7" s="1"/>
  <c r="O89" i="10"/>
  <c r="O89" i="7" s="1"/>
  <c r="N89" i="10"/>
  <c r="N89" i="7" s="1"/>
  <c r="AE89" i="10"/>
  <c r="AE89" i="7" s="1"/>
  <c r="F89" i="10"/>
  <c r="F89" i="7" s="1"/>
  <c r="D89" i="7" l="1"/>
  <c r="D89" i="10" l="1"/>
  <c r="R94" i="3"/>
  <c r="P90" i="10" l="1"/>
  <c r="P90" i="7" s="1"/>
  <c r="J90" i="10"/>
  <c r="J90" i="7" s="1"/>
  <c r="AI90" i="10"/>
  <c r="AI90" i="7" s="1"/>
  <c r="G90" i="10"/>
  <c r="G90" i="7" s="1"/>
  <c r="M90" i="10"/>
  <c r="M90" i="7" s="1"/>
  <c r="R90" i="10"/>
  <c r="R90" i="7" s="1"/>
  <c r="X90" i="10"/>
  <c r="X90" i="7" s="1"/>
  <c r="AA90" i="10"/>
  <c r="AA90" i="7" s="1"/>
  <c r="AH90" i="10"/>
  <c r="AH90" i="7" s="1"/>
  <c r="AF90" i="10"/>
  <c r="AF90" i="7" s="1"/>
  <c r="AD90" i="10"/>
  <c r="AD90" i="7" s="1"/>
  <c r="F90" i="10"/>
  <c r="F90" i="7" s="1"/>
  <c r="T90" i="10"/>
  <c r="T90" i="7" s="1"/>
  <c r="N90" i="10"/>
  <c r="N90" i="7" s="1"/>
  <c r="V90" i="10"/>
  <c r="V90" i="7" s="1"/>
  <c r="E90" i="10"/>
  <c r="E90" i="7" s="1"/>
  <c r="U90" i="10"/>
  <c r="U90" i="7" s="1"/>
  <c r="S90" i="10"/>
  <c r="S90" i="7" s="1"/>
  <c r="W90" i="10"/>
  <c r="W90" i="7" s="1"/>
  <c r="AB90" i="10"/>
  <c r="AB90" i="7" s="1"/>
  <c r="K90" i="10"/>
  <c r="K90" i="7" s="1"/>
  <c r="H90" i="10"/>
  <c r="H90" i="7" s="1"/>
  <c r="Y90" i="10"/>
  <c r="Y90" i="7" s="1"/>
  <c r="Z90" i="10"/>
  <c r="Z90" i="7" s="1"/>
  <c r="AG90" i="10"/>
  <c r="AG90" i="7" s="1"/>
  <c r="AC90" i="10"/>
  <c r="AC90" i="7" s="1"/>
  <c r="I90" i="10"/>
  <c r="I90" i="7" s="1"/>
  <c r="L90" i="10"/>
  <c r="L90" i="7" s="1"/>
  <c r="O90" i="10"/>
  <c r="O90" i="7" s="1"/>
  <c r="AE90" i="10"/>
  <c r="AE90" i="7" s="1"/>
  <c r="Q90" i="10"/>
  <c r="Q90" i="7" s="1"/>
  <c r="D90" i="7" l="1"/>
  <c r="R95" i="3" l="1"/>
  <c r="D90" i="10"/>
  <c r="K91" i="10" l="1"/>
  <c r="K91" i="7" s="1"/>
  <c r="O91" i="10"/>
  <c r="O91" i="7" s="1"/>
  <c r="M91" i="10"/>
  <c r="M91" i="7" s="1"/>
  <c r="AD91" i="10"/>
  <c r="AD91" i="7" s="1"/>
  <c r="G91" i="10"/>
  <c r="G91" i="7" s="1"/>
  <c r="W91" i="10"/>
  <c r="W91" i="7" s="1"/>
  <c r="Q91" i="10"/>
  <c r="Q91" i="7" s="1"/>
  <c r="I91" i="10"/>
  <c r="I91" i="7" s="1"/>
  <c r="AF91" i="10"/>
  <c r="AF91" i="7" s="1"/>
  <c r="Y91" i="10"/>
  <c r="Y91" i="7" s="1"/>
  <c r="AE91" i="10"/>
  <c r="AE91" i="7" s="1"/>
  <c r="AA91" i="10"/>
  <c r="AA91" i="7" s="1"/>
  <c r="V91" i="10"/>
  <c r="V91" i="7" s="1"/>
  <c r="AI91" i="10"/>
  <c r="AI91" i="7" s="1"/>
  <c r="AG91" i="10"/>
  <c r="AG91" i="7" s="1"/>
  <c r="P91" i="10"/>
  <c r="P91" i="7" s="1"/>
  <c r="E91" i="10"/>
  <c r="E91" i="7" s="1"/>
  <c r="H91" i="10"/>
  <c r="H91" i="7" s="1"/>
  <c r="AH91" i="10"/>
  <c r="AH91" i="7" s="1"/>
  <c r="Z91" i="10"/>
  <c r="Z91" i="7" s="1"/>
  <c r="N91" i="10"/>
  <c r="N91" i="7" s="1"/>
  <c r="U91" i="10"/>
  <c r="U91" i="7" s="1"/>
  <c r="AB91" i="10"/>
  <c r="AB91" i="7" s="1"/>
  <c r="S91" i="10"/>
  <c r="S91" i="7" s="1"/>
  <c r="AC91" i="10"/>
  <c r="AC91" i="7" s="1"/>
  <c r="L91" i="10"/>
  <c r="L91" i="7" s="1"/>
  <c r="T91" i="10"/>
  <c r="T91" i="7" s="1"/>
  <c r="R91" i="10"/>
  <c r="R91" i="7" s="1"/>
  <c r="F91" i="10"/>
  <c r="F91" i="7" s="1"/>
  <c r="X91" i="10"/>
  <c r="X91" i="7" s="1"/>
  <c r="J91" i="10"/>
  <c r="J91" i="7" s="1"/>
  <c r="D91" i="7" l="1"/>
  <c r="D91" i="10" l="1"/>
  <c r="R96" i="3"/>
  <c r="E92" i="10" l="1"/>
  <c r="E92" i="7" s="1"/>
  <c r="AH92" i="10"/>
  <c r="AH92" i="7" s="1"/>
  <c r="I92" i="10"/>
  <c r="I92" i="7" s="1"/>
  <c r="J92" i="10"/>
  <c r="J92" i="7" s="1"/>
  <c r="AB92" i="10"/>
  <c r="AB92" i="7" s="1"/>
  <c r="AF92" i="10"/>
  <c r="AF92" i="7" s="1"/>
  <c r="F92" i="10"/>
  <c r="F92" i="7" s="1"/>
  <c r="O92" i="10"/>
  <c r="O92" i="7" s="1"/>
  <c r="P92" i="10"/>
  <c r="P92" i="7" s="1"/>
  <c r="V92" i="10"/>
  <c r="V92" i="7" s="1"/>
  <c r="K92" i="10"/>
  <c r="K92" i="7" s="1"/>
  <c r="AI92" i="10"/>
  <c r="AI92" i="7" s="1"/>
  <c r="AG92" i="10"/>
  <c r="AG92" i="7" s="1"/>
  <c r="G92" i="10"/>
  <c r="G92" i="7" s="1"/>
  <c r="M92" i="10"/>
  <c r="M92" i="7" s="1"/>
  <c r="S92" i="10"/>
  <c r="S92" i="7" s="1"/>
  <c r="AC92" i="10"/>
  <c r="AC92" i="7" s="1"/>
  <c r="N92" i="10"/>
  <c r="N92" i="7" s="1"/>
  <c r="AD92" i="10"/>
  <c r="AD92" i="7" s="1"/>
  <c r="AE92" i="10"/>
  <c r="AE92" i="7" s="1"/>
  <c r="R92" i="10"/>
  <c r="R92" i="7" s="1"/>
  <c r="L92" i="10"/>
  <c r="L92" i="7" s="1"/>
  <c r="Z92" i="10"/>
  <c r="Z92" i="7" s="1"/>
  <c r="W92" i="10"/>
  <c r="W92" i="7" s="1"/>
  <c r="T92" i="10"/>
  <c r="T92" i="7" s="1"/>
  <c r="H92" i="10"/>
  <c r="H92" i="7" s="1"/>
  <c r="Q92" i="10"/>
  <c r="Q92" i="7" s="1"/>
  <c r="X92" i="10"/>
  <c r="X92" i="7" s="1"/>
  <c r="AA92" i="10"/>
  <c r="AA92" i="7" s="1"/>
  <c r="U92" i="10"/>
  <c r="U92" i="7" s="1"/>
  <c r="Y92" i="10"/>
  <c r="Y92" i="7" s="1"/>
  <c r="D92" i="7" l="1"/>
  <c r="D92" i="10" l="1"/>
  <c r="R97" i="3"/>
  <c r="AF93" i="10" l="1"/>
  <c r="AF93" i="7" s="1"/>
  <c r="U93" i="10"/>
  <c r="U93" i="7" s="1"/>
  <c r="AI93" i="10"/>
  <c r="AI93" i="7" s="1"/>
  <c r="Y93" i="10"/>
  <c r="Y93" i="7" s="1"/>
  <c r="Q93" i="10"/>
  <c r="Q93" i="7" s="1"/>
  <c r="J93" i="10"/>
  <c r="J93" i="7" s="1"/>
  <c r="M93" i="10"/>
  <c r="M93" i="7" s="1"/>
  <c r="S93" i="10"/>
  <c r="S93" i="7" s="1"/>
  <c r="T93" i="10"/>
  <c r="T93" i="7" s="1"/>
  <c r="L93" i="10"/>
  <c r="L93" i="7" s="1"/>
  <c r="AG93" i="10"/>
  <c r="AG93" i="7" s="1"/>
  <c r="R93" i="10"/>
  <c r="R93" i="7" s="1"/>
  <c r="W93" i="10"/>
  <c r="W93" i="7" s="1"/>
  <c r="AE93" i="10"/>
  <c r="AE93" i="7" s="1"/>
  <c r="AB93" i="10"/>
  <c r="AB93" i="7" s="1"/>
  <c r="AC93" i="10"/>
  <c r="AC93" i="7" s="1"/>
  <c r="AH93" i="10"/>
  <c r="AH93" i="7" s="1"/>
  <c r="K93" i="10"/>
  <c r="K93" i="7" s="1"/>
  <c r="O93" i="10"/>
  <c r="O93" i="7" s="1"/>
  <c r="G93" i="10"/>
  <c r="G93" i="7" s="1"/>
  <c r="X93" i="10"/>
  <c r="X93" i="7" s="1"/>
  <c r="V93" i="10"/>
  <c r="V93" i="7" s="1"/>
  <c r="F93" i="10"/>
  <c r="F93" i="7" s="1"/>
  <c r="N93" i="10"/>
  <c r="N93" i="7" s="1"/>
  <c r="Z93" i="10"/>
  <c r="Z93" i="7" s="1"/>
  <c r="P93" i="10"/>
  <c r="P93" i="7" s="1"/>
  <c r="AA93" i="10"/>
  <c r="AA93" i="7" s="1"/>
  <c r="AD93" i="10"/>
  <c r="AD93" i="7" s="1"/>
  <c r="E93" i="10"/>
  <c r="E93" i="7" s="1"/>
  <c r="H93" i="10"/>
  <c r="H93" i="7" s="1"/>
  <c r="I93" i="10"/>
  <c r="I93" i="7" s="1"/>
  <c r="D93" i="7" l="1"/>
  <c r="R98" i="3" l="1"/>
  <c r="D93" i="10"/>
  <c r="AF94" i="10" l="1"/>
  <c r="AF94" i="7" s="1"/>
  <c r="F94" i="10"/>
  <c r="F94" i="7" s="1"/>
  <c r="Q94" i="10"/>
  <c r="Q94" i="7" s="1"/>
  <c r="I94" i="10"/>
  <c r="I94" i="7" s="1"/>
  <c r="AE94" i="10"/>
  <c r="AE94" i="7" s="1"/>
  <c r="S94" i="10"/>
  <c r="S94" i="7" s="1"/>
  <c r="H94" i="10"/>
  <c r="H94" i="7" s="1"/>
  <c r="O94" i="10"/>
  <c r="O94" i="7" s="1"/>
  <c r="N94" i="10"/>
  <c r="N94" i="7" s="1"/>
  <c r="Y94" i="10"/>
  <c r="Y94" i="7" s="1"/>
  <c r="AD94" i="10"/>
  <c r="AD94" i="7" s="1"/>
  <c r="R94" i="10"/>
  <c r="R94" i="7" s="1"/>
  <c r="AC94" i="10"/>
  <c r="AC94" i="7" s="1"/>
  <c r="U94" i="10"/>
  <c r="U94" i="7" s="1"/>
  <c r="Z94" i="10"/>
  <c r="Z94" i="7" s="1"/>
  <c r="J94" i="10"/>
  <c r="J94" i="7" s="1"/>
  <c r="X94" i="10"/>
  <c r="X94" i="7" s="1"/>
  <c r="P94" i="10"/>
  <c r="P94" i="7" s="1"/>
  <c r="M94" i="10"/>
  <c r="M94" i="7" s="1"/>
  <c r="AG94" i="10"/>
  <c r="AG94" i="7" s="1"/>
  <c r="AH94" i="10"/>
  <c r="AH94" i="7" s="1"/>
  <c r="E94" i="10"/>
  <c r="E94" i="7" s="1"/>
  <c r="AA94" i="10"/>
  <c r="AA94" i="7" s="1"/>
  <c r="AI94" i="10"/>
  <c r="AI94" i="7" s="1"/>
  <c r="L94" i="10"/>
  <c r="L94" i="7" s="1"/>
  <c r="K94" i="10"/>
  <c r="K94" i="7" s="1"/>
  <c r="T94" i="10"/>
  <c r="T94" i="7" s="1"/>
  <c r="V94" i="10"/>
  <c r="V94" i="7" s="1"/>
  <c r="G94" i="10"/>
  <c r="G94" i="7" s="1"/>
  <c r="W94" i="10"/>
  <c r="W94" i="7" s="1"/>
  <c r="AB94" i="10"/>
  <c r="AB94" i="7" s="1"/>
  <c r="D94" i="7" l="1"/>
  <c r="D94" i="10" l="1"/>
  <c r="R99" i="3"/>
  <c r="X95" i="10" l="1"/>
  <c r="X95" i="7" s="1"/>
  <c r="T95" i="10"/>
  <c r="T95" i="7" s="1"/>
  <c r="S95" i="10"/>
  <c r="S95" i="7" s="1"/>
  <c r="Q95" i="10"/>
  <c r="Q95" i="7" s="1"/>
  <c r="Y95" i="10"/>
  <c r="Y95" i="7" s="1"/>
  <c r="L95" i="10"/>
  <c r="L95" i="7" s="1"/>
  <c r="AF95" i="10"/>
  <c r="AF95" i="7" s="1"/>
  <c r="AB95" i="10"/>
  <c r="AB95" i="7" s="1"/>
  <c r="G95" i="10"/>
  <c r="G95" i="7" s="1"/>
  <c r="AE95" i="10"/>
  <c r="AE95" i="7" s="1"/>
  <c r="AD95" i="10"/>
  <c r="AD95" i="7" s="1"/>
  <c r="H95" i="10"/>
  <c r="H95" i="7" s="1"/>
  <c r="AC95" i="10"/>
  <c r="AC95" i="7" s="1"/>
  <c r="N95" i="10"/>
  <c r="N95" i="7" s="1"/>
  <c r="AG95" i="10"/>
  <c r="AG95" i="7" s="1"/>
  <c r="K95" i="10"/>
  <c r="K95" i="7" s="1"/>
  <c r="Z95" i="10"/>
  <c r="Z95" i="7" s="1"/>
  <c r="U95" i="10"/>
  <c r="U95" i="7" s="1"/>
  <c r="M95" i="10"/>
  <c r="M95" i="7" s="1"/>
  <c r="I95" i="10"/>
  <c r="I95" i="7" s="1"/>
  <c r="F95" i="10"/>
  <c r="F95" i="7" s="1"/>
  <c r="AA95" i="10"/>
  <c r="AA95" i="7" s="1"/>
  <c r="E95" i="10"/>
  <c r="E95" i="7" s="1"/>
  <c r="W95" i="10"/>
  <c r="W95" i="7" s="1"/>
  <c r="AH95" i="10"/>
  <c r="AH95" i="7" s="1"/>
  <c r="P95" i="10"/>
  <c r="P95" i="7" s="1"/>
  <c r="R95" i="10"/>
  <c r="R95" i="7" s="1"/>
  <c r="AI95" i="10"/>
  <c r="AI95" i="7" s="1"/>
  <c r="O95" i="10"/>
  <c r="O95" i="7" s="1"/>
  <c r="J95" i="10"/>
  <c r="J95" i="7" s="1"/>
  <c r="V95" i="10"/>
  <c r="V95" i="7" s="1"/>
  <c r="D95" i="7" l="1"/>
  <c r="R100" i="3" l="1"/>
  <c r="D95" i="10"/>
  <c r="W96" i="10" l="1"/>
  <c r="W96" i="7" s="1"/>
  <c r="L96" i="10"/>
  <c r="L96" i="7" s="1"/>
  <c r="AE96" i="10"/>
  <c r="AE96" i="7" s="1"/>
  <c r="J96" i="10"/>
  <c r="J96" i="7" s="1"/>
  <c r="K96" i="10"/>
  <c r="K96" i="7" s="1"/>
  <c r="Z96" i="10"/>
  <c r="Z96" i="7" s="1"/>
  <c r="V96" i="10"/>
  <c r="V96" i="7" s="1"/>
  <c r="AH96" i="10"/>
  <c r="AH96" i="7" s="1"/>
  <c r="AA96" i="10"/>
  <c r="AA96" i="7" s="1"/>
  <c r="AG96" i="10"/>
  <c r="AG96" i="7" s="1"/>
  <c r="X96" i="10"/>
  <c r="X96" i="7" s="1"/>
  <c r="Q96" i="10"/>
  <c r="Q96" i="7" s="1"/>
  <c r="AC96" i="10"/>
  <c r="AC96" i="7" s="1"/>
  <c r="I96" i="10"/>
  <c r="I96" i="7" s="1"/>
  <c r="M96" i="10"/>
  <c r="M96" i="7" s="1"/>
  <c r="H96" i="10"/>
  <c r="H96" i="7" s="1"/>
  <c r="U96" i="10"/>
  <c r="U96" i="7" s="1"/>
  <c r="AB96" i="10"/>
  <c r="AB96" i="7" s="1"/>
  <c r="Y96" i="10"/>
  <c r="Y96" i="7" s="1"/>
  <c r="G96" i="10"/>
  <c r="G96" i="7" s="1"/>
  <c r="T96" i="10"/>
  <c r="T96" i="7" s="1"/>
  <c r="R96" i="10"/>
  <c r="R96" i="7" s="1"/>
  <c r="AF96" i="10"/>
  <c r="AF96" i="7" s="1"/>
  <c r="S96" i="10"/>
  <c r="S96" i="7" s="1"/>
  <c r="AD96" i="10"/>
  <c r="AD96" i="7" s="1"/>
  <c r="AI96" i="10"/>
  <c r="AI96" i="7" s="1"/>
  <c r="E96" i="10"/>
  <c r="E96" i="7" s="1"/>
  <c r="F96" i="10"/>
  <c r="F96" i="7" s="1"/>
  <c r="O96" i="10"/>
  <c r="O96" i="7" s="1"/>
  <c r="P96" i="10"/>
  <c r="P96" i="7" s="1"/>
  <c r="N96" i="10"/>
  <c r="N96" i="7" s="1"/>
  <c r="D96" i="7" l="1"/>
  <c r="R101" i="3" l="1"/>
  <c r="D96" i="10"/>
  <c r="I97" i="10" l="1"/>
  <c r="I97" i="7" s="1"/>
  <c r="AA97" i="10"/>
  <c r="AA97" i="7" s="1"/>
  <c r="T97" i="10"/>
  <c r="T97" i="7" s="1"/>
  <c r="AF97" i="10"/>
  <c r="AF97" i="7" s="1"/>
  <c r="K97" i="10"/>
  <c r="K97" i="7" s="1"/>
  <c r="AC97" i="10"/>
  <c r="AC97" i="7" s="1"/>
  <c r="Y97" i="10"/>
  <c r="Y97" i="7" s="1"/>
  <c r="V97" i="10"/>
  <c r="V97" i="7" s="1"/>
  <c r="P97" i="10"/>
  <c r="P97" i="7" s="1"/>
  <c r="U97" i="10"/>
  <c r="U97" i="7" s="1"/>
  <c r="AB97" i="10"/>
  <c r="AB97" i="7" s="1"/>
  <c r="AH97" i="10"/>
  <c r="AH97" i="7" s="1"/>
  <c r="E97" i="10"/>
  <c r="E97" i="7" s="1"/>
  <c r="L97" i="10"/>
  <c r="L97" i="7" s="1"/>
  <c r="G97" i="10"/>
  <c r="G97" i="7" s="1"/>
  <c r="O97" i="10"/>
  <c r="O97" i="7" s="1"/>
  <c r="W97" i="10"/>
  <c r="W97" i="7" s="1"/>
  <c r="R97" i="10"/>
  <c r="R97" i="7" s="1"/>
  <c r="AE97" i="10"/>
  <c r="AE97" i="7" s="1"/>
  <c r="F97" i="10"/>
  <c r="F97" i="7" s="1"/>
  <c r="M97" i="10"/>
  <c r="M97" i="7" s="1"/>
  <c r="Q97" i="10"/>
  <c r="Q97" i="7" s="1"/>
  <c r="N97" i="10"/>
  <c r="N97" i="7" s="1"/>
  <c r="AG97" i="10"/>
  <c r="AG97" i="7" s="1"/>
  <c r="AI97" i="10"/>
  <c r="AI97" i="7" s="1"/>
  <c r="X97" i="10"/>
  <c r="X97" i="7" s="1"/>
  <c r="Z97" i="10"/>
  <c r="Z97" i="7" s="1"/>
  <c r="S97" i="10"/>
  <c r="S97" i="7" s="1"/>
  <c r="AD97" i="10"/>
  <c r="AD97" i="7" s="1"/>
  <c r="J97" i="10"/>
  <c r="J97" i="7" s="1"/>
  <c r="H97" i="10"/>
  <c r="H97" i="7" s="1"/>
  <c r="D97" i="7" l="1"/>
  <c r="R102" i="3" l="1"/>
  <c r="D97" i="10"/>
  <c r="F98" i="10" l="1"/>
  <c r="F98" i="7" s="1"/>
  <c r="AF98" i="10"/>
  <c r="AF98" i="7" s="1"/>
  <c r="N98" i="10"/>
  <c r="N98" i="7" s="1"/>
  <c r="P98" i="10"/>
  <c r="P98" i="7" s="1"/>
  <c r="K98" i="10"/>
  <c r="K98" i="7" s="1"/>
  <c r="H98" i="10"/>
  <c r="H98" i="7" s="1"/>
  <c r="E98" i="10"/>
  <c r="E98" i="7" s="1"/>
  <c r="R98" i="10"/>
  <c r="R98" i="7" s="1"/>
  <c r="L98" i="10"/>
  <c r="L98" i="7" s="1"/>
  <c r="O98" i="10"/>
  <c r="O98" i="7" s="1"/>
  <c r="W98" i="10"/>
  <c r="W98" i="7" s="1"/>
  <c r="AE98" i="10"/>
  <c r="AE98" i="7" s="1"/>
  <c r="Q98" i="10"/>
  <c r="Q98" i="7" s="1"/>
  <c r="X98" i="10"/>
  <c r="X98" i="7" s="1"/>
  <c r="J98" i="10"/>
  <c r="J98" i="7" s="1"/>
  <c r="AA98" i="10"/>
  <c r="AA98" i="7" s="1"/>
  <c r="M98" i="10"/>
  <c r="M98" i="7" s="1"/>
  <c r="AI98" i="10"/>
  <c r="AI98" i="7" s="1"/>
  <c r="U98" i="10"/>
  <c r="U98" i="7" s="1"/>
  <c r="AC98" i="10"/>
  <c r="AC98" i="7" s="1"/>
  <c r="V98" i="10"/>
  <c r="V98" i="7" s="1"/>
  <c r="AG98" i="10"/>
  <c r="AG98" i="7" s="1"/>
  <c r="AD98" i="10"/>
  <c r="AD98" i="7" s="1"/>
  <c r="G98" i="10"/>
  <c r="G98" i="7" s="1"/>
  <c r="I98" i="10"/>
  <c r="I98" i="7" s="1"/>
  <c r="AH98" i="10"/>
  <c r="AH98" i="7" s="1"/>
  <c r="Z98" i="10"/>
  <c r="Z98" i="7" s="1"/>
  <c r="S98" i="10"/>
  <c r="S98" i="7" s="1"/>
  <c r="AB98" i="10"/>
  <c r="AB98" i="7" s="1"/>
  <c r="T98" i="10"/>
  <c r="T98" i="7" s="1"/>
  <c r="Y98" i="10"/>
  <c r="Y98" i="7" s="1"/>
  <c r="D98" i="7" l="1"/>
  <c r="D98" i="10" l="1"/>
  <c r="R103" i="3"/>
  <c r="H99" i="10" l="1"/>
  <c r="H99" i="7" s="1"/>
  <c r="J99" i="10"/>
  <c r="J99" i="7" s="1"/>
  <c r="AI99" i="10"/>
  <c r="AI99" i="7" s="1"/>
  <c r="E99" i="10"/>
  <c r="E99" i="7" s="1"/>
  <c r="P99" i="10"/>
  <c r="P99" i="7" s="1"/>
  <c r="T99" i="10"/>
  <c r="T99" i="7" s="1"/>
  <c r="I99" i="10"/>
  <c r="I99" i="7" s="1"/>
  <c r="F99" i="10"/>
  <c r="F99" i="7" s="1"/>
  <c r="AG99" i="10"/>
  <c r="AG99" i="7" s="1"/>
  <c r="Z99" i="10"/>
  <c r="Z99" i="7" s="1"/>
  <c r="AB99" i="10"/>
  <c r="AB99" i="7" s="1"/>
  <c r="AD99" i="10"/>
  <c r="AD99" i="7" s="1"/>
  <c r="M99" i="10"/>
  <c r="M99" i="7" s="1"/>
  <c r="W99" i="10"/>
  <c r="W99" i="7" s="1"/>
  <c r="Y99" i="10"/>
  <c r="Y99" i="7" s="1"/>
  <c r="V99" i="10"/>
  <c r="V99" i="7" s="1"/>
  <c r="AA99" i="10"/>
  <c r="AA99" i="7" s="1"/>
  <c r="AC99" i="10"/>
  <c r="AC99" i="7" s="1"/>
  <c r="AE99" i="10"/>
  <c r="AE99" i="7" s="1"/>
  <c r="L99" i="10"/>
  <c r="L99" i="7" s="1"/>
  <c r="AF99" i="10"/>
  <c r="AF99" i="7" s="1"/>
  <c r="O99" i="10"/>
  <c r="O99" i="7" s="1"/>
  <c r="U99" i="10"/>
  <c r="U99" i="7" s="1"/>
  <c r="G99" i="10"/>
  <c r="G99" i="7" s="1"/>
  <c r="S99" i="10"/>
  <c r="S99" i="7" s="1"/>
  <c r="N99" i="10"/>
  <c r="N99" i="7" s="1"/>
  <c r="Q99" i="10"/>
  <c r="Q99" i="7" s="1"/>
  <c r="AH99" i="10"/>
  <c r="AH99" i="7" s="1"/>
  <c r="X99" i="10"/>
  <c r="X99" i="7" s="1"/>
  <c r="R99" i="10"/>
  <c r="R99" i="7" s="1"/>
  <c r="K99" i="10"/>
  <c r="K99" i="7" s="1"/>
  <c r="D99" i="7" l="1"/>
  <c r="R104" i="3" l="1"/>
  <c r="D99" i="10"/>
  <c r="R100" i="10" l="1"/>
  <c r="R100" i="7" s="1"/>
  <c r="AF100" i="10"/>
  <c r="AF100" i="7" s="1"/>
  <c r="H100" i="10"/>
  <c r="H100" i="7" s="1"/>
  <c r="N100" i="10"/>
  <c r="N100" i="7" s="1"/>
  <c r="Z100" i="10"/>
  <c r="Z100" i="7" s="1"/>
  <c r="M100" i="10"/>
  <c r="M100" i="7" s="1"/>
  <c r="AA100" i="10"/>
  <c r="AA100" i="7" s="1"/>
  <c r="Q100" i="10"/>
  <c r="Q100" i="7" s="1"/>
  <c r="AB100" i="10"/>
  <c r="AB100" i="7" s="1"/>
  <c r="K100" i="10"/>
  <c r="K100" i="7" s="1"/>
  <c r="AC100" i="10"/>
  <c r="AC100" i="7" s="1"/>
  <c r="L100" i="10"/>
  <c r="L100" i="7" s="1"/>
  <c r="J100" i="10"/>
  <c r="J100" i="7" s="1"/>
  <c r="Y100" i="10"/>
  <c r="Y100" i="7" s="1"/>
  <c r="AE100" i="10"/>
  <c r="AE100" i="7" s="1"/>
  <c r="P100" i="10"/>
  <c r="P100" i="7" s="1"/>
  <c r="W100" i="10"/>
  <c r="W100" i="7" s="1"/>
  <c r="AG100" i="10"/>
  <c r="AG100" i="7" s="1"/>
  <c r="E100" i="10"/>
  <c r="E100" i="7" s="1"/>
  <c r="V100" i="10"/>
  <c r="V100" i="7" s="1"/>
  <c r="U100" i="10"/>
  <c r="U100" i="7" s="1"/>
  <c r="O100" i="10"/>
  <c r="O100" i="7" s="1"/>
  <c r="AI100" i="10"/>
  <c r="AI100" i="7" s="1"/>
  <c r="S100" i="10"/>
  <c r="S100" i="7" s="1"/>
  <c r="F100" i="10"/>
  <c r="F100" i="7" s="1"/>
  <c r="X100" i="10"/>
  <c r="X100" i="7" s="1"/>
  <c r="T100" i="10"/>
  <c r="T100" i="7" s="1"/>
  <c r="AH100" i="10"/>
  <c r="AH100" i="7" s="1"/>
  <c r="I100" i="10"/>
  <c r="I100" i="7" s="1"/>
  <c r="G100" i="10"/>
  <c r="G100" i="7" s="1"/>
  <c r="AD100" i="10"/>
  <c r="AD100" i="7" s="1"/>
  <c r="D100" i="7" l="1"/>
  <c r="D100" i="10" l="1"/>
  <c r="R105" i="3"/>
  <c r="M101" i="10" l="1"/>
  <c r="M101" i="7" s="1"/>
  <c r="AE101" i="10"/>
  <c r="AE101" i="7" s="1"/>
  <c r="R101" i="10"/>
  <c r="R101" i="7" s="1"/>
  <c r="I101" i="10"/>
  <c r="I101" i="7" s="1"/>
  <c r="J101" i="10"/>
  <c r="J101" i="7" s="1"/>
  <c r="AC101" i="10"/>
  <c r="AC101" i="7" s="1"/>
  <c r="Z101" i="10"/>
  <c r="Z101" i="7" s="1"/>
  <c r="AG101" i="10"/>
  <c r="AG101" i="7" s="1"/>
  <c r="W101" i="10"/>
  <c r="W101" i="7" s="1"/>
  <c r="P101" i="10"/>
  <c r="P101" i="7" s="1"/>
  <c r="L101" i="10"/>
  <c r="L101" i="7" s="1"/>
  <c r="V101" i="10"/>
  <c r="V101" i="7" s="1"/>
  <c r="AA101" i="10"/>
  <c r="AA101" i="7" s="1"/>
  <c r="Q101" i="10"/>
  <c r="Q101" i="7" s="1"/>
  <c r="AI101" i="10"/>
  <c r="AI101" i="7" s="1"/>
  <c r="K101" i="10"/>
  <c r="K101" i="7" s="1"/>
  <c r="T101" i="10"/>
  <c r="T101" i="7" s="1"/>
  <c r="AD101" i="10"/>
  <c r="AD101" i="7" s="1"/>
  <c r="G101" i="10"/>
  <c r="G101" i="7" s="1"/>
  <c r="F101" i="10"/>
  <c r="F101" i="7" s="1"/>
  <c r="AF101" i="10"/>
  <c r="AF101" i="7" s="1"/>
  <c r="AB101" i="10"/>
  <c r="AB101" i="7" s="1"/>
  <c r="E101" i="10"/>
  <c r="E101" i="7" s="1"/>
  <c r="O101" i="10"/>
  <c r="O101" i="7" s="1"/>
  <c r="N101" i="10"/>
  <c r="N101" i="7" s="1"/>
  <c r="U101" i="10"/>
  <c r="U101" i="7" s="1"/>
  <c r="S101" i="10"/>
  <c r="S101" i="7" s="1"/>
  <c r="AH101" i="10"/>
  <c r="AH101" i="7" s="1"/>
  <c r="Y101" i="10"/>
  <c r="Y101" i="7" s="1"/>
  <c r="H101" i="10"/>
  <c r="H101" i="7" s="1"/>
  <c r="X101" i="10"/>
  <c r="X101" i="7" s="1"/>
  <c r="D101" i="7" l="1"/>
  <c r="D101" i="10" l="1"/>
  <c r="R106" i="3"/>
  <c r="J102" i="10" l="1"/>
  <c r="J102" i="7" s="1"/>
  <c r="AB102" i="10"/>
  <c r="AB102" i="7" s="1"/>
  <c r="Z102" i="10"/>
  <c r="Z102" i="7" s="1"/>
  <c r="AH102" i="10"/>
  <c r="AH102" i="7" s="1"/>
  <c r="L102" i="10"/>
  <c r="L102" i="7" s="1"/>
  <c r="I102" i="10"/>
  <c r="I102" i="7" s="1"/>
  <c r="R102" i="10"/>
  <c r="R102" i="7" s="1"/>
  <c r="H102" i="10"/>
  <c r="H102" i="7" s="1"/>
  <c r="X102" i="10"/>
  <c r="X102" i="7" s="1"/>
  <c r="S102" i="10"/>
  <c r="S102" i="7" s="1"/>
  <c r="Y102" i="10"/>
  <c r="Y102" i="7" s="1"/>
  <c r="G102" i="10"/>
  <c r="G102" i="7" s="1"/>
  <c r="AF102" i="10"/>
  <c r="AF102" i="7" s="1"/>
  <c r="F102" i="10"/>
  <c r="F102" i="7" s="1"/>
  <c r="V102" i="10"/>
  <c r="V102" i="7" s="1"/>
  <c r="O102" i="10"/>
  <c r="O102" i="7" s="1"/>
  <c r="W102" i="10"/>
  <c r="W102" i="7" s="1"/>
  <c r="M102" i="10"/>
  <c r="M102" i="7" s="1"/>
  <c r="AD102" i="10"/>
  <c r="AD102" i="7" s="1"/>
  <c r="AA102" i="10"/>
  <c r="AA102" i="7" s="1"/>
  <c r="Q102" i="10"/>
  <c r="Q102" i="7" s="1"/>
  <c r="AE102" i="10"/>
  <c r="AE102" i="7" s="1"/>
  <c r="T102" i="10"/>
  <c r="T102" i="7" s="1"/>
  <c r="AC102" i="10"/>
  <c r="AC102" i="7" s="1"/>
  <c r="P102" i="10"/>
  <c r="P102" i="7" s="1"/>
  <c r="AI102" i="10"/>
  <c r="AI102" i="7" s="1"/>
  <c r="N102" i="10"/>
  <c r="N102" i="7" s="1"/>
  <c r="E102" i="10"/>
  <c r="E102" i="7" s="1"/>
  <c r="AG102" i="10"/>
  <c r="AG102" i="7" s="1"/>
  <c r="U102" i="10"/>
  <c r="U102" i="7" s="1"/>
  <c r="K102" i="10"/>
  <c r="K102" i="7" s="1"/>
  <c r="D102" i="7" l="1"/>
  <c r="D102" i="10" l="1"/>
  <c r="R107" i="3"/>
  <c r="H103" i="10" l="1"/>
  <c r="H103" i="7" s="1"/>
  <c r="F103" i="10"/>
  <c r="F103" i="7" s="1"/>
  <c r="AG103" i="10"/>
  <c r="AG103" i="7" s="1"/>
  <c r="Q103" i="10"/>
  <c r="Q103" i="7" s="1"/>
  <c r="E103" i="10"/>
  <c r="E103" i="7" s="1"/>
  <c r="V103" i="10"/>
  <c r="V103" i="7" s="1"/>
  <c r="K103" i="10"/>
  <c r="K103" i="7" s="1"/>
  <c r="U103" i="10"/>
  <c r="U103" i="7" s="1"/>
  <c r="AC103" i="10"/>
  <c r="AC103" i="7" s="1"/>
  <c r="R103" i="10"/>
  <c r="R103" i="7" s="1"/>
  <c r="J103" i="10"/>
  <c r="J103" i="7" s="1"/>
  <c r="L103" i="10"/>
  <c r="L103" i="7" s="1"/>
  <c r="O103" i="10"/>
  <c r="O103" i="7" s="1"/>
  <c r="AF103" i="10"/>
  <c r="AF103" i="7" s="1"/>
  <c r="W103" i="10"/>
  <c r="W103" i="7" s="1"/>
  <c r="AE103" i="10"/>
  <c r="AE103" i="7" s="1"/>
  <c r="M103" i="10"/>
  <c r="M103" i="7" s="1"/>
  <c r="T103" i="10"/>
  <c r="T103" i="7" s="1"/>
  <c r="G103" i="10"/>
  <c r="G103" i="7" s="1"/>
  <c r="Y103" i="10"/>
  <c r="Y103" i="7" s="1"/>
  <c r="AI103" i="10"/>
  <c r="AI103" i="7" s="1"/>
  <c r="AH103" i="10"/>
  <c r="AH103" i="7" s="1"/>
  <c r="P103" i="10"/>
  <c r="P103" i="7" s="1"/>
  <c r="AA103" i="10"/>
  <c r="AA103" i="7" s="1"/>
  <c r="N103" i="10"/>
  <c r="N103" i="7" s="1"/>
  <c r="X103" i="10"/>
  <c r="X103" i="7" s="1"/>
  <c r="S103" i="10"/>
  <c r="S103" i="7" s="1"/>
  <c r="Z103" i="10"/>
  <c r="Z103" i="7" s="1"/>
  <c r="AD103" i="10"/>
  <c r="AD103" i="7" s="1"/>
  <c r="AB103" i="10"/>
  <c r="AB103" i="7" s="1"/>
  <c r="I103" i="10"/>
  <c r="I103" i="7" s="1"/>
  <c r="D103" i="7" l="1"/>
  <c r="D103" i="10" l="1"/>
  <c r="R108" i="3"/>
  <c r="R104" i="10" l="1"/>
  <c r="R104" i="7" s="1"/>
  <c r="AA104" i="10"/>
  <c r="AA104" i="7" s="1"/>
  <c r="N104" i="10"/>
  <c r="N104" i="7" s="1"/>
  <c r="X104" i="10"/>
  <c r="X104" i="7" s="1"/>
  <c r="M104" i="10"/>
  <c r="M104" i="7" s="1"/>
  <c r="AC104" i="10"/>
  <c r="AC104" i="7" s="1"/>
  <c r="U104" i="10"/>
  <c r="U104" i="7" s="1"/>
  <c r="E104" i="10"/>
  <c r="E104" i="7" s="1"/>
  <c r="L104" i="10"/>
  <c r="L104" i="7" s="1"/>
  <c r="Y104" i="10"/>
  <c r="Y104" i="7" s="1"/>
  <c r="AG104" i="10"/>
  <c r="AG104" i="7" s="1"/>
  <c r="O104" i="10"/>
  <c r="O104" i="7" s="1"/>
  <c r="V104" i="10"/>
  <c r="V104" i="7" s="1"/>
  <c r="AF104" i="10"/>
  <c r="AF104" i="7" s="1"/>
  <c r="AI104" i="10"/>
  <c r="AI104" i="7" s="1"/>
  <c r="P104" i="10"/>
  <c r="P104" i="7" s="1"/>
  <c r="Z104" i="10"/>
  <c r="Z104" i="7" s="1"/>
  <c r="W104" i="10"/>
  <c r="W104" i="7" s="1"/>
  <c r="AD104" i="10"/>
  <c r="AD104" i="7" s="1"/>
  <c r="G104" i="10"/>
  <c r="G104" i="7" s="1"/>
  <c r="AE104" i="10"/>
  <c r="AE104" i="7" s="1"/>
  <c r="I104" i="10"/>
  <c r="I104" i="7" s="1"/>
  <c r="AB104" i="10"/>
  <c r="AB104" i="7" s="1"/>
  <c r="F104" i="10"/>
  <c r="F104" i="7" s="1"/>
  <c r="S104" i="10"/>
  <c r="S104" i="7" s="1"/>
  <c r="AH104" i="10"/>
  <c r="AH104" i="7" s="1"/>
  <c r="Q104" i="10"/>
  <c r="Q104" i="7" s="1"/>
  <c r="T104" i="10"/>
  <c r="T104" i="7" s="1"/>
  <c r="H104" i="10"/>
  <c r="H104" i="7" s="1"/>
  <c r="K104" i="10"/>
  <c r="K104" i="7" s="1"/>
  <c r="J104" i="10"/>
  <c r="J104" i="7" s="1"/>
  <c r="D104" i="7" l="1"/>
  <c r="D104" i="10" l="1"/>
  <c r="R109" i="3"/>
  <c r="I105" i="10" l="1"/>
  <c r="I105" i="7" s="1"/>
  <c r="AE105" i="10"/>
  <c r="AE105" i="7" s="1"/>
  <c r="H105" i="10"/>
  <c r="H105" i="7" s="1"/>
  <c r="T105" i="10"/>
  <c r="T105" i="7" s="1"/>
  <c r="J105" i="10"/>
  <c r="J105" i="7" s="1"/>
  <c r="V105" i="10"/>
  <c r="V105" i="7" s="1"/>
  <c r="Y105" i="10"/>
  <c r="Y105" i="7" s="1"/>
  <c r="AF105" i="10"/>
  <c r="AF105" i="7" s="1"/>
  <c r="AI105" i="10"/>
  <c r="AI105" i="7" s="1"/>
  <c r="AH105" i="10"/>
  <c r="AH105" i="7" s="1"/>
  <c r="AC105" i="10"/>
  <c r="AC105" i="7" s="1"/>
  <c r="AD105" i="10"/>
  <c r="AD105" i="7" s="1"/>
  <c r="X105" i="10"/>
  <c r="X105" i="7" s="1"/>
  <c r="E105" i="10"/>
  <c r="E105" i="7" s="1"/>
  <c r="O105" i="10"/>
  <c r="O105" i="7" s="1"/>
  <c r="P105" i="10"/>
  <c r="P105" i="7" s="1"/>
  <c r="K105" i="10"/>
  <c r="K105" i="7" s="1"/>
  <c r="L105" i="10"/>
  <c r="L105" i="7" s="1"/>
  <c r="Q105" i="10"/>
  <c r="Q105" i="7" s="1"/>
  <c r="G105" i="10"/>
  <c r="G105" i="7" s="1"/>
  <c r="S105" i="10"/>
  <c r="S105" i="7" s="1"/>
  <c r="W105" i="10"/>
  <c r="W105" i="7" s="1"/>
  <c r="Z105" i="10"/>
  <c r="Z105" i="7" s="1"/>
  <c r="AG105" i="10"/>
  <c r="AG105" i="7" s="1"/>
  <c r="U105" i="10"/>
  <c r="U105" i="7" s="1"/>
  <c r="AB105" i="10"/>
  <c r="AB105" i="7" s="1"/>
  <c r="M105" i="10"/>
  <c r="M105" i="7" s="1"/>
  <c r="R105" i="10"/>
  <c r="R105" i="7" s="1"/>
  <c r="N105" i="10"/>
  <c r="N105" i="7" s="1"/>
  <c r="AA105" i="10"/>
  <c r="AA105" i="7" s="1"/>
  <c r="F105" i="10"/>
  <c r="F105" i="7" s="1"/>
  <c r="D105" i="7" l="1"/>
  <c r="R110" i="3" l="1"/>
  <c r="D105" i="10"/>
  <c r="AB106" i="10" l="1"/>
  <c r="AB106" i="7" s="1"/>
  <c r="AF106" i="10"/>
  <c r="AF106" i="7" s="1"/>
  <c r="AG106" i="10"/>
  <c r="AG106" i="7" s="1"/>
  <c r="Q106" i="10"/>
  <c r="Q106" i="7" s="1"/>
  <c r="J106" i="10"/>
  <c r="J106" i="7" s="1"/>
  <c r="X106" i="10"/>
  <c r="X106" i="7" s="1"/>
  <c r="T106" i="10"/>
  <c r="T106" i="7" s="1"/>
  <c r="I106" i="10"/>
  <c r="I106" i="7" s="1"/>
  <c r="W106" i="10"/>
  <c r="W106" i="7" s="1"/>
  <c r="O106" i="10"/>
  <c r="O106" i="7" s="1"/>
  <c r="AA106" i="10"/>
  <c r="AA106" i="7" s="1"/>
  <c r="Z106" i="10"/>
  <c r="Z106" i="7" s="1"/>
  <c r="AH106" i="10"/>
  <c r="AH106" i="7" s="1"/>
  <c r="P106" i="10"/>
  <c r="P106" i="7" s="1"/>
  <c r="N106" i="10"/>
  <c r="N106" i="7" s="1"/>
  <c r="U106" i="10"/>
  <c r="U106" i="7" s="1"/>
  <c r="E106" i="10"/>
  <c r="E106" i="7" s="1"/>
  <c r="AI106" i="10"/>
  <c r="AI106" i="7" s="1"/>
  <c r="M106" i="10"/>
  <c r="M106" i="7" s="1"/>
  <c r="AC106" i="10"/>
  <c r="AC106" i="7" s="1"/>
  <c r="G106" i="10"/>
  <c r="G106" i="7" s="1"/>
  <c r="S106" i="10"/>
  <c r="S106" i="7" s="1"/>
  <c r="F106" i="10"/>
  <c r="F106" i="7" s="1"/>
  <c r="AE106" i="10"/>
  <c r="AE106" i="7" s="1"/>
  <c r="L106" i="10"/>
  <c r="L106" i="7" s="1"/>
  <c r="R106" i="10"/>
  <c r="R106" i="7" s="1"/>
  <c r="V106" i="10"/>
  <c r="V106" i="7" s="1"/>
  <c r="AD106" i="10"/>
  <c r="AD106" i="7" s="1"/>
  <c r="H106" i="10"/>
  <c r="H106" i="7" s="1"/>
  <c r="Y106" i="10"/>
  <c r="Y106" i="7" s="1"/>
  <c r="K106" i="10"/>
  <c r="K106" i="7" s="1"/>
  <c r="D106" i="7" l="1"/>
  <c r="D106" i="10" l="1"/>
  <c r="R111" i="3"/>
  <c r="G107" i="10" l="1"/>
  <c r="G107" i="7" s="1"/>
  <c r="AA107" i="10"/>
  <c r="AA107" i="7" s="1"/>
  <c r="J107" i="10"/>
  <c r="J107" i="7" s="1"/>
  <c r="O107" i="10"/>
  <c r="O107" i="7" s="1"/>
  <c r="Z107" i="10"/>
  <c r="Z107" i="7" s="1"/>
  <c r="K107" i="10"/>
  <c r="K107" i="7" s="1"/>
  <c r="R107" i="10"/>
  <c r="R107" i="7" s="1"/>
  <c r="N107" i="10"/>
  <c r="N107" i="7" s="1"/>
  <c r="AD107" i="10"/>
  <c r="AD107" i="7" s="1"/>
  <c r="E107" i="10"/>
  <c r="E107" i="7" s="1"/>
  <c r="T107" i="10"/>
  <c r="T107" i="7" s="1"/>
  <c r="P107" i="10"/>
  <c r="P107" i="7" s="1"/>
  <c r="M107" i="10"/>
  <c r="M107" i="7" s="1"/>
  <c r="AG107" i="10"/>
  <c r="AG107" i="7" s="1"/>
  <c r="I107" i="10"/>
  <c r="I107" i="7" s="1"/>
  <c r="AC107" i="10"/>
  <c r="AC107" i="7" s="1"/>
  <c r="H107" i="10"/>
  <c r="H107" i="7" s="1"/>
  <c r="L107" i="10"/>
  <c r="L107" i="7" s="1"/>
  <c r="W107" i="10"/>
  <c r="W107" i="7" s="1"/>
  <c r="AH107" i="10"/>
  <c r="AH107" i="7" s="1"/>
  <c r="Q107" i="10"/>
  <c r="Q107" i="7" s="1"/>
  <c r="AF107" i="10"/>
  <c r="AF107" i="7" s="1"/>
  <c r="X107" i="10"/>
  <c r="X107" i="7" s="1"/>
  <c r="AI107" i="10"/>
  <c r="AI107" i="7" s="1"/>
  <c r="F107" i="10"/>
  <c r="F107" i="7" s="1"/>
  <c r="S107" i="10"/>
  <c r="S107" i="7" s="1"/>
  <c r="AB107" i="10"/>
  <c r="AB107" i="7" s="1"/>
  <c r="Y107" i="10"/>
  <c r="Y107" i="7" s="1"/>
  <c r="AE107" i="10"/>
  <c r="AE107" i="7" s="1"/>
  <c r="U107" i="10"/>
  <c r="U107" i="7" s="1"/>
  <c r="V107" i="10"/>
  <c r="V107" i="7" s="1"/>
  <c r="D107" i="7" l="1"/>
  <c r="D107" i="10" l="1"/>
  <c r="R112" i="3"/>
  <c r="AC108" i="10" l="1"/>
  <c r="AC108" i="7" s="1"/>
  <c r="F108" i="10"/>
  <c r="F108" i="7" s="1"/>
  <c r="AG108" i="10"/>
  <c r="AG108" i="7" s="1"/>
  <c r="AI108" i="10"/>
  <c r="AI108" i="7" s="1"/>
  <c r="J108" i="10"/>
  <c r="J108" i="7" s="1"/>
  <c r="E108" i="10"/>
  <c r="E108" i="7" s="1"/>
  <c r="P108" i="10"/>
  <c r="P108" i="7" s="1"/>
  <c r="S108" i="10"/>
  <c r="S108" i="7" s="1"/>
  <c r="R108" i="10"/>
  <c r="R108" i="7" s="1"/>
  <c r="G108" i="10"/>
  <c r="G108" i="7" s="1"/>
  <c r="U108" i="10"/>
  <c r="U108" i="7" s="1"/>
  <c r="AB108" i="10"/>
  <c r="AB108" i="7" s="1"/>
  <c r="X108" i="10"/>
  <c r="X108" i="7" s="1"/>
  <c r="K108" i="10"/>
  <c r="K108" i="7" s="1"/>
  <c r="T108" i="10"/>
  <c r="T108" i="7" s="1"/>
  <c r="Y108" i="10"/>
  <c r="Y108" i="7" s="1"/>
  <c r="V108" i="10"/>
  <c r="V108" i="7" s="1"/>
  <c r="Z108" i="10"/>
  <c r="Z108" i="7" s="1"/>
  <c r="AD108" i="10"/>
  <c r="AD108" i="7" s="1"/>
  <c r="I108" i="10"/>
  <c r="I108" i="7" s="1"/>
  <c r="AF108" i="10"/>
  <c r="AF108" i="7" s="1"/>
  <c r="AH108" i="10"/>
  <c r="AH108" i="7" s="1"/>
  <c r="W108" i="10"/>
  <c r="W108" i="7" s="1"/>
  <c r="M108" i="10"/>
  <c r="M108" i="7" s="1"/>
  <c r="H108" i="10"/>
  <c r="H108" i="7" s="1"/>
  <c r="Q108" i="10"/>
  <c r="Q108" i="7" s="1"/>
  <c r="AA108" i="10"/>
  <c r="AA108" i="7" s="1"/>
  <c r="N108" i="10"/>
  <c r="N108" i="7" s="1"/>
  <c r="L108" i="10"/>
  <c r="L108" i="7" s="1"/>
  <c r="AE108" i="10"/>
  <c r="AE108" i="7" s="1"/>
  <c r="O108" i="10"/>
  <c r="O108" i="7" s="1"/>
  <c r="D108" i="7" l="1"/>
  <c r="R113" i="3" l="1"/>
  <c r="D108" i="10"/>
  <c r="X109" i="10" l="1"/>
  <c r="X109" i="7" s="1"/>
  <c r="K109" i="10"/>
  <c r="K109" i="7" s="1"/>
  <c r="H109" i="10"/>
  <c r="H109" i="7" s="1"/>
  <c r="U109" i="10"/>
  <c r="U109" i="7" s="1"/>
  <c r="E109" i="10"/>
  <c r="E109" i="7" s="1"/>
  <c r="N109" i="10"/>
  <c r="N109" i="7" s="1"/>
  <c r="V109" i="10"/>
  <c r="V109" i="7" s="1"/>
  <c r="W109" i="10"/>
  <c r="W109" i="7" s="1"/>
  <c r="R109" i="10"/>
  <c r="R109" i="7" s="1"/>
  <c r="AG109" i="10"/>
  <c r="AG109" i="7" s="1"/>
  <c r="Z109" i="10"/>
  <c r="Z109" i="7" s="1"/>
  <c r="Q109" i="10"/>
  <c r="Q109" i="7" s="1"/>
  <c r="AA109" i="10"/>
  <c r="AA109" i="7" s="1"/>
  <c r="Y109" i="10"/>
  <c r="Y109" i="7" s="1"/>
  <c r="AI109" i="10"/>
  <c r="AI109" i="7" s="1"/>
  <c r="AC109" i="10"/>
  <c r="AC109" i="7" s="1"/>
  <c r="AB109" i="10"/>
  <c r="AB109" i="7" s="1"/>
  <c r="T109" i="10"/>
  <c r="T109" i="7" s="1"/>
  <c r="P109" i="10"/>
  <c r="P109" i="7" s="1"/>
  <c r="F109" i="10"/>
  <c r="F109" i="7" s="1"/>
  <c r="M109" i="10"/>
  <c r="M109" i="7" s="1"/>
  <c r="J109" i="10"/>
  <c r="J109" i="7" s="1"/>
  <c r="G109" i="10"/>
  <c r="G109" i="7" s="1"/>
  <c r="AF109" i="10"/>
  <c r="AF109" i="7" s="1"/>
  <c r="I109" i="10"/>
  <c r="I109" i="7" s="1"/>
  <c r="S109" i="10"/>
  <c r="S109" i="7" s="1"/>
  <c r="AE109" i="10"/>
  <c r="AE109" i="7" s="1"/>
  <c r="AH109" i="10"/>
  <c r="AH109" i="7" s="1"/>
  <c r="O109" i="10"/>
  <c r="O109" i="7" s="1"/>
  <c r="AD109" i="10"/>
  <c r="AD109" i="7" s="1"/>
  <c r="L109" i="10"/>
  <c r="L109" i="7" s="1"/>
  <c r="D109" i="7" l="1"/>
  <c r="D109" i="10" l="1"/>
  <c r="R114" i="3"/>
  <c r="AE110" i="10" l="1"/>
  <c r="AE110" i="7" s="1"/>
  <c r="AG110" i="10"/>
  <c r="AG110" i="7" s="1"/>
  <c r="F110" i="10"/>
  <c r="F110" i="7" s="1"/>
  <c r="AC110" i="10"/>
  <c r="AC110" i="7" s="1"/>
  <c r="AB110" i="10"/>
  <c r="AB110" i="7" s="1"/>
  <c r="O110" i="10"/>
  <c r="O110" i="7" s="1"/>
  <c r="M110" i="10"/>
  <c r="M110" i="7" s="1"/>
  <c r="R110" i="10"/>
  <c r="R110" i="7" s="1"/>
  <c r="I110" i="10"/>
  <c r="I110" i="7" s="1"/>
  <c r="AI110" i="10"/>
  <c r="AI110" i="7" s="1"/>
  <c r="Z110" i="10"/>
  <c r="Z110" i="7" s="1"/>
  <c r="H110" i="10"/>
  <c r="H110" i="7" s="1"/>
  <c r="W110" i="10"/>
  <c r="W110" i="7" s="1"/>
  <c r="X110" i="10"/>
  <c r="X110" i="7" s="1"/>
  <c r="Y110" i="10"/>
  <c r="Y110" i="7" s="1"/>
  <c r="AD110" i="10"/>
  <c r="AD110" i="7" s="1"/>
  <c r="AA110" i="10"/>
  <c r="AA110" i="7" s="1"/>
  <c r="N110" i="10"/>
  <c r="N110" i="7" s="1"/>
  <c r="T110" i="10"/>
  <c r="T110" i="7" s="1"/>
  <c r="S110" i="10"/>
  <c r="S110" i="7" s="1"/>
  <c r="L110" i="10"/>
  <c r="L110" i="7" s="1"/>
  <c r="Q110" i="10"/>
  <c r="Q110" i="7" s="1"/>
  <c r="J110" i="10"/>
  <c r="J110" i="7" s="1"/>
  <c r="E110" i="10"/>
  <c r="E110" i="7" s="1"/>
  <c r="K110" i="10"/>
  <c r="K110" i="7" s="1"/>
  <c r="AH110" i="10"/>
  <c r="AH110" i="7" s="1"/>
  <c r="U110" i="10"/>
  <c r="U110" i="7" s="1"/>
  <c r="P110" i="10"/>
  <c r="P110" i="7" s="1"/>
  <c r="V110" i="10"/>
  <c r="V110" i="7" s="1"/>
  <c r="G110" i="10"/>
  <c r="G110" i="7" s="1"/>
  <c r="AF110" i="10"/>
  <c r="AF110" i="7" s="1"/>
  <c r="D110" i="7" l="1"/>
  <c r="R115" i="3" l="1"/>
  <c r="D110" i="10"/>
  <c r="X111" i="10" l="1"/>
  <c r="X111" i="7" s="1"/>
  <c r="AG111" i="10"/>
  <c r="AG111" i="7" s="1"/>
  <c r="H111" i="10"/>
  <c r="H111" i="7" s="1"/>
  <c r="AC111" i="10"/>
  <c r="AC111" i="7" s="1"/>
  <c r="AI111" i="10"/>
  <c r="AI111" i="7" s="1"/>
  <c r="N111" i="10"/>
  <c r="N111" i="7" s="1"/>
  <c r="O111" i="10"/>
  <c r="O111" i="7" s="1"/>
  <c r="Z111" i="10"/>
  <c r="Z111" i="7" s="1"/>
  <c r="AA111" i="10"/>
  <c r="AA111" i="7" s="1"/>
  <c r="W111" i="10"/>
  <c r="W111" i="7" s="1"/>
  <c r="V111" i="10"/>
  <c r="V111" i="7" s="1"/>
  <c r="T111" i="10"/>
  <c r="T111" i="7" s="1"/>
  <c r="F111" i="10"/>
  <c r="F111" i="7" s="1"/>
  <c r="E111" i="10"/>
  <c r="E111" i="7" s="1"/>
  <c r="Y111" i="10"/>
  <c r="Y111" i="7" s="1"/>
  <c r="I111" i="10"/>
  <c r="I111" i="7" s="1"/>
  <c r="AD111" i="10"/>
  <c r="AD111" i="7" s="1"/>
  <c r="Q111" i="10"/>
  <c r="Q111" i="7" s="1"/>
  <c r="AE111" i="10"/>
  <c r="AE111" i="7" s="1"/>
  <c r="J111" i="10"/>
  <c r="J111" i="7" s="1"/>
  <c r="U111" i="10"/>
  <c r="U111" i="7" s="1"/>
  <c r="G111" i="10"/>
  <c r="G111" i="7" s="1"/>
  <c r="S111" i="10"/>
  <c r="S111" i="7" s="1"/>
  <c r="K111" i="10"/>
  <c r="K111" i="7" s="1"/>
  <c r="L111" i="10"/>
  <c r="L111" i="7" s="1"/>
  <c r="M111" i="10"/>
  <c r="M111" i="7" s="1"/>
  <c r="AH111" i="10"/>
  <c r="AH111" i="7" s="1"/>
  <c r="AB111" i="10"/>
  <c r="AB111" i="7" s="1"/>
  <c r="P111" i="10"/>
  <c r="P111" i="7" s="1"/>
  <c r="AF111" i="10"/>
  <c r="AF111" i="7" s="1"/>
  <c r="R111" i="10"/>
  <c r="R111" i="7" s="1"/>
  <c r="D111" i="7" l="1"/>
  <c r="D111" i="10" l="1"/>
  <c r="R116" i="3"/>
  <c r="N112" i="10" l="1"/>
  <c r="N112" i="7" s="1"/>
  <c r="K112" i="10"/>
  <c r="K112" i="7" s="1"/>
  <c r="AF112" i="10"/>
  <c r="AF112" i="7" s="1"/>
  <c r="U112" i="10"/>
  <c r="U112" i="7" s="1"/>
  <c r="AC112" i="10"/>
  <c r="AC112" i="7" s="1"/>
  <c r="J112" i="10"/>
  <c r="J112" i="7" s="1"/>
  <c r="P112" i="10"/>
  <c r="P112" i="7" s="1"/>
  <c r="V112" i="10"/>
  <c r="V112" i="7" s="1"/>
  <c r="L112" i="10"/>
  <c r="L112" i="7" s="1"/>
  <c r="I112" i="10"/>
  <c r="I112" i="7" s="1"/>
  <c r="AI112" i="10"/>
  <c r="AI112" i="7" s="1"/>
  <c r="AH112" i="10"/>
  <c r="AH112" i="7" s="1"/>
  <c r="R112" i="10"/>
  <c r="R112" i="7" s="1"/>
  <c r="AB112" i="10"/>
  <c r="AB112" i="7" s="1"/>
  <c r="W112" i="10"/>
  <c r="W112" i="7" s="1"/>
  <c r="AG112" i="10"/>
  <c r="AG112" i="7" s="1"/>
  <c r="X112" i="10"/>
  <c r="X112" i="7" s="1"/>
  <c r="H112" i="10"/>
  <c r="H112" i="7" s="1"/>
  <c r="M112" i="10"/>
  <c r="M112" i="7" s="1"/>
  <c r="Z112" i="10"/>
  <c r="Z112" i="7" s="1"/>
  <c r="F112" i="10"/>
  <c r="F112" i="7" s="1"/>
  <c r="Q112" i="10"/>
  <c r="Q112" i="7" s="1"/>
  <c r="Y112" i="10"/>
  <c r="Y112" i="7" s="1"/>
  <c r="AE112" i="10"/>
  <c r="AE112" i="7" s="1"/>
  <c r="AA112" i="10"/>
  <c r="AA112" i="7" s="1"/>
  <c r="T112" i="10"/>
  <c r="T112" i="7" s="1"/>
  <c r="O112" i="10"/>
  <c r="O112" i="7" s="1"/>
  <c r="G112" i="10"/>
  <c r="G112" i="7" s="1"/>
  <c r="AD112" i="10"/>
  <c r="AD112" i="7" s="1"/>
  <c r="E112" i="10"/>
  <c r="E112" i="7" s="1"/>
  <c r="S112" i="10"/>
  <c r="S112" i="7" s="1"/>
  <c r="D112" i="7" l="1"/>
  <c r="D112" i="10" l="1"/>
  <c r="R117" i="3"/>
  <c r="AE113" i="10" l="1"/>
  <c r="AE113" i="7" s="1"/>
  <c r="AH113" i="10"/>
  <c r="AH113" i="7" s="1"/>
  <c r="L113" i="10"/>
  <c r="L113" i="7" s="1"/>
  <c r="AC113" i="10"/>
  <c r="AC113" i="7" s="1"/>
  <c r="AB113" i="10"/>
  <c r="AB113" i="7" s="1"/>
  <c r="M113" i="10"/>
  <c r="M113" i="7" s="1"/>
  <c r="P113" i="10"/>
  <c r="P113" i="7" s="1"/>
  <c r="F113" i="10"/>
  <c r="F113" i="7" s="1"/>
  <c r="E113" i="10"/>
  <c r="E113" i="7" s="1"/>
  <c r="O113" i="10"/>
  <c r="O113" i="7" s="1"/>
  <c r="N113" i="10"/>
  <c r="N113" i="7" s="1"/>
  <c r="H113" i="10"/>
  <c r="H113" i="7" s="1"/>
  <c r="Y113" i="10"/>
  <c r="Y113" i="7" s="1"/>
  <c r="T113" i="10"/>
  <c r="T113" i="7" s="1"/>
  <c r="S113" i="10"/>
  <c r="S113" i="7" s="1"/>
  <c r="R113" i="10"/>
  <c r="R113" i="7" s="1"/>
  <c r="J113" i="10"/>
  <c r="J113" i="7" s="1"/>
  <c r="AI113" i="10"/>
  <c r="AI113" i="7" s="1"/>
  <c r="K113" i="10"/>
  <c r="K113" i="7" s="1"/>
  <c r="AA113" i="10"/>
  <c r="AA113" i="7" s="1"/>
  <c r="AG113" i="10"/>
  <c r="AG113" i="7" s="1"/>
  <c r="Z113" i="10"/>
  <c r="Z113" i="7" s="1"/>
  <c r="W113" i="10"/>
  <c r="W113" i="7" s="1"/>
  <c r="G113" i="10"/>
  <c r="G113" i="7" s="1"/>
  <c r="V113" i="10"/>
  <c r="V113" i="7" s="1"/>
  <c r="U113" i="10"/>
  <c r="U113" i="7" s="1"/>
  <c r="AF113" i="10"/>
  <c r="AF113" i="7" s="1"/>
  <c r="AD113" i="10"/>
  <c r="AD113" i="7" s="1"/>
  <c r="X113" i="10"/>
  <c r="X113" i="7" s="1"/>
  <c r="I113" i="10"/>
  <c r="I113" i="7" s="1"/>
  <c r="Q113" i="10"/>
  <c r="Q113" i="7" s="1"/>
  <c r="D113" i="7" l="1"/>
  <c r="D113" i="10" l="1"/>
  <c r="R118" i="3"/>
  <c r="X114" i="10" l="1"/>
  <c r="X114" i="7" s="1"/>
  <c r="AG114" i="10"/>
  <c r="AG114" i="7" s="1"/>
  <c r="AI114" i="10"/>
  <c r="AI114" i="7" s="1"/>
  <c r="T114" i="10"/>
  <c r="T114" i="7" s="1"/>
  <c r="F114" i="10"/>
  <c r="F114" i="7" s="1"/>
  <c r="Y114" i="10"/>
  <c r="Y114" i="7" s="1"/>
  <c r="AB114" i="10"/>
  <c r="AB114" i="7" s="1"/>
  <c r="AH114" i="10"/>
  <c r="AH114" i="7" s="1"/>
  <c r="V114" i="10"/>
  <c r="V114" i="7" s="1"/>
  <c r="G114" i="10"/>
  <c r="G114" i="7" s="1"/>
  <c r="M114" i="10"/>
  <c r="M114" i="7" s="1"/>
  <c r="U114" i="10"/>
  <c r="U114" i="7" s="1"/>
  <c r="AD114" i="10"/>
  <c r="AD114" i="7" s="1"/>
  <c r="P114" i="10"/>
  <c r="P114" i="7" s="1"/>
  <c r="AC114" i="10"/>
  <c r="AC114" i="7" s="1"/>
  <c r="O114" i="10"/>
  <c r="O114" i="7" s="1"/>
  <c r="AE114" i="10"/>
  <c r="AE114" i="7" s="1"/>
  <c r="R114" i="10"/>
  <c r="R114" i="7" s="1"/>
  <c r="H114" i="10"/>
  <c r="H114" i="7" s="1"/>
  <c r="J114" i="10"/>
  <c r="J114" i="7" s="1"/>
  <c r="AA114" i="10"/>
  <c r="AA114" i="7" s="1"/>
  <c r="AF114" i="10"/>
  <c r="AF114" i="7" s="1"/>
  <c r="I114" i="10"/>
  <c r="I114" i="7" s="1"/>
  <c r="L114" i="10"/>
  <c r="L114" i="7" s="1"/>
  <c r="E114" i="10"/>
  <c r="E114" i="7" s="1"/>
  <c r="S114" i="10"/>
  <c r="S114" i="7" s="1"/>
  <c r="N114" i="10"/>
  <c r="N114" i="7" s="1"/>
  <c r="Q114" i="10"/>
  <c r="Q114" i="7" s="1"/>
  <c r="W114" i="10"/>
  <c r="W114" i="7" s="1"/>
  <c r="K114" i="10"/>
  <c r="K114" i="7" s="1"/>
  <c r="Z114" i="10"/>
  <c r="Z114" i="7" s="1"/>
  <c r="D114" i="7" l="1"/>
  <c r="D114" i="10" l="1"/>
  <c r="R119" i="3"/>
  <c r="AH115" i="10" l="1"/>
  <c r="AH115" i="7" s="1"/>
  <c r="V115" i="10"/>
  <c r="V115" i="7" s="1"/>
  <c r="E115" i="10"/>
  <c r="E115" i="7" s="1"/>
  <c r="AD115" i="10"/>
  <c r="AD115" i="7" s="1"/>
  <c r="AI115" i="10"/>
  <c r="AI115" i="7" s="1"/>
  <c r="AE115" i="10"/>
  <c r="AE115" i="7" s="1"/>
  <c r="H115" i="10"/>
  <c r="H115" i="7" s="1"/>
  <c r="AG115" i="10"/>
  <c r="AG115" i="7" s="1"/>
  <c r="Q115" i="10"/>
  <c r="Q115" i="7" s="1"/>
  <c r="K115" i="10"/>
  <c r="K115" i="7" s="1"/>
  <c r="P115" i="10"/>
  <c r="P115" i="7" s="1"/>
  <c r="O115" i="10"/>
  <c r="O115" i="7" s="1"/>
  <c r="M115" i="10"/>
  <c r="M115" i="7" s="1"/>
  <c r="S115" i="10"/>
  <c r="S115" i="7" s="1"/>
  <c r="AB115" i="10"/>
  <c r="AB115" i="7" s="1"/>
  <c r="Y115" i="10"/>
  <c r="Y115" i="7" s="1"/>
  <c r="N115" i="10"/>
  <c r="N115" i="7" s="1"/>
  <c r="X115" i="10"/>
  <c r="X115" i="7" s="1"/>
  <c r="W115" i="10"/>
  <c r="W115" i="7" s="1"/>
  <c r="T115" i="10"/>
  <c r="T115" i="7" s="1"/>
  <c r="F115" i="10"/>
  <c r="F115" i="7" s="1"/>
  <c r="G115" i="10"/>
  <c r="G115" i="7" s="1"/>
  <c r="J115" i="10"/>
  <c r="J115" i="7" s="1"/>
  <c r="AF115" i="10"/>
  <c r="AF115" i="7" s="1"/>
  <c r="R115" i="10"/>
  <c r="R115" i="7" s="1"/>
  <c r="U115" i="10"/>
  <c r="U115" i="7" s="1"/>
  <c r="AC115" i="10"/>
  <c r="AC115" i="7" s="1"/>
  <c r="L115" i="10"/>
  <c r="L115" i="7" s="1"/>
  <c r="I115" i="10"/>
  <c r="I115" i="7" s="1"/>
  <c r="AA115" i="10"/>
  <c r="AA115" i="7" s="1"/>
  <c r="Z115" i="10"/>
  <c r="Z115" i="7" s="1"/>
  <c r="D115" i="7" l="1"/>
  <c r="R120" i="3" l="1"/>
  <c r="D115" i="10"/>
  <c r="I116" i="10" l="1"/>
  <c r="I116" i="7" s="1"/>
  <c r="S116" i="10"/>
  <c r="S116" i="7" s="1"/>
  <c r="AE116" i="10"/>
  <c r="AE116" i="7" s="1"/>
  <c r="N116" i="10"/>
  <c r="N116" i="7" s="1"/>
  <c r="O116" i="10"/>
  <c r="O116" i="7" s="1"/>
  <c r="AC116" i="10"/>
  <c r="AC116" i="7" s="1"/>
  <c r="H116" i="10"/>
  <c r="H116" i="7" s="1"/>
  <c r="W116" i="10"/>
  <c r="W116" i="7" s="1"/>
  <c r="M116" i="10"/>
  <c r="M116" i="7" s="1"/>
  <c r="J116" i="10"/>
  <c r="J116" i="7" s="1"/>
  <c r="AA116" i="10"/>
  <c r="AA116" i="7" s="1"/>
  <c r="T116" i="10"/>
  <c r="T116" i="7" s="1"/>
  <c r="Q116" i="10"/>
  <c r="Q116" i="7" s="1"/>
  <c r="F116" i="10"/>
  <c r="F116" i="7" s="1"/>
  <c r="L116" i="10"/>
  <c r="L116" i="7" s="1"/>
  <c r="X116" i="10"/>
  <c r="X116" i="7" s="1"/>
  <c r="AD116" i="10"/>
  <c r="AD116" i="7" s="1"/>
  <c r="AB116" i="10"/>
  <c r="AB116" i="7" s="1"/>
  <c r="AH116" i="10"/>
  <c r="AH116" i="7" s="1"/>
  <c r="G116" i="10"/>
  <c r="G116" i="7" s="1"/>
  <c r="AI116" i="10"/>
  <c r="AI116" i="7" s="1"/>
  <c r="Z116" i="10"/>
  <c r="Z116" i="7" s="1"/>
  <c r="R116" i="10"/>
  <c r="R116" i="7" s="1"/>
  <c r="E116" i="10"/>
  <c r="E116" i="7" s="1"/>
  <c r="AG116" i="10"/>
  <c r="AG116" i="7" s="1"/>
  <c r="P116" i="10"/>
  <c r="P116" i="7" s="1"/>
  <c r="V116" i="10"/>
  <c r="V116" i="7" s="1"/>
  <c r="AF116" i="10"/>
  <c r="AF116" i="7" s="1"/>
  <c r="U116" i="10"/>
  <c r="U116" i="7" s="1"/>
  <c r="Y116" i="10"/>
  <c r="Y116" i="7" s="1"/>
  <c r="K116" i="10"/>
  <c r="K116" i="7" s="1"/>
  <c r="D116" i="7" l="1"/>
  <c r="D116" i="10" l="1"/>
  <c r="R121" i="3"/>
  <c r="AC117" i="10" l="1"/>
  <c r="AC117" i="7" s="1"/>
  <c r="K117" i="10"/>
  <c r="K117" i="7" s="1"/>
  <c r="F117" i="10"/>
  <c r="F117" i="7" s="1"/>
  <c r="Q117" i="10"/>
  <c r="Q117" i="7" s="1"/>
  <c r="H117" i="10"/>
  <c r="H117" i="7" s="1"/>
  <c r="X117" i="10"/>
  <c r="X117" i="7" s="1"/>
  <c r="AA117" i="10"/>
  <c r="AA117" i="7" s="1"/>
  <c r="W117" i="10"/>
  <c r="W117" i="7" s="1"/>
  <c r="N117" i="10"/>
  <c r="N117" i="7" s="1"/>
  <c r="S117" i="10"/>
  <c r="S117" i="7" s="1"/>
  <c r="Y117" i="10"/>
  <c r="Y117" i="7" s="1"/>
  <c r="U117" i="10"/>
  <c r="U117" i="7" s="1"/>
  <c r="I117" i="10"/>
  <c r="I117" i="7" s="1"/>
  <c r="AF117" i="10"/>
  <c r="AF117" i="7" s="1"/>
  <c r="T117" i="10"/>
  <c r="T117" i="7" s="1"/>
  <c r="M117" i="10"/>
  <c r="M117" i="7" s="1"/>
  <c r="AI117" i="10"/>
  <c r="AI117" i="7" s="1"/>
  <c r="G117" i="10"/>
  <c r="G117" i="7" s="1"/>
  <c r="L117" i="10"/>
  <c r="L117" i="7" s="1"/>
  <c r="E117" i="10"/>
  <c r="E117" i="7" s="1"/>
  <c r="O117" i="10"/>
  <c r="O117" i="7" s="1"/>
  <c r="J117" i="10"/>
  <c r="J117" i="7" s="1"/>
  <c r="V117" i="10"/>
  <c r="V117" i="7" s="1"/>
  <c r="AG117" i="10"/>
  <c r="AG117" i="7" s="1"/>
  <c r="AB117" i="10"/>
  <c r="AB117" i="7" s="1"/>
  <c r="AH117" i="10"/>
  <c r="AH117" i="7" s="1"/>
  <c r="P117" i="10"/>
  <c r="P117" i="7" s="1"/>
  <c r="R117" i="10"/>
  <c r="R117" i="7" s="1"/>
  <c r="AD117" i="10"/>
  <c r="AD117" i="7" s="1"/>
  <c r="Z117" i="10"/>
  <c r="Z117" i="7" s="1"/>
  <c r="AE117" i="10"/>
  <c r="AE117" i="7" s="1"/>
  <c r="D117" i="7" l="1"/>
  <c r="D117" i="10" l="1"/>
  <c r="R122" i="3"/>
  <c r="P118" i="10" l="1"/>
  <c r="P118" i="7" s="1"/>
  <c r="V118" i="10"/>
  <c r="V118" i="7" s="1"/>
  <c r="AE118" i="10"/>
  <c r="AE118" i="7" s="1"/>
  <c r="T118" i="10"/>
  <c r="T118" i="7" s="1"/>
  <c r="O118" i="10"/>
  <c r="O118" i="7" s="1"/>
  <c r="J118" i="10"/>
  <c r="J118" i="7" s="1"/>
  <c r="AH118" i="10"/>
  <c r="AH118" i="7" s="1"/>
  <c r="U118" i="10"/>
  <c r="U118" i="7" s="1"/>
  <c r="AB118" i="10"/>
  <c r="AB118" i="7" s="1"/>
  <c r="X118" i="10"/>
  <c r="X118" i="7" s="1"/>
  <c r="M118" i="10"/>
  <c r="M118" i="7" s="1"/>
  <c r="L118" i="10"/>
  <c r="L118" i="7" s="1"/>
  <c r="E118" i="10"/>
  <c r="E118" i="7" s="1"/>
  <c r="R118" i="10"/>
  <c r="R118" i="7" s="1"/>
  <c r="W118" i="10"/>
  <c r="W118" i="7" s="1"/>
  <c r="Y118" i="10"/>
  <c r="Y118" i="7" s="1"/>
  <c r="S118" i="10"/>
  <c r="S118" i="7" s="1"/>
  <c r="N118" i="10"/>
  <c r="N118" i="7" s="1"/>
  <c r="AF118" i="10"/>
  <c r="AF118" i="7" s="1"/>
  <c r="H118" i="10"/>
  <c r="H118" i="7" s="1"/>
  <c r="Q118" i="10"/>
  <c r="Q118" i="7" s="1"/>
  <c r="K118" i="10"/>
  <c r="K118" i="7" s="1"/>
  <c r="AG118" i="10"/>
  <c r="AG118" i="7" s="1"/>
  <c r="AA118" i="10"/>
  <c r="AA118" i="7" s="1"/>
  <c r="I118" i="10"/>
  <c r="I118" i="7" s="1"/>
  <c r="G118" i="10"/>
  <c r="G118" i="7" s="1"/>
  <c r="AI118" i="10"/>
  <c r="AI118" i="7" s="1"/>
  <c r="AD118" i="10"/>
  <c r="AD118" i="7" s="1"/>
  <c r="F118" i="10"/>
  <c r="F118" i="7" s="1"/>
  <c r="Z118" i="10"/>
  <c r="Z118" i="7" s="1"/>
  <c r="AC118" i="10"/>
  <c r="AC118" i="7" s="1"/>
  <c r="D118" i="7" l="1"/>
  <c r="D118" i="10" l="1"/>
  <c r="R123" i="3"/>
  <c r="AI119" i="10" l="1"/>
  <c r="AI119" i="7" s="1"/>
  <c r="G119" i="10"/>
  <c r="G119" i="7" s="1"/>
  <c r="I119" i="10"/>
  <c r="I119" i="7" s="1"/>
  <c r="AD119" i="10"/>
  <c r="AD119" i="7" s="1"/>
  <c r="P119" i="10"/>
  <c r="P119" i="7" s="1"/>
  <c r="U119" i="10"/>
  <c r="U119" i="7" s="1"/>
  <c r="T119" i="10"/>
  <c r="T119" i="7" s="1"/>
  <c r="R119" i="10"/>
  <c r="R119" i="7" s="1"/>
  <c r="AB119" i="10"/>
  <c r="AB119" i="7" s="1"/>
  <c r="J119" i="10"/>
  <c r="J119" i="7" s="1"/>
  <c r="Q119" i="10"/>
  <c r="Q119" i="7" s="1"/>
  <c r="F119" i="10"/>
  <c r="F119" i="7" s="1"/>
  <c r="X119" i="10"/>
  <c r="X119" i="7" s="1"/>
  <c r="AE119" i="10"/>
  <c r="AE119" i="7" s="1"/>
  <c r="AC119" i="10"/>
  <c r="AC119" i="7" s="1"/>
  <c r="AG119" i="10"/>
  <c r="AG119" i="7" s="1"/>
  <c r="L119" i="10"/>
  <c r="L119" i="7" s="1"/>
  <c r="M119" i="10"/>
  <c r="M119" i="7" s="1"/>
  <c r="Y119" i="10"/>
  <c r="Y119" i="7" s="1"/>
  <c r="H119" i="10"/>
  <c r="H119" i="7" s="1"/>
  <c r="Z119" i="10"/>
  <c r="Z119" i="7" s="1"/>
  <c r="S119" i="10"/>
  <c r="S119" i="7" s="1"/>
  <c r="AF119" i="10"/>
  <c r="AF119" i="7" s="1"/>
  <c r="V119" i="10"/>
  <c r="V119" i="7" s="1"/>
  <c r="N119" i="10"/>
  <c r="N119" i="7" s="1"/>
  <c r="E119" i="10"/>
  <c r="E119" i="7" s="1"/>
  <c r="AA119" i="10"/>
  <c r="AA119" i="7" s="1"/>
  <c r="O119" i="10"/>
  <c r="O119" i="7" s="1"/>
  <c r="W119" i="10"/>
  <c r="W119" i="7" s="1"/>
  <c r="K119" i="10"/>
  <c r="K119" i="7" s="1"/>
  <c r="AH119" i="10"/>
  <c r="AH119" i="7" s="1"/>
  <c r="D119" i="7" l="1"/>
  <c r="R124" i="3" l="1"/>
  <c r="D119" i="10"/>
  <c r="AA120" i="10" l="1"/>
  <c r="AA120" i="7" s="1"/>
  <c r="Z120" i="10"/>
  <c r="Z120" i="7" s="1"/>
  <c r="AI120" i="10"/>
  <c r="AI120" i="7" s="1"/>
  <c r="L120" i="10"/>
  <c r="L120" i="7" s="1"/>
  <c r="X120" i="10"/>
  <c r="X120" i="7" s="1"/>
  <c r="N120" i="10"/>
  <c r="N120" i="7" s="1"/>
  <c r="M120" i="10"/>
  <c r="M120" i="7" s="1"/>
  <c r="O120" i="10"/>
  <c r="O120" i="7" s="1"/>
  <c r="I120" i="10"/>
  <c r="I120" i="7" s="1"/>
  <c r="AB120" i="10"/>
  <c r="AB120" i="7" s="1"/>
  <c r="S120" i="10"/>
  <c r="S120" i="7" s="1"/>
  <c r="T120" i="10"/>
  <c r="T120" i="7" s="1"/>
  <c r="AE120" i="10"/>
  <c r="AE120" i="7" s="1"/>
  <c r="AF120" i="10"/>
  <c r="AF120" i="7" s="1"/>
  <c r="G120" i="10"/>
  <c r="G120" i="7" s="1"/>
  <c r="AC120" i="10"/>
  <c r="AC120" i="7" s="1"/>
  <c r="K120" i="10"/>
  <c r="K120" i="7" s="1"/>
  <c r="AG120" i="10"/>
  <c r="AG120" i="7" s="1"/>
  <c r="AH120" i="10"/>
  <c r="AH120" i="7" s="1"/>
  <c r="W120" i="10"/>
  <c r="W120" i="7" s="1"/>
  <c r="F120" i="10"/>
  <c r="F120" i="7" s="1"/>
  <c r="J120" i="10"/>
  <c r="J120" i="7" s="1"/>
  <c r="Q120" i="10"/>
  <c r="Q120" i="7" s="1"/>
  <c r="H120" i="10"/>
  <c r="H120" i="7" s="1"/>
  <c r="U120" i="10"/>
  <c r="U120" i="7" s="1"/>
  <c r="AD120" i="10"/>
  <c r="AD120" i="7" s="1"/>
  <c r="V120" i="10"/>
  <c r="V120" i="7" s="1"/>
  <c r="E120" i="10"/>
  <c r="E120" i="7" s="1"/>
  <c r="P120" i="10"/>
  <c r="P120" i="7" s="1"/>
  <c r="Y120" i="10"/>
  <c r="Y120" i="7" s="1"/>
  <c r="R120" i="10"/>
  <c r="R120" i="7" s="1"/>
  <c r="D120" i="7" l="1"/>
  <c r="R125" i="3" s="1"/>
  <c r="D120" i="10" l="1"/>
  <c r="L121" i="10" s="1"/>
  <c r="L121" i="7" s="1"/>
  <c r="AB121" i="10"/>
  <c r="AB121" i="7" s="1"/>
  <c r="AD121" i="10"/>
  <c r="AD121" i="7" s="1"/>
  <c r="O121" i="10"/>
  <c r="O121" i="7" s="1"/>
  <c r="Z121" i="10"/>
  <c r="Z121" i="7" s="1"/>
  <c r="X121" i="10"/>
  <c r="X121" i="7" s="1"/>
  <c r="AF121" i="10"/>
  <c r="AF121" i="7" s="1"/>
  <c r="R121" i="10"/>
  <c r="R121" i="7" s="1"/>
  <c r="U121" i="10"/>
  <c r="U121" i="7" s="1"/>
  <c r="AE121" i="10"/>
  <c r="AE121" i="7" s="1"/>
  <c r="Y121" i="10"/>
  <c r="Y121" i="7" s="1"/>
  <c r="G121" i="10"/>
  <c r="G121" i="7" s="1"/>
  <c r="H121" i="10"/>
  <c r="H121" i="7" s="1"/>
  <c r="J121" i="10"/>
  <c r="J121" i="7" s="1"/>
  <c r="K121" i="10"/>
  <c r="K121" i="7" s="1"/>
  <c r="AA121" i="10"/>
  <c r="AA121" i="7" s="1"/>
  <c r="T121" i="10"/>
  <c r="T121" i="7" s="1"/>
  <c r="N121" i="10"/>
  <c r="N121" i="7" s="1"/>
  <c r="AI121" i="10"/>
  <c r="AI121" i="7" s="1"/>
  <c r="P121" i="10"/>
  <c r="P121" i="7" s="1"/>
  <c r="S121" i="10"/>
  <c r="S121" i="7" s="1"/>
  <c r="W121" i="10"/>
  <c r="W121" i="7" s="1"/>
  <c r="AG121" i="10"/>
  <c r="AG121" i="7" s="1"/>
  <c r="F121" i="10"/>
  <c r="F121" i="7" s="1"/>
  <c r="Q121" i="10"/>
  <c r="Q121" i="7" s="1"/>
  <c r="AC121" i="10"/>
  <c r="AC121" i="7" s="1"/>
  <c r="AH121" i="10"/>
  <c r="AH121" i="7" s="1"/>
  <c r="E121" i="10"/>
  <c r="E121" i="7" s="1"/>
  <c r="I121" i="10"/>
  <c r="I121" i="7" s="1"/>
  <c r="M121" i="10"/>
  <c r="M121" i="7" s="1"/>
  <c r="V121" i="10"/>
  <c r="V121" i="7" s="1"/>
  <c r="D121" i="7" l="1"/>
  <c r="R126" i="3" l="1"/>
  <c r="D121" i="10"/>
  <c r="AH122" i="10" l="1"/>
  <c r="AH122" i="7" s="1"/>
  <c r="S122" i="10"/>
  <c r="S122" i="7" s="1"/>
  <c r="W122" i="10"/>
  <c r="W122" i="7" s="1"/>
  <c r="AA122" i="10"/>
  <c r="AA122" i="7" s="1"/>
  <c r="J122" i="10"/>
  <c r="J122" i="7" s="1"/>
  <c r="AE122" i="10"/>
  <c r="AE122" i="7" s="1"/>
  <c r="X122" i="10"/>
  <c r="X122" i="7" s="1"/>
  <c r="AC122" i="10"/>
  <c r="AC122" i="7" s="1"/>
  <c r="AI122" i="10"/>
  <c r="AI122" i="7" s="1"/>
  <c r="R122" i="10"/>
  <c r="R122" i="7" s="1"/>
  <c r="AB122" i="10"/>
  <c r="AB122" i="7" s="1"/>
  <c r="Q122" i="10"/>
  <c r="Q122" i="7" s="1"/>
  <c r="E122" i="10"/>
  <c r="E122" i="7" s="1"/>
  <c r="AD122" i="10"/>
  <c r="AD122" i="7" s="1"/>
  <c r="P122" i="10"/>
  <c r="P122" i="7" s="1"/>
  <c r="L122" i="10"/>
  <c r="L122" i="7" s="1"/>
  <c r="M122" i="10"/>
  <c r="M122" i="7" s="1"/>
  <c r="AF122" i="10"/>
  <c r="AF122" i="7" s="1"/>
  <c r="G122" i="10"/>
  <c r="G122" i="7" s="1"/>
  <c r="K122" i="10"/>
  <c r="K122" i="7" s="1"/>
  <c r="N122" i="10"/>
  <c r="N122" i="7" s="1"/>
  <c r="V122" i="10"/>
  <c r="V122" i="7" s="1"/>
  <c r="T122" i="10"/>
  <c r="T122" i="7" s="1"/>
  <c r="I122" i="10"/>
  <c r="I122" i="7" s="1"/>
  <c r="F122" i="10"/>
  <c r="F122" i="7" s="1"/>
  <c r="O122" i="10"/>
  <c r="O122" i="7" s="1"/>
  <c r="AG122" i="10"/>
  <c r="AG122" i="7" s="1"/>
  <c r="Y122" i="10"/>
  <c r="Y122" i="7" s="1"/>
  <c r="U122" i="10"/>
  <c r="U122" i="7" s="1"/>
  <c r="Z122" i="10"/>
  <c r="Z122" i="7" s="1"/>
  <c r="H122" i="10"/>
  <c r="H122" i="7" s="1"/>
  <c r="D122" i="7" l="1"/>
  <c r="R127" i="3" l="1"/>
  <c r="D122" i="10"/>
</calcChain>
</file>

<file path=xl/sharedStrings.xml><?xml version="1.0" encoding="utf-8"?>
<sst xmlns="http://schemas.openxmlformats.org/spreadsheetml/2006/main" count="76" uniqueCount="61">
  <si>
    <t>Carpet Area</t>
  </si>
  <si>
    <t>Enclosed Balcony</t>
  </si>
  <si>
    <t>Utility Area</t>
  </si>
  <si>
    <t>Terrace Area</t>
  </si>
  <si>
    <t>Sitout area</t>
  </si>
  <si>
    <t>Total area</t>
  </si>
  <si>
    <t>Agreement Value</t>
  </si>
  <si>
    <t>StampDuty</t>
  </si>
  <si>
    <t>Registration Fee</t>
  </si>
  <si>
    <t>GST</t>
  </si>
  <si>
    <t>Mentenance</t>
  </si>
  <si>
    <t>Total cost</t>
  </si>
  <si>
    <t>Stage</t>
  </si>
  <si>
    <t>SD + Reg</t>
  </si>
  <si>
    <t>Maintenance</t>
  </si>
  <si>
    <t>Total</t>
  </si>
  <si>
    <t>book</t>
  </si>
  <si>
    <t>agreement</t>
  </si>
  <si>
    <t>agreement + 15 days</t>
  </si>
  <si>
    <t>Plinth</t>
  </si>
  <si>
    <t>BaseParking</t>
  </si>
  <si>
    <t>First</t>
  </si>
  <si>
    <t>Third</t>
  </si>
  <si>
    <t>Fifth</t>
  </si>
  <si>
    <t>Seventh</t>
  </si>
  <si>
    <t>Ninth</t>
  </si>
  <si>
    <t>Eleventh</t>
  </si>
  <si>
    <t>All Slabs</t>
  </si>
  <si>
    <t>Wall + Interior Plaster</t>
  </si>
  <si>
    <t>Flooring</t>
  </si>
  <si>
    <t>External Plumbing + Plaster</t>
  </si>
  <si>
    <t>Electric fitting + Entrance</t>
  </si>
  <si>
    <t>Water Pump + lift</t>
  </si>
  <si>
    <t>Possession</t>
  </si>
  <si>
    <t>Paid</t>
  </si>
  <si>
    <t>Sum</t>
  </si>
  <si>
    <t>Amount</t>
  </si>
  <si>
    <t>Rate</t>
  </si>
  <si>
    <t>Years</t>
  </si>
  <si>
    <t>Month/Year</t>
  </si>
  <si>
    <t>Sr</t>
  </si>
  <si>
    <t>EMI</t>
  </si>
  <si>
    <t>Principle</t>
  </si>
  <si>
    <t>Interest</t>
  </si>
  <si>
    <t>Month</t>
  </si>
  <si>
    <t>Book Bal</t>
  </si>
  <si>
    <t>Avl Bal</t>
  </si>
  <si>
    <t>Limit</t>
  </si>
  <si>
    <t>Drawing Power</t>
  </si>
  <si>
    <t>Disburse Date</t>
  </si>
  <si>
    <t>Start Bal</t>
  </si>
  <si>
    <t>Start Deposit</t>
  </si>
  <si>
    <t>End Deposit</t>
  </si>
  <si>
    <t>W1 %</t>
  </si>
  <si>
    <t>W2 %</t>
  </si>
  <si>
    <t>W3 %</t>
  </si>
  <si>
    <t>W4 %</t>
  </si>
  <si>
    <t>W5 %</t>
  </si>
  <si>
    <t>Days</t>
  </si>
  <si>
    <t>Interest Paid</t>
  </si>
  <si>
    <t>Daily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</si>
</sst>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_);[Red]\(0\)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72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0" borderId="0" xfId="0" applyNumberFormat="1"/>
    <xf numFmtId="164" fontId="0" fillId="0" borderId="0" xfId="0" applyNumberFormat="1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38" fontId="0" fillId="0" borderId="0" xfId="0" applyNumberFormat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  <xf numFmtId="0" fontId="1" fillId="4" borderId="0" xfId="0" applyFont="1" applyFill="1"/>
    <xf numFmtId="38" fontId="1" fillId="4" borderId="0" xfId="0" applyNumberFormat="1" applyFont="1" applyFill="1"/>
    <xf numFmtId="0" fontId="1" fillId="0" borderId="0" xfId="0" applyFont="1"/>
    <xf numFmtId="8" fontId="2" fillId="0" borderId="0" xfId="0" applyNumberFormat="1" applyFont="1" applyAlignment="1">
      <alignment horizontal="left" vertical="center"/>
    </xf>
    <xf numFmtId="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Loan!$C$6:$C$125</c:f>
              <c:numCache>
                <c:formatCode>0_);[Red]\(0\)</c:formatCode>
                <c:ptCount val="120"/>
                <c:pt idx="0">
                  <c:v>21375</c:v>
                </c:pt>
                <c:pt idx="1">
                  <c:v>21261.705526388636</c:v>
                </c:pt>
                <c:pt idx="2">
                  <c:v>21147.603829652788</c:v>
                </c:pt>
                <c:pt idx="3">
                  <c:v>21032.689158327699</c:v>
                </c:pt>
                <c:pt idx="4">
                  <c:v>20916.955719969421</c:v>
                </c:pt>
                <c:pt idx="5">
                  <c:v>20800.397680862829</c:v>
                </c:pt>
                <c:pt idx="6">
                  <c:v>20683.009165727613</c:v>
                </c:pt>
                <c:pt idx="7">
                  <c:v>20564.784257422059</c:v>
                </c:pt>
                <c:pt idx="8">
                  <c:v>20445.71699664482</c:v>
                </c:pt>
                <c:pt idx="9">
                  <c:v>20325.801381634545</c:v>
                </c:pt>
                <c:pt idx="10">
                  <c:v>20205.031367867326</c:v>
                </c:pt>
                <c:pt idx="11">
                  <c:v>20083.400867752018</c:v>
                </c:pt>
                <c:pt idx="12">
                  <c:v>19960.903750323378</c:v>
                </c:pt>
                <c:pt idx="13">
                  <c:v>19837.533840933069</c:v>
                </c:pt>
                <c:pt idx="14">
                  <c:v>19713.284920938349</c:v>
                </c:pt>
                <c:pt idx="15">
                  <c:v>19588.150727388671</c:v>
                </c:pt>
                <c:pt idx="16">
                  <c:v>19462.124952709946</c:v>
                </c:pt>
                <c:pt idx="17">
                  <c:v>19335.201244386637</c:v>
                </c:pt>
                <c:pt idx="18">
                  <c:v>19207.373204641528</c:v>
                </c:pt>
                <c:pt idx="19">
                  <c:v>19078.634390113228</c:v>
                </c:pt>
                <c:pt idx="20">
                  <c:v>18948.97831153142</c:v>
                </c:pt>
                <c:pt idx="21">
                  <c:v>18818.398433389713</c:v>
                </c:pt>
                <c:pt idx="22">
                  <c:v>18686.888173616251</c:v>
                </c:pt>
                <c:pt idx="23">
                  <c:v>18554.440903241895</c:v>
                </c:pt>
                <c:pt idx="24">
                  <c:v>18421.04994606613</c:v>
                </c:pt>
                <c:pt idx="25">
                  <c:v>18286.708578320482</c:v>
                </c:pt>
                <c:pt idx="26">
                  <c:v>18151.41002832965</c:v>
                </c:pt>
                <c:pt idx="27">
                  <c:v>18015.147476170132</c:v>
                </c:pt>
                <c:pt idx="28">
                  <c:v>17877.914053326484</c:v>
                </c:pt>
                <c:pt idx="29">
                  <c:v>17739.702842345065</c:v>
                </c:pt>
                <c:pt idx="30">
                  <c:v>17600.506876485404</c:v>
                </c:pt>
                <c:pt idx="31">
                  <c:v>17460.319139368996</c:v>
                </c:pt>
                <c:pt idx="32">
                  <c:v>17319.13256462563</c:v>
                </c:pt>
                <c:pt idx="33">
                  <c:v>17176.940035537224</c:v>
                </c:pt>
                <c:pt idx="34">
                  <c:v>17033.734384679061</c:v>
                </c:pt>
                <c:pt idx="35">
                  <c:v>16889.508393558535</c:v>
                </c:pt>
                <c:pt idx="36">
                  <c:v>16744.254792251271</c:v>
                </c:pt>
                <c:pt idx="37">
                  <c:v>16597.966259034696</c:v>
                </c:pt>
                <c:pt idx="38">
                  <c:v>16450.635420018949</c:v>
                </c:pt>
                <c:pt idx="39">
                  <c:v>16302.254848775214</c:v>
                </c:pt>
                <c:pt idx="40">
                  <c:v>16152.817065961375</c:v>
                </c:pt>
                <c:pt idx="41">
                  <c:v>16002.314538944984</c:v>
                </c:pt>
                <c:pt idx="42">
                  <c:v>15850.7396814236</c:v>
                </c:pt>
                <c:pt idx="43">
                  <c:v>15698.08485304237</c:v>
                </c:pt>
                <c:pt idx="44">
                  <c:v>15544.342359008935</c:v>
                </c:pt>
                <c:pt idx="45">
                  <c:v>15389.50444970551</c:v>
                </c:pt>
                <c:pt idx="46">
                  <c:v>15233.563320298292</c:v>
                </c:pt>
                <c:pt idx="47">
                  <c:v>15076.511110344054</c:v>
                </c:pt>
                <c:pt idx="48">
                  <c:v>14918.339903393886</c:v>
                </c:pt>
                <c:pt idx="49">
                  <c:v>14759.041726594203</c:v>
                </c:pt>
                <c:pt idx="50">
                  <c:v>14598.608550284818</c:v>
                </c:pt>
                <c:pt idx="51">
                  <c:v>14437.032287594229</c:v>
                </c:pt>
                <c:pt idx="52">
                  <c:v>14274.304794031972</c:v>
                </c:pt>
                <c:pt idx="53">
                  <c:v>14110.417867078082</c:v>
                </c:pt>
                <c:pt idx="54">
                  <c:v>13945.363245769648</c:v>
                </c:pt>
                <c:pt idx="55">
                  <c:v>13779.13261028439</c:v>
                </c:pt>
                <c:pt idx="56">
                  <c:v>13611.717581521301</c:v>
                </c:pt>
                <c:pt idx="57">
                  <c:v>13443.109720678271</c:v>
                </c:pt>
                <c:pt idx="58">
                  <c:v>13273.300528826736</c:v>
                </c:pt>
                <c:pt idx="59">
                  <c:v>13102.281446483263</c:v>
                </c:pt>
                <c:pt idx="60">
                  <c:v>12930.043853178091</c:v>
                </c:pt>
                <c:pt idx="61">
                  <c:v>12756.579067020613</c:v>
                </c:pt>
                <c:pt idx="62">
                  <c:v>12581.87834426177</c:v>
                </c:pt>
                <c:pt idx="63">
                  <c:v>12405.932878853268</c:v>
                </c:pt>
                <c:pt idx="64">
                  <c:v>12228.733802003731</c:v>
                </c:pt>
                <c:pt idx="65">
                  <c:v>12050.272181731641</c:v>
                </c:pt>
                <c:pt idx="66">
                  <c:v>11870.539022415111</c:v>
                </c:pt>
                <c:pt idx="67">
                  <c:v>11689.525264338454</c:v>
                </c:pt>
                <c:pt idx="68">
                  <c:v>11507.2217832355</c:v>
                </c:pt>
                <c:pt idx="69">
                  <c:v>11323.619389829684</c:v>
                </c:pt>
                <c:pt idx="70">
                  <c:v>11138.708829370855</c:v>
                </c:pt>
                <c:pt idx="71">
                  <c:v>10952.480781168755</c:v>
                </c:pt>
                <c:pt idx="72">
                  <c:v>10764.925858123217</c:v>
                </c:pt>
                <c:pt idx="73">
                  <c:v>10576.034606250978</c:v>
                </c:pt>
                <c:pt idx="74">
                  <c:v>10385.797504209148</c:v>
                </c:pt>
                <c:pt idx="75">
                  <c:v>10194.204962815271</c:v>
                </c:pt>
                <c:pt idx="76">
                  <c:v>10001.247324563963</c:v>
                </c:pt>
                <c:pt idx="77">
                  <c:v>9806.9148631401167</c:v>
                </c:pt>
                <c:pt idx="78">
                  <c:v>9611.1977829286207</c:v>
                </c:pt>
                <c:pt idx="79">
                  <c:v>9414.0862185206206</c:v>
                </c:pt>
                <c:pt idx="80">
                  <c:v>9215.5702342162131</c:v>
                </c:pt>
                <c:pt idx="81">
                  <c:v>9015.6398235236393</c:v>
                </c:pt>
                <c:pt idx="82">
                  <c:v>8814.2849086548777</c:v>
                </c:pt>
                <c:pt idx="83">
                  <c:v>8611.4953400176764</c:v>
                </c:pt>
                <c:pt idx="84">
                  <c:v>8407.2608957039356</c:v>
                </c:pt>
                <c:pt idx="85">
                  <c:v>8201.57128097446</c:v>
                </c:pt>
                <c:pt idx="86">
                  <c:v>7994.4161277400362</c:v>
                </c:pt>
                <c:pt idx="87">
                  <c:v>7785.7849940388169</c:v>
                </c:pt>
                <c:pt idx="88">
                  <c:v>7575.6673635099751</c:v>
                </c:pt>
                <c:pt idx="89">
                  <c:v>7364.0526448636174</c:v>
                </c:pt>
                <c:pt idx="90">
                  <c:v>7150.9301713469049</c:v>
                </c:pt>
                <c:pt idx="91">
                  <c:v>6936.2892002063845</c:v>
                </c:pt>
                <c:pt idx="92">
                  <c:v>6720.1189121464877</c:v>
                </c:pt>
                <c:pt idx="93">
                  <c:v>6502.4084107841645</c:v>
                </c:pt>
                <c:pt idx="94">
                  <c:v>6283.1467220996356</c:v>
                </c:pt>
                <c:pt idx="95">
                  <c:v>6062.3227938832288</c:v>
                </c:pt>
                <c:pt idx="96">
                  <c:v>5839.9254951782796</c:v>
                </c:pt>
                <c:pt idx="97">
                  <c:v>5615.9436157200598</c:v>
                </c:pt>
                <c:pt idx="98">
                  <c:v>5390.3658653706971</c:v>
                </c:pt>
                <c:pt idx="99">
                  <c:v>5163.1808735500963</c:v>
                </c:pt>
                <c:pt idx="100">
                  <c:v>4934.3771886627746</c:v>
                </c:pt>
                <c:pt idx="101">
                  <c:v>4703.9432775206305</c:v>
                </c:pt>
                <c:pt idx="102">
                  <c:v>4471.8675247615984</c:v>
                </c:pt>
                <c:pt idx="103">
                  <c:v>4238.1382322641575</c:v>
                </c:pt>
                <c:pt idx="104">
                  <c:v>4002.7436185576721</c:v>
                </c:pt>
                <c:pt idx="105">
                  <c:v>3765.6718182285294</c:v>
                </c:pt>
                <c:pt idx="106">
                  <c:v>3526.910881322041</c:v>
                </c:pt>
                <c:pt idx="107">
                  <c:v>3286.4487727400938</c:v>
                </c:pt>
                <c:pt idx="108">
                  <c:v>3044.2733716345001</c:v>
                </c:pt>
                <c:pt idx="109">
                  <c:v>2800.3724707960291</c:v>
                </c:pt>
                <c:pt idx="110">
                  <c:v>2554.7337760390842</c:v>
                </c:pt>
                <c:pt idx="111">
                  <c:v>2307.344905581996</c:v>
                </c:pt>
                <c:pt idx="112">
                  <c:v>2058.193389422901</c:v>
                </c:pt>
                <c:pt idx="113">
                  <c:v>1807.2666687111721</c:v>
                </c:pt>
                <c:pt idx="114">
                  <c:v>1554.5520951143728</c:v>
                </c:pt>
                <c:pt idx="115">
                  <c:v>1300.0369301806959</c:v>
                </c:pt>
                <c:pt idx="116">
                  <c:v>1043.7083446968666</c:v>
                </c:pt>
                <c:pt idx="117">
                  <c:v>785.55341804146497</c:v>
                </c:pt>
                <c:pt idx="118">
                  <c:v>525.55913753364371</c:v>
                </c:pt>
                <c:pt idx="119">
                  <c:v>263.71239777720422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F-4BEA-B654-87DECC9269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Loan!$D$6:$D$125</c:f>
              <c:numCache>
                <c:formatCode>0_);[Red]\(0\)</c:formatCode>
                <c:ptCount val="120"/>
                <c:pt idx="0">
                  <c:v>15900.978752472522</c:v>
                </c:pt>
                <c:pt idx="1">
                  <c:v>16014.273226083889</c:v>
                </c:pt>
                <c:pt idx="2">
                  <c:v>16128.374922819736</c:v>
                </c:pt>
                <c:pt idx="3">
                  <c:v>16243.289594144824</c:v>
                </c:pt>
                <c:pt idx="4">
                  <c:v>16359.023032503106</c:v>
                </c:pt>
                <c:pt idx="5">
                  <c:v>16475.581071609693</c:v>
                </c:pt>
                <c:pt idx="6">
                  <c:v>16592.969586744912</c:v>
                </c:pt>
                <c:pt idx="7">
                  <c:v>16711.194495050469</c:v>
                </c:pt>
                <c:pt idx="8">
                  <c:v>16830.261755827705</c:v>
                </c:pt>
                <c:pt idx="9">
                  <c:v>16950.177370837973</c:v>
                </c:pt>
                <c:pt idx="10">
                  <c:v>17070.947384605199</c:v>
                </c:pt>
                <c:pt idx="11">
                  <c:v>17192.577884720507</c:v>
                </c:pt>
                <c:pt idx="12">
                  <c:v>17315.075002149144</c:v>
                </c:pt>
                <c:pt idx="13">
                  <c:v>17438.444911539453</c:v>
                </c:pt>
                <c:pt idx="14">
                  <c:v>17562.693831534172</c:v>
                </c:pt>
                <c:pt idx="15">
                  <c:v>17687.828025083854</c:v>
                </c:pt>
                <c:pt idx="16">
                  <c:v>17813.853799762579</c:v>
                </c:pt>
                <c:pt idx="17">
                  <c:v>17940.777508085885</c:v>
                </c:pt>
                <c:pt idx="18">
                  <c:v>18068.605547830997</c:v>
                </c:pt>
                <c:pt idx="19">
                  <c:v>18197.344362359294</c:v>
                </c:pt>
                <c:pt idx="20">
                  <c:v>18327.000440941101</c:v>
                </c:pt>
                <c:pt idx="21">
                  <c:v>18457.580319082808</c:v>
                </c:pt>
                <c:pt idx="22">
                  <c:v>18589.090578856274</c:v>
                </c:pt>
                <c:pt idx="23">
                  <c:v>18721.537849230626</c:v>
                </c:pt>
                <c:pt idx="24">
                  <c:v>18854.928806406391</c:v>
                </c:pt>
                <c:pt idx="25">
                  <c:v>18989.27017415204</c:v>
                </c:pt>
                <c:pt idx="26">
                  <c:v>19124.568724142871</c:v>
                </c:pt>
                <c:pt idx="27">
                  <c:v>19260.83127630239</c:v>
                </c:pt>
                <c:pt idx="28">
                  <c:v>19398.064699146042</c:v>
                </c:pt>
                <c:pt idx="29">
                  <c:v>19536.275910127457</c:v>
                </c:pt>
                <c:pt idx="30">
                  <c:v>19675.471875987118</c:v>
                </c:pt>
                <c:pt idx="31">
                  <c:v>19815.659613103526</c:v>
                </c:pt>
                <c:pt idx="32">
                  <c:v>19956.846187846892</c:v>
                </c:pt>
                <c:pt idx="33">
                  <c:v>20099.038716935298</c:v>
                </c:pt>
                <c:pt idx="34">
                  <c:v>20242.244367793464</c:v>
                </c:pt>
                <c:pt idx="35">
                  <c:v>20386.47035891399</c:v>
                </c:pt>
                <c:pt idx="36">
                  <c:v>20531.723960221254</c:v>
                </c:pt>
                <c:pt idx="37">
                  <c:v>20678.012493437829</c:v>
                </c:pt>
                <c:pt idx="38">
                  <c:v>20825.343332453569</c:v>
                </c:pt>
                <c:pt idx="39">
                  <c:v>20973.723903697304</c:v>
                </c:pt>
                <c:pt idx="40">
                  <c:v>21123.161686511146</c:v>
                </c:pt>
                <c:pt idx="41">
                  <c:v>21273.664213527543</c:v>
                </c:pt>
                <c:pt idx="42">
                  <c:v>21425.239071048924</c:v>
                </c:pt>
                <c:pt idx="43">
                  <c:v>21577.893899430146</c:v>
                </c:pt>
                <c:pt idx="44">
                  <c:v>21731.636393463588</c:v>
                </c:pt>
                <c:pt idx="45">
                  <c:v>21886.474302767012</c:v>
                </c:pt>
                <c:pt idx="46">
                  <c:v>22042.415432174232</c:v>
                </c:pt>
                <c:pt idx="47">
                  <c:v>22199.467642128471</c:v>
                </c:pt>
                <c:pt idx="48">
                  <c:v>22357.638849078638</c:v>
                </c:pt>
                <c:pt idx="49">
                  <c:v>22516.93702587832</c:v>
                </c:pt>
                <c:pt idx="50">
                  <c:v>22677.370202187703</c:v>
                </c:pt>
                <c:pt idx="51">
                  <c:v>22838.946464878289</c:v>
                </c:pt>
                <c:pt idx="52">
                  <c:v>23001.673958440551</c:v>
                </c:pt>
                <c:pt idx="53">
                  <c:v>23165.56088539444</c:v>
                </c:pt>
                <c:pt idx="54">
                  <c:v>23330.615506702874</c:v>
                </c:pt>
                <c:pt idx="55">
                  <c:v>23496.846142188137</c:v>
                </c:pt>
                <c:pt idx="56">
                  <c:v>23664.261170951224</c:v>
                </c:pt>
                <c:pt idx="57">
                  <c:v>23832.869031794253</c:v>
                </c:pt>
                <c:pt idx="58">
                  <c:v>24002.678223645784</c:v>
                </c:pt>
                <c:pt idx="59">
                  <c:v>24173.697305989263</c:v>
                </c:pt>
                <c:pt idx="60">
                  <c:v>24345.934899294436</c:v>
                </c:pt>
                <c:pt idx="61">
                  <c:v>24519.39968545191</c:v>
                </c:pt>
                <c:pt idx="62">
                  <c:v>24694.100408210754</c:v>
                </c:pt>
                <c:pt idx="63">
                  <c:v>24870.045873619252</c:v>
                </c:pt>
                <c:pt idx="64">
                  <c:v>25047.244950468794</c:v>
                </c:pt>
                <c:pt idx="65">
                  <c:v>25225.706570740884</c:v>
                </c:pt>
                <c:pt idx="66">
                  <c:v>25405.439730057409</c:v>
                </c:pt>
                <c:pt idx="67">
                  <c:v>25586.45348813407</c:v>
                </c:pt>
                <c:pt idx="68">
                  <c:v>25768.756969237023</c:v>
                </c:pt>
                <c:pt idx="69">
                  <c:v>25952.359362642837</c:v>
                </c:pt>
                <c:pt idx="70">
                  <c:v>26137.26992310167</c:v>
                </c:pt>
                <c:pt idx="71">
                  <c:v>26323.497971303768</c:v>
                </c:pt>
                <c:pt idx="72">
                  <c:v>26511.052894349308</c:v>
                </c:pt>
                <c:pt idx="73">
                  <c:v>26699.944146221547</c:v>
                </c:pt>
                <c:pt idx="74">
                  <c:v>26890.181248263372</c:v>
                </c:pt>
                <c:pt idx="75">
                  <c:v>27081.773789657251</c:v>
                </c:pt>
                <c:pt idx="76">
                  <c:v>27274.731427908559</c:v>
                </c:pt>
                <c:pt idx="77">
                  <c:v>27469.06388933241</c:v>
                </c:pt>
                <c:pt idx="78">
                  <c:v>27664.780969543903</c:v>
                </c:pt>
                <c:pt idx="79">
                  <c:v>27861.892533951901</c:v>
                </c:pt>
                <c:pt idx="80">
                  <c:v>28060.408518256307</c:v>
                </c:pt>
                <c:pt idx="81">
                  <c:v>28260.338928948884</c:v>
                </c:pt>
                <c:pt idx="82">
                  <c:v>28461.693843817644</c:v>
                </c:pt>
                <c:pt idx="83">
                  <c:v>28664.483412454847</c:v>
                </c:pt>
                <c:pt idx="84">
                  <c:v>28868.717856768588</c:v>
                </c:pt>
                <c:pt idx="85">
                  <c:v>29074.407471498067</c:v>
                </c:pt>
                <c:pt idx="86">
                  <c:v>29281.562624732491</c:v>
                </c:pt>
                <c:pt idx="87">
                  <c:v>29490.19375843371</c:v>
                </c:pt>
                <c:pt idx="88">
                  <c:v>29700.311388962546</c:v>
                </c:pt>
                <c:pt idx="89">
                  <c:v>29911.926107608899</c:v>
                </c:pt>
                <c:pt idx="90">
                  <c:v>30125.048581125619</c:v>
                </c:pt>
                <c:pt idx="91">
                  <c:v>30339.689552266136</c:v>
                </c:pt>
                <c:pt idx="92">
                  <c:v>30555.859840326033</c:v>
                </c:pt>
                <c:pt idx="93">
                  <c:v>30773.570341688355</c:v>
                </c:pt>
                <c:pt idx="94">
                  <c:v>30992.832030372887</c:v>
                </c:pt>
                <c:pt idx="95">
                  <c:v>31213.655958589294</c:v>
                </c:pt>
                <c:pt idx="96">
                  <c:v>31436.053257294239</c:v>
                </c:pt>
                <c:pt idx="97">
                  <c:v>31660.035136752467</c:v>
                </c:pt>
                <c:pt idx="98">
                  <c:v>31885.612887101823</c:v>
                </c:pt>
                <c:pt idx="99">
                  <c:v>32112.797878922425</c:v>
                </c:pt>
                <c:pt idx="100">
                  <c:v>32341.601563809752</c:v>
                </c:pt>
                <c:pt idx="101">
                  <c:v>32572.035474951896</c:v>
                </c:pt>
                <c:pt idx="102">
                  <c:v>32804.111227710928</c:v>
                </c:pt>
                <c:pt idx="103">
                  <c:v>33037.84052020836</c:v>
                </c:pt>
                <c:pt idx="104">
                  <c:v>33273.235133914852</c:v>
                </c:pt>
                <c:pt idx="105">
                  <c:v>33510.306934243992</c:v>
                </c:pt>
                <c:pt idx="106">
                  <c:v>33749.067871150481</c:v>
                </c:pt>
                <c:pt idx="107">
                  <c:v>33989.529979732433</c:v>
                </c:pt>
                <c:pt idx="108">
                  <c:v>34231.705380838022</c:v>
                </c:pt>
                <c:pt idx="109">
                  <c:v>34475.606281676497</c:v>
                </c:pt>
                <c:pt idx="110">
                  <c:v>34721.244976433438</c:v>
                </c:pt>
                <c:pt idx="111">
                  <c:v>34968.633846890531</c:v>
                </c:pt>
                <c:pt idx="112">
                  <c:v>35217.785363049625</c:v>
                </c:pt>
                <c:pt idx="113">
                  <c:v>35468.712083761347</c:v>
                </c:pt>
                <c:pt idx="114">
                  <c:v>35721.426657358155</c:v>
                </c:pt>
                <c:pt idx="115">
                  <c:v>35975.941822291825</c:v>
                </c:pt>
                <c:pt idx="116">
                  <c:v>36232.270407775657</c:v>
                </c:pt>
                <c:pt idx="117">
                  <c:v>36490.425334431056</c:v>
                </c:pt>
                <c:pt idx="118">
                  <c:v>36750.419614938881</c:v>
                </c:pt>
                <c:pt idx="119">
                  <c:v>37012.266354695319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F-4BEA-B654-87DECC926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421304"/>
        <c:axId val="348420976"/>
      </c:lineChart>
      <c:catAx>
        <c:axId val="34842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20976"/>
        <c:crosses val="autoZero"/>
        <c:auto val="1"/>
        <c:lblAlgn val="ctr"/>
        <c:lblOffset val="100"/>
        <c:noMultiLvlLbl val="0"/>
      </c:catAx>
      <c:valAx>
        <c:axId val="3484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2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4-4DBA-82D3-9FB72E0B5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34-4DBA-82D3-9FB72E0B5476}"/>
              </c:ext>
            </c:extLst>
          </c:dPt>
          <c:val>
            <c:numRef>
              <c:f>Loan!$C$126:$D$126</c:f>
              <c:numCache>
                <c:formatCode>0_);[Red]\(0\)</c:formatCode>
                <c:ptCount val="2"/>
                <c:pt idx="0">
                  <c:v>1473117.4502967028</c:v>
                </c:pt>
                <c:pt idx="1">
                  <c:v>2999999.9999999995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DAB-83D6-0BCCDECC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0</xdr:rowOff>
    </xdr:from>
    <xdr:to>
      <xdr:col>16</xdr:col>
      <xdr:colOff>358140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2907D-01C8-426C-A897-6DAB5AD4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15</xdr:row>
      <xdr:rowOff>179070</xdr:rowOff>
    </xdr:from>
    <xdr:to>
      <xdr:col>16</xdr:col>
      <xdr:colOff>320040</xdr:colOff>
      <xdr:row>30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22CC0-FA85-4626-812D-0AE34152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5EF-E44B-4410-A11F-CC7E7A97C261}">
  <dimension ref="A1:K35"/>
  <sheetViews>
    <sheetView topLeftCell="A10" workbookViewId="0">
      <selection activeCell="J21" sqref="J21"/>
    </sheetView>
  </sheetViews>
  <sheetFormatPr defaultRowHeight="14.4" x14ac:dyDescent="0.3"/>
  <cols>
    <col min="2" max="2" width="49.77734375" customWidth="1"/>
    <col min="3" max="3" width="15.33203125" customWidth="1"/>
    <col min="5" max="5" width="12" bestFit="1" customWidth="1"/>
    <col min="11" max="11" width="9.88671875" bestFit="1" customWidth="1"/>
  </cols>
  <sheetData>
    <row r="1" spans="1:11" x14ac:dyDescent="0.3">
      <c r="E1">
        <v>10.7639104</v>
      </c>
    </row>
    <row r="2" spans="1:11" x14ac:dyDescent="0.3">
      <c r="B2" t="s">
        <v>0</v>
      </c>
      <c r="C2" s="7">
        <v>75.599999999999994</v>
      </c>
      <c r="D2" s="7">
        <v>75.599999999999994</v>
      </c>
      <c r="E2" s="7">
        <f>C2*$E$1</f>
        <v>813.75162623999995</v>
      </c>
    </row>
    <row r="3" spans="1:11" x14ac:dyDescent="0.3">
      <c r="B3" t="s">
        <v>1</v>
      </c>
      <c r="C3" s="7">
        <v>11.22</v>
      </c>
      <c r="D3" s="7">
        <v>11.22</v>
      </c>
      <c r="E3" s="7">
        <f t="shared" ref="E3:E6" si="0">C3*$E$1</f>
        <v>120.77107468800001</v>
      </c>
    </row>
    <row r="4" spans="1:11" x14ac:dyDescent="0.3">
      <c r="B4" t="s">
        <v>2</v>
      </c>
      <c r="C4" s="7">
        <v>3.23</v>
      </c>
      <c r="D4" s="7">
        <v>3.23</v>
      </c>
      <c r="E4" s="7">
        <f t="shared" si="0"/>
        <v>34.767430592000004</v>
      </c>
    </row>
    <row r="5" spans="1:11" x14ac:dyDescent="0.3">
      <c r="B5" t="s">
        <v>3</v>
      </c>
      <c r="C5" s="7">
        <v>7.85</v>
      </c>
      <c r="D5" s="7">
        <v>7.85</v>
      </c>
      <c r="E5" s="7">
        <f t="shared" si="0"/>
        <v>84.496696639999996</v>
      </c>
    </row>
    <row r="6" spans="1:11" x14ac:dyDescent="0.3">
      <c r="B6" t="s">
        <v>4</v>
      </c>
      <c r="C6" s="7">
        <v>0</v>
      </c>
      <c r="D6" s="7">
        <v>0</v>
      </c>
      <c r="E6" s="7">
        <f t="shared" si="0"/>
        <v>0</v>
      </c>
    </row>
    <row r="7" spans="1:11" x14ac:dyDescent="0.3">
      <c r="B7" t="s">
        <v>5</v>
      </c>
      <c r="C7" s="7">
        <f>SUM(C2:C6)</f>
        <v>97.899999999999991</v>
      </c>
      <c r="D7" s="7">
        <f>SUM(D2:D6)</f>
        <v>97.899999999999991</v>
      </c>
      <c r="E7" s="7">
        <f>C7*$E$1</f>
        <v>1053.7868281599999</v>
      </c>
    </row>
    <row r="8" spans="1:11" x14ac:dyDescent="0.3">
      <c r="B8" t="s">
        <v>6</v>
      </c>
      <c r="C8">
        <v>6315400</v>
      </c>
      <c r="D8">
        <f>D7*64508.7</f>
        <v>6315401.7299999995</v>
      </c>
      <c r="E8">
        <v>6315400</v>
      </c>
    </row>
    <row r="9" spans="1:11" x14ac:dyDescent="0.3">
      <c r="B9" t="s">
        <v>7</v>
      </c>
      <c r="C9">
        <v>379200</v>
      </c>
      <c r="D9">
        <f>D8*6%</f>
        <v>378924.10379999998</v>
      </c>
    </row>
    <row r="10" spans="1:11" x14ac:dyDescent="0.3">
      <c r="B10" t="s">
        <v>8</v>
      </c>
      <c r="C10">
        <v>30000</v>
      </c>
    </row>
    <row r="11" spans="1:11" x14ac:dyDescent="0.3">
      <c r="B11" t="s">
        <v>9</v>
      </c>
      <c r="C11">
        <f>C8*5%</f>
        <v>315770</v>
      </c>
    </row>
    <row r="12" spans="1:11" x14ac:dyDescent="0.3">
      <c r="B12" t="s">
        <v>10</v>
      </c>
      <c r="C12">
        <v>34143</v>
      </c>
    </row>
    <row r="13" spans="1:11" x14ac:dyDescent="0.3">
      <c r="B13" t="s">
        <v>11</v>
      </c>
      <c r="C13">
        <f>SUM(C8:C12)</f>
        <v>7074513</v>
      </c>
    </row>
    <row r="15" spans="1:11" x14ac:dyDescent="0.3">
      <c r="A15" s="5"/>
      <c r="B15" s="5" t="s">
        <v>12</v>
      </c>
      <c r="C15" s="5" t="s">
        <v>6</v>
      </c>
      <c r="D15" s="5" t="s">
        <v>13</v>
      </c>
      <c r="E15" s="5" t="s">
        <v>9</v>
      </c>
      <c r="F15" s="5" t="s">
        <v>14</v>
      </c>
      <c r="G15" s="5" t="s">
        <v>15</v>
      </c>
      <c r="H15">
        <v>0</v>
      </c>
      <c r="J15" s="5" t="s">
        <v>34</v>
      </c>
      <c r="K15" s="5"/>
    </row>
    <row r="16" spans="1:11" x14ac:dyDescent="0.3">
      <c r="A16" s="1">
        <v>0.1</v>
      </c>
      <c r="B16" t="s">
        <v>16</v>
      </c>
      <c r="C16" s="3">
        <f t="shared" ref="C16:C33" si="1">$C$8*A16</f>
        <v>631540</v>
      </c>
      <c r="D16" s="3"/>
      <c r="E16" s="3">
        <f t="shared" ref="E16:E33" si="2">$C$11*A16</f>
        <v>31577</v>
      </c>
      <c r="F16" s="3"/>
      <c r="G16" s="3">
        <f t="shared" ref="G16:G33" si="3">SUM(C16:F16)</f>
        <v>663117</v>
      </c>
      <c r="H16" s="3">
        <f>SUM(G$16:G16)-$J$34</f>
        <v>-2730110</v>
      </c>
      <c r="I16">
        <v>663117</v>
      </c>
      <c r="J16">
        <v>200000</v>
      </c>
      <c r="K16" s="10">
        <v>43493</v>
      </c>
    </row>
    <row r="17" spans="1:11" x14ac:dyDescent="0.3">
      <c r="B17" t="s">
        <v>17</v>
      </c>
      <c r="C17" s="3">
        <f t="shared" si="1"/>
        <v>0</v>
      </c>
      <c r="D17" s="3">
        <f>C9+C10</f>
        <v>409200</v>
      </c>
      <c r="E17" s="3">
        <f t="shared" si="2"/>
        <v>0</v>
      </c>
      <c r="F17" s="3"/>
      <c r="G17" s="3">
        <f t="shared" si="3"/>
        <v>409200</v>
      </c>
      <c r="H17" s="3">
        <f>SUM(G$16:G17)-$J$34</f>
        <v>-2320910</v>
      </c>
      <c r="I17">
        <v>409200</v>
      </c>
      <c r="J17">
        <v>394086</v>
      </c>
      <c r="K17" s="10">
        <v>43517</v>
      </c>
    </row>
    <row r="18" spans="1:11" x14ac:dyDescent="0.3">
      <c r="A18" s="1">
        <v>0.2</v>
      </c>
      <c r="B18" t="s">
        <v>18</v>
      </c>
      <c r="C18" s="3">
        <f t="shared" si="1"/>
        <v>1263080</v>
      </c>
      <c r="D18" s="3"/>
      <c r="E18" s="3">
        <f t="shared" si="2"/>
        <v>63154</v>
      </c>
      <c r="F18" s="3"/>
      <c r="G18" s="3">
        <f t="shared" si="3"/>
        <v>1326234</v>
      </c>
      <c r="H18" s="3">
        <f>SUM(G$16:G18)-$J$34</f>
        <v>-994676</v>
      </c>
      <c r="I18">
        <v>660000</v>
      </c>
      <c r="J18">
        <v>22600</v>
      </c>
      <c r="K18" s="10">
        <v>43591</v>
      </c>
    </row>
    <row r="19" spans="1:11" x14ac:dyDescent="0.3">
      <c r="A19" s="1">
        <v>0.1</v>
      </c>
      <c r="B19" t="s">
        <v>19</v>
      </c>
      <c r="C19" s="3">
        <f t="shared" si="1"/>
        <v>631540</v>
      </c>
      <c r="D19" s="3"/>
      <c r="E19" s="3">
        <f t="shared" si="2"/>
        <v>31577</v>
      </c>
      <c r="F19" s="3"/>
      <c r="G19" s="3">
        <f t="shared" si="3"/>
        <v>663117</v>
      </c>
      <c r="H19" s="3">
        <f>SUM(G$16:G19)-$J$34</f>
        <v>-331559</v>
      </c>
      <c r="J19">
        <v>455631</v>
      </c>
      <c r="K19" s="10">
        <v>43598</v>
      </c>
    </row>
    <row r="20" spans="1:11" x14ac:dyDescent="0.3">
      <c r="A20" s="1">
        <v>0.05</v>
      </c>
      <c r="B20" t="s">
        <v>20</v>
      </c>
      <c r="C20" s="3">
        <f t="shared" si="1"/>
        <v>315770</v>
      </c>
      <c r="D20" s="3"/>
      <c r="E20" s="3">
        <f t="shared" si="2"/>
        <v>15788.5</v>
      </c>
      <c r="F20" s="3"/>
      <c r="G20" s="3">
        <f t="shared" si="3"/>
        <v>331558.5</v>
      </c>
      <c r="H20" s="3">
        <f>SUM(G$16:G20)-$J$34</f>
        <v>-0.5</v>
      </c>
      <c r="J20">
        <f>660000 + 700000 + 960910</f>
        <v>2320910</v>
      </c>
      <c r="K20" s="10">
        <v>43636</v>
      </c>
    </row>
    <row r="21" spans="1:11" x14ac:dyDescent="0.3">
      <c r="A21" s="1">
        <v>0.05</v>
      </c>
      <c r="B21" t="s">
        <v>21</v>
      </c>
      <c r="C21" s="3">
        <f t="shared" si="1"/>
        <v>315770</v>
      </c>
      <c r="D21" s="3"/>
      <c r="E21" s="3">
        <f t="shared" si="2"/>
        <v>15788.5</v>
      </c>
      <c r="F21" s="3"/>
      <c r="G21" s="3">
        <f t="shared" si="3"/>
        <v>331558.5</v>
      </c>
      <c r="H21" s="3">
        <f>SUM(G$16:G21)-$J$34</f>
        <v>331558</v>
      </c>
    </row>
    <row r="22" spans="1:11" x14ac:dyDescent="0.3">
      <c r="A22" s="1">
        <v>0.05</v>
      </c>
      <c r="B22" t="s">
        <v>22</v>
      </c>
      <c r="C22" s="3">
        <f t="shared" si="1"/>
        <v>315770</v>
      </c>
      <c r="D22" s="3"/>
      <c r="E22" s="3">
        <f t="shared" si="2"/>
        <v>15788.5</v>
      </c>
      <c r="F22" s="3"/>
      <c r="G22" s="3">
        <f t="shared" si="3"/>
        <v>331558.5</v>
      </c>
      <c r="H22" s="3">
        <f>SUM(G$16:G22)-$J$34</f>
        <v>663116.5</v>
      </c>
    </row>
    <row r="23" spans="1:11" x14ac:dyDescent="0.3">
      <c r="A23" s="1">
        <v>0.05</v>
      </c>
      <c r="B23" t="s">
        <v>23</v>
      </c>
      <c r="C23" s="3">
        <f t="shared" si="1"/>
        <v>315770</v>
      </c>
      <c r="D23" s="3"/>
      <c r="E23" s="3">
        <f t="shared" si="2"/>
        <v>15788.5</v>
      </c>
      <c r="F23" s="3"/>
      <c r="G23" s="3">
        <f t="shared" si="3"/>
        <v>331558.5</v>
      </c>
      <c r="H23" s="3">
        <f>SUM(G$16:G23)-$J$34</f>
        <v>994675</v>
      </c>
    </row>
    <row r="24" spans="1:11" x14ac:dyDescent="0.3">
      <c r="A24" s="2">
        <v>2.5000000000000001E-2</v>
      </c>
      <c r="B24" t="s">
        <v>24</v>
      </c>
      <c r="C24" s="3">
        <f t="shared" si="1"/>
        <v>157885</v>
      </c>
      <c r="D24" s="3"/>
      <c r="E24" s="3">
        <f t="shared" si="2"/>
        <v>7894.25</v>
      </c>
      <c r="F24" s="3"/>
      <c r="G24" s="3">
        <f t="shared" si="3"/>
        <v>165779.25</v>
      </c>
      <c r="H24" s="3">
        <f>SUM(G$16:G24)-$J$34</f>
        <v>1160454.25</v>
      </c>
    </row>
    <row r="25" spans="1:11" x14ac:dyDescent="0.3">
      <c r="A25" s="2">
        <v>2.5000000000000001E-2</v>
      </c>
      <c r="B25" t="s">
        <v>25</v>
      </c>
      <c r="C25" s="3">
        <f t="shared" si="1"/>
        <v>157885</v>
      </c>
      <c r="D25" s="3"/>
      <c r="E25" s="3">
        <f t="shared" si="2"/>
        <v>7894.25</v>
      </c>
      <c r="F25" s="3"/>
      <c r="G25" s="3">
        <f t="shared" si="3"/>
        <v>165779.25</v>
      </c>
      <c r="H25" s="3">
        <f>SUM(G$16:G25)-$J$34</f>
        <v>1326233.5</v>
      </c>
    </row>
    <row r="26" spans="1:11" x14ac:dyDescent="0.3">
      <c r="A26" s="2">
        <v>2.5000000000000001E-2</v>
      </c>
      <c r="B26" t="s">
        <v>26</v>
      </c>
      <c r="C26" s="3">
        <f t="shared" si="1"/>
        <v>157885</v>
      </c>
      <c r="D26" s="3"/>
      <c r="E26" s="3">
        <f t="shared" si="2"/>
        <v>7894.25</v>
      </c>
      <c r="F26" s="3"/>
      <c r="G26" s="3">
        <f t="shared" si="3"/>
        <v>165779.25</v>
      </c>
      <c r="H26" s="3">
        <f>SUM(G$16:G26)-$J$34</f>
        <v>1492012.75</v>
      </c>
    </row>
    <row r="27" spans="1:11" x14ac:dyDescent="0.3">
      <c r="A27" s="2">
        <v>2.5000000000000001E-2</v>
      </c>
      <c r="B27" t="s">
        <v>27</v>
      </c>
      <c r="C27" s="3">
        <f t="shared" si="1"/>
        <v>157885</v>
      </c>
      <c r="D27" s="3"/>
      <c r="E27" s="3">
        <f t="shared" si="2"/>
        <v>7894.25</v>
      </c>
      <c r="F27" s="3"/>
      <c r="G27" s="3">
        <f t="shared" si="3"/>
        <v>165779.25</v>
      </c>
      <c r="H27" s="3">
        <f>SUM(G$16:G27)-$J$34</f>
        <v>1657792</v>
      </c>
    </row>
    <row r="28" spans="1:11" x14ac:dyDescent="0.3">
      <c r="A28" s="1">
        <v>0.05</v>
      </c>
      <c r="B28" t="s">
        <v>28</v>
      </c>
      <c r="C28" s="3">
        <f t="shared" si="1"/>
        <v>315770</v>
      </c>
      <c r="D28" s="3"/>
      <c r="E28" s="3">
        <f t="shared" si="2"/>
        <v>15788.5</v>
      </c>
      <c r="F28" s="3"/>
      <c r="G28" s="3">
        <f t="shared" si="3"/>
        <v>331558.5</v>
      </c>
      <c r="H28" s="3">
        <f>SUM(G$16:G28)-$J$34</f>
        <v>1989350.5</v>
      </c>
    </row>
    <row r="29" spans="1:11" x14ac:dyDescent="0.3">
      <c r="A29" s="1">
        <v>0.05</v>
      </c>
      <c r="B29" t="s">
        <v>29</v>
      </c>
      <c r="C29" s="3">
        <f t="shared" si="1"/>
        <v>315770</v>
      </c>
      <c r="D29" s="3"/>
      <c r="E29" s="3">
        <f t="shared" si="2"/>
        <v>15788.5</v>
      </c>
      <c r="F29" s="3"/>
      <c r="G29" s="3">
        <f t="shared" si="3"/>
        <v>331558.5</v>
      </c>
      <c r="H29" s="3">
        <f>SUM(G$16:G29)-$J$34</f>
        <v>2320909</v>
      </c>
    </row>
    <row r="30" spans="1:11" x14ac:dyDescent="0.3">
      <c r="A30" s="1">
        <v>0.05</v>
      </c>
      <c r="B30" t="s">
        <v>30</v>
      </c>
      <c r="C30" s="3">
        <f t="shared" si="1"/>
        <v>315770</v>
      </c>
      <c r="D30" s="3"/>
      <c r="E30" s="3">
        <f t="shared" si="2"/>
        <v>15788.5</v>
      </c>
      <c r="F30" s="3"/>
      <c r="G30" s="3">
        <f t="shared" si="3"/>
        <v>331558.5</v>
      </c>
      <c r="H30" s="3">
        <f>SUM(G$16:G30)-$J$34</f>
        <v>2652467.5</v>
      </c>
    </row>
    <row r="31" spans="1:11" x14ac:dyDescent="0.3">
      <c r="A31" s="1">
        <v>0.05</v>
      </c>
      <c r="B31" t="s">
        <v>31</v>
      </c>
      <c r="C31" s="3">
        <f t="shared" si="1"/>
        <v>315770</v>
      </c>
      <c r="D31" s="3"/>
      <c r="E31" s="3">
        <f t="shared" si="2"/>
        <v>15788.5</v>
      </c>
      <c r="F31" s="3"/>
      <c r="G31" s="3">
        <f t="shared" si="3"/>
        <v>331558.5</v>
      </c>
      <c r="H31" s="3">
        <f>SUM(G$16:G31)-$J$34</f>
        <v>2984026</v>
      </c>
    </row>
    <row r="32" spans="1:11" x14ac:dyDescent="0.3">
      <c r="A32" s="1">
        <v>0.05</v>
      </c>
      <c r="B32" t="s">
        <v>32</v>
      </c>
      <c r="C32" s="3">
        <f t="shared" si="1"/>
        <v>315770</v>
      </c>
      <c r="D32" s="3"/>
      <c r="E32" s="3">
        <f t="shared" si="2"/>
        <v>15788.5</v>
      </c>
      <c r="F32" s="3"/>
      <c r="G32" s="3">
        <f t="shared" si="3"/>
        <v>331558.5</v>
      </c>
      <c r="H32" s="3">
        <f>SUM(G$16:G32)-$J$34</f>
        <v>3315584.5</v>
      </c>
    </row>
    <row r="33" spans="1:11" x14ac:dyDescent="0.3">
      <c r="A33" s="1">
        <v>0.05</v>
      </c>
      <c r="B33" t="s">
        <v>33</v>
      </c>
      <c r="C33" s="3">
        <f t="shared" si="1"/>
        <v>315770</v>
      </c>
      <c r="D33" s="3"/>
      <c r="E33" s="3">
        <f t="shared" si="2"/>
        <v>15788.5</v>
      </c>
      <c r="F33" s="3">
        <f>C12</f>
        <v>34143</v>
      </c>
      <c r="G33" s="3">
        <f t="shared" si="3"/>
        <v>365701.5</v>
      </c>
      <c r="H33" s="3">
        <f>SUM(G$16:G33)-$J$34</f>
        <v>3681286</v>
      </c>
    </row>
    <row r="34" spans="1:11" x14ac:dyDescent="0.3">
      <c r="A34" s="4">
        <f>SUM(A16:A33)</f>
        <v>1.0000000000000004</v>
      </c>
      <c r="B34" s="5"/>
      <c r="C34" s="6">
        <f>SUM(C16:C33)</f>
        <v>6315400</v>
      </c>
      <c r="D34" s="6"/>
      <c r="E34" s="6">
        <f>SUM(E16:E33)</f>
        <v>315770</v>
      </c>
      <c r="F34" s="6">
        <f>SUM(F16:F33)</f>
        <v>34143</v>
      </c>
      <c r="G34" s="6">
        <f>SUM(G16:G33)</f>
        <v>7074513</v>
      </c>
      <c r="I34">
        <f>SUM(I16:I33)</f>
        <v>1732317</v>
      </c>
      <c r="J34" s="6">
        <f>SUM(J16:J33)</f>
        <v>3393227</v>
      </c>
      <c r="K34" s="3">
        <f>J34-I34</f>
        <v>1660910</v>
      </c>
    </row>
    <row r="35" spans="1:11" x14ac:dyDescent="0.3">
      <c r="I35" s="3">
        <f>I34/2</f>
        <v>866158.5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CC4B-1BC9-4918-9D6F-C513EF461829}">
  <dimension ref="A1:I126"/>
  <sheetViews>
    <sheetView workbookViewId="0">
      <selection activeCell="F14" sqref="F14"/>
    </sheetView>
  </sheetViews>
  <sheetFormatPr defaultRowHeight="14.4" x14ac:dyDescent="0.3"/>
  <cols>
    <col min="2" max="5" width="13.109375" bestFit="1" customWidth="1"/>
  </cols>
  <sheetData>
    <row r="1" spans="1:9" x14ac:dyDescent="0.3">
      <c r="A1" t="s">
        <v>36</v>
      </c>
      <c r="B1">
        <v>3000000</v>
      </c>
    </row>
    <row r="2" spans="1:9" x14ac:dyDescent="0.3">
      <c r="A2" t="s">
        <v>37</v>
      </c>
      <c r="B2" s="2">
        <v>8.5500000000000007E-2</v>
      </c>
    </row>
    <row r="3" spans="1:9" x14ac:dyDescent="0.3">
      <c r="A3" t="s">
        <v>38</v>
      </c>
      <c r="B3">
        <v>10</v>
      </c>
    </row>
    <row r="4" spans="1:9" x14ac:dyDescent="0.3">
      <c r="A4" t="s">
        <v>39</v>
      </c>
      <c r="B4">
        <v>12</v>
      </c>
    </row>
    <row r="6" spans="1:9" x14ac:dyDescent="0.3">
      <c r="A6">
        <v>1</v>
      </c>
      <c r="B6" s="8">
        <f>PMT($B$2/$B$4,$B$3*$B$4,-$B$1)</f>
        <v>37275.978752472525</v>
      </c>
      <c r="C6" s="8">
        <f t="shared" ref="C6:C37" si="0">IPMT($B$2/$B$4,A6,$B$3*$B$4,-$B$1)</f>
        <v>21375</v>
      </c>
      <c r="D6" s="8">
        <f t="shared" ref="D6:D37" si="1">PPMT($B$2/$B$4,A6,$B$3*$B$4,-$B$1)</f>
        <v>15900.978752472522</v>
      </c>
      <c r="E6" s="8">
        <f>C6+D6</f>
        <v>37275.978752472525</v>
      </c>
      <c r="I6" s="21">
        <v>43647</v>
      </c>
    </row>
    <row r="7" spans="1:9" x14ac:dyDescent="0.3">
      <c r="A7">
        <v>2</v>
      </c>
      <c r="B7" s="8">
        <f t="shared" ref="B7:B70" si="2">PMT($B$2/$B$4,$B$3*$B$4,-$B$1)</f>
        <v>37275.978752472525</v>
      </c>
      <c r="C7" s="8">
        <f t="shared" si="0"/>
        <v>21261.705526388636</v>
      </c>
      <c r="D7" s="8">
        <f t="shared" si="1"/>
        <v>16014.273226083889</v>
      </c>
      <c r="E7" s="8">
        <f t="shared" ref="E7:E70" si="3">C7+D7</f>
        <v>37275.978752472525</v>
      </c>
      <c r="I7" s="21">
        <v>43678</v>
      </c>
    </row>
    <row r="8" spans="1:9" x14ac:dyDescent="0.3">
      <c r="A8">
        <v>3</v>
      </c>
      <c r="B8" s="8">
        <f t="shared" si="2"/>
        <v>37275.978752472525</v>
      </c>
      <c r="C8" s="8">
        <f t="shared" si="0"/>
        <v>21147.603829652788</v>
      </c>
      <c r="D8" s="8">
        <f t="shared" si="1"/>
        <v>16128.374922819736</v>
      </c>
      <c r="E8" s="8">
        <f t="shared" si="3"/>
        <v>37275.978752472525</v>
      </c>
      <c r="I8" s="21">
        <v>43709</v>
      </c>
    </row>
    <row r="9" spans="1:9" x14ac:dyDescent="0.3">
      <c r="A9">
        <v>4</v>
      </c>
      <c r="B9" s="8">
        <f t="shared" si="2"/>
        <v>37275.978752472525</v>
      </c>
      <c r="C9" s="8">
        <f t="shared" si="0"/>
        <v>21032.689158327699</v>
      </c>
      <c r="D9" s="8">
        <f t="shared" si="1"/>
        <v>16243.289594144824</v>
      </c>
      <c r="E9" s="8">
        <f t="shared" si="3"/>
        <v>37275.978752472525</v>
      </c>
      <c r="I9" s="21">
        <v>43739</v>
      </c>
    </row>
    <row r="10" spans="1:9" x14ac:dyDescent="0.3">
      <c r="A10">
        <v>5</v>
      </c>
      <c r="B10" s="8">
        <f t="shared" si="2"/>
        <v>37275.978752472525</v>
      </c>
      <c r="C10" s="8">
        <f t="shared" si="0"/>
        <v>20916.955719969421</v>
      </c>
      <c r="D10" s="8">
        <f t="shared" si="1"/>
        <v>16359.023032503106</v>
      </c>
      <c r="E10" s="8">
        <f t="shared" si="3"/>
        <v>37275.978752472525</v>
      </c>
      <c r="I10" s="21">
        <v>43770</v>
      </c>
    </row>
    <row r="11" spans="1:9" x14ac:dyDescent="0.3">
      <c r="A11">
        <v>6</v>
      </c>
      <c r="B11" s="8">
        <f t="shared" si="2"/>
        <v>37275.978752472525</v>
      </c>
      <c r="C11" s="8">
        <f t="shared" si="0"/>
        <v>20800.397680862829</v>
      </c>
      <c r="D11" s="8">
        <f t="shared" si="1"/>
        <v>16475.581071609693</v>
      </c>
      <c r="E11" s="8">
        <f t="shared" si="3"/>
        <v>37275.978752472525</v>
      </c>
      <c r="I11" s="21">
        <v>43800</v>
      </c>
    </row>
    <row r="12" spans="1:9" x14ac:dyDescent="0.3">
      <c r="A12">
        <v>7</v>
      </c>
      <c r="B12" s="8">
        <f t="shared" si="2"/>
        <v>37275.978752472525</v>
      </c>
      <c r="C12" s="8">
        <f t="shared" si="0"/>
        <v>20683.009165727613</v>
      </c>
      <c r="D12" s="8">
        <f t="shared" si="1"/>
        <v>16592.969586744912</v>
      </c>
      <c r="E12" s="8">
        <f t="shared" si="3"/>
        <v>37275.978752472525</v>
      </c>
      <c r="I12" s="21">
        <v>43831</v>
      </c>
    </row>
    <row r="13" spans="1:9" x14ac:dyDescent="0.3">
      <c r="A13">
        <v>8</v>
      </c>
      <c r="B13" s="8">
        <f t="shared" si="2"/>
        <v>37275.978752472525</v>
      </c>
      <c r="C13" s="8">
        <f t="shared" si="0"/>
        <v>20564.784257422059</v>
      </c>
      <c r="D13" s="8">
        <f t="shared" si="1"/>
        <v>16711.194495050469</v>
      </c>
      <c r="E13" s="8">
        <f t="shared" si="3"/>
        <v>37275.978752472525</v>
      </c>
      <c r="I13" s="21">
        <v>43862</v>
      </c>
    </row>
    <row r="14" spans="1:9" x14ac:dyDescent="0.3">
      <c r="A14">
        <v>9</v>
      </c>
      <c r="B14" s="8">
        <f t="shared" si="2"/>
        <v>37275.978752472525</v>
      </c>
      <c r="C14" s="8">
        <f t="shared" si="0"/>
        <v>20445.71699664482</v>
      </c>
      <c r="D14" s="8">
        <f t="shared" si="1"/>
        <v>16830.261755827705</v>
      </c>
      <c r="E14" s="8">
        <f t="shared" si="3"/>
        <v>37275.978752472525</v>
      </c>
      <c r="F14" s="8">
        <f>SUM(C6:C14)</f>
        <v>188227.86233499588</v>
      </c>
      <c r="I14" s="21">
        <v>43891</v>
      </c>
    </row>
    <row r="15" spans="1:9" x14ac:dyDescent="0.3">
      <c r="A15">
        <v>10</v>
      </c>
      <c r="B15" s="8">
        <f t="shared" si="2"/>
        <v>37275.978752472525</v>
      </c>
      <c r="C15" s="8">
        <f t="shared" si="0"/>
        <v>20325.801381634545</v>
      </c>
      <c r="D15" s="8">
        <f t="shared" si="1"/>
        <v>16950.177370837973</v>
      </c>
      <c r="E15" s="8">
        <f t="shared" si="3"/>
        <v>37275.978752472518</v>
      </c>
      <c r="I15" s="21">
        <v>43922</v>
      </c>
    </row>
    <row r="16" spans="1:9" x14ac:dyDescent="0.3">
      <c r="A16">
        <v>11</v>
      </c>
      <c r="B16" s="8">
        <f t="shared" si="2"/>
        <v>37275.978752472525</v>
      </c>
      <c r="C16" s="8">
        <f t="shared" si="0"/>
        <v>20205.031367867326</v>
      </c>
      <c r="D16" s="8">
        <f t="shared" si="1"/>
        <v>17070.947384605199</v>
      </c>
      <c r="E16" s="8">
        <f t="shared" si="3"/>
        <v>37275.978752472525</v>
      </c>
      <c r="I16" s="21">
        <v>43952</v>
      </c>
    </row>
    <row r="17" spans="1:9" x14ac:dyDescent="0.3">
      <c r="A17">
        <v>12</v>
      </c>
      <c r="B17" s="8">
        <f t="shared" si="2"/>
        <v>37275.978752472525</v>
      </c>
      <c r="C17" s="8">
        <f t="shared" si="0"/>
        <v>20083.400867752018</v>
      </c>
      <c r="D17" s="8">
        <f t="shared" si="1"/>
        <v>17192.577884720507</v>
      </c>
      <c r="E17" s="8">
        <f t="shared" si="3"/>
        <v>37275.978752472525</v>
      </c>
      <c r="F17" s="8">
        <f>SUM(C6:C17)</f>
        <v>248842.09595224977</v>
      </c>
      <c r="G17" s="8">
        <f>SUM(D6:D17)</f>
        <v>198469.64907742053</v>
      </c>
      <c r="H17" s="8">
        <f>F17+G17</f>
        <v>447311.7450296703</v>
      </c>
      <c r="I17" s="21">
        <v>43983</v>
      </c>
    </row>
    <row r="18" spans="1:9" x14ac:dyDescent="0.3">
      <c r="A18">
        <v>13</v>
      </c>
      <c r="B18" s="8">
        <f t="shared" si="2"/>
        <v>37275.978752472525</v>
      </c>
      <c r="C18" s="8">
        <f t="shared" si="0"/>
        <v>19960.903750323378</v>
      </c>
      <c r="D18" s="8">
        <f t="shared" si="1"/>
        <v>17315.075002149144</v>
      </c>
      <c r="E18" s="8">
        <f t="shared" si="3"/>
        <v>37275.978752472525</v>
      </c>
      <c r="I18" s="21">
        <v>44013</v>
      </c>
    </row>
    <row r="19" spans="1:9" x14ac:dyDescent="0.3">
      <c r="A19">
        <v>14</v>
      </c>
      <c r="B19" s="8">
        <f t="shared" si="2"/>
        <v>37275.978752472525</v>
      </c>
      <c r="C19" s="8">
        <f t="shared" si="0"/>
        <v>19837.533840933069</v>
      </c>
      <c r="D19" s="8">
        <f t="shared" si="1"/>
        <v>17438.444911539453</v>
      </c>
      <c r="E19" s="8">
        <f t="shared" si="3"/>
        <v>37275.978752472525</v>
      </c>
      <c r="I19" s="21">
        <v>44044</v>
      </c>
    </row>
    <row r="20" spans="1:9" x14ac:dyDescent="0.3">
      <c r="A20">
        <v>15</v>
      </c>
      <c r="B20" s="8">
        <f t="shared" si="2"/>
        <v>37275.978752472525</v>
      </c>
      <c r="C20" s="8">
        <f t="shared" si="0"/>
        <v>19713.284920938349</v>
      </c>
      <c r="D20" s="8">
        <f t="shared" si="1"/>
        <v>17562.693831534172</v>
      </c>
      <c r="E20" s="8">
        <f t="shared" si="3"/>
        <v>37275.978752472525</v>
      </c>
      <c r="I20" s="21">
        <v>44075</v>
      </c>
    </row>
    <row r="21" spans="1:9" x14ac:dyDescent="0.3">
      <c r="A21">
        <v>16</v>
      </c>
      <c r="B21" s="8">
        <f t="shared" si="2"/>
        <v>37275.978752472525</v>
      </c>
      <c r="C21" s="8">
        <f t="shared" si="0"/>
        <v>19588.150727388671</v>
      </c>
      <c r="D21" s="8">
        <f t="shared" si="1"/>
        <v>17687.828025083854</v>
      </c>
      <c r="E21" s="8">
        <f t="shared" si="3"/>
        <v>37275.978752472525</v>
      </c>
      <c r="I21" s="21">
        <v>44105</v>
      </c>
    </row>
    <row r="22" spans="1:9" x14ac:dyDescent="0.3">
      <c r="A22">
        <v>17</v>
      </c>
      <c r="B22" s="8">
        <f t="shared" si="2"/>
        <v>37275.978752472525</v>
      </c>
      <c r="C22" s="8">
        <f t="shared" si="0"/>
        <v>19462.124952709946</v>
      </c>
      <c r="D22" s="8">
        <f t="shared" si="1"/>
        <v>17813.853799762579</v>
      </c>
      <c r="E22" s="8">
        <f t="shared" si="3"/>
        <v>37275.978752472525</v>
      </c>
      <c r="I22" s="21">
        <v>44136</v>
      </c>
    </row>
    <row r="23" spans="1:9" x14ac:dyDescent="0.3">
      <c r="A23">
        <v>18</v>
      </c>
      <c r="B23" s="8">
        <f t="shared" si="2"/>
        <v>37275.978752472525</v>
      </c>
      <c r="C23" s="8">
        <f t="shared" si="0"/>
        <v>19335.201244386637</v>
      </c>
      <c r="D23" s="8">
        <f t="shared" si="1"/>
        <v>17940.777508085885</v>
      </c>
      <c r="E23" s="8">
        <f t="shared" si="3"/>
        <v>37275.978752472525</v>
      </c>
      <c r="I23" s="21">
        <v>44166</v>
      </c>
    </row>
    <row r="24" spans="1:9" x14ac:dyDescent="0.3">
      <c r="A24">
        <v>19</v>
      </c>
      <c r="B24" s="8">
        <f t="shared" si="2"/>
        <v>37275.978752472525</v>
      </c>
      <c r="C24" s="8">
        <f t="shared" si="0"/>
        <v>19207.373204641528</v>
      </c>
      <c r="D24" s="8">
        <f t="shared" si="1"/>
        <v>18068.605547830997</v>
      </c>
      <c r="E24" s="8">
        <f t="shared" si="3"/>
        <v>37275.978752472525</v>
      </c>
      <c r="I24" s="21">
        <v>44197</v>
      </c>
    </row>
    <row r="25" spans="1:9" x14ac:dyDescent="0.3">
      <c r="A25">
        <v>20</v>
      </c>
      <c r="B25" s="8">
        <f t="shared" si="2"/>
        <v>37275.978752472525</v>
      </c>
      <c r="C25" s="8">
        <f t="shared" si="0"/>
        <v>19078.634390113228</v>
      </c>
      <c r="D25" s="8">
        <f t="shared" si="1"/>
        <v>18197.344362359294</v>
      </c>
      <c r="E25" s="8">
        <f t="shared" si="3"/>
        <v>37275.978752472525</v>
      </c>
      <c r="I25" s="21">
        <v>44228</v>
      </c>
    </row>
    <row r="26" spans="1:9" x14ac:dyDescent="0.3">
      <c r="A26">
        <v>21</v>
      </c>
      <c r="B26" s="8">
        <f t="shared" si="2"/>
        <v>37275.978752472525</v>
      </c>
      <c r="C26" s="8">
        <f t="shared" si="0"/>
        <v>18948.97831153142</v>
      </c>
      <c r="D26" s="8">
        <f t="shared" si="1"/>
        <v>18327.000440941101</v>
      </c>
      <c r="E26" s="8">
        <f t="shared" si="3"/>
        <v>37275.978752472525</v>
      </c>
      <c r="F26" s="8">
        <f>SUM(C15:C26)</f>
        <v>235746.41896022015</v>
      </c>
      <c r="I26" s="21">
        <v>44256</v>
      </c>
    </row>
    <row r="27" spans="1:9" x14ac:dyDescent="0.3">
      <c r="A27">
        <v>22</v>
      </c>
      <c r="B27" s="8">
        <f t="shared" si="2"/>
        <v>37275.978752472525</v>
      </c>
      <c r="C27" s="8">
        <f t="shared" si="0"/>
        <v>18818.398433389713</v>
      </c>
      <c r="D27" s="8">
        <f t="shared" si="1"/>
        <v>18457.580319082808</v>
      </c>
      <c r="E27" s="8">
        <f t="shared" si="3"/>
        <v>37275.978752472525</v>
      </c>
      <c r="I27" s="21">
        <v>44287</v>
      </c>
    </row>
    <row r="28" spans="1:9" x14ac:dyDescent="0.3">
      <c r="A28">
        <v>23</v>
      </c>
      <c r="B28" s="8">
        <f t="shared" si="2"/>
        <v>37275.978752472525</v>
      </c>
      <c r="C28" s="8">
        <f t="shared" si="0"/>
        <v>18686.888173616251</v>
      </c>
      <c r="D28" s="8">
        <f t="shared" si="1"/>
        <v>18589.090578856274</v>
      </c>
      <c r="E28" s="8">
        <f t="shared" si="3"/>
        <v>37275.978752472525</v>
      </c>
      <c r="I28" s="21">
        <v>44317</v>
      </c>
    </row>
    <row r="29" spans="1:9" x14ac:dyDescent="0.3">
      <c r="A29">
        <v>24</v>
      </c>
      <c r="B29" s="8">
        <f t="shared" si="2"/>
        <v>37275.978752472525</v>
      </c>
      <c r="C29" s="8">
        <f t="shared" si="0"/>
        <v>18554.440903241895</v>
      </c>
      <c r="D29" s="8">
        <f t="shared" si="1"/>
        <v>18721.537849230626</v>
      </c>
      <c r="E29" s="8">
        <f t="shared" si="3"/>
        <v>37275.978752472525</v>
      </c>
      <c r="F29" s="8">
        <f>SUM(C18:C29)</f>
        <v>231191.9128532141</v>
      </c>
      <c r="G29" s="8">
        <f>SUM(D18:D29)</f>
        <v>216119.8321764562</v>
      </c>
      <c r="H29" s="8">
        <f>F29+G29</f>
        <v>447311.7450296703</v>
      </c>
      <c r="I29" s="21">
        <v>44348</v>
      </c>
    </row>
    <row r="30" spans="1:9" x14ac:dyDescent="0.3">
      <c r="A30">
        <v>25</v>
      </c>
      <c r="B30" s="8">
        <f t="shared" si="2"/>
        <v>37275.978752472525</v>
      </c>
      <c r="C30" s="8">
        <f t="shared" si="0"/>
        <v>18421.04994606613</v>
      </c>
      <c r="D30" s="8">
        <f t="shared" si="1"/>
        <v>18854.928806406391</v>
      </c>
      <c r="E30" s="8">
        <f t="shared" si="3"/>
        <v>37275.978752472525</v>
      </c>
      <c r="I30" s="21">
        <v>44378</v>
      </c>
    </row>
    <row r="31" spans="1:9" x14ac:dyDescent="0.3">
      <c r="A31">
        <v>26</v>
      </c>
      <c r="B31" s="8">
        <f t="shared" si="2"/>
        <v>37275.978752472525</v>
      </c>
      <c r="C31" s="8">
        <f t="shared" si="0"/>
        <v>18286.708578320482</v>
      </c>
      <c r="D31" s="8">
        <f t="shared" si="1"/>
        <v>18989.27017415204</v>
      </c>
      <c r="E31" s="8">
        <f t="shared" si="3"/>
        <v>37275.978752472525</v>
      </c>
      <c r="I31" s="21">
        <v>44409</v>
      </c>
    </row>
    <row r="32" spans="1:9" x14ac:dyDescent="0.3">
      <c r="A32">
        <v>27</v>
      </c>
      <c r="B32" s="8">
        <f t="shared" si="2"/>
        <v>37275.978752472525</v>
      </c>
      <c r="C32" s="8">
        <f t="shared" si="0"/>
        <v>18151.41002832965</v>
      </c>
      <c r="D32" s="8">
        <f t="shared" si="1"/>
        <v>19124.568724142871</v>
      </c>
      <c r="E32" s="8">
        <f t="shared" si="3"/>
        <v>37275.978752472525</v>
      </c>
      <c r="I32" s="21">
        <v>44440</v>
      </c>
    </row>
    <row r="33" spans="1:9" x14ac:dyDescent="0.3">
      <c r="A33">
        <v>28</v>
      </c>
      <c r="B33" s="8">
        <f t="shared" si="2"/>
        <v>37275.978752472525</v>
      </c>
      <c r="C33" s="8">
        <f t="shared" si="0"/>
        <v>18015.147476170132</v>
      </c>
      <c r="D33" s="8">
        <f t="shared" si="1"/>
        <v>19260.83127630239</v>
      </c>
      <c r="E33" s="8">
        <f t="shared" si="3"/>
        <v>37275.978752472525</v>
      </c>
      <c r="I33" s="21">
        <v>44470</v>
      </c>
    </row>
    <row r="34" spans="1:9" x14ac:dyDescent="0.3">
      <c r="A34">
        <v>29</v>
      </c>
      <c r="B34" s="8">
        <f t="shared" si="2"/>
        <v>37275.978752472525</v>
      </c>
      <c r="C34" s="8">
        <f t="shared" si="0"/>
        <v>17877.914053326484</v>
      </c>
      <c r="D34" s="8">
        <f t="shared" si="1"/>
        <v>19398.064699146042</v>
      </c>
      <c r="E34" s="8">
        <f t="shared" si="3"/>
        <v>37275.978752472525</v>
      </c>
      <c r="I34" s="21">
        <v>44501</v>
      </c>
    </row>
    <row r="35" spans="1:9" x14ac:dyDescent="0.3">
      <c r="A35">
        <v>30</v>
      </c>
      <c r="B35" s="8">
        <f t="shared" si="2"/>
        <v>37275.978752472525</v>
      </c>
      <c r="C35" s="8">
        <f t="shared" si="0"/>
        <v>17739.702842345065</v>
      </c>
      <c r="D35" s="8">
        <f t="shared" si="1"/>
        <v>19536.275910127457</v>
      </c>
      <c r="E35" s="8">
        <f t="shared" si="3"/>
        <v>37275.978752472525</v>
      </c>
      <c r="I35" s="21">
        <v>44531</v>
      </c>
    </row>
    <row r="36" spans="1:9" x14ac:dyDescent="0.3">
      <c r="A36">
        <v>31</v>
      </c>
      <c r="B36" s="8">
        <f t="shared" si="2"/>
        <v>37275.978752472525</v>
      </c>
      <c r="C36" s="8">
        <f t="shared" si="0"/>
        <v>17600.506876485404</v>
      </c>
      <c r="D36" s="8">
        <f t="shared" si="1"/>
        <v>19675.471875987118</v>
      </c>
      <c r="E36" s="8">
        <f t="shared" si="3"/>
        <v>37275.978752472525</v>
      </c>
      <c r="I36" s="21">
        <v>44562</v>
      </c>
    </row>
    <row r="37" spans="1:9" x14ac:dyDescent="0.3">
      <c r="A37">
        <v>32</v>
      </c>
      <c r="B37" s="8">
        <f t="shared" si="2"/>
        <v>37275.978752472525</v>
      </c>
      <c r="C37" s="8">
        <f t="shared" si="0"/>
        <v>17460.319139368996</v>
      </c>
      <c r="D37" s="8">
        <f t="shared" si="1"/>
        <v>19815.659613103526</v>
      </c>
      <c r="E37" s="8">
        <f t="shared" si="3"/>
        <v>37275.978752472525</v>
      </c>
      <c r="I37" s="21">
        <v>44593</v>
      </c>
    </row>
    <row r="38" spans="1:9" x14ac:dyDescent="0.3">
      <c r="A38">
        <v>33</v>
      </c>
      <c r="B38" s="8">
        <f t="shared" si="2"/>
        <v>37275.978752472525</v>
      </c>
      <c r="C38" s="8">
        <f t="shared" ref="C38:C69" si="4">IPMT($B$2/$B$4,A38,$B$3*$B$4,-$B$1)</f>
        <v>17319.13256462563</v>
      </c>
      <c r="D38" s="8">
        <f t="shared" ref="D38:D69" si="5">PPMT($B$2/$B$4,A38,$B$3*$B$4,-$B$1)</f>
        <v>19956.846187846892</v>
      </c>
      <c r="E38" s="8">
        <f t="shared" si="3"/>
        <v>37275.978752472525</v>
      </c>
      <c r="F38" s="8">
        <f>SUM(C27:C38)</f>
        <v>216931.6190152858</v>
      </c>
      <c r="I38" s="21">
        <v>44621</v>
      </c>
    </row>
    <row r="39" spans="1:9" x14ac:dyDescent="0.3">
      <c r="A39">
        <v>34</v>
      </c>
      <c r="B39" s="8">
        <f t="shared" si="2"/>
        <v>37275.978752472525</v>
      </c>
      <c r="C39" s="8">
        <f t="shared" si="4"/>
        <v>17176.940035537224</v>
      </c>
      <c r="D39" s="8">
        <f t="shared" si="5"/>
        <v>20099.038716935298</v>
      </c>
      <c r="E39" s="8">
        <f t="shared" si="3"/>
        <v>37275.978752472525</v>
      </c>
      <c r="I39" s="21">
        <v>44652</v>
      </c>
    </row>
    <row r="40" spans="1:9" x14ac:dyDescent="0.3">
      <c r="A40">
        <v>35</v>
      </c>
      <c r="B40" s="8">
        <f t="shared" si="2"/>
        <v>37275.978752472525</v>
      </c>
      <c r="C40" s="8">
        <f t="shared" si="4"/>
        <v>17033.734384679061</v>
      </c>
      <c r="D40" s="8">
        <f t="shared" si="5"/>
        <v>20242.244367793464</v>
      </c>
      <c r="E40" s="8">
        <f t="shared" si="3"/>
        <v>37275.978752472525</v>
      </c>
      <c r="I40" s="21">
        <v>44682</v>
      </c>
    </row>
    <row r="41" spans="1:9" x14ac:dyDescent="0.3">
      <c r="A41">
        <v>36</v>
      </c>
      <c r="B41" s="8">
        <f t="shared" si="2"/>
        <v>37275.978752472525</v>
      </c>
      <c r="C41" s="8">
        <f t="shared" si="4"/>
        <v>16889.508393558535</v>
      </c>
      <c r="D41" s="8">
        <f t="shared" si="5"/>
        <v>20386.47035891399</v>
      </c>
      <c r="E41" s="8">
        <f t="shared" si="3"/>
        <v>37275.978752472525</v>
      </c>
      <c r="F41" s="8">
        <f>SUM(C30:C41)</f>
        <v>211972.07431881278</v>
      </c>
      <c r="G41" s="8">
        <f>SUM(D30:D41)</f>
        <v>235339.67071085743</v>
      </c>
      <c r="H41" s="8">
        <f>F41+G41</f>
        <v>447311.74502967019</v>
      </c>
      <c r="I41" s="21">
        <v>44713</v>
      </c>
    </row>
    <row r="42" spans="1:9" x14ac:dyDescent="0.3">
      <c r="A42">
        <v>37</v>
      </c>
      <c r="B42" s="8">
        <f t="shared" si="2"/>
        <v>37275.978752472525</v>
      </c>
      <c r="C42" s="8">
        <f t="shared" si="4"/>
        <v>16744.254792251271</v>
      </c>
      <c r="D42" s="8">
        <f t="shared" si="5"/>
        <v>20531.723960221254</v>
      </c>
      <c r="E42" s="8">
        <f t="shared" si="3"/>
        <v>37275.978752472525</v>
      </c>
      <c r="I42" s="21">
        <v>44743</v>
      </c>
    </row>
    <row r="43" spans="1:9" x14ac:dyDescent="0.3">
      <c r="A43">
        <v>38</v>
      </c>
      <c r="B43" s="8">
        <f t="shared" si="2"/>
        <v>37275.978752472525</v>
      </c>
      <c r="C43" s="8">
        <f t="shared" si="4"/>
        <v>16597.966259034696</v>
      </c>
      <c r="D43" s="8">
        <f t="shared" si="5"/>
        <v>20678.012493437829</v>
      </c>
      <c r="E43" s="8">
        <f t="shared" si="3"/>
        <v>37275.978752472525</v>
      </c>
      <c r="I43" s="21">
        <v>44774</v>
      </c>
    </row>
    <row r="44" spans="1:9" x14ac:dyDescent="0.3">
      <c r="A44">
        <v>39</v>
      </c>
      <c r="B44" s="8">
        <f t="shared" si="2"/>
        <v>37275.978752472525</v>
      </c>
      <c r="C44" s="8">
        <f t="shared" si="4"/>
        <v>16450.635420018949</v>
      </c>
      <c r="D44" s="8">
        <f t="shared" si="5"/>
        <v>20825.343332453569</v>
      </c>
      <c r="E44" s="8">
        <f t="shared" si="3"/>
        <v>37275.978752472518</v>
      </c>
      <c r="I44" s="21">
        <v>44805</v>
      </c>
    </row>
    <row r="45" spans="1:9" x14ac:dyDescent="0.3">
      <c r="A45">
        <v>40</v>
      </c>
      <c r="B45" s="8">
        <f t="shared" si="2"/>
        <v>37275.978752472525</v>
      </c>
      <c r="C45" s="8">
        <f t="shared" si="4"/>
        <v>16302.254848775214</v>
      </c>
      <c r="D45" s="8">
        <f t="shared" si="5"/>
        <v>20973.723903697304</v>
      </c>
      <c r="E45" s="8">
        <f t="shared" si="3"/>
        <v>37275.978752472518</v>
      </c>
      <c r="I45" s="21">
        <v>44835</v>
      </c>
    </row>
    <row r="46" spans="1:9" x14ac:dyDescent="0.3">
      <c r="A46">
        <v>41</v>
      </c>
      <c r="B46" s="8">
        <f t="shared" si="2"/>
        <v>37275.978752472525</v>
      </c>
      <c r="C46" s="8">
        <f t="shared" si="4"/>
        <v>16152.817065961375</v>
      </c>
      <c r="D46" s="8">
        <f t="shared" si="5"/>
        <v>21123.161686511146</v>
      </c>
      <c r="E46" s="8">
        <f t="shared" si="3"/>
        <v>37275.978752472525</v>
      </c>
      <c r="I46" s="21">
        <v>44866</v>
      </c>
    </row>
    <row r="47" spans="1:9" x14ac:dyDescent="0.3">
      <c r="A47">
        <v>42</v>
      </c>
      <c r="B47" s="8">
        <f t="shared" si="2"/>
        <v>37275.978752472525</v>
      </c>
      <c r="C47" s="8">
        <f t="shared" si="4"/>
        <v>16002.314538944984</v>
      </c>
      <c r="D47" s="8">
        <f t="shared" si="5"/>
        <v>21273.664213527543</v>
      </c>
      <c r="E47" s="8">
        <f t="shared" si="3"/>
        <v>37275.978752472525</v>
      </c>
      <c r="I47" s="21">
        <v>44896</v>
      </c>
    </row>
    <row r="48" spans="1:9" x14ac:dyDescent="0.3">
      <c r="A48">
        <v>43</v>
      </c>
      <c r="B48" s="8">
        <f t="shared" si="2"/>
        <v>37275.978752472525</v>
      </c>
      <c r="C48" s="8">
        <f t="shared" si="4"/>
        <v>15850.7396814236</v>
      </c>
      <c r="D48" s="8">
        <f t="shared" si="5"/>
        <v>21425.239071048924</v>
      </c>
      <c r="E48" s="8">
        <f t="shared" si="3"/>
        <v>37275.978752472525</v>
      </c>
      <c r="I48" s="21">
        <v>44927</v>
      </c>
    </row>
    <row r="49" spans="1:9" x14ac:dyDescent="0.3">
      <c r="A49">
        <v>44</v>
      </c>
      <c r="B49" s="8">
        <f t="shared" si="2"/>
        <v>37275.978752472525</v>
      </c>
      <c r="C49" s="8">
        <f t="shared" si="4"/>
        <v>15698.08485304237</v>
      </c>
      <c r="D49" s="8">
        <f t="shared" si="5"/>
        <v>21577.893899430146</v>
      </c>
      <c r="E49" s="8">
        <f t="shared" si="3"/>
        <v>37275.978752472518</v>
      </c>
      <c r="I49" s="21">
        <v>44958</v>
      </c>
    </row>
    <row r="50" spans="1:9" x14ac:dyDescent="0.3">
      <c r="A50">
        <v>45</v>
      </c>
      <c r="B50" s="8">
        <f t="shared" si="2"/>
        <v>37275.978752472525</v>
      </c>
      <c r="C50" s="8">
        <f t="shared" si="4"/>
        <v>15544.342359008935</v>
      </c>
      <c r="D50" s="8">
        <f t="shared" si="5"/>
        <v>21731.636393463588</v>
      </c>
      <c r="E50" s="8">
        <f t="shared" si="3"/>
        <v>37275.978752472525</v>
      </c>
      <c r="F50" s="8">
        <f>SUM(C39:C50)</f>
        <v>196443.59263223622</v>
      </c>
      <c r="I50" s="21">
        <v>44986</v>
      </c>
    </row>
    <row r="51" spans="1:9" x14ac:dyDescent="0.3">
      <c r="A51">
        <v>46</v>
      </c>
      <c r="B51" s="8">
        <f t="shared" si="2"/>
        <v>37275.978752472525</v>
      </c>
      <c r="C51" s="8">
        <f t="shared" si="4"/>
        <v>15389.50444970551</v>
      </c>
      <c r="D51" s="8">
        <f t="shared" si="5"/>
        <v>21886.474302767012</v>
      </c>
      <c r="E51" s="8">
        <f t="shared" si="3"/>
        <v>37275.978752472525</v>
      </c>
      <c r="I51" s="21">
        <v>45017</v>
      </c>
    </row>
    <row r="52" spans="1:9" x14ac:dyDescent="0.3">
      <c r="A52">
        <v>47</v>
      </c>
      <c r="B52" s="8">
        <f t="shared" si="2"/>
        <v>37275.978752472525</v>
      </c>
      <c r="C52" s="8">
        <f t="shared" si="4"/>
        <v>15233.563320298292</v>
      </c>
      <c r="D52" s="8">
        <f t="shared" si="5"/>
        <v>22042.415432174232</v>
      </c>
      <c r="E52" s="8">
        <f t="shared" si="3"/>
        <v>37275.978752472525</v>
      </c>
      <c r="I52" s="21">
        <v>45047</v>
      </c>
    </row>
    <row r="53" spans="1:9" x14ac:dyDescent="0.3">
      <c r="A53">
        <v>48</v>
      </c>
      <c r="B53" s="8">
        <f t="shared" si="2"/>
        <v>37275.978752472525</v>
      </c>
      <c r="C53" s="8">
        <f t="shared" si="4"/>
        <v>15076.511110344054</v>
      </c>
      <c r="D53" s="8">
        <f t="shared" si="5"/>
        <v>22199.467642128471</v>
      </c>
      <c r="E53" s="8">
        <f t="shared" si="3"/>
        <v>37275.978752472525</v>
      </c>
      <c r="F53" s="8">
        <f>SUM(C42:C53)</f>
        <v>191042.98869880923</v>
      </c>
      <c r="G53" s="8">
        <f>SUM(D42:D53)</f>
        <v>256268.75633086101</v>
      </c>
      <c r="H53" s="8">
        <f>F53+G53</f>
        <v>447311.74502967024</v>
      </c>
      <c r="I53" s="21">
        <v>45078</v>
      </c>
    </row>
    <row r="54" spans="1:9" x14ac:dyDescent="0.3">
      <c r="A54">
        <v>49</v>
      </c>
      <c r="B54" s="8">
        <f t="shared" si="2"/>
        <v>37275.978752472525</v>
      </c>
      <c r="C54" s="8">
        <f t="shared" si="4"/>
        <v>14918.339903393886</v>
      </c>
      <c r="D54" s="8">
        <f t="shared" si="5"/>
        <v>22357.638849078638</v>
      </c>
      <c r="E54" s="8">
        <f t="shared" si="3"/>
        <v>37275.978752472525</v>
      </c>
      <c r="I54" s="21">
        <v>45108</v>
      </c>
    </row>
    <row r="55" spans="1:9" x14ac:dyDescent="0.3">
      <c r="A55">
        <v>50</v>
      </c>
      <c r="B55" s="8">
        <f t="shared" si="2"/>
        <v>37275.978752472525</v>
      </c>
      <c r="C55" s="8">
        <f t="shared" si="4"/>
        <v>14759.041726594203</v>
      </c>
      <c r="D55" s="8">
        <f t="shared" si="5"/>
        <v>22516.93702587832</v>
      </c>
      <c r="E55" s="8">
        <f t="shared" si="3"/>
        <v>37275.978752472525</v>
      </c>
      <c r="I55" s="21">
        <v>45139</v>
      </c>
    </row>
    <row r="56" spans="1:9" x14ac:dyDescent="0.3">
      <c r="A56">
        <v>51</v>
      </c>
      <c r="B56" s="8">
        <f t="shared" si="2"/>
        <v>37275.978752472525</v>
      </c>
      <c r="C56" s="8">
        <f t="shared" si="4"/>
        <v>14598.608550284818</v>
      </c>
      <c r="D56" s="8">
        <f t="shared" si="5"/>
        <v>22677.370202187703</v>
      </c>
      <c r="E56" s="8">
        <f t="shared" si="3"/>
        <v>37275.978752472525</v>
      </c>
      <c r="I56" s="21">
        <v>45170</v>
      </c>
    </row>
    <row r="57" spans="1:9" x14ac:dyDescent="0.3">
      <c r="A57">
        <v>52</v>
      </c>
      <c r="B57" s="8">
        <f t="shared" si="2"/>
        <v>37275.978752472525</v>
      </c>
      <c r="C57" s="8">
        <f t="shared" si="4"/>
        <v>14437.032287594229</v>
      </c>
      <c r="D57" s="8">
        <f t="shared" si="5"/>
        <v>22838.946464878289</v>
      </c>
      <c r="E57" s="8">
        <f t="shared" si="3"/>
        <v>37275.978752472518</v>
      </c>
      <c r="I57" s="21">
        <v>45200</v>
      </c>
    </row>
    <row r="58" spans="1:9" x14ac:dyDescent="0.3">
      <c r="A58">
        <v>53</v>
      </c>
      <c r="B58" s="8">
        <f t="shared" si="2"/>
        <v>37275.978752472525</v>
      </c>
      <c r="C58" s="8">
        <f t="shared" si="4"/>
        <v>14274.304794031972</v>
      </c>
      <c r="D58" s="8">
        <f t="shared" si="5"/>
        <v>23001.673958440551</v>
      </c>
      <c r="E58" s="8">
        <f t="shared" si="3"/>
        <v>37275.978752472525</v>
      </c>
      <c r="I58" s="21">
        <v>45231</v>
      </c>
    </row>
    <row r="59" spans="1:9" x14ac:dyDescent="0.3">
      <c r="A59">
        <v>54</v>
      </c>
      <c r="B59" s="8">
        <f t="shared" si="2"/>
        <v>37275.978752472525</v>
      </c>
      <c r="C59" s="8">
        <f t="shared" si="4"/>
        <v>14110.417867078082</v>
      </c>
      <c r="D59" s="8">
        <f t="shared" si="5"/>
        <v>23165.56088539444</v>
      </c>
      <c r="E59" s="8">
        <f t="shared" si="3"/>
        <v>37275.978752472525</v>
      </c>
      <c r="I59" s="21">
        <v>45261</v>
      </c>
    </row>
    <row r="60" spans="1:9" x14ac:dyDescent="0.3">
      <c r="A60">
        <v>55</v>
      </c>
      <c r="B60" s="8">
        <f t="shared" si="2"/>
        <v>37275.978752472525</v>
      </c>
      <c r="C60" s="8">
        <f t="shared" si="4"/>
        <v>13945.363245769648</v>
      </c>
      <c r="D60" s="8">
        <f t="shared" si="5"/>
        <v>23330.615506702874</v>
      </c>
      <c r="E60" s="8">
        <f t="shared" si="3"/>
        <v>37275.978752472525</v>
      </c>
      <c r="I60" s="21">
        <v>45292</v>
      </c>
    </row>
    <row r="61" spans="1:9" x14ac:dyDescent="0.3">
      <c r="A61">
        <v>56</v>
      </c>
      <c r="B61" s="8">
        <f t="shared" si="2"/>
        <v>37275.978752472525</v>
      </c>
      <c r="C61" s="8">
        <f t="shared" si="4"/>
        <v>13779.13261028439</v>
      </c>
      <c r="D61" s="8">
        <f t="shared" si="5"/>
        <v>23496.846142188137</v>
      </c>
      <c r="E61" s="8">
        <f t="shared" si="3"/>
        <v>37275.978752472525</v>
      </c>
      <c r="I61" s="21">
        <v>45323</v>
      </c>
    </row>
    <row r="62" spans="1:9" x14ac:dyDescent="0.3">
      <c r="A62">
        <v>57</v>
      </c>
      <c r="B62" s="8">
        <f t="shared" si="2"/>
        <v>37275.978752472525</v>
      </c>
      <c r="C62" s="8">
        <f t="shared" si="4"/>
        <v>13611.717581521301</v>
      </c>
      <c r="D62" s="8">
        <f t="shared" si="5"/>
        <v>23664.261170951224</v>
      </c>
      <c r="E62" s="8">
        <f t="shared" si="3"/>
        <v>37275.978752472525</v>
      </c>
      <c r="F62" s="8">
        <f>SUM(C51:C62)</f>
        <v>174133.53744690039</v>
      </c>
      <c r="I62" s="21">
        <v>45352</v>
      </c>
    </row>
    <row r="63" spans="1:9" x14ac:dyDescent="0.3">
      <c r="A63">
        <v>58</v>
      </c>
      <c r="B63" s="8">
        <f t="shared" si="2"/>
        <v>37275.978752472525</v>
      </c>
      <c r="C63" s="8">
        <f t="shared" si="4"/>
        <v>13443.109720678271</v>
      </c>
      <c r="D63" s="8">
        <f t="shared" si="5"/>
        <v>23832.869031794253</v>
      </c>
      <c r="E63" s="8">
        <f t="shared" si="3"/>
        <v>37275.978752472525</v>
      </c>
      <c r="I63" s="21">
        <v>45383</v>
      </c>
    </row>
    <row r="64" spans="1:9" x14ac:dyDescent="0.3">
      <c r="A64">
        <v>59</v>
      </c>
      <c r="B64" s="8">
        <f t="shared" si="2"/>
        <v>37275.978752472525</v>
      </c>
      <c r="C64" s="8">
        <f t="shared" si="4"/>
        <v>13273.300528826736</v>
      </c>
      <c r="D64" s="8">
        <f t="shared" si="5"/>
        <v>24002.678223645784</v>
      </c>
      <c r="E64" s="8">
        <f t="shared" si="3"/>
        <v>37275.978752472518</v>
      </c>
      <c r="I64" s="21">
        <v>45413</v>
      </c>
    </row>
    <row r="65" spans="1:9" x14ac:dyDescent="0.3">
      <c r="A65">
        <v>60</v>
      </c>
      <c r="B65" s="8">
        <f t="shared" si="2"/>
        <v>37275.978752472525</v>
      </c>
      <c r="C65" s="8">
        <f t="shared" si="4"/>
        <v>13102.281446483263</v>
      </c>
      <c r="D65" s="8">
        <f t="shared" si="5"/>
        <v>24173.697305989263</v>
      </c>
      <c r="E65" s="8">
        <f t="shared" si="3"/>
        <v>37275.978752472525</v>
      </c>
      <c r="F65" s="8">
        <f>SUM(C54:C65)</f>
        <v>168252.65026254079</v>
      </c>
      <c r="G65" s="8">
        <f>SUM(D54:D65)</f>
        <v>279059.0947671294</v>
      </c>
      <c r="H65" s="8">
        <f>F65+G65</f>
        <v>447311.74502967019</v>
      </c>
      <c r="I65" s="21">
        <v>45444</v>
      </c>
    </row>
    <row r="66" spans="1:9" x14ac:dyDescent="0.3">
      <c r="A66">
        <v>61</v>
      </c>
      <c r="B66" s="8">
        <f t="shared" si="2"/>
        <v>37275.978752472525</v>
      </c>
      <c r="C66" s="8">
        <f t="shared" si="4"/>
        <v>12930.043853178091</v>
      </c>
      <c r="D66" s="8">
        <f t="shared" si="5"/>
        <v>24345.934899294436</v>
      </c>
      <c r="E66" s="8">
        <f t="shared" si="3"/>
        <v>37275.978752472525</v>
      </c>
      <c r="I66" s="21">
        <v>45474</v>
      </c>
    </row>
    <row r="67" spans="1:9" x14ac:dyDescent="0.3">
      <c r="A67">
        <v>62</v>
      </c>
      <c r="B67" s="8">
        <f t="shared" si="2"/>
        <v>37275.978752472525</v>
      </c>
      <c r="C67" s="8">
        <f t="shared" si="4"/>
        <v>12756.579067020613</v>
      </c>
      <c r="D67" s="8">
        <f t="shared" si="5"/>
        <v>24519.39968545191</v>
      </c>
      <c r="E67" s="8">
        <f t="shared" si="3"/>
        <v>37275.978752472525</v>
      </c>
      <c r="I67" s="21">
        <v>45505</v>
      </c>
    </row>
    <row r="68" spans="1:9" x14ac:dyDescent="0.3">
      <c r="A68">
        <v>63</v>
      </c>
      <c r="B68" s="8">
        <f t="shared" si="2"/>
        <v>37275.978752472525</v>
      </c>
      <c r="C68" s="8">
        <f t="shared" si="4"/>
        <v>12581.87834426177</v>
      </c>
      <c r="D68" s="8">
        <f t="shared" si="5"/>
        <v>24694.100408210754</v>
      </c>
      <c r="E68" s="8">
        <f t="shared" si="3"/>
        <v>37275.978752472525</v>
      </c>
      <c r="I68" s="21">
        <v>45536</v>
      </c>
    </row>
    <row r="69" spans="1:9" x14ac:dyDescent="0.3">
      <c r="A69">
        <v>64</v>
      </c>
      <c r="B69" s="8">
        <f t="shared" si="2"/>
        <v>37275.978752472525</v>
      </c>
      <c r="C69" s="8">
        <f t="shared" si="4"/>
        <v>12405.932878853268</v>
      </c>
      <c r="D69" s="8">
        <f t="shared" si="5"/>
        <v>24870.045873619252</v>
      </c>
      <c r="E69" s="8">
        <f t="shared" si="3"/>
        <v>37275.978752472518</v>
      </c>
      <c r="I69" s="21">
        <v>45566</v>
      </c>
    </row>
    <row r="70" spans="1:9" x14ac:dyDescent="0.3">
      <c r="A70">
        <v>65</v>
      </c>
      <c r="B70" s="8">
        <f t="shared" si="2"/>
        <v>37275.978752472525</v>
      </c>
      <c r="C70" s="8">
        <f t="shared" ref="C70:C101" si="6">IPMT($B$2/$B$4,A70,$B$3*$B$4,-$B$1)</f>
        <v>12228.733802003731</v>
      </c>
      <c r="D70" s="8">
        <f t="shared" ref="D70:D101" si="7">PPMT($B$2/$B$4,A70,$B$3*$B$4,-$B$1)</f>
        <v>25047.244950468794</v>
      </c>
      <c r="E70" s="8">
        <f t="shared" si="3"/>
        <v>37275.978752472525</v>
      </c>
      <c r="I70" s="21">
        <v>45597</v>
      </c>
    </row>
    <row r="71" spans="1:9" x14ac:dyDescent="0.3">
      <c r="A71">
        <v>66</v>
      </c>
      <c r="B71" s="8">
        <f t="shared" ref="B71:B125" si="8">PMT($B$2/$B$4,$B$3*$B$4,-$B$1)</f>
        <v>37275.978752472525</v>
      </c>
      <c r="C71" s="8">
        <f t="shared" si="6"/>
        <v>12050.272181731641</v>
      </c>
      <c r="D71" s="8">
        <f t="shared" si="7"/>
        <v>25225.706570740884</v>
      </c>
      <c r="E71" s="8">
        <f t="shared" ref="E71:E125" si="9">C71+D71</f>
        <v>37275.978752472525</v>
      </c>
      <c r="I71" s="21">
        <v>45627</v>
      </c>
    </row>
    <row r="72" spans="1:9" x14ac:dyDescent="0.3">
      <c r="A72">
        <v>67</v>
      </c>
      <c r="B72" s="8">
        <f t="shared" si="8"/>
        <v>37275.978752472525</v>
      </c>
      <c r="C72" s="8">
        <f t="shared" si="6"/>
        <v>11870.539022415111</v>
      </c>
      <c r="D72" s="8">
        <f t="shared" si="7"/>
        <v>25405.439730057409</v>
      </c>
      <c r="E72" s="8">
        <f t="shared" si="9"/>
        <v>37275.978752472518</v>
      </c>
      <c r="I72" s="21">
        <v>45658</v>
      </c>
    </row>
    <row r="73" spans="1:9" x14ac:dyDescent="0.3">
      <c r="A73">
        <v>68</v>
      </c>
      <c r="B73" s="8">
        <f t="shared" si="8"/>
        <v>37275.978752472525</v>
      </c>
      <c r="C73" s="8">
        <f t="shared" si="6"/>
        <v>11689.525264338454</v>
      </c>
      <c r="D73" s="8">
        <f t="shared" si="7"/>
        <v>25586.45348813407</v>
      </c>
      <c r="E73" s="8">
        <f t="shared" si="9"/>
        <v>37275.978752472525</v>
      </c>
      <c r="I73" s="21">
        <v>45689</v>
      </c>
    </row>
    <row r="74" spans="1:9" x14ac:dyDescent="0.3">
      <c r="A74">
        <v>69</v>
      </c>
      <c r="B74" s="8">
        <f t="shared" si="8"/>
        <v>37275.978752472525</v>
      </c>
      <c r="C74" s="8">
        <f t="shared" si="6"/>
        <v>11507.2217832355</v>
      </c>
      <c r="D74" s="8">
        <f t="shared" si="7"/>
        <v>25768.756969237023</v>
      </c>
      <c r="E74" s="8">
        <f t="shared" si="9"/>
        <v>37275.978752472525</v>
      </c>
      <c r="F74" s="8">
        <f>SUM(C63:C74)</f>
        <v>149839.41789302643</v>
      </c>
      <c r="I74" s="21">
        <v>45717</v>
      </c>
    </row>
    <row r="75" spans="1:9" x14ac:dyDescent="0.3">
      <c r="A75">
        <v>70</v>
      </c>
      <c r="B75" s="8">
        <f t="shared" si="8"/>
        <v>37275.978752472525</v>
      </c>
      <c r="C75" s="8">
        <f t="shared" si="6"/>
        <v>11323.619389829684</v>
      </c>
      <c r="D75" s="8">
        <f t="shared" si="7"/>
        <v>25952.359362642837</v>
      </c>
      <c r="E75" s="8">
        <f t="shared" si="9"/>
        <v>37275.978752472525</v>
      </c>
      <c r="I75" s="21">
        <v>45748</v>
      </c>
    </row>
    <row r="76" spans="1:9" x14ac:dyDescent="0.3">
      <c r="A76">
        <v>71</v>
      </c>
      <c r="B76" s="8">
        <f t="shared" si="8"/>
        <v>37275.978752472525</v>
      </c>
      <c r="C76" s="8">
        <f t="shared" si="6"/>
        <v>11138.708829370855</v>
      </c>
      <c r="D76" s="8">
        <f t="shared" si="7"/>
        <v>26137.26992310167</v>
      </c>
      <c r="E76" s="8">
        <f t="shared" si="9"/>
        <v>37275.978752472525</v>
      </c>
      <c r="I76" s="21">
        <v>45778</v>
      </c>
    </row>
    <row r="77" spans="1:9" x14ac:dyDescent="0.3">
      <c r="A77">
        <v>72</v>
      </c>
      <c r="B77" s="8">
        <f t="shared" si="8"/>
        <v>37275.978752472525</v>
      </c>
      <c r="C77" s="8">
        <f t="shared" si="6"/>
        <v>10952.480781168755</v>
      </c>
      <c r="D77" s="8">
        <f t="shared" si="7"/>
        <v>26323.497971303768</v>
      </c>
      <c r="E77" s="8">
        <f t="shared" si="9"/>
        <v>37275.978752472525</v>
      </c>
      <c r="F77" s="8">
        <f>SUM(C66:C77)</f>
        <v>143435.53519740747</v>
      </c>
      <c r="G77" s="8">
        <f>SUM(D66:D77)</f>
        <v>303876.20983226283</v>
      </c>
      <c r="H77" s="8">
        <f>F77+G77</f>
        <v>447311.7450296703</v>
      </c>
      <c r="I77" s="21">
        <v>45809</v>
      </c>
    </row>
    <row r="78" spans="1:9" x14ac:dyDescent="0.3">
      <c r="A78">
        <v>73</v>
      </c>
      <c r="B78" s="8">
        <f t="shared" si="8"/>
        <v>37275.978752472525</v>
      </c>
      <c r="C78" s="8">
        <f t="shared" si="6"/>
        <v>10764.925858123217</v>
      </c>
      <c r="D78" s="8">
        <f t="shared" si="7"/>
        <v>26511.052894349308</v>
      </c>
      <c r="E78" s="8">
        <f t="shared" si="9"/>
        <v>37275.978752472525</v>
      </c>
      <c r="I78" s="21">
        <v>45839</v>
      </c>
    </row>
    <row r="79" spans="1:9" x14ac:dyDescent="0.3">
      <c r="A79">
        <v>74</v>
      </c>
      <c r="B79" s="8">
        <f t="shared" si="8"/>
        <v>37275.978752472525</v>
      </c>
      <c r="C79" s="8">
        <f t="shared" si="6"/>
        <v>10576.034606250978</v>
      </c>
      <c r="D79" s="8">
        <f t="shared" si="7"/>
        <v>26699.944146221547</v>
      </c>
      <c r="E79" s="8">
        <f t="shared" si="9"/>
        <v>37275.978752472525</v>
      </c>
      <c r="I79" s="21">
        <v>45870</v>
      </c>
    </row>
    <row r="80" spans="1:9" x14ac:dyDescent="0.3">
      <c r="A80">
        <v>75</v>
      </c>
      <c r="B80" s="8">
        <f t="shared" si="8"/>
        <v>37275.978752472525</v>
      </c>
      <c r="C80" s="8">
        <f t="shared" si="6"/>
        <v>10385.797504209148</v>
      </c>
      <c r="D80" s="8">
        <f t="shared" si="7"/>
        <v>26890.181248263372</v>
      </c>
      <c r="E80" s="8">
        <f t="shared" si="9"/>
        <v>37275.978752472518</v>
      </c>
      <c r="I80" s="21">
        <v>45901</v>
      </c>
    </row>
    <row r="81" spans="1:9" x14ac:dyDescent="0.3">
      <c r="A81">
        <v>76</v>
      </c>
      <c r="B81" s="8">
        <f t="shared" si="8"/>
        <v>37275.978752472525</v>
      </c>
      <c r="C81" s="8">
        <f t="shared" si="6"/>
        <v>10194.204962815271</v>
      </c>
      <c r="D81" s="8">
        <f t="shared" si="7"/>
        <v>27081.773789657251</v>
      </c>
      <c r="E81" s="8">
        <f t="shared" si="9"/>
        <v>37275.978752472525</v>
      </c>
      <c r="I81" s="21">
        <v>45931</v>
      </c>
    </row>
    <row r="82" spans="1:9" x14ac:dyDescent="0.3">
      <c r="A82">
        <v>77</v>
      </c>
      <c r="B82" s="8">
        <f t="shared" si="8"/>
        <v>37275.978752472525</v>
      </c>
      <c r="C82" s="8">
        <f t="shared" si="6"/>
        <v>10001.247324563963</v>
      </c>
      <c r="D82" s="8">
        <f t="shared" si="7"/>
        <v>27274.731427908559</v>
      </c>
      <c r="E82" s="8">
        <f t="shared" si="9"/>
        <v>37275.978752472525</v>
      </c>
      <c r="I82" s="21">
        <v>45962</v>
      </c>
    </row>
    <row r="83" spans="1:9" x14ac:dyDescent="0.3">
      <c r="A83">
        <v>78</v>
      </c>
      <c r="B83" s="8">
        <f t="shared" si="8"/>
        <v>37275.978752472525</v>
      </c>
      <c r="C83" s="8">
        <f t="shared" si="6"/>
        <v>9806.9148631401167</v>
      </c>
      <c r="D83" s="8">
        <f t="shared" si="7"/>
        <v>27469.06388933241</v>
      </c>
      <c r="E83" s="8">
        <f t="shared" si="9"/>
        <v>37275.978752472525</v>
      </c>
      <c r="I83" s="21">
        <v>45992</v>
      </c>
    </row>
    <row r="84" spans="1:9" x14ac:dyDescent="0.3">
      <c r="A84">
        <v>79</v>
      </c>
      <c r="B84" s="8">
        <f t="shared" si="8"/>
        <v>37275.978752472525</v>
      </c>
      <c r="C84" s="8">
        <f t="shared" si="6"/>
        <v>9611.1977829286207</v>
      </c>
      <c r="D84" s="8">
        <f t="shared" si="7"/>
        <v>27664.780969543903</v>
      </c>
      <c r="E84" s="8">
        <f t="shared" si="9"/>
        <v>37275.978752472525</v>
      </c>
      <c r="I84" s="21">
        <v>46023</v>
      </c>
    </row>
    <row r="85" spans="1:9" x14ac:dyDescent="0.3">
      <c r="A85">
        <v>80</v>
      </c>
      <c r="B85" s="8">
        <f t="shared" si="8"/>
        <v>37275.978752472525</v>
      </c>
      <c r="C85" s="8">
        <f t="shared" si="6"/>
        <v>9414.0862185206206</v>
      </c>
      <c r="D85" s="8">
        <f t="shared" si="7"/>
        <v>27861.892533951901</v>
      </c>
      <c r="E85" s="8">
        <f t="shared" si="9"/>
        <v>37275.978752472525</v>
      </c>
      <c r="I85" s="21">
        <v>46054</v>
      </c>
    </row>
    <row r="86" spans="1:9" x14ac:dyDescent="0.3">
      <c r="A86">
        <v>81</v>
      </c>
      <c r="B86" s="8">
        <f t="shared" si="8"/>
        <v>37275.978752472525</v>
      </c>
      <c r="C86" s="8">
        <f t="shared" si="6"/>
        <v>9215.5702342162131</v>
      </c>
      <c r="D86" s="8">
        <f t="shared" si="7"/>
        <v>28060.408518256307</v>
      </c>
      <c r="E86" s="8">
        <f t="shared" si="9"/>
        <v>37275.978752472518</v>
      </c>
      <c r="F86" s="8">
        <f>SUM(C75:C86)</f>
        <v>123384.78835513744</v>
      </c>
      <c r="I86" s="21">
        <v>46082</v>
      </c>
    </row>
    <row r="87" spans="1:9" x14ac:dyDescent="0.3">
      <c r="A87">
        <v>82</v>
      </c>
      <c r="B87" s="8">
        <f t="shared" si="8"/>
        <v>37275.978752472525</v>
      </c>
      <c r="C87" s="8">
        <f t="shared" si="6"/>
        <v>9015.6398235236393</v>
      </c>
      <c r="D87" s="8">
        <f t="shared" si="7"/>
        <v>28260.338928948884</v>
      </c>
      <c r="E87" s="8">
        <f t="shared" si="9"/>
        <v>37275.978752472525</v>
      </c>
      <c r="I87" s="21">
        <v>46113</v>
      </c>
    </row>
    <row r="88" spans="1:9" x14ac:dyDescent="0.3">
      <c r="A88">
        <v>83</v>
      </c>
      <c r="B88" s="8">
        <f t="shared" si="8"/>
        <v>37275.978752472525</v>
      </c>
      <c r="C88" s="8">
        <f t="shared" si="6"/>
        <v>8814.2849086548777</v>
      </c>
      <c r="D88" s="8">
        <f t="shared" si="7"/>
        <v>28461.693843817644</v>
      </c>
      <c r="E88" s="8">
        <f t="shared" si="9"/>
        <v>37275.978752472525</v>
      </c>
      <c r="I88" s="21">
        <v>46143</v>
      </c>
    </row>
    <row r="89" spans="1:9" x14ac:dyDescent="0.3">
      <c r="A89">
        <v>84</v>
      </c>
      <c r="B89" s="8">
        <f t="shared" si="8"/>
        <v>37275.978752472525</v>
      </c>
      <c r="C89" s="8">
        <f t="shared" si="6"/>
        <v>8611.4953400176764</v>
      </c>
      <c r="D89" s="8">
        <f t="shared" si="7"/>
        <v>28664.483412454847</v>
      </c>
      <c r="E89" s="8">
        <f t="shared" si="9"/>
        <v>37275.978752472525</v>
      </c>
      <c r="F89" s="8">
        <f>SUM(C78:C89)</f>
        <v>116411.39942696434</v>
      </c>
      <c r="G89" s="8">
        <f>SUM(D78:D89)</f>
        <v>330900.3456027059</v>
      </c>
      <c r="H89" s="8">
        <f>F89+G89</f>
        <v>447311.74502967024</v>
      </c>
      <c r="I89" s="21">
        <v>46174</v>
      </c>
    </row>
    <row r="90" spans="1:9" x14ac:dyDescent="0.3">
      <c r="A90">
        <v>85</v>
      </c>
      <c r="B90" s="8">
        <f t="shared" si="8"/>
        <v>37275.978752472525</v>
      </c>
      <c r="C90" s="8">
        <f t="shared" si="6"/>
        <v>8407.2608957039356</v>
      </c>
      <c r="D90" s="8">
        <f t="shared" si="7"/>
        <v>28868.717856768588</v>
      </c>
      <c r="E90" s="8">
        <f t="shared" si="9"/>
        <v>37275.978752472525</v>
      </c>
      <c r="I90" s="21">
        <v>46204</v>
      </c>
    </row>
    <row r="91" spans="1:9" x14ac:dyDescent="0.3">
      <c r="A91">
        <v>86</v>
      </c>
      <c r="B91" s="8">
        <f t="shared" si="8"/>
        <v>37275.978752472525</v>
      </c>
      <c r="C91" s="8">
        <f t="shared" si="6"/>
        <v>8201.57128097446</v>
      </c>
      <c r="D91" s="8">
        <f t="shared" si="7"/>
        <v>29074.407471498067</v>
      </c>
      <c r="E91" s="8">
        <f t="shared" si="9"/>
        <v>37275.978752472525</v>
      </c>
      <c r="I91" s="21">
        <v>46235</v>
      </c>
    </row>
    <row r="92" spans="1:9" x14ac:dyDescent="0.3">
      <c r="A92">
        <v>87</v>
      </c>
      <c r="B92" s="8">
        <f t="shared" si="8"/>
        <v>37275.978752472525</v>
      </c>
      <c r="C92" s="8">
        <f t="shared" si="6"/>
        <v>7994.4161277400362</v>
      </c>
      <c r="D92" s="8">
        <f t="shared" si="7"/>
        <v>29281.562624732491</v>
      </c>
      <c r="E92" s="8">
        <f t="shared" si="9"/>
        <v>37275.978752472525</v>
      </c>
      <c r="I92" s="21">
        <v>46266</v>
      </c>
    </row>
    <row r="93" spans="1:9" x14ac:dyDescent="0.3">
      <c r="A93">
        <v>88</v>
      </c>
      <c r="B93" s="8">
        <f t="shared" si="8"/>
        <v>37275.978752472525</v>
      </c>
      <c r="C93" s="8">
        <f t="shared" si="6"/>
        <v>7785.7849940388169</v>
      </c>
      <c r="D93" s="8">
        <f t="shared" si="7"/>
        <v>29490.19375843371</v>
      </c>
      <c r="E93" s="8">
        <f t="shared" si="9"/>
        <v>37275.978752472525</v>
      </c>
      <c r="I93" s="21">
        <v>46296</v>
      </c>
    </row>
    <row r="94" spans="1:9" x14ac:dyDescent="0.3">
      <c r="A94">
        <v>89</v>
      </c>
      <c r="B94" s="8">
        <f t="shared" si="8"/>
        <v>37275.978752472525</v>
      </c>
      <c r="C94" s="8">
        <f t="shared" si="6"/>
        <v>7575.6673635099751</v>
      </c>
      <c r="D94" s="8">
        <f t="shared" si="7"/>
        <v>29700.311388962546</v>
      </c>
      <c r="E94" s="8">
        <f t="shared" si="9"/>
        <v>37275.978752472518</v>
      </c>
      <c r="I94" s="21">
        <v>46327</v>
      </c>
    </row>
    <row r="95" spans="1:9" x14ac:dyDescent="0.3">
      <c r="A95">
        <v>90</v>
      </c>
      <c r="B95" s="8">
        <f t="shared" si="8"/>
        <v>37275.978752472525</v>
      </c>
      <c r="C95" s="8">
        <f t="shared" si="6"/>
        <v>7364.0526448636174</v>
      </c>
      <c r="D95" s="8">
        <f t="shared" si="7"/>
        <v>29911.926107608899</v>
      </c>
      <c r="E95" s="8">
        <f t="shared" si="9"/>
        <v>37275.978752472518</v>
      </c>
      <c r="I95" s="21">
        <v>46357</v>
      </c>
    </row>
    <row r="96" spans="1:9" x14ac:dyDescent="0.3">
      <c r="A96">
        <v>91</v>
      </c>
      <c r="B96" s="8">
        <f t="shared" si="8"/>
        <v>37275.978752472525</v>
      </c>
      <c r="C96" s="8">
        <f t="shared" si="6"/>
        <v>7150.9301713469049</v>
      </c>
      <c r="D96" s="8">
        <f t="shared" si="7"/>
        <v>30125.048581125619</v>
      </c>
      <c r="E96" s="8">
        <f t="shared" si="9"/>
        <v>37275.978752472525</v>
      </c>
      <c r="I96" s="21">
        <v>46388</v>
      </c>
    </row>
    <row r="97" spans="1:9" x14ac:dyDescent="0.3">
      <c r="A97">
        <v>92</v>
      </c>
      <c r="B97" s="8">
        <f t="shared" si="8"/>
        <v>37275.978752472525</v>
      </c>
      <c r="C97" s="8">
        <f t="shared" si="6"/>
        <v>6936.2892002063845</v>
      </c>
      <c r="D97" s="8">
        <f t="shared" si="7"/>
        <v>30339.689552266136</v>
      </c>
      <c r="E97" s="8">
        <f t="shared" si="9"/>
        <v>37275.978752472518</v>
      </c>
      <c r="I97" s="21">
        <v>46419</v>
      </c>
    </row>
    <row r="98" spans="1:9" x14ac:dyDescent="0.3">
      <c r="A98">
        <v>93</v>
      </c>
      <c r="B98" s="8">
        <f t="shared" si="8"/>
        <v>37275.978752472525</v>
      </c>
      <c r="C98" s="8">
        <f t="shared" si="6"/>
        <v>6720.1189121464877</v>
      </c>
      <c r="D98" s="8">
        <f t="shared" si="7"/>
        <v>30555.859840326033</v>
      </c>
      <c r="E98" s="8">
        <f t="shared" si="9"/>
        <v>37275.978752472518</v>
      </c>
      <c r="F98" s="8">
        <f>SUM(C87:C98)</f>
        <v>94577.511662726814</v>
      </c>
      <c r="I98" s="21">
        <v>46447</v>
      </c>
    </row>
    <row r="99" spans="1:9" x14ac:dyDescent="0.3">
      <c r="A99">
        <v>94</v>
      </c>
      <c r="B99" s="8">
        <f t="shared" si="8"/>
        <v>37275.978752472525</v>
      </c>
      <c r="C99" s="8">
        <f t="shared" si="6"/>
        <v>6502.4084107841645</v>
      </c>
      <c r="D99" s="8">
        <f t="shared" si="7"/>
        <v>30773.570341688355</v>
      </c>
      <c r="E99" s="8">
        <f t="shared" si="9"/>
        <v>37275.978752472518</v>
      </c>
      <c r="I99" s="21">
        <v>46478</v>
      </c>
    </row>
    <row r="100" spans="1:9" x14ac:dyDescent="0.3">
      <c r="A100">
        <v>95</v>
      </c>
      <c r="B100" s="8">
        <f t="shared" si="8"/>
        <v>37275.978752472525</v>
      </c>
      <c r="C100" s="8">
        <f t="shared" si="6"/>
        <v>6283.1467220996356</v>
      </c>
      <c r="D100" s="8">
        <f t="shared" si="7"/>
        <v>30992.832030372887</v>
      </c>
      <c r="E100" s="8">
        <f t="shared" si="9"/>
        <v>37275.978752472525</v>
      </c>
      <c r="I100" s="21">
        <v>46508</v>
      </c>
    </row>
    <row r="101" spans="1:9" x14ac:dyDescent="0.3">
      <c r="A101">
        <v>96</v>
      </c>
      <c r="B101" s="8">
        <f t="shared" si="8"/>
        <v>37275.978752472525</v>
      </c>
      <c r="C101" s="8">
        <f t="shared" si="6"/>
        <v>6062.3227938832288</v>
      </c>
      <c r="D101" s="8">
        <f t="shared" si="7"/>
        <v>31213.655958589294</v>
      </c>
      <c r="E101" s="8">
        <f t="shared" si="9"/>
        <v>37275.978752472525</v>
      </c>
      <c r="F101" s="8">
        <f>SUM(C90:C101)</f>
        <v>86983.96951729765</v>
      </c>
      <c r="G101" s="8">
        <f>SUM(D90:D101)</f>
        <v>360327.77551237255</v>
      </c>
      <c r="H101" s="8">
        <f>F101+G101</f>
        <v>447311.74502967019</v>
      </c>
      <c r="I101" s="21">
        <v>46539</v>
      </c>
    </row>
    <row r="102" spans="1:9" x14ac:dyDescent="0.3">
      <c r="A102">
        <v>97</v>
      </c>
      <c r="B102" s="8">
        <f t="shared" si="8"/>
        <v>37275.978752472525</v>
      </c>
      <c r="C102" s="8">
        <f t="shared" ref="C102:C125" si="10">IPMT($B$2/$B$4,A102,$B$3*$B$4,-$B$1)</f>
        <v>5839.9254951782796</v>
      </c>
      <c r="D102" s="8">
        <f t="shared" ref="D102:D125" si="11">PPMT($B$2/$B$4,A102,$B$3*$B$4,-$B$1)</f>
        <v>31436.053257294239</v>
      </c>
      <c r="E102" s="8">
        <f t="shared" si="9"/>
        <v>37275.978752472518</v>
      </c>
      <c r="I102" s="21">
        <v>46569</v>
      </c>
    </row>
    <row r="103" spans="1:9" x14ac:dyDescent="0.3">
      <c r="A103">
        <v>98</v>
      </c>
      <c r="B103" s="8">
        <f t="shared" si="8"/>
        <v>37275.978752472525</v>
      </c>
      <c r="C103" s="8">
        <f t="shared" si="10"/>
        <v>5615.9436157200598</v>
      </c>
      <c r="D103" s="8">
        <f t="shared" si="11"/>
        <v>31660.035136752467</v>
      </c>
      <c r="E103" s="8">
        <f t="shared" si="9"/>
        <v>37275.978752472525</v>
      </c>
      <c r="I103" s="21">
        <v>46600</v>
      </c>
    </row>
    <row r="104" spans="1:9" x14ac:dyDescent="0.3">
      <c r="A104">
        <v>99</v>
      </c>
      <c r="B104" s="8">
        <f t="shared" si="8"/>
        <v>37275.978752472525</v>
      </c>
      <c r="C104" s="8">
        <f t="shared" si="10"/>
        <v>5390.3658653706971</v>
      </c>
      <c r="D104" s="8">
        <f t="shared" si="11"/>
        <v>31885.612887101823</v>
      </c>
      <c r="E104" s="8">
        <f t="shared" si="9"/>
        <v>37275.978752472518</v>
      </c>
      <c r="I104" s="21">
        <v>46631</v>
      </c>
    </row>
    <row r="105" spans="1:9" x14ac:dyDescent="0.3">
      <c r="A105">
        <v>100</v>
      </c>
      <c r="B105" s="8">
        <f t="shared" si="8"/>
        <v>37275.978752472525</v>
      </c>
      <c r="C105" s="8">
        <f t="shared" si="10"/>
        <v>5163.1808735500963</v>
      </c>
      <c r="D105" s="8">
        <f t="shared" si="11"/>
        <v>32112.797878922425</v>
      </c>
      <c r="E105" s="8">
        <f t="shared" si="9"/>
        <v>37275.978752472525</v>
      </c>
      <c r="I105" s="21">
        <v>46661</v>
      </c>
    </row>
    <row r="106" spans="1:9" x14ac:dyDescent="0.3">
      <c r="A106">
        <v>101</v>
      </c>
      <c r="B106" s="8">
        <f t="shared" si="8"/>
        <v>37275.978752472525</v>
      </c>
      <c r="C106" s="8">
        <f t="shared" si="10"/>
        <v>4934.3771886627746</v>
      </c>
      <c r="D106" s="8">
        <f t="shared" si="11"/>
        <v>32341.601563809752</v>
      </c>
      <c r="E106" s="8">
        <f t="shared" si="9"/>
        <v>37275.978752472525</v>
      </c>
      <c r="I106" s="21">
        <v>46692</v>
      </c>
    </row>
    <row r="107" spans="1:9" x14ac:dyDescent="0.3">
      <c r="A107">
        <v>102</v>
      </c>
      <c r="B107" s="8">
        <f t="shared" si="8"/>
        <v>37275.978752472525</v>
      </c>
      <c r="C107" s="8">
        <f t="shared" si="10"/>
        <v>4703.9432775206305</v>
      </c>
      <c r="D107" s="8">
        <f t="shared" si="11"/>
        <v>32572.035474951896</v>
      </c>
      <c r="E107" s="8">
        <f t="shared" si="9"/>
        <v>37275.978752472525</v>
      </c>
      <c r="I107" s="21">
        <v>46722</v>
      </c>
    </row>
    <row r="108" spans="1:9" x14ac:dyDescent="0.3">
      <c r="A108">
        <v>103</v>
      </c>
      <c r="B108" s="8">
        <f t="shared" si="8"/>
        <v>37275.978752472525</v>
      </c>
      <c r="C108" s="8">
        <f t="shared" si="10"/>
        <v>4471.8675247615984</v>
      </c>
      <c r="D108" s="8">
        <f t="shared" si="11"/>
        <v>32804.111227710928</v>
      </c>
      <c r="E108" s="8">
        <f t="shared" si="9"/>
        <v>37275.978752472525</v>
      </c>
      <c r="I108" s="21">
        <v>46753</v>
      </c>
    </row>
    <row r="109" spans="1:9" x14ac:dyDescent="0.3">
      <c r="A109">
        <v>104</v>
      </c>
      <c r="B109" s="8">
        <f t="shared" si="8"/>
        <v>37275.978752472525</v>
      </c>
      <c r="C109" s="8">
        <f t="shared" si="10"/>
        <v>4238.1382322641575</v>
      </c>
      <c r="D109" s="8">
        <f t="shared" si="11"/>
        <v>33037.84052020836</v>
      </c>
      <c r="E109" s="8">
        <f t="shared" si="9"/>
        <v>37275.978752472518</v>
      </c>
      <c r="I109" s="21">
        <v>46784</v>
      </c>
    </row>
    <row r="110" spans="1:9" x14ac:dyDescent="0.3">
      <c r="A110">
        <v>105</v>
      </c>
      <c r="B110" s="8">
        <f t="shared" si="8"/>
        <v>37275.978752472525</v>
      </c>
      <c r="C110" s="8">
        <f t="shared" si="10"/>
        <v>4002.7436185576721</v>
      </c>
      <c r="D110" s="8">
        <f t="shared" si="11"/>
        <v>33273.235133914852</v>
      </c>
      <c r="E110" s="8">
        <f t="shared" si="9"/>
        <v>37275.978752472525</v>
      </c>
      <c r="F110" s="8">
        <f>SUM(C99:C110)</f>
        <v>63208.363618352989</v>
      </c>
      <c r="I110" s="21">
        <v>46813</v>
      </c>
    </row>
    <row r="111" spans="1:9" x14ac:dyDescent="0.3">
      <c r="A111">
        <v>106</v>
      </c>
      <c r="B111" s="8">
        <f t="shared" si="8"/>
        <v>37275.978752472525</v>
      </c>
      <c r="C111" s="8">
        <f t="shared" si="10"/>
        <v>3765.6718182285294</v>
      </c>
      <c r="D111" s="8">
        <f t="shared" si="11"/>
        <v>33510.306934243992</v>
      </c>
      <c r="E111" s="8">
        <f t="shared" si="9"/>
        <v>37275.978752472525</v>
      </c>
      <c r="I111" s="21">
        <v>46844</v>
      </c>
    </row>
    <row r="112" spans="1:9" x14ac:dyDescent="0.3">
      <c r="A112">
        <v>107</v>
      </c>
      <c r="B112" s="8">
        <f t="shared" si="8"/>
        <v>37275.978752472525</v>
      </c>
      <c r="C112" s="8">
        <f t="shared" si="10"/>
        <v>3526.910881322041</v>
      </c>
      <c r="D112" s="8">
        <f t="shared" si="11"/>
        <v>33749.067871150481</v>
      </c>
      <c r="E112" s="8">
        <f t="shared" si="9"/>
        <v>37275.978752472525</v>
      </c>
      <c r="I112" s="21">
        <v>46874</v>
      </c>
    </row>
    <row r="113" spans="1:9" x14ac:dyDescent="0.3">
      <c r="A113">
        <v>108</v>
      </c>
      <c r="B113" s="8">
        <f t="shared" si="8"/>
        <v>37275.978752472525</v>
      </c>
      <c r="C113" s="8">
        <f t="shared" si="10"/>
        <v>3286.4487727400938</v>
      </c>
      <c r="D113" s="8">
        <f t="shared" si="11"/>
        <v>33989.529979732433</v>
      </c>
      <c r="E113" s="8">
        <f t="shared" si="9"/>
        <v>37275.978752472525</v>
      </c>
      <c r="F113" s="8">
        <f>SUM(C102:C113)</f>
        <v>54939.517163876626</v>
      </c>
      <c r="G113" s="8">
        <f>SUM(D102:D113)</f>
        <v>392372.22786579368</v>
      </c>
      <c r="H113" s="8">
        <f>F113+G113</f>
        <v>447311.7450296703</v>
      </c>
      <c r="I113" s="21">
        <v>46905</v>
      </c>
    </row>
    <row r="114" spans="1:9" x14ac:dyDescent="0.3">
      <c r="A114">
        <v>109</v>
      </c>
      <c r="B114" s="8">
        <f t="shared" si="8"/>
        <v>37275.978752472525</v>
      </c>
      <c r="C114" s="8">
        <f t="shared" si="10"/>
        <v>3044.2733716345001</v>
      </c>
      <c r="D114" s="8">
        <f t="shared" si="11"/>
        <v>34231.705380838022</v>
      </c>
      <c r="E114" s="8">
        <f t="shared" si="9"/>
        <v>37275.978752472525</v>
      </c>
      <c r="I114" s="21">
        <v>46935</v>
      </c>
    </row>
    <row r="115" spans="1:9" x14ac:dyDescent="0.3">
      <c r="A115">
        <v>110</v>
      </c>
      <c r="B115" s="8">
        <f t="shared" si="8"/>
        <v>37275.978752472525</v>
      </c>
      <c r="C115" s="8">
        <f t="shared" si="10"/>
        <v>2800.3724707960291</v>
      </c>
      <c r="D115" s="8">
        <f t="shared" si="11"/>
        <v>34475.606281676497</v>
      </c>
      <c r="E115" s="8">
        <f t="shared" si="9"/>
        <v>37275.978752472525</v>
      </c>
      <c r="I115" s="21">
        <v>46966</v>
      </c>
    </row>
    <row r="116" spans="1:9" x14ac:dyDescent="0.3">
      <c r="A116">
        <v>111</v>
      </c>
      <c r="B116" s="8">
        <f t="shared" si="8"/>
        <v>37275.978752472525</v>
      </c>
      <c r="C116" s="8">
        <f t="shared" si="10"/>
        <v>2554.7337760390842</v>
      </c>
      <c r="D116" s="8">
        <f t="shared" si="11"/>
        <v>34721.244976433438</v>
      </c>
      <c r="E116" s="8">
        <f t="shared" si="9"/>
        <v>37275.978752472525</v>
      </c>
      <c r="I116" s="21">
        <v>46997</v>
      </c>
    </row>
    <row r="117" spans="1:9" x14ac:dyDescent="0.3">
      <c r="A117">
        <v>112</v>
      </c>
      <c r="B117" s="8">
        <f t="shared" si="8"/>
        <v>37275.978752472525</v>
      </c>
      <c r="C117" s="8">
        <f t="shared" si="10"/>
        <v>2307.344905581996</v>
      </c>
      <c r="D117" s="8">
        <f t="shared" si="11"/>
        <v>34968.633846890531</v>
      </c>
      <c r="E117" s="8">
        <f t="shared" si="9"/>
        <v>37275.978752472525</v>
      </c>
      <c r="I117" s="21">
        <v>47027</v>
      </c>
    </row>
    <row r="118" spans="1:9" x14ac:dyDescent="0.3">
      <c r="A118">
        <v>113</v>
      </c>
      <c r="B118" s="8">
        <f t="shared" si="8"/>
        <v>37275.978752472525</v>
      </c>
      <c r="C118" s="8">
        <f t="shared" si="10"/>
        <v>2058.193389422901</v>
      </c>
      <c r="D118" s="8">
        <f t="shared" si="11"/>
        <v>35217.785363049625</v>
      </c>
      <c r="E118" s="8">
        <f t="shared" si="9"/>
        <v>37275.978752472525</v>
      </c>
      <c r="I118" s="21">
        <v>47058</v>
      </c>
    </row>
    <row r="119" spans="1:9" x14ac:dyDescent="0.3">
      <c r="A119">
        <v>114</v>
      </c>
      <c r="B119" s="8">
        <f t="shared" si="8"/>
        <v>37275.978752472525</v>
      </c>
      <c r="C119" s="8">
        <f t="shared" si="10"/>
        <v>1807.2666687111721</v>
      </c>
      <c r="D119" s="8">
        <f t="shared" si="11"/>
        <v>35468.712083761347</v>
      </c>
      <c r="E119" s="8">
        <f t="shared" si="9"/>
        <v>37275.978752472518</v>
      </c>
      <c r="I119" s="21">
        <v>47088</v>
      </c>
    </row>
    <row r="120" spans="1:9" x14ac:dyDescent="0.3">
      <c r="A120">
        <v>115</v>
      </c>
      <c r="B120" s="8">
        <f t="shared" si="8"/>
        <v>37275.978752472525</v>
      </c>
      <c r="C120" s="8">
        <f t="shared" si="10"/>
        <v>1554.5520951143728</v>
      </c>
      <c r="D120" s="8">
        <f t="shared" si="11"/>
        <v>35721.426657358155</v>
      </c>
      <c r="E120" s="8">
        <f t="shared" si="9"/>
        <v>37275.978752472525</v>
      </c>
      <c r="I120" s="21">
        <v>47119</v>
      </c>
    </row>
    <row r="121" spans="1:9" x14ac:dyDescent="0.3">
      <c r="A121">
        <v>116</v>
      </c>
      <c r="B121" s="8">
        <f t="shared" si="8"/>
        <v>37275.978752472525</v>
      </c>
      <c r="C121" s="8">
        <f t="shared" si="10"/>
        <v>1300.0369301806959</v>
      </c>
      <c r="D121" s="8">
        <f t="shared" si="11"/>
        <v>35975.941822291825</v>
      </c>
      <c r="E121" s="8">
        <f t="shared" si="9"/>
        <v>37275.978752472518</v>
      </c>
      <c r="I121" s="21">
        <v>47150</v>
      </c>
    </row>
    <row r="122" spans="1:9" x14ac:dyDescent="0.3">
      <c r="A122">
        <v>117</v>
      </c>
      <c r="B122" s="8">
        <f t="shared" si="8"/>
        <v>37275.978752472525</v>
      </c>
      <c r="C122" s="8">
        <f t="shared" si="10"/>
        <v>1043.7083446968666</v>
      </c>
      <c r="D122" s="8">
        <f t="shared" si="11"/>
        <v>36232.270407775657</v>
      </c>
      <c r="E122" s="8">
        <f t="shared" si="9"/>
        <v>37275.978752472525</v>
      </c>
      <c r="F122" s="8">
        <f>SUM(C111:C122)</f>
        <v>29049.513424468281</v>
      </c>
      <c r="I122" s="21">
        <v>47178</v>
      </c>
    </row>
    <row r="123" spans="1:9" x14ac:dyDescent="0.3">
      <c r="A123">
        <v>118</v>
      </c>
      <c r="B123" s="8">
        <f t="shared" si="8"/>
        <v>37275.978752472525</v>
      </c>
      <c r="C123" s="8">
        <f t="shared" si="10"/>
        <v>785.55341804146497</v>
      </c>
      <c r="D123" s="8">
        <f t="shared" si="11"/>
        <v>36490.425334431056</v>
      </c>
      <c r="E123" s="8">
        <f t="shared" si="9"/>
        <v>37275.978752472518</v>
      </c>
      <c r="I123" s="21">
        <v>47209</v>
      </c>
    </row>
    <row r="124" spans="1:9" x14ac:dyDescent="0.3">
      <c r="A124">
        <v>119</v>
      </c>
      <c r="B124" s="8">
        <f t="shared" si="8"/>
        <v>37275.978752472525</v>
      </c>
      <c r="C124" s="8">
        <f t="shared" si="10"/>
        <v>525.55913753364371</v>
      </c>
      <c r="D124" s="8">
        <f t="shared" si="11"/>
        <v>36750.419614938881</v>
      </c>
      <c r="E124" s="8">
        <f t="shared" si="9"/>
        <v>37275.978752472525</v>
      </c>
      <c r="I124" s="21">
        <v>47239</v>
      </c>
    </row>
    <row r="125" spans="1:9" x14ac:dyDescent="0.3">
      <c r="A125">
        <v>120</v>
      </c>
      <c r="B125" s="8">
        <f t="shared" si="8"/>
        <v>37275.978752472525</v>
      </c>
      <c r="C125" s="8">
        <f t="shared" si="10"/>
        <v>263.71239777720422</v>
      </c>
      <c r="D125" s="8">
        <f t="shared" si="11"/>
        <v>37012.266354695319</v>
      </c>
      <c r="E125" s="8">
        <f t="shared" si="9"/>
        <v>37275.978752472525</v>
      </c>
      <c r="F125" s="8">
        <f>SUM(C114:C125)</f>
        <v>20045.306905529931</v>
      </c>
      <c r="G125" s="8">
        <f>SUM(D114:D125)</f>
        <v>427266.43812414038</v>
      </c>
      <c r="H125" s="8">
        <f>F125+G125</f>
        <v>447311.7450296703</v>
      </c>
      <c r="I125" s="21">
        <v>47270</v>
      </c>
    </row>
    <row r="126" spans="1:9" x14ac:dyDescent="0.3">
      <c r="A126" t="s">
        <v>35</v>
      </c>
      <c r="B126" s="8">
        <f t="shared" ref="B126:H126" si="12">SUM(B6:B125)</f>
        <v>4473117.4502966963</v>
      </c>
      <c r="C126" s="8">
        <f t="shared" si="12"/>
        <v>1473117.4502967028</v>
      </c>
      <c r="D126" s="8">
        <f t="shared" si="12"/>
        <v>2999999.9999999995</v>
      </c>
      <c r="E126" s="8">
        <f t="shared" si="12"/>
        <v>4473117.4502966963</v>
      </c>
      <c r="F126" s="8">
        <f t="shared" si="12"/>
        <v>2944660.0756400526</v>
      </c>
      <c r="G126" s="8">
        <f t="shared" si="12"/>
        <v>2999999.9999999995</v>
      </c>
      <c r="H126" s="8">
        <f t="shared" si="12"/>
        <v>4473117.4502967019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1373-DD73-4DB5-AAE5-991418D2D495}">
  <dimension ref="A1:S128"/>
  <sheetViews>
    <sheetView workbookViewId="0">
      <selection activeCell="C10" sqref="C10"/>
    </sheetView>
  </sheetViews>
  <sheetFormatPr defaultRowHeight="14.4" x14ac:dyDescent="0.3"/>
  <cols>
    <col min="2" max="2" width="12.44140625" bestFit="1" customWidth="1"/>
    <col min="3" max="3" width="12.44140625" customWidth="1"/>
    <col min="4" max="4" width="9.21875" bestFit="1" customWidth="1"/>
    <col min="10" max="10" width="14.21875" bestFit="1" customWidth="1"/>
    <col min="11" max="11" width="10.6640625" bestFit="1" customWidth="1"/>
    <col min="12" max="12" width="12.5546875" bestFit="1" customWidth="1"/>
    <col min="13" max="13" width="10.109375" bestFit="1" customWidth="1"/>
    <col min="14" max="14" width="11.77734375" bestFit="1" customWidth="1"/>
    <col min="15" max="15" width="12.21875" bestFit="1" customWidth="1"/>
    <col min="17" max="17" width="12.5546875" bestFit="1" customWidth="1"/>
  </cols>
  <sheetData>
    <row r="1" spans="1:19" x14ac:dyDescent="0.3">
      <c r="A1" s="18" t="s">
        <v>36</v>
      </c>
      <c r="B1">
        <v>3000000</v>
      </c>
      <c r="K1" s="18" t="s">
        <v>41</v>
      </c>
      <c r="L1" s="20">
        <f>PMT(B2/B4,B3*B4,-B1)</f>
        <v>37275.978752472525</v>
      </c>
    </row>
    <row r="2" spans="1:19" x14ac:dyDescent="0.3">
      <c r="A2" s="18" t="s">
        <v>37</v>
      </c>
      <c r="B2" s="2">
        <v>8.5500000000000007E-2</v>
      </c>
      <c r="C2" s="2"/>
      <c r="K2" s="18" t="s">
        <v>49</v>
      </c>
      <c r="L2" s="10">
        <v>43635</v>
      </c>
    </row>
    <row r="3" spans="1:19" x14ac:dyDescent="0.3">
      <c r="A3" s="18" t="s">
        <v>38</v>
      </c>
      <c r="B3">
        <v>10</v>
      </c>
    </row>
    <row r="4" spans="1:19" x14ac:dyDescent="0.3">
      <c r="A4" s="18" t="s">
        <v>39</v>
      </c>
      <c r="B4">
        <v>12</v>
      </c>
    </row>
    <row r="5" spans="1:19" x14ac:dyDescent="0.3">
      <c r="A5" s="18" t="s">
        <v>58</v>
      </c>
      <c r="B5">
        <v>365</v>
      </c>
    </row>
    <row r="7" spans="1:19" s="16" customFormat="1" x14ac:dyDescent="0.3">
      <c r="A7" s="16" t="s">
        <v>40</v>
      </c>
      <c r="B7" s="16" t="s">
        <v>44</v>
      </c>
      <c r="C7" s="16" t="s">
        <v>51</v>
      </c>
      <c r="D7" s="16" t="s">
        <v>53</v>
      </c>
      <c r="E7" s="16" t="s">
        <v>54</v>
      </c>
      <c r="F7" s="16" t="s">
        <v>55</v>
      </c>
      <c r="G7" s="16" t="s">
        <v>56</v>
      </c>
      <c r="H7" s="16" t="s">
        <v>57</v>
      </c>
      <c r="I7" s="16" t="s">
        <v>52</v>
      </c>
      <c r="J7" s="16" t="s">
        <v>50</v>
      </c>
      <c r="K7" s="16" t="s">
        <v>43</v>
      </c>
      <c r="L7" s="16" t="s">
        <v>42</v>
      </c>
      <c r="M7" s="16" t="s">
        <v>43</v>
      </c>
      <c r="N7" s="16" t="s">
        <v>45</v>
      </c>
      <c r="O7" s="16" t="s">
        <v>46</v>
      </c>
      <c r="P7" s="16" t="s">
        <v>47</v>
      </c>
      <c r="Q7" s="16" t="s">
        <v>48</v>
      </c>
      <c r="R7" s="16" t="s">
        <v>60</v>
      </c>
      <c r="S7" s="17">
        <f>SUM(S9:S47)</f>
        <v>302877.58164793591</v>
      </c>
    </row>
    <row r="8" spans="1:19" s="13" customFormat="1" x14ac:dyDescent="0.3">
      <c r="A8" s="13">
        <v>0</v>
      </c>
      <c r="B8" s="14">
        <f>DATE(YEAR($L$2), MONTH($L$2) + A8, DAY($L$2))</f>
        <v>43635</v>
      </c>
      <c r="C8" s="14"/>
      <c r="D8" s="15"/>
      <c r="E8" s="15"/>
      <c r="F8" s="15"/>
      <c r="G8" s="15"/>
      <c r="H8" s="15"/>
      <c r="I8" s="15">
        <v>100</v>
      </c>
      <c r="J8" s="15"/>
      <c r="K8" s="15"/>
      <c r="L8" s="15"/>
      <c r="M8" s="15"/>
      <c r="N8" s="15">
        <f>O8-Q8</f>
        <v>-3000000</v>
      </c>
      <c r="O8" s="15"/>
      <c r="P8" s="15">
        <f>$B$1</f>
        <v>3000000</v>
      </c>
      <c r="Q8" s="15">
        <f>$B$1</f>
        <v>3000000</v>
      </c>
      <c r="R8" s="8">
        <f>'Daily Interest'!D3</f>
        <v>1853.2987231466602</v>
      </c>
    </row>
    <row r="9" spans="1:19" x14ac:dyDescent="0.3">
      <c r="A9">
        <v>1</v>
      </c>
      <c r="B9" s="11">
        <f>DATE(YEAR($L$2), MONTH($L$2) + A9, DAY($L$2))</f>
        <v>43665</v>
      </c>
      <c r="C9" s="8">
        <v>50000</v>
      </c>
      <c r="D9">
        <v>0</v>
      </c>
      <c r="E9">
        <v>0</v>
      </c>
      <c r="F9">
        <v>0</v>
      </c>
      <c r="G9">
        <v>0</v>
      </c>
      <c r="H9">
        <v>0</v>
      </c>
      <c r="I9" s="8">
        <f>C9 - C9*SUM(D9:H9)%</f>
        <v>50000</v>
      </c>
      <c r="J9" s="8">
        <f>-N8</f>
        <v>3000000</v>
      </c>
      <c r="K9" s="8">
        <f>IPMT($B$2/$B$4,A9,$B$3*$B$4,-$B$1)</f>
        <v>21375</v>
      </c>
      <c r="L9" s="8">
        <f>PPMT($B$2/$B$4,A9,$B$3*$B$4,-$B$1)</f>
        <v>15900.978752472522</v>
      </c>
      <c r="M9" s="8">
        <f>IPMT($B$2/$B$4,1,$B$3*$B$4,-J9)</f>
        <v>21375</v>
      </c>
      <c r="N9" s="8">
        <f>O9-Q9</f>
        <v>-2934099.0212475276</v>
      </c>
      <c r="O9" s="8">
        <f>O8+I9+$L$1-L9-M9</f>
        <v>50000</v>
      </c>
      <c r="P9" s="15">
        <f t="shared" ref="P9:P72" si="0">$B$1</f>
        <v>3000000</v>
      </c>
      <c r="Q9" s="8">
        <f>Q8-L9</f>
        <v>2984099.0212475276</v>
      </c>
      <c r="R9" s="8">
        <f>'Daily Interest'!D4</f>
        <v>4233.6405887724204</v>
      </c>
      <c r="S9" s="12">
        <f>$L$1-L9-M9</f>
        <v>0</v>
      </c>
    </row>
    <row r="10" spans="1:19" x14ac:dyDescent="0.3">
      <c r="A10">
        <v>2</v>
      </c>
      <c r="B10" s="11">
        <f t="shared" ref="B10:B73" si="1">DATE(YEAR($L$2), MONTH($L$2) + A10, DAY($L$2))</f>
        <v>43696</v>
      </c>
      <c r="C10" s="8">
        <v>50000</v>
      </c>
      <c r="D10">
        <v>0</v>
      </c>
      <c r="E10">
        <v>0</v>
      </c>
      <c r="F10">
        <v>0</v>
      </c>
      <c r="G10">
        <v>0</v>
      </c>
      <c r="H10">
        <v>0</v>
      </c>
      <c r="I10" s="8">
        <f t="shared" ref="I10:I73" si="2">C10 - C10*SUM(D10:H10)%</f>
        <v>50000</v>
      </c>
      <c r="J10" s="8">
        <f t="shared" ref="J10:J73" si="3">-N9</f>
        <v>2934099.0212475276</v>
      </c>
      <c r="K10" s="8">
        <f t="shared" ref="K10:K73" si="4">IPMT($B$2/$B$4,A10,$B$3*$B$4,-$B$1)</f>
        <v>21261.705526388636</v>
      </c>
      <c r="L10" s="8">
        <f t="shared" ref="L10:L73" si="5">PPMT($B$2/$B$4,A10,$B$3*$B$4,-$B$1)</f>
        <v>16014.273226083889</v>
      </c>
      <c r="M10" s="8">
        <f t="shared" ref="M10:M73" si="6">IPMT($B$2/$B$4,1,$B$3*$B$4,-J10)</f>
        <v>20905.455526388636</v>
      </c>
      <c r="N10" s="8">
        <f t="shared" ref="N10:N73" si="7">O10-Q10</f>
        <v>-2867728.4980214438</v>
      </c>
      <c r="O10" s="8">
        <f t="shared" ref="O10:O73" si="8">O9+I10+$L$1-L10-M10</f>
        <v>100356.25</v>
      </c>
      <c r="P10" s="15">
        <f t="shared" si="0"/>
        <v>3000000</v>
      </c>
      <c r="Q10" s="8">
        <f t="shared" ref="Q10:Q73" si="9">Q9-L10</f>
        <v>2968084.7480214438</v>
      </c>
      <c r="R10" s="8">
        <f>'Daily Interest'!D5</f>
        <v>3913.2358658048806</v>
      </c>
      <c r="S10" s="12">
        <f t="shared" ref="S10:S73" si="10">$L$1-L10-M10</f>
        <v>356.25</v>
      </c>
    </row>
    <row r="11" spans="1:19" x14ac:dyDescent="0.3">
      <c r="A11">
        <v>3</v>
      </c>
      <c r="B11" s="11">
        <f t="shared" si="1"/>
        <v>43727</v>
      </c>
      <c r="C11" s="8">
        <v>50000</v>
      </c>
      <c r="D11">
        <v>0</v>
      </c>
      <c r="E11">
        <v>0</v>
      </c>
      <c r="F11">
        <v>0</v>
      </c>
      <c r="G11">
        <v>0</v>
      </c>
      <c r="H11">
        <v>0</v>
      </c>
      <c r="I11" s="8">
        <f t="shared" si="2"/>
        <v>50000</v>
      </c>
      <c r="J11" s="8">
        <f t="shared" si="3"/>
        <v>2867728.4980214438</v>
      </c>
      <c r="K11" s="8">
        <f t="shared" si="4"/>
        <v>21147.603829652788</v>
      </c>
      <c r="L11" s="8">
        <f t="shared" si="5"/>
        <v>16128.374922819736</v>
      </c>
      <c r="M11" s="8">
        <f t="shared" si="6"/>
        <v>20432.565548402788</v>
      </c>
      <c r="N11" s="8">
        <f t="shared" si="7"/>
        <v>-2800885.0848173741</v>
      </c>
      <c r="O11" s="8">
        <f t="shared" si="8"/>
        <v>151071.28828125002</v>
      </c>
      <c r="P11" s="15">
        <f t="shared" si="0"/>
        <v>3000000</v>
      </c>
      <c r="Q11" s="8">
        <f t="shared" si="9"/>
        <v>2951956.3730986239</v>
      </c>
      <c r="R11" s="8">
        <f>'Daily Interest'!D6</f>
        <v>3507.4265652081085</v>
      </c>
      <c r="S11" s="12">
        <f t="shared" si="10"/>
        <v>715.03828125000291</v>
      </c>
    </row>
    <row r="12" spans="1:19" x14ac:dyDescent="0.3">
      <c r="A12">
        <v>4</v>
      </c>
      <c r="B12" s="11">
        <f t="shared" si="1"/>
        <v>43757</v>
      </c>
      <c r="C12" s="8">
        <v>50000</v>
      </c>
      <c r="D12">
        <v>0</v>
      </c>
      <c r="E12">
        <v>0</v>
      </c>
      <c r="F12">
        <v>0</v>
      </c>
      <c r="G12">
        <v>0</v>
      </c>
      <c r="H12">
        <v>0</v>
      </c>
      <c r="I12" s="8">
        <f t="shared" si="2"/>
        <v>50000</v>
      </c>
      <c r="J12" s="8">
        <f t="shared" si="3"/>
        <v>2800885.0848173741</v>
      </c>
      <c r="K12" s="8">
        <f t="shared" si="4"/>
        <v>21032.689158327699</v>
      </c>
      <c r="L12" s="8">
        <f t="shared" si="5"/>
        <v>16243.289594144824</v>
      </c>
      <c r="M12" s="8">
        <f t="shared" si="6"/>
        <v>19956.306229323793</v>
      </c>
      <c r="N12" s="8">
        <f t="shared" si="7"/>
        <v>-2733565.4122942248</v>
      </c>
      <c r="O12" s="8">
        <f t="shared" si="8"/>
        <v>202147.67121025393</v>
      </c>
      <c r="P12" s="15">
        <f t="shared" si="0"/>
        <v>3000000</v>
      </c>
      <c r="Q12" s="8">
        <f t="shared" si="9"/>
        <v>2935713.0835044789</v>
      </c>
      <c r="R12" s="8">
        <f>'Daily Interest'!D7</f>
        <v>3335.3516668612228</v>
      </c>
      <c r="S12" s="12">
        <f t="shared" si="10"/>
        <v>1076.3829290039102</v>
      </c>
    </row>
    <row r="13" spans="1:19" x14ac:dyDescent="0.3">
      <c r="A13">
        <v>5</v>
      </c>
      <c r="B13" s="11">
        <f t="shared" si="1"/>
        <v>43788</v>
      </c>
      <c r="C13" s="8">
        <v>50000</v>
      </c>
      <c r="D13">
        <v>0</v>
      </c>
      <c r="E13">
        <v>0</v>
      </c>
      <c r="F13">
        <v>0</v>
      </c>
      <c r="G13">
        <v>0</v>
      </c>
      <c r="H13">
        <v>0</v>
      </c>
      <c r="I13" s="8">
        <f t="shared" si="2"/>
        <v>50000</v>
      </c>
      <c r="J13" s="8">
        <f t="shared" si="3"/>
        <v>2733565.4122942248</v>
      </c>
      <c r="K13" s="8">
        <f t="shared" si="4"/>
        <v>20916.955719969421</v>
      </c>
      <c r="L13" s="8">
        <f t="shared" si="5"/>
        <v>16359.023032503106</v>
      </c>
      <c r="M13" s="8">
        <f t="shared" si="6"/>
        <v>19476.653562596352</v>
      </c>
      <c r="N13" s="8">
        <f t="shared" si="7"/>
        <v>-2665766.0871043485</v>
      </c>
      <c r="O13" s="8">
        <f t="shared" si="8"/>
        <v>253587.97336762701</v>
      </c>
      <c r="P13" s="15">
        <f t="shared" si="0"/>
        <v>3000000</v>
      </c>
      <c r="Q13" s="8">
        <f t="shared" si="9"/>
        <v>2919354.0604719757</v>
      </c>
      <c r="R13" s="8">
        <f>'Daily Interest'!D8</f>
        <v>2954.6493630639625</v>
      </c>
      <c r="S13" s="12">
        <f t="shared" si="10"/>
        <v>1440.3021573730657</v>
      </c>
    </row>
    <row r="14" spans="1:19" x14ac:dyDescent="0.3">
      <c r="A14">
        <v>6</v>
      </c>
      <c r="B14" s="11">
        <f t="shared" si="1"/>
        <v>43818</v>
      </c>
      <c r="C14" s="8">
        <v>50000</v>
      </c>
      <c r="D14">
        <v>0</v>
      </c>
      <c r="E14">
        <v>0</v>
      </c>
      <c r="F14">
        <v>0</v>
      </c>
      <c r="G14">
        <v>0</v>
      </c>
      <c r="H14">
        <v>0</v>
      </c>
      <c r="I14" s="8">
        <f t="shared" si="2"/>
        <v>50000</v>
      </c>
      <c r="J14" s="8">
        <f t="shared" si="3"/>
        <v>2665766.0871043485</v>
      </c>
      <c r="K14" s="8">
        <f t="shared" si="4"/>
        <v>20800.397680862829</v>
      </c>
      <c r="L14" s="8">
        <f t="shared" si="5"/>
        <v>16475.581071609693</v>
      </c>
      <c r="M14" s="8">
        <f t="shared" si="6"/>
        <v>18993.583370618486</v>
      </c>
      <c r="N14" s="8">
        <f t="shared" si="7"/>
        <v>-2597483.6917224946</v>
      </c>
      <c r="O14" s="8">
        <f t="shared" si="8"/>
        <v>305394.78767787141</v>
      </c>
      <c r="P14" s="15">
        <f t="shared" si="0"/>
        <v>3000000</v>
      </c>
      <c r="Q14" s="8">
        <f t="shared" si="9"/>
        <v>2902878.4794003661</v>
      </c>
      <c r="R14" s="8">
        <f>'Daily Interest'!D9</f>
        <v>2770.0455091389131</v>
      </c>
      <c r="S14" s="12">
        <f t="shared" si="10"/>
        <v>1806.8143102443464</v>
      </c>
    </row>
    <row r="15" spans="1:19" x14ac:dyDescent="0.3">
      <c r="A15">
        <v>7</v>
      </c>
      <c r="B15" s="11">
        <f t="shared" si="1"/>
        <v>43849</v>
      </c>
      <c r="C15" s="8">
        <v>50000</v>
      </c>
      <c r="D15">
        <v>0</v>
      </c>
      <c r="E15">
        <v>0</v>
      </c>
      <c r="F15">
        <v>0</v>
      </c>
      <c r="G15">
        <v>0</v>
      </c>
      <c r="H15">
        <v>0</v>
      </c>
      <c r="I15" s="8">
        <f t="shared" si="2"/>
        <v>50000</v>
      </c>
      <c r="J15" s="8">
        <f t="shared" si="3"/>
        <v>2597483.6917224946</v>
      </c>
      <c r="K15" s="8">
        <f t="shared" si="4"/>
        <v>20683.009165727613</v>
      </c>
      <c r="L15" s="8">
        <f t="shared" si="5"/>
        <v>16592.969586744912</v>
      </c>
      <c r="M15" s="8">
        <f t="shared" si="6"/>
        <v>18507.071303522775</v>
      </c>
      <c r="N15" s="8">
        <f t="shared" si="7"/>
        <v>-2528714.7842735448</v>
      </c>
      <c r="O15" s="8">
        <f t="shared" si="8"/>
        <v>357570.72554007627</v>
      </c>
      <c r="P15" s="15">
        <f t="shared" si="0"/>
        <v>3000000</v>
      </c>
      <c r="Q15" s="8">
        <f t="shared" si="9"/>
        <v>2886285.5098136212</v>
      </c>
      <c r="R15" s="8">
        <f>'Daily Interest'!D10</f>
        <v>2492.1251341743668</v>
      </c>
      <c r="S15" s="12">
        <f t="shared" si="10"/>
        <v>2175.9378622048389</v>
      </c>
    </row>
    <row r="16" spans="1:19" x14ac:dyDescent="0.3">
      <c r="A16">
        <v>8</v>
      </c>
      <c r="B16" s="11">
        <f t="shared" si="1"/>
        <v>43880</v>
      </c>
      <c r="C16" s="8">
        <v>50000</v>
      </c>
      <c r="D16">
        <v>0</v>
      </c>
      <c r="E16">
        <v>0</v>
      </c>
      <c r="F16">
        <v>0</v>
      </c>
      <c r="G16">
        <v>0</v>
      </c>
      <c r="H16">
        <v>0</v>
      </c>
      <c r="I16" s="8">
        <f t="shared" si="2"/>
        <v>50000</v>
      </c>
      <c r="J16" s="8">
        <f t="shared" si="3"/>
        <v>2528714.7842735448</v>
      </c>
      <c r="K16" s="8">
        <f t="shared" si="4"/>
        <v>20564.784257422059</v>
      </c>
      <c r="L16" s="8">
        <f t="shared" si="5"/>
        <v>16711.194495050469</v>
      </c>
      <c r="M16" s="8">
        <f t="shared" si="6"/>
        <v>18017.092837949007</v>
      </c>
      <c r="N16" s="8">
        <f t="shared" si="7"/>
        <v>-2459455.8983590212</v>
      </c>
      <c r="O16" s="8">
        <f t="shared" si="8"/>
        <v>410118.41695954936</v>
      </c>
      <c r="P16" s="15">
        <f t="shared" si="0"/>
        <v>3000000</v>
      </c>
      <c r="Q16" s="8">
        <f t="shared" si="9"/>
        <v>2869574.3153185705</v>
      </c>
      <c r="R16" s="8">
        <f>'Daily Interest'!D11</f>
        <v>2076.0742484924394</v>
      </c>
      <c r="S16" s="12">
        <f t="shared" si="10"/>
        <v>2547.6914194730489</v>
      </c>
    </row>
    <row r="17" spans="1:19" x14ac:dyDescent="0.3">
      <c r="A17">
        <v>9</v>
      </c>
      <c r="B17" s="11">
        <f t="shared" si="1"/>
        <v>43909</v>
      </c>
      <c r="C17" s="8">
        <v>50000</v>
      </c>
      <c r="D17">
        <v>0</v>
      </c>
      <c r="E17">
        <v>0</v>
      </c>
      <c r="F17">
        <v>0</v>
      </c>
      <c r="G17">
        <v>0</v>
      </c>
      <c r="H17">
        <v>0</v>
      </c>
      <c r="I17" s="8">
        <f t="shared" si="2"/>
        <v>50000</v>
      </c>
      <c r="J17" s="8">
        <f t="shared" si="3"/>
        <v>2459455.8983590212</v>
      </c>
      <c r="K17" s="8">
        <f t="shared" si="4"/>
        <v>20445.71699664482</v>
      </c>
      <c r="L17" s="8">
        <f t="shared" si="5"/>
        <v>16830.261755827705</v>
      </c>
      <c r="M17" s="8">
        <f t="shared" si="6"/>
        <v>17523.623275808026</v>
      </c>
      <c r="N17" s="8">
        <f t="shared" si="7"/>
        <v>-2389703.5428823563</v>
      </c>
      <c r="O17" s="8">
        <f t="shared" si="8"/>
        <v>463040.51068038616</v>
      </c>
      <c r="P17" s="15">
        <f t="shared" si="0"/>
        <v>3000000</v>
      </c>
      <c r="Q17" s="8">
        <f t="shared" si="9"/>
        <v>2852744.0535627427</v>
      </c>
      <c r="R17" s="8">
        <f>'Daily Interest'!D12</f>
        <v>1943.7258729283258</v>
      </c>
      <c r="S17" s="12">
        <f t="shared" si="10"/>
        <v>2922.0937208367941</v>
      </c>
    </row>
    <row r="18" spans="1:19" x14ac:dyDescent="0.3">
      <c r="A18">
        <v>10</v>
      </c>
      <c r="B18" s="11">
        <f t="shared" si="1"/>
        <v>43940</v>
      </c>
      <c r="C18" s="8">
        <v>50000</v>
      </c>
      <c r="D18">
        <v>0</v>
      </c>
      <c r="E18">
        <v>0</v>
      </c>
      <c r="F18">
        <v>0</v>
      </c>
      <c r="G18">
        <v>0</v>
      </c>
      <c r="H18">
        <v>0</v>
      </c>
      <c r="I18" s="8">
        <f t="shared" si="2"/>
        <v>50000</v>
      </c>
      <c r="J18" s="8">
        <f t="shared" si="3"/>
        <v>2389703.5428823563</v>
      </c>
      <c r="K18" s="8">
        <f t="shared" si="4"/>
        <v>20325.801381634545</v>
      </c>
      <c r="L18" s="8">
        <f t="shared" si="5"/>
        <v>16950.177370837973</v>
      </c>
      <c r="M18" s="8">
        <f t="shared" si="6"/>
        <v>17026.63774303679</v>
      </c>
      <c r="N18" s="8">
        <f t="shared" si="7"/>
        <v>-2319454.2018729211</v>
      </c>
      <c r="O18" s="8">
        <f t="shared" si="8"/>
        <v>516339.67431898386</v>
      </c>
      <c r="P18" s="15">
        <f t="shared" si="0"/>
        <v>3000000</v>
      </c>
      <c r="Q18" s="8">
        <f t="shared" si="9"/>
        <v>2835793.8761919048</v>
      </c>
      <c r="R18" s="8">
        <f>'Daily Interest'!D13</f>
        <v>1622.2680796398654</v>
      </c>
      <c r="S18" s="12">
        <f t="shared" si="10"/>
        <v>3299.1636385977617</v>
      </c>
    </row>
    <row r="19" spans="1:19" x14ac:dyDescent="0.3">
      <c r="A19">
        <v>11</v>
      </c>
      <c r="B19" s="11">
        <f t="shared" si="1"/>
        <v>43970</v>
      </c>
      <c r="C19" s="8">
        <v>50000</v>
      </c>
      <c r="D19">
        <v>0</v>
      </c>
      <c r="E19">
        <v>0</v>
      </c>
      <c r="F19">
        <v>0</v>
      </c>
      <c r="G19">
        <v>0</v>
      </c>
      <c r="H19">
        <v>0</v>
      </c>
      <c r="I19" s="8">
        <f t="shared" si="2"/>
        <v>50000</v>
      </c>
      <c r="J19" s="8">
        <f t="shared" si="3"/>
        <v>2319454.2018729211</v>
      </c>
      <c r="K19" s="8">
        <f t="shared" si="4"/>
        <v>20205.031367867326</v>
      </c>
      <c r="L19" s="8">
        <f t="shared" si="5"/>
        <v>17070.947384605199</v>
      </c>
      <c r="M19" s="8">
        <f t="shared" si="6"/>
        <v>16526.111188344563</v>
      </c>
      <c r="N19" s="8">
        <f t="shared" si="7"/>
        <v>-2248704.3343087928</v>
      </c>
      <c r="O19" s="8">
        <f t="shared" si="8"/>
        <v>570018.59449850675</v>
      </c>
      <c r="P19" s="15">
        <f t="shared" si="0"/>
        <v>3000000</v>
      </c>
      <c r="Q19" s="8">
        <f t="shared" si="9"/>
        <v>2818722.9288072996</v>
      </c>
      <c r="R19" s="8">
        <f>'Daily Interest'!D14</f>
        <v>1408.4794295295228</v>
      </c>
      <c r="S19" s="12">
        <f t="shared" si="10"/>
        <v>3678.9201795227636</v>
      </c>
    </row>
    <row r="20" spans="1:19" x14ac:dyDescent="0.3">
      <c r="A20">
        <v>12</v>
      </c>
      <c r="B20" s="11">
        <f t="shared" si="1"/>
        <v>44001</v>
      </c>
      <c r="C20" s="8">
        <v>50000</v>
      </c>
      <c r="D20">
        <v>0</v>
      </c>
      <c r="E20">
        <v>0</v>
      </c>
      <c r="F20">
        <v>0</v>
      </c>
      <c r="G20">
        <v>0</v>
      </c>
      <c r="H20">
        <v>0</v>
      </c>
      <c r="I20" s="8">
        <f t="shared" si="2"/>
        <v>50000</v>
      </c>
      <c r="J20" s="8">
        <f t="shared" si="3"/>
        <v>2248704.3343087928</v>
      </c>
      <c r="K20" s="8">
        <f t="shared" si="4"/>
        <v>20083.400867752018</v>
      </c>
      <c r="L20" s="8">
        <f t="shared" si="5"/>
        <v>17192.577884720507</v>
      </c>
      <c r="M20" s="8">
        <f t="shared" si="6"/>
        <v>16022.018381950149</v>
      </c>
      <c r="N20" s="8">
        <f t="shared" si="7"/>
        <v>-2177450.3739382704</v>
      </c>
      <c r="O20" s="8">
        <f t="shared" si="8"/>
        <v>624079.97698430868</v>
      </c>
      <c r="P20" s="15">
        <f t="shared" si="0"/>
        <v>3000000</v>
      </c>
      <c r="Q20" s="8">
        <f t="shared" si="9"/>
        <v>2801530.3509225789</v>
      </c>
      <c r="R20" s="8">
        <f>'Daily Interest'!D15</f>
        <v>1109.6067214168484</v>
      </c>
      <c r="S20" s="12">
        <f t="shared" si="10"/>
        <v>4061.3824858018688</v>
      </c>
    </row>
    <row r="21" spans="1:19" x14ac:dyDescent="0.3">
      <c r="A21">
        <v>13</v>
      </c>
      <c r="B21" s="11">
        <f t="shared" si="1"/>
        <v>44031</v>
      </c>
      <c r="C21" s="8">
        <v>50000</v>
      </c>
      <c r="D21">
        <v>0</v>
      </c>
      <c r="E21">
        <v>0</v>
      </c>
      <c r="F21">
        <v>0</v>
      </c>
      <c r="G21">
        <v>0</v>
      </c>
      <c r="H21">
        <v>0</v>
      </c>
      <c r="I21" s="8">
        <f t="shared" si="2"/>
        <v>50000</v>
      </c>
      <c r="J21" s="8">
        <f t="shared" si="3"/>
        <v>2177450.3739382704</v>
      </c>
      <c r="K21" s="8">
        <f t="shared" si="4"/>
        <v>19960.903750323378</v>
      </c>
      <c r="L21" s="8">
        <f t="shared" si="5"/>
        <v>17315.075002149144</v>
      </c>
      <c r="M21" s="8">
        <f t="shared" si="6"/>
        <v>15514.333914310177</v>
      </c>
      <c r="N21" s="8">
        <f t="shared" si="7"/>
        <v>-2105688.7291001077</v>
      </c>
      <c r="O21" s="8">
        <f t="shared" si="8"/>
        <v>678526.54682032194</v>
      </c>
      <c r="P21" s="15">
        <f t="shared" si="0"/>
        <v>3000000</v>
      </c>
      <c r="Q21" s="8">
        <f t="shared" si="9"/>
        <v>2784215.2759204297</v>
      </c>
      <c r="R21" s="8">
        <f>'Daily Interest'!D16</f>
        <v>885.04232541904707</v>
      </c>
      <c r="S21" s="12">
        <f t="shared" si="10"/>
        <v>4446.5698360132046</v>
      </c>
    </row>
    <row r="22" spans="1:19" x14ac:dyDescent="0.3">
      <c r="A22">
        <v>14</v>
      </c>
      <c r="B22" s="11">
        <f t="shared" si="1"/>
        <v>44062</v>
      </c>
      <c r="C22" s="8">
        <v>50000</v>
      </c>
      <c r="D22">
        <v>0</v>
      </c>
      <c r="E22">
        <v>0</v>
      </c>
      <c r="F22">
        <v>0</v>
      </c>
      <c r="G22">
        <v>0</v>
      </c>
      <c r="H22">
        <v>0</v>
      </c>
      <c r="I22" s="8">
        <f t="shared" si="2"/>
        <v>50000</v>
      </c>
      <c r="J22" s="8">
        <f t="shared" si="3"/>
        <v>2105688.7291001077</v>
      </c>
      <c r="K22" s="8">
        <f t="shared" si="4"/>
        <v>19837.533840933069</v>
      </c>
      <c r="L22" s="8">
        <f t="shared" si="5"/>
        <v>17438.444911539453</v>
      </c>
      <c r="M22" s="8">
        <f t="shared" si="6"/>
        <v>15003.032194838268</v>
      </c>
      <c r="N22" s="8">
        <f t="shared" si="7"/>
        <v>-2033415.7825424734</v>
      </c>
      <c r="O22" s="8">
        <f t="shared" si="8"/>
        <v>733361.04846641677</v>
      </c>
      <c r="P22" s="15">
        <f t="shared" si="0"/>
        <v>3000000</v>
      </c>
      <c r="Q22" s="8">
        <f t="shared" si="9"/>
        <v>2766776.8310088902</v>
      </c>
      <c r="R22" s="8">
        <f>'Daily Interest'!D17</f>
        <v>628.13545509629591</v>
      </c>
      <c r="S22" s="12">
        <f t="shared" si="10"/>
        <v>4834.5016460948045</v>
      </c>
    </row>
    <row r="23" spans="1:19" x14ac:dyDescent="0.3">
      <c r="A23">
        <v>15</v>
      </c>
      <c r="B23" s="11">
        <f t="shared" si="1"/>
        <v>44093</v>
      </c>
      <c r="C23" s="8">
        <v>50000</v>
      </c>
      <c r="D23">
        <v>0</v>
      </c>
      <c r="E23">
        <v>0</v>
      </c>
      <c r="F23">
        <v>0</v>
      </c>
      <c r="G23">
        <v>0</v>
      </c>
      <c r="H23">
        <v>0</v>
      </c>
      <c r="I23" s="8">
        <f t="shared" si="2"/>
        <v>50000</v>
      </c>
      <c r="J23" s="8">
        <f t="shared" si="3"/>
        <v>2033415.7825424734</v>
      </c>
      <c r="K23" s="8">
        <f t="shared" si="4"/>
        <v>19713.284920938349</v>
      </c>
      <c r="L23" s="8">
        <f t="shared" si="5"/>
        <v>17562.693831534172</v>
      </c>
      <c r="M23" s="8">
        <f t="shared" si="6"/>
        <v>14488.087450615123</v>
      </c>
      <c r="N23" s="8">
        <f t="shared" si="7"/>
        <v>-1960627.8912406159</v>
      </c>
      <c r="O23" s="8">
        <f t="shared" si="8"/>
        <v>788586.24593674007</v>
      </c>
      <c r="P23" s="15">
        <f t="shared" si="0"/>
        <v>3000000</v>
      </c>
      <c r="Q23" s="8">
        <f t="shared" si="9"/>
        <v>2749214.1371773561</v>
      </c>
      <c r="R23" s="8">
        <f>'Daily Interest'!D18</f>
        <v>363.21551503096742</v>
      </c>
      <c r="S23" s="12">
        <f t="shared" si="10"/>
        <v>5225.1974703232299</v>
      </c>
    </row>
    <row r="24" spans="1:19" x14ac:dyDescent="0.3">
      <c r="A24">
        <v>16</v>
      </c>
      <c r="B24" s="11">
        <f t="shared" si="1"/>
        <v>44123</v>
      </c>
      <c r="C24" s="8">
        <v>50000</v>
      </c>
      <c r="D24">
        <v>0</v>
      </c>
      <c r="E24">
        <v>0</v>
      </c>
      <c r="F24">
        <v>0</v>
      </c>
      <c r="G24">
        <v>0</v>
      </c>
      <c r="H24">
        <v>0</v>
      </c>
      <c r="I24" s="8">
        <f t="shared" si="2"/>
        <v>50000</v>
      </c>
      <c r="J24" s="8">
        <f t="shared" si="3"/>
        <v>1960627.8912406159</v>
      </c>
      <c r="K24" s="8">
        <f t="shared" si="4"/>
        <v>19588.150727388671</v>
      </c>
      <c r="L24" s="8">
        <f t="shared" si="5"/>
        <v>17687.828025083854</v>
      </c>
      <c r="M24" s="8">
        <f t="shared" si="6"/>
        <v>13969.473725089389</v>
      </c>
      <c r="N24" s="8">
        <f t="shared" si="7"/>
        <v>-1887321.3862132328</v>
      </c>
      <c r="O24" s="8">
        <f t="shared" si="8"/>
        <v>844204.92293903942</v>
      </c>
      <c r="P24" s="15">
        <f t="shared" si="0"/>
        <v>3000000</v>
      </c>
      <c r="Q24" s="8">
        <f t="shared" si="9"/>
        <v>2731526.3091522721</v>
      </c>
      <c r="R24" s="8">
        <f>'Daily Interest'!D19</f>
        <v>123.51149136375334</v>
      </c>
      <c r="S24" s="12">
        <f t="shared" si="10"/>
        <v>5618.6770022992823</v>
      </c>
    </row>
    <row r="25" spans="1:19" x14ac:dyDescent="0.3">
      <c r="A25">
        <v>17</v>
      </c>
      <c r="B25" s="11">
        <f t="shared" si="1"/>
        <v>44154</v>
      </c>
      <c r="C25" s="8">
        <v>50000</v>
      </c>
      <c r="D25">
        <v>0</v>
      </c>
      <c r="E25">
        <v>0</v>
      </c>
      <c r="F25">
        <v>0</v>
      </c>
      <c r="G25">
        <v>0</v>
      </c>
      <c r="H25">
        <v>0</v>
      </c>
      <c r="I25" s="8">
        <f t="shared" si="2"/>
        <v>50000</v>
      </c>
      <c r="J25" s="8">
        <f t="shared" si="3"/>
        <v>1887321.3862132328</v>
      </c>
      <c r="K25" s="8">
        <f t="shared" si="4"/>
        <v>19462.124952709946</v>
      </c>
      <c r="L25" s="8">
        <f t="shared" si="5"/>
        <v>17813.853799762579</v>
      </c>
      <c r="M25" s="8">
        <f t="shared" si="6"/>
        <v>13447.164876769284</v>
      </c>
      <c r="N25" s="8">
        <f t="shared" si="7"/>
        <v>-1813492.5723375292</v>
      </c>
      <c r="O25" s="8">
        <f t="shared" si="8"/>
        <v>900219.88301498012</v>
      </c>
      <c r="P25" s="15">
        <f t="shared" si="0"/>
        <v>3000000</v>
      </c>
      <c r="Q25" s="8">
        <f t="shared" si="9"/>
        <v>2713712.4553525094</v>
      </c>
      <c r="R25" s="8">
        <f>'Daily Interest'!D20</f>
        <v>-118.82905701820422</v>
      </c>
      <c r="S25" s="12">
        <f t="shared" si="10"/>
        <v>6014.9600759406621</v>
      </c>
    </row>
    <row r="26" spans="1:19" x14ac:dyDescent="0.3">
      <c r="A26">
        <v>18</v>
      </c>
      <c r="B26" s="11">
        <f t="shared" si="1"/>
        <v>44184</v>
      </c>
      <c r="C26" s="8">
        <v>50000</v>
      </c>
      <c r="D26">
        <v>0</v>
      </c>
      <c r="E26">
        <v>0</v>
      </c>
      <c r="F26">
        <v>0</v>
      </c>
      <c r="G26">
        <v>0</v>
      </c>
      <c r="H26">
        <v>0</v>
      </c>
      <c r="I26" s="8">
        <f t="shared" si="2"/>
        <v>50000</v>
      </c>
      <c r="J26" s="8">
        <f t="shared" si="3"/>
        <v>1813492.5723375292</v>
      </c>
      <c r="K26" s="8">
        <f t="shared" si="4"/>
        <v>19335.201244386637</v>
      </c>
      <c r="L26" s="8">
        <f t="shared" si="5"/>
        <v>17940.777508085885</v>
      </c>
      <c r="M26" s="8">
        <f t="shared" si="6"/>
        <v>12921.134577904895</v>
      </c>
      <c r="N26" s="8">
        <f t="shared" si="7"/>
        <v>-1739137.7281629615</v>
      </c>
      <c r="O26" s="8">
        <f t="shared" si="8"/>
        <v>956633.94968146191</v>
      </c>
      <c r="P26" s="15">
        <f t="shared" si="0"/>
        <v>3000000</v>
      </c>
      <c r="Q26" s="8">
        <f t="shared" si="9"/>
        <v>2695771.6778444233</v>
      </c>
      <c r="R26" s="8">
        <f>'Daily Interest'!D21</f>
        <v>-367.95885462753591</v>
      </c>
      <c r="S26" s="12">
        <f t="shared" si="10"/>
        <v>6414.0666664817454</v>
      </c>
    </row>
    <row r="27" spans="1:19" x14ac:dyDescent="0.3">
      <c r="A27">
        <v>19</v>
      </c>
      <c r="B27" s="11">
        <f t="shared" si="1"/>
        <v>44215</v>
      </c>
      <c r="C27" s="8">
        <v>50000</v>
      </c>
      <c r="D27">
        <v>0</v>
      </c>
      <c r="E27">
        <v>0</v>
      </c>
      <c r="F27">
        <v>0</v>
      </c>
      <c r="G27">
        <v>0</v>
      </c>
      <c r="H27">
        <v>0</v>
      </c>
      <c r="I27" s="8">
        <f t="shared" si="2"/>
        <v>50000</v>
      </c>
      <c r="J27" s="8">
        <f t="shared" si="3"/>
        <v>1739137.7281629615</v>
      </c>
      <c r="K27" s="8">
        <f t="shared" si="4"/>
        <v>19207.373204641528</v>
      </c>
      <c r="L27" s="8">
        <f t="shared" si="5"/>
        <v>18068.605547830997</v>
      </c>
      <c r="M27" s="8">
        <f t="shared" si="6"/>
        <v>12391.356313161101</v>
      </c>
      <c r="N27" s="8">
        <f t="shared" si="7"/>
        <v>-1664253.1057236502</v>
      </c>
      <c r="O27" s="8">
        <f t="shared" si="8"/>
        <v>1013449.9665729423</v>
      </c>
      <c r="P27" s="15">
        <f t="shared" si="0"/>
        <v>3000000</v>
      </c>
      <c r="Q27" s="8">
        <f t="shared" si="9"/>
        <v>2677703.0722965924</v>
      </c>
      <c r="R27" s="8">
        <f>'Daily Interest'!D22</f>
        <v>-608.75931720710059</v>
      </c>
      <c r="S27" s="12">
        <f t="shared" si="10"/>
        <v>6816.0168914804271</v>
      </c>
    </row>
    <row r="28" spans="1:19" x14ac:dyDescent="0.3">
      <c r="A28">
        <v>20</v>
      </c>
      <c r="B28" s="11">
        <f t="shared" si="1"/>
        <v>44246</v>
      </c>
      <c r="C28" s="8">
        <v>120000</v>
      </c>
      <c r="D28">
        <v>10</v>
      </c>
      <c r="E28" s="8">
        <v>10</v>
      </c>
      <c r="F28" s="8">
        <v>10</v>
      </c>
      <c r="G28" s="8">
        <v>10</v>
      </c>
      <c r="H28" s="8">
        <v>10</v>
      </c>
      <c r="I28" s="8">
        <f t="shared" si="2"/>
        <v>60000</v>
      </c>
      <c r="J28" s="8">
        <f t="shared" si="3"/>
        <v>1664253.1057236502</v>
      </c>
      <c r="K28" s="8">
        <f t="shared" si="4"/>
        <v>19078.634390113228</v>
      </c>
      <c r="L28" s="8">
        <f t="shared" si="5"/>
        <v>18197.344362359294</v>
      </c>
      <c r="M28" s="8">
        <f t="shared" si="6"/>
        <v>11857.803378281009</v>
      </c>
      <c r="N28" s="8">
        <f t="shared" si="7"/>
        <v>-1578834.9303494585</v>
      </c>
      <c r="O28" s="8">
        <f t="shared" si="8"/>
        <v>1080670.7975847744</v>
      </c>
      <c r="P28" s="15">
        <f t="shared" si="0"/>
        <v>3000000</v>
      </c>
      <c r="Q28" s="8">
        <f t="shared" si="9"/>
        <v>2659505.7279342329</v>
      </c>
      <c r="R28" s="8">
        <f>'Daily Interest'!D23</f>
        <v>-761.50216512150473</v>
      </c>
      <c r="S28" s="12">
        <f t="shared" si="10"/>
        <v>7220.8310118322224</v>
      </c>
    </row>
    <row r="29" spans="1:19" x14ac:dyDescent="0.3">
      <c r="A29">
        <v>21</v>
      </c>
      <c r="B29" s="11">
        <f t="shared" si="1"/>
        <v>44274</v>
      </c>
      <c r="C29" s="8">
        <v>120000</v>
      </c>
      <c r="D29">
        <v>10</v>
      </c>
      <c r="E29" s="8">
        <v>10</v>
      </c>
      <c r="F29" s="8">
        <v>10</v>
      </c>
      <c r="G29" s="8">
        <v>10</v>
      </c>
      <c r="H29" s="8">
        <v>10</v>
      </c>
      <c r="I29" s="8">
        <f t="shared" si="2"/>
        <v>60000</v>
      </c>
      <c r="J29" s="8">
        <f t="shared" si="3"/>
        <v>1578834.9303494585</v>
      </c>
      <c r="K29" s="8">
        <f t="shared" si="4"/>
        <v>18948.97831153142</v>
      </c>
      <c r="L29" s="8">
        <f t="shared" si="5"/>
        <v>18327.000440941101</v>
      </c>
      <c r="M29" s="8">
        <f t="shared" si="6"/>
        <v>11249.198878739891</v>
      </c>
      <c r="N29" s="8">
        <f t="shared" si="7"/>
        <v>-1492808.150475726</v>
      </c>
      <c r="O29" s="8">
        <f t="shared" si="8"/>
        <v>1148370.5770175657</v>
      </c>
      <c r="P29" s="15">
        <f t="shared" si="0"/>
        <v>3000000</v>
      </c>
      <c r="Q29" s="8">
        <f t="shared" si="9"/>
        <v>2641178.7274932917</v>
      </c>
      <c r="R29" s="8">
        <f>'Daily Interest'!D24</f>
        <v>-1080.2452986780036</v>
      </c>
      <c r="S29" s="12">
        <f t="shared" si="10"/>
        <v>7699.7794327915326</v>
      </c>
    </row>
    <row r="30" spans="1:19" x14ac:dyDescent="0.3">
      <c r="A30">
        <v>22</v>
      </c>
      <c r="B30" s="11">
        <f t="shared" si="1"/>
        <v>44305</v>
      </c>
      <c r="C30" s="8">
        <v>120000</v>
      </c>
      <c r="D30">
        <v>10</v>
      </c>
      <c r="E30" s="8">
        <v>10</v>
      </c>
      <c r="F30" s="8">
        <v>10</v>
      </c>
      <c r="G30" s="8">
        <v>10</v>
      </c>
      <c r="H30" s="8">
        <v>10</v>
      </c>
      <c r="I30" s="8">
        <f t="shared" si="2"/>
        <v>60000</v>
      </c>
      <c r="J30" s="8">
        <f t="shared" si="3"/>
        <v>1492808.150475726</v>
      </c>
      <c r="K30" s="8">
        <f t="shared" si="4"/>
        <v>18818.398433389713</v>
      </c>
      <c r="L30" s="8">
        <f t="shared" si="5"/>
        <v>18457.580319082808</v>
      </c>
      <c r="M30" s="8">
        <f t="shared" si="6"/>
        <v>10636.258072139548</v>
      </c>
      <c r="N30" s="8">
        <f t="shared" si="7"/>
        <v>-1406168.429795393</v>
      </c>
      <c r="O30" s="8">
        <f t="shared" si="8"/>
        <v>1216552.7173788159</v>
      </c>
      <c r="P30" s="15">
        <f t="shared" si="0"/>
        <v>3000000</v>
      </c>
      <c r="Q30" s="8">
        <f t="shared" si="9"/>
        <v>2622721.1471742089</v>
      </c>
      <c r="R30" s="8">
        <f>'Daily Interest'!D25</f>
        <v>-1268.2624199556299</v>
      </c>
      <c r="S30" s="12">
        <f t="shared" si="10"/>
        <v>8182.140361250169</v>
      </c>
    </row>
    <row r="31" spans="1:19" x14ac:dyDescent="0.3">
      <c r="A31">
        <v>23</v>
      </c>
      <c r="B31" s="11">
        <f t="shared" si="1"/>
        <v>44335</v>
      </c>
      <c r="C31" s="8">
        <v>120000</v>
      </c>
      <c r="D31">
        <v>10</v>
      </c>
      <c r="E31" s="8">
        <v>10</v>
      </c>
      <c r="F31" s="8">
        <v>10</v>
      </c>
      <c r="G31" s="8">
        <v>10</v>
      </c>
      <c r="H31" s="8">
        <v>10</v>
      </c>
      <c r="I31" s="8">
        <f t="shared" si="2"/>
        <v>60000</v>
      </c>
      <c r="J31" s="8">
        <f t="shared" si="3"/>
        <v>1406168.429795393</v>
      </c>
      <c r="K31" s="8">
        <f t="shared" si="4"/>
        <v>18686.888173616251</v>
      </c>
      <c r="L31" s="8">
        <f t="shared" si="5"/>
        <v>18589.090578856274</v>
      </c>
      <c r="M31" s="8">
        <f t="shared" si="6"/>
        <v>10018.950062292175</v>
      </c>
      <c r="N31" s="8">
        <f t="shared" si="7"/>
        <v>-1318911.4011052125</v>
      </c>
      <c r="O31" s="8">
        <f t="shared" si="8"/>
        <v>1285220.65549014</v>
      </c>
      <c r="P31" s="15">
        <f t="shared" si="0"/>
        <v>3000000</v>
      </c>
      <c r="Q31" s="8">
        <f t="shared" si="9"/>
        <v>2604132.0565953525</v>
      </c>
      <c r="R31" s="8">
        <f>'Daily Interest'!D26</f>
        <v>-1538.6009490927188</v>
      </c>
      <c r="S31" s="12">
        <f t="shared" si="10"/>
        <v>8667.9381113240761</v>
      </c>
    </row>
    <row r="32" spans="1:19" x14ac:dyDescent="0.3">
      <c r="A32">
        <v>24</v>
      </c>
      <c r="B32" s="11">
        <f t="shared" si="1"/>
        <v>44366</v>
      </c>
      <c r="C32" s="8">
        <v>120000</v>
      </c>
      <c r="D32">
        <v>10</v>
      </c>
      <c r="E32" s="8">
        <v>10</v>
      </c>
      <c r="F32" s="8">
        <v>10</v>
      </c>
      <c r="G32" s="8">
        <v>10</v>
      </c>
      <c r="H32" s="8">
        <v>10</v>
      </c>
      <c r="I32" s="8">
        <f t="shared" si="2"/>
        <v>60000</v>
      </c>
      <c r="J32" s="8">
        <f t="shared" si="3"/>
        <v>1318911.4011052125</v>
      </c>
      <c r="K32" s="8">
        <f t="shared" si="4"/>
        <v>18554.440903241895</v>
      </c>
      <c r="L32" s="8">
        <f t="shared" si="5"/>
        <v>18721.537849230626</v>
      </c>
      <c r="M32" s="8">
        <f t="shared" si="6"/>
        <v>9397.24373287464</v>
      </c>
      <c r="N32" s="8">
        <f t="shared" si="7"/>
        <v>-1231032.6660856148</v>
      </c>
      <c r="O32" s="8">
        <f t="shared" si="8"/>
        <v>1354377.852660507</v>
      </c>
      <c r="P32" s="15">
        <f t="shared" si="0"/>
        <v>3000000</v>
      </c>
      <c r="Q32" s="8">
        <f t="shared" si="9"/>
        <v>2585410.5187461218</v>
      </c>
      <c r="R32" s="8">
        <f>'Daily Interest'!D27</f>
        <v>-1704.8637451106488</v>
      </c>
      <c r="S32" s="12">
        <f t="shared" si="10"/>
        <v>9157.1971703672589</v>
      </c>
    </row>
    <row r="33" spans="1:19" x14ac:dyDescent="0.3">
      <c r="A33">
        <v>25</v>
      </c>
      <c r="B33" s="11">
        <f t="shared" si="1"/>
        <v>44396</v>
      </c>
      <c r="C33" s="8">
        <v>120000</v>
      </c>
      <c r="D33">
        <v>10</v>
      </c>
      <c r="E33" s="8">
        <v>10</v>
      </c>
      <c r="F33" s="8">
        <v>10</v>
      </c>
      <c r="G33" s="8">
        <v>10</v>
      </c>
      <c r="H33" s="8">
        <v>10</v>
      </c>
      <c r="I33" s="8">
        <f t="shared" si="2"/>
        <v>60000</v>
      </c>
      <c r="J33" s="8">
        <f t="shared" si="3"/>
        <v>1231032.6660856148</v>
      </c>
      <c r="K33" s="8">
        <f t="shared" si="4"/>
        <v>18421.04994606613</v>
      </c>
      <c r="L33" s="8">
        <f t="shared" si="5"/>
        <v>18854.928806406391</v>
      </c>
      <c r="M33" s="8">
        <f t="shared" si="6"/>
        <v>8771.1077458600048</v>
      </c>
      <c r="N33" s="8">
        <f t="shared" si="7"/>
        <v>-1142527.7950790024</v>
      </c>
      <c r="O33" s="8">
        <f t="shared" si="8"/>
        <v>1424027.794860713</v>
      </c>
      <c r="P33" s="15">
        <f t="shared" si="0"/>
        <v>3000000</v>
      </c>
      <c r="Q33" s="8">
        <f t="shared" si="9"/>
        <v>2566555.5899397153</v>
      </c>
      <c r="R33" s="8">
        <f>'Daily Interest'!D28</f>
        <v>-1982.6336651511615</v>
      </c>
      <c r="S33" s="12">
        <f t="shared" si="10"/>
        <v>9649.9422002061292</v>
      </c>
    </row>
    <row r="34" spans="1:19" x14ac:dyDescent="0.3">
      <c r="A34">
        <v>26</v>
      </c>
      <c r="B34" s="11">
        <f t="shared" si="1"/>
        <v>44427</v>
      </c>
      <c r="C34" s="8">
        <v>120000</v>
      </c>
      <c r="D34">
        <v>10</v>
      </c>
      <c r="E34" s="8">
        <v>10</v>
      </c>
      <c r="F34" s="8">
        <v>10</v>
      </c>
      <c r="G34" s="8">
        <v>10</v>
      </c>
      <c r="H34" s="8">
        <v>10</v>
      </c>
      <c r="I34" s="8">
        <f t="shared" si="2"/>
        <v>60000</v>
      </c>
      <c r="J34" s="8">
        <f t="shared" si="3"/>
        <v>1142527.7950790024</v>
      </c>
      <c r="K34" s="8">
        <f t="shared" si="4"/>
        <v>18286.708578320482</v>
      </c>
      <c r="L34" s="8">
        <f t="shared" si="5"/>
        <v>18989.27017415204</v>
      </c>
      <c r="M34" s="8">
        <f t="shared" si="6"/>
        <v>8140.5105399378926</v>
      </c>
      <c r="N34" s="8">
        <f t="shared" si="7"/>
        <v>-1053392.3268664677</v>
      </c>
      <c r="O34" s="8">
        <f t="shared" si="8"/>
        <v>1494173.9928990954</v>
      </c>
      <c r="P34" s="15">
        <f t="shared" si="0"/>
        <v>3000000</v>
      </c>
      <c r="Q34" s="8">
        <f t="shared" si="9"/>
        <v>2547566.3197655631</v>
      </c>
      <c r="R34" s="8">
        <f>'Daily Interest'!D29</f>
        <v>-2199.4515198431936</v>
      </c>
      <c r="S34" s="12">
        <f t="shared" si="10"/>
        <v>10146.198038382594</v>
      </c>
    </row>
    <row r="35" spans="1:19" x14ac:dyDescent="0.3">
      <c r="A35">
        <v>27</v>
      </c>
      <c r="B35" s="11">
        <f t="shared" si="1"/>
        <v>44458</v>
      </c>
      <c r="C35" s="8">
        <v>120000</v>
      </c>
      <c r="D35">
        <v>10</v>
      </c>
      <c r="E35" s="8">
        <v>10</v>
      </c>
      <c r="F35" s="8">
        <v>10</v>
      </c>
      <c r="G35" s="8">
        <v>10</v>
      </c>
      <c r="H35" s="8">
        <v>10</v>
      </c>
      <c r="I35" s="8">
        <f t="shared" si="2"/>
        <v>60000</v>
      </c>
      <c r="J35" s="8">
        <f t="shared" si="3"/>
        <v>1053392.3268664677</v>
      </c>
      <c r="K35" s="8">
        <f t="shared" si="4"/>
        <v>18151.41002832965</v>
      </c>
      <c r="L35" s="8">
        <f t="shared" si="5"/>
        <v>19124.568724142871</v>
      </c>
      <c r="M35" s="8">
        <f t="shared" si="6"/>
        <v>7505.4203289235829</v>
      </c>
      <c r="N35" s="8">
        <f t="shared" si="7"/>
        <v>-963621.76844291878</v>
      </c>
      <c r="O35" s="8">
        <f t="shared" si="8"/>
        <v>1564819.9825985015</v>
      </c>
      <c r="P35" s="15">
        <f t="shared" si="0"/>
        <v>3000000</v>
      </c>
      <c r="Q35" s="8">
        <f t="shared" si="9"/>
        <v>2528441.7510414203</v>
      </c>
      <c r="R35" s="8">
        <f>'Daily Interest'!D30</f>
        <v>-2333.7756333991406</v>
      </c>
      <c r="S35" s="12">
        <f t="shared" si="10"/>
        <v>10645.989699406071</v>
      </c>
    </row>
    <row r="36" spans="1:19" x14ac:dyDescent="0.3">
      <c r="A36">
        <v>28</v>
      </c>
      <c r="B36" s="11">
        <f t="shared" si="1"/>
        <v>44488</v>
      </c>
      <c r="C36" s="8">
        <v>120000</v>
      </c>
      <c r="D36">
        <v>10</v>
      </c>
      <c r="E36" s="8">
        <v>10</v>
      </c>
      <c r="F36" s="8">
        <v>10</v>
      </c>
      <c r="G36" s="8">
        <v>10</v>
      </c>
      <c r="H36" s="8">
        <v>10</v>
      </c>
      <c r="I36" s="8">
        <f t="shared" si="2"/>
        <v>60000</v>
      </c>
      <c r="J36" s="8">
        <f t="shared" si="3"/>
        <v>963621.76844291878</v>
      </c>
      <c r="K36" s="8">
        <f t="shared" si="4"/>
        <v>18015.147476170132</v>
      </c>
      <c r="L36" s="8">
        <f t="shared" si="5"/>
        <v>19260.83127630239</v>
      </c>
      <c r="M36" s="8">
        <f t="shared" si="6"/>
        <v>6865.8051001557969</v>
      </c>
      <c r="N36" s="8">
        <f t="shared" si="7"/>
        <v>-873211.59479060234</v>
      </c>
      <c r="O36" s="8">
        <f t="shared" si="8"/>
        <v>1635969.3249745157</v>
      </c>
      <c r="P36" s="15">
        <f t="shared" si="0"/>
        <v>3000000</v>
      </c>
      <c r="Q36" s="8">
        <f t="shared" si="9"/>
        <v>2509180.919765118</v>
      </c>
      <c r="R36" s="8">
        <f>'Daily Interest'!D31</f>
        <v>-2621.5264411355142</v>
      </c>
      <c r="S36" s="12">
        <f t="shared" si="10"/>
        <v>11149.342376014338</v>
      </c>
    </row>
    <row r="37" spans="1:19" x14ac:dyDescent="0.3">
      <c r="A37">
        <v>29</v>
      </c>
      <c r="B37" s="11">
        <f t="shared" si="1"/>
        <v>44519</v>
      </c>
      <c r="C37" s="8">
        <v>120000</v>
      </c>
      <c r="D37">
        <v>10</v>
      </c>
      <c r="E37" s="8">
        <v>10</v>
      </c>
      <c r="F37" s="8">
        <v>10</v>
      </c>
      <c r="G37" s="8">
        <v>10</v>
      </c>
      <c r="H37" s="8">
        <v>10</v>
      </c>
      <c r="I37" s="8">
        <f t="shared" si="2"/>
        <v>60000</v>
      </c>
      <c r="J37" s="8">
        <f t="shared" si="3"/>
        <v>873211.59479060234</v>
      </c>
      <c r="K37" s="8">
        <f t="shared" si="4"/>
        <v>17877.914053326484</v>
      </c>
      <c r="L37" s="8">
        <f t="shared" si="5"/>
        <v>19398.064699146042</v>
      </c>
      <c r="M37" s="8">
        <f t="shared" si="6"/>
        <v>6221.6326128830415</v>
      </c>
      <c r="N37" s="8">
        <f t="shared" si="7"/>
        <v>-782157.24865101301</v>
      </c>
      <c r="O37" s="8">
        <f t="shared" si="8"/>
        <v>1707625.6064149591</v>
      </c>
      <c r="P37" s="15">
        <f t="shared" si="0"/>
        <v>3000000</v>
      </c>
      <c r="Q37" s="8">
        <f t="shared" si="9"/>
        <v>2489782.8550659721</v>
      </c>
      <c r="R37" s="8">
        <f>'Daily Interest'!D32</f>
        <v>-2735.6256217778059</v>
      </c>
      <c r="S37" s="12">
        <f t="shared" si="10"/>
        <v>11656.281440443443</v>
      </c>
    </row>
    <row r="38" spans="1:19" x14ac:dyDescent="0.3">
      <c r="A38">
        <v>30</v>
      </c>
      <c r="B38" s="11">
        <f t="shared" si="1"/>
        <v>44549</v>
      </c>
      <c r="C38" s="8">
        <v>120000</v>
      </c>
      <c r="D38">
        <v>10</v>
      </c>
      <c r="E38" s="8">
        <v>10</v>
      </c>
      <c r="F38" s="8">
        <v>10</v>
      </c>
      <c r="G38" s="8">
        <v>10</v>
      </c>
      <c r="H38" s="8">
        <v>10</v>
      </c>
      <c r="I38" s="8">
        <f t="shared" si="2"/>
        <v>60000</v>
      </c>
      <c r="J38" s="8">
        <f t="shared" si="3"/>
        <v>782157.24865101301</v>
      </c>
      <c r="K38" s="8">
        <f t="shared" si="4"/>
        <v>17739.702842345065</v>
      </c>
      <c r="L38" s="8">
        <f t="shared" si="5"/>
        <v>19536.275910127457</v>
      </c>
      <c r="M38" s="8">
        <f t="shared" si="6"/>
        <v>5572.8703966384683</v>
      </c>
      <c r="N38" s="8">
        <f t="shared" si="7"/>
        <v>-690454.1402951791</v>
      </c>
      <c r="O38" s="8">
        <f t="shared" si="8"/>
        <v>1779792.4388606655</v>
      </c>
      <c r="P38" s="15">
        <f t="shared" si="0"/>
        <v>3000000</v>
      </c>
      <c r="Q38" s="8">
        <f t="shared" si="9"/>
        <v>2470246.5791558446</v>
      </c>
      <c r="R38" s="8">
        <f>'Daily Interest'!D33</f>
        <v>-3029.2895990671459</v>
      </c>
      <c r="S38" s="12">
        <f t="shared" si="10"/>
        <v>12166.832445706601</v>
      </c>
    </row>
    <row r="39" spans="1:19" x14ac:dyDescent="0.3">
      <c r="A39">
        <v>31</v>
      </c>
      <c r="B39" s="11">
        <f t="shared" si="1"/>
        <v>44580</v>
      </c>
      <c r="C39" s="8">
        <v>120000</v>
      </c>
      <c r="D39">
        <v>10</v>
      </c>
      <c r="E39" s="8">
        <v>10</v>
      </c>
      <c r="F39" s="8">
        <v>10</v>
      </c>
      <c r="G39" s="8">
        <v>10</v>
      </c>
      <c r="H39" s="8">
        <v>10</v>
      </c>
      <c r="I39" s="8">
        <f t="shared" si="2"/>
        <v>60000</v>
      </c>
      <c r="J39" s="8">
        <f t="shared" si="3"/>
        <v>690454.1402951791</v>
      </c>
      <c r="K39" s="8">
        <f t="shared" si="4"/>
        <v>17600.506876485404</v>
      </c>
      <c r="L39" s="8">
        <f t="shared" si="5"/>
        <v>19675.471875987118</v>
      </c>
      <c r="M39" s="8">
        <f t="shared" si="6"/>
        <v>4919.4857496031509</v>
      </c>
      <c r="N39" s="8">
        <f t="shared" si="7"/>
        <v>-598097.64729230991</v>
      </c>
      <c r="O39" s="8">
        <f t="shared" si="8"/>
        <v>1852473.4599875477</v>
      </c>
      <c r="P39" s="15">
        <f t="shared" si="0"/>
        <v>3000000</v>
      </c>
      <c r="Q39" s="8">
        <f t="shared" si="9"/>
        <v>2450571.1072798576</v>
      </c>
      <c r="R39" s="8">
        <f>'Daily Interest'!D34</f>
        <v>-3227.7132389185385</v>
      </c>
      <c r="S39" s="12">
        <f t="shared" si="10"/>
        <v>12681.021126882257</v>
      </c>
    </row>
    <row r="40" spans="1:19" x14ac:dyDescent="0.3">
      <c r="A40">
        <v>32</v>
      </c>
      <c r="B40" s="11">
        <f t="shared" si="1"/>
        <v>44611</v>
      </c>
      <c r="C40" s="8">
        <v>120000</v>
      </c>
      <c r="D40">
        <v>10</v>
      </c>
      <c r="E40" s="8">
        <v>10</v>
      </c>
      <c r="F40" s="8">
        <v>10</v>
      </c>
      <c r="G40" s="8">
        <v>10</v>
      </c>
      <c r="H40" s="8">
        <v>10</v>
      </c>
      <c r="I40" s="8">
        <f t="shared" si="2"/>
        <v>60000</v>
      </c>
      <c r="J40" s="8">
        <f t="shared" si="3"/>
        <v>598097.64729230991</v>
      </c>
      <c r="K40" s="8">
        <f t="shared" si="4"/>
        <v>17460.319139368996</v>
      </c>
      <c r="L40" s="8">
        <f t="shared" si="5"/>
        <v>19815.659613103526</v>
      </c>
      <c r="M40" s="8">
        <f t="shared" si="6"/>
        <v>4261.4457369577085</v>
      </c>
      <c r="N40" s="8">
        <f t="shared" si="7"/>
        <v>-505083.11427679518</v>
      </c>
      <c r="O40" s="8">
        <f t="shared" si="8"/>
        <v>1925672.3333899588</v>
      </c>
      <c r="P40" s="15">
        <f t="shared" si="0"/>
        <v>3000000</v>
      </c>
      <c r="Q40" s="8">
        <f t="shared" si="9"/>
        <v>2430755.447666754</v>
      </c>
      <c r="R40" s="8">
        <f>'Daily Interest'!D35</f>
        <v>-3089.1002428483089</v>
      </c>
      <c r="S40" s="12">
        <f t="shared" si="10"/>
        <v>13198.873402411291</v>
      </c>
    </row>
    <row r="41" spans="1:19" x14ac:dyDescent="0.3">
      <c r="A41">
        <v>33</v>
      </c>
      <c r="B41" s="11">
        <f t="shared" si="1"/>
        <v>44639</v>
      </c>
      <c r="C41" s="8">
        <v>120000</v>
      </c>
      <c r="D41">
        <v>10</v>
      </c>
      <c r="E41" s="8">
        <v>10</v>
      </c>
      <c r="F41" s="8">
        <v>10</v>
      </c>
      <c r="G41" s="8">
        <v>10</v>
      </c>
      <c r="H41" s="8">
        <v>10</v>
      </c>
      <c r="I41" s="8">
        <f t="shared" si="2"/>
        <v>60000</v>
      </c>
      <c r="J41" s="8">
        <f t="shared" si="3"/>
        <v>505083.11427679518</v>
      </c>
      <c r="K41" s="8">
        <f t="shared" si="4"/>
        <v>17319.13256462563</v>
      </c>
      <c r="L41" s="8">
        <f t="shared" si="5"/>
        <v>19956.846187846892</v>
      </c>
      <c r="M41" s="8">
        <f t="shared" si="6"/>
        <v>3598.7171892221659</v>
      </c>
      <c r="N41" s="8">
        <f t="shared" si="7"/>
        <v>-411405.85271354509</v>
      </c>
      <c r="O41" s="8">
        <f t="shared" si="8"/>
        <v>1999392.7487653622</v>
      </c>
      <c r="P41" s="15">
        <f t="shared" si="0"/>
        <v>3000000</v>
      </c>
      <c r="Q41" s="8">
        <f t="shared" si="9"/>
        <v>2410798.6014789073</v>
      </c>
      <c r="R41" s="8">
        <f>'Daily Interest'!D36</f>
        <v>-3612.8494018711426</v>
      </c>
      <c r="S41" s="12">
        <f t="shared" si="10"/>
        <v>13720.415375403467</v>
      </c>
    </row>
    <row r="42" spans="1:19" x14ac:dyDescent="0.3">
      <c r="A42">
        <v>34</v>
      </c>
      <c r="B42" s="11">
        <f t="shared" si="1"/>
        <v>44670</v>
      </c>
      <c r="C42" s="8">
        <v>120000</v>
      </c>
      <c r="D42">
        <v>10</v>
      </c>
      <c r="E42" s="8">
        <v>10</v>
      </c>
      <c r="F42" s="8">
        <v>10</v>
      </c>
      <c r="G42" s="8">
        <v>10</v>
      </c>
      <c r="H42" s="8">
        <v>10</v>
      </c>
      <c r="I42" s="8">
        <f t="shared" si="2"/>
        <v>60000</v>
      </c>
      <c r="J42" s="8">
        <f t="shared" si="3"/>
        <v>411405.85271354509</v>
      </c>
      <c r="K42" s="8">
        <f t="shared" si="4"/>
        <v>17176.940035537224</v>
      </c>
      <c r="L42" s="8">
        <f t="shared" si="5"/>
        <v>20099.038716935298</v>
      </c>
      <c r="M42" s="8">
        <f t="shared" si="6"/>
        <v>2931.266700584009</v>
      </c>
      <c r="N42" s="8">
        <f t="shared" si="7"/>
        <v>-317061.14066165686</v>
      </c>
      <c r="O42" s="8">
        <f t="shared" si="8"/>
        <v>2073638.4221003153</v>
      </c>
      <c r="P42" s="15">
        <f t="shared" si="0"/>
        <v>3000000</v>
      </c>
      <c r="Q42" s="8">
        <f t="shared" si="9"/>
        <v>2390699.5627619722</v>
      </c>
      <c r="R42" s="8">
        <f>'Daily Interest'!D37</f>
        <v>-3678.1580148292296</v>
      </c>
      <c r="S42" s="12">
        <f t="shared" si="10"/>
        <v>14245.673334953219</v>
      </c>
    </row>
    <row r="43" spans="1:19" x14ac:dyDescent="0.3">
      <c r="A43">
        <v>35</v>
      </c>
      <c r="B43" s="11">
        <f t="shared" si="1"/>
        <v>44700</v>
      </c>
      <c r="C43" s="8">
        <v>120000</v>
      </c>
      <c r="D43">
        <v>10</v>
      </c>
      <c r="E43" s="8">
        <v>10</v>
      </c>
      <c r="F43" s="8">
        <v>10</v>
      </c>
      <c r="G43" s="8">
        <v>10</v>
      </c>
      <c r="H43" s="8">
        <v>10</v>
      </c>
      <c r="I43" s="8">
        <f t="shared" si="2"/>
        <v>60000</v>
      </c>
      <c r="J43" s="8">
        <f t="shared" si="3"/>
        <v>317061.14066165686</v>
      </c>
      <c r="K43" s="8">
        <f t="shared" si="4"/>
        <v>17033.734384679061</v>
      </c>
      <c r="L43" s="8">
        <f t="shared" si="5"/>
        <v>20242.244367793464</v>
      </c>
      <c r="M43" s="8">
        <f t="shared" si="6"/>
        <v>2259.060627214305</v>
      </c>
      <c r="N43" s="8">
        <f t="shared" si="7"/>
        <v>-222044.22253639856</v>
      </c>
      <c r="O43" s="8">
        <f t="shared" si="8"/>
        <v>2148413.09585778</v>
      </c>
      <c r="P43" s="15">
        <f t="shared" si="0"/>
        <v>3000000</v>
      </c>
      <c r="Q43" s="8">
        <f t="shared" si="9"/>
        <v>2370457.3183941785</v>
      </c>
      <c r="R43" s="8">
        <f>'Daily Interest'!D38</f>
        <v>-3983.9742319433294</v>
      </c>
      <c r="S43" s="12">
        <f t="shared" si="10"/>
        <v>14774.673757464756</v>
      </c>
    </row>
    <row r="44" spans="1:19" x14ac:dyDescent="0.3">
      <c r="A44">
        <v>36</v>
      </c>
      <c r="B44" s="11">
        <f t="shared" si="1"/>
        <v>44731</v>
      </c>
      <c r="C44" s="8">
        <v>120000</v>
      </c>
      <c r="D44">
        <v>10</v>
      </c>
      <c r="E44" s="8">
        <v>10</v>
      </c>
      <c r="F44" s="8">
        <v>10</v>
      </c>
      <c r="G44" s="8">
        <v>10</v>
      </c>
      <c r="H44" s="8">
        <v>10</v>
      </c>
      <c r="I44" s="8">
        <f t="shared" si="2"/>
        <v>60000</v>
      </c>
      <c r="J44" s="8">
        <f t="shared" si="3"/>
        <v>222044.22253639856</v>
      </c>
      <c r="K44" s="8">
        <f t="shared" si="4"/>
        <v>16889.508393558535</v>
      </c>
      <c r="L44" s="8">
        <f t="shared" si="5"/>
        <v>20386.47035891399</v>
      </c>
      <c r="M44" s="8">
        <f t="shared" si="6"/>
        <v>1582.0650855718397</v>
      </c>
      <c r="N44" s="8">
        <f t="shared" si="7"/>
        <v>-126350.30886949785</v>
      </c>
      <c r="O44" s="8">
        <f t="shared" si="8"/>
        <v>2223720.5391657669</v>
      </c>
      <c r="P44" s="15">
        <f t="shared" si="0"/>
        <v>3000000</v>
      </c>
      <c r="Q44" s="8">
        <f t="shared" si="9"/>
        <v>2350070.8480352648</v>
      </c>
      <c r="R44" s="8">
        <f>'Daily Interest'!D39</f>
        <v>-4028.5105881814056</v>
      </c>
      <c r="S44" s="12">
        <f t="shared" si="10"/>
        <v>15307.443307986696</v>
      </c>
    </row>
    <row r="45" spans="1:19" x14ac:dyDescent="0.3">
      <c r="A45">
        <v>37</v>
      </c>
      <c r="B45" s="11">
        <f t="shared" si="1"/>
        <v>44761</v>
      </c>
      <c r="C45" s="8">
        <v>120000</v>
      </c>
      <c r="D45">
        <v>10</v>
      </c>
      <c r="E45" s="8">
        <v>10</v>
      </c>
      <c r="F45" s="8">
        <v>10</v>
      </c>
      <c r="G45" s="8">
        <v>10</v>
      </c>
      <c r="H45" s="8">
        <v>10</v>
      </c>
      <c r="I45" s="8">
        <f t="shared" si="2"/>
        <v>60000</v>
      </c>
      <c r="J45" s="8">
        <f t="shared" si="3"/>
        <v>126350.30886949785</v>
      </c>
      <c r="K45" s="8">
        <f t="shared" si="4"/>
        <v>16744.254792251271</v>
      </c>
      <c r="L45" s="8">
        <f t="shared" si="5"/>
        <v>20531.723960221254</v>
      </c>
      <c r="M45" s="8">
        <f t="shared" si="6"/>
        <v>900.24595069517227</v>
      </c>
      <c r="N45" s="8">
        <f t="shared" si="7"/>
        <v>-29974.57606772054</v>
      </c>
      <c r="O45" s="8">
        <f t="shared" si="8"/>
        <v>2299564.5480073229</v>
      </c>
      <c r="P45" s="15">
        <f t="shared" si="0"/>
        <v>3000000</v>
      </c>
      <c r="Q45" s="8">
        <f t="shared" si="9"/>
        <v>2329539.1240750435</v>
      </c>
      <c r="R45" s="8">
        <f>'Daily Interest'!D40</f>
        <v>-4337.9765971358938</v>
      </c>
      <c r="S45" s="12">
        <f t="shared" si="10"/>
        <v>15844.008841556099</v>
      </c>
    </row>
    <row r="46" spans="1:19" x14ac:dyDescent="0.3">
      <c r="A46">
        <v>38</v>
      </c>
      <c r="B46" s="11">
        <f t="shared" si="1"/>
        <v>44792</v>
      </c>
      <c r="C46" s="8">
        <v>120000</v>
      </c>
      <c r="D46">
        <v>10</v>
      </c>
      <c r="E46" s="8">
        <v>10</v>
      </c>
      <c r="F46" s="8">
        <v>10</v>
      </c>
      <c r="G46" s="8">
        <v>10</v>
      </c>
      <c r="H46" s="8">
        <v>10</v>
      </c>
      <c r="I46" s="8">
        <f t="shared" si="2"/>
        <v>60000</v>
      </c>
      <c r="J46" s="8">
        <f t="shared" si="3"/>
        <v>29974.57606772054</v>
      </c>
      <c r="K46" s="8">
        <f t="shared" si="4"/>
        <v>16597.966259034696</v>
      </c>
      <c r="L46" s="8">
        <f t="shared" si="5"/>
        <v>20678.012493437829</v>
      </c>
      <c r="M46" s="8">
        <f t="shared" si="6"/>
        <v>213.56885448250887</v>
      </c>
      <c r="N46" s="8">
        <f t="shared" si="7"/>
        <v>67087.833830269519</v>
      </c>
      <c r="O46" s="8">
        <f t="shared" si="8"/>
        <v>2375948.9454118754</v>
      </c>
      <c r="P46" s="15">
        <f t="shared" si="0"/>
        <v>3000000</v>
      </c>
      <c r="Q46" s="8">
        <f t="shared" si="9"/>
        <v>2308861.1115816059</v>
      </c>
      <c r="R46" s="8">
        <f>'Daily Interest'!D41</f>
        <v>-4509.062360736998</v>
      </c>
      <c r="S46" s="12">
        <f t="shared" si="10"/>
        <v>16384.397404552186</v>
      </c>
    </row>
    <row r="47" spans="1:19" x14ac:dyDescent="0.3">
      <c r="A47">
        <v>39</v>
      </c>
      <c r="B47" s="11">
        <f t="shared" si="1"/>
        <v>44823</v>
      </c>
      <c r="C47" s="8">
        <v>120000</v>
      </c>
      <c r="D47">
        <v>10</v>
      </c>
      <c r="E47" s="8">
        <v>10</v>
      </c>
      <c r="F47" s="8">
        <v>10</v>
      </c>
      <c r="G47" s="8">
        <v>10</v>
      </c>
      <c r="H47" s="8">
        <v>10</v>
      </c>
      <c r="I47" s="8">
        <f t="shared" si="2"/>
        <v>60000</v>
      </c>
      <c r="J47" s="8">
        <f t="shared" si="3"/>
        <v>-67087.833830269519</v>
      </c>
      <c r="K47" s="8">
        <f t="shared" si="4"/>
        <v>16450.635420018949</v>
      </c>
      <c r="L47" s="8">
        <f t="shared" si="5"/>
        <v>20825.343332453569</v>
      </c>
      <c r="M47" s="8">
        <f t="shared" si="6"/>
        <v>-478.00081604067032</v>
      </c>
      <c r="N47" s="8">
        <f t="shared" si="7"/>
        <v>164841.81339878263</v>
      </c>
      <c r="O47" s="8">
        <f t="shared" si="8"/>
        <v>2452877.5816479349</v>
      </c>
      <c r="P47" s="15">
        <f t="shared" si="0"/>
        <v>3000000</v>
      </c>
      <c r="Q47" s="8">
        <f t="shared" si="9"/>
        <v>2288035.7682491522</v>
      </c>
      <c r="R47" s="8">
        <f>'Daily Interest'!D42</f>
        <v>-4524.2433749361453</v>
      </c>
      <c r="S47" s="12">
        <f t="shared" si="10"/>
        <v>16928.636236059625</v>
      </c>
    </row>
    <row r="48" spans="1:19" x14ac:dyDescent="0.3">
      <c r="A48">
        <v>40</v>
      </c>
      <c r="B48" s="11">
        <f t="shared" si="1"/>
        <v>44853</v>
      </c>
      <c r="C48" s="8">
        <v>120000</v>
      </c>
      <c r="D48">
        <v>10</v>
      </c>
      <c r="E48" s="8">
        <v>10</v>
      </c>
      <c r="F48" s="8">
        <v>10</v>
      </c>
      <c r="G48" s="8">
        <v>10</v>
      </c>
      <c r="H48" s="8">
        <v>10</v>
      </c>
      <c r="I48" s="8">
        <f t="shared" si="2"/>
        <v>60000</v>
      </c>
      <c r="J48" s="8">
        <f t="shared" si="3"/>
        <v>-164841.81339878263</v>
      </c>
      <c r="K48" s="8">
        <f t="shared" si="4"/>
        <v>16302.254848775214</v>
      </c>
      <c r="L48" s="8">
        <f t="shared" si="5"/>
        <v>20973.723903697304</v>
      </c>
      <c r="M48" s="8">
        <f t="shared" si="6"/>
        <v>-1174.4979204663264</v>
      </c>
      <c r="N48" s="8">
        <f t="shared" si="7"/>
        <v>263292.29007172119</v>
      </c>
      <c r="O48" s="8">
        <f t="shared" si="8"/>
        <v>2530354.334417176</v>
      </c>
      <c r="P48" s="15">
        <f t="shared" si="0"/>
        <v>3000000</v>
      </c>
      <c r="Q48" s="8">
        <f t="shared" si="9"/>
        <v>2267062.0443454548</v>
      </c>
      <c r="R48" s="8">
        <f>'Daily Interest'!D43</f>
        <v>-4837.8588369751433</v>
      </c>
      <c r="S48" s="12">
        <f t="shared" si="10"/>
        <v>17476.752769241546</v>
      </c>
    </row>
    <row r="49" spans="1:19" x14ac:dyDescent="0.3">
      <c r="A49">
        <v>41</v>
      </c>
      <c r="B49" s="11">
        <f t="shared" si="1"/>
        <v>44884</v>
      </c>
      <c r="C49" s="8">
        <v>120000</v>
      </c>
      <c r="D49">
        <v>10</v>
      </c>
      <c r="E49" s="8">
        <v>10</v>
      </c>
      <c r="F49" s="8">
        <v>10</v>
      </c>
      <c r="G49" s="8">
        <v>10</v>
      </c>
      <c r="H49" s="8">
        <v>10</v>
      </c>
      <c r="I49" s="8">
        <f t="shared" si="2"/>
        <v>60000</v>
      </c>
      <c r="J49" s="8">
        <f t="shared" si="3"/>
        <v>-263292.29007172119</v>
      </c>
      <c r="K49" s="8">
        <f t="shared" si="4"/>
        <v>16152.817065961375</v>
      </c>
      <c r="L49" s="8">
        <f t="shared" si="5"/>
        <v>21123.161686511146</v>
      </c>
      <c r="M49" s="8">
        <f t="shared" si="6"/>
        <v>-1875.9575667610136</v>
      </c>
      <c r="N49" s="8">
        <f t="shared" si="7"/>
        <v>362444.22639095457</v>
      </c>
      <c r="O49" s="8">
        <f t="shared" si="8"/>
        <v>2608383.1090498981</v>
      </c>
      <c r="P49" s="15">
        <f t="shared" si="0"/>
        <v>3000000</v>
      </c>
      <c r="Q49" s="8">
        <f t="shared" si="9"/>
        <v>2245938.8826589435</v>
      </c>
      <c r="R49" s="8">
        <f>'Daily Interest'!D44</f>
        <v>-4835.2301104282787</v>
      </c>
      <c r="S49" s="12">
        <f t="shared" si="10"/>
        <v>18028.774632722394</v>
      </c>
    </row>
    <row r="50" spans="1:19" x14ac:dyDescent="0.3">
      <c r="A50">
        <v>42</v>
      </c>
      <c r="B50" s="11">
        <f t="shared" si="1"/>
        <v>44914</v>
      </c>
      <c r="C50" s="8">
        <v>120000</v>
      </c>
      <c r="D50">
        <v>10</v>
      </c>
      <c r="E50" s="8">
        <v>10</v>
      </c>
      <c r="F50" s="8">
        <v>10</v>
      </c>
      <c r="G50" s="8">
        <v>10</v>
      </c>
      <c r="H50" s="8">
        <v>10</v>
      </c>
      <c r="I50" s="8">
        <f t="shared" si="2"/>
        <v>60000</v>
      </c>
      <c r="J50" s="8">
        <f t="shared" si="3"/>
        <v>-362444.22639095457</v>
      </c>
      <c r="K50" s="8">
        <f t="shared" si="4"/>
        <v>16002.314538944984</v>
      </c>
      <c r="L50" s="8">
        <f t="shared" si="5"/>
        <v>21273.664213527543</v>
      </c>
      <c r="M50" s="8">
        <f t="shared" si="6"/>
        <v>-2582.4151130355508</v>
      </c>
      <c r="N50" s="8">
        <f t="shared" si="7"/>
        <v>462302.6202564626</v>
      </c>
      <c r="O50" s="8">
        <f t="shared" si="8"/>
        <v>2686967.8387018787</v>
      </c>
      <c r="P50" s="15">
        <f t="shared" si="0"/>
        <v>3000000</v>
      </c>
      <c r="Q50" s="8">
        <f t="shared" si="9"/>
        <v>2224665.2184454161</v>
      </c>
      <c r="R50" s="8">
        <f>'Daily Interest'!D45</f>
        <v>-5150.7860823140672</v>
      </c>
      <c r="S50" s="12">
        <f t="shared" si="10"/>
        <v>18584.729651980531</v>
      </c>
    </row>
    <row r="51" spans="1:19" x14ac:dyDescent="0.3">
      <c r="A51">
        <v>43</v>
      </c>
      <c r="B51" s="11">
        <f t="shared" si="1"/>
        <v>44945</v>
      </c>
      <c r="C51" s="8">
        <v>120000</v>
      </c>
      <c r="D51">
        <v>10</v>
      </c>
      <c r="E51" s="8">
        <v>10</v>
      </c>
      <c r="F51" s="8">
        <v>10</v>
      </c>
      <c r="G51" s="8">
        <v>10</v>
      </c>
      <c r="H51" s="8">
        <v>10</v>
      </c>
      <c r="I51" s="8">
        <f t="shared" si="2"/>
        <v>60000</v>
      </c>
      <c r="J51" s="8">
        <f t="shared" si="3"/>
        <v>-462302.6202564626</v>
      </c>
      <c r="K51" s="8">
        <f t="shared" si="4"/>
        <v>15850.7396814236</v>
      </c>
      <c r="L51" s="8">
        <f t="shared" si="5"/>
        <v>21425.239071048924</v>
      </c>
      <c r="M51" s="8">
        <f t="shared" si="6"/>
        <v>-3293.9061693272961</v>
      </c>
      <c r="N51" s="8">
        <f t="shared" si="7"/>
        <v>562872.50517826248</v>
      </c>
      <c r="O51" s="8">
        <f t="shared" si="8"/>
        <v>2766112.4845526298</v>
      </c>
      <c r="P51" s="15">
        <f t="shared" si="0"/>
        <v>3000000</v>
      </c>
      <c r="Q51" s="8">
        <f t="shared" si="9"/>
        <v>2203239.9793743673</v>
      </c>
      <c r="R51" s="8">
        <f>'Daily Interest'!D46</f>
        <v>-5300.9335636145825</v>
      </c>
      <c r="S51" s="12">
        <f t="shared" si="10"/>
        <v>19144.645850750898</v>
      </c>
    </row>
    <row r="52" spans="1:19" x14ac:dyDescent="0.3">
      <c r="A52">
        <v>44</v>
      </c>
      <c r="B52" s="11">
        <f t="shared" si="1"/>
        <v>44976</v>
      </c>
      <c r="C52" s="8">
        <v>120000</v>
      </c>
      <c r="D52">
        <v>10</v>
      </c>
      <c r="E52" s="8">
        <v>10</v>
      </c>
      <c r="F52" s="8">
        <v>10</v>
      </c>
      <c r="G52" s="8">
        <v>10</v>
      </c>
      <c r="H52" s="8">
        <v>10</v>
      </c>
      <c r="I52" s="8">
        <f t="shared" si="2"/>
        <v>60000</v>
      </c>
      <c r="J52" s="8">
        <f t="shared" si="3"/>
        <v>-562872.50517826248</v>
      </c>
      <c r="K52" s="8">
        <f t="shared" si="4"/>
        <v>15698.08485304237</v>
      </c>
      <c r="L52" s="8">
        <f t="shared" si="5"/>
        <v>21577.893899430146</v>
      </c>
      <c r="M52" s="8">
        <f t="shared" si="6"/>
        <v>-4010.4665993951203</v>
      </c>
      <c r="N52" s="8">
        <f t="shared" si="7"/>
        <v>664158.95053012995</v>
      </c>
      <c r="O52" s="8">
        <f t="shared" si="8"/>
        <v>2845821.0360050672</v>
      </c>
      <c r="P52" s="15">
        <f t="shared" si="0"/>
        <v>3000000</v>
      </c>
      <c r="Q52" s="8">
        <f t="shared" si="9"/>
        <v>2181662.0854749372</v>
      </c>
      <c r="R52" s="8">
        <f>'Daily Interest'!D47</f>
        <v>-4918.7717287937494</v>
      </c>
      <c r="S52" s="12">
        <f t="shared" si="10"/>
        <v>19708.551452437499</v>
      </c>
    </row>
    <row r="53" spans="1:19" x14ac:dyDescent="0.3">
      <c r="A53">
        <v>45</v>
      </c>
      <c r="B53" s="11">
        <f t="shared" si="1"/>
        <v>45004</v>
      </c>
      <c r="C53" s="8">
        <v>120000</v>
      </c>
      <c r="D53">
        <v>10</v>
      </c>
      <c r="E53" s="8">
        <v>10</v>
      </c>
      <c r="F53" s="8">
        <v>10</v>
      </c>
      <c r="G53" s="8">
        <v>10</v>
      </c>
      <c r="H53" s="8">
        <v>10</v>
      </c>
      <c r="I53" s="8">
        <f t="shared" si="2"/>
        <v>60000</v>
      </c>
      <c r="J53" s="8">
        <f t="shared" si="3"/>
        <v>-664158.95053012995</v>
      </c>
      <c r="K53" s="8">
        <f t="shared" si="4"/>
        <v>15544.342359008935</v>
      </c>
      <c r="L53" s="8">
        <f t="shared" si="5"/>
        <v>21731.636393463588</v>
      </c>
      <c r="M53" s="8">
        <f t="shared" si="6"/>
        <v>-4732.1325225271758</v>
      </c>
      <c r="N53" s="8">
        <f t="shared" si="7"/>
        <v>766167.06180512952</v>
      </c>
      <c r="O53" s="8">
        <f t="shared" si="8"/>
        <v>2926097.510886603</v>
      </c>
      <c r="P53" s="15">
        <f t="shared" si="0"/>
        <v>3000000</v>
      </c>
      <c r="Q53" s="8">
        <f t="shared" si="9"/>
        <v>2159930.4490814735</v>
      </c>
      <c r="R53" s="8">
        <f>'Daily Interest'!D48</f>
        <v>-5589.1212772394083</v>
      </c>
      <c r="S53" s="12">
        <f t="shared" si="10"/>
        <v>20276.474881536113</v>
      </c>
    </row>
    <row r="54" spans="1:19" x14ac:dyDescent="0.3">
      <c r="A54">
        <v>46</v>
      </c>
      <c r="B54" s="11">
        <f t="shared" si="1"/>
        <v>45035</v>
      </c>
      <c r="C54" s="8">
        <v>120000</v>
      </c>
      <c r="D54">
        <v>10</v>
      </c>
      <c r="E54" s="8">
        <v>10</v>
      </c>
      <c r="F54" s="8">
        <v>10</v>
      </c>
      <c r="G54" s="8">
        <v>10</v>
      </c>
      <c r="H54" s="8">
        <v>10</v>
      </c>
      <c r="I54" s="8">
        <f t="shared" si="2"/>
        <v>60000</v>
      </c>
      <c r="J54" s="8">
        <f t="shared" si="3"/>
        <v>-766167.06180512952</v>
      </c>
      <c r="K54" s="8">
        <f t="shared" si="4"/>
        <v>15389.50444970551</v>
      </c>
      <c r="L54" s="8">
        <f t="shared" si="5"/>
        <v>21886.474302767012</v>
      </c>
      <c r="M54" s="8">
        <f t="shared" si="6"/>
        <v>-5458.9403153615476</v>
      </c>
      <c r="N54" s="8">
        <f t="shared" si="7"/>
        <v>868901.98087296356</v>
      </c>
      <c r="O54" s="8">
        <f t="shared" si="8"/>
        <v>3006945.9556516702</v>
      </c>
      <c r="P54" s="15">
        <f t="shared" si="0"/>
        <v>3000000</v>
      </c>
      <c r="Q54" s="8">
        <f t="shared" si="9"/>
        <v>2138043.9747787067</v>
      </c>
      <c r="R54" s="8">
        <f>'Daily Interest'!D49</f>
        <v>-5543.5032919815594</v>
      </c>
      <c r="S54" s="12">
        <f t="shared" si="10"/>
        <v>20848.444765067063</v>
      </c>
    </row>
    <row r="55" spans="1:19" x14ac:dyDescent="0.3">
      <c r="A55">
        <v>47</v>
      </c>
      <c r="B55" s="11">
        <f t="shared" si="1"/>
        <v>45065</v>
      </c>
      <c r="C55" s="8">
        <v>120000</v>
      </c>
      <c r="D55">
        <v>10</v>
      </c>
      <c r="E55" s="8">
        <v>10</v>
      </c>
      <c r="F55" s="8">
        <v>10</v>
      </c>
      <c r="G55" s="8">
        <v>10</v>
      </c>
      <c r="H55" s="8">
        <v>10</v>
      </c>
      <c r="I55" s="8">
        <f t="shared" si="2"/>
        <v>60000</v>
      </c>
      <c r="J55" s="8">
        <f t="shared" si="3"/>
        <v>-868901.98087296356</v>
      </c>
      <c r="K55" s="8">
        <f t="shared" si="4"/>
        <v>15233.563320298292</v>
      </c>
      <c r="L55" s="8">
        <f t="shared" si="5"/>
        <v>22042.415432174232</v>
      </c>
      <c r="M55" s="8">
        <f t="shared" si="6"/>
        <v>-6190.9266137198656</v>
      </c>
      <c r="N55" s="8">
        <f t="shared" si="7"/>
        <v>972368.88623915566</v>
      </c>
      <c r="O55" s="8">
        <f t="shared" si="8"/>
        <v>3088370.4455856881</v>
      </c>
      <c r="P55" s="15">
        <f t="shared" si="0"/>
        <v>3000000</v>
      </c>
      <c r="Q55" s="8">
        <f t="shared" si="9"/>
        <v>2116001.5593465324</v>
      </c>
      <c r="R55" s="8">
        <f>'Daily Interest'!D50</f>
        <v>-5860.9766871841039</v>
      </c>
      <c r="S55" s="12">
        <f t="shared" si="10"/>
        <v>21424.489934018158</v>
      </c>
    </row>
    <row r="56" spans="1:19" x14ac:dyDescent="0.3">
      <c r="A56">
        <v>48</v>
      </c>
      <c r="B56" s="11">
        <f t="shared" si="1"/>
        <v>45096</v>
      </c>
      <c r="C56" s="8">
        <v>120000</v>
      </c>
      <c r="D56">
        <v>10</v>
      </c>
      <c r="E56" s="8">
        <v>10</v>
      </c>
      <c r="F56" s="8">
        <v>10</v>
      </c>
      <c r="G56" s="8">
        <v>10</v>
      </c>
      <c r="H56" s="8">
        <v>10</v>
      </c>
      <c r="I56" s="8">
        <f t="shared" si="2"/>
        <v>60000</v>
      </c>
      <c r="J56" s="8">
        <f t="shared" si="3"/>
        <v>-972368.88623915566</v>
      </c>
      <c r="K56" s="8">
        <f t="shared" si="4"/>
        <v>15076.511110344054</v>
      </c>
      <c r="L56" s="8">
        <f t="shared" si="5"/>
        <v>22199.467642128471</v>
      </c>
      <c r="M56" s="8">
        <f t="shared" si="6"/>
        <v>-6928.1283144539839</v>
      </c>
      <c r="N56" s="8">
        <f t="shared" si="7"/>
        <v>1076572.9933060822</v>
      </c>
      <c r="O56" s="8">
        <f t="shared" si="8"/>
        <v>3170375.0850104862</v>
      </c>
      <c r="P56" s="15">
        <f t="shared" si="0"/>
        <v>3000000</v>
      </c>
      <c r="Q56" s="8">
        <f t="shared" si="9"/>
        <v>2093802.091704404</v>
      </c>
      <c r="R56" s="8">
        <f>'Daily Interest'!D51</f>
        <v>-5796.229425709269</v>
      </c>
      <c r="S56" s="12">
        <f t="shared" si="10"/>
        <v>22004.639424798039</v>
      </c>
    </row>
    <row r="57" spans="1:19" x14ac:dyDescent="0.3">
      <c r="A57">
        <v>49</v>
      </c>
      <c r="B57" s="11">
        <f t="shared" si="1"/>
        <v>45126</v>
      </c>
      <c r="C57" s="8">
        <v>120000</v>
      </c>
      <c r="D57">
        <v>10</v>
      </c>
      <c r="E57" s="8">
        <v>10</v>
      </c>
      <c r="F57" s="8">
        <v>10</v>
      </c>
      <c r="G57" s="8">
        <v>10</v>
      </c>
      <c r="H57" s="8">
        <v>10</v>
      </c>
      <c r="I57" s="8">
        <f t="shared" si="2"/>
        <v>60000</v>
      </c>
      <c r="J57" s="8">
        <f t="shared" si="3"/>
        <v>-1076572.9933060822</v>
      </c>
      <c r="K57" s="8">
        <f t="shared" si="4"/>
        <v>14918.339903393886</v>
      </c>
      <c r="L57" s="8">
        <f t="shared" si="5"/>
        <v>22357.638849078638</v>
      </c>
      <c r="M57" s="8">
        <f t="shared" si="6"/>
        <v>-7670.5825773058359</v>
      </c>
      <c r="N57" s="8">
        <f t="shared" si="7"/>
        <v>1181519.5546358605</v>
      </c>
      <c r="O57" s="8">
        <f t="shared" si="8"/>
        <v>3252964.0074911858</v>
      </c>
      <c r="P57" s="15">
        <f t="shared" si="0"/>
        <v>3000000</v>
      </c>
      <c r="Q57" s="8">
        <f t="shared" si="9"/>
        <v>2071444.4528553253</v>
      </c>
      <c r="R57" s="8">
        <f>'Daily Interest'!D52</f>
        <v>-6113.0853733721515</v>
      </c>
      <c r="S57" s="12">
        <f t="shared" si="10"/>
        <v>22588.922480699723</v>
      </c>
    </row>
    <row r="58" spans="1:19" x14ac:dyDescent="0.3">
      <c r="A58">
        <v>50</v>
      </c>
      <c r="B58" s="11">
        <f t="shared" si="1"/>
        <v>45157</v>
      </c>
      <c r="C58" s="8">
        <v>120000</v>
      </c>
      <c r="D58">
        <v>10</v>
      </c>
      <c r="E58" s="8">
        <v>10</v>
      </c>
      <c r="F58" s="8">
        <v>10</v>
      </c>
      <c r="G58" s="8">
        <v>10</v>
      </c>
      <c r="H58" s="8">
        <v>10</v>
      </c>
      <c r="I58" s="8">
        <f t="shared" si="2"/>
        <v>60000</v>
      </c>
      <c r="J58" s="8">
        <f t="shared" si="3"/>
        <v>-1181519.5546358605</v>
      </c>
      <c r="K58" s="8">
        <f t="shared" si="4"/>
        <v>14759.041726594203</v>
      </c>
      <c r="L58" s="8">
        <f t="shared" si="5"/>
        <v>22516.93702587832</v>
      </c>
      <c r="M58" s="8">
        <f t="shared" si="6"/>
        <v>-8418.326826780507</v>
      </c>
      <c r="N58" s="8">
        <f t="shared" si="7"/>
        <v>1287213.8602151137</v>
      </c>
      <c r="O58" s="8">
        <f t="shared" si="8"/>
        <v>3336141.3760445607</v>
      </c>
      <c r="P58" s="15">
        <f t="shared" si="0"/>
        <v>3000000</v>
      </c>
      <c r="Q58" s="8">
        <f t="shared" si="9"/>
        <v>2048927.515829447</v>
      </c>
      <c r="R58" s="8">
        <f>'Daily Interest'!D53</f>
        <v>-6232.1673597889958</v>
      </c>
      <c r="S58" s="12">
        <f t="shared" si="10"/>
        <v>23177.368553374712</v>
      </c>
    </row>
    <row r="59" spans="1:19" x14ac:dyDescent="0.3">
      <c r="A59">
        <v>51</v>
      </c>
      <c r="B59" s="11">
        <f t="shared" si="1"/>
        <v>45188</v>
      </c>
      <c r="C59" s="8">
        <v>120000</v>
      </c>
      <c r="D59">
        <v>10</v>
      </c>
      <c r="E59" s="8">
        <v>10</v>
      </c>
      <c r="F59" s="8">
        <v>10</v>
      </c>
      <c r="G59" s="8">
        <v>10</v>
      </c>
      <c r="H59" s="8">
        <v>10</v>
      </c>
      <c r="I59" s="8">
        <f t="shared" si="2"/>
        <v>60000</v>
      </c>
      <c r="J59" s="8">
        <f t="shared" si="3"/>
        <v>-1287213.8602151137</v>
      </c>
      <c r="K59" s="8">
        <f t="shared" si="4"/>
        <v>14598.608550284818</v>
      </c>
      <c r="L59" s="8">
        <f t="shared" si="5"/>
        <v>22677.370202187703</v>
      </c>
      <c r="M59" s="8">
        <f t="shared" si="6"/>
        <v>-9171.3987540326852</v>
      </c>
      <c r="N59" s="8">
        <f t="shared" si="7"/>
        <v>1393661.2377216187</v>
      </c>
      <c r="O59" s="8">
        <f t="shared" si="8"/>
        <v>3419911.383348878</v>
      </c>
      <c r="P59" s="15">
        <f t="shared" si="0"/>
        <v>3000000</v>
      </c>
      <c r="Q59" s="8">
        <f t="shared" si="9"/>
        <v>2026250.1456272593</v>
      </c>
      <c r="R59" s="8">
        <f>'Daily Interest'!D54</f>
        <v>-6141.2588481293451</v>
      </c>
      <c r="S59" s="12">
        <f t="shared" si="10"/>
        <v>23770.007304317507</v>
      </c>
    </row>
    <row r="60" spans="1:19" x14ac:dyDescent="0.3">
      <c r="A60">
        <v>52</v>
      </c>
      <c r="B60" s="11">
        <f t="shared" si="1"/>
        <v>45218</v>
      </c>
      <c r="C60" s="8">
        <v>120000</v>
      </c>
      <c r="D60">
        <v>10</v>
      </c>
      <c r="E60" s="8">
        <v>10</v>
      </c>
      <c r="F60" s="8">
        <v>10</v>
      </c>
      <c r="G60" s="8">
        <v>10</v>
      </c>
      <c r="H60" s="8">
        <v>10</v>
      </c>
      <c r="I60" s="8">
        <f t="shared" si="2"/>
        <v>60000</v>
      </c>
      <c r="J60" s="8">
        <f t="shared" si="3"/>
        <v>-1393661.2377216187</v>
      </c>
      <c r="K60" s="8">
        <f t="shared" si="4"/>
        <v>14437.032287594229</v>
      </c>
      <c r="L60" s="8">
        <f t="shared" si="5"/>
        <v>22838.946464878289</v>
      </c>
      <c r="M60" s="8">
        <f t="shared" si="6"/>
        <v>-9929.8363187665345</v>
      </c>
      <c r="N60" s="8">
        <f t="shared" si="7"/>
        <v>1500867.0527928576</v>
      </c>
      <c r="O60" s="8">
        <f t="shared" si="8"/>
        <v>3504278.2519552386</v>
      </c>
      <c r="P60" s="15">
        <f t="shared" si="0"/>
        <v>3000000</v>
      </c>
      <c r="Q60" s="8">
        <f t="shared" si="9"/>
        <v>2003411.199162381</v>
      </c>
      <c r="R60" s="8">
        <f>'Daily Interest'!D55</f>
        <v>-6455.681195730629</v>
      </c>
      <c r="S60" s="12">
        <f t="shared" si="10"/>
        <v>24366.868606360771</v>
      </c>
    </row>
    <row r="61" spans="1:19" x14ac:dyDescent="0.3">
      <c r="A61">
        <v>53</v>
      </c>
      <c r="B61" s="11">
        <f t="shared" si="1"/>
        <v>45249</v>
      </c>
      <c r="C61" s="8">
        <v>120000</v>
      </c>
      <c r="D61">
        <v>10</v>
      </c>
      <c r="E61" s="8">
        <v>10</v>
      </c>
      <c r="F61" s="8">
        <v>10</v>
      </c>
      <c r="G61" s="8">
        <v>10</v>
      </c>
      <c r="H61" s="8">
        <v>10</v>
      </c>
      <c r="I61" s="8">
        <f t="shared" si="2"/>
        <v>60000</v>
      </c>
      <c r="J61" s="8">
        <f t="shared" si="3"/>
        <v>-1500867.0527928576</v>
      </c>
      <c r="K61" s="8">
        <f t="shared" si="4"/>
        <v>14274.304794031972</v>
      </c>
      <c r="L61" s="8">
        <f t="shared" si="5"/>
        <v>23001.673958440551</v>
      </c>
      <c r="M61" s="8">
        <f t="shared" si="6"/>
        <v>-10693.677751149111</v>
      </c>
      <c r="N61" s="8">
        <f t="shared" si="7"/>
        <v>1608836.7092964789</v>
      </c>
      <c r="O61" s="8">
        <f t="shared" si="8"/>
        <v>3589246.2345004193</v>
      </c>
      <c r="P61" s="15">
        <f t="shared" si="0"/>
        <v>3000000</v>
      </c>
      <c r="Q61" s="8">
        <f t="shared" si="9"/>
        <v>1980409.5252039405</v>
      </c>
      <c r="R61" s="8">
        <f>'Daily Interest'!D56</f>
        <v>-6349.4761602729495</v>
      </c>
      <c r="S61" s="12">
        <f t="shared" si="10"/>
        <v>24967.982545181083</v>
      </c>
    </row>
    <row r="62" spans="1:19" x14ac:dyDescent="0.3">
      <c r="A62">
        <v>54</v>
      </c>
      <c r="B62" s="11">
        <f t="shared" si="1"/>
        <v>45279</v>
      </c>
      <c r="C62" s="8">
        <v>120000</v>
      </c>
      <c r="D62">
        <v>10</v>
      </c>
      <c r="E62" s="8">
        <v>10</v>
      </c>
      <c r="F62" s="8">
        <v>10</v>
      </c>
      <c r="G62" s="8">
        <v>10</v>
      </c>
      <c r="H62" s="8">
        <v>10</v>
      </c>
      <c r="I62" s="8">
        <f t="shared" si="2"/>
        <v>60000</v>
      </c>
      <c r="J62" s="8">
        <f t="shared" si="3"/>
        <v>-1608836.7092964789</v>
      </c>
      <c r="K62" s="8">
        <f t="shared" si="4"/>
        <v>14110.417867078082</v>
      </c>
      <c r="L62" s="8">
        <f t="shared" si="5"/>
        <v>23165.56088539444</v>
      </c>
      <c r="M62" s="8">
        <f t="shared" si="6"/>
        <v>-11462.961553737412</v>
      </c>
      <c r="N62" s="8">
        <f t="shared" si="7"/>
        <v>1717575.6496026888</v>
      </c>
      <c r="O62" s="8">
        <f t="shared" si="8"/>
        <v>3674819.6139212348</v>
      </c>
      <c r="P62" s="15">
        <f t="shared" si="0"/>
        <v>3000000</v>
      </c>
      <c r="Q62" s="8">
        <f t="shared" si="9"/>
        <v>1957243.964318546</v>
      </c>
      <c r="R62" s="8">
        <f>'Daily Interest'!D57</f>
        <v>-6661.3532607639709</v>
      </c>
      <c r="S62" s="12">
        <f t="shared" si="10"/>
        <v>25573.379420815498</v>
      </c>
    </row>
    <row r="63" spans="1:19" x14ac:dyDescent="0.3">
      <c r="A63">
        <v>55</v>
      </c>
      <c r="B63" s="11">
        <f t="shared" si="1"/>
        <v>45310</v>
      </c>
      <c r="C63" s="8">
        <v>120000</v>
      </c>
      <c r="D63">
        <v>10</v>
      </c>
      <c r="E63" s="8">
        <v>10</v>
      </c>
      <c r="F63" s="8">
        <v>10</v>
      </c>
      <c r="G63" s="8">
        <v>10</v>
      </c>
      <c r="H63" s="8">
        <v>10</v>
      </c>
      <c r="I63" s="8">
        <f t="shared" si="2"/>
        <v>60000</v>
      </c>
      <c r="J63" s="8">
        <f t="shared" si="3"/>
        <v>-1717575.6496026888</v>
      </c>
      <c r="K63" s="8">
        <f t="shared" si="4"/>
        <v>13945.363245769648</v>
      </c>
      <c r="L63" s="8">
        <f t="shared" si="5"/>
        <v>23330.615506702874</v>
      </c>
      <c r="M63" s="8">
        <f t="shared" si="6"/>
        <v>-12237.726503419159</v>
      </c>
      <c r="N63" s="8">
        <f t="shared" si="7"/>
        <v>1827089.3548585803</v>
      </c>
      <c r="O63" s="8">
        <f t="shared" si="8"/>
        <v>3761002.7036704235</v>
      </c>
      <c r="P63" s="15">
        <f t="shared" si="0"/>
        <v>3000000</v>
      </c>
      <c r="Q63" s="8">
        <f t="shared" si="9"/>
        <v>1933913.3488118432</v>
      </c>
      <c r="R63" s="8">
        <f>'Daily Interest'!D58</f>
        <v>-6756.6727096677905</v>
      </c>
      <c r="S63" s="12">
        <f t="shared" si="10"/>
        <v>26183.08974918881</v>
      </c>
    </row>
    <row r="64" spans="1:19" x14ac:dyDescent="0.3">
      <c r="A64">
        <v>56</v>
      </c>
      <c r="B64" s="11">
        <f t="shared" si="1"/>
        <v>45341</v>
      </c>
      <c r="C64" s="8">
        <v>120000</v>
      </c>
      <c r="D64">
        <v>10</v>
      </c>
      <c r="E64" s="8">
        <v>10</v>
      </c>
      <c r="F64" s="8">
        <v>10</v>
      </c>
      <c r="G64" s="8">
        <v>10</v>
      </c>
      <c r="H64" s="8">
        <v>10</v>
      </c>
      <c r="I64" s="8">
        <f t="shared" si="2"/>
        <v>60000</v>
      </c>
      <c r="J64" s="8">
        <f t="shared" si="3"/>
        <v>-1827089.3548585803</v>
      </c>
      <c r="K64" s="8">
        <f t="shared" si="4"/>
        <v>13779.13261028439</v>
      </c>
      <c r="L64" s="8">
        <f t="shared" si="5"/>
        <v>23496.846142188137</v>
      </c>
      <c r="M64" s="8">
        <f t="shared" si="6"/>
        <v>-13018.011653367384</v>
      </c>
      <c r="N64" s="8">
        <f t="shared" si="7"/>
        <v>1937383.3452644201</v>
      </c>
      <c r="O64" s="8">
        <f t="shared" si="8"/>
        <v>3847799.8479340752</v>
      </c>
      <c r="P64" s="15">
        <f t="shared" si="0"/>
        <v>3000000</v>
      </c>
      <c r="Q64" s="8">
        <f t="shared" si="9"/>
        <v>1910416.502669655</v>
      </c>
      <c r="R64" s="8">
        <f>'Daily Interest'!D59</f>
        <v>-6405.5289640137235</v>
      </c>
      <c r="S64" s="12">
        <f t="shared" si="10"/>
        <v>26797.144263651775</v>
      </c>
    </row>
    <row r="65" spans="1:19" x14ac:dyDescent="0.3">
      <c r="A65">
        <v>57</v>
      </c>
      <c r="B65" s="11">
        <f t="shared" si="1"/>
        <v>45370</v>
      </c>
      <c r="C65" s="8">
        <v>120000</v>
      </c>
      <c r="D65">
        <v>10</v>
      </c>
      <c r="E65" s="8">
        <v>10</v>
      </c>
      <c r="F65" s="8">
        <v>10</v>
      </c>
      <c r="G65" s="8">
        <v>10</v>
      </c>
      <c r="H65" s="8">
        <v>10</v>
      </c>
      <c r="I65" s="8">
        <f t="shared" si="2"/>
        <v>60000</v>
      </c>
      <c r="J65" s="8">
        <f t="shared" si="3"/>
        <v>-1937383.3452644201</v>
      </c>
      <c r="K65" s="8">
        <f t="shared" si="4"/>
        <v>13611.717581521301</v>
      </c>
      <c r="L65" s="8">
        <f t="shared" si="5"/>
        <v>23664.261170951224</v>
      </c>
      <c r="M65" s="8">
        <f t="shared" si="6"/>
        <v>-13803.856335008993</v>
      </c>
      <c r="N65" s="8">
        <f t="shared" si="7"/>
        <v>2048463.1803519016</v>
      </c>
      <c r="O65" s="8">
        <f t="shared" si="8"/>
        <v>3935215.4218506054</v>
      </c>
      <c r="P65" s="15">
        <f t="shared" si="0"/>
        <v>3000000</v>
      </c>
      <c r="Q65" s="8">
        <f t="shared" si="9"/>
        <v>1886752.2414987038</v>
      </c>
      <c r="R65" s="8">
        <f>'Daily Interest'!D60</f>
        <v>-6934.1370318919726</v>
      </c>
      <c r="S65" s="12">
        <f t="shared" si="10"/>
        <v>27415.573916530295</v>
      </c>
    </row>
    <row r="66" spans="1:19" x14ac:dyDescent="0.3">
      <c r="A66">
        <v>58</v>
      </c>
      <c r="B66" s="11">
        <f t="shared" si="1"/>
        <v>45401</v>
      </c>
      <c r="C66" s="8">
        <v>120000</v>
      </c>
      <c r="D66">
        <v>10</v>
      </c>
      <c r="E66" s="8">
        <v>10</v>
      </c>
      <c r="F66" s="8">
        <v>10</v>
      </c>
      <c r="G66" s="8">
        <v>10</v>
      </c>
      <c r="H66" s="8">
        <v>10</v>
      </c>
      <c r="I66" s="8">
        <f t="shared" si="2"/>
        <v>60000</v>
      </c>
      <c r="J66" s="8">
        <f t="shared" si="3"/>
        <v>-2048463.1803519016</v>
      </c>
      <c r="K66" s="8">
        <f t="shared" si="4"/>
        <v>13443.109720678271</v>
      </c>
      <c r="L66" s="8">
        <f t="shared" si="5"/>
        <v>23832.869031794253</v>
      </c>
      <c r="M66" s="8">
        <f t="shared" si="6"/>
        <v>-14595.3001600073</v>
      </c>
      <c r="N66" s="8">
        <f t="shared" si="7"/>
        <v>2160334.4592643809</v>
      </c>
      <c r="O66" s="8">
        <f t="shared" si="8"/>
        <v>4023253.8317312906</v>
      </c>
      <c r="P66" s="15">
        <f t="shared" si="0"/>
        <v>3000000</v>
      </c>
      <c r="Q66" s="8">
        <f t="shared" si="9"/>
        <v>1862919.3724669097</v>
      </c>
      <c r="R66" s="8">
        <f>'Daily Interest'!D61</f>
        <v>-6790.1020412387325</v>
      </c>
      <c r="S66" s="12">
        <f t="shared" si="10"/>
        <v>28038.409880685573</v>
      </c>
    </row>
    <row r="67" spans="1:19" x14ac:dyDescent="0.3">
      <c r="A67">
        <v>59</v>
      </c>
      <c r="B67" s="11">
        <f t="shared" si="1"/>
        <v>45431</v>
      </c>
      <c r="C67" s="8">
        <v>120000</v>
      </c>
      <c r="D67">
        <v>10</v>
      </c>
      <c r="E67" s="8">
        <v>10</v>
      </c>
      <c r="F67" s="8">
        <v>10</v>
      </c>
      <c r="G67" s="8">
        <v>10</v>
      </c>
      <c r="H67" s="8">
        <v>10</v>
      </c>
      <c r="I67" s="8">
        <f t="shared" si="2"/>
        <v>60000</v>
      </c>
      <c r="J67" s="8">
        <f t="shared" si="3"/>
        <v>-2160334.4592643809</v>
      </c>
      <c r="K67" s="8">
        <f t="shared" si="4"/>
        <v>13273.300528826736</v>
      </c>
      <c r="L67" s="8">
        <f t="shared" si="5"/>
        <v>24002.678223645784</v>
      </c>
      <c r="M67" s="8">
        <f t="shared" si="6"/>
        <v>-15392.383022258715</v>
      </c>
      <c r="N67" s="8">
        <f t="shared" si="7"/>
        <v>2273002.8210391118</v>
      </c>
      <c r="O67" s="8">
        <f t="shared" si="8"/>
        <v>4111919.5152823757</v>
      </c>
      <c r="P67" s="15">
        <f t="shared" si="0"/>
        <v>3000000</v>
      </c>
      <c r="Q67" s="8">
        <f t="shared" si="9"/>
        <v>1838916.6942432639</v>
      </c>
      <c r="R67" s="8">
        <f>'Daily Interest'!D62</f>
        <v>-7092.155094607042</v>
      </c>
      <c r="S67" s="12">
        <f t="shared" si="10"/>
        <v>28665.683551085458</v>
      </c>
    </row>
    <row r="68" spans="1:19" x14ac:dyDescent="0.3">
      <c r="A68">
        <v>60</v>
      </c>
      <c r="B68" s="11">
        <f t="shared" si="1"/>
        <v>45462</v>
      </c>
      <c r="C68" s="8">
        <v>120000</v>
      </c>
      <c r="D68">
        <v>10</v>
      </c>
      <c r="E68" s="8">
        <v>10</v>
      </c>
      <c r="F68" s="8">
        <v>10</v>
      </c>
      <c r="G68" s="8">
        <v>10</v>
      </c>
      <c r="H68" s="8">
        <v>10</v>
      </c>
      <c r="I68" s="8">
        <f t="shared" si="2"/>
        <v>60000</v>
      </c>
      <c r="J68" s="8">
        <f t="shared" si="3"/>
        <v>-2273002.8210391118</v>
      </c>
      <c r="K68" s="8">
        <f t="shared" si="4"/>
        <v>13102.281446483263</v>
      </c>
      <c r="L68" s="8">
        <f t="shared" si="5"/>
        <v>24173.697305989263</v>
      </c>
      <c r="M68" s="8">
        <f t="shared" si="6"/>
        <v>-16195.145099903672</v>
      </c>
      <c r="N68" s="8">
        <f t="shared" si="7"/>
        <v>2386473.9448914872</v>
      </c>
      <c r="O68" s="8">
        <f t="shared" si="8"/>
        <v>4201216.9418287622</v>
      </c>
      <c r="P68" s="15">
        <f t="shared" si="0"/>
        <v>3000000</v>
      </c>
      <c r="Q68" s="8">
        <f t="shared" si="9"/>
        <v>1814742.9969372747</v>
      </c>
      <c r="R68" s="8">
        <f>'Daily Interest'!D63</f>
        <v>-6932.3279965141401</v>
      </c>
      <c r="S68" s="12">
        <f t="shared" si="10"/>
        <v>29297.426546386934</v>
      </c>
    </row>
    <row r="69" spans="1:19" x14ac:dyDescent="0.3">
      <c r="A69">
        <v>61</v>
      </c>
      <c r="B69" s="11">
        <f t="shared" si="1"/>
        <v>45492</v>
      </c>
      <c r="C69" s="8">
        <v>120000</v>
      </c>
      <c r="D69">
        <v>10</v>
      </c>
      <c r="E69" s="8">
        <v>10</v>
      </c>
      <c r="F69" s="8">
        <v>10</v>
      </c>
      <c r="G69" s="8">
        <v>10</v>
      </c>
      <c r="H69" s="8">
        <v>10</v>
      </c>
      <c r="I69" s="8">
        <f t="shared" si="2"/>
        <v>60000</v>
      </c>
      <c r="J69" s="8">
        <f t="shared" si="3"/>
        <v>-2386473.9448914872</v>
      </c>
      <c r="K69" s="8">
        <f t="shared" si="4"/>
        <v>12930.043853178091</v>
      </c>
      <c r="L69" s="8">
        <f t="shared" si="5"/>
        <v>24345.934899294436</v>
      </c>
      <c r="M69" s="8">
        <f t="shared" si="6"/>
        <v>-17003.626857351846</v>
      </c>
      <c r="N69" s="8">
        <f t="shared" si="7"/>
        <v>2500753.5505013112</v>
      </c>
      <c r="O69" s="8">
        <f t="shared" si="8"/>
        <v>4291150.6125392914</v>
      </c>
      <c r="P69" s="15">
        <f t="shared" si="0"/>
        <v>3000000</v>
      </c>
      <c r="Q69" s="8">
        <f t="shared" si="9"/>
        <v>1790397.0620379802</v>
      </c>
      <c r="R69" s="8">
        <f>'Daily Interest'!D64</f>
        <v>-7228.9495046831671</v>
      </c>
      <c r="S69" s="12">
        <f t="shared" si="10"/>
        <v>29933.670710529936</v>
      </c>
    </row>
    <row r="70" spans="1:19" x14ac:dyDescent="0.3">
      <c r="A70">
        <v>62</v>
      </c>
      <c r="B70" s="11">
        <f t="shared" si="1"/>
        <v>45523</v>
      </c>
      <c r="C70" s="8">
        <v>120000</v>
      </c>
      <c r="D70">
        <v>10</v>
      </c>
      <c r="E70" s="8">
        <v>10</v>
      </c>
      <c r="F70" s="8">
        <v>10</v>
      </c>
      <c r="G70" s="8">
        <v>10</v>
      </c>
      <c r="H70" s="8">
        <v>10</v>
      </c>
      <c r="I70" s="8">
        <f t="shared" si="2"/>
        <v>60000</v>
      </c>
      <c r="J70" s="8">
        <f t="shared" si="3"/>
        <v>-2500753.5505013112</v>
      </c>
      <c r="K70" s="8">
        <f t="shared" si="4"/>
        <v>12756.579067020613</v>
      </c>
      <c r="L70" s="8">
        <f t="shared" si="5"/>
        <v>24519.39968545191</v>
      </c>
      <c r="M70" s="8">
        <f t="shared" si="6"/>
        <v>-17817.869047321841</v>
      </c>
      <c r="N70" s="8">
        <f t="shared" si="7"/>
        <v>2615847.398301105</v>
      </c>
      <c r="O70" s="8">
        <f t="shared" si="8"/>
        <v>4381725.0606536334</v>
      </c>
      <c r="P70" s="15">
        <f t="shared" si="0"/>
        <v>3000000</v>
      </c>
      <c r="Q70" s="8">
        <f t="shared" si="9"/>
        <v>1765877.6623525282</v>
      </c>
      <c r="R70" s="8">
        <f>'Daily Interest'!D65</f>
        <v>-7288.9714604407845</v>
      </c>
      <c r="S70" s="12">
        <f t="shared" si="10"/>
        <v>30574.448114342456</v>
      </c>
    </row>
    <row r="71" spans="1:19" x14ac:dyDescent="0.3">
      <c r="A71">
        <v>63</v>
      </c>
      <c r="B71" s="11">
        <f t="shared" si="1"/>
        <v>45554</v>
      </c>
      <c r="C71" s="8">
        <v>120000</v>
      </c>
      <c r="D71">
        <v>10</v>
      </c>
      <c r="E71" s="8">
        <v>10</v>
      </c>
      <c r="F71" s="8">
        <v>10</v>
      </c>
      <c r="G71" s="8">
        <v>10</v>
      </c>
      <c r="H71" s="8">
        <v>10</v>
      </c>
      <c r="I71" s="8">
        <f t="shared" si="2"/>
        <v>60000</v>
      </c>
      <c r="J71" s="8">
        <f t="shared" si="3"/>
        <v>-2615847.398301105</v>
      </c>
      <c r="K71" s="8">
        <f t="shared" si="4"/>
        <v>12581.87834426177</v>
      </c>
      <c r="L71" s="8">
        <f t="shared" si="5"/>
        <v>24694.100408210754</v>
      </c>
      <c r="M71" s="8">
        <f t="shared" si="6"/>
        <v>-18637.912712895373</v>
      </c>
      <c r="N71" s="8">
        <f t="shared" si="7"/>
        <v>2731761.2897664732</v>
      </c>
      <c r="O71" s="8">
        <f t="shared" si="8"/>
        <v>4472944.8517107908</v>
      </c>
      <c r="P71" s="15">
        <f t="shared" si="0"/>
        <v>3000000</v>
      </c>
      <c r="Q71" s="8">
        <f t="shared" si="9"/>
        <v>1741183.5619443175</v>
      </c>
      <c r="R71" s="8">
        <f>'Daily Interest'!D66</f>
        <v>-7106.8330290027798</v>
      </c>
      <c r="S71" s="12">
        <f t="shared" si="10"/>
        <v>31219.791057157145</v>
      </c>
    </row>
    <row r="72" spans="1:19" x14ac:dyDescent="0.3">
      <c r="A72">
        <v>64</v>
      </c>
      <c r="B72" s="11">
        <f t="shared" si="1"/>
        <v>45584</v>
      </c>
      <c r="C72" s="8">
        <v>120000</v>
      </c>
      <c r="D72">
        <v>10</v>
      </c>
      <c r="E72" s="8">
        <v>10</v>
      </c>
      <c r="F72" s="8">
        <v>10</v>
      </c>
      <c r="G72" s="8">
        <v>10</v>
      </c>
      <c r="H72" s="8">
        <v>10</v>
      </c>
      <c r="I72" s="8">
        <f t="shared" si="2"/>
        <v>60000</v>
      </c>
      <c r="J72" s="8">
        <f t="shared" si="3"/>
        <v>-2731761.2897664732</v>
      </c>
      <c r="K72" s="8">
        <f t="shared" si="4"/>
        <v>12405.932878853268</v>
      </c>
      <c r="L72" s="8">
        <f t="shared" si="5"/>
        <v>24870.045873619252</v>
      </c>
      <c r="M72" s="8">
        <f t="shared" si="6"/>
        <v>-19463.799189586123</v>
      </c>
      <c r="N72" s="8">
        <f t="shared" si="7"/>
        <v>2848501.0677085314</v>
      </c>
      <c r="O72" s="8">
        <f t="shared" si="8"/>
        <v>4564814.5837792298</v>
      </c>
      <c r="P72" s="15">
        <f t="shared" si="0"/>
        <v>3000000</v>
      </c>
      <c r="Q72" s="8">
        <f t="shared" si="9"/>
        <v>1716313.5160706984</v>
      </c>
      <c r="R72" s="8">
        <f>'Daily Interest'!D67</f>
        <v>-7393.5858276455492</v>
      </c>
      <c r="S72" s="12">
        <f t="shared" si="10"/>
        <v>31869.732068439396</v>
      </c>
    </row>
    <row r="73" spans="1:19" x14ac:dyDescent="0.3">
      <c r="A73">
        <v>65</v>
      </c>
      <c r="B73" s="11">
        <f t="shared" si="1"/>
        <v>45615</v>
      </c>
      <c r="C73" s="8">
        <v>120000</v>
      </c>
      <c r="D73">
        <v>10</v>
      </c>
      <c r="E73" s="8">
        <v>10</v>
      </c>
      <c r="F73" s="8">
        <v>10</v>
      </c>
      <c r="G73" s="8">
        <v>10</v>
      </c>
      <c r="H73" s="8">
        <v>10</v>
      </c>
      <c r="I73" s="8">
        <f t="shared" si="2"/>
        <v>60000</v>
      </c>
      <c r="J73" s="8">
        <f t="shared" si="3"/>
        <v>-2848501.0677085314</v>
      </c>
      <c r="K73" s="8">
        <f t="shared" si="4"/>
        <v>12228.733802003731</v>
      </c>
      <c r="L73" s="8">
        <f t="shared" si="5"/>
        <v>25047.244950468794</v>
      </c>
      <c r="M73" s="8">
        <f t="shared" si="6"/>
        <v>-20295.570107423286</v>
      </c>
      <c r="N73" s="8">
        <f t="shared" si="7"/>
        <v>2966072.6165684275</v>
      </c>
      <c r="O73" s="8">
        <f t="shared" si="8"/>
        <v>4657338.8876886573</v>
      </c>
      <c r="P73" s="15">
        <f t="shared" ref="P73:P128" si="11">$B$1</f>
        <v>3000000</v>
      </c>
      <c r="Q73" s="8">
        <f t="shared" si="9"/>
        <v>1691266.2711202295</v>
      </c>
      <c r="R73" s="8">
        <f>'Daily Interest'!D68</f>
        <v>-7198.814834724777</v>
      </c>
      <c r="S73" s="12">
        <f t="shared" si="10"/>
        <v>32524.303909427017</v>
      </c>
    </row>
    <row r="74" spans="1:19" x14ac:dyDescent="0.3">
      <c r="A74">
        <v>66</v>
      </c>
      <c r="B74" s="11">
        <f t="shared" ref="B74:B128" si="12">DATE(YEAR($L$2), MONTH($L$2) + A74, DAY($L$2))</f>
        <v>45645</v>
      </c>
      <c r="C74" s="8">
        <v>120000</v>
      </c>
      <c r="D74">
        <v>10</v>
      </c>
      <c r="E74" s="8">
        <v>10</v>
      </c>
      <c r="F74" s="8">
        <v>10</v>
      </c>
      <c r="G74" s="8">
        <v>10</v>
      </c>
      <c r="H74" s="8">
        <v>10</v>
      </c>
      <c r="I74" s="8">
        <f t="shared" ref="I74:I128" si="13">C74 - C74*SUM(D74:H74)%</f>
        <v>60000</v>
      </c>
      <c r="J74" s="8">
        <f t="shared" ref="J74:J128" si="14">-N73</f>
        <v>-2966072.6165684275</v>
      </c>
      <c r="K74" s="8">
        <f t="shared" ref="K74:K128" si="15">IPMT($B$2/$B$4,A74,$B$3*$B$4,-$B$1)</f>
        <v>12050.272181731641</v>
      </c>
      <c r="L74" s="8">
        <f t="shared" ref="L74:L128" si="16">PPMT($B$2/$B$4,A74,$B$3*$B$4,-$B$1)</f>
        <v>25225.706570740884</v>
      </c>
      <c r="M74" s="8">
        <f t="shared" ref="M74:M128" si="17">IPMT($B$2/$B$4,1,$B$3*$B$4,-J74)</f>
        <v>-21133.267393050046</v>
      </c>
      <c r="N74" s="8">
        <f t="shared" ref="N74:N128" si="18">O74-Q74</f>
        <v>3084481.8627139498</v>
      </c>
      <c r="O74" s="8">
        <f t="shared" ref="O74:O128" si="19">O73+I74+$L$1-L74-M74</f>
        <v>4750522.4272634387</v>
      </c>
      <c r="P74" s="15">
        <f t="shared" si="11"/>
        <v>3000000</v>
      </c>
      <c r="Q74" s="8">
        <f t="shared" ref="Q74:Q128" si="20">Q73-L74</f>
        <v>1666040.5645494887</v>
      </c>
      <c r="R74" s="8">
        <f>'Daily Interest'!D69</f>
        <v>-7477.9559291014757</v>
      </c>
      <c r="S74" s="12">
        <f t="shared" ref="S74:S128" si="21">$L$1-L74-M74</f>
        <v>33183.539574781687</v>
      </c>
    </row>
    <row r="75" spans="1:19" x14ac:dyDescent="0.3">
      <c r="A75">
        <v>67</v>
      </c>
      <c r="B75" s="11">
        <f t="shared" si="12"/>
        <v>45676</v>
      </c>
      <c r="C75" s="8">
        <v>120000</v>
      </c>
      <c r="D75">
        <v>10</v>
      </c>
      <c r="E75" s="8">
        <v>10</v>
      </c>
      <c r="F75" s="8">
        <v>10</v>
      </c>
      <c r="G75" s="8">
        <v>10</v>
      </c>
      <c r="H75" s="8">
        <v>10</v>
      </c>
      <c r="I75" s="8">
        <f t="shared" si="13"/>
        <v>60000</v>
      </c>
      <c r="J75" s="8">
        <f t="shared" si="14"/>
        <v>-3084481.8627139498</v>
      </c>
      <c r="K75" s="8">
        <f t="shared" si="15"/>
        <v>11870.539022415111</v>
      </c>
      <c r="L75" s="8">
        <f t="shared" si="16"/>
        <v>25405.439730057409</v>
      </c>
      <c r="M75" s="8">
        <f t="shared" si="17"/>
        <v>-21976.933271836897</v>
      </c>
      <c r="N75" s="8">
        <f t="shared" si="18"/>
        <v>3203734.7747382587</v>
      </c>
      <c r="O75" s="8">
        <f t="shared" si="19"/>
        <v>4844369.8995576901</v>
      </c>
      <c r="P75" s="15">
        <f t="shared" si="11"/>
        <v>3000000</v>
      </c>
      <c r="Q75" s="8">
        <f t="shared" si="20"/>
        <v>1640635.1248194312</v>
      </c>
      <c r="R75" s="8">
        <f>'Daily Interest'!D70</f>
        <v>-7511.0792820795141</v>
      </c>
      <c r="S75" s="12">
        <f t="shared" si="21"/>
        <v>33847.472294252017</v>
      </c>
    </row>
    <row r="76" spans="1:19" x14ac:dyDescent="0.3">
      <c r="A76">
        <v>68</v>
      </c>
      <c r="B76" s="11">
        <f t="shared" si="12"/>
        <v>45707</v>
      </c>
      <c r="C76" s="8">
        <v>120000</v>
      </c>
      <c r="D76">
        <v>10</v>
      </c>
      <c r="E76" s="8">
        <v>10</v>
      </c>
      <c r="F76" s="8">
        <v>10</v>
      </c>
      <c r="G76" s="8">
        <v>10</v>
      </c>
      <c r="H76" s="8">
        <v>10</v>
      </c>
      <c r="I76" s="8">
        <f t="shared" si="13"/>
        <v>60000</v>
      </c>
      <c r="J76" s="8">
        <f t="shared" si="14"/>
        <v>-3203734.7747382587</v>
      </c>
      <c r="K76" s="8">
        <f t="shared" si="15"/>
        <v>11689.525264338454</v>
      </c>
      <c r="L76" s="8">
        <f t="shared" si="16"/>
        <v>25586.45348813407</v>
      </c>
      <c r="M76" s="8">
        <f t="shared" si="17"/>
        <v>-22826.610270010089</v>
      </c>
      <c r="N76" s="8">
        <f t="shared" si="18"/>
        <v>3323837.3637607419</v>
      </c>
      <c r="O76" s="8">
        <f t="shared" si="19"/>
        <v>4938886.035092039</v>
      </c>
      <c r="P76" s="15">
        <f t="shared" si="11"/>
        <v>3000000</v>
      </c>
      <c r="Q76" s="8">
        <f t="shared" si="20"/>
        <v>1615048.6713312971</v>
      </c>
      <c r="R76" s="8">
        <f>'Daily Interest'!D71</f>
        <v>-6811.7255346240654</v>
      </c>
      <c r="S76" s="12">
        <f t="shared" si="21"/>
        <v>34516.135534348548</v>
      </c>
    </row>
    <row r="77" spans="1:19" x14ac:dyDescent="0.3">
      <c r="A77">
        <v>69</v>
      </c>
      <c r="B77" s="11">
        <f t="shared" si="12"/>
        <v>45735</v>
      </c>
      <c r="C77" s="8">
        <v>120000</v>
      </c>
      <c r="D77">
        <v>10</v>
      </c>
      <c r="E77" s="8">
        <v>10</v>
      </c>
      <c r="F77" s="8">
        <v>10</v>
      </c>
      <c r="G77" s="8">
        <v>10</v>
      </c>
      <c r="H77" s="8">
        <v>10</v>
      </c>
      <c r="I77" s="8">
        <f t="shared" si="13"/>
        <v>60000</v>
      </c>
      <c r="J77" s="8">
        <f t="shared" si="14"/>
        <v>-3323837.3637607419</v>
      </c>
      <c r="K77" s="8">
        <f t="shared" si="15"/>
        <v>11507.2217832355</v>
      </c>
      <c r="L77" s="8">
        <f t="shared" si="16"/>
        <v>25768.756969237023</v>
      </c>
      <c r="M77" s="8">
        <f t="shared" si="17"/>
        <v>-23682.341216795288</v>
      </c>
      <c r="N77" s="8">
        <f t="shared" si="18"/>
        <v>3444795.6837300099</v>
      </c>
      <c r="O77" s="8">
        <f t="shared" si="19"/>
        <v>5034075.5980920698</v>
      </c>
      <c r="P77" s="15">
        <f t="shared" si="11"/>
        <v>3000000</v>
      </c>
      <c r="Q77" s="8">
        <f t="shared" si="20"/>
        <v>1589279.9143620601</v>
      </c>
      <c r="R77" s="8">
        <f>'Daily Interest'!D72</f>
        <v>-7567.9209799430992</v>
      </c>
      <c r="S77" s="12">
        <f t="shared" si="21"/>
        <v>35189.563000030786</v>
      </c>
    </row>
    <row r="78" spans="1:19" x14ac:dyDescent="0.3">
      <c r="A78">
        <v>70</v>
      </c>
      <c r="B78" s="11">
        <f t="shared" si="12"/>
        <v>45766</v>
      </c>
      <c r="C78" s="8">
        <v>120000</v>
      </c>
      <c r="D78">
        <v>10</v>
      </c>
      <c r="E78" s="8">
        <v>10</v>
      </c>
      <c r="F78" s="8">
        <v>10</v>
      </c>
      <c r="G78" s="8">
        <v>10</v>
      </c>
      <c r="H78" s="8">
        <v>10</v>
      </c>
      <c r="I78" s="8">
        <f t="shared" si="13"/>
        <v>60000</v>
      </c>
      <c r="J78" s="8">
        <f t="shared" si="14"/>
        <v>-3444795.6837300099</v>
      </c>
      <c r="K78" s="8">
        <f t="shared" si="15"/>
        <v>11323.619389829684</v>
      </c>
      <c r="L78" s="8">
        <f t="shared" si="16"/>
        <v>25952.359362642837</v>
      </c>
      <c r="M78" s="8">
        <f t="shared" si="17"/>
        <v>-24544.169246576323</v>
      </c>
      <c r="N78" s="8">
        <f t="shared" si="18"/>
        <v>3566615.8317290582</v>
      </c>
      <c r="O78" s="8">
        <f t="shared" si="19"/>
        <v>5129943.3867284758</v>
      </c>
      <c r="P78" s="15">
        <f t="shared" si="11"/>
        <v>3000000</v>
      </c>
      <c r="Q78" s="8">
        <f t="shared" si="20"/>
        <v>1563327.5549994174</v>
      </c>
      <c r="R78" s="8">
        <f>'Daily Interest'!D73</f>
        <v>-7343.0178847383349</v>
      </c>
      <c r="S78" s="12">
        <f t="shared" si="21"/>
        <v>35867.78863640601</v>
      </c>
    </row>
    <row r="79" spans="1:19" x14ac:dyDescent="0.3">
      <c r="A79">
        <v>71</v>
      </c>
      <c r="B79" s="11">
        <f t="shared" si="12"/>
        <v>45796</v>
      </c>
      <c r="C79" s="8">
        <v>120000</v>
      </c>
      <c r="D79">
        <v>10</v>
      </c>
      <c r="E79" s="8">
        <v>10</v>
      </c>
      <c r="F79" s="8">
        <v>10</v>
      </c>
      <c r="G79" s="8">
        <v>10</v>
      </c>
      <c r="H79" s="8">
        <v>10</v>
      </c>
      <c r="I79" s="8">
        <f t="shared" si="13"/>
        <v>60000</v>
      </c>
      <c r="J79" s="8">
        <f t="shared" si="14"/>
        <v>-3566615.8317290582</v>
      </c>
      <c r="K79" s="8">
        <f t="shared" si="15"/>
        <v>11138.708829370855</v>
      </c>
      <c r="L79" s="8">
        <f t="shared" si="16"/>
        <v>26137.26992310167</v>
      </c>
      <c r="M79" s="8">
        <f t="shared" si="17"/>
        <v>-25412.137801069537</v>
      </c>
      <c r="N79" s="8">
        <f t="shared" si="18"/>
        <v>3689303.9482826004</v>
      </c>
      <c r="O79" s="8">
        <f t="shared" si="19"/>
        <v>5226494.2333589159</v>
      </c>
      <c r="P79" s="15">
        <f t="shared" si="11"/>
        <v>3000000</v>
      </c>
      <c r="Q79" s="8">
        <f t="shared" si="20"/>
        <v>1537190.2850763157</v>
      </c>
      <c r="R79" s="8">
        <f>'Daily Interest'!D74</f>
        <v>-7599.4914908989876</v>
      </c>
      <c r="S79" s="12">
        <f t="shared" si="21"/>
        <v>36550.846630440392</v>
      </c>
    </row>
    <row r="80" spans="1:19" x14ac:dyDescent="0.3">
      <c r="A80">
        <v>72</v>
      </c>
      <c r="B80" s="11">
        <f t="shared" si="12"/>
        <v>45827</v>
      </c>
      <c r="C80" s="8">
        <v>120000</v>
      </c>
      <c r="D80">
        <v>10</v>
      </c>
      <c r="E80" s="8">
        <v>10</v>
      </c>
      <c r="F80" s="8">
        <v>10</v>
      </c>
      <c r="G80" s="8">
        <v>10</v>
      </c>
      <c r="H80" s="8">
        <v>10</v>
      </c>
      <c r="I80" s="8">
        <f t="shared" si="13"/>
        <v>60000</v>
      </c>
      <c r="J80" s="8">
        <f t="shared" si="14"/>
        <v>-3689303.9482826004</v>
      </c>
      <c r="K80" s="8">
        <f t="shared" si="15"/>
        <v>10952.480781168755</v>
      </c>
      <c r="L80" s="8">
        <f t="shared" si="16"/>
        <v>26323.497971303768</v>
      </c>
      <c r="M80" s="8">
        <f t="shared" si="17"/>
        <v>-26286.29063151353</v>
      </c>
      <c r="N80" s="8">
        <f t="shared" si="18"/>
        <v>3812866.2176665859</v>
      </c>
      <c r="O80" s="8">
        <f t="shared" si="19"/>
        <v>5323733.0047715977</v>
      </c>
      <c r="P80" s="15">
        <f t="shared" si="11"/>
        <v>3000000</v>
      </c>
      <c r="Q80" s="8">
        <f t="shared" si="20"/>
        <v>1510866.787105012</v>
      </c>
      <c r="R80" s="8">
        <f>'Daily Interest'!D75</f>
        <v>-7360.7700113245692</v>
      </c>
      <c r="S80" s="12">
        <f t="shared" si="21"/>
        <v>37238.771412682283</v>
      </c>
    </row>
    <row r="81" spans="1:19" x14ac:dyDescent="0.3">
      <c r="A81">
        <v>73</v>
      </c>
      <c r="B81" s="11">
        <f t="shared" si="12"/>
        <v>45857</v>
      </c>
      <c r="C81" s="8">
        <v>120000</v>
      </c>
      <c r="D81">
        <v>10</v>
      </c>
      <c r="E81" s="8">
        <v>10</v>
      </c>
      <c r="F81" s="8">
        <v>10</v>
      </c>
      <c r="G81" s="8">
        <v>10</v>
      </c>
      <c r="H81" s="8">
        <v>10</v>
      </c>
      <c r="I81" s="8">
        <f t="shared" si="13"/>
        <v>60000</v>
      </c>
      <c r="J81" s="8">
        <f t="shared" si="14"/>
        <v>-3812866.2176665859</v>
      </c>
      <c r="K81" s="8">
        <f t="shared" si="15"/>
        <v>10764.925858123217</v>
      </c>
      <c r="L81" s="8">
        <f t="shared" si="16"/>
        <v>26511.052894349308</v>
      </c>
      <c r="M81" s="8">
        <f t="shared" si="17"/>
        <v>-27166.671800874425</v>
      </c>
      <c r="N81" s="8">
        <f t="shared" si="18"/>
        <v>3937308.8682199325</v>
      </c>
      <c r="O81" s="8">
        <f t="shared" si="19"/>
        <v>5421664.6024305951</v>
      </c>
      <c r="P81" s="15">
        <f t="shared" si="11"/>
        <v>3000000</v>
      </c>
      <c r="Q81" s="8">
        <f t="shared" si="20"/>
        <v>1484355.7342106628</v>
      </c>
      <c r="R81" s="8">
        <f>'Daily Interest'!D76</f>
        <v>-7606.3896645040813</v>
      </c>
      <c r="S81" s="12">
        <f t="shared" si="21"/>
        <v>37931.597658997642</v>
      </c>
    </row>
    <row r="82" spans="1:19" x14ac:dyDescent="0.3">
      <c r="A82">
        <v>74</v>
      </c>
      <c r="B82" s="11">
        <f t="shared" si="12"/>
        <v>45888</v>
      </c>
      <c r="C82" s="8">
        <v>120000</v>
      </c>
      <c r="D82">
        <v>10</v>
      </c>
      <c r="E82" s="8">
        <v>10</v>
      </c>
      <c r="F82" s="8">
        <v>10</v>
      </c>
      <c r="G82" s="8">
        <v>10</v>
      </c>
      <c r="H82" s="8">
        <v>10</v>
      </c>
      <c r="I82" s="8">
        <f t="shared" si="13"/>
        <v>60000</v>
      </c>
      <c r="J82" s="8">
        <f t="shared" si="14"/>
        <v>-3937308.8682199325</v>
      </c>
      <c r="K82" s="8">
        <f t="shared" si="15"/>
        <v>10576.034606250978</v>
      </c>
      <c r="L82" s="8">
        <f t="shared" si="16"/>
        <v>26699.944146221547</v>
      </c>
      <c r="M82" s="8">
        <f t="shared" si="17"/>
        <v>-28053.325686067023</v>
      </c>
      <c r="N82" s="8">
        <f t="shared" si="18"/>
        <v>4062638.1726584723</v>
      </c>
      <c r="O82" s="8">
        <f t="shared" si="19"/>
        <v>5520293.9627229134</v>
      </c>
      <c r="P82" s="15">
        <f t="shared" si="11"/>
        <v>3000000</v>
      </c>
      <c r="Q82" s="8">
        <f t="shared" si="20"/>
        <v>1457655.7900644413</v>
      </c>
      <c r="R82" s="8">
        <f>'Daily Interest'!D77</f>
        <v>-7599.7271218445176</v>
      </c>
      <c r="S82" s="12">
        <f t="shared" si="21"/>
        <v>38629.360292318001</v>
      </c>
    </row>
    <row r="83" spans="1:19" x14ac:dyDescent="0.3">
      <c r="A83">
        <v>75</v>
      </c>
      <c r="B83" s="11">
        <f t="shared" si="12"/>
        <v>45919</v>
      </c>
      <c r="C83" s="8">
        <v>120000</v>
      </c>
      <c r="D83">
        <v>10</v>
      </c>
      <c r="E83" s="8">
        <v>10</v>
      </c>
      <c r="F83" s="8">
        <v>10</v>
      </c>
      <c r="G83" s="8">
        <v>10</v>
      </c>
      <c r="H83" s="8">
        <v>10</v>
      </c>
      <c r="I83" s="8">
        <f t="shared" si="13"/>
        <v>60000</v>
      </c>
      <c r="J83" s="8">
        <f t="shared" si="14"/>
        <v>-4062638.1726584723</v>
      </c>
      <c r="K83" s="8">
        <f t="shared" si="15"/>
        <v>10385.797504209148</v>
      </c>
      <c r="L83" s="8">
        <f t="shared" si="16"/>
        <v>26890.181248263372</v>
      </c>
      <c r="M83" s="8">
        <f t="shared" si="17"/>
        <v>-28946.296980191619</v>
      </c>
      <c r="N83" s="8">
        <f t="shared" si="18"/>
        <v>4188860.4483911367</v>
      </c>
      <c r="O83" s="8">
        <f t="shared" si="19"/>
        <v>5619626.0572073143</v>
      </c>
      <c r="P83" s="15">
        <f t="shared" si="11"/>
        <v>3000000</v>
      </c>
      <c r="Q83" s="8">
        <f t="shared" si="20"/>
        <v>1430765.6088161778</v>
      </c>
      <c r="R83" s="8">
        <f>'Daily Interest'!D78</f>
        <v>-7343.2210042167808</v>
      </c>
      <c r="S83" s="12">
        <f t="shared" si="21"/>
        <v>39332.094484400775</v>
      </c>
    </row>
    <row r="84" spans="1:19" x14ac:dyDescent="0.3">
      <c r="A84">
        <v>76</v>
      </c>
      <c r="B84" s="11">
        <f t="shared" si="12"/>
        <v>45949</v>
      </c>
      <c r="C84" s="8">
        <v>120000</v>
      </c>
      <c r="D84">
        <v>10</v>
      </c>
      <c r="E84" s="8">
        <v>10</v>
      </c>
      <c r="F84" s="8">
        <v>10</v>
      </c>
      <c r="G84" s="8">
        <v>10</v>
      </c>
      <c r="H84" s="8">
        <v>10</v>
      </c>
      <c r="I84" s="8">
        <f t="shared" si="13"/>
        <v>60000</v>
      </c>
      <c r="J84" s="8">
        <f t="shared" si="14"/>
        <v>-4188860.4483911367</v>
      </c>
      <c r="K84" s="8">
        <f t="shared" si="15"/>
        <v>10194.204962815271</v>
      </c>
      <c r="L84" s="8">
        <f t="shared" si="16"/>
        <v>27081.773789657251</v>
      </c>
      <c r="M84" s="8">
        <f t="shared" si="17"/>
        <v>-29845.630694786851</v>
      </c>
      <c r="N84" s="8">
        <f t="shared" si="18"/>
        <v>4315982.0578383962</v>
      </c>
      <c r="O84" s="8">
        <f t="shared" si="19"/>
        <v>5719665.8928649165</v>
      </c>
      <c r="P84" s="15">
        <f t="shared" si="11"/>
        <v>3000000</v>
      </c>
      <c r="Q84" s="8">
        <f t="shared" si="20"/>
        <v>1403683.8350265205</v>
      </c>
      <c r="R84" s="8">
        <f>'Daily Interest'!D79</f>
        <v>-7570.6116865136983</v>
      </c>
      <c r="S84" s="12">
        <f t="shared" si="21"/>
        <v>40039.835657602125</v>
      </c>
    </row>
    <row r="85" spans="1:19" x14ac:dyDescent="0.3">
      <c r="A85">
        <v>77</v>
      </c>
      <c r="B85" s="11">
        <f t="shared" si="12"/>
        <v>45980</v>
      </c>
      <c r="C85" s="8">
        <v>120000</v>
      </c>
      <c r="D85">
        <v>10</v>
      </c>
      <c r="E85" s="8">
        <v>10</v>
      </c>
      <c r="F85" s="8">
        <v>10</v>
      </c>
      <c r="G85" s="8">
        <v>10</v>
      </c>
      <c r="H85" s="8">
        <v>10</v>
      </c>
      <c r="I85" s="8">
        <f t="shared" si="13"/>
        <v>60000</v>
      </c>
      <c r="J85" s="8">
        <f t="shared" si="14"/>
        <v>-4315982.0578383962</v>
      </c>
      <c r="K85" s="8">
        <f t="shared" si="15"/>
        <v>10001.247324563963</v>
      </c>
      <c r="L85" s="8">
        <f t="shared" si="16"/>
        <v>27274.731427908559</v>
      </c>
      <c r="M85" s="8">
        <f t="shared" si="17"/>
        <v>-30751.372162098574</v>
      </c>
      <c r="N85" s="8">
        <f t="shared" si="18"/>
        <v>4444009.4087529667</v>
      </c>
      <c r="O85" s="8">
        <f t="shared" si="19"/>
        <v>5820418.512351579</v>
      </c>
      <c r="P85" s="15">
        <f t="shared" si="11"/>
        <v>3000000</v>
      </c>
      <c r="Q85" s="8">
        <f t="shared" si="20"/>
        <v>1376409.1035986119</v>
      </c>
      <c r="R85" s="8">
        <f>'Daily Interest'!D80</f>
        <v>-7304.3474504310052</v>
      </c>
      <c r="S85" s="12">
        <f t="shared" si="21"/>
        <v>40752.619486662545</v>
      </c>
    </row>
    <row r="86" spans="1:19" x14ac:dyDescent="0.3">
      <c r="A86">
        <v>78</v>
      </c>
      <c r="B86" s="11">
        <f t="shared" si="12"/>
        <v>46010</v>
      </c>
      <c r="C86" s="8">
        <v>120000</v>
      </c>
      <c r="D86">
        <v>10</v>
      </c>
      <c r="E86" s="8">
        <v>10</v>
      </c>
      <c r="F86" s="8">
        <v>10</v>
      </c>
      <c r="G86" s="8">
        <v>10</v>
      </c>
      <c r="H86" s="8">
        <v>10</v>
      </c>
      <c r="I86" s="8">
        <f t="shared" si="13"/>
        <v>60000</v>
      </c>
      <c r="J86" s="8">
        <f t="shared" si="14"/>
        <v>-4444009.4087529667</v>
      </c>
      <c r="K86" s="8">
        <f t="shared" si="15"/>
        <v>9806.9148631401167</v>
      </c>
      <c r="L86" s="8">
        <f t="shared" si="16"/>
        <v>27469.06388933241</v>
      </c>
      <c r="M86" s="8">
        <f t="shared" si="17"/>
        <v>-31663.56703736489</v>
      </c>
      <c r="N86" s="8">
        <f t="shared" si="18"/>
        <v>4572948.9545428045</v>
      </c>
      <c r="O86" s="8">
        <f t="shared" si="19"/>
        <v>5921888.9942520838</v>
      </c>
      <c r="P86" s="15">
        <f t="shared" si="11"/>
        <v>3000000</v>
      </c>
      <c r="Q86" s="8">
        <f t="shared" si="20"/>
        <v>1348940.0397092795</v>
      </c>
      <c r="R86" s="8">
        <f>'Daily Interest'!D81</f>
        <v>-7518.4306171274593</v>
      </c>
      <c r="S86" s="12">
        <f t="shared" si="21"/>
        <v>41470.481900505009</v>
      </c>
    </row>
    <row r="87" spans="1:19" x14ac:dyDescent="0.3">
      <c r="A87">
        <v>79</v>
      </c>
      <c r="B87" s="11">
        <f t="shared" si="12"/>
        <v>46041</v>
      </c>
      <c r="C87" s="8">
        <v>120000</v>
      </c>
      <c r="D87">
        <v>10</v>
      </c>
      <c r="E87" s="8">
        <v>10</v>
      </c>
      <c r="F87" s="8">
        <v>10</v>
      </c>
      <c r="G87" s="8">
        <v>10</v>
      </c>
      <c r="H87" s="8">
        <v>10</v>
      </c>
      <c r="I87" s="8">
        <f t="shared" si="13"/>
        <v>60000</v>
      </c>
      <c r="J87" s="8">
        <f t="shared" si="14"/>
        <v>-4572948.9545428045</v>
      </c>
      <c r="K87" s="8">
        <f t="shared" si="15"/>
        <v>9611.1977829286207</v>
      </c>
      <c r="L87" s="8">
        <f t="shared" si="16"/>
        <v>27664.780969543903</v>
      </c>
      <c r="M87" s="8">
        <f t="shared" si="17"/>
        <v>-32582.261301117484</v>
      </c>
      <c r="N87" s="8">
        <f t="shared" si="18"/>
        <v>4702807.194596393</v>
      </c>
      <c r="O87" s="8">
        <f t="shared" si="19"/>
        <v>6024082.453336129</v>
      </c>
      <c r="P87" s="15">
        <f t="shared" si="11"/>
        <v>3000000</v>
      </c>
      <c r="Q87" s="8">
        <f t="shared" si="20"/>
        <v>1321275.2587397357</v>
      </c>
      <c r="R87" s="8">
        <f>'Daily Interest'!D82</f>
        <v>-7481.4065950653203</v>
      </c>
      <c r="S87" s="12">
        <f t="shared" si="21"/>
        <v>42193.459084046102</v>
      </c>
    </row>
    <row r="88" spans="1:19" x14ac:dyDescent="0.3">
      <c r="A88">
        <v>80</v>
      </c>
      <c r="B88" s="11">
        <f t="shared" si="12"/>
        <v>46072</v>
      </c>
      <c r="C88" s="8">
        <v>120000</v>
      </c>
      <c r="D88">
        <v>10</v>
      </c>
      <c r="E88" s="8">
        <v>10</v>
      </c>
      <c r="F88" s="8">
        <v>10</v>
      </c>
      <c r="G88" s="8">
        <v>10</v>
      </c>
      <c r="H88" s="8">
        <v>10</v>
      </c>
      <c r="I88" s="8">
        <f t="shared" si="13"/>
        <v>60000</v>
      </c>
      <c r="J88" s="8">
        <f t="shared" si="14"/>
        <v>-4702807.194596393</v>
      </c>
      <c r="K88" s="8">
        <f t="shared" si="15"/>
        <v>9414.0862185206206</v>
      </c>
      <c r="L88" s="8">
        <f t="shared" si="16"/>
        <v>27861.892533951901</v>
      </c>
      <c r="M88" s="8">
        <f t="shared" si="17"/>
        <v>-33507.501261499303</v>
      </c>
      <c r="N88" s="8">
        <f t="shared" si="18"/>
        <v>4833590.6746103661</v>
      </c>
      <c r="O88" s="8">
        <f t="shared" si="19"/>
        <v>6127004.0408161497</v>
      </c>
      <c r="P88" s="15">
        <f t="shared" si="11"/>
        <v>3000000</v>
      </c>
      <c r="Q88" s="8">
        <f t="shared" si="20"/>
        <v>1293413.3662057838</v>
      </c>
      <c r="R88" s="8">
        <f>'Daily Interest'!D83</f>
        <v>-6723.2704326629128</v>
      </c>
      <c r="S88" s="12">
        <f t="shared" si="21"/>
        <v>42921.587480019924</v>
      </c>
    </row>
    <row r="89" spans="1:19" x14ac:dyDescent="0.3">
      <c r="A89">
        <v>81</v>
      </c>
      <c r="B89" s="11">
        <f t="shared" si="12"/>
        <v>46100</v>
      </c>
      <c r="C89" s="8">
        <v>120000</v>
      </c>
      <c r="D89">
        <v>10</v>
      </c>
      <c r="E89" s="8">
        <v>10</v>
      </c>
      <c r="F89" s="8">
        <v>10</v>
      </c>
      <c r="G89" s="8">
        <v>10</v>
      </c>
      <c r="H89" s="8">
        <v>10</v>
      </c>
      <c r="I89" s="8">
        <f t="shared" si="13"/>
        <v>60000</v>
      </c>
      <c r="J89" s="8">
        <f t="shared" si="14"/>
        <v>-4833590.6746103661</v>
      </c>
      <c r="K89" s="8">
        <f t="shared" si="15"/>
        <v>9215.5702342162131</v>
      </c>
      <c r="L89" s="8">
        <f t="shared" si="16"/>
        <v>28060.408518256307</v>
      </c>
      <c r="M89" s="8">
        <f t="shared" si="17"/>
        <v>-34439.33355659886</v>
      </c>
      <c r="N89" s="8">
        <f t="shared" si="18"/>
        <v>4965305.9869194366</v>
      </c>
      <c r="O89" s="8">
        <f t="shared" si="19"/>
        <v>6230658.9446069645</v>
      </c>
      <c r="P89" s="15">
        <f t="shared" si="11"/>
        <v>3000000</v>
      </c>
      <c r="Q89" s="8">
        <f t="shared" si="20"/>
        <v>1265352.9576875274</v>
      </c>
      <c r="R89" s="8">
        <f>'Daily Interest'!D84</f>
        <v>-7400.8637831238921</v>
      </c>
      <c r="S89" s="12">
        <f t="shared" si="21"/>
        <v>43654.903790815079</v>
      </c>
    </row>
    <row r="90" spans="1:19" x14ac:dyDescent="0.3">
      <c r="A90">
        <v>82</v>
      </c>
      <c r="B90" s="11">
        <f t="shared" si="12"/>
        <v>46131</v>
      </c>
      <c r="C90" s="8">
        <v>120000</v>
      </c>
      <c r="D90">
        <v>10</v>
      </c>
      <c r="E90" s="8">
        <v>10</v>
      </c>
      <c r="F90" s="8">
        <v>10</v>
      </c>
      <c r="G90" s="8">
        <v>10</v>
      </c>
      <c r="H90" s="8">
        <v>10</v>
      </c>
      <c r="I90" s="8">
        <f t="shared" si="13"/>
        <v>60000</v>
      </c>
      <c r="J90" s="8">
        <f t="shared" si="14"/>
        <v>-4965305.9869194366</v>
      </c>
      <c r="K90" s="8">
        <f t="shared" si="15"/>
        <v>9015.6398235236393</v>
      </c>
      <c r="L90" s="8">
        <f t="shared" si="16"/>
        <v>28260.338928948884</v>
      </c>
      <c r="M90" s="8">
        <f t="shared" si="17"/>
        <v>-35377.805156800991</v>
      </c>
      <c r="N90" s="8">
        <f t="shared" si="18"/>
        <v>5097959.7708287099</v>
      </c>
      <c r="O90" s="8">
        <f t="shared" si="19"/>
        <v>6335052.3895872887</v>
      </c>
      <c r="P90" s="15">
        <f t="shared" si="11"/>
        <v>3000000</v>
      </c>
      <c r="Q90" s="8">
        <f t="shared" si="20"/>
        <v>1237092.6187585786</v>
      </c>
      <c r="R90" s="8">
        <f>'Daily Interest'!D85</f>
        <v>-7111.8198508124606</v>
      </c>
      <c r="S90" s="12">
        <f t="shared" si="21"/>
        <v>44393.444980324632</v>
      </c>
    </row>
    <row r="91" spans="1:19" x14ac:dyDescent="0.3">
      <c r="A91">
        <v>83</v>
      </c>
      <c r="B91" s="11">
        <f t="shared" si="12"/>
        <v>46161</v>
      </c>
      <c r="C91" s="8">
        <v>120000</v>
      </c>
      <c r="D91">
        <v>10</v>
      </c>
      <c r="E91" s="8">
        <v>10</v>
      </c>
      <c r="F91" s="8">
        <v>10</v>
      </c>
      <c r="G91" s="8">
        <v>10</v>
      </c>
      <c r="H91" s="8">
        <v>10</v>
      </c>
      <c r="I91" s="8">
        <f t="shared" si="13"/>
        <v>60000</v>
      </c>
      <c r="J91" s="8">
        <f t="shared" si="14"/>
        <v>-5097959.7708287099</v>
      </c>
      <c r="K91" s="8">
        <f t="shared" si="15"/>
        <v>8814.2849086548777</v>
      </c>
      <c r="L91" s="8">
        <f t="shared" si="16"/>
        <v>28461.693843817644</v>
      </c>
      <c r="M91" s="8">
        <f t="shared" si="17"/>
        <v>-36322.96336715456</v>
      </c>
      <c r="N91" s="8">
        <f t="shared" si="18"/>
        <v>5231558.7129483372</v>
      </c>
      <c r="O91" s="8">
        <f t="shared" si="19"/>
        <v>6440189.6378630986</v>
      </c>
      <c r="P91" s="15">
        <f t="shared" si="11"/>
        <v>3000000</v>
      </c>
      <c r="Q91" s="8">
        <f t="shared" si="20"/>
        <v>1208630.924914761</v>
      </c>
      <c r="R91" s="8">
        <f>'Daily Interest'!D86</f>
        <v>-7288.5883059993439</v>
      </c>
      <c r="S91" s="12">
        <f t="shared" si="21"/>
        <v>45137.248275809441</v>
      </c>
    </row>
    <row r="92" spans="1:19" x14ac:dyDescent="0.3">
      <c r="A92">
        <v>84</v>
      </c>
      <c r="B92" s="11">
        <f t="shared" si="12"/>
        <v>46192</v>
      </c>
      <c r="C92" s="8">
        <v>120000</v>
      </c>
      <c r="D92">
        <v>10</v>
      </c>
      <c r="E92" s="8">
        <v>10</v>
      </c>
      <c r="F92" s="8">
        <v>10</v>
      </c>
      <c r="G92" s="8">
        <v>10</v>
      </c>
      <c r="H92" s="8">
        <v>10</v>
      </c>
      <c r="I92" s="8">
        <f t="shared" si="13"/>
        <v>60000</v>
      </c>
      <c r="J92" s="8">
        <f t="shared" si="14"/>
        <v>-5231558.7129483372</v>
      </c>
      <c r="K92" s="8">
        <f t="shared" si="15"/>
        <v>8611.4953400176764</v>
      </c>
      <c r="L92" s="8">
        <f t="shared" si="16"/>
        <v>28664.483412454847</v>
      </c>
      <c r="M92" s="8">
        <f t="shared" si="17"/>
        <v>-37274.855829756903</v>
      </c>
      <c r="N92" s="8">
        <f t="shared" si="18"/>
        <v>5366109.5475305673</v>
      </c>
      <c r="O92" s="8">
        <f t="shared" si="19"/>
        <v>6546075.989032873</v>
      </c>
      <c r="P92" s="15">
        <f t="shared" si="11"/>
        <v>3000000</v>
      </c>
      <c r="Q92" s="8">
        <f t="shared" si="20"/>
        <v>1179966.4415023061</v>
      </c>
      <c r="R92" s="8">
        <f>'Daily Interest'!D87</f>
        <v>-6989.359126513823</v>
      </c>
      <c r="S92" s="12">
        <f t="shared" si="21"/>
        <v>45886.351169774585</v>
      </c>
    </row>
    <row r="93" spans="1:19" x14ac:dyDescent="0.3">
      <c r="A93">
        <v>85</v>
      </c>
      <c r="B93" s="11">
        <f t="shared" si="12"/>
        <v>46222</v>
      </c>
      <c r="C93" s="8">
        <v>120000</v>
      </c>
      <c r="D93">
        <v>10</v>
      </c>
      <c r="E93" s="8">
        <v>10</v>
      </c>
      <c r="F93" s="8">
        <v>10</v>
      </c>
      <c r="G93" s="8">
        <v>10</v>
      </c>
      <c r="H93" s="8">
        <v>10</v>
      </c>
      <c r="I93" s="8">
        <f t="shared" si="13"/>
        <v>60000</v>
      </c>
      <c r="J93" s="8">
        <f t="shared" si="14"/>
        <v>-5366109.5475305673</v>
      </c>
      <c r="K93" s="8">
        <f t="shared" si="15"/>
        <v>8407.2608957039356</v>
      </c>
      <c r="L93" s="8">
        <f t="shared" si="16"/>
        <v>28868.717856768588</v>
      </c>
      <c r="M93" s="8">
        <f t="shared" si="17"/>
        <v>-38233.530526155293</v>
      </c>
      <c r="N93" s="8">
        <f t="shared" si="18"/>
        <v>5501619.0568091944</v>
      </c>
      <c r="O93" s="8">
        <f t="shared" si="19"/>
        <v>6652716.7804547325</v>
      </c>
      <c r="P93" s="15">
        <f t="shared" si="11"/>
        <v>3000000</v>
      </c>
      <c r="Q93" s="8">
        <f t="shared" si="20"/>
        <v>1151097.7236455376</v>
      </c>
      <c r="R93" s="8">
        <f>'Daily Interest'!D88</f>
        <v>-7149.1786057097434</v>
      </c>
      <c r="S93" s="12">
        <f t="shared" si="21"/>
        <v>46640.791421859234</v>
      </c>
    </row>
    <row r="94" spans="1:19" x14ac:dyDescent="0.3">
      <c r="A94">
        <v>86</v>
      </c>
      <c r="B94" s="11">
        <f t="shared" si="12"/>
        <v>46253</v>
      </c>
      <c r="C94" s="8">
        <v>120000</v>
      </c>
      <c r="D94">
        <v>10</v>
      </c>
      <c r="E94" s="8">
        <v>10</v>
      </c>
      <c r="F94" s="8">
        <v>10</v>
      </c>
      <c r="G94" s="8">
        <v>10</v>
      </c>
      <c r="H94" s="8">
        <v>10</v>
      </c>
      <c r="I94" s="8">
        <f t="shared" si="13"/>
        <v>60000</v>
      </c>
      <c r="J94" s="8">
        <f t="shared" si="14"/>
        <v>-5501619.0568091944</v>
      </c>
      <c r="K94" s="8">
        <f t="shared" si="15"/>
        <v>8201.57128097446</v>
      </c>
      <c r="L94" s="8">
        <f t="shared" si="16"/>
        <v>29074.407471498067</v>
      </c>
      <c r="M94" s="8">
        <f t="shared" si="17"/>
        <v>-39199.035779765509</v>
      </c>
      <c r="N94" s="8">
        <f t="shared" si="18"/>
        <v>5638094.0713414326</v>
      </c>
      <c r="O94" s="8">
        <f t="shared" si="19"/>
        <v>6760117.3875154722</v>
      </c>
      <c r="P94" s="15">
        <f t="shared" si="11"/>
        <v>3000000</v>
      </c>
      <c r="Q94" s="8">
        <f t="shared" si="20"/>
        <v>1122023.3161740396</v>
      </c>
      <c r="R94" s="8">
        <f>'Daily Interest'!D89</f>
        <v>-7067.3098143461211</v>
      </c>
      <c r="S94" s="12">
        <f t="shared" si="21"/>
        <v>47400.607060739967</v>
      </c>
    </row>
    <row r="95" spans="1:19" x14ac:dyDescent="0.3">
      <c r="A95">
        <v>87</v>
      </c>
      <c r="B95" s="11">
        <f t="shared" si="12"/>
        <v>46284</v>
      </c>
      <c r="C95" s="8">
        <v>120000</v>
      </c>
      <c r="D95">
        <v>10</v>
      </c>
      <c r="E95" s="8">
        <v>10</v>
      </c>
      <c r="F95" s="8">
        <v>10</v>
      </c>
      <c r="G95" s="8">
        <v>10</v>
      </c>
      <c r="H95" s="8">
        <v>10</v>
      </c>
      <c r="I95" s="8">
        <f t="shared" si="13"/>
        <v>60000</v>
      </c>
      <c r="J95" s="8">
        <f t="shared" si="14"/>
        <v>-5638094.0713414326</v>
      </c>
      <c r="K95" s="8">
        <f t="shared" si="15"/>
        <v>7994.4161277400362</v>
      </c>
      <c r="L95" s="8">
        <f t="shared" si="16"/>
        <v>29281.562624732491</v>
      </c>
      <c r="M95" s="8">
        <f t="shared" si="17"/>
        <v>-40171.420258307713</v>
      </c>
      <c r="N95" s="8">
        <f t="shared" si="18"/>
        <v>5775541.4703522138</v>
      </c>
      <c r="O95" s="8">
        <f t="shared" si="19"/>
        <v>6868283.2239015205</v>
      </c>
      <c r="P95" s="15">
        <f t="shared" si="11"/>
        <v>3000000</v>
      </c>
      <c r="Q95" s="8">
        <f t="shared" si="20"/>
        <v>1092741.7535493071</v>
      </c>
      <c r="R95" s="8">
        <f>'Daily Interest'!D90</f>
        <v>-6755.5300234735096</v>
      </c>
      <c r="S95" s="12">
        <f t="shared" si="21"/>
        <v>48165.836386047748</v>
      </c>
    </row>
    <row r="96" spans="1:19" x14ac:dyDescent="0.3">
      <c r="A96">
        <v>88</v>
      </c>
      <c r="B96" s="11">
        <f t="shared" si="12"/>
        <v>46314</v>
      </c>
      <c r="C96" s="8">
        <v>120000</v>
      </c>
      <c r="D96">
        <v>10</v>
      </c>
      <c r="E96" s="8">
        <v>10</v>
      </c>
      <c r="F96" s="8">
        <v>10</v>
      </c>
      <c r="G96" s="8">
        <v>10</v>
      </c>
      <c r="H96" s="8">
        <v>10</v>
      </c>
      <c r="I96" s="8">
        <f t="shared" si="13"/>
        <v>60000</v>
      </c>
      <c r="J96" s="8">
        <f t="shared" si="14"/>
        <v>-5775541.4703522138</v>
      </c>
      <c r="K96" s="8">
        <f t="shared" si="15"/>
        <v>7785.7849940388169</v>
      </c>
      <c r="L96" s="8">
        <f t="shared" si="16"/>
        <v>29490.19375843371</v>
      </c>
      <c r="M96" s="8">
        <f t="shared" si="17"/>
        <v>-41150.732976259525</v>
      </c>
      <c r="N96" s="8">
        <f t="shared" si="18"/>
        <v>5913968.182080945</v>
      </c>
      <c r="O96" s="8">
        <f t="shared" si="19"/>
        <v>6977219.7418718189</v>
      </c>
      <c r="P96" s="15">
        <f t="shared" si="11"/>
        <v>3000000</v>
      </c>
      <c r="Q96" s="8">
        <f t="shared" si="20"/>
        <v>1063251.5597908734</v>
      </c>
      <c r="R96" s="8">
        <f>'Daily Interest'!D91</f>
        <v>-6887.7165522896139</v>
      </c>
      <c r="S96" s="12">
        <f t="shared" si="21"/>
        <v>48936.517970298344</v>
      </c>
    </row>
    <row r="97" spans="1:19" x14ac:dyDescent="0.3">
      <c r="A97">
        <v>89</v>
      </c>
      <c r="B97" s="11">
        <f t="shared" si="12"/>
        <v>46345</v>
      </c>
      <c r="C97" s="8">
        <v>120000</v>
      </c>
      <c r="D97">
        <v>10</v>
      </c>
      <c r="E97" s="8">
        <v>10</v>
      </c>
      <c r="F97" s="8">
        <v>10</v>
      </c>
      <c r="G97" s="8">
        <v>10</v>
      </c>
      <c r="H97" s="8">
        <v>10</v>
      </c>
      <c r="I97" s="8">
        <f t="shared" si="13"/>
        <v>60000</v>
      </c>
      <c r="J97" s="8">
        <f t="shared" si="14"/>
        <v>-5913968.182080945</v>
      </c>
      <c r="K97" s="8">
        <f t="shared" si="15"/>
        <v>7575.6673635099751</v>
      </c>
      <c r="L97" s="8">
        <f t="shared" si="16"/>
        <v>29700.311388962546</v>
      </c>
      <c r="M97" s="8">
        <f t="shared" si="17"/>
        <v>-42137.023297326734</v>
      </c>
      <c r="N97" s="8">
        <f t="shared" si="18"/>
        <v>6053381.1841307441</v>
      </c>
      <c r="O97" s="8">
        <f t="shared" si="19"/>
        <v>7086932.4325326551</v>
      </c>
      <c r="P97" s="15">
        <f t="shared" si="11"/>
        <v>3000000</v>
      </c>
      <c r="Q97" s="8">
        <f t="shared" si="20"/>
        <v>1033551.2484019109</v>
      </c>
      <c r="R97" s="8">
        <f>'Daily Interest'!D92</f>
        <v>-6569.3512882186542</v>
      </c>
      <c r="S97" s="12">
        <f t="shared" si="21"/>
        <v>49712.690660836714</v>
      </c>
    </row>
    <row r="98" spans="1:19" x14ac:dyDescent="0.3">
      <c r="A98">
        <v>90</v>
      </c>
      <c r="B98" s="11">
        <f t="shared" si="12"/>
        <v>46375</v>
      </c>
      <c r="C98" s="8">
        <v>120000</v>
      </c>
      <c r="D98">
        <v>10</v>
      </c>
      <c r="E98" s="8">
        <v>10</v>
      </c>
      <c r="F98" s="8">
        <v>10</v>
      </c>
      <c r="G98" s="8">
        <v>10</v>
      </c>
      <c r="H98" s="8">
        <v>10</v>
      </c>
      <c r="I98" s="8">
        <f t="shared" si="13"/>
        <v>60000</v>
      </c>
      <c r="J98" s="8">
        <f t="shared" si="14"/>
        <v>-6053381.1841307441</v>
      </c>
      <c r="K98" s="8">
        <f t="shared" si="15"/>
        <v>7364.0526448636174</v>
      </c>
      <c r="L98" s="8">
        <f t="shared" si="16"/>
        <v>29911.926107608899</v>
      </c>
      <c r="M98" s="8">
        <f t="shared" si="17"/>
        <v>-43130.340936931556</v>
      </c>
      <c r="N98" s="8">
        <f t="shared" si="18"/>
        <v>6193787.5038201483</v>
      </c>
      <c r="O98" s="8">
        <f t="shared" si="19"/>
        <v>7197426.8261144506</v>
      </c>
      <c r="P98" s="15">
        <f t="shared" si="11"/>
        <v>3000000</v>
      </c>
      <c r="Q98" s="8">
        <f t="shared" si="20"/>
        <v>1003639.3222943019</v>
      </c>
      <c r="R98" s="8">
        <f>'Daily Interest'!D93</f>
        <v>-6681.8253955573537</v>
      </c>
      <c r="S98" s="12">
        <f t="shared" si="21"/>
        <v>50494.393581795186</v>
      </c>
    </row>
    <row r="99" spans="1:19" x14ac:dyDescent="0.3">
      <c r="A99">
        <v>91</v>
      </c>
      <c r="B99" s="11">
        <f t="shared" si="12"/>
        <v>46406</v>
      </c>
      <c r="C99" s="8">
        <v>120000</v>
      </c>
      <c r="D99">
        <v>10</v>
      </c>
      <c r="E99" s="8">
        <v>10</v>
      </c>
      <c r="F99" s="8">
        <v>10</v>
      </c>
      <c r="G99" s="8">
        <v>10</v>
      </c>
      <c r="H99" s="8">
        <v>10</v>
      </c>
      <c r="I99" s="8">
        <f t="shared" si="13"/>
        <v>60000</v>
      </c>
      <c r="J99" s="8">
        <f t="shared" si="14"/>
        <v>-6193787.5038201483</v>
      </c>
      <c r="K99" s="8">
        <f t="shared" si="15"/>
        <v>7150.9301713469049</v>
      </c>
      <c r="L99" s="8">
        <f t="shared" si="16"/>
        <v>30125.048581125619</v>
      </c>
      <c r="M99" s="8">
        <f t="shared" si="17"/>
        <v>-44130.735964718551</v>
      </c>
      <c r="N99" s="8">
        <f t="shared" si="18"/>
        <v>6335194.2185373399</v>
      </c>
      <c r="O99" s="8">
        <f t="shared" si="19"/>
        <v>7308708.4922505161</v>
      </c>
      <c r="P99" s="15">
        <f t="shared" si="11"/>
        <v>3000000</v>
      </c>
      <c r="Q99" s="8">
        <f t="shared" si="20"/>
        <v>973514.27371317637</v>
      </c>
      <c r="R99" s="8">
        <f>'Daily Interest'!D94</f>
        <v>-6565.7719043249708</v>
      </c>
      <c r="S99" s="12">
        <f t="shared" si="21"/>
        <v>51281.666136065454</v>
      </c>
    </row>
    <row r="100" spans="1:19" x14ac:dyDescent="0.3">
      <c r="A100">
        <v>92</v>
      </c>
      <c r="B100" s="11">
        <f t="shared" si="12"/>
        <v>46437</v>
      </c>
      <c r="C100" s="8">
        <v>120000</v>
      </c>
      <c r="D100">
        <v>10</v>
      </c>
      <c r="E100" s="8">
        <v>10</v>
      </c>
      <c r="F100" s="8">
        <v>10</v>
      </c>
      <c r="G100" s="8">
        <v>10</v>
      </c>
      <c r="H100" s="8">
        <v>10</v>
      </c>
      <c r="I100" s="8">
        <f t="shared" si="13"/>
        <v>60000</v>
      </c>
      <c r="J100" s="8">
        <f t="shared" si="14"/>
        <v>-6335194.2185373399</v>
      </c>
      <c r="K100" s="8">
        <f t="shared" si="15"/>
        <v>6936.2892002063845</v>
      </c>
      <c r="L100" s="8">
        <f t="shared" si="16"/>
        <v>30339.689552266136</v>
      </c>
      <c r="M100" s="8">
        <f t="shared" si="17"/>
        <v>-45138.25880707855</v>
      </c>
      <c r="N100" s="8">
        <f t="shared" si="18"/>
        <v>6477608.4560968913</v>
      </c>
      <c r="O100" s="8">
        <f t="shared" si="19"/>
        <v>7420783.0402578013</v>
      </c>
      <c r="P100" s="15">
        <f t="shared" si="11"/>
        <v>3000000</v>
      </c>
      <c r="Q100" s="8">
        <f t="shared" si="20"/>
        <v>943174.58416091022</v>
      </c>
      <c r="R100" s="8">
        <f>'Daily Interest'!D95</f>
        <v>-5826.8931082036961</v>
      </c>
      <c r="S100" s="12">
        <f t="shared" si="21"/>
        <v>52074.548007284939</v>
      </c>
    </row>
    <row r="101" spans="1:19" x14ac:dyDescent="0.3">
      <c r="A101">
        <v>93</v>
      </c>
      <c r="B101" s="11">
        <f t="shared" si="12"/>
        <v>46465</v>
      </c>
      <c r="C101" s="8">
        <v>120000</v>
      </c>
      <c r="D101">
        <v>10</v>
      </c>
      <c r="E101" s="8">
        <v>10</v>
      </c>
      <c r="F101" s="8">
        <v>10</v>
      </c>
      <c r="G101" s="8">
        <v>10</v>
      </c>
      <c r="H101" s="8">
        <v>10</v>
      </c>
      <c r="I101" s="8">
        <f t="shared" si="13"/>
        <v>60000</v>
      </c>
      <c r="J101" s="8">
        <f t="shared" si="14"/>
        <v>-6477608.4560968913</v>
      </c>
      <c r="K101" s="8">
        <f t="shared" si="15"/>
        <v>6720.1189121464877</v>
      </c>
      <c r="L101" s="8">
        <f t="shared" si="16"/>
        <v>30555.859840326033</v>
      </c>
      <c r="M101" s="8">
        <f t="shared" si="17"/>
        <v>-46152.960249690354</v>
      </c>
      <c r="N101" s="8">
        <f t="shared" si="18"/>
        <v>6621037.3950990541</v>
      </c>
      <c r="O101" s="8">
        <f t="shared" si="19"/>
        <v>7533656.1194196381</v>
      </c>
      <c r="P101" s="15">
        <f t="shared" si="11"/>
        <v>3000000</v>
      </c>
      <c r="Q101" s="8">
        <f t="shared" si="20"/>
        <v>912618.72432058421</v>
      </c>
      <c r="R101" s="8">
        <f>'Daily Interest'!D96</f>
        <v>-6330.8749170670126</v>
      </c>
      <c r="S101" s="12">
        <f t="shared" si="21"/>
        <v>52873.079161836846</v>
      </c>
    </row>
    <row r="102" spans="1:19" x14ac:dyDescent="0.3">
      <c r="A102">
        <v>94</v>
      </c>
      <c r="B102" s="11">
        <f t="shared" si="12"/>
        <v>46496</v>
      </c>
      <c r="C102" s="8">
        <v>120000</v>
      </c>
      <c r="D102">
        <v>10</v>
      </c>
      <c r="E102" s="8">
        <v>10</v>
      </c>
      <c r="F102" s="8">
        <v>10</v>
      </c>
      <c r="G102" s="8">
        <v>10</v>
      </c>
      <c r="H102" s="8">
        <v>10</v>
      </c>
      <c r="I102" s="8">
        <f t="shared" si="13"/>
        <v>60000</v>
      </c>
      <c r="J102" s="8">
        <f t="shared" si="14"/>
        <v>-6621037.3950990541</v>
      </c>
      <c r="K102" s="8">
        <f t="shared" si="15"/>
        <v>6502.4084107841645</v>
      </c>
      <c r="L102" s="8">
        <f t="shared" si="16"/>
        <v>30773.570341688355</v>
      </c>
      <c r="M102" s="8">
        <f t="shared" si="17"/>
        <v>-47174.891440080763</v>
      </c>
      <c r="N102" s="8">
        <f t="shared" si="18"/>
        <v>6765488.265291607</v>
      </c>
      <c r="O102" s="8">
        <f t="shared" si="19"/>
        <v>7647333.4192705024</v>
      </c>
      <c r="P102" s="15">
        <f t="shared" si="11"/>
        <v>3000000</v>
      </c>
      <c r="Q102" s="8">
        <f t="shared" si="20"/>
        <v>881845.15397889586</v>
      </c>
      <c r="R102" s="8">
        <f>'Daily Interest'!D97</f>
        <v>-5997.9748826084215</v>
      </c>
      <c r="S102" s="12">
        <f t="shared" si="21"/>
        <v>53677.299850864933</v>
      </c>
    </row>
    <row r="103" spans="1:19" x14ac:dyDescent="0.3">
      <c r="A103">
        <v>95</v>
      </c>
      <c r="B103" s="11">
        <f t="shared" si="12"/>
        <v>46526</v>
      </c>
      <c r="C103" s="8">
        <v>120000</v>
      </c>
      <c r="D103">
        <v>10</v>
      </c>
      <c r="E103" s="8">
        <v>10</v>
      </c>
      <c r="F103" s="8">
        <v>10</v>
      </c>
      <c r="G103" s="8">
        <v>10</v>
      </c>
      <c r="H103" s="8">
        <v>10</v>
      </c>
      <c r="I103" s="8">
        <f t="shared" si="13"/>
        <v>60000</v>
      </c>
      <c r="J103" s="8">
        <f t="shared" si="14"/>
        <v>-6765488.265291607</v>
      </c>
      <c r="K103" s="8">
        <f t="shared" si="15"/>
        <v>6283.1467220996356</v>
      </c>
      <c r="L103" s="8">
        <f t="shared" si="16"/>
        <v>30992.832030372887</v>
      </c>
      <c r="M103" s="8">
        <f t="shared" si="17"/>
        <v>-48204.103890202699</v>
      </c>
      <c r="N103" s="8">
        <f t="shared" si="18"/>
        <v>6910968.3479342824</v>
      </c>
      <c r="O103" s="8">
        <f t="shared" si="19"/>
        <v>7761820.6698828051</v>
      </c>
      <c r="P103" s="15">
        <f t="shared" si="11"/>
        <v>3000000</v>
      </c>
      <c r="Q103" s="8">
        <f t="shared" si="20"/>
        <v>850852.32194852293</v>
      </c>
      <c r="R103" s="8">
        <f>'Daily Interest'!D98</f>
        <v>-6056.6715695843632</v>
      </c>
      <c r="S103" s="12">
        <f t="shared" si="21"/>
        <v>54487.250612302334</v>
      </c>
    </row>
    <row r="104" spans="1:19" x14ac:dyDescent="0.3">
      <c r="A104">
        <v>96</v>
      </c>
      <c r="B104" s="11">
        <f t="shared" si="12"/>
        <v>46557</v>
      </c>
      <c r="C104" s="8">
        <v>120000</v>
      </c>
      <c r="D104">
        <v>10</v>
      </c>
      <c r="E104" s="8">
        <v>10</v>
      </c>
      <c r="F104" s="8">
        <v>10</v>
      </c>
      <c r="G104" s="8">
        <v>10</v>
      </c>
      <c r="H104" s="8">
        <v>10</v>
      </c>
      <c r="I104" s="8">
        <f t="shared" si="13"/>
        <v>60000</v>
      </c>
      <c r="J104" s="8">
        <f t="shared" si="14"/>
        <v>-6910968.3479342824</v>
      </c>
      <c r="K104" s="8">
        <f t="shared" si="15"/>
        <v>6062.3227938832288</v>
      </c>
      <c r="L104" s="8">
        <f t="shared" si="16"/>
        <v>31213.655958589294</v>
      </c>
      <c r="M104" s="8">
        <f t="shared" si="17"/>
        <v>-49240.649479031767</v>
      </c>
      <c r="N104" s="8">
        <f t="shared" si="18"/>
        <v>7057484.9761657864</v>
      </c>
      <c r="O104" s="8">
        <f t="shared" si="19"/>
        <v>7877123.6421557199</v>
      </c>
      <c r="P104" s="15">
        <f t="shared" si="11"/>
        <v>3000000</v>
      </c>
      <c r="Q104" s="8">
        <f t="shared" si="20"/>
        <v>819638.66598993365</v>
      </c>
      <c r="R104" s="8">
        <f>'Daily Interest'!D99</f>
        <v>-5717.807911892889</v>
      </c>
      <c r="S104" s="12">
        <f t="shared" si="21"/>
        <v>55302.972272914994</v>
      </c>
    </row>
    <row r="105" spans="1:19" x14ac:dyDescent="0.3">
      <c r="A105">
        <v>97</v>
      </c>
      <c r="B105" s="11">
        <f t="shared" si="12"/>
        <v>46587</v>
      </c>
      <c r="C105" s="8">
        <v>120000</v>
      </c>
      <c r="D105">
        <v>10</v>
      </c>
      <c r="E105" s="8">
        <v>10</v>
      </c>
      <c r="F105" s="8">
        <v>10</v>
      </c>
      <c r="G105" s="8">
        <v>10</v>
      </c>
      <c r="H105" s="8">
        <v>10</v>
      </c>
      <c r="I105" s="8">
        <f t="shared" si="13"/>
        <v>60000</v>
      </c>
      <c r="J105" s="8">
        <f t="shared" si="14"/>
        <v>-7057484.9761657864</v>
      </c>
      <c r="K105" s="8">
        <f t="shared" si="15"/>
        <v>5839.9254951782796</v>
      </c>
      <c r="L105" s="8">
        <f t="shared" si="16"/>
        <v>31436.053257294239</v>
      </c>
      <c r="M105" s="8">
        <f t="shared" si="17"/>
        <v>-50284.580455181233</v>
      </c>
      <c r="N105" s="8">
        <f t="shared" si="18"/>
        <v>7205045.53537344</v>
      </c>
      <c r="O105" s="8">
        <f t="shared" si="19"/>
        <v>7993248.1481060795</v>
      </c>
      <c r="P105" s="15">
        <f t="shared" si="11"/>
        <v>3000000</v>
      </c>
      <c r="Q105" s="8">
        <f t="shared" si="20"/>
        <v>788202.61273263942</v>
      </c>
      <c r="R105" s="8">
        <f>'Daily Interest'!D100</f>
        <v>-5752.7057749852829</v>
      </c>
      <c r="S105" s="12">
        <f t="shared" si="21"/>
        <v>56124.505950359518</v>
      </c>
    </row>
    <row r="106" spans="1:19" x14ac:dyDescent="0.3">
      <c r="A106">
        <v>98</v>
      </c>
      <c r="B106" s="11">
        <f t="shared" si="12"/>
        <v>46618</v>
      </c>
      <c r="C106" s="8">
        <v>120000</v>
      </c>
      <c r="D106">
        <v>10</v>
      </c>
      <c r="E106" s="8">
        <v>10</v>
      </c>
      <c r="F106" s="8">
        <v>10</v>
      </c>
      <c r="G106" s="8">
        <v>10</v>
      </c>
      <c r="H106" s="8">
        <v>10</v>
      </c>
      <c r="I106" s="8">
        <f t="shared" si="13"/>
        <v>60000</v>
      </c>
      <c r="J106" s="8">
        <f t="shared" si="14"/>
        <v>-7205045.53537344</v>
      </c>
      <c r="K106" s="8">
        <f t="shared" si="15"/>
        <v>5615.9436157200598</v>
      </c>
      <c r="L106" s="8">
        <f t="shared" si="16"/>
        <v>31660.035136752467</v>
      </c>
      <c r="M106" s="8">
        <f t="shared" si="17"/>
        <v>-51335.949439535761</v>
      </c>
      <c r="N106" s="8">
        <f t="shared" si="18"/>
        <v>7353657.4635654483</v>
      </c>
      <c r="O106" s="8">
        <f t="shared" si="19"/>
        <v>8110200.0411613351</v>
      </c>
      <c r="P106" s="15">
        <f t="shared" si="11"/>
        <v>3000000</v>
      </c>
      <c r="Q106" s="8">
        <f t="shared" si="20"/>
        <v>756542.57759588701</v>
      </c>
      <c r="R106" s="8">
        <f>'Daily Interest'!D101</f>
        <v>-5586.2282050554486</v>
      </c>
      <c r="S106" s="12">
        <f t="shared" si="21"/>
        <v>56951.893055255816</v>
      </c>
    </row>
    <row r="107" spans="1:19" x14ac:dyDescent="0.3">
      <c r="A107">
        <v>99</v>
      </c>
      <c r="B107" s="11">
        <f t="shared" si="12"/>
        <v>46649</v>
      </c>
      <c r="C107" s="8">
        <v>120000</v>
      </c>
      <c r="D107">
        <v>10</v>
      </c>
      <c r="E107" s="8">
        <v>10</v>
      </c>
      <c r="F107" s="8">
        <v>10</v>
      </c>
      <c r="G107" s="8">
        <v>10</v>
      </c>
      <c r="H107" s="8">
        <v>10</v>
      </c>
      <c r="I107" s="8">
        <f t="shared" si="13"/>
        <v>60000</v>
      </c>
      <c r="J107" s="8">
        <f t="shared" si="14"/>
        <v>-7353657.4635654483</v>
      </c>
      <c r="K107" s="8">
        <f t="shared" si="15"/>
        <v>5390.3658653706971</v>
      </c>
      <c r="L107" s="8">
        <f t="shared" si="16"/>
        <v>31885.612887101823</v>
      </c>
      <c r="M107" s="8">
        <f t="shared" si="17"/>
        <v>-52394.809427903812</v>
      </c>
      <c r="N107" s="8">
        <f t="shared" si="18"/>
        <v>7503328.2517458238</v>
      </c>
      <c r="O107" s="8">
        <f t="shared" si="19"/>
        <v>8227985.2164546093</v>
      </c>
      <c r="P107" s="15">
        <f t="shared" si="11"/>
        <v>3000000</v>
      </c>
      <c r="Q107" s="8">
        <f t="shared" si="20"/>
        <v>724656.96470878518</v>
      </c>
      <c r="R107" s="8">
        <f>'Daily Interest'!D102</f>
        <v>-5240.7683867108854</v>
      </c>
      <c r="S107" s="12">
        <f t="shared" si="21"/>
        <v>57785.175293274515</v>
      </c>
    </row>
    <row r="108" spans="1:19" x14ac:dyDescent="0.3">
      <c r="A108">
        <v>100</v>
      </c>
      <c r="B108" s="11">
        <f t="shared" si="12"/>
        <v>46679</v>
      </c>
      <c r="C108" s="8">
        <v>120000</v>
      </c>
      <c r="D108">
        <v>10</v>
      </c>
      <c r="E108" s="8">
        <v>10</v>
      </c>
      <c r="F108" s="8">
        <v>10</v>
      </c>
      <c r="G108" s="8">
        <v>10</v>
      </c>
      <c r="H108" s="8">
        <v>10</v>
      </c>
      <c r="I108" s="8">
        <f t="shared" si="13"/>
        <v>60000</v>
      </c>
      <c r="J108" s="8">
        <f t="shared" si="14"/>
        <v>-7503328.2517458238</v>
      </c>
      <c r="K108" s="8">
        <f t="shared" si="15"/>
        <v>5163.1808735500963</v>
      </c>
      <c r="L108" s="8">
        <f t="shared" si="16"/>
        <v>32112.797878922425</v>
      </c>
      <c r="M108" s="8">
        <f t="shared" si="17"/>
        <v>-53461.213793688999</v>
      </c>
      <c r="N108" s="8">
        <f t="shared" si="18"/>
        <v>7654065.4442919865</v>
      </c>
      <c r="O108" s="8">
        <f t="shared" si="19"/>
        <v>8346609.6111218492</v>
      </c>
      <c r="P108" s="15">
        <f t="shared" si="11"/>
        <v>3000000</v>
      </c>
      <c r="Q108" s="8">
        <f t="shared" si="20"/>
        <v>692544.16682986275</v>
      </c>
      <c r="R108" s="8">
        <f>'Daily Interest'!D103</f>
        <v>-5237.4668691183197</v>
      </c>
      <c r="S108" s="12">
        <f t="shared" si="21"/>
        <v>58624.394667239103</v>
      </c>
    </row>
    <row r="109" spans="1:19" x14ac:dyDescent="0.3">
      <c r="A109">
        <v>101</v>
      </c>
      <c r="B109" s="11">
        <f t="shared" si="12"/>
        <v>46710</v>
      </c>
      <c r="C109" s="8">
        <v>120000</v>
      </c>
      <c r="D109">
        <v>10</v>
      </c>
      <c r="E109" s="8">
        <v>10</v>
      </c>
      <c r="F109" s="8">
        <v>10</v>
      </c>
      <c r="G109" s="8">
        <v>10</v>
      </c>
      <c r="H109" s="8">
        <v>10</v>
      </c>
      <c r="I109" s="8">
        <f t="shared" si="13"/>
        <v>60000</v>
      </c>
      <c r="J109" s="8">
        <f t="shared" si="14"/>
        <v>-7654065.4442919865</v>
      </c>
      <c r="K109" s="8">
        <f t="shared" si="15"/>
        <v>4934.3771886627746</v>
      </c>
      <c r="L109" s="8">
        <f t="shared" si="16"/>
        <v>32341.601563809752</v>
      </c>
      <c r="M109" s="8">
        <f t="shared" si="17"/>
        <v>-54535.216290580407</v>
      </c>
      <c r="N109" s="8">
        <f t="shared" si="18"/>
        <v>7805876.6393350391</v>
      </c>
      <c r="O109" s="8">
        <f t="shared" si="19"/>
        <v>8466079.2046010923</v>
      </c>
      <c r="P109" s="15">
        <f t="shared" si="11"/>
        <v>3000000</v>
      </c>
      <c r="Q109" s="8">
        <f t="shared" si="20"/>
        <v>660202.56526605296</v>
      </c>
      <c r="R109" s="8">
        <f>'Daily Interest'!D104</f>
        <v>-4889.0023082890575</v>
      </c>
      <c r="S109" s="12">
        <f t="shared" si="21"/>
        <v>59469.59347924318</v>
      </c>
    </row>
    <row r="110" spans="1:19" x14ac:dyDescent="0.3">
      <c r="A110">
        <v>102</v>
      </c>
      <c r="B110" s="11">
        <f t="shared" si="12"/>
        <v>46740</v>
      </c>
      <c r="C110" s="8">
        <v>120000</v>
      </c>
      <c r="D110">
        <v>10</v>
      </c>
      <c r="E110" s="8">
        <v>10</v>
      </c>
      <c r="F110" s="8">
        <v>10</v>
      </c>
      <c r="G110" s="8">
        <v>10</v>
      </c>
      <c r="H110" s="8">
        <v>10</v>
      </c>
      <c r="I110" s="8">
        <f t="shared" si="13"/>
        <v>60000</v>
      </c>
      <c r="J110" s="8">
        <f t="shared" si="14"/>
        <v>-7805876.6393350391</v>
      </c>
      <c r="K110" s="8">
        <f t="shared" si="15"/>
        <v>4703.9432775206305</v>
      </c>
      <c r="L110" s="8">
        <f t="shared" si="16"/>
        <v>32572.035474951896</v>
      </c>
      <c r="M110" s="8">
        <f t="shared" si="17"/>
        <v>-55616.871055262156</v>
      </c>
      <c r="N110" s="8">
        <f t="shared" si="18"/>
        <v>7958769.4891427746</v>
      </c>
      <c r="O110" s="8">
        <f t="shared" si="19"/>
        <v>8586400.0189338755</v>
      </c>
      <c r="P110" s="15">
        <f t="shared" si="11"/>
        <v>3000000</v>
      </c>
      <c r="Q110" s="8">
        <f t="shared" si="20"/>
        <v>627630.52979110111</v>
      </c>
      <c r="R110" s="8">
        <f>'Daily Interest'!D105</f>
        <v>-4858.7945494055693</v>
      </c>
      <c r="S110" s="12">
        <f t="shared" si="21"/>
        <v>60320.814332782786</v>
      </c>
    </row>
    <row r="111" spans="1:19" x14ac:dyDescent="0.3">
      <c r="A111">
        <v>103</v>
      </c>
      <c r="B111" s="11">
        <f t="shared" si="12"/>
        <v>46771</v>
      </c>
      <c r="C111" s="8">
        <v>120000</v>
      </c>
      <c r="D111">
        <v>10</v>
      </c>
      <c r="E111" s="8">
        <v>10</v>
      </c>
      <c r="F111" s="8">
        <v>10</v>
      </c>
      <c r="G111" s="8">
        <v>10</v>
      </c>
      <c r="H111" s="8">
        <v>10</v>
      </c>
      <c r="I111" s="8">
        <f t="shared" si="13"/>
        <v>60000</v>
      </c>
      <c r="J111" s="8">
        <f t="shared" si="14"/>
        <v>-7958769.4891427746</v>
      </c>
      <c r="K111" s="8">
        <f t="shared" si="15"/>
        <v>4471.8675247615984</v>
      </c>
      <c r="L111" s="8">
        <f t="shared" si="16"/>
        <v>32804.111227710928</v>
      </c>
      <c r="M111" s="8">
        <f t="shared" si="17"/>
        <v>-56706.232610142273</v>
      </c>
      <c r="N111" s="8">
        <f t="shared" si="18"/>
        <v>8112751.7005053889</v>
      </c>
      <c r="O111" s="8">
        <f t="shared" si="19"/>
        <v>8707578.1190687791</v>
      </c>
      <c r="P111" s="15">
        <f t="shared" si="11"/>
        <v>3000000</v>
      </c>
      <c r="Q111" s="8">
        <f t="shared" si="20"/>
        <v>594826.41856339015</v>
      </c>
      <c r="R111" s="8">
        <f>'Daily Interest'!D106</f>
        <v>-4653.9197754689749</v>
      </c>
      <c r="S111" s="12">
        <f t="shared" si="21"/>
        <v>61178.100134903871</v>
      </c>
    </row>
    <row r="112" spans="1:19" x14ac:dyDescent="0.3">
      <c r="A112">
        <v>104</v>
      </c>
      <c r="B112" s="11">
        <f t="shared" si="12"/>
        <v>46802</v>
      </c>
      <c r="C112" s="8">
        <v>120000</v>
      </c>
      <c r="D112">
        <v>10</v>
      </c>
      <c r="E112" s="8">
        <v>10</v>
      </c>
      <c r="F112" s="8">
        <v>10</v>
      </c>
      <c r="G112" s="8">
        <v>10</v>
      </c>
      <c r="H112" s="8">
        <v>10</v>
      </c>
      <c r="I112" s="8">
        <f t="shared" si="13"/>
        <v>60000</v>
      </c>
      <c r="J112" s="8">
        <f t="shared" si="14"/>
        <v>-8112751.7005053889</v>
      </c>
      <c r="K112" s="8">
        <f t="shared" si="15"/>
        <v>4238.1382322641575</v>
      </c>
      <c r="L112" s="8">
        <f t="shared" si="16"/>
        <v>33037.84052020836</v>
      </c>
      <c r="M112" s="8">
        <f t="shared" si="17"/>
        <v>-57803.355866100901</v>
      </c>
      <c r="N112" s="8">
        <f t="shared" si="18"/>
        <v>8267831.0351239629</v>
      </c>
      <c r="O112" s="8">
        <f t="shared" si="19"/>
        <v>8829619.6131671444</v>
      </c>
      <c r="P112" s="15">
        <f t="shared" si="11"/>
        <v>3000000</v>
      </c>
      <c r="Q112" s="8">
        <f t="shared" si="20"/>
        <v>561788.5780431818</v>
      </c>
      <c r="R112" s="8">
        <f>'Daily Interest'!D107</f>
        <v>-4161.99885485901</v>
      </c>
      <c r="S112" s="12">
        <f t="shared" si="21"/>
        <v>62041.494098365067</v>
      </c>
    </row>
    <row r="113" spans="1:19" x14ac:dyDescent="0.3">
      <c r="A113">
        <v>105</v>
      </c>
      <c r="B113" s="11">
        <f t="shared" si="12"/>
        <v>46831</v>
      </c>
      <c r="C113" s="8">
        <v>120000</v>
      </c>
      <c r="D113">
        <v>10</v>
      </c>
      <c r="E113" s="8">
        <v>10</v>
      </c>
      <c r="F113" s="8">
        <v>10</v>
      </c>
      <c r="G113" s="8">
        <v>10</v>
      </c>
      <c r="H113" s="8">
        <v>10</v>
      </c>
      <c r="I113" s="8">
        <f t="shared" si="13"/>
        <v>60000</v>
      </c>
      <c r="J113" s="8">
        <f t="shared" si="14"/>
        <v>-8267831.0351239629</v>
      </c>
      <c r="K113" s="8">
        <f t="shared" si="15"/>
        <v>4002.7436185576721</v>
      </c>
      <c r="L113" s="8">
        <f t="shared" si="16"/>
        <v>33273.235133914852</v>
      </c>
      <c r="M113" s="8">
        <f t="shared" si="17"/>
        <v>-58908.296125258239</v>
      </c>
      <c r="N113" s="8">
        <f t="shared" si="18"/>
        <v>8424015.3100016937</v>
      </c>
      <c r="O113" s="8">
        <f t="shared" si="19"/>
        <v>8952530.6529109608</v>
      </c>
      <c r="P113" s="15">
        <f t="shared" si="11"/>
        <v>3000000</v>
      </c>
      <c r="Q113" s="8">
        <f t="shared" si="20"/>
        <v>528515.34290926694</v>
      </c>
      <c r="R113" s="8">
        <f>'Daily Interest'!D108</f>
        <v>-4236.9668503560661</v>
      </c>
      <c r="S113" s="12">
        <f t="shared" si="21"/>
        <v>62911.039743815913</v>
      </c>
    </row>
    <row r="114" spans="1:19" x14ac:dyDescent="0.3">
      <c r="A114">
        <v>106</v>
      </c>
      <c r="B114" s="11">
        <f t="shared" si="12"/>
        <v>46862</v>
      </c>
      <c r="C114" s="8">
        <v>120000</v>
      </c>
      <c r="D114">
        <v>10</v>
      </c>
      <c r="E114" s="8">
        <v>10</v>
      </c>
      <c r="F114" s="8">
        <v>10</v>
      </c>
      <c r="G114" s="8">
        <v>10</v>
      </c>
      <c r="H114" s="8">
        <v>10</v>
      </c>
      <c r="I114" s="8">
        <f t="shared" si="13"/>
        <v>60000</v>
      </c>
      <c r="J114" s="8">
        <f t="shared" si="14"/>
        <v>-8424015.3100016937</v>
      </c>
      <c r="K114" s="8">
        <f t="shared" si="15"/>
        <v>3765.6718182285294</v>
      </c>
      <c r="L114" s="8">
        <f t="shared" si="16"/>
        <v>33510.306934243992</v>
      </c>
      <c r="M114" s="8">
        <f t="shared" si="17"/>
        <v>-60021.109083762072</v>
      </c>
      <c r="N114" s="8">
        <f t="shared" si="18"/>
        <v>8581312.3978379313</v>
      </c>
      <c r="O114" s="8">
        <f t="shared" si="19"/>
        <v>9076317.4338129535</v>
      </c>
      <c r="P114" s="15">
        <f t="shared" si="11"/>
        <v>3000000</v>
      </c>
      <c r="Q114" s="8">
        <f t="shared" si="20"/>
        <v>495005.03597502294</v>
      </c>
      <c r="R114" s="8">
        <f>'Daily Interest'!D109</f>
        <v>-3883.3175730608837</v>
      </c>
      <c r="S114" s="12">
        <f t="shared" si="21"/>
        <v>63786.780901990605</v>
      </c>
    </row>
    <row r="115" spans="1:19" x14ac:dyDescent="0.3">
      <c r="A115">
        <v>107</v>
      </c>
      <c r="B115" s="11">
        <f t="shared" si="12"/>
        <v>46892</v>
      </c>
      <c r="C115" s="8">
        <v>120000</v>
      </c>
      <c r="D115">
        <v>10</v>
      </c>
      <c r="E115" s="8">
        <v>10</v>
      </c>
      <c r="F115" s="8">
        <v>10</v>
      </c>
      <c r="G115" s="8">
        <v>10</v>
      </c>
      <c r="H115" s="8">
        <v>10</v>
      </c>
      <c r="I115" s="8">
        <f t="shared" si="13"/>
        <v>60000</v>
      </c>
      <c r="J115" s="8">
        <f t="shared" si="14"/>
        <v>-8581312.3978379313</v>
      </c>
      <c r="K115" s="8">
        <f t="shared" si="15"/>
        <v>3526.910881322041</v>
      </c>
      <c r="L115" s="8">
        <f t="shared" si="16"/>
        <v>33749.067871150481</v>
      </c>
      <c r="M115" s="8">
        <f t="shared" si="17"/>
        <v>-61141.850834595265</v>
      </c>
      <c r="N115" s="8">
        <f t="shared" si="18"/>
        <v>8739730.2274249997</v>
      </c>
      <c r="O115" s="8">
        <f t="shared" si="19"/>
        <v>9200986.1955288723</v>
      </c>
      <c r="P115" s="15">
        <f t="shared" si="11"/>
        <v>3000000</v>
      </c>
      <c r="Q115" s="8">
        <f t="shared" si="20"/>
        <v>461255.96810387244</v>
      </c>
      <c r="R115" s="8">
        <f>'Daily Interest'!D110</f>
        <v>-3780.3974856041091</v>
      </c>
      <c r="S115" s="12">
        <f t="shared" si="21"/>
        <v>64668.76171591731</v>
      </c>
    </row>
    <row r="116" spans="1:19" x14ac:dyDescent="0.3">
      <c r="A116">
        <v>108</v>
      </c>
      <c r="B116" s="11">
        <f t="shared" si="12"/>
        <v>46923</v>
      </c>
      <c r="C116" s="8">
        <v>120000</v>
      </c>
      <c r="D116">
        <v>10</v>
      </c>
      <c r="E116" s="8">
        <v>10</v>
      </c>
      <c r="F116" s="8">
        <v>10</v>
      </c>
      <c r="G116" s="8">
        <v>10</v>
      </c>
      <c r="H116" s="8">
        <v>10</v>
      </c>
      <c r="I116" s="8">
        <f t="shared" si="13"/>
        <v>60000</v>
      </c>
      <c r="J116" s="8">
        <f t="shared" si="14"/>
        <v>-8739730.2274249997</v>
      </c>
      <c r="K116" s="8">
        <f t="shared" si="15"/>
        <v>3286.4487727400938</v>
      </c>
      <c r="L116" s="8">
        <f t="shared" si="16"/>
        <v>33989.529979732433</v>
      </c>
      <c r="M116" s="8">
        <f t="shared" si="17"/>
        <v>-62270.577870403125</v>
      </c>
      <c r="N116" s="8">
        <f t="shared" si="18"/>
        <v>8899276.7840478756</v>
      </c>
      <c r="O116" s="8">
        <f t="shared" si="19"/>
        <v>9326543.2221720163</v>
      </c>
      <c r="P116" s="15">
        <f t="shared" si="11"/>
        <v>3000000</v>
      </c>
      <c r="Q116" s="8">
        <f t="shared" si="20"/>
        <v>427266.43812414003</v>
      </c>
      <c r="R116" s="8">
        <f>'Daily Interest'!D111</f>
        <v>-3425.6966450159566</v>
      </c>
      <c r="S116" s="12">
        <f t="shared" si="21"/>
        <v>65557.02664314321</v>
      </c>
    </row>
    <row r="117" spans="1:19" x14ac:dyDescent="0.3">
      <c r="A117">
        <v>109</v>
      </c>
      <c r="B117" s="11">
        <f t="shared" si="12"/>
        <v>46953</v>
      </c>
      <c r="C117" s="8">
        <v>120000</v>
      </c>
      <c r="D117">
        <v>10</v>
      </c>
      <c r="E117" s="8">
        <v>10</v>
      </c>
      <c r="F117" s="8">
        <v>10</v>
      </c>
      <c r="G117" s="8">
        <v>10</v>
      </c>
      <c r="H117" s="8">
        <v>10</v>
      </c>
      <c r="I117" s="8">
        <f t="shared" si="13"/>
        <v>60000</v>
      </c>
      <c r="J117" s="8">
        <f t="shared" si="14"/>
        <v>-8899276.7840478756</v>
      </c>
      <c r="K117" s="8">
        <f t="shared" si="15"/>
        <v>3044.2733716345001</v>
      </c>
      <c r="L117" s="8">
        <f t="shared" si="16"/>
        <v>34231.705380838022</v>
      </c>
      <c r="M117" s="8">
        <f t="shared" si="17"/>
        <v>-63407.347086341113</v>
      </c>
      <c r="N117" s="8">
        <f t="shared" si="18"/>
        <v>9059960.1098866891</v>
      </c>
      <c r="O117" s="8">
        <f t="shared" si="19"/>
        <v>9452994.8426299915</v>
      </c>
      <c r="P117" s="15">
        <f t="shared" si="11"/>
        <v>3000000</v>
      </c>
      <c r="Q117" s="8">
        <f t="shared" si="20"/>
        <v>393034.73274330201</v>
      </c>
      <c r="R117" s="8">
        <f>'Daily Interest'!D112</f>
        <v>-3291.2731639362169</v>
      </c>
      <c r="S117" s="12">
        <f t="shared" si="21"/>
        <v>66451.620457975616</v>
      </c>
    </row>
    <row r="118" spans="1:19" x14ac:dyDescent="0.3">
      <c r="A118">
        <v>110</v>
      </c>
      <c r="B118" s="11">
        <f t="shared" si="12"/>
        <v>46984</v>
      </c>
      <c r="C118" s="8">
        <v>120000</v>
      </c>
      <c r="D118">
        <v>10</v>
      </c>
      <c r="E118" s="8">
        <v>10</v>
      </c>
      <c r="F118" s="8">
        <v>10</v>
      </c>
      <c r="G118" s="8">
        <v>10</v>
      </c>
      <c r="H118" s="8">
        <v>10</v>
      </c>
      <c r="I118" s="8">
        <f t="shared" si="13"/>
        <v>60000</v>
      </c>
      <c r="J118" s="8">
        <f t="shared" si="14"/>
        <v>-9059960.1098866891</v>
      </c>
      <c r="K118" s="8">
        <f t="shared" si="15"/>
        <v>2800.3724707960291</v>
      </c>
      <c r="L118" s="8">
        <f t="shared" si="16"/>
        <v>34475.606281676497</v>
      </c>
      <c r="M118" s="8">
        <f t="shared" si="17"/>
        <v>-64552.215782942665</v>
      </c>
      <c r="N118" s="8">
        <f t="shared" si="18"/>
        <v>9221788.3044221047</v>
      </c>
      <c r="O118" s="8">
        <f t="shared" si="19"/>
        <v>9580347.4308837298</v>
      </c>
      <c r="P118" s="15">
        <f t="shared" si="11"/>
        <v>3000000</v>
      </c>
      <c r="Q118" s="8">
        <f t="shared" si="20"/>
        <v>358559.12646162551</v>
      </c>
      <c r="R118" s="8">
        <f>'Daily Interest'!D113</f>
        <v>-3029.6630576300386</v>
      </c>
      <c r="S118" s="12">
        <f t="shared" si="21"/>
        <v>67352.588253738693</v>
      </c>
    </row>
    <row r="119" spans="1:19" x14ac:dyDescent="0.3">
      <c r="A119">
        <v>111</v>
      </c>
      <c r="B119" s="11">
        <f t="shared" si="12"/>
        <v>47015</v>
      </c>
      <c r="C119" s="8">
        <v>120000</v>
      </c>
      <c r="D119">
        <v>10</v>
      </c>
      <c r="E119" s="8">
        <v>10</v>
      </c>
      <c r="F119" s="8">
        <v>10</v>
      </c>
      <c r="G119" s="8">
        <v>10</v>
      </c>
      <c r="H119" s="8">
        <v>10</v>
      </c>
      <c r="I119" s="8">
        <f t="shared" si="13"/>
        <v>60000</v>
      </c>
      <c r="J119" s="8">
        <f t="shared" si="14"/>
        <v>-9221788.3044221047</v>
      </c>
      <c r="K119" s="8">
        <f t="shared" si="15"/>
        <v>2554.7337760390842</v>
      </c>
      <c r="L119" s="8">
        <f t="shared" si="16"/>
        <v>34721.244976433438</v>
      </c>
      <c r="M119" s="8">
        <f t="shared" si="17"/>
        <v>-65705.241669007504</v>
      </c>
      <c r="N119" s="8">
        <f t="shared" si="18"/>
        <v>9384769.5248435847</v>
      </c>
      <c r="O119" s="8">
        <f t="shared" si="19"/>
        <v>9708607.4063287769</v>
      </c>
      <c r="P119" s="15">
        <f t="shared" si="11"/>
        <v>3000000</v>
      </c>
      <c r="Q119" s="8">
        <f t="shared" si="20"/>
        <v>323837.88148519205</v>
      </c>
      <c r="R119" s="8">
        <f>'Daily Interest'!D114</f>
        <v>-2675.0489030180975</v>
      </c>
      <c r="S119" s="12">
        <f t="shared" si="21"/>
        <v>68259.975445046584</v>
      </c>
    </row>
    <row r="120" spans="1:19" x14ac:dyDescent="0.3">
      <c r="A120">
        <v>112</v>
      </c>
      <c r="B120" s="11">
        <f t="shared" si="12"/>
        <v>47045</v>
      </c>
      <c r="C120" s="8">
        <v>120000</v>
      </c>
      <c r="D120">
        <v>10</v>
      </c>
      <c r="E120" s="8">
        <v>10</v>
      </c>
      <c r="F120" s="8">
        <v>10</v>
      </c>
      <c r="G120" s="8">
        <v>10</v>
      </c>
      <c r="H120" s="8">
        <v>10</v>
      </c>
      <c r="I120" s="8">
        <f t="shared" si="13"/>
        <v>60000</v>
      </c>
      <c r="J120" s="8">
        <f t="shared" si="14"/>
        <v>-9384769.5248435847</v>
      </c>
      <c r="K120" s="8">
        <f t="shared" si="15"/>
        <v>2307.344905581996</v>
      </c>
      <c r="L120" s="8">
        <f t="shared" si="16"/>
        <v>34968.633846890531</v>
      </c>
      <c r="M120" s="8">
        <f t="shared" si="17"/>
        <v>-66866.482864510544</v>
      </c>
      <c r="N120" s="8">
        <f t="shared" si="18"/>
        <v>9548911.9864605684</v>
      </c>
      <c r="O120" s="8">
        <f t="shared" si="19"/>
        <v>9837781.2340988703</v>
      </c>
      <c r="P120" s="15">
        <f t="shared" si="11"/>
        <v>3000000</v>
      </c>
      <c r="Q120" s="8">
        <f t="shared" si="20"/>
        <v>288869.24763830152</v>
      </c>
      <c r="R120" s="8">
        <f>'Daily Interest'!D115</f>
        <v>-2490.5437999143073</v>
      </c>
      <c r="S120" s="12">
        <f t="shared" si="21"/>
        <v>69173.827770092539</v>
      </c>
    </row>
    <row r="121" spans="1:19" x14ac:dyDescent="0.3">
      <c r="A121">
        <v>113</v>
      </c>
      <c r="B121" s="11">
        <f t="shared" si="12"/>
        <v>47076</v>
      </c>
      <c r="C121" s="8">
        <v>120000</v>
      </c>
      <c r="D121">
        <v>10</v>
      </c>
      <c r="E121" s="8">
        <v>10</v>
      </c>
      <c r="F121" s="8">
        <v>10</v>
      </c>
      <c r="G121" s="8">
        <v>10</v>
      </c>
      <c r="H121" s="8">
        <v>10</v>
      </c>
      <c r="I121" s="8">
        <f t="shared" si="13"/>
        <v>60000</v>
      </c>
      <c r="J121" s="8">
        <f t="shared" si="14"/>
        <v>-9548911.9864605684</v>
      </c>
      <c r="K121" s="8">
        <f t="shared" si="15"/>
        <v>2058.193389422901</v>
      </c>
      <c r="L121" s="8">
        <f t="shared" si="16"/>
        <v>35217.785363049625</v>
      </c>
      <c r="M121" s="8">
        <f t="shared" si="17"/>
        <v>-68035.997903531548</v>
      </c>
      <c r="N121" s="8">
        <f t="shared" si="18"/>
        <v>9714223.9631165732</v>
      </c>
      <c r="O121" s="8">
        <f t="shared" si="19"/>
        <v>9967875.4253918249</v>
      </c>
      <c r="P121" s="15">
        <f t="shared" si="11"/>
        <v>3000000</v>
      </c>
      <c r="Q121" s="8">
        <f t="shared" si="20"/>
        <v>253651.46227525189</v>
      </c>
      <c r="R121" s="8">
        <f>'Daily Interest'!D116</f>
        <v>-2137.061579902786</v>
      </c>
      <c r="S121" s="12">
        <f t="shared" si="21"/>
        <v>70094.191292954449</v>
      </c>
    </row>
    <row r="122" spans="1:19" x14ac:dyDescent="0.3">
      <c r="A122">
        <v>114</v>
      </c>
      <c r="B122" s="11">
        <f t="shared" si="12"/>
        <v>47106</v>
      </c>
      <c r="C122" s="8">
        <v>120000</v>
      </c>
      <c r="D122">
        <v>10</v>
      </c>
      <c r="E122" s="8">
        <v>10</v>
      </c>
      <c r="F122" s="8">
        <v>10</v>
      </c>
      <c r="G122" s="8">
        <v>10</v>
      </c>
      <c r="H122" s="8">
        <v>10</v>
      </c>
      <c r="I122" s="8">
        <f t="shared" si="13"/>
        <v>60000</v>
      </c>
      <c r="J122" s="8">
        <f t="shared" si="14"/>
        <v>-9714223.9631165732</v>
      </c>
      <c r="K122" s="8">
        <f t="shared" si="15"/>
        <v>1807.2666687111721</v>
      </c>
      <c r="L122" s="8">
        <f t="shared" si="16"/>
        <v>35468.712083761347</v>
      </c>
      <c r="M122" s="8">
        <f t="shared" si="17"/>
        <v>-69213.845737205585</v>
      </c>
      <c r="N122" s="8">
        <f t="shared" si="18"/>
        <v>9880713.7876062524</v>
      </c>
      <c r="O122" s="8">
        <f t="shared" si="19"/>
        <v>10098896.537797743</v>
      </c>
      <c r="P122" s="15">
        <f t="shared" si="11"/>
        <v>3000000</v>
      </c>
      <c r="Q122" s="8">
        <f t="shared" si="20"/>
        <v>218182.75019149054</v>
      </c>
      <c r="R122" s="8">
        <f>'Daily Interest'!D117</f>
        <v>-1917.5638384097763</v>
      </c>
      <c r="S122" s="12">
        <f t="shared" si="21"/>
        <v>71021.112405916763</v>
      </c>
    </row>
    <row r="123" spans="1:19" x14ac:dyDescent="0.3">
      <c r="A123">
        <v>115</v>
      </c>
      <c r="B123" s="11">
        <f t="shared" si="12"/>
        <v>47137</v>
      </c>
      <c r="C123" s="8">
        <v>120000</v>
      </c>
      <c r="D123">
        <v>10</v>
      </c>
      <c r="E123" s="8">
        <v>10</v>
      </c>
      <c r="F123" s="8">
        <v>10</v>
      </c>
      <c r="G123" s="8">
        <v>10</v>
      </c>
      <c r="H123" s="8">
        <v>10</v>
      </c>
      <c r="I123" s="8">
        <f t="shared" si="13"/>
        <v>60000</v>
      </c>
      <c r="J123" s="8">
        <f t="shared" si="14"/>
        <v>-9880713.7876062524</v>
      </c>
      <c r="K123" s="8">
        <f t="shared" si="15"/>
        <v>1554.5520951143728</v>
      </c>
      <c r="L123" s="8">
        <f t="shared" si="16"/>
        <v>35721.426657358155</v>
      </c>
      <c r="M123" s="8">
        <f t="shared" si="17"/>
        <v>-70400.085736694557</v>
      </c>
      <c r="N123" s="8">
        <f t="shared" si="18"/>
        <v>10048389.85209542</v>
      </c>
      <c r="O123" s="8">
        <f t="shared" si="19"/>
        <v>10230851.175629552</v>
      </c>
      <c r="P123" s="15">
        <f t="shared" si="11"/>
        <v>3000000</v>
      </c>
      <c r="Q123" s="8">
        <f t="shared" si="20"/>
        <v>182461.32353413239</v>
      </c>
      <c r="R123" s="8">
        <f>'Daily Interest'!D118</f>
        <v>-1612.9156109257342</v>
      </c>
      <c r="S123" s="12">
        <f t="shared" si="21"/>
        <v>71954.637831808926</v>
      </c>
    </row>
    <row r="124" spans="1:19" x14ac:dyDescent="0.3">
      <c r="A124">
        <v>116</v>
      </c>
      <c r="B124" s="11">
        <f t="shared" si="12"/>
        <v>47168</v>
      </c>
      <c r="C124" s="8">
        <v>120000</v>
      </c>
      <c r="D124">
        <v>10</v>
      </c>
      <c r="E124" s="8">
        <v>10</v>
      </c>
      <c r="F124" s="8">
        <v>10</v>
      </c>
      <c r="G124" s="8">
        <v>10</v>
      </c>
      <c r="H124" s="8">
        <v>10</v>
      </c>
      <c r="I124" s="8">
        <f t="shared" si="13"/>
        <v>60000</v>
      </c>
      <c r="J124" s="8">
        <f t="shared" si="14"/>
        <v>-10048389.85209542</v>
      </c>
      <c r="K124" s="8">
        <f t="shared" si="15"/>
        <v>1300.0369301806959</v>
      </c>
      <c r="L124" s="8">
        <f t="shared" si="16"/>
        <v>35975.941822291825</v>
      </c>
      <c r="M124" s="8">
        <f t="shared" si="17"/>
        <v>-71594.777696179866</v>
      </c>
      <c r="N124" s="8">
        <f t="shared" si="18"/>
        <v>10217260.608544072</v>
      </c>
      <c r="O124" s="8">
        <f t="shared" si="19"/>
        <v>10363745.990255913</v>
      </c>
      <c r="P124" s="15">
        <f t="shared" si="11"/>
        <v>3000000</v>
      </c>
      <c r="Q124" s="8">
        <f t="shared" si="20"/>
        <v>146485.38171184057</v>
      </c>
      <c r="R124" s="8">
        <f>'Daily Interest'!D119</f>
        <v>-1187.8912874512348</v>
      </c>
      <c r="S124" s="12">
        <f t="shared" si="21"/>
        <v>72894.814626360574</v>
      </c>
    </row>
    <row r="125" spans="1:19" x14ac:dyDescent="0.3">
      <c r="A125">
        <v>117</v>
      </c>
      <c r="B125" s="11">
        <f t="shared" si="12"/>
        <v>47196</v>
      </c>
      <c r="C125" s="8">
        <v>120000</v>
      </c>
      <c r="D125">
        <v>10</v>
      </c>
      <c r="E125" s="8">
        <v>10</v>
      </c>
      <c r="F125" s="8">
        <v>10</v>
      </c>
      <c r="G125" s="8">
        <v>10</v>
      </c>
      <c r="H125" s="8">
        <v>10</v>
      </c>
      <c r="I125" s="8">
        <f t="shared" si="13"/>
        <v>60000</v>
      </c>
      <c r="J125" s="8">
        <f t="shared" si="14"/>
        <v>-10217260.608544072</v>
      </c>
      <c r="K125" s="8">
        <f t="shared" si="15"/>
        <v>1043.7083446968666</v>
      </c>
      <c r="L125" s="8">
        <f t="shared" si="16"/>
        <v>36232.270407775657</v>
      </c>
      <c r="M125" s="8">
        <f t="shared" si="17"/>
        <v>-72797.981835876519</v>
      </c>
      <c r="N125" s="8">
        <f t="shared" si="18"/>
        <v>10387334.569132421</v>
      </c>
      <c r="O125" s="8">
        <f t="shared" si="19"/>
        <v>10497587.680436486</v>
      </c>
      <c r="P125" s="15">
        <f t="shared" si="11"/>
        <v>3000000</v>
      </c>
      <c r="Q125" s="8">
        <f t="shared" si="20"/>
        <v>110253.11130406492</v>
      </c>
      <c r="R125" s="8">
        <f>'Daily Interest'!D120</f>
        <v>-1009.2546677447023</v>
      </c>
      <c r="S125" s="12">
        <f t="shared" si="21"/>
        <v>73841.69018057338</v>
      </c>
    </row>
    <row r="126" spans="1:19" x14ac:dyDescent="0.3">
      <c r="A126">
        <v>118</v>
      </c>
      <c r="B126" s="11">
        <f t="shared" si="12"/>
        <v>47227</v>
      </c>
      <c r="C126" s="8">
        <v>120000</v>
      </c>
      <c r="D126">
        <v>10</v>
      </c>
      <c r="E126" s="8">
        <v>10</v>
      </c>
      <c r="F126" s="8">
        <v>10</v>
      </c>
      <c r="G126" s="8">
        <v>10</v>
      </c>
      <c r="H126" s="8">
        <v>10</v>
      </c>
      <c r="I126" s="8">
        <f t="shared" si="13"/>
        <v>60000</v>
      </c>
      <c r="J126" s="8">
        <f t="shared" si="14"/>
        <v>-10387334.569132421</v>
      </c>
      <c r="K126" s="8">
        <f t="shared" si="15"/>
        <v>785.55341804146497</v>
      </c>
      <c r="L126" s="8">
        <f t="shared" si="16"/>
        <v>36490.425334431056</v>
      </c>
      <c r="M126" s="8">
        <f t="shared" si="17"/>
        <v>-74009.758805068501</v>
      </c>
      <c r="N126" s="8">
        <f t="shared" si="18"/>
        <v>10558620.306689963</v>
      </c>
      <c r="O126" s="8">
        <f t="shared" si="19"/>
        <v>10632382.992659597</v>
      </c>
      <c r="P126" s="15">
        <f t="shared" si="11"/>
        <v>3000000</v>
      </c>
      <c r="Q126" s="8">
        <f t="shared" si="20"/>
        <v>73762.685969633865</v>
      </c>
      <c r="R126" s="8">
        <f>'Daily Interest'!D121</f>
        <v>-661.60230212771398</v>
      </c>
      <c r="S126" s="12">
        <f t="shared" si="21"/>
        <v>74795.31222310997</v>
      </c>
    </row>
    <row r="127" spans="1:19" x14ac:dyDescent="0.3">
      <c r="A127">
        <v>119</v>
      </c>
      <c r="B127" s="11">
        <f t="shared" si="12"/>
        <v>47257</v>
      </c>
      <c r="C127" s="8">
        <v>120000</v>
      </c>
      <c r="D127">
        <v>10</v>
      </c>
      <c r="E127" s="8">
        <v>10</v>
      </c>
      <c r="F127" s="8">
        <v>10</v>
      </c>
      <c r="G127" s="8">
        <v>10</v>
      </c>
      <c r="H127" s="8">
        <v>10</v>
      </c>
      <c r="I127" s="8">
        <f t="shared" si="13"/>
        <v>60000</v>
      </c>
      <c r="J127" s="8">
        <f t="shared" si="14"/>
        <v>-10558620.306689963</v>
      </c>
      <c r="K127" s="8">
        <f t="shared" si="15"/>
        <v>525.55913753364371</v>
      </c>
      <c r="L127" s="8">
        <f t="shared" si="16"/>
        <v>36750.419614938881</v>
      </c>
      <c r="M127" s="8">
        <f t="shared" si="17"/>
        <v>-75230.169685165994</v>
      </c>
      <c r="N127" s="8">
        <f t="shared" si="18"/>
        <v>10731126.455127602</v>
      </c>
      <c r="O127" s="8">
        <f t="shared" si="19"/>
        <v>10768138.721482297</v>
      </c>
      <c r="P127" s="15">
        <f t="shared" si="11"/>
        <v>3000000</v>
      </c>
      <c r="Q127" s="8">
        <f t="shared" si="20"/>
        <v>37012.266354694984</v>
      </c>
      <c r="R127" s="8">
        <f>'Daily Interest'!D122</f>
        <v>-349.07674232309222</v>
      </c>
      <c r="S127" s="12">
        <f t="shared" si="21"/>
        <v>75755.728822699632</v>
      </c>
    </row>
    <row r="128" spans="1:19" x14ac:dyDescent="0.3">
      <c r="A128">
        <v>120</v>
      </c>
      <c r="B128" s="11">
        <f t="shared" si="12"/>
        <v>47288</v>
      </c>
      <c r="C128" s="8">
        <v>120000</v>
      </c>
      <c r="D128">
        <v>10</v>
      </c>
      <c r="E128" s="8">
        <v>10</v>
      </c>
      <c r="F128" s="8">
        <v>10</v>
      </c>
      <c r="G128" s="8">
        <v>10</v>
      </c>
      <c r="H128" s="8">
        <v>10</v>
      </c>
      <c r="I128" s="8">
        <f t="shared" si="13"/>
        <v>60000</v>
      </c>
      <c r="J128" s="8">
        <f t="shared" si="14"/>
        <v>-10731126.455127602</v>
      </c>
      <c r="K128" s="8">
        <f t="shared" si="15"/>
        <v>263.71239777720422</v>
      </c>
      <c r="L128" s="8">
        <f t="shared" si="16"/>
        <v>37012.266354695319</v>
      </c>
      <c r="M128" s="8">
        <f t="shared" si="17"/>
        <v>-76459.275992784169</v>
      </c>
      <c r="N128" s="8">
        <f t="shared" si="18"/>
        <v>10904861.70987286</v>
      </c>
      <c r="O128" s="8">
        <f t="shared" si="19"/>
        <v>10904861.70987286</v>
      </c>
      <c r="P128" s="15">
        <f t="shared" si="11"/>
        <v>3000000</v>
      </c>
      <c r="Q128" s="8">
        <f t="shared" si="20"/>
        <v>-3.3469405025243759E-10</v>
      </c>
      <c r="R128" s="8">
        <f>'Daily Interest'!D123</f>
        <v>0</v>
      </c>
      <c r="S128" s="12">
        <f t="shared" si="21"/>
        <v>76722.988390561368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5000-6F18-44E5-9A04-A0DA34DBCE33}">
  <dimension ref="A1:AK123"/>
  <sheetViews>
    <sheetView tabSelected="1" topLeftCell="R1" workbookViewId="0">
      <selection activeCell="AF16" sqref="AF16"/>
    </sheetView>
  </sheetViews>
  <sheetFormatPr defaultRowHeight="14.4" x14ac:dyDescent="0.3"/>
  <cols>
    <col min="3" max="3" width="12.44140625" bestFit="1" customWidth="1"/>
    <col min="4" max="4" width="13.109375" bestFit="1" customWidth="1"/>
    <col min="5" max="5" width="14.6640625" bestFit="1" customWidth="1"/>
    <col min="18" max="18" width="9.5546875" bestFit="1" customWidth="1"/>
    <col min="37" max="37" width="9.5546875" bestFit="1" customWidth="1"/>
  </cols>
  <sheetData>
    <row r="1" spans="1:37" x14ac:dyDescent="0.3">
      <c r="D1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7" x14ac:dyDescent="0.3">
      <c r="A2">
        <v>0</v>
      </c>
      <c r="B2">
        <v>0</v>
      </c>
      <c r="C2" t="s">
        <v>44</v>
      </c>
    </row>
    <row r="3" spans="1:37" x14ac:dyDescent="0.3">
      <c r="A3">
        <v>1</v>
      </c>
      <c r="B3">
        <f>DAY(EOMONTH(C3,0))</f>
        <v>30</v>
      </c>
      <c r="C3" s="11">
        <v>43617</v>
      </c>
      <c r="D3" s="19">
        <f>SUM(E3:INDEX(E3:AI3,1,B3))+D2</f>
        <v>-659900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>
        <v>-660000</v>
      </c>
      <c r="X3" s="8"/>
      <c r="Y3" s="8"/>
      <c r="Z3" s="8"/>
      <c r="AA3" s="8"/>
      <c r="AB3" s="8">
        <v>100</v>
      </c>
      <c r="AC3" s="8"/>
      <c r="AD3" s="8"/>
      <c r="AE3" s="8"/>
      <c r="AF3" s="8"/>
      <c r="AG3" s="8"/>
      <c r="AH3" s="8"/>
      <c r="AI3" s="8"/>
      <c r="AK3" s="9"/>
    </row>
    <row r="4" spans="1:37" x14ac:dyDescent="0.3">
      <c r="A4">
        <v>2</v>
      </c>
      <c r="B4">
        <f t="shared" ref="B4:B67" si="0">DAY(EOMONTH(C4,0))</f>
        <v>31</v>
      </c>
      <c r="C4" s="11">
        <v>43647</v>
      </c>
      <c r="D4" s="19">
        <f>SUM(E4:INDEX(E4:AI4,1,B4))+D3</f>
        <v>-572624.02124752745</v>
      </c>
      <c r="E4" s="8"/>
      <c r="F4" s="8"/>
      <c r="G4" s="8"/>
      <c r="H4" s="8"/>
      <c r="I4" s="8">
        <f>'Loan Detail'!$L$1+50000</f>
        <v>87275.978752472525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X4" s="8"/>
      <c r="Y4" s="8"/>
      <c r="Z4" s="8"/>
      <c r="AA4" s="8"/>
      <c r="AC4" s="8"/>
      <c r="AD4" s="8"/>
      <c r="AE4" s="8"/>
      <c r="AF4" s="8"/>
      <c r="AG4" s="8"/>
      <c r="AH4" s="8"/>
      <c r="AI4" s="8"/>
    </row>
    <row r="5" spans="1:37" x14ac:dyDescent="0.3">
      <c r="A5">
        <v>3</v>
      </c>
      <c r="B5">
        <f t="shared" si="0"/>
        <v>31</v>
      </c>
      <c r="C5" s="11">
        <v>43678</v>
      </c>
      <c r="D5" s="19">
        <f>SUM(E5:INDEX(E5:AI5,1,B5))+D4</f>
        <v>-535348.04249505489</v>
      </c>
      <c r="E5" s="8"/>
      <c r="F5" s="8"/>
      <c r="G5" s="8"/>
      <c r="H5" s="8"/>
      <c r="I5" s="8">
        <f>'Loan Detail'!$L$1</f>
        <v>37275.978752472525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7" x14ac:dyDescent="0.3">
      <c r="A6">
        <v>4</v>
      </c>
      <c r="B6">
        <f t="shared" si="0"/>
        <v>30</v>
      </c>
      <c r="C6" s="11">
        <v>43709</v>
      </c>
      <c r="D6" s="19">
        <f>SUM(E6:INDEX(E6:AI6,1,B6))+D5</f>
        <v>-498072.06374258234</v>
      </c>
      <c r="E6" s="8"/>
      <c r="F6" s="8"/>
      <c r="G6" s="8"/>
      <c r="H6" s="8"/>
      <c r="I6" s="8">
        <f>'Loan Detail'!$L$1</f>
        <v>37275.978752472525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7" x14ac:dyDescent="0.3">
      <c r="A7">
        <v>5</v>
      </c>
      <c r="B7">
        <f t="shared" si="0"/>
        <v>31</v>
      </c>
      <c r="C7" s="11">
        <v>43739</v>
      </c>
      <c r="D7" s="19">
        <f>SUM(E7:INDEX(E7:AI7,1,B7))+D6</f>
        <v>-460796.08499010978</v>
      </c>
      <c r="E7" s="8"/>
      <c r="F7" s="8"/>
      <c r="G7" s="8"/>
      <c r="H7" s="8"/>
      <c r="I7" s="8">
        <f>'Loan Detail'!$L$1</f>
        <v>37275.978752472525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7" x14ac:dyDescent="0.3">
      <c r="A8">
        <v>6</v>
      </c>
      <c r="B8">
        <f t="shared" si="0"/>
        <v>30</v>
      </c>
      <c r="C8" s="11">
        <v>43770</v>
      </c>
      <c r="D8" s="19">
        <f>SUM(E8:INDEX(E8:AI8,1,B8))+D7</f>
        <v>-423520.10623763723</v>
      </c>
      <c r="E8" s="8"/>
      <c r="F8" s="8"/>
      <c r="G8" s="8"/>
      <c r="H8" s="8"/>
      <c r="I8" s="8">
        <f>'Loan Detail'!$L$1</f>
        <v>37275.978752472525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7" x14ac:dyDescent="0.3">
      <c r="A9">
        <v>7</v>
      </c>
      <c r="B9">
        <f t="shared" si="0"/>
        <v>31</v>
      </c>
      <c r="C9" s="11">
        <v>43800</v>
      </c>
      <c r="D9" s="19">
        <f>SUM(E9:INDEX(E9:AI9,1,B9))+D8</f>
        <v>-386244.12748516467</v>
      </c>
      <c r="E9" s="8"/>
      <c r="F9" s="8"/>
      <c r="G9" s="8"/>
      <c r="H9" s="8"/>
      <c r="I9" s="8">
        <f>'Loan Detail'!$L$1</f>
        <v>37275.978752472525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7" x14ac:dyDescent="0.3">
      <c r="A10">
        <v>8</v>
      </c>
      <c r="B10">
        <f t="shared" si="0"/>
        <v>31</v>
      </c>
      <c r="C10" s="11">
        <v>43831</v>
      </c>
      <c r="D10" s="19">
        <f>SUM(E10:INDEX(E10:AI10,1,B10))+D9</f>
        <v>-348968.14873269212</v>
      </c>
      <c r="E10" s="8"/>
      <c r="F10" s="8"/>
      <c r="G10" s="8"/>
      <c r="H10" s="8"/>
      <c r="I10" s="8">
        <f>'Loan Detail'!$L$1</f>
        <v>37275.978752472525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7" x14ac:dyDescent="0.3">
      <c r="A11">
        <v>9</v>
      </c>
      <c r="B11">
        <f t="shared" si="0"/>
        <v>29</v>
      </c>
      <c r="C11" s="11">
        <v>43862</v>
      </c>
      <c r="D11" s="19">
        <f>SUM(E11:INDEX(E11:AI11,1,B11))+D10</f>
        <v>-311692.16998021957</v>
      </c>
      <c r="E11" s="8"/>
      <c r="F11" s="8"/>
      <c r="G11" s="8"/>
      <c r="H11" s="8"/>
      <c r="I11" s="8">
        <f>'Loan Detail'!$L$1</f>
        <v>37275.978752472525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7" x14ac:dyDescent="0.3">
      <c r="A12">
        <v>10</v>
      </c>
      <c r="B12">
        <f t="shared" si="0"/>
        <v>31</v>
      </c>
      <c r="C12" s="11">
        <v>43891</v>
      </c>
      <c r="D12" s="19">
        <f>SUM(E12:INDEX(E12:AI12,1,B12))+D11</f>
        <v>-274416.19122774701</v>
      </c>
      <c r="E12" s="8"/>
      <c r="F12" s="8"/>
      <c r="G12" s="8"/>
      <c r="H12" s="8"/>
      <c r="I12" s="8">
        <f>'Loan Detail'!$L$1</f>
        <v>37275.978752472525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7" x14ac:dyDescent="0.3">
      <c r="A13">
        <v>11</v>
      </c>
      <c r="B13">
        <f t="shared" si="0"/>
        <v>30</v>
      </c>
      <c r="C13" s="11">
        <v>43922</v>
      </c>
      <c r="D13" s="19">
        <f>SUM(E13:INDEX(E13:AI13,1,B13))+D12</f>
        <v>-237140.21247527449</v>
      </c>
      <c r="E13" s="8"/>
      <c r="F13" s="8"/>
      <c r="G13" s="8"/>
      <c r="H13" s="8"/>
      <c r="I13" s="8">
        <f>'Loan Detail'!$L$1</f>
        <v>37275.978752472525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7" x14ac:dyDescent="0.3">
      <c r="A14">
        <v>12</v>
      </c>
      <c r="B14">
        <f t="shared" si="0"/>
        <v>31</v>
      </c>
      <c r="C14" s="11">
        <v>43952</v>
      </c>
      <c r="D14" s="19">
        <f>SUM(E14:INDEX(E14:AI14,1,B14))+D13</f>
        <v>-199864.23372280196</v>
      </c>
      <c r="E14" s="8"/>
      <c r="F14" s="8"/>
      <c r="G14" s="8"/>
      <c r="H14" s="8"/>
      <c r="I14" s="8">
        <f>'Loan Detail'!$L$1</f>
        <v>37275.978752472525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7" x14ac:dyDescent="0.3">
      <c r="A15">
        <v>13</v>
      </c>
      <c r="B15">
        <f t="shared" si="0"/>
        <v>30</v>
      </c>
      <c r="C15" s="11">
        <v>43983</v>
      </c>
      <c r="D15" s="19">
        <f>SUM(E15:INDEX(E15:AI15,1,B15))+D14</f>
        <v>-162588.25497032944</v>
      </c>
      <c r="E15" s="8"/>
      <c r="F15" s="8"/>
      <c r="G15" s="8"/>
      <c r="H15" s="8"/>
      <c r="I15" s="8">
        <f>'Loan Detail'!$L$1</f>
        <v>37275.978752472525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7" x14ac:dyDescent="0.3">
      <c r="A16">
        <v>14</v>
      </c>
      <c r="B16">
        <f t="shared" si="0"/>
        <v>31</v>
      </c>
      <c r="C16" s="11">
        <v>44013</v>
      </c>
      <c r="D16" s="19">
        <f>SUM(E16:INDEX(E16:AI16,1,B16))+D15</f>
        <v>-125312.27621785691</v>
      </c>
      <c r="E16" s="8"/>
      <c r="F16" s="8"/>
      <c r="G16" s="8"/>
      <c r="H16" s="8"/>
      <c r="I16" s="8">
        <f>'Loan Detail'!$L$1</f>
        <v>37275.978752472525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3">
      <c r="A17">
        <v>15</v>
      </c>
      <c r="B17">
        <f t="shared" si="0"/>
        <v>31</v>
      </c>
      <c r="C17" s="11">
        <v>44044</v>
      </c>
      <c r="D17" s="19">
        <f>SUM(E17:INDEX(E17:AI17,1,B17))+D16</f>
        <v>-88036.297465384385</v>
      </c>
      <c r="E17" s="8"/>
      <c r="F17" s="8"/>
      <c r="G17" s="8"/>
      <c r="H17" s="8"/>
      <c r="I17" s="8">
        <f>'Loan Detail'!$L$1</f>
        <v>37275.978752472525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3">
      <c r="A18">
        <v>16</v>
      </c>
      <c r="B18">
        <f t="shared" si="0"/>
        <v>30</v>
      </c>
      <c r="C18" s="11">
        <v>44075</v>
      </c>
      <c r="D18" s="19">
        <f>SUM(E18:INDEX(E18:AI18,1,B18))+D17</f>
        <v>-50760.31871291186</v>
      </c>
      <c r="E18" s="8"/>
      <c r="F18" s="8"/>
      <c r="G18" s="8"/>
      <c r="H18" s="8"/>
      <c r="I18" s="8">
        <f>'Loan Detail'!$L$1</f>
        <v>37275.978752472525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3">
      <c r="A19">
        <v>17</v>
      </c>
      <c r="B19">
        <f t="shared" si="0"/>
        <v>31</v>
      </c>
      <c r="C19" s="11">
        <v>44105</v>
      </c>
      <c r="D19" s="19">
        <f>SUM(E19:INDEX(E19:AI19,1,B19))+D18</f>
        <v>-13484.339960439334</v>
      </c>
      <c r="E19" s="8"/>
      <c r="F19" s="8"/>
      <c r="G19" s="8"/>
      <c r="H19" s="8"/>
      <c r="I19" s="8">
        <f>'Loan Detail'!$L$1</f>
        <v>37275.978752472525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3">
      <c r="A20">
        <v>18</v>
      </c>
      <c r="B20">
        <f t="shared" si="0"/>
        <v>30</v>
      </c>
      <c r="C20" s="11">
        <v>44136</v>
      </c>
      <c r="D20" s="19">
        <f>SUM(E20:INDEX(E20:AI20,1,B20))+D19</f>
        <v>23791.638792033191</v>
      </c>
      <c r="E20" s="8"/>
      <c r="F20" s="8"/>
      <c r="G20" s="8"/>
      <c r="H20" s="8"/>
      <c r="I20" s="8">
        <f>'Loan Detail'!$L$1</f>
        <v>37275.978752472525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3">
      <c r="A21">
        <v>19</v>
      </c>
      <c r="B21">
        <f t="shared" si="0"/>
        <v>31</v>
      </c>
      <c r="C21" s="11">
        <v>44166</v>
      </c>
      <c r="D21" s="19">
        <f>SUM(E21:INDEX(E21:AI21,1,B21))+D20</f>
        <v>61067.617544505716</v>
      </c>
      <c r="E21" s="8"/>
      <c r="F21" s="8"/>
      <c r="G21" s="8"/>
      <c r="H21" s="8"/>
      <c r="I21" s="8">
        <f>'Loan Detail'!$L$1</f>
        <v>37275.978752472525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3">
      <c r="A22">
        <v>20</v>
      </c>
      <c r="B22">
        <f t="shared" si="0"/>
        <v>31</v>
      </c>
      <c r="C22" s="11">
        <v>44197</v>
      </c>
      <c r="D22" s="19">
        <f>SUM(E22:INDEX(E22:AI22,1,B22))+D21</f>
        <v>98343.596296978241</v>
      </c>
      <c r="E22" s="8"/>
      <c r="F22" s="8"/>
      <c r="G22" s="8"/>
      <c r="H22" s="8"/>
      <c r="I22" s="8">
        <f>'Loan Detail'!$L$1</f>
        <v>37275.978752472525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3">
      <c r="A23">
        <v>21</v>
      </c>
      <c r="B23">
        <f t="shared" si="0"/>
        <v>28</v>
      </c>
      <c r="C23" s="11">
        <v>44228</v>
      </c>
      <c r="D23" s="19">
        <f>SUM(E23:INDEX(E23:AI23,1,B23))+D22</f>
        <v>135619.57504945077</v>
      </c>
      <c r="E23" s="8"/>
      <c r="F23" s="8"/>
      <c r="G23" s="8"/>
      <c r="H23" s="8"/>
      <c r="I23" s="8">
        <f>'Loan Detail'!$L$1</f>
        <v>37275.978752472525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3">
      <c r="A24">
        <v>22</v>
      </c>
      <c r="B24">
        <f t="shared" si="0"/>
        <v>31</v>
      </c>
      <c r="C24" s="11">
        <v>44256</v>
      </c>
      <c r="D24" s="19">
        <f>SUM(E24:INDEX(E24:AI24,1,B24))+D23</f>
        <v>172895.55380192329</v>
      </c>
      <c r="E24" s="8"/>
      <c r="F24" s="8"/>
      <c r="G24" s="8"/>
      <c r="H24" s="8"/>
      <c r="I24" s="8">
        <f>'Loan Detail'!$L$1</f>
        <v>37275.978752472525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3">
      <c r="A25">
        <v>23</v>
      </c>
      <c r="B25">
        <f t="shared" si="0"/>
        <v>30</v>
      </c>
      <c r="C25" s="11">
        <v>44287</v>
      </c>
      <c r="D25" s="19">
        <f>SUM(E25:INDEX(E25:AI25,1,B25))+D24</f>
        <v>210171.53255439582</v>
      </c>
      <c r="E25" s="8"/>
      <c r="F25" s="8"/>
      <c r="G25" s="8"/>
      <c r="H25" s="8"/>
      <c r="I25" s="8">
        <f>'Loan Detail'!$L$1</f>
        <v>37275.978752472525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3">
      <c r="A26">
        <v>24</v>
      </c>
      <c r="B26">
        <f t="shared" si="0"/>
        <v>31</v>
      </c>
      <c r="C26" s="11">
        <v>44317</v>
      </c>
      <c r="D26" s="19">
        <f>SUM(E26:INDEX(E26:AI26,1,B26))+D25</f>
        <v>247447.51130686834</v>
      </c>
      <c r="E26" s="8"/>
      <c r="F26" s="8"/>
      <c r="G26" s="8"/>
      <c r="H26" s="8"/>
      <c r="I26" s="8">
        <f>'Loan Detail'!$L$1</f>
        <v>37275.978752472525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3">
      <c r="A27">
        <v>25</v>
      </c>
      <c r="B27">
        <f t="shared" si="0"/>
        <v>30</v>
      </c>
      <c r="C27" s="11">
        <v>44348</v>
      </c>
      <c r="D27" s="19">
        <f>SUM(E27:INDEX(E27:AI27,1,B27))+D26</f>
        <v>284723.49005934084</v>
      </c>
      <c r="E27" s="8"/>
      <c r="F27" s="8"/>
      <c r="G27" s="8"/>
      <c r="H27" s="8"/>
      <c r="I27" s="8">
        <f>'Loan Detail'!$L$1</f>
        <v>37275.978752472525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3">
      <c r="A28">
        <v>26</v>
      </c>
      <c r="B28">
        <f t="shared" si="0"/>
        <v>31</v>
      </c>
      <c r="C28" s="11">
        <v>44378</v>
      </c>
      <c r="D28" s="19">
        <f>SUM(E28:INDEX(E28:AI28,1,B28))+D27</f>
        <v>321999.46881181339</v>
      </c>
      <c r="E28" s="8"/>
      <c r="F28" s="8"/>
      <c r="G28" s="8"/>
      <c r="H28" s="8"/>
      <c r="I28" s="8">
        <f>'Loan Detail'!$L$1</f>
        <v>37275.978752472525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3">
      <c r="A29">
        <v>27</v>
      </c>
      <c r="B29">
        <f t="shared" si="0"/>
        <v>31</v>
      </c>
      <c r="C29" s="11">
        <v>44409</v>
      </c>
      <c r="D29" s="19">
        <f>SUM(E29:INDEX(E29:AI29,1,B29))+D28</f>
        <v>359275.44756428595</v>
      </c>
      <c r="E29" s="8"/>
      <c r="F29" s="8"/>
      <c r="G29" s="8"/>
      <c r="H29" s="8"/>
      <c r="I29" s="8">
        <f>'Loan Detail'!$L$1</f>
        <v>37275.978752472525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3">
      <c r="A30">
        <v>28</v>
      </c>
      <c r="B30">
        <f t="shared" si="0"/>
        <v>30</v>
      </c>
      <c r="C30" s="11">
        <v>44440</v>
      </c>
      <c r="D30" s="19">
        <f>SUM(E30:INDEX(E30:AI30,1,B30))+D29</f>
        <v>396551.4263167585</v>
      </c>
      <c r="E30" s="8"/>
      <c r="F30" s="8"/>
      <c r="G30" s="8"/>
      <c r="H30" s="8"/>
      <c r="I30" s="8">
        <f>'Loan Detail'!$L$1</f>
        <v>37275.978752472525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3">
      <c r="A31">
        <v>29</v>
      </c>
      <c r="B31">
        <f t="shared" si="0"/>
        <v>31</v>
      </c>
      <c r="C31" s="11">
        <v>44470</v>
      </c>
      <c r="D31" s="19">
        <f>SUM(E31:INDEX(E31:AI31,1,B31))+D30</f>
        <v>433827.40506923106</v>
      </c>
      <c r="E31" s="8"/>
      <c r="F31" s="8"/>
      <c r="G31" s="8"/>
      <c r="H31" s="8"/>
      <c r="I31" s="8">
        <f>'Loan Detail'!$L$1</f>
        <v>37275.978752472525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3">
      <c r="A32">
        <v>30</v>
      </c>
      <c r="B32">
        <f t="shared" si="0"/>
        <v>30</v>
      </c>
      <c r="C32" s="11">
        <v>44501</v>
      </c>
      <c r="D32" s="19">
        <f>SUM(E32:INDEX(E32:AI32,1,B32))+D31</f>
        <v>471103.38382170361</v>
      </c>
      <c r="E32" s="8"/>
      <c r="F32" s="8"/>
      <c r="G32" s="8"/>
      <c r="H32" s="8"/>
      <c r="I32" s="8">
        <f>'Loan Detail'!$L$1</f>
        <v>37275.978752472525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3">
      <c r="A33">
        <v>31</v>
      </c>
      <c r="B33">
        <f t="shared" si="0"/>
        <v>31</v>
      </c>
      <c r="C33" s="11">
        <v>44531</v>
      </c>
      <c r="D33" s="19">
        <f>SUM(E33:INDEX(E33:AI33,1,B33))+D32</f>
        <v>508379.36257417616</v>
      </c>
      <c r="E33" s="8"/>
      <c r="F33" s="8"/>
      <c r="G33" s="8"/>
      <c r="H33" s="8"/>
      <c r="I33" s="8">
        <f>'Loan Detail'!$L$1</f>
        <v>37275.978752472525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3">
      <c r="A34">
        <v>32</v>
      </c>
      <c r="B34">
        <f t="shared" si="0"/>
        <v>31</v>
      </c>
      <c r="C34" s="11">
        <v>44562</v>
      </c>
      <c r="D34" s="19">
        <f>SUM(E34:INDEX(E34:AI34,1,B34))+D33</f>
        <v>545655.34132664872</v>
      </c>
      <c r="E34" s="8"/>
      <c r="F34" s="8"/>
      <c r="G34" s="8"/>
      <c r="H34" s="8"/>
      <c r="I34" s="8">
        <f>'Loan Detail'!$L$1</f>
        <v>37275.978752472525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3">
      <c r="A35">
        <v>33</v>
      </c>
      <c r="B35">
        <f t="shared" si="0"/>
        <v>28</v>
      </c>
      <c r="C35" s="11">
        <v>44593</v>
      </c>
      <c r="D35" s="19">
        <f>SUM(E35:INDEX(E35:AI35,1,B35))+D34</f>
        <v>582931.32007912127</v>
      </c>
      <c r="E35" s="8"/>
      <c r="F35" s="8"/>
      <c r="G35" s="8"/>
      <c r="H35" s="8"/>
      <c r="I35" s="8">
        <f>'Loan Detail'!$L$1</f>
        <v>37275.978752472525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3">
      <c r="A36">
        <v>34</v>
      </c>
      <c r="B36">
        <f t="shared" si="0"/>
        <v>31</v>
      </c>
      <c r="C36" s="11">
        <v>44621</v>
      </c>
      <c r="D36" s="19">
        <f>SUM(E36:INDEX(E36:AI36,1,B36))+D35</f>
        <v>620207.29883159383</v>
      </c>
      <c r="E36" s="8"/>
      <c r="F36" s="8"/>
      <c r="G36" s="8"/>
      <c r="H36" s="8"/>
      <c r="I36" s="8">
        <f>'Loan Detail'!$L$1</f>
        <v>37275.978752472525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3">
      <c r="A37">
        <v>35</v>
      </c>
      <c r="B37">
        <f t="shared" si="0"/>
        <v>30</v>
      </c>
      <c r="C37" s="11">
        <v>44652</v>
      </c>
      <c r="D37" s="19">
        <f>SUM(E37:INDEX(E37:AI37,1,B37))+D36</f>
        <v>657483.27758406638</v>
      </c>
      <c r="E37" s="8"/>
      <c r="F37" s="8"/>
      <c r="G37" s="8"/>
      <c r="H37" s="8"/>
      <c r="I37" s="8">
        <f>'Loan Detail'!$L$1</f>
        <v>37275.978752472525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3">
      <c r="A38">
        <v>36</v>
      </c>
      <c r="B38">
        <f t="shared" si="0"/>
        <v>31</v>
      </c>
      <c r="C38" s="11">
        <v>44682</v>
      </c>
      <c r="D38" s="19">
        <f>SUM(E38:INDEX(E38:AI38,1,B38))+D37</f>
        <v>694759.25633653894</v>
      </c>
      <c r="E38" s="8"/>
      <c r="F38" s="8"/>
      <c r="G38" s="8"/>
      <c r="H38" s="8"/>
      <c r="I38" s="8">
        <f>'Loan Detail'!$L$1</f>
        <v>37275.978752472525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3">
      <c r="A39">
        <v>37</v>
      </c>
      <c r="B39">
        <f t="shared" si="0"/>
        <v>30</v>
      </c>
      <c r="C39" s="11">
        <v>44713</v>
      </c>
      <c r="D39" s="19">
        <f>SUM(E39:INDEX(E39:AI39,1,B39))+D38</f>
        <v>732035.23508901149</v>
      </c>
      <c r="E39" s="8"/>
      <c r="F39" s="8"/>
      <c r="G39" s="8"/>
      <c r="H39" s="8"/>
      <c r="I39" s="8">
        <f>'Loan Detail'!$L$1</f>
        <v>37275.978752472525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3">
      <c r="A40">
        <v>38</v>
      </c>
      <c r="B40">
        <f t="shared" si="0"/>
        <v>31</v>
      </c>
      <c r="C40" s="11">
        <v>44743</v>
      </c>
      <c r="D40" s="19">
        <f>SUM(E40:INDEX(E40:AI40,1,B40))+D39</f>
        <v>769311.21384148404</v>
      </c>
      <c r="E40" s="8"/>
      <c r="F40" s="8"/>
      <c r="G40" s="8"/>
      <c r="H40" s="8"/>
      <c r="I40" s="8">
        <f>'Loan Detail'!$L$1</f>
        <v>37275.978752472525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3">
      <c r="A41">
        <v>39</v>
      </c>
      <c r="B41">
        <f t="shared" si="0"/>
        <v>31</v>
      </c>
      <c r="C41" s="11">
        <v>44774</v>
      </c>
      <c r="D41" s="19">
        <f>SUM(E41:INDEX(E41:AI41,1,B41))+D40</f>
        <v>806587.1925939566</v>
      </c>
      <c r="E41" s="8"/>
      <c r="F41" s="8"/>
      <c r="G41" s="8"/>
      <c r="H41" s="8"/>
      <c r="I41" s="8">
        <f>'Loan Detail'!$L$1</f>
        <v>37275.978752472525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3">
      <c r="A42">
        <v>40</v>
      </c>
      <c r="B42">
        <f t="shared" si="0"/>
        <v>30</v>
      </c>
      <c r="C42" s="11">
        <v>44805</v>
      </c>
      <c r="D42" s="19">
        <f>SUM(E42:INDEX(E42:AI42,1,B42))+D41</f>
        <v>843863.17134642915</v>
      </c>
      <c r="E42" s="8"/>
      <c r="F42" s="8"/>
      <c r="G42" s="8"/>
      <c r="H42" s="8"/>
      <c r="I42" s="8">
        <f>'Loan Detail'!$L$1</f>
        <v>37275.978752472525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3">
      <c r="A43">
        <v>41</v>
      </c>
      <c r="B43">
        <f t="shared" si="0"/>
        <v>31</v>
      </c>
      <c r="C43" s="11">
        <v>44835</v>
      </c>
      <c r="D43" s="19">
        <f>SUM(E43:INDEX(E43:AI43,1,B43))+D42</f>
        <v>881139.15009890171</v>
      </c>
      <c r="E43" s="8"/>
      <c r="F43" s="8"/>
      <c r="G43" s="8"/>
      <c r="H43" s="8"/>
      <c r="I43" s="8">
        <f>'Loan Detail'!$L$1</f>
        <v>37275.978752472525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3">
      <c r="A44">
        <v>42</v>
      </c>
      <c r="B44">
        <f t="shared" si="0"/>
        <v>30</v>
      </c>
      <c r="C44" s="11">
        <v>44866</v>
      </c>
      <c r="D44" s="19">
        <f>SUM(E44:INDEX(E44:AI44,1,B44))+D43</f>
        <v>918415.12885137426</v>
      </c>
      <c r="E44" s="8"/>
      <c r="F44" s="8"/>
      <c r="G44" s="8"/>
      <c r="H44" s="8"/>
      <c r="I44" s="8">
        <f>'Loan Detail'!$L$1</f>
        <v>37275.978752472525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3">
      <c r="A45">
        <v>43</v>
      </c>
      <c r="B45">
        <f t="shared" si="0"/>
        <v>31</v>
      </c>
      <c r="C45" s="11">
        <v>44896</v>
      </c>
      <c r="D45" s="19">
        <f>SUM(E45:INDEX(E45:AI45,1,B45))+D44</f>
        <v>955691.10760384682</v>
      </c>
      <c r="E45" s="8"/>
      <c r="F45" s="8"/>
      <c r="G45" s="8"/>
      <c r="H45" s="8"/>
      <c r="I45" s="8">
        <f>'Loan Detail'!$L$1</f>
        <v>37275.978752472525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3">
      <c r="A46">
        <v>44</v>
      </c>
      <c r="B46">
        <f t="shared" si="0"/>
        <v>31</v>
      </c>
      <c r="C46" s="11">
        <v>44927</v>
      </c>
      <c r="D46" s="19">
        <f>SUM(E46:INDEX(E46:AI46,1,B46))+D45</f>
        <v>992967.08635631937</v>
      </c>
      <c r="E46" s="8"/>
      <c r="F46" s="8"/>
      <c r="G46" s="8"/>
      <c r="H46" s="8"/>
      <c r="I46" s="8">
        <f>'Loan Detail'!$L$1</f>
        <v>37275.978752472525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3">
      <c r="A47">
        <v>45</v>
      </c>
      <c r="B47">
        <f t="shared" si="0"/>
        <v>28</v>
      </c>
      <c r="C47" s="11">
        <v>44958</v>
      </c>
      <c r="D47" s="19">
        <f>SUM(E47:INDEX(E47:AI47,1,B47))+D46</f>
        <v>1030243.0651087919</v>
      </c>
      <c r="E47" s="8"/>
      <c r="F47" s="8"/>
      <c r="G47" s="8"/>
      <c r="H47" s="8"/>
      <c r="I47" s="8">
        <f>'Loan Detail'!$L$1</f>
        <v>37275.978752472525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3">
      <c r="A48">
        <v>46</v>
      </c>
      <c r="B48">
        <f t="shared" si="0"/>
        <v>31</v>
      </c>
      <c r="C48" s="11">
        <v>44986</v>
      </c>
      <c r="D48" s="19">
        <f>SUM(E48:INDEX(E48:AI48,1,B48))+D47</f>
        <v>1067519.0438612644</v>
      </c>
      <c r="E48" s="8"/>
      <c r="F48" s="8"/>
      <c r="G48" s="8"/>
      <c r="H48" s="8"/>
      <c r="I48" s="8">
        <f>'Loan Detail'!$L$1</f>
        <v>37275.978752472525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3">
      <c r="A49">
        <v>47</v>
      </c>
      <c r="B49">
        <f t="shared" si="0"/>
        <v>30</v>
      </c>
      <c r="C49" s="11">
        <v>45017</v>
      </c>
      <c r="D49" s="19">
        <f>SUM(E49:INDEX(E49:AI49,1,B49))+D48</f>
        <v>1104795.0226137368</v>
      </c>
      <c r="E49" s="8"/>
      <c r="F49" s="8"/>
      <c r="G49" s="8"/>
      <c r="H49" s="8"/>
      <c r="I49" s="8">
        <f>'Loan Detail'!$L$1</f>
        <v>37275.978752472525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3">
      <c r="A50">
        <v>48</v>
      </c>
      <c r="B50">
        <f t="shared" si="0"/>
        <v>31</v>
      </c>
      <c r="C50" s="11">
        <v>45047</v>
      </c>
      <c r="D50" s="19">
        <f>SUM(E50:INDEX(E50:AI50,1,B50))+D49</f>
        <v>1142071.0013662092</v>
      </c>
      <c r="E50" s="8"/>
      <c r="F50" s="8"/>
      <c r="G50" s="8"/>
      <c r="H50" s="8"/>
      <c r="I50" s="8">
        <f>'Loan Detail'!$L$1</f>
        <v>37275.978752472525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3">
      <c r="A51">
        <v>49</v>
      </c>
      <c r="B51">
        <f t="shared" si="0"/>
        <v>30</v>
      </c>
      <c r="C51" s="11">
        <v>45078</v>
      </c>
      <c r="D51" s="19">
        <f>SUM(E51:INDEX(E51:AI51,1,B51))+D50</f>
        <v>1179346.9801186817</v>
      </c>
      <c r="E51" s="8"/>
      <c r="F51" s="8"/>
      <c r="G51" s="8"/>
      <c r="H51" s="8"/>
      <c r="I51" s="8">
        <f>'Loan Detail'!$L$1</f>
        <v>37275.978752472525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3">
      <c r="A52">
        <v>50</v>
      </c>
      <c r="B52">
        <f t="shared" si="0"/>
        <v>31</v>
      </c>
      <c r="C52" s="11">
        <v>45108</v>
      </c>
      <c r="D52" s="19">
        <f>SUM(E52:INDEX(E52:AI52,1,B52))+D51</f>
        <v>1216622.9588711541</v>
      </c>
      <c r="E52" s="8"/>
      <c r="F52" s="8"/>
      <c r="G52" s="8"/>
      <c r="H52" s="8"/>
      <c r="I52" s="8">
        <f>'Loan Detail'!$L$1</f>
        <v>37275.978752472525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3">
      <c r="A53">
        <v>51</v>
      </c>
      <c r="B53">
        <f t="shared" si="0"/>
        <v>31</v>
      </c>
      <c r="C53" s="11">
        <v>45139</v>
      </c>
      <c r="D53" s="19">
        <f>SUM(E53:INDEX(E53:AI53,1,B53))+D52</f>
        <v>1253898.9376236266</v>
      </c>
      <c r="E53" s="8"/>
      <c r="F53" s="8"/>
      <c r="G53" s="8"/>
      <c r="H53" s="8"/>
      <c r="I53" s="8">
        <f>'Loan Detail'!$L$1</f>
        <v>37275.978752472525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3">
      <c r="A54">
        <v>52</v>
      </c>
      <c r="B54">
        <f t="shared" si="0"/>
        <v>30</v>
      </c>
      <c r="C54" s="11">
        <v>45170</v>
      </c>
      <c r="D54" s="19">
        <f>SUM(E54:INDEX(E54:AI54,1,B54))+D53</f>
        <v>1291174.916376099</v>
      </c>
      <c r="E54" s="8"/>
      <c r="F54" s="8"/>
      <c r="G54" s="8"/>
      <c r="H54" s="8"/>
      <c r="I54" s="8">
        <f>'Loan Detail'!$L$1</f>
        <v>37275.978752472525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3">
      <c r="A55">
        <v>53</v>
      </c>
      <c r="B55">
        <f t="shared" si="0"/>
        <v>31</v>
      </c>
      <c r="C55" s="11">
        <v>45200</v>
      </c>
      <c r="D55" s="19">
        <f>SUM(E55:INDEX(E55:AI55,1,B55))+D54</f>
        <v>1328450.8951285714</v>
      </c>
      <c r="E55" s="8"/>
      <c r="F55" s="8"/>
      <c r="G55" s="8"/>
      <c r="H55" s="8"/>
      <c r="I55" s="8">
        <f>'Loan Detail'!$L$1</f>
        <v>37275.978752472525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3">
      <c r="A56">
        <v>54</v>
      </c>
      <c r="B56">
        <f t="shared" si="0"/>
        <v>30</v>
      </c>
      <c r="C56" s="11">
        <v>45231</v>
      </c>
      <c r="D56" s="19">
        <f>SUM(E56:INDEX(E56:AI56,1,B56))+D55</f>
        <v>1365726.8738810439</v>
      </c>
      <c r="E56" s="8"/>
      <c r="F56" s="8"/>
      <c r="G56" s="8"/>
      <c r="H56" s="8"/>
      <c r="I56" s="8">
        <f>'Loan Detail'!$L$1</f>
        <v>37275.978752472525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3">
      <c r="A57">
        <v>55</v>
      </c>
      <c r="B57">
        <f t="shared" si="0"/>
        <v>31</v>
      </c>
      <c r="C57" s="11">
        <v>45261</v>
      </c>
      <c r="D57" s="19">
        <f>SUM(E57:INDEX(E57:AI57,1,B57))+D56</f>
        <v>1403002.8526335163</v>
      </c>
      <c r="E57" s="8"/>
      <c r="F57" s="8"/>
      <c r="G57" s="8"/>
      <c r="H57" s="8"/>
      <c r="I57" s="8">
        <f>'Loan Detail'!$L$1</f>
        <v>37275.978752472525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3">
      <c r="A58">
        <v>56</v>
      </c>
      <c r="B58">
        <f t="shared" si="0"/>
        <v>31</v>
      </c>
      <c r="C58" s="11">
        <v>45292</v>
      </c>
      <c r="D58" s="19">
        <f>SUM(E58:INDEX(E58:AI58,1,B58))+D57</f>
        <v>1440278.8313859887</v>
      </c>
      <c r="E58" s="8"/>
      <c r="F58" s="8"/>
      <c r="G58" s="8"/>
      <c r="H58" s="8"/>
      <c r="I58" s="8">
        <f>'Loan Detail'!$L$1</f>
        <v>37275.978752472525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3">
      <c r="A59">
        <v>57</v>
      </c>
      <c r="B59">
        <f t="shared" si="0"/>
        <v>29</v>
      </c>
      <c r="C59" s="11">
        <v>45323</v>
      </c>
      <c r="D59" s="19">
        <f>SUM(E59:INDEX(E59:AI59,1,B59))+D58</f>
        <v>1477554.8101384612</v>
      </c>
      <c r="E59" s="8"/>
      <c r="F59" s="8"/>
      <c r="G59" s="8"/>
      <c r="H59" s="8"/>
      <c r="I59" s="8">
        <f>'Loan Detail'!$L$1</f>
        <v>37275.978752472525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3">
      <c r="A60">
        <v>58</v>
      </c>
      <c r="B60">
        <f t="shared" si="0"/>
        <v>31</v>
      </c>
      <c r="C60" s="11">
        <v>45352</v>
      </c>
      <c r="D60" s="19">
        <f>SUM(E60:INDEX(E60:AI60,1,B60))+D59</f>
        <v>1514830.7888909336</v>
      </c>
      <c r="E60" s="8"/>
      <c r="F60" s="8"/>
      <c r="G60" s="8"/>
      <c r="H60" s="8"/>
      <c r="I60" s="8">
        <f>'Loan Detail'!$L$1</f>
        <v>37275.978752472525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3">
      <c r="A61">
        <v>59</v>
      </c>
      <c r="B61">
        <f t="shared" si="0"/>
        <v>30</v>
      </c>
      <c r="C61" s="11">
        <v>45383</v>
      </c>
      <c r="D61" s="19">
        <f>SUM(E61:INDEX(E61:AI61,1,B61))+D60</f>
        <v>1552106.7676434061</v>
      </c>
      <c r="E61" s="8"/>
      <c r="F61" s="8"/>
      <c r="G61" s="8"/>
      <c r="H61" s="8"/>
      <c r="I61" s="8">
        <f>'Loan Detail'!$L$1</f>
        <v>37275.978752472525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3">
      <c r="A62">
        <v>60</v>
      </c>
      <c r="B62">
        <f t="shared" si="0"/>
        <v>31</v>
      </c>
      <c r="C62" s="11">
        <v>45413</v>
      </c>
      <c r="D62" s="19">
        <f>SUM(E62:INDEX(E62:AI62,1,B62))+D61</f>
        <v>1589382.7463958785</v>
      </c>
      <c r="E62" s="8"/>
      <c r="F62" s="8"/>
      <c r="G62" s="8"/>
      <c r="H62" s="8"/>
      <c r="I62" s="8">
        <f>'Loan Detail'!$L$1</f>
        <v>37275.978752472525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3">
      <c r="A63">
        <v>61</v>
      </c>
      <c r="B63">
        <f t="shared" si="0"/>
        <v>30</v>
      </c>
      <c r="C63" s="11">
        <v>45444</v>
      </c>
      <c r="D63" s="19">
        <f>SUM(E63:INDEX(E63:AI63,1,B63))+D62</f>
        <v>1626658.7251483509</v>
      </c>
      <c r="E63" s="8"/>
      <c r="F63" s="8"/>
      <c r="G63" s="8"/>
      <c r="H63" s="8"/>
      <c r="I63" s="8">
        <f>'Loan Detail'!$L$1</f>
        <v>37275.978752472525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3">
      <c r="A64">
        <v>62</v>
      </c>
      <c r="B64">
        <f t="shared" si="0"/>
        <v>31</v>
      </c>
      <c r="C64" s="11">
        <v>45474</v>
      </c>
      <c r="D64" s="19">
        <f>SUM(E64:INDEX(E64:AI64,1,B64))+D63</f>
        <v>1663934.7039008234</v>
      </c>
      <c r="E64" s="8"/>
      <c r="F64" s="8"/>
      <c r="G64" s="8"/>
      <c r="H64" s="8"/>
      <c r="I64" s="8">
        <f>'Loan Detail'!$L$1</f>
        <v>37275.978752472525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3">
      <c r="A65">
        <v>63</v>
      </c>
      <c r="B65">
        <f t="shared" si="0"/>
        <v>31</v>
      </c>
      <c r="C65" s="11">
        <v>45505</v>
      </c>
      <c r="D65" s="19">
        <f>SUM(E65:INDEX(E65:AI65,1,B65))+D64</f>
        <v>1701210.6826532958</v>
      </c>
      <c r="E65" s="8"/>
      <c r="F65" s="8"/>
      <c r="G65" s="8"/>
      <c r="H65" s="8"/>
      <c r="I65" s="8">
        <f>'Loan Detail'!$L$1</f>
        <v>37275.978752472525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3">
      <c r="A66">
        <v>64</v>
      </c>
      <c r="B66">
        <f t="shared" si="0"/>
        <v>30</v>
      </c>
      <c r="C66" s="11">
        <v>45536</v>
      </c>
      <c r="D66" s="19">
        <f>SUM(E66:INDEX(E66:AI66,1,B66))+D65</f>
        <v>1738486.6614057682</v>
      </c>
      <c r="E66" s="8"/>
      <c r="F66" s="8"/>
      <c r="G66" s="8"/>
      <c r="H66" s="8"/>
      <c r="I66" s="8">
        <f>'Loan Detail'!$L$1</f>
        <v>37275.978752472525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3">
      <c r="A67">
        <v>65</v>
      </c>
      <c r="B67">
        <f t="shared" si="0"/>
        <v>31</v>
      </c>
      <c r="C67" s="11">
        <v>45566</v>
      </c>
      <c r="D67" s="19">
        <f>SUM(E67:INDEX(E67:AI67,1,B67))+D66</f>
        <v>1775762.6401582407</v>
      </c>
      <c r="E67" s="8"/>
      <c r="F67" s="8"/>
      <c r="G67" s="8"/>
      <c r="H67" s="8"/>
      <c r="I67" s="8">
        <f>'Loan Detail'!$L$1</f>
        <v>37275.978752472525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3">
      <c r="A68">
        <v>66</v>
      </c>
      <c r="B68">
        <f t="shared" ref="B68:B122" si="1">DAY(EOMONTH(C68,0))</f>
        <v>30</v>
      </c>
      <c r="C68" s="11">
        <v>45597</v>
      </c>
      <c r="D68" s="19">
        <f>SUM(E68:INDEX(E68:AI68,1,B68))+D67</f>
        <v>1813038.6189107131</v>
      </c>
      <c r="E68" s="8"/>
      <c r="F68" s="8"/>
      <c r="G68" s="8"/>
      <c r="H68" s="8"/>
      <c r="I68" s="8">
        <f>'Loan Detail'!$L$1</f>
        <v>37275.978752472525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3">
      <c r="A69">
        <v>67</v>
      </c>
      <c r="B69">
        <f t="shared" si="1"/>
        <v>31</v>
      </c>
      <c r="C69" s="11">
        <v>45627</v>
      </c>
      <c r="D69" s="19">
        <f>SUM(E69:INDEX(E69:AI69,1,B69))+D68</f>
        <v>1850314.5976631856</v>
      </c>
      <c r="E69" s="8"/>
      <c r="F69" s="8"/>
      <c r="G69" s="8"/>
      <c r="H69" s="8"/>
      <c r="I69" s="8">
        <f>'Loan Detail'!$L$1</f>
        <v>37275.978752472525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3">
      <c r="A70">
        <v>68</v>
      </c>
      <c r="B70">
        <f t="shared" si="1"/>
        <v>31</v>
      </c>
      <c r="C70" s="11">
        <v>45658</v>
      </c>
      <c r="D70" s="19">
        <f>SUM(E70:INDEX(E70:AI70,1,B70))+D69</f>
        <v>1887590.576415658</v>
      </c>
      <c r="E70" s="8"/>
      <c r="F70" s="8"/>
      <c r="G70" s="8"/>
      <c r="H70" s="8"/>
      <c r="I70" s="8">
        <f>'Loan Detail'!$L$1</f>
        <v>37275.978752472525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3">
      <c r="A71">
        <v>69</v>
      </c>
      <c r="B71">
        <f t="shared" si="1"/>
        <v>28</v>
      </c>
      <c r="C71" s="11">
        <v>45689</v>
      </c>
      <c r="D71" s="19">
        <f>SUM(E71:INDEX(E71:AI71,1,B71))+D70</f>
        <v>1924866.5551681304</v>
      </c>
      <c r="E71" s="8"/>
      <c r="F71" s="8"/>
      <c r="G71" s="8"/>
      <c r="H71" s="8"/>
      <c r="I71" s="8">
        <f>'Loan Detail'!$L$1</f>
        <v>37275.978752472525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3">
      <c r="A72">
        <v>70</v>
      </c>
      <c r="B72">
        <f t="shared" si="1"/>
        <v>31</v>
      </c>
      <c r="C72" s="11">
        <v>45717</v>
      </c>
      <c r="D72" s="19">
        <f>SUM(E72:INDEX(E72:AI72,1,B72))+D71</f>
        <v>1962142.5339206029</v>
      </c>
      <c r="E72" s="8"/>
      <c r="F72" s="8"/>
      <c r="G72" s="8"/>
      <c r="H72" s="8"/>
      <c r="I72" s="8">
        <f>'Loan Detail'!$L$1</f>
        <v>37275.978752472525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3">
      <c r="A73">
        <v>71</v>
      </c>
      <c r="B73">
        <f t="shared" si="1"/>
        <v>30</v>
      </c>
      <c r="C73" s="11">
        <v>45748</v>
      </c>
      <c r="D73" s="19">
        <f>SUM(E73:INDEX(E73:AI73,1,B73))+D72</f>
        <v>1999418.5126730753</v>
      </c>
      <c r="E73" s="8"/>
      <c r="F73" s="8"/>
      <c r="G73" s="8"/>
      <c r="H73" s="8"/>
      <c r="I73" s="8">
        <f>'Loan Detail'!$L$1</f>
        <v>37275.978752472525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3">
      <c r="A74">
        <v>72</v>
      </c>
      <c r="B74">
        <f t="shared" si="1"/>
        <v>31</v>
      </c>
      <c r="C74" s="11">
        <v>45778</v>
      </c>
      <c r="D74" s="19">
        <f>SUM(E74:INDEX(E74:AI74,1,B74))+D73</f>
        <v>2036694.4914255477</v>
      </c>
      <c r="E74" s="8"/>
      <c r="F74" s="8"/>
      <c r="G74" s="8"/>
      <c r="H74" s="8"/>
      <c r="I74" s="8">
        <f>'Loan Detail'!$L$1</f>
        <v>37275.978752472525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3">
      <c r="A75">
        <v>73</v>
      </c>
      <c r="B75">
        <f t="shared" si="1"/>
        <v>30</v>
      </c>
      <c r="C75" s="11">
        <v>45809</v>
      </c>
      <c r="D75" s="19">
        <f>SUM(E75:INDEX(E75:AI75,1,B75))+D74</f>
        <v>2073970.4701780202</v>
      </c>
      <c r="E75" s="8"/>
      <c r="F75" s="8"/>
      <c r="G75" s="8"/>
      <c r="H75" s="8"/>
      <c r="I75" s="8">
        <f>'Loan Detail'!$L$1</f>
        <v>37275.978752472525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3">
      <c r="A76">
        <v>74</v>
      </c>
      <c r="B76">
        <f t="shared" si="1"/>
        <v>31</v>
      </c>
      <c r="C76" s="11">
        <v>45839</v>
      </c>
      <c r="D76" s="19">
        <f>SUM(E76:INDEX(E76:AI76,1,B76))+D75</f>
        <v>2111246.4489304926</v>
      </c>
      <c r="E76" s="8"/>
      <c r="F76" s="8"/>
      <c r="G76" s="8"/>
      <c r="H76" s="8"/>
      <c r="I76" s="8">
        <f>'Loan Detail'!$L$1</f>
        <v>37275.978752472525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3">
      <c r="A77">
        <v>75</v>
      </c>
      <c r="B77">
        <f t="shared" si="1"/>
        <v>31</v>
      </c>
      <c r="C77" s="11">
        <v>45870</v>
      </c>
      <c r="D77" s="19">
        <f>SUM(E77:INDEX(E77:AI77,1,B77))+D76</f>
        <v>2148522.4276829651</v>
      </c>
      <c r="E77" s="8"/>
      <c r="F77" s="8"/>
      <c r="G77" s="8"/>
      <c r="H77" s="8"/>
      <c r="I77" s="8">
        <f>'Loan Detail'!$L$1</f>
        <v>37275.978752472525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3">
      <c r="A78">
        <v>76</v>
      </c>
      <c r="B78">
        <f t="shared" si="1"/>
        <v>30</v>
      </c>
      <c r="C78" s="11">
        <v>45901</v>
      </c>
      <c r="D78" s="19">
        <f>SUM(E78:INDEX(E78:AI78,1,B78))+D77</f>
        <v>2185798.4064354375</v>
      </c>
      <c r="E78" s="8"/>
      <c r="F78" s="8"/>
      <c r="G78" s="8"/>
      <c r="H78" s="8"/>
      <c r="I78" s="8">
        <f>'Loan Detail'!$L$1</f>
        <v>37275.978752472525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3">
      <c r="A79">
        <v>77</v>
      </c>
      <c r="B79">
        <f t="shared" si="1"/>
        <v>31</v>
      </c>
      <c r="C79" s="11">
        <v>45931</v>
      </c>
      <c r="D79" s="19">
        <f>SUM(E79:INDEX(E79:AI79,1,B79))+D78</f>
        <v>2223074.3851879099</v>
      </c>
      <c r="E79" s="8"/>
      <c r="F79" s="8"/>
      <c r="G79" s="8"/>
      <c r="H79" s="8"/>
      <c r="I79" s="8">
        <f>'Loan Detail'!$L$1</f>
        <v>37275.978752472525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3">
      <c r="A80">
        <v>78</v>
      </c>
      <c r="B80">
        <f t="shared" si="1"/>
        <v>30</v>
      </c>
      <c r="C80" s="11">
        <v>45962</v>
      </c>
      <c r="D80" s="19">
        <f>SUM(E80:INDEX(E80:AI80,1,B80))+D79</f>
        <v>2260350.3639403824</v>
      </c>
      <c r="E80" s="8"/>
      <c r="F80" s="8"/>
      <c r="G80" s="8"/>
      <c r="H80" s="8"/>
      <c r="I80" s="8">
        <f>'Loan Detail'!$L$1</f>
        <v>37275.978752472525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3">
      <c r="A81">
        <v>79</v>
      </c>
      <c r="B81">
        <f t="shared" si="1"/>
        <v>31</v>
      </c>
      <c r="C81" s="11">
        <v>45992</v>
      </c>
      <c r="D81" s="19">
        <f>SUM(E81:INDEX(E81:AI81,1,B81))+D80</f>
        <v>2297626.3426928548</v>
      </c>
      <c r="E81" s="8"/>
      <c r="F81" s="8"/>
      <c r="G81" s="8"/>
      <c r="H81" s="8"/>
      <c r="I81" s="8">
        <f>'Loan Detail'!$L$1</f>
        <v>37275.978752472525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3">
      <c r="A82">
        <v>80</v>
      </c>
      <c r="B82">
        <f t="shared" si="1"/>
        <v>31</v>
      </c>
      <c r="C82" s="11">
        <v>46023</v>
      </c>
      <c r="D82" s="19">
        <f>SUM(E82:INDEX(E82:AI82,1,B82))+D81</f>
        <v>2334902.3214453273</v>
      </c>
      <c r="E82" s="8"/>
      <c r="F82" s="8"/>
      <c r="G82" s="8"/>
      <c r="H82" s="8"/>
      <c r="I82" s="8">
        <f>'Loan Detail'!$L$1</f>
        <v>37275.978752472525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3">
      <c r="A83">
        <v>81</v>
      </c>
      <c r="B83">
        <f t="shared" si="1"/>
        <v>28</v>
      </c>
      <c r="C83" s="11">
        <v>46054</v>
      </c>
      <c r="D83" s="19">
        <f>SUM(E83:INDEX(E83:AI83,1,B83))+D82</f>
        <v>2372178.3001977997</v>
      </c>
      <c r="E83" s="8"/>
      <c r="F83" s="8"/>
      <c r="G83" s="8"/>
      <c r="H83" s="8"/>
      <c r="I83" s="8">
        <f>'Loan Detail'!$L$1</f>
        <v>37275.978752472525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3">
      <c r="A84">
        <v>82</v>
      </c>
      <c r="B84">
        <f t="shared" si="1"/>
        <v>31</v>
      </c>
      <c r="C84" s="11">
        <v>46082</v>
      </c>
      <c r="D84" s="19">
        <f>SUM(E84:INDEX(E84:AI84,1,B84))+D83</f>
        <v>2409454.2789502721</v>
      </c>
      <c r="E84" s="8"/>
      <c r="F84" s="8"/>
      <c r="G84" s="8"/>
      <c r="H84" s="8"/>
      <c r="I84" s="8">
        <f>'Loan Detail'!$L$1</f>
        <v>37275.978752472525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3">
      <c r="A85">
        <v>83</v>
      </c>
      <c r="B85">
        <f t="shared" si="1"/>
        <v>30</v>
      </c>
      <c r="C85" s="11">
        <v>46113</v>
      </c>
      <c r="D85" s="19">
        <f>SUM(E85:INDEX(E85:AI85,1,B85))+D84</f>
        <v>2446730.2577027446</v>
      </c>
      <c r="E85" s="8"/>
      <c r="F85" s="8"/>
      <c r="G85" s="8"/>
      <c r="H85" s="8"/>
      <c r="I85" s="8">
        <f>'Loan Detail'!$L$1</f>
        <v>37275.978752472525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x14ac:dyDescent="0.3">
      <c r="A86">
        <v>84</v>
      </c>
      <c r="B86">
        <f t="shared" si="1"/>
        <v>31</v>
      </c>
      <c r="C86" s="11">
        <v>46143</v>
      </c>
      <c r="D86" s="19">
        <f>SUM(E86:INDEX(E86:AI86,1,B86))+D85</f>
        <v>2484006.236455217</v>
      </c>
      <c r="E86" s="8"/>
      <c r="F86" s="8"/>
      <c r="G86" s="8"/>
      <c r="H86" s="8"/>
      <c r="I86" s="8">
        <f>'Loan Detail'!$L$1</f>
        <v>37275.978752472525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x14ac:dyDescent="0.3">
      <c r="A87">
        <v>85</v>
      </c>
      <c r="B87">
        <f t="shared" si="1"/>
        <v>30</v>
      </c>
      <c r="C87" s="11">
        <v>46174</v>
      </c>
      <c r="D87" s="19">
        <f>SUM(E87:INDEX(E87:AI87,1,B87))+D86</f>
        <v>2521282.2152076894</v>
      </c>
      <c r="E87" s="8"/>
      <c r="F87" s="8"/>
      <c r="G87" s="8"/>
      <c r="H87" s="8"/>
      <c r="I87" s="8">
        <f>'Loan Detail'!$L$1</f>
        <v>37275.978752472525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x14ac:dyDescent="0.3">
      <c r="A88">
        <v>86</v>
      </c>
      <c r="B88">
        <f t="shared" si="1"/>
        <v>31</v>
      </c>
      <c r="C88" s="11">
        <v>46204</v>
      </c>
      <c r="D88" s="19">
        <f>SUM(E88:INDEX(E88:AI88,1,B88))+D87</f>
        <v>2558558.1939601619</v>
      </c>
      <c r="E88" s="8"/>
      <c r="F88" s="8"/>
      <c r="G88" s="8"/>
      <c r="H88" s="8"/>
      <c r="I88" s="8">
        <f>'Loan Detail'!$L$1</f>
        <v>37275.978752472525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x14ac:dyDescent="0.3">
      <c r="A89">
        <v>87</v>
      </c>
      <c r="B89">
        <f t="shared" si="1"/>
        <v>31</v>
      </c>
      <c r="C89" s="11">
        <v>46235</v>
      </c>
      <c r="D89" s="19">
        <f>SUM(E89:INDEX(E89:AI89,1,B89))+D88</f>
        <v>2595834.1727126343</v>
      </c>
      <c r="E89" s="8"/>
      <c r="F89" s="8"/>
      <c r="G89" s="8"/>
      <c r="H89" s="8"/>
      <c r="I89" s="8">
        <f>'Loan Detail'!$L$1</f>
        <v>37275.978752472525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x14ac:dyDescent="0.3">
      <c r="A90">
        <v>88</v>
      </c>
      <c r="B90">
        <f t="shared" si="1"/>
        <v>30</v>
      </c>
      <c r="C90" s="11">
        <v>46266</v>
      </c>
      <c r="D90" s="19">
        <f>SUM(E90:INDEX(E90:AI90,1,B90))+D89</f>
        <v>2633110.1514651068</v>
      </c>
      <c r="E90" s="8"/>
      <c r="F90" s="8"/>
      <c r="G90" s="8"/>
      <c r="H90" s="8"/>
      <c r="I90" s="8">
        <f>'Loan Detail'!$L$1</f>
        <v>37275.978752472525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x14ac:dyDescent="0.3">
      <c r="A91">
        <v>89</v>
      </c>
      <c r="B91">
        <f t="shared" si="1"/>
        <v>31</v>
      </c>
      <c r="C91" s="11">
        <v>46296</v>
      </c>
      <c r="D91" s="19">
        <f>SUM(E91:INDEX(E91:AI91,1,B91))+D90</f>
        <v>2670386.1302175792</v>
      </c>
      <c r="E91" s="8"/>
      <c r="F91" s="8"/>
      <c r="G91" s="8"/>
      <c r="H91" s="8"/>
      <c r="I91" s="8">
        <f>'Loan Detail'!$L$1</f>
        <v>37275.978752472525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x14ac:dyDescent="0.3">
      <c r="A92">
        <v>90</v>
      </c>
      <c r="B92">
        <f t="shared" si="1"/>
        <v>30</v>
      </c>
      <c r="C92" s="11">
        <v>46327</v>
      </c>
      <c r="D92" s="19">
        <f>SUM(E92:INDEX(E92:AI92,1,B92))+D91</f>
        <v>2707662.1089700516</v>
      </c>
      <c r="E92" s="8"/>
      <c r="F92" s="8"/>
      <c r="G92" s="8"/>
      <c r="H92" s="8"/>
      <c r="I92" s="8">
        <f>'Loan Detail'!$L$1</f>
        <v>37275.978752472525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x14ac:dyDescent="0.3">
      <c r="A93">
        <v>91</v>
      </c>
      <c r="B93">
        <f t="shared" si="1"/>
        <v>31</v>
      </c>
      <c r="C93" s="11">
        <v>46357</v>
      </c>
      <c r="D93" s="19">
        <f>SUM(E93:INDEX(E93:AI93,1,B93))+D92</f>
        <v>2744938.0877225241</v>
      </c>
      <c r="E93" s="8"/>
      <c r="F93" s="8"/>
      <c r="G93" s="8"/>
      <c r="H93" s="8"/>
      <c r="I93" s="8">
        <f>'Loan Detail'!$L$1</f>
        <v>37275.978752472525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x14ac:dyDescent="0.3">
      <c r="A94">
        <v>92</v>
      </c>
      <c r="B94">
        <f t="shared" si="1"/>
        <v>31</v>
      </c>
      <c r="C94" s="11">
        <v>46388</v>
      </c>
      <c r="D94" s="19">
        <f>SUM(E94:INDEX(E94:AI94,1,B94))+D93</f>
        <v>2782214.0664749965</v>
      </c>
      <c r="E94" s="8"/>
      <c r="F94" s="8"/>
      <c r="G94" s="8"/>
      <c r="H94" s="8"/>
      <c r="I94" s="8">
        <f>'Loan Detail'!$L$1</f>
        <v>37275.978752472525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x14ac:dyDescent="0.3">
      <c r="A95">
        <v>93</v>
      </c>
      <c r="B95">
        <f t="shared" si="1"/>
        <v>28</v>
      </c>
      <c r="C95" s="11">
        <v>46419</v>
      </c>
      <c r="D95" s="19">
        <f>SUM(E95:INDEX(E95:AI95,1,B95))+D94</f>
        <v>2819490.0452274689</v>
      </c>
      <c r="E95" s="8"/>
      <c r="F95" s="8"/>
      <c r="G95" s="8"/>
      <c r="H95" s="8"/>
      <c r="I95" s="8">
        <f>'Loan Detail'!$L$1</f>
        <v>37275.978752472525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x14ac:dyDescent="0.3">
      <c r="A96">
        <v>94</v>
      </c>
      <c r="B96">
        <f t="shared" si="1"/>
        <v>31</v>
      </c>
      <c r="C96" s="11">
        <v>46447</v>
      </c>
      <c r="D96" s="19">
        <f>SUM(E96:INDEX(E96:AI96,1,B96))+D95</f>
        <v>2856766.0239799414</v>
      </c>
      <c r="E96" s="8"/>
      <c r="F96" s="8"/>
      <c r="G96" s="8"/>
      <c r="H96" s="8"/>
      <c r="I96" s="8">
        <f>'Loan Detail'!$L$1</f>
        <v>37275.978752472525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3">
      <c r="A97">
        <v>95</v>
      </c>
      <c r="B97">
        <f t="shared" si="1"/>
        <v>30</v>
      </c>
      <c r="C97" s="11">
        <v>46478</v>
      </c>
      <c r="D97" s="19">
        <f>SUM(E97:INDEX(E97:AI97,1,B97))+D96</f>
        <v>2894042.0027324138</v>
      </c>
      <c r="E97" s="8"/>
      <c r="F97" s="8"/>
      <c r="G97" s="8"/>
      <c r="H97" s="8"/>
      <c r="I97" s="8">
        <f>'Loan Detail'!$L$1</f>
        <v>37275.978752472525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3">
      <c r="A98">
        <v>96</v>
      </c>
      <c r="B98">
        <f t="shared" si="1"/>
        <v>31</v>
      </c>
      <c r="C98" s="11">
        <v>46508</v>
      </c>
      <c r="D98" s="19">
        <f>SUM(E98:INDEX(E98:AI98,1,B98))+D97</f>
        <v>2931317.9814848863</v>
      </c>
      <c r="E98" s="8"/>
      <c r="F98" s="8"/>
      <c r="G98" s="8"/>
      <c r="H98" s="8"/>
      <c r="I98" s="8">
        <f>'Loan Detail'!$L$1</f>
        <v>37275.978752472525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3">
      <c r="A99">
        <v>97</v>
      </c>
      <c r="B99">
        <f t="shared" si="1"/>
        <v>30</v>
      </c>
      <c r="C99" s="11">
        <v>46539</v>
      </c>
      <c r="D99" s="19">
        <f>SUM(E99:INDEX(E99:AI99,1,B99))+D98</f>
        <v>2968593.9602373587</v>
      </c>
      <c r="E99" s="8"/>
      <c r="F99" s="8"/>
      <c r="G99" s="8"/>
      <c r="H99" s="8"/>
      <c r="I99" s="8">
        <f>'Loan Detail'!$L$1</f>
        <v>37275.978752472525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3">
      <c r="A100">
        <v>98</v>
      </c>
      <c r="B100">
        <f t="shared" si="1"/>
        <v>31</v>
      </c>
      <c r="C100" s="11">
        <v>46569</v>
      </c>
      <c r="D100" s="19">
        <f>SUM(E100:INDEX(E100:AI100,1,B100))+D99</f>
        <v>3005869.9389898311</v>
      </c>
      <c r="E100" s="8"/>
      <c r="F100" s="8"/>
      <c r="G100" s="8"/>
      <c r="H100" s="8"/>
      <c r="I100" s="8">
        <f>'Loan Detail'!$L$1</f>
        <v>37275.978752472525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3">
      <c r="A101">
        <v>99</v>
      </c>
      <c r="B101">
        <f t="shared" si="1"/>
        <v>31</v>
      </c>
      <c r="C101" s="11">
        <v>46600</v>
      </c>
      <c r="D101" s="19">
        <f>SUM(E101:INDEX(E101:AI101,1,B101))+D100</f>
        <v>3043145.9177423036</v>
      </c>
      <c r="E101" s="8"/>
      <c r="F101" s="8"/>
      <c r="G101" s="8"/>
      <c r="H101" s="8"/>
      <c r="I101" s="8">
        <f>'Loan Detail'!$L$1</f>
        <v>37275.978752472525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3">
      <c r="A102">
        <v>100</v>
      </c>
      <c r="B102">
        <f t="shared" si="1"/>
        <v>30</v>
      </c>
      <c r="C102" s="11">
        <v>46631</v>
      </c>
      <c r="D102" s="19">
        <f>SUM(E102:INDEX(E102:AI102,1,B102))+D101</f>
        <v>3080421.896494776</v>
      </c>
      <c r="E102" s="8"/>
      <c r="F102" s="8"/>
      <c r="G102" s="8"/>
      <c r="H102" s="8"/>
      <c r="I102" s="8">
        <f>'Loan Detail'!$L$1</f>
        <v>37275.978752472525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3">
      <c r="A103">
        <v>101</v>
      </c>
      <c r="B103">
        <f t="shared" si="1"/>
        <v>31</v>
      </c>
      <c r="C103" s="11">
        <v>46661</v>
      </c>
      <c r="D103" s="19">
        <f>SUM(E103:INDEX(E103:AI103,1,B103))+D102</f>
        <v>3117697.8752472484</v>
      </c>
      <c r="E103" s="8"/>
      <c r="F103" s="8"/>
      <c r="G103" s="8"/>
      <c r="H103" s="8"/>
      <c r="I103" s="8">
        <f>'Loan Detail'!$L$1</f>
        <v>37275.978752472525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3">
      <c r="A104">
        <v>102</v>
      </c>
      <c r="B104">
        <f t="shared" si="1"/>
        <v>30</v>
      </c>
      <c r="C104" s="11">
        <v>46692</v>
      </c>
      <c r="D104" s="19">
        <f>SUM(E104:INDEX(E104:AI104,1,B104))+D103</f>
        <v>3154973.8539997209</v>
      </c>
      <c r="E104" s="8"/>
      <c r="F104" s="8"/>
      <c r="G104" s="8"/>
      <c r="H104" s="8"/>
      <c r="I104" s="8">
        <f>'Loan Detail'!$L$1</f>
        <v>37275.978752472525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3">
      <c r="A105">
        <v>103</v>
      </c>
      <c r="B105">
        <f t="shared" si="1"/>
        <v>31</v>
      </c>
      <c r="C105" s="11">
        <v>46722</v>
      </c>
      <c r="D105" s="19">
        <f>SUM(E105:INDEX(E105:AI105,1,B105))+D104</f>
        <v>3192249.8327521933</v>
      </c>
      <c r="E105" s="8"/>
      <c r="F105" s="8"/>
      <c r="G105" s="8"/>
      <c r="H105" s="8"/>
      <c r="I105" s="8">
        <f>'Loan Detail'!$L$1</f>
        <v>37275.978752472525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3">
      <c r="A106">
        <v>104</v>
      </c>
      <c r="B106">
        <f t="shared" si="1"/>
        <v>31</v>
      </c>
      <c r="C106" s="11">
        <v>46753</v>
      </c>
      <c r="D106" s="19">
        <f>SUM(E106:INDEX(E106:AI106,1,B106))+D105</f>
        <v>3229525.8115046658</v>
      </c>
      <c r="E106" s="8"/>
      <c r="F106" s="8"/>
      <c r="G106" s="8"/>
      <c r="H106" s="8"/>
      <c r="I106" s="8">
        <f>'Loan Detail'!$L$1</f>
        <v>37275.978752472525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3">
      <c r="A107">
        <v>105</v>
      </c>
      <c r="B107">
        <f t="shared" si="1"/>
        <v>29</v>
      </c>
      <c r="C107" s="11">
        <v>46784</v>
      </c>
      <c r="D107" s="19">
        <f>SUM(E107:INDEX(E107:AI107,1,B107))+D106</f>
        <v>3266801.7902571382</v>
      </c>
      <c r="E107" s="8"/>
      <c r="F107" s="8"/>
      <c r="G107" s="8"/>
      <c r="H107" s="8"/>
      <c r="I107" s="8">
        <f>'Loan Detail'!$L$1</f>
        <v>37275.978752472525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3">
      <c r="A108">
        <v>106</v>
      </c>
      <c r="B108">
        <f t="shared" si="1"/>
        <v>31</v>
      </c>
      <c r="C108" s="11">
        <v>46813</v>
      </c>
      <c r="D108" s="19">
        <f>SUM(E108:INDEX(E108:AI108,1,B108))+D107</f>
        <v>3304077.7690096106</v>
      </c>
      <c r="E108" s="8"/>
      <c r="F108" s="8"/>
      <c r="G108" s="8"/>
      <c r="H108" s="8"/>
      <c r="I108" s="8">
        <f>'Loan Detail'!$L$1</f>
        <v>37275.978752472525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3">
      <c r="A109">
        <v>107</v>
      </c>
      <c r="B109">
        <f t="shared" si="1"/>
        <v>30</v>
      </c>
      <c r="C109" s="11">
        <v>46844</v>
      </c>
      <c r="D109" s="19">
        <f>SUM(E109:INDEX(E109:AI109,1,B109))+D108</f>
        <v>3341353.7477620831</v>
      </c>
      <c r="E109" s="8"/>
      <c r="F109" s="8"/>
      <c r="G109" s="8"/>
      <c r="H109" s="8"/>
      <c r="I109" s="8">
        <f>'Loan Detail'!$L$1</f>
        <v>37275.978752472525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3">
      <c r="A110">
        <v>108</v>
      </c>
      <c r="B110">
        <f t="shared" si="1"/>
        <v>31</v>
      </c>
      <c r="C110" s="11">
        <v>46874</v>
      </c>
      <c r="D110" s="19">
        <f>SUM(E110:INDEX(E110:AI110,1,B110))+D109</f>
        <v>3378629.7265145555</v>
      </c>
      <c r="E110" s="8"/>
      <c r="F110" s="8"/>
      <c r="G110" s="8"/>
      <c r="H110" s="8"/>
      <c r="I110" s="8">
        <f>'Loan Detail'!$L$1</f>
        <v>37275.978752472525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3">
      <c r="A111">
        <v>109</v>
      </c>
      <c r="B111">
        <f t="shared" si="1"/>
        <v>30</v>
      </c>
      <c r="C111" s="11">
        <v>46905</v>
      </c>
      <c r="D111" s="19">
        <f>SUM(E111:INDEX(E111:AI111,1,B111))+D110</f>
        <v>3415905.705267028</v>
      </c>
      <c r="E111" s="8"/>
      <c r="F111" s="8"/>
      <c r="G111" s="8"/>
      <c r="H111" s="8"/>
      <c r="I111" s="8">
        <f>'Loan Detail'!$L$1</f>
        <v>37275.978752472525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x14ac:dyDescent="0.3">
      <c r="A112">
        <v>110</v>
      </c>
      <c r="B112">
        <f t="shared" si="1"/>
        <v>31</v>
      </c>
      <c r="C112" s="11">
        <v>46935</v>
      </c>
      <c r="D112" s="19">
        <f>SUM(E112:INDEX(E112:AI112,1,B112))+D111</f>
        <v>3453181.6840195004</v>
      </c>
      <c r="E112" s="8"/>
      <c r="F112" s="8"/>
      <c r="G112" s="8"/>
      <c r="H112" s="8"/>
      <c r="I112" s="8">
        <f>'Loan Detail'!$L$1</f>
        <v>37275.978752472525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x14ac:dyDescent="0.3">
      <c r="A113">
        <v>111</v>
      </c>
      <c r="B113">
        <f t="shared" si="1"/>
        <v>31</v>
      </c>
      <c r="C113" s="11">
        <v>46966</v>
      </c>
      <c r="D113" s="19">
        <f>SUM(E113:INDEX(E113:AI113,1,B113))+D112</f>
        <v>3490457.6627719728</v>
      </c>
      <c r="E113" s="8"/>
      <c r="F113" s="8"/>
      <c r="G113" s="8"/>
      <c r="H113" s="8"/>
      <c r="I113" s="8">
        <f>'Loan Detail'!$L$1</f>
        <v>37275.978752472525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x14ac:dyDescent="0.3">
      <c r="A114">
        <v>112</v>
      </c>
      <c r="B114">
        <f t="shared" si="1"/>
        <v>30</v>
      </c>
      <c r="C114" s="11">
        <v>46997</v>
      </c>
      <c r="D114" s="19">
        <f>SUM(E114:INDEX(E114:AI114,1,B114))+D113</f>
        <v>3527733.6415244453</v>
      </c>
      <c r="E114" s="8"/>
      <c r="F114" s="8"/>
      <c r="G114" s="8"/>
      <c r="H114" s="8"/>
      <c r="I114" s="8">
        <f>'Loan Detail'!$L$1</f>
        <v>37275.978752472525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3">
      <c r="A115">
        <v>113</v>
      </c>
      <c r="B115">
        <f t="shared" si="1"/>
        <v>31</v>
      </c>
      <c r="C115" s="11">
        <v>47027</v>
      </c>
      <c r="D115" s="19">
        <f>SUM(E115:INDEX(E115:AI115,1,B115))+D114</f>
        <v>3565009.6202769177</v>
      </c>
      <c r="E115" s="8"/>
      <c r="F115" s="8"/>
      <c r="G115" s="8"/>
      <c r="H115" s="8"/>
      <c r="I115" s="8">
        <f>'Loan Detail'!$L$1</f>
        <v>37275.978752472525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x14ac:dyDescent="0.3">
      <c r="A116">
        <v>114</v>
      </c>
      <c r="B116">
        <f t="shared" si="1"/>
        <v>30</v>
      </c>
      <c r="C116" s="11">
        <v>47058</v>
      </c>
      <c r="D116" s="19">
        <f>SUM(E116:INDEX(E116:AI116,1,B116))+D115</f>
        <v>3602285.5990293901</v>
      </c>
      <c r="E116" s="8"/>
      <c r="F116" s="8"/>
      <c r="G116" s="8"/>
      <c r="H116" s="8"/>
      <c r="I116" s="8">
        <f>'Loan Detail'!$L$1</f>
        <v>37275.978752472525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x14ac:dyDescent="0.3">
      <c r="A117">
        <v>115</v>
      </c>
      <c r="B117">
        <f t="shared" si="1"/>
        <v>31</v>
      </c>
      <c r="C117" s="11">
        <v>47088</v>
      </c>
      <c r="D117" s="19">
        <f>SUM(E117:INDEX(E117:AI117,1,B117))+D116</f>
        <v>3639561.5777818626</v>
      </c>
      <c r="E117" s="8"/>
      <c r="F117" s="8"/>
      <c r="G117" s="8"/>
      <c r="H117" s="8"/>
      <c r="I117" s="8">
        <f>'Loan Detail'!$L$1</f>
        <v>37275.978752472525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x14ac:dyDescent="0.3">
      <c r="A118">
        <v>116</v>
      </c>
      <c r="B118">
        <f t="shared" si="1"/>
        <v>31</v>
      </c>
      <c r="C118" s="11">
        <v>47119</v>
      </c>
      <c r="D118" s="19">
        <f>SUM(E118:INDEX(E118:AI118,1,B118))+D117</f>
        <v>3676837.556534335</v>
      </c>
      <c r="E118" s="8"/>
      <c r="F118" s="8"/>
      <c r="G118" s="8"/>
      <c r="H118" s="8"/>
      <c r="I118" s="8">
        <f>'Loan Detail'!$L$1</f>
        <v>37275.978752472525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x14ac:dyDescent="0.3">
      <c r="A119">
        <v>117</v>
      </c>
      <c r="B119">
        <f t="shared" si="1"/>
        <v>28</v>
      </c>
      <c r="C119" s="11">
        <v>47150</v>
      </c>
      <c r="D119" s="19">
        <f>SUM(E119:INDEX(E119:AI119,1,B119))+D118</f>
        <v>3714113.5352868075</v>
      </c>
      <c r="E119" s="8"/>
      <c r="F119" s="8"/>
      <c r="G119" s="8"/>
      <c r="H119" s="8"/>
      <c r="I119" s="8">
        <f>'Loan Detail'!$L$1</f>
        <v>37275.978752472525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x14ac:dyDescent="0.3">
      <c r="A120">
        <v>118</v>
      </c>
      <c r="B120">
        <f t="shared" si="1"/>
        <v>31</v>
      </c>
      <c r="C120" s="11">
        <v>47178</v>
      </c>
      <c r="D120" s="19">
        <f>SUM(E120:INDEX(E120:AI120,1,B120))+D119</f>
        <v>3751389.5140392799</v>
      </c>
      <c r="E120" s="8"/>
      <c r="F120" s="8"/>
      <c r="G120" s="8"/>
      <c r="H120" s="8"/>
      <c r="I120" s="8">
        <f>'Loan Detail'!$L$1</f>
        <v>37275.978752472525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x14ac:dyDescent="0.3">
      <c r="A121">
        <v>119</v>
      </c>
      <c r="B121">
        <f t="shared" si="1"/>
        <v>30</v>
      </c>
      <c r="C121" s="11">
        <v>47209</v>
      </c>
      <c r="D121" s="19">
        <f>SUM(E121:INDEX(E121:AI121,1,B121))+D120</f>
        <v>3788665.4927917523</v>
      </c>
      <c r="E121" s="8"/>
      <c r="F121" s="8"/>
      <c r="G121" s="8"/>
      <c r="H121" s="8"/>
      <c r="I121" s="8">
        <f>'Loan Detail'!$L$1</f>
        <v>37275.978752472525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x14ac:dyDescent="0.3">
      <c r="A122">
        <v>120</v>
      </c>
      <c r="B122">
        <f t="shared" si="1"/>
        <v>31</v>
      </c>
      <c r="C122" s="11">
        <v>47239</v>
      </c>
      <c r="D122" s="19">
        <f>SUM(E122:INDEX(E122:AI122,1,B122))+D121</f>
        <v>3825941.4715442248</v>
      </c>
      <c r="E122" s="8"/>
      <c r="F122" s="8"/>
      <c r="G122" s="8"/>
      <c r="H122" s="8"/>
      <c r="I122" s="8">
        <f>'Loan Detail'!$L$1</f>
        <v>37275.978752472525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x14ac:dyDescent="0.3">
      <c r="C1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F704-C1F0-45DA-B7AF-D3EC080A28DB}">
  <dimension ref="A1:AK126"/>
  <sheetViews>
    <sheetView workbookViewId="0">
      <selection activeCell="H10" sqref="H10"/>
    </sheetView>
  </sheetViews>
  <sheetFormatPr defaultRowHeight="14.4" x14ac:dyDescent="0.3"/>
  <cols>
    <col min="3" max="3" width="12.44140625" bestFit="1" customWidth="1"/>
    <col min="4" max="4" width="12.109375" bestFit="1" customWidth="1"/>
    <col min="5" max="5" width="14.6640625" bestFit="1" customWidth="1"/>
    <col min="18" max="18" width="9.5546875" bestFit="1" customWidth="1"/>
    <col min="37" max="37" width="9.5546875" bestFit="1" customWidth="1"/>
  </cols>
  <sheetData>
    <row r="1" spans="1:37" x14ac:dyDescent="0.3">
      <c r="D1" t="s">
        <v>59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7" x14ac:dyDescent="0.3">
      <c r="A2">
        <v>0</v>
      </c>
      <c r="B2">
        <v>0</v>
      </c>
      <c r="C2" t="s">
        <v>44</v>
      </c>
    </row>
    <row r="3" spans="1:37" x14ac:dyDescent="0.3">
      <c r="A3">
        <v>1</v>
      </c>
      <c r="B3">
        <f>DAY(EOMONTH(C3,0))</f>
        <v>30</v>
      </c>
      <c r="C3" s="11">
        <v>43617</v>
      </c>
      <c r="D3" s="19">
        <f>'Daily Interest'!D3</f>
        <v>1853.2987231466602</v>
      </c>
      <c r="E3" s="8">
        <f>-$D2+'Deposite-Withdrawal'!$D2+SUM('Deposite-Withdrawal'!$E3:E3)</f>
        <v>0</v>
      </c>
      <c r="F3" s="8">
        <f>-$D2+'Deposite-Withdrawal'!$D2+SUM('Deposite-Withdrawal'!$E3:F3)</f>
        <v>0</v>
      </c>
      <c r="G3" s="8">
        <f>-$D2+'Deposite-Withdrawal'!$D2+SUM('Deposite-Withdrawal'!$E3:G3)</f>
        <v>0</v>
      </c>
      <c r="H3" s="8">
        <f>-$D2+'Deposite-Withdrawal'!$D2+SUM('Deposite-Withdrawal'!$E3:H3)</f>
        <v>0</v>
      </c>
      <c r="I3" s="8">
        <f>-$D2+'Deposite-Withdrawal'!$D2+SUM('Deposite-Withdrawal'!$E3:I3)</f>
        <v>0</v>
      </c>
      <c r="J3" s="8">
        <f>-$D2+'Deposite-Withdrawal'!$D2+SUM('Deposite-Withdrawal'!$E3:J3)</f>
        <v>0</v>
      </c>
      <c r="K3" s="8">
        <f>-$D2+'Deposite-Withdrawal'!$D2+SUM('Deposite-Withdrawal'!$E3:K3)</f>
        <v>0</v>
      </c>
      <c r="L3" s="8">
        <f>-$D2+'Deposite-Withdrawal'!$D2+SUM('Deposite-Withdrawal'!$E3:L3)</f>
        <v>0</v>
      </c>
      <c r="M3" s="8">
        <f>-$D2+'Deposite-Withdrawal'!$D2+SUM('Deposite-Withdrawal'!$E3:M3)</f>
        <v>0</v>
      </c>
      <c r="N3" s="8">
        <f>-$D2+'Deposite-Withdrawal'!$D2+SUM('Deposite-Withdrawal'!$E3:N3)</f>
        <v>0</v>
      </c>
      <c r="O3" s="8">
        <f>-$D2+'Deposite-Withdrawal'!$D2+SUM('Deposite-Withdrawal'!$E3:O3)</f>
        <v>0</v>
      </c>
      <c r="P3" s="8">
        <f>-$D2+'Deposite-Withdrawal'!$D2+SUM('Deposite-Withdrawal'!$E3:P3)</f>
        <v>0</v>
      </c>
      <c r="Q3" s="8">
        <f>-$D2+'Deposite-Withdrawal'!$D2+SUM('Deposite-Withdrawal'!$E3:Q3)</f>
        <v>0</v>
      </c>
      <c r="R3" s="8">
        <f>-$D2+'Deposite-Withdrawal'!$D2+SUM('Deposite-Withdrawal'!$E3:R3)</f>
        <v>0</v>
      </c>
      <c r="S3" s="8">
        <f>-$D2+'Deposite-Withdrawal'!$D2+SUM('Deposite-Withdrawal'!$E3:S3)</f>
        <v>0</v>
      </c>
      <c r="T3" s="8">
        <f>-$D2+'Deposite-Withdrawal'!$D2+SUM('Deposite-Withdrawal'!$E3:T3)</f>
        <v>0</v>
      </c>
      <c r="U3" s="8">
        <f>-$D2+'Deposite-Withdrawal'!$D2+SUM('Deposite-Withdrawal'!$E3:U3)</f>
        <v>0</v>
      </c>
      <c r="V3" s="8">
        <f>-$D2+'Deposite-Withdrawal'!$D2+SUM('Deposite-Withdrawal'!$E3:V3)</f>
        <v>0</v>
      </c>
      <c r="W3" s="8">
        <f>-$D2+'Deposite-Withdrawal'!$D2+SUM('Deposite-Withdrawal'!$E3:W3)</f>
        <v>-660000</v>
      </c>
      <c r="X3" s="8">
        <f>-$D2+'Deposite-Withdrawal'!$D2+SUM('Deposite-Withdrawal'!$E3:X3)</f>
        <v>-660000</v>
      </c>
      <c r="Y3" s="8">
        <f>-$D2+'Deposite-Withdrawal'!$D2+SUM('Deposite-Withdrawal'!$E3:Y3)</f>
        <v>-660000</v>
      </c>
      <c r="Z3" s="8">
        <f>-$D2+'Deposite-Withdrawal'!$D2+SUM('Deposite-Withdrawal'!$E3:Z3)</f>
        <v>-660000</v>
      </c>
      <c r="AA3" s="8">
        <f>-$D2+'Deposite-Withdrawal'!$D2+SUM('Deposite-Withdrawal'!$E3:AA3)</f>
        <v>-660000</v>
      </c>
      <c r="AB3" s="8">
        <f>-$D2+'Deposite-Withdrawal'!$D2+SUM('Deposite-Withdrawal'!$E3:AB3)</f>
        <v>-659900</v>
      </c>
      <c r="AC3" s="8">
        <f>-$D2+'Deposite-Withdrawal'!$D2+SUM('Deposite-Withdrawal'!$E3:AC3)</f>
        <v>-659900</v>
      </c>
      <c r="AD3" s="8">
        <f>-$D2+'Deposite-Withdrawal'!$D2+SUM('Deposite-Withdrawal'!$E3:AD3)</f>
        <v>-659900</v>
      </c>
      <c r="AE3" s="8">
        <f>-$D2+'Deposite-Withdrawal'!$D2+SUM('Deposite-Withdrawal'!$E3:AE3)</f>
        <v>-659900</v>
      </c>
      <c r="AF3" s="8">
        <f>-$D2+'Deposite-Withdrawal'!$D2+SUM('Deposite-Withdrawal'!$E3:AF3)</f>
        <v>-659900</v>
      </c>
      <c r="AG3" s="8">
        <f>-$D2+'Deposite-Withdrawal'!$D2+SUM('Deposite-Withdrawal'!$E3:AG3)</f>
        <v>-659900</v>
      </c>
      <c r="AH3" s="8">
        <f>-$D2+'Deposite-Withdrawal'!$D2+SUM('Deposite-Withdrawal'!$E3:AH3)</f>
        <v>-659900</v>
      </c>
      <c r="AI3" s="8">
        <f>-$D2+'Deposite-Withdrawal'!$D2+SUM('Deposite-Withdrawal'!$E3:AI3)</f>
        <v>-659900</v>
      </c>
      <c r="AK3" s="9"/>
    </row>
    <row r="4" spans="1:37" x14ac:dyDescent="0.3">
      <c r="A4">
        <v>2</v>
      </c>
      <c r="B4">
        <f t="shared" ref="B4:B67" si="0">DAY(EOMONTH(C4,0))</f>
        <v>31</v>
      </c>
      <c r="C4" s="11">
        <v>43647</v>
      </c>
      <c r="D4" s="19">
        <f>'Daily Interest'!D4</f>
        <v>4233.6405887724204</v>
      </c>
      <c r="E4" s="8">
        <f>-$D3+'Deposite-Withdrawal'!$D3+SUM('Deposite-Withdrawal'!$E4:E4)</f>
        <v>-661753.29872314667</v>
      </c>
      <c r="F4" s="8">
        <f>-$D3+'Deposite-Withdrawal'!$D3+SUM('Deposite-Withdrawal'!$E4:F4)</f>
        <v>-661753.29872314667</v>
      </c>
      <c r="G4" s="8">
        <f>-$D3+'Deposite-Withdrawal'!$D3+SUM('Deposite-Withdrawal'!$E4:G4)</f>
        <v>-661753.29872314667</v>
      </c>
      <c r="H4" s="8">
        <f>-$D3+'Deposite-Withdrawal'!$D3+SUM('Deposite-Withdrawal'!$E4:H4)</f>
        <v>-661753.29872314667</v>
      </c>
      <c r="I4" s="8">
        <f>-$D3+'Deposite-Withdrawal'!$D3+SUM('Deposite-Withdrawal'!$E4:I4)</f>
        <v>-574477.31997067411</v>
      </c>
      <c r="J4" s="8">
        <f>-$D3+'Deposite-Withdrawal'!$D3+SUM('Deposite-Withdrawal'!$E4:J4)</f>
        <v>-574477.31997067411</v>
      </c>
      <c r="K4" s="8">
        <f>-$D3+'Deposite-Withdrawal'!$D3+SUM('Deposite-Withdrawal'!$E4:K4)</f>
        <v>-574477.31997067411</v>
      </c>
      <c r="L4" s="8">
        <f>-$D3+'Deposite-Withdrawal'!$D3+SUM('Deposite-Withdrawal'!$E4:L4)</f>
        <v>-574477.31997067411</v>
      </c>
      <c r="M4" s="8">
        <f>-$D3+'Deposite-Withdrawal'!$D3+SUM('Deposite-Withdrawal'!$E4:M4)</f>
        <v>-574477.31997067411</v>
      </c>
      <c r="N4" s="8">
        <f>-$D3+'Deposite-Withdrawal'!$D3+SUM('Deposite-Withdrawal'!$E4:N4)</f>
        <v>-574477.31997067411</v>
      </c>
      <c r="O4" s="8">
        <f>-$D3+'Deposite-Withdrawal'!$D3+SUM('Deposite-Withdrawal'!$E4:O4)</f>
        <v>-574477.31997067411</v>
      </c>
      <c r="P4" s="8">
        <f>-$D3+'Deposite-Withdrawal'!$D3+SUM('Deposite-Withdrawal'!$E4:P4)</f>
        <v>-574477.31997067411</v>
      </c>
      <c r="Q4" s="8">
        <f>-$D3+'Deposite-Withdrawal'!$D3+SUM('Deposite-Withdrawal'!$E4:Q4)</f>
        <v>-574477.31997067411</v>
      </c>
      <c r="R4" s="8">
        <f>-$D3+'Deposite-Withdrawal'!$D3+SUM('Deposite-Withdrawal'!$E4:R4)</f>
        <v>-574477.31997067411</v>
      </c>
      <c r="S4" s="8">
        <f>-$D3+'Deposite-Withdrawal'!$D3+SUM('Deposite-Withdrawal'!$E4:S4)</f>
        <v>-574477.31997067411</v>
      </c>
      <c r="T4" s="8">
        <f>-$D3+'Deposite-Withdrawal'!$D3+SUM('Deposite-Withdrawal'!$E4:T4)</f>
        <v>-574477.31997067411</v>
      </c>
      <c r="U4" s="8">
        <f>-$D3+'Deposite-Withdrawal'!$D3+SUM('Deposite-Withdrawal'!$E4:U4)</f>
        <v>-574477.31997067411</v>
      </c>
      <c r="V4" s="8">
        <f>-$D3+'Deposite-Withdrawal'!$D3+SUM('Deposite-Withdrawal'!$E4:V4)</f>
        <v>-574477.31997067411</v>
      </c>
      <c r="W4" s="8">
        <f>-$D3+'Deposite-Withdrawal'!$D3+SUM('Deposite-Withdrawal'!$E4:W4)</f>
        <v>-574477.31997067411</v>
      </c>
      <c r="X4" s="8">
        <f>-$D3+'Deposite-Withdrawal'!$D3+SUM('Deposite-Withdrawal'!$E4:X4)</f>
        <v>-574477.31997067411</v>
      </c>
      <c r="Y4" s="8">
        <f>-$D3+'Deposite-Withdrawal'!$D3+SUM('Deposite-Withdrawal'!$E4:Y4)</f>
        <v>-574477.31997067411</v>
      </c>
      <c r="Z4" s="8">
        <f>-$D3+'Deposite-Withdrawal'!$D3+SUM('Deposite-Withdrawal'!$E4:Z4)</f>
        <v>-574477.31997067411</v>
      </c>
      <c r="AA4" s="8">
        <f>-$D3+'Deposite-Withdrawal'!$D3+SUM('Deposite-Withdrawal'!$E4:AA4)</f>
        <v>-574477.31997067411</v>
      </c>
      <c r="AB4" s="8">
        <f>-$D3+'Deposite-Withdrawal'!$D3+SUM('Deposite-Withdrawal'!$E4:AB4)</f>
        <v>-574477.31997067411</v>
      </c>
      <c r="AC4" s="8">
        <f>-$D3+'Deposite-Withdrawal'!$D3+SUM('Deposite-Withdrawal'!$E4:AC4)</f>
        <v>-574477.31997067411</v>
      </c>
      <c r="AD4" s="8">
        <f>-$D3+'Deposite-Withdrawal'!$D3+SUM('Deposite-Withdrawal'!$E4:AD4)</f>
        <v>-574477.31997067411</v>
      </c>
      <c r="AE4" s="8">
        <f>-$D3+'Deposite-Withdrawal'!$D3+SUM('Deposite-Withdrawal'!$E4:AE4)</f>
        <v>-574477.31997067411</v>
      </c>
      <c r="AF4" s="8">
        <f>-$D3+'Deposite-Withdrawal'!$D3+SUM('Deposite-Withdrawal'!$E4:AF4)</f>
        <v>-574477.31997067411</v>
      </c>
      <c r="AG4" s="8">
        <f>-$D3+'Deposite-Withdrawal'!$D3+SUM('Deposite-Withdrawal'!$E4:AG4)</f>
        <v>-574477.31997067411</v>
      </c>
      <c r="AH4" s="8">
        <f>-$D3+'Deposite-Withdrawal'!$D3+SUM('Deposite-Withdrawal'!$E4:AH4)</f>
        <v>-574477.31997067411</v>
      </c>
      <c r="AI4" s="8">
        <f>-$D3+'Deposite-Withdrawal'!$D3+SUM('Deposite-Withdrawal'!$E4:AI4)</f>
        <v>-574477.31997067411</v>
      </c>
    </row>
    <row r="5" spans="1:37" x14ac:dyDescent="0.3">
      <c r="A5">
        <v>3</v>
      </c>
      <c r="B5">
        <f t="shared" si="0"/>
        <v>31</v>
      </c>
      <c r="C5" s="11">
        <v>43678</v>
      </c>
      <c r="D5" s="19">
        <f>'Daily Interest'!D5</f>
        <v>3913.2358658048806</v>
      </c>
      <c r="E5" s="8">
        <f>-$D4+'Deposite-Withdrawal'!$D4+SUM('Deposite-Withdrawal'!$E5:E5)</f>
        <v>-576857.66183629981</v>
      </c>
      <c r="F5" s="8">
        <f>-$D4+'Deposite-Withdrawal'!$D4+SUM('Deposite-Withdrawal'!$E5:F5)</f>
        <v>-576857.66183629981</v>
      </c>
      <c r="G5" s="8">
        <f>-$D4+'Deposite-Withdrawal'!$D4+SUM('Deposite-Withdrawal'!$E5:G5)</f>
        <v>-576857.66183629981</v>
      </c>
      <c r="H5" s="8">
        <f>-$D4+'Deposite-Withdrawal'!$D4+SUM('Deposite-Withdrawal'!$E5:H5)</f>
        <v>-576857.66183629981</v>
      </c>
      <c r="I5" s="8">
        <f>-$D4+'Deposite-Withdrawal'!$D4+SUM('Deposite-Withdrawal'!$E5:I5)</f>
        <v>-539581.68308382726</v>
      </c>
      <c r="J5" s="8">
        <f>-$D4+'Deposite-Withdrawal'!$D4+SUM('Deposite-Withdrawal'!$E5:J5)</f>
        <v>-539581.68308382726</v>
      </c>
      <c r="K5" s="8">
        <f>-$D4+'Deposite-Withdrawal'!$D4+SUM('Deposite-Withdrawal'!$E5:K5)</f>
        <v>-539581.68308382726</v>
      </c>
      <c r="L5" s="8">
        <f>-$D4+'Deposite-Withdrawal'!$D4+SUM('Deposite-Withdrawal'!$E5:L5)</f>
        <v>-539581.68308382726</v>
      </c>
      <c r="M5" s="8">
        <f>-$D4+'Deposite-Withdrawal'!$D4+SUM('Deposite-Withdrawal'!$E5:M5)</f>
        <v>-539581.68308382726</v>
      </c>
      <c r="N5" s="8">
        <f>-$D4+'Deposite-Withdrawal'!$D4+SUM('Deposite-Withdrawal'!$E5:N5)</f>
        <v>-539581.68308382726</v>
      </c>
      <c r="O5" s="8">
        <f>-$D4+'Deposite-Withdrawal'!$D4+SUM('Deposite-Withdrawal'!$E5:O5)</f>
        <v>-539581.68308382726</v>
      </c>
      <c r="P5" s="8">
        <f>-$D4+'Deposite-Withdrawal'!$D4+SUM('Deposite-Withdrawal'!$E5:P5)</f>
        <v>-539581.68308382726</v>
      </c>
      <c r="Q5" s="8">
        <f>-$D4+'Deposite-Withdrawal'!$D4+SUM('Deposite-Withdrawal'!$E5:Q5)</f>
        <v>-539581.68308382726</v>
      </c>
      <c r="R5" s="8">
        <f>-$D4+'Deposite-Withdrawal'!$D4+SUM('Deposite-Withdrawal'!$E5:R5)</f>
        <v>-539581.68308382726</v>
      </c>
      <c r="S5" s="8">
        <f>-$D4+'Deposite-Withdrawal'!$D4+SUM('Deposite-Withdrawal'!$E5:S5)</f>
        <v>-539581.68308382726</v>
      </c>
      <c r="T5" s="8">
        <f>-$D4+'Deposite-Withdrawal'!$D4+SUM('Deposite-Withdrawal'!$E5:T5)</f>
        <v>-539581.68308382726</v>
      </c>
      <c r="U5" s="8">
        <f>-$D4+'Deposite-Withdrawal'!$D4+SUM('Deposite-Withdrawal'!$E5:U5)</f>
        <v>-539581.68308382726</v>
      </c>
      <c r="V5" s="8">
        <f>-$D4+'Deposite-Withdrawal'!$D4+SUM('Deposite-Withdrawal'!$E5:V5)</f>
        <v>-539581.68308382726</v>
      </c>
      <c r="W5" s="8">
        <f>-$D4+'Deposite-Withdrawal'!$D4+SUM('Deposite-Withdrawal'!$E5:W5)</f>
        <v>-539581.68308382726</v>
      </c>
      <c r="X5" s="8">
        <f>-$D4+'Deposite-Withdrawal'!$D4+SUM('Deposite-Withdrawal'!$E5:X5)</f>
        <v>-539581.68308382726</v>
      </c>
      <c r="Y5" s="8">
        <f>-$D4+'Deposite-Withdrawal'!$D4+SUM('Deposite-Withdrawal'!$E5:Y5)</f>
        <v>-539581.68308382726</v>
      </c>
      <c r="Z5" s="8">
        <f>-$D4+'Deposite-Withdrawal'!$D4+SUM('Deposite-Withdrawal'!$E5:Z5)</f>
        <v>-539581.68308382726</v>
      </c>
      <c r="AA5" s="8">
        <f>-$D4+'Deposite-Withdrawal'!$D4+SUM('Deposite-Withdrawal'!$E5:AA5)</f>
        <v>-539581.68308382726</v>
      </c>
      <c r="AB5" s="8">
        <f>-$D4+'Deposite-Withdrawal'!$D4+SUM('Deposite-Withdrawal'!$E5:AB5)</f>
        <v>-539581.68308382726</v>
      </c>
      <c r="AC5" s="8">
        <f>-$D4+'Deposite-Withdrawal'!$D4+SUM('Deposite-Withdrawal'!$E5:AC5)</f>
        <v>-539581.68308382726</v>
      </c>
      <c r="AD5" s="8">
        <f>-$D4+'Deposite-Withdrawal'!$D4+SUM('Deposite-Withdrawal'!$E5:AD5)</f>
        <v>-539581.68308382726</v>
      </c>
      <c r="AE5" s="8">
        <f>-$D4+'Deposite-Withdrawal'!$D4+SUM('Deposite-Withdrawal'!$E5:AE5)</f>
        <v>-539581.68308382726</v>
      </c>
      <c r="AF5" s="8">
        <f>-$D4+'Deposite-Withdrawal'!$D4+SUM('Deposite-Withdrawal'!$E5:AF5)</f>
        <v>-539581.68308382726</v>
      </c>
      <c r="AG5" s="8">
        <f>-$D4+'Deposite-Withdrawal'!$D4+SUM('Deposite-Withdrawal'!$E5:AG5)</f>
        <v>-539581.68308382726</v>
      </c>
      <c r="AH5" s="8">
        <f>-$D4+'Deposite-Withdrawal'!$D4+SUM('Deposite-Withdrawal'!$E5:AH5)</f>
        <v>-539581.68308382726</v>
      </c>
      <c r="AI5" s="8">
        <f>-$D4+'Deposite-Withdrawal'!$D4+SUM('Deposite-Withdrawal'!$E5:AI5)</f>
        <v>-539581.68308382726</v>
      </c>
    </row>
    <row r="6" spans="1:37" x14ac:dyDescent="0.3">
      <c r="A6">
        <v>4</v>
      </c>
      <c r="B6">
        <f t="shared" si="0"/>
        <v>30</v>
      </c>
      <c r="C6" s="11">
        <v>43709</v>
      </c>
      <c r="D6" s="19">
        <f>'Daily Interest'!D6</f>
        <v>3507.4265652081085</v>
      </c>
      <c r="E6" s="8">
        <f>-$D5+'Deposite-Withdrawal'!$D5+SUM('Deposite-Withdrawal'!$E6:E6)</f>
        <v>-539261.27836085972</v>
      </c>
      <c r="F6" s="8">
        <f>-$D5+'Deposite-Withdrawal'!$D5+SUM('Deposite-Withdrawal'!$E6:F6)</f>
        <v>-539261.27836085972</v>
      </c>
      <c r="G6" s="8">
        <f>-$D5+'Deposite-Withdrawal'!$D5+SUM('Deposite-Withdrawal'!$E6:G6)</f>
        <v>-539261.27836085972</v>
      </c>
      <c r="H6" s="8">
        <f>-$D5+'Deposite-Withdrawal'!$D5+SUM('Deposite-Withdrawal'!$E6:H6)</f>
        <v>-539261.27836085972</v>
      </c>
      <c r="I6" s="8">
        <f>-$D5+'Deposite-Withdrawal'!$D5+SUM('Deposite-Withdrawal'!$E6:I6)</f>
        <v>-501985.29960838717</v>
      </c>
      <c r="J6" s="8">
        <f>-$D5+'Deposite-Withdrawal'!$D5+SUM('Deposite-Withdrawal'!$E6:J6)</f>
        <v>-501985.29960838717</v>
      </c>
      <c r="K6" s="8">
        <f>-$D5+'Deposite-Withdrawal'!$D5+SUM('Deposite-Withdrawal'!$E6:K6)</f>
        <v>-501985.29960838717</v>
      </c>
      <c r="L6" s="8">
        <f>-$D5+'Deposite-Withdrawal'!$D5+SUM('Deposite-Withdrawal'!$E6:L6)</f>
        <v>-501985.29960838717</v>
      </c>
      <c r="M6" s="8">
        <f>-$D5+'Deposite-Withdrawal'!$D5+SUM('Deposite-Withdrawal'!$E6:M6)</f>
        <v>-501985.29960838717</v>
      </c>
      <c r="N6" s="8">
        <f>-$D5+'Deposite-Withdrawal'!$D5+SUM('Deposite-Withdrawal'!$E6:N6)</f>
        <v>-501985.29960838717</v>
      </c>
      <c r="O6" s="8">
        <f>-$D5+'Deposite-Withdrawal'!$D5+SUM('Deposite-Withdrawal'!$E6:O6)</f>
        <v>-501985.29960838717</v>
      </c>
      <c r="P6" s="8">
        <f>-$D5+'Deposite-Withdrawal'!$D5+SUM('Deposite-Withdrawal'!$E6:P6)</f>
        <v>-501985.29960838717</v>
      </c>
      <c r="Q6" s="8">
        <f>-$D5+'Deposite-Withdrawal'!$D5+SUM('Deposite-Withdrawal'!$E6:Q6)</f>
        <v>-501985.29960838717</v>
      </c>
      <c r="R6" s="8">
        <f>-$D5+'Deposite-Withdrawal'!$D5+SUM('Deposite-Withdrawal'!$E6:R6)</f>
        <v>-501985.29960838717</v>
      </c>
      <c r="S6" s="8">
        <f>-$D5+'Deposite-Withdrawal'!$D5+SUM('Deposite-Withdrawal'!$E6:S6)</f>
        <v>-501985.29960838717</v>
      </c>
      <c r="T6" s="8">
        <f>-$D5+'Deposite-Withdrawal'!$D5+SUM('Deposite-Withdrawal'!$E6:T6)</f>
        <v>-501985.29960838717</v>
      </c>
      <c r="U6" s="8">
        <f>-$D5+'Deposite-Withdrawal'!$D5+SUM('Deposite-Withdrawal'!$E6:U6)</f>
        <v>-501985.29960838717</v>
      </c>
      <c r="V6" s="8">
        <f>-$D5+'Deposite-Withdrawal'!$D5+SUM('Deposite-Withdrawal'!$E6:V6)</f>
        <v>-501985.29960838717</v>
      </c>
      <c r="W6" s="8">
        <f>-$D5+'Deposite-Withdrawal'!$D5+SUM('Deposite-Withdrawal'!$E6:W6)</f>
        <v>-501985.29960838717</v>
      </c>
      <c r="X6" s="8">
        <f>-$D5+'Deposite-Withdrawal'!$D5+SUM('Deposite-Withdrawal'!$E6:X6)</f>
        <v>-501985.29960838717</v>
      </c>
      <c r="Y6" s="8">
        <f>-$D5+'Deposite-Withdrawal'!$D5+SUM('Deposite-Withdrawal'!$E6:Y6)</f>
        <v>-501985.29960838717</v>
      </c>
      <c r="Z6" s="8">
        <f>-$D5+'Deposite-Withdrawal'!$D5+SUM('Deposite-Withdrawal'!$E6:Z6)</f>
        <v>-501985.29960838717</v>
      </c>
      <c r="AA6" s="8">
        <f>-$D5+'Deposite-Withdrawal'!$D5+SUM('Deposite-Withdrawal'!$E6:AA6)</f>
        <v>-501985.29960838717</v>
      </c>
      <c r="AB6" s="8">
        <f>-$D5+'Deposite-Withdrawal'!$D5+SUM('Deposite-Withdrawal'!$E6:AB6)</f>
        <v>-501985.29960838717</v>
      </c>
      <c r="AC6" s="8">
        <f>-$D5+'Deposite-Withdrawal'!$D5+SUM('Deposite-Withdrawal'!$E6:AC6)</f>
        <v>-501985.29960838717</v>
      </c>
      <c r="AD6" s="8">
        <f>-$D5+'Deposite-Withdrawal'!$D5+SUM('Deposite-Withdrawal'!$E6:AD6)</f>
        <v>-501985.29960838717</v>
      </c>
      <c r="AE6" s="8">
        <f>-$D5+'Deposite-Withdrawal'!$D5+SUM('Deposite-Withdrawal'!$E6:AE6)</f>
        <v>-501985.29960838717</v>
      </c>
      <c r="AF6" s="8">
        <f>-$D5+'Deposite-Withdrawal'!$D5+SUM('Deposite-Withdrawal'!$E6:AF6)</f>
        <v>-501985.29960838717</v>
      </c>
      <c r="AG6" s="8">
        <f>-$D5+'Deposite-Withdrawal'!$D5+SUM('Deposite-Withdrawal'!$E6:AG6)</f>
        <v>-501985.29960838717</v>
      </c>
      <c r="AH6" s="8">
        <f>-$D5+'Deposite-Withdrawal'!$D5+SUM('Deposite-Withdrawal'!$E6:AH6)</f>
        <v>-501985.29960838717</v>
      </c>
      <c r="AI6" s="8">
        <f>-$D5+'Deposite-Withdrawal'!$D5+SUM('Deposite-Withdrawal'!$E6:AI6)</f>
        <v>-501985.29960838717</v>
      </c>
    </row>
    <row r="7" spans="1:37" x14ac:dyDescent="0.3">
      <c r="A7">
        <v>5</v>
      </c>
      <c r="B7">
        <f t="shared" si="0"/>
        <v>31</v>
      </c>
      <c r="C7" s="11">
        <v>43739</v>
      </c>
      <c r="D7" s="19">
        <f>'Daily Interest'!D7</f>
        <v>3335.3516668612228</v>
      </c>
      <c r="E7" s="8">
        <f>-$D6+'Deposite-Withdrawal'!$D6+SUM('Deposite-Withdrawal'!$E7:E7)</f>
        <v>-501579.49030779046</v>
      </c>
      <c r="F7" s="8">
        <f>-$D6+'Deposite-Withdrawal'!$D6+SUM('Deposite-Withdrawal'!$E7:F7)</f>
        <v>-501579.49030779046</v>
      </c>
      <c r="G7" s="8">
        <f>-$D6+'Deposite-Withdrawal'!$D6+SUM('Deposite-Withdrawal'!$E7:G7)</f>
        <v>-501579.49030779046</v>
      </c>
      <c r="H7" s="8">
        <f>-$D6+'Deposite-Withdrawal'!$D6+SUM('Deposite-Withdrawal'!$E7:H7)</f>
        <v>-501579.49030779046</v>
      </c>
      <c r="I7" s="8">
        <f>-$D6+'Deposite-Withdrawal'!$D6+SUM('Deposite-Withdrawal'!$E7:I7)</f>
        <v>-464303.51155531791</v>
      </c>
      <c r="J7" s="8">
        <f>-$D6+'Deposite-Withdrawal'!$D6+SUM('Deposite-Withdrawal'!$E7:J7)</f>
        <v>-464303.51155531791</v>
      </c>
      <c r="K7" s="8">
        <f>-$D6+'Deposite-Withdrawal'!$D6+SUM('Deposite-Withdrawal'!$E7:K7)</f>
        <v>-464303.51155531791</v>
      </c>
      <c r="L7" s="8">
        <f>-$D6+'Deposite-Withdrawal'!$D6+SUM('Deposite-Withdrawal'!$E7:L7)</f>
        <v>-464303.51155531791</v>
      </c>
      <c r="M7" s="8">
        <f>-$D6+'Deposite-Withdrawal'!$D6+SUM('Deposite-Withdrawal'!$E7:M7)</f>
        <v>-464303.51155531791</v>
      </c>
      <c r="N7" s="8">
        <f>-$D6+'Deposite-Withdrawal'!$D6+SUM('Deposite-Withdrawal'!$E7:N7)</f>
        <v>-464303.51155531791</v>
      </c>
      <c r="O7" s="8">
        <f>-$D6+'Deposite-Withdrawal'!$D6+SUM('Deposite-Withdrawal'!$E7:O7)</f>
        <v>-464303.51155531791</v>
      </c>
      <c r="P7" s="8">
        <f>-$D6+'Deposite-Withdrawal'!$D6+SUM('Deposite-Withdrawal'!$E7:P7)</f>
        <v>-464303.51155531791</v>
      </c>
      <c r="Q7" s="8">
        <f>-$D6+'Deposite-Withdrawal'!$D6+SUM('Deposite-Withdrawal'!$E7:Q7)</f>
        <v>-464303.51155531791</v>
      </c>
      <c r="R7" s="8">
        <f>-$D6+'Deposite-Withdrawal'!$D6+SUM('Deposite-Withdrawal'!$E7:R7)</f>
        <v>-464303.51155531791</v>
      </c>
      <c r="S7" s="8">
        <f>-$D6+'Deposite-Withdrawal'!$D6+SUM('Deposite-Withdrawal'!$E7:S7)</f>
        <v>-464303.51155531791</v>
      </c>
      <c r="T7" s="8">
        <f>-$D6+'Deposite-Withdrawal'!$D6+SUM('Deposite-Withdrawal'!$E7:T7)</f>
        <v>-464303.51155531791</v>
      </c>
      <c r="U7" s="8">
        <f>-$D6+'Deposite-Withdrawal'!$D6+SUM('Deposite-Withdrawal'!$E7:U7)</f>
        <v>-464303.51155531791</v>
      </c>
      <c r="V7" s="8">
        <f>-$D6+'Deposite-Withdrawal'!$D6+SUM('Deposite-Withdrawal'!$E7:V7)</f>
        <v>-464303.51155531791</v>
      </c>
      <c r="W7" s="8">
        <f>-$D6+'Deposite-Withdrawal'!$D6+SUM('Deposite-Withdrawal'!$E7:W7)</f>
        <v>-464303.51155531791</v>
      </c>
      <c r="X7" s="8">
        <f>-$D6+'Deposite-Withdrawal'!$D6+SUM('Deposite-Withdrawal'!$E7:X7)</f>
        <v>-464303.51155531791</v>
      </c>
      <c r="Y7" s="8">
        <f>-$D6+'Deposite-Withdrawal'!$D6+SUM('Deposite-Withdrawal'!$E7:Y7)</f>
        <v>-464303.51155531791</v>
      </c>
      <c r="Z7" s="8">
        <f>-$D6+'Deposite-Withdrawal'!$D6+SUM('Deposite-Withdrawal'!$E7:Z7)</f>
        <v>-464303.51155531791</v>
      </c>
      <c r="AA7" s="8">
        <f>-$D6+'Deposite-Withdrawal'!$D6+SUM('Deposite-Withdrawal'!$E7:AA7)</f>
        <v>-464303.51155531791</v>
      </c>
      <c r="AB7" s="8">
        <f>-$D6+'Deposite-Withdrawal'!$D6+SUM('Deposite-Withdrawal'!$E7:AB7)</f>
        <v>-464303.51155531791</v>
      </c>
      <c r="AC7" s="8">
        <f>-$D6+'Deposite-Withdrawal'!$D6+SUM('Deposite-Withdrawal'!$E7:AC7)</f>
        <v>-464303.51155531791</v>
      </c>
      <c r="AD7" s="8">
        <f>-$D6+'Deposite-Withdrawal'!$D6+SUM('Deposite-Withdrawal'!$E7:AD7)</f>
        <v>-464303.51155531791</v>
      </c>
      <c r="AE7" s="8">
        <f>-$D6+'Deposite-Withdrawal'!$D6+SUM('Deposite-Withdrawal'!$E7:AE7)</f>
        <v>-464303.51155531791</v>
      </c>
      <c r="AF7" s="8">
        <f>-$D6+'Deposite-Withdrawal'!$D6+SUM('Deposite-Withdrawal'!$E7:AF7)</f>
        <v>-464303.51155531791</v>
      </c>
      <c r="AG7" s="8">
        <f>-$D6+'Deposite-Withdrawal'!$D6+SUM('Deposite-Withdrawal'!$E7:AG7)</f>
        <v>-464303.51155531791</v>
      </c>
      <c r="AH7" s="8">
        <f>-$D6+'Deposite-Withdrawal'!$D6+SUM('Deposite-Withdrawal'!$E7:AH7)</f>
        <v>-464303.51155531791</v>
      </c>
      <c r="AI7" s="8">
        <f>-$D6+'Deposite-Withdrawal'!$D6+SUM('Deposite-Withdrawal'!$E7:AI7)</f>
        <v>-464303.51155531791</v>
      </c>
    </row>
    <row r="8" spans="1:37" x14ac:dyDescent="0.3">
      <c r="A8">
        <v>6</v>
      </c>
      <c r="B8">
        <f t="shared" si="0"/>
        <v>30</v>
      </c>
      <c r="C8" s="11">
        <v>43770</v>
      </c>
      <c r="D8" s="19">
        <f>'Daily Interest'!D8</f>
        <v>2954.6493630639625</v>
      </c>
      <c r="E8" s="8">
        <f>-$D7+'Deposite-Withdrawal'!$D7+SUM('Deposite-Withdrawal'!$E8:E8)</f>
        <v>-464131.436656971</v>
      </c>
      <c r="F8" s="8">
        <f>-$D7+'Deposite-Withdrawal'!$D7+SUM('Deposite-Withdrawal'!$E8:F8)</f>
        <v>-464131.436656971</v>
      </c>
      <c r="G8" s="8">
        <f>-$D7+'Deposite-Withdrawal'!$D7+SUM('Deposite-Withdrawal'!$E8:G8)</f>
        <v>-464131.436656971</v>
      </c>
      <c r="H8" s="8">
        <f>-$D7+'Deposite-Withdrawal'!$D7+SUM('Deposite-Withdrawal'!$E8:H8)</f>
        <v>-464131.436656971</v>
      </c>
      <c r="I8" s="8">
        <f>-$D7+'Deposite-Withdrawal'!$D7+SUM('Deposite-Withdrawal'!$E8:I8)</f>
        <v>-426855.45790449844</v>
      </c>
      <c r="J8" s="8">
        <f>-$D7+'Deposite-Withdrawal'!$D7+SUM('Deposite-Withdrawal'!$E8:J8)</f>
        <v>-426855.45790449844</v>
      </c>
      <c r="K8" s="8">
        <f>-$D7+'Deposite-Withdrawal'!$D7+SUM('Deposite-Withdrawal'!$E8:K8)</f>
        <v>-426855.45790449844</v>
      </c>
      <c r="L8" s="8">
        <f>-$D7+'Deposite-Withdrawal'!$D7+SUM('Deposite-Withdrawal'!$E8:L8)</f>
        <v>-426855.45790449844</v>
      </c>
      <c r="M8" s="8">
        <f>-$D7+'Deposite-Withdrawal'!$D7+SUM('Deposite-Withdrawal'!$E8:M8)</f>
        <v>-426855.45790449844</v>
      </c>
      <c r="N8" s="8">
        <f>-$D7+'Deposite-Withdrawal'!$D7+SUM('Deposite-Withdrawal'!$E8:N8)</f>
        <v>-426855.45790449844</v>
      </c>
      <c r="O8" s="8">
        <f>-$D7+'Deposite-Withdrawal'!$D7+SUM('Deposite-Withdrawal'!$E8:O8)</f>
        <v>-426855.45790449844</v>
      </c>
      <c r="P8" s="8">
        <f>-$D7+'Deposite-Withdrawal'!$D7+SUM('Deposite-Withdrawal'!$E8:P8)</f>
        <v>-426855.45790449844</v>
      </c>
      <c r="Q8" s="8">
        <f>-$D7+'Deposite-Withdrawal'!$D7+SUM('Deposite-Withdrawal'!$E8:Q8)</f>
        <v>-426855.45790449844</v>
      </c>
      <c r="R8" s="8">
        <f>-$D7+'Deposite-Withdrawal'!$D7+SUM('Deposite-Withdrawal'!$E8:R8)</f>
        <v>-426855.45790449844</v>
      </c>
      <c r="S8" s="8">
        <f>-$D7+'Deposite-Withdrawal'!$D7+SUM('Deposite-Withdrawal'!$E8:S8)</f>
        <v>-426855.45790449844</v>
      </c>
      <c r="T8" s="8">
        <f>-$D7+'Deposite-Withdrawal'!$D7+SUM('Deposite-Withdrawal'!$E8:T8)</f>
        <v>-426855.45790449844</v>
      </c>
      <c r="U8" s="8">
        <f>-$D7+'Deposite-Withdrawal'!$D7+SUM('Deposite-Withdrawal'!$E8:U8)</f>
        <v>-426855.45790449844</v>
      </c>
      <c r="V8" s="8">
        <f>-$D7+'Deposite-Withdrawal'!$D7+SUM('Deposite-Withdrawal'!$E8:V8)</f>
        <v>-426855.45790449844</v>
      </c>
      <c r="W8" s="8">
        <f>-$D7+'Deposite-Withdrawal'!$D7+SUM('Deposite-Withdrawal'!$E8:W8)</f>
        <v>-426855.45790449844</v>
      </c>
      <c r="X8" s="8">
        <f>-$D7+'Deposite-Withdrawal'!$D7+SUM('Deposite-Withdrawal'!$E8:X8)</f>
        <v>-426855.45790449844</v>
      </c>
      <c r="Y8" s="8">
        <f>-$D7+'Deposite-Withdrawal'!$D7+SUM('Deposite-Withdrawal'!$E8:Y8)</f>
        <v>-426855.45790449844</v>
      </c>
      <c r="Z8" s="8">
        <f>-$D7+'Deposite-Withdrawal'!$D7+SUM('Deposite-Withdrawal'!$E8:Z8)</f>
        <v>-426855.45790449844</v>
      </c>
      <c r="AA8" s="8">
        <f>-$D7+'Deposite-Withdrawal'!$D7+SUM('Deposite-Withdrawal'!$E8:AA8)</f>
        <v>-426855.45790449844</v>
      </c>
      <c r="AB8" s="8">
        <f>-$D7+'Deposite-Withdrawal'!$D7+SUM('Deposite-Withdrawal'!$E8:AB8)</f>
        <v>-426855.45790449844</v>
      </c>
      <c r="AC8" s="8">
        <f>-$D7+'Deposite-Withdrawal'!$D7+SUM('Deposite-Withdrawal'!$E8:AC8)</f>
        <v>-426855.45790449844</v>
      </c>
      <c r="AD8" s="8">
        <f>-$D7+'Deposite-Withdrawal'!$D7+SUM('Deposite-Withdrawal'!$E8:AD8)</f>
        <v>-426855.45790449844</v>
      </c>
      <c r="AE8" s="8">
        <f>-$D7+'Deposite-Withdrawal'!$D7+SUM('Deposite-Withdrawal'!$E8:AE8)</f>
        <v>-426855.45790449844</v>
      </c>
      <c r="AF8" s="8">
        <f>-$D7+'Deposite-Withdrawal'!$D7+SUM('Deposite-Withdrawal'!$E8:AF8)</f>
        <v>-426855.45790449844</v>
      </c>
      <c r="AG8" s="8">
        <f>-$D7+'Deposite-Withdrawal'!$D7+SUM('Deposite-Withdrawal'!$E8:AG8)</f>
        <v>-426855.45790449844</v>
      </c>
      <c r="AH8" s="8">
        <f>-$D7+'Deposite-Withdrawal'!$D7+SUM('Deposite-Withdrawal'!$E8:AH8)</f>
        <v>-426855.45790449844</v>
      </c>
      <c r="AI8" s="8">
        <f>-$D7+'Deposite-Withdrawal'!$D7+SUM('Deposite-Withdrawal'!$E8:AI8)</f>
        <v>-426855.45790449844</v>
      </c>
    </row>
    <row r="9" spans="1:37" x14ac:dyDescent="0.3">
      <c r="A9">
        <v>7</v>
      </c>
      <c r="B9">
        <f t="shared" si="0"/>
        <v>31</v>
      </c>
      <c r="C9" s="11">
        <v>43800</v>
      </c>
      <c r="D9" s="19">
        <f>'Daily Interest'!D9</f>
        <v>2770.0455091389131</v>
      </c>
      <c r="E9" s="8">
        <f>-$D8+'Deposite-Withdrawal'!$D8+SUM('Deposite-Withdrawal'!$E9:E9)</f>
        <v>-426474.7556007012</v>
      </c>
      <c r="F9" s="8">
        <f>-$D8+'Deposite-Withdrawal'!$D8+SUM('Deposite-Withdrawal'!$E9:F9)</f>
        <v>-426474.7556007012</v>
      </c>
      <c r="G9" s="8">
        <f>-$D8+'Deposite-Withdrawal'!$D8+SUM('Deposite-Withdrawal'!$E9:G9)</f>
        <v>-426474.7556007012</v>
      </c>
      <c r="H9" s="8">
        <f>-$D8+'Deposite-Withdrawal'!$D8+SUM('Deposite-Withdrawal'!$E9:H9)</f>
        <v>-426474.7556007012</v>
      </c>
      <c r="I9" s="8">
        <f>-$D8+'Deposite-Withdrawal'!$D8+SUM('Deposite-Withdrawal'!$E9:I9)</f>
        <v>-389198.77684822865</v>
      </c>
      <c r="J9" s="8">
        <f>-$D8+'Deposite-Withdrawal'!$D8+SUM('Deposite-Withdrawal'!$E9:J9)</f>
        <v>-389198.77684822865</v>
      </c>
      <c r="K9" s="8">
        <f>-$D8+'Deposite-Withdrawal'!$D8+SUM('Deposite-Withdrawal'!$E9:K9)</f>
        <v>-389198.77684822865</v>
      </c>
      <c r="L9" s="8">
        <f>-$D8+'Deposite-Withdrawal'!$D8+SUM('Deposite-Withdrawal'!$E9:L9)</f>
        <v>-389198.77684822865</v>
      </c>
      <c r="M9" s="8">
        <f>-$D8+'Deposite-Withdrawal'!$D8+SUM('Deposite-Withdrawal'!$E9:M9)</f>
        <v>-389198.77684822865</v>
      </c>
      <c r="N9" s="8">
        <f>-$D8+'Deposite-Withdrawal'!$D8+SUM('Deposite-Withdrawal'!$E9:N9)</f>
        <v>-389198.77684822865</v>
      </c>
      <c r="O9" s="8">
        <f>-$D8+'Deposite-Withdrawal'!$D8+SUM('Deposite-Withdrawal'!$E9:O9)</f>
        <v>-389198.77684822865</v>
      </c>
      <c r="P9" s="8">
        <f>-$D8+'Deposite-Withdrawal'!$D8+SUM('Deposite-Withdrawal'!$E9:P9)</f>
        <v>-389198.77684822865</v>
      </c>
      <c r="Q9" s="8">
        <f>-$D8+'Deposite-Withdrawal'!$D8+SUM('Deposite-Withdrawal'!$E9:Q9)</f>
        <v>-389198.77684822865</v>
      </c>
      <c r="R9" s="8">
        <f>-$D8+'Deposite-Withdrawal'!$D8+SUM('Deposite-Withdrawal'!$E9:R9)</f>
        <v>-389198.77684822865</v>
      </c>
      <c r="S9" s="8">
        <f>-$D8+'Deposite-Withdrawal'!$D8+SUM('Deposite-Withdrawal'!$E9:S9)</f>
        <v>-389198.77684822865</v>
      </c>
      <c r="T9" s="8">
        <f>-$D8+'Deposite-Withdrawal'!$D8+SUM('Deposite-Withdrawal'!$E9:T9)</f>
        <v>-389198.77684822865</v>
      </c>
      <c r="U9" s="8">
        <f>-$D8+'Deposite-Withdrawal'!$D8+SUM('Deposite-Withdrawal'!$E9:U9)</f>
        <v>-389198.77684822865</v>
      </c>
      <c r="V9" s="8">
        <f>-$D8+'Deposite-Withdrawal'!$D8+SUM('Deposite-Withdrawal'!$E9:V9)</f>
        <v>-389198.77684822865</v>
      </c>
      <c r="W9" s="8">
        <f>-$D8+'Deposite-Withdrawal'!$D8+SUM('Deposite-Withdrawal'!$E9:W9)</f>
        <v>-389198.77684822865</v>
      </c>
      <c r="X9" s="8">
        <f>-$D8+'Deposite-Withdrawal'!$D8+SUM('Deposite-Withdrawal'!$E9:X9)</f>
        <v>-389198.77684822865</v>
      </c>
      <c r="Y9" s="8">
        <f>-$D8+'Deposite-Withdrawal'!$D8+SUM('Deposite-Withdrawal'!$E9:Y9)</f>
        <v>-389198.77684822865</v>
      </c>
      <c r="Z9" s="8">
        <f>-$D8+'Deposite-Withdrawal'!$D8+SUM('Deposite-Withdrawal'!$E9:Z9)</f>
        <v>-389198.77684822865</v>
      </c>
      <c r="AA9" s="8">
        <f>-$D8+'Deposite-Withdrawal'!$D8+SUM('Deposite-Withdrawal'!$E9:AA9)</f>
        <v>-389198.77684822865</v>
      </c>
      <c r="AB9" s="8">
        <f>-$D8+'Deposite-Withdrawal'!$D8+SUM('Deposite-Withdrawal'!$E9:AB9)</f>
        <v>-389198.77684822865</v>
      </c>
      <c r="AC9" s="8">
        <f>-$D8+'Deposite-Withdrawal'!$D8+SUM('Deposite-Withdrawal'!$E9:AC9)</f>
        <v>-389198.77684822865</v>
      </c>
      <c r="AD9" s="8">
        <f>-$D8+'Deposite-Withdrawal'!$D8+SUM('Deposite-Withdrawal'!$E9:AD9)</f>
        <v>-389198.77684822865</v>
      </c>
      <c r="AE9" s="8">
        <f>-$D8+'Deposite-Withdrawal'!$D8+SUM('Deposite-Withdrawal'!$E9:AE9)</f>
        <v>-389198.77684822865</v>
      </c>
      <c r="AF9" s="8">
        <f>-$D8+'Deposite-Withdrawal'!$D8+SUM('Deposite-Withdrawal'!$E9:AF9)</f>
        <v>-389198.77684822865</v>
      </c>
      <c r="AG9" s="8">
        <f>-$D8+'Deposite-Withdrawal'!$D8+SUM('Deposite-Withdrawal'!$E9:AG9)</f>
        <v>-389198.77684822865</v>
      </c>
      <c r="AH9" s="8">
        <f>-$D8+'Deposite-Withdrawal'!$D8+SUM('Deposite-Withdrawal'!$E9:AH9)</f>
        <v>-389198.77684822865</v>
      </c>
      <c r="AI9" s="8">
        <f>-$D8+'Deposite-Withdrawal'!$D8+SUM('Deposite-Withdrawal'!$E9:AI9)</f>
        <v>-389198.77684822865</v>
      </c>
    </row>
    <row r="10" spans="1:37" x14ac:dyDescent="0.3">
      <c r="A10">
        <v>8</v>
      </c>
      <c r="B10">
        <f t="shared" si="0"/>
        <v>31</v>
      </c>
      <c r="C10" s="11">
        <v>43831</v>
      </c>
      <c r="D10" s="19">
        <f>'Daily Interest'!D10</f>
        <v>2492.1251341743668</v>
      </c>
      <c r="E10" s="8">
        <f>-$D9+'Deposite-Withdrawal'!$D9+SUM('Deposite-Withdrawal'!$E10:E10)</f>
        <v>-389014.17299430358</v>
      </c>
      <c r="F10" s="8">
        <f>-$D9+'Deposite-Withdrawal'!$D9+SUM('Deposite-Withdrawal'!$E10:F10)</f>
        <v>-389014.17299430358</v>
      </c>
      <c r="G10" s="8">
        <f>-$D9+'Deposite-Withdrawal'!$D9+SUM('Deposite-Withdrawal'!$E10:G10)</f>
        <v>-389014.17299430358</v>
      </c>
      <c r="H10" s="8">
        <f>-$D9+'Deposite-Withdrawal'!$D9+SUM('Deposite-Withdrawal'!$E10:H10)</f>
        <v>-389014.17299430358</v>
      </c>
      <c r="I10" s="8">
        <f>-$D9+'Deposite-Withdrawal'!$D9+SUM('Deposite-Withdrawal'!$E10:I10)</f>
        <v>-351738.19424183108</v>
      </c>
      <c r="J10" s="8">
        <f>-$D9+'Deposite-Withdrawal'!$D9+SUM('Deposite-Withdrawal'!$E10:J10)</f>
        <v>-351738.19424183108</v>
      </c>
      <c r="K10" s="8">
        <f>-$D9+'Deposite-Withdrawal'!$D9+SUM('Deposite-Withdrawal'!$E10:K10)</f>
        <v>-351738.19424183108</v>
      </c>
      <c r="L10" s="8">
        <f>-$D9+'Deposite-Withdrawal'!$D9+SUM('Deposite-Withdrawal'!$E10:L10)</f>
        <v>-351738.19424183108</v>
      </c>
      <c r="M10" s="8">
        <f>-$D9+'Deposite-Withdrawal'!$D9+SUM('Deposite-Withdrawal'!$E10:M10)</f>
        <v>-351738.19424183108</v>
      </c>
      <c r="N10" s="8">
        <f>-$D9+'Deposite-Withdrawal'!$D9+SUM('Deposite-Withdrawal'!$E10:N10)</f>
        <v>-351738.19424183108</v>
      </c>
      <c r="O10" s="8">
        <f>-$D9+'Deposite-Withdrawal'!$D9+SUM('Deposite-Withdrawal'!$E10:O10)</f>
        <v>-351738.19424183108</v>
      </c>
      <c r="P10" s="8">
        <f>-$D9+'Deposite-Withdrawal'!$D9+SUM('Deposite-Withdrawal'!$E10:P10)</f>
        <v>-351738.19424183108</v>
      </c>
      <c r="Q10" s="8">
        <f>-$D9+'Deposite-Withdrawal'!$D9+SUM('Deposite-Withdrawal'!$E10:Q10)</f>
        <v>-351738.19424183108</v>
      </c>
      <c r="R10" s="8">
        <f>-$D9+'Deposite-Withdrawal'!$D9+SUM('Deposite-Withdrawal'!$E10:R10)</f>
        <v>-351738.19424183108</v>
      </c>
      <c r="S10" s="8">
        <f>-$D9+'Deposite-Withdrawal'!$D9+SUM('Deposite-Withdrawal'!$E10:S10)</f>
        <v>-351738.19424183108</v>
      </c>
      <c r="T10" s="8">
        <f>-$D9+'Deposite-Withdrawal'!$D9+SUM('Deposite-Withdrawal'!$E10:T10)</f>
        <v>-351738.19424183108</v>
      </c>
      <c r="U10" s="8">
        <f>-$D9+'Deposite-Withdrawal'!$D9+SUM('Deposite-Withdrawal'!$E10:U10)</f>
        <v>-351738.19424183108</v>
      </c>
      <c r="V10" s="8">
        <f>-$D9+'Deposite-Withdrawal'!$D9+SUM('Deposite-Withdrawal'!$E10:V10)</f>
        <v>-351738.19424183108</v>
      </c>
      <c r="W10" s="8">
        <f>-$D9+'Deposite-Withdrawal'!$D9+SUM('Deposite-Withdrawal'!$E10:W10)</f>
        <v>-351738.19424183108</v>
      </c>
      <c r="X10" s="8">
        <f>-$D9+'Deposite-Withdrawal'!$D9+SUM('Deposite-Withdrawal'!$E10:X10)</f>
        <v>-351738.19424183108</v>
      </c>
      <c r="Y10" s="8">
        <f>-$D9+'Deposite-Withdrawal'!$D9+SUM('Deposite-Withdrawal'!$E10:Y10)</f>
        <v>-351738.19424183108</v>
      </c>
      <c r="Z10" s="8">
        <f>-$D9+'Deposite-Withdrawal'!$D9+SUM('Deposite-Withdrawal'!$E10:Z10)</f>
        <v>-351738.19424183108</v>
      </c>
      <c r="AA10" s="8">
        <f>-$D9+'Deposite-Withdrawal'!$D9+SUM('Deposite-Withdrawal'!$E10:AA10)</f>
        <v>-351738.19424183108</v>
      </c>
      <c r="AB10" s="8">
        <f>-$D9+'Deposite-Withdrawal'!$D9+SUM('Deposite-Withdrawal'!$E10:AB10)</f>
        <v>-351738.19424183108</v>
      </c>
      <c r="AC10" s="8">
        <f>-$D9+'Deposite-Withdrawal'!$D9+SUM('Deposite-Withdrawal'!$E10:AC10)</f>
        <v>-351738.19424183108</v>
      </c>
      <c r="AD10" s="8">
        <f>-$D9+'Deposite-Withdrawal'!$D9+SUM('Deposite-Withdrawal'!$E10:AD10)</f>
        <v>-351738.19424183108</v>
      </c>
      <c r="AE10" s="8">
        <f>-$D9+'Deposite-Withdrawal'!$D9+SUM('Deposite-Withdrawal'!$E10:AE10)</f>
        <v>-351738.19424183108</v>
      </c>
      <c r="AF10" s="8">
        <f>-$D9+'Deposite-Withdrawal'!$D9+SUM('Deposite-Withdrawal'!$E10:AF10)</f>
        <v>-351738.19424183108</v>
      </c>
      <c r="AG10" s="8">
        <f>-$D9+'Deposite-Withdrawal'!$D9+SUM('Deposite-Withdrawal'!$E10:AG10)</f>
        <v>-351738.19424183108</v>
      </c>
      <c r="AH10" s="8">
        <f>-$D9+'Deposite-Withdrawal'!$D9+SUM('Deposite-Withdrawal'!$E10:AH10)</f>
        <v>-351738.19424183108</v>
      </c>
      <c r="AI10" s="8">
        <f>-$D9+'Deposite-Withdrawal'!$D9+SUM('Deposite-Withdrawal'!$E10:AI10)</f>
        <v>-351738.19424183108</v>
      </c>
    </row>
    <row r="11" spans="1:37" x14ac:dyDescent="0.3">
      <c r="A11">
        <v>9</v>
      </c>
      <c r="B11">
        <f t="shared" si="0"/>
        <v>29</v>
      </c>
      <c r="C11" s="11">
        <v>43862</v>
      </c>
      <c r="D11" s="19">
        <f>'Daily Interest'!D11</f>
        <v>2076.0742484924394</v>
      </c>
      <c r="E11" s="8">
        <f>-$D10+'Deposite-Withdrawal'!$D10+SUM('Deposite-Withdrawal'!$E11:E11)</f>
        <v>-351460.27386686648</v>
      </c>
      <c r="F11" s="8">
        <f>-$D10+'Deposite-Withdrawal'!$D10+SUM('Deposite-Withdrawal'!$E11:F11)</f>
        <v>-351460.27386686648</v>
      </c>
      <c r="G11" s="8">
        <f>-$D10+'Deposite-Withdrawal'!$D10+SUM('Deposite-Withdrawal'!$E11:G11)</f>
        <v>-351460.27386686648</v>
      </c>
      <c r="H11" s="8">
        <f>-$D10+'Deposite-Withdrawal'!$D10+SUM('Deposite-Withdrawal'!$E11:H11)</f>
        <v>-351460.27386686648</v>
      </c>
      <c r="I11" s="8">
        <f>-$D10+'Deposite-Withdrawal'!$D10+SUM('Deposite-Withdrawal'!$E11:I11)</f>
        <v>-314184.29511439393</v>
      </c>
      <c r="J11" s="8">
        <f>-$D10+'Deposite-Withdrawal'!$D10+SUM('Deposite-Withdrawal'!$E11:J11)</f>
        <v>-314184.29511439393</v>
      </c>
      <c r="K11" s="8">
        <f>-$D10+'Deposite-Withdrawal'!$D10+SUM('Deposite-Withdrawal'!$E11:K11)</f>
        <v>-314184.29511439393</v>
      </c>
      <c r="L11" s="8">
        <f>-$D10+'Deposite-Withdrawal'!$D10+SUM('Deposite-Withdrawal'!$E11:L11)</f>
        <v>-314184.29511439393</v>
      </c>
      <c r="M11" s="8">
        <f>-$D10+'Deposite-Withdrawal'!$D10+SUM('Deposite-Withdrawal'!$E11:M11)</f>
        <v>-314184.29511439393</v>
      </c>
      <c r="N11" s="8">
        <f>-$D10+'Deposite-Withdrawal'!$D10+SUM('Deposite-Withdrawal'!$E11:N11)</f>
        <v>-314184.29511439393</v>
      </c>
      <c r="O11" s="8">
        <f>-$D10+'Deposite-Withdrawal'!$D10+SUM('Deposite-Withdrawal'!$E11:O11)</f>
        <v>-314184.29511439393</v>
      </c>
      <c r="P11" s="8">
        <f>-$D10+'Deposite-Withdrawal'!$D10+SUM('Deposite-Withdrawal'!$E11:P11)</f>
        <v>-314184.29511439393</v>
      </c>
      <c r="Q11" s="8">
        <f>-$D10+'Deposite-Withdrawal'!$D10+SUM('Deposite-Withdrawal'!$E11:Q11)</f>
        <v>-314184.29511439393</v>
      </c>
      <c r="R11" s="8">
        <f>-$D10+'Deposite-Withdrawal'!$D10+SUM('Deposite-Withdrawal'!$E11:R11)</f>
        <v>-314184.29511439393</v>
      </c>
      <c r="S11" s="8">
        <f>-$D10+'Deposite-Withdrawal'!$D10+SUM('Deposite-Withdrawal'!$E11:S11)</f>
        <v>-314184.29511439393</v>
      </c>
      <c r="T11" s="8">
        <f>-$D10+'Deposite-Withdrawal'!$D10+SUM('Deposite-Withdrawal'!$E11:T11)</f>
        <v>-314184.29511439393</v>
      </c>
      <c r="U11" s="8">
        <f>-$D10+'Deposite-Withdrawal'!$D10+SUM('Deposite-Withdrawal'!$E11:U11)</f>
        <v>-314184.29511439393</v>
      </c>
      <c r="V11" s="8">
        <f>-$D10+'Deposite-Withdrawal'!$D10+SUM('Deposite-Withdrawal'!$E11:V11)</f>
        <v>-314184.29511439393</v>
      </c>
      <c r="W11" s="8">
        <f>-$D10+'Deposite-Withdrawal'!$D10+SUM('Deposite-Withdrawal'!$E11:W11)</f>
        <v>-314184.29511439393</v>
      </c>
      <c r="X11" s="8">
        <f>-$D10+'Deposite-Withdrawal'!$D10+SUM('Deposite-Withdrawal'!$E11:X11)</f>
        <v>-314184.29511439393</v>
      </c>
      <c r="Y11" s="8">
        <f>-$D10+'Deposite-Withdrawal'!$D10+SUM('Deposite-Withdrawal'!$E11:Y11)</f>
        <v>-314184.29511439393</v>
      </c>
      <c r="Z11" s="8">
        <f>-$D10+'Deposite-Withdrawal'!$D10+SUM('Deposite-Withdrawal'!$E11:Z11)</f>
        <v>-314184.29511439393</v>
      </c>
      <c r="AA11" s="8">
        <f>-$D10+'Deposite-Withdrawal'!$D10+SUM('Deposite-Withdrawal'!$E11:AA11)</f>
        <v>-314184.29511439393</v>
      </c>
      <c r="AB11" s="8">
        <f>-$D10+'Deposite-Withdrawal'!$D10+SUM('Deposite-Withdrawal'!$E11:AB11)</f>
        <v>-314184.29511439393</v>
      </c>
      <c r="AC11" s="8">
        <f>-$D10+'Deposite-Withdrawal'!$D10+SUM('Deposite-Withdrawal'!$E11:AC11)</f>
        <v>-314184.29511439393</v>
      </c>
      <c r="AD11" s="8">
        <f>-$D10+'Deposite-Withdrawal'!$D10+SUM('Deposite-Withdrawal'!$E11:AD11)</f>
        <v>-314184.29511439393</v>
      </c>
      <c r="AE11" s="8">
        <f>-$D10+'Deposite-Withdrawal'!$D10+SUM('Deposite-Withdrawal'!$E11:AE11)</f>
        <v>-314184.29511439393</v>
      </c>
      <c r="AF11" s="8">
        <f>-$D10+'Deposite-Withdrawal'!$D10+SUM('Deposite-Withdrawal'!$E11:AF11)</f>
        <v>-314184.29511439393</v>
      </c>
      <c r="AG11" s="8">
        <f>-$D10+'Deposite-Withdrawal'!$D10+SUM('Deposite-Withdrawal'!$E11:AG11)</f>
        <v>-314184.29511439393</v>
      </c>
      <c r="AH11" s="8">
        <f>-$D10+'Deposite-Withdrawal'!$D10+SUM('Deposite-Withdrawal'!$E11:AH11)</f>
        <v>-314184.29511439393</v>
      </c>
      <c r="AI11" s="8">
        <f>-$D10+'Deposite-Withdrawal'!$D10+SUM('Deposite-Withdrawal'!$E11:AI11)</f>
        <v>-314184.29511439393</v>
      </c>
    </row>
    <row r="12" spans="1:37" x14ac:dyDescent="0.3">
      <c r="A12">
        <v>10</v>
      </c>
      <c r="B12">
        <f t="shared" si="0"/>
        <v>31</v>
      </c>
      <c r="C12" s="11">
        <v>43891</v>
      </c>
      <c r="D12" s="19">
        <f>'Daily Interest'!D12</f>
        <v>1943.7258729283258</v>
      </c>
      <c r="E12" s="8">
        <f>-$D11+'Deposite-Withdrawal'!$D11+SUM('Deposite-Withdrawal'!$E12:E12)</f>
        <v>-313768.24422871199</v>
      </c>
      <c r="F12" s="8">
        <f>-$D11+'Deposite-Withdrawal'!$D11+SUM('Deposite-Withdrawal'!$E12:F12)</f>
        <v>-313768.24422871199</v>
      </c>
      <c r="G12" s="8">
        <f>-$D11+'Deposite-Withdrawal'!$D11+SUM('Deposite-Withdrawal'!$E12:G12)</f>
        <v>-313768.24422871199</v>
      </c>
      <c r="H12" s="8">
        <f>-$D11+'Deposite-Withdrawal'!$D11+SUM('Deposite-Withdrawal'!$E12:H12)</f>
        <v>-313768.24422871199</v>
      </c>
      <c r="I12" s="8">
        <f>-$D11+'Deposite-Withdrawal'!$D11+SUM('Deposite-Withdrawal'!$E12:I12)</f>
        <v>-276492.2654762395</v>
      </c>
      <c r="J12" s="8">
        <f>-$D11+'Deposite-Withdrawal'!$D11+SUM('Deposite-Withdrawal'!$E12:J12)</f>
        <v>-276492.2654762395</v>
      </c>
      <c r="K12" s="8">
        <f>-$D11+'Deposite-Withdrawal'!$D11+SUM('Deposite-Withdrawal'!$E12:K12)</f>
        <v>-276492.2654762395</v>
      </c>
      <c r="L12" s="8">
        <f>-$D11+'Deposite-Withdrawal'!$D11+SUM('Deposite-Withdrawal'!$E12:L12)</f>
        <v>-276492.2654762395</v>
      </c>
      <c r="M12" s="8">
        <f>-$D11+'Deposite-Withdrawal'!$D11+SUM('Deposite-Withdrawal'!$E12:M12)</f>
        <v>-276492.2654762395</v>
      </c>
      <c r="N12" s="8">
        <f>-$D11+'Deposite-Withdrawal'!$D11+SUM('Deposite-Withdrawal'!$E12:N12)</f>
        <v>-276492.2654762395</v>
      </c>
      <c r="O12" s="8">
        <f>-$D11+'Deposite-Withdrawal'!$D11+SUM('Deposite-Withdrawal'!$E12:O12)</f>
        <v>-276492.2654762395</v>
      </c>
      <c r="P12" s="8">
        <f>-$D11+'Deposite-Withdrawal'!$D11+SUM('Deposite-Withdrawal'!$E12:P12)</f>
        <v>-276492.2654762395</v>
      </c>
      <c r="Q12" s="8">
        <f>-$D11+'Deposite-Withdrawal'!$D11+SUM('Deposite-Withdrawal'!$E12:Q12)</f>
        <v>-276492.2654762395</v>
      </c>
      <c r="R12" s="8">
        <f>-$D11+'Deposite-Withdrawal'!$D11+SUM('Deposite-Withdrawal'!$E12:R12)</f>
        <v>-276492.2654762395</v>
      </c>
      <c r="S12" s="8">
        <f>-$D11+'Deposite-Withdrawal'!$D11+SUM('Deposite-Withdrawal'!$E12:S12)</f>
        <v>-276492.2654762395</v>
      </c>
      <c r="T12" s="8">
        <f>-$D11+'Deposite-Withdrawal'!$D11+SUM('Deposite-Withdrawal'!$E12:T12)</f>
        <v>-276492.2654762395</v>
      </c>
      <c r="U12" s="8">
        <f>-$D11+'Deposite-Withdrawal'!$D11+SUM('Deposite-Withdrawal'!$E12:U12)</f>
        <v>-276492.2654762395</v>
      </c>
      <c r="V12" s="8">
        <f>-$D11+'Deposite-Withdrawal'!$D11+SUM('Deposite-Withdrawal'!$E12:V12)</f>
        <v>-276492.2654762395</v>
      </c>
      <c r="W12" s="8">
        <f>-$D11+'Deposite-Withdrawal'!$D11+SUM('Deposite-Withdrawal'!$E12:W12)</f>
        <v>-276492.2654762395</v>
      </c>
      <c r="X12" s="8">
        <f>-$D11+'Deposite-Withdrawal'!$D11+SUM('Deposite-Withdrawal'!$E12:X12)</f>
        <v>-276492.2654762395</v>
      </c>
      <c r="Y12" s="8">
        <f>-$D11+'Deposite-Withdrawal'!$D11+SUM('Deposite-Withdrawal'!$E12:Y12)</f>
        <v>-276492.2654762395</v>
      </c>
      <c r="Z12" s="8">
        <f>-$D11+'Deposite-Withdrawal'!$D11+SUM('Deposite-Withdrawal'!$E12:Z12)</f>
        <v>-276492.2654762395</v>
      </c>
      <c r="AA12" s="8">
        <f>-$D11+'Deposite-Withdrawal'!$D11+SUM('Deposite-Withdrawal'!$E12:AA12)</f>
        <v>-276492.2654762395</v>
      </c>
      <c r="AB12" s="8">
        <f>-$D11+'Deposite-Withdrawal'!$D11+SUM('Deposite-Withdrawal'!$E12:AB12)</f>
        <v>-276492.2654762395</v>
      </c>
      <c r="AC12" s="8">
        <f>-$D11+'Deposite-Withdrawal'!$D11+SUM('Deposite-Withdrawal'!$E12:AC12)</f>
        <v>-276492.2654762395</v>
      </c>
      <c r="AD12" s="8">
        <f>-$D11+'Deposite-Withdrawal'!$D11+SUM('Deposite-Withdrawal'!$E12:AD12)</f>
        <v>-276492.2654762395</v>
      </c>
      <c r="AE12" s="8">
        <f>-$D11+'Deposite-Withdrawal'!$D11+SUM('Deposite-Withdrawal'!$E12:AE12)</f>
        <v>-276492.2654762395</v>
      </c>
      <c r="AF12" s="8">
        <f>-$D11+'Deposite-Withdrawal'!$D11+SUM('Deposite-Withdrawal'!$E12:AF12)</f>
        <v>-276492.2654762395</v>
      </c>
      <c r="AG12" s="8">
        <f>-$D11+'Deposite-Withdrawal'!$D11+SUM('Deposite-Withdrawal'!$E12:AG12)</f>
        <v>-276492.2654762395</v>
      </c>
      <c r="AH12" s="8">
        <f>-$D11+'Deposite-Withdrawal'!$D11+SUM('Deposite-Withdrawal'!$E12:AH12)</f>
        <v>-276492.2654762395</v>
      </c>
      <c r="AI12" s="8">
        <f>-$D11+'Deposite-Withdrawal'!$D11+SUM('Deposite-Withdrawal'!$E12:AI12)</f>
        <v>-276492.2654762395</v>
      </c>
    </row>
    <row r="13" spans="1:37" x14ac:dyDescent="0.3">
      <c r="A13">
        <v>11</v>
      </c>
      <c r="B13">
        <f t="shared" si="0"/>
        <v>30</v>
      </c>
      <c r="C13" s="11">
        <v>43922</v>
      </c>
      <c r="D13" s="19">
        <f>'Daily Interest'!D13</f>
        <v>1622.2680796398654</v>
      </c>
      <c r="E13" s="8">
        <f>-$D12+'Deposite-Withdrawal'!$D12+SUM('Deposite-Withdrawal'!$E13:E13)</f>
        <v>-276359.91710067535</v>
      </c>
      <c r="F13" s="8">
        <f>-$D12+'Deposite-Withdrawal'!$D12+SUM('Deposite-Withdrawal'!$E13:F13)</f>
        <v>-276359.91710067535</v>
      </c>
      <c r="G13" s="8">
        <f>-$D12+'Deposite-Withdrawal'!$D12+SUM('Deposite-Withdrawal'!$E13:G13)</f>
        <v>-276359.91710067535</v>
      </c>
      <c r="H13" s="8">
        <f>-$D12+'Deposite-Withdrawal'!$D12+SUM('Deposite-Withdrawal'!$E13:H13)</f>
        <v>-276359.91710067535</v>
      </c>
      <c r="I13" s="8">
        <f>-$D12+'Deposite-Withdrawal'!$D12+SUM('Deposite-Withdrawal'!$E13:I13)</f>
        <v>-239083.93834820282</v>
      </c>
      <c r="J13" s="8">
        <f>-$D12+'Deposite-Withdrawal'!$D12+SUM('Deposite-Withdrawal'!$E13:J13)</f>
        <v>-239083.93834820282</v>
      </c>
      <c r="K13" s="8">
        <f>-$D12+'Deposite-Withdrawal'!$D12+SUM('Deposite-Withdrawal'!$E13:K13)</f>
        <v>-239083.93834820282</v>
      </c>
      <c r="L13" s="8">
        <f>-$D12+'Deposite-Withdrawal'!$D12+SUM('Deposite-Withdrawal'!$E13:L13)</f>
        <v>-239083.93834820282</v>
      </c>
      <c r="M13" s="8">
        <f>-$D12+'Deposite-Withdrawal'!$D12+SUM('Deposite-Withdrawal'!$E13:M13)</f>
        <v>-239083.93834820282</v>
      </c>
      <c r="N13" s="8">
        <f>-$D12+'Deposite-Withdrawal'!$D12+SUM('Deposite-Withdrawal'!$E13:N13)</f>
        <v>-239083.93834820282</v>
      </c>
      <c r="O13" s="8">
        <f>-$D12+'Deposite-Withdrawal'!$D12+SUM('Deposite-Withdrawal'!$E13:O13)</f>
        <v>-239083.93834820282</v>
      </c>
      <c r="P13" s="8">
        <f>-$D12+'Deposite-Withdrawal'!$D12+SUM('Deposite-Withdrawal'!$E13:P13)</f>
        <v>-239083.93834820282</v>
      </c>
      <c r="Q13" s="8">
        <f>-$D12+'Deposite-Withdrawal'!$D12+SUM('Deposite-Withdrawal'!$E13:Q13)</f>
        <v>-239083.93834820282</v>
      </c>
      <c r="R13" s="8">
        <f>-$D12+'Deposite-Withdrawal'!$D12+SUM('Deposite-Withdrawal'!$E13:R13)</f>
        <v>-239083.93834820282</v>
      </c>
      <c r="S13" s="8">
        <f>-$D12+'Deposite-Withdrawal'!$D12+SUM('Deposite-Withdrawal'!$E13:S13)</f>
        <v>-239083.93834820282</v>
      </c>
      <c r="T13" s="8">
        <f>-$D12+'Deposite-Withdrawal'!$D12+SUM('Deposite-Withdrawal'!$E13:T13)</f>
        <v>-239083.93834820282</v>
      </c>
      <c r="U13" s="8">
        <f>-$D12+'Deposite-Withdrawal'!$D12+SUM('Deposite-Withdrawal'!$E13:U13)</f>
        <v>-239083.93834820282</v>
      </c>
      <c r="V13" s="8">
        <f>-$D12+'Deposite-Withdrawal'!$D12+SUM('Deposite-Withdrawal'!$E13:V13)</f>
        <v>-239083.93834820282</v>
      </c>
      <c r="W13" s="8">
        <f>-$D12+'Deposite-Withdrawal'!$D12+SUM('Deposite-Withdrawal'!$E13:W13)</f>
        <v>-239083.93834820282</v>
      </c>
      <c r="X13" s="8">
        <f>-$D12+'Deposite-Withdrawal'!$D12+SUM('Deposite-Withdrawal'!$E13:X13)</f>
        <v>-239083.93834820282</v>
      </c>
      <c r="Y13" s="8">
        <f>-$D12+'Deposite-Withdrawal'!$D12+SUM('Deposite-Withdrawal'!$E13:Y13)</f>
        <v>-239083.93834820282</v>
      </c>
      <c r="Z13" s="8">
        <f>-$D12+'Deposite-Withdrawal'!$D12+SUM('Deposite-Withdrawal'!$E13:Z13)</f>
        <v>-239083.93834820282</v>
      </c>
      <c r="AA13" s="8">
        <f>-$D12+'Deposite-Withdrawal'!$D12+SUM('Deposite-Withdrawal'!$E13:AA13)</f>
        <v>-239083.93834820282</v>
      </c>
      <c r="AB13" s="8">
        <f>-$D12+'Deposite-Withdrawal'!$D12+SUM('Deposite-Withdrawal'!$E13:AB13)</f>
        <v>-239083.93834820282</v>
      </c>
      <c r="AC13" s="8">
        <f>-$D12+'Deposite-Withdrawal'!$D12+SUM('Deposite-Withdrawal'!$E13:AC13)</f>
        <v>-239083.93834820282</v>
      </c>
      <c r="AD13" s="8">
        <f>-$D12+'Deposite-Withdrawal'!$D12+SUM('Deposite-Withdrawal'!$E13:AD13)</f>
        <v>-239083.93834820282</v>
      </c>
      <c r="AE13" s="8">
        <f>-$D12+'Deposite-Withdrawal'!$D12+SUM('Deposite-Withdrawal'!$E13:AE13)</f>
        <v>-239083.93834820282</v>
      </c>
      <c r="AF13" s="8">
        <f>-$D12+'Deposite-Withdrawal'!$D12+SUM('Deposite-Withdrawal'!$E13:AF13)</f>
        <v>-239083.93834820282</v>
      </c>
      <c r="AG13" s="8">
        <f>-$D12+'Deposite-Withdrawal'!$D12+SUM('Deposite-Withdrawal'!$E13:AG13)</f>
        <v>-239083.93834820282</v>
      </c>
      <c r="AH13" s="8">
        <f>-$D12+'Deposite-Withdrawal'!$D12+SUM('Deposite-Withdrawal'!$E13:AH13)</f>
        <v>-239083.93834820282</v>
      </c>
      <c r="AI13" s="8">
        <f>-$D12+'Deposite-Withdrawal'!$D12+SUM('Deposite-Withdrawal'!$E13:AI13)</f>
        <v>-239083.93834820282</v>
      </c>
    </row>
    <row r="14" spans="1:37" x14ac:dyDescent="0.3">
      <c r="A14">
        <v>12</v>
      </c>
      <c r="B14">
        <f t="shared" si="0"/>
        <v>31</v>
      </c>
      <c r="C14" s="11">
        <v>43952</v>
      </c>
      <c r="D14" s="19">
        <f>'Daily Interest'!D14</f>
        <v>1408.4794295295228</v>
      </c>
      <c r="E14" s="8">
        <f>-$D13+'Deposite-Withdrawal'!$D13+SUM('Deposite-Withdrawal'!$E14:E14)</f>
        <v>-238762.48055491436</v>
      </c>
      <c r="F14" s="8">
        <f>-$D13+'Deposite-Withdrawal'!$D13+SUM('Deposite-Withdrawal'!$E14:F14)</f>
        <v>-238762.48055491436</v>
      </c>
      <c r="G14" s="8">
        <f>-$D13+'Deposite-Withdrawal'!$D13+SUM('Deposite-Withdrawal'!$E14:G14)</f>
        <v>-238762.48055491436</v>
      </c>
      <c r="H14" s="8">
        <f>-$D13+'Deposite-Withdrawal'!$D13+SUM('Deposite-Withdrawal'!$E14:H14)</f>
        <v>-238762.48055491436</v>
      </c>
      <c r="I14" s="8">
        <f>-$D13+'Deposite-Withdrawal'!$D13+SUM('Deposite-Withdrawal'!$E14:I14)</f>
        <v>-201486.50180244184</v>
      </c>
      <c r="J14" s="8">
        <f>-$D13+'Deposite-Withdrawal'!$D13+SUM('Deposite-Withdrawal'!$E14:J14)</f>
        <v>-201486.50180244184</v>
      </c>
      <c r="K14" s="8">
        <f>-$D13+'Deposite-Withdrawal'!$D13+SUM('Deposite-Withdrawal'!$E14:K14)</f>
        <v>-201486.50180244184</v>
      </c>
      <c r="L14" s="8">
        <f>-$D13+'Deposite-Withdrawal'!$D13+SUM('Deposite-Withdrawal'!$E14:L14)</f>
        <v>-201486.50180244184</v>
      </c>
      <c r="M14" s="8">
        <f>-$D13+'Deposite-Withdrawal'!$D13+SUM('Deposite-Withdrawal'!$E14:M14)</f>
        <v>-201486.50180244184</v>
      </c>
      <c r="N14" s="8">
        <f>-$D13+'Deposite-Withdrawal'!$D13+SUM('Deposite-Withdrawal'!$E14:N14)</f>
        <v>-201486.50180244184</v>
      </c>
      <c r="O14" s="8">
        <f>-$D13+'Deposite-Withdrawal'!$D13+SUM('Deposite-Withdrawal'!$E14:O14)</f>
        <v>-201486.50180244184</v>
      </c>
      <c r="P14" s="8">
        <f>-$D13+'Deposite-Withdrawal'!$D13+SUM('Deposite-Withdrawal'!$E14:P14)</f>
        <v>-201486.50180244184</v>
      </c>
      <c r="Q14" s="8">
        <f>-$D13+'Deposite-Withdrawal'!$D13+SUM('Deposite-Withdrawal'!$E14:Q14)</f>
        <v>-201486.50180244184</v>
      </c>
      <c r="R14" s="8">
        <f>-$D13+'Deposite-Withdrawal'!$D13+SUM('Deposite-Withdrawal'!$E14:R14)</f>
        <v>-201486.50180244184</v>
      </c>
      <c r="S14" s="8">
        <f>-$D13+'Deposite-Withdrawal'!$D13+SUM('Deposite-Withdrawal'!$E14:S14)</f>
        <v>-201486.50180244184</v>
      </c>
      <c r="T14" s="8">
        <f>-$D13+'Deposite-Withdrawal'!$D13+SUM('Deposite-Withdrawal'!$E14:T14)</f>
        <v>-201486.50180244184</v>
      </c>
      <c r="U14" s="8">
        <f>-$D13+'Deposite-Withdrawal'!$D13+SUM('Deposite-Withdrawal'!$E14:U14)</f>
        <v>-201486.50180244184</v>
      </c>
      <c r="V14" s="8">
        <f>-$D13+'Deposite-Withdrawal'!$D13+SUM('Deposite-Withdrawal'!$E14:V14)</f>
        <v>-201486.50180244184</v>
      </c>
      <c r="W14" s="8">
        <f>-$D13+'Deposite-Withdrawal'!$D13+SUM('Deposite-Withdrawal'!$E14:W14)</f>
        <v>-201486.50180244184</v>
      </c>
      <c r="X14" s="8">
        <f>-$D13+'Deposite-Withdrawal'!$D13+SUM('Deposite-Withdrawal'!$E14:X14)</f>
        <v>-201486.50180244184</v>
      </c>
      <c r="Y14" s="8">
        <f>-$D13+'Deposite-Withdrawal'!$D13+SUM('Deposite-Withdrawal'!$E14:Y14)</f>
        <v>-201486.50180244184</v>
      </c>
      <c r="Z14" s="8">
        <f>-$D13+'Deposite-Withdrawal'!$D13+SUM('Deposite-Withdrawal'!$E14:Z14)</f>
        <v>-201486.50180244184</v>
      </c>
      <c r="AA14" s="8">
        <f>-$D13+'Deposite-Withdrawal'!$D13+SUM('Deposite-Withdrawal'!$E14:AA14)</f>
        <v>-201486.50180244184</v>
      </c>
      <c r="AB14" s="8">
        <f>-$D13+'Deposite-Withdrawal'!$D13+SUM('Deposite-Withdrawal'!$E14:AB14)</f>
        <v>-201486.50180244184</v>
      </c>
      <c r="AC14" s="8">
        <f>-$D13+'Deposite-Withdrawal'!$D13+SUM('Deposite-Withdrawal'!$E14:AC14)</f>
        <v>-201486.50180244184</v>
      </c>
      <c r="AD14" s="8">
        <f>-$D13+'Deposite-Withdrawal'!$D13+SUM('Deposite-Withdrawal'!$E14:AD14)</f>
        <v>-201486.50180244184</v>
      </c>
      <c r="AE14" s="8">
        <f>-$D13+'Deposite-Withdrawal'!$D13+SUM('Deposite-Withdrawal'!$E14:AE14)</f>
        <v>-201486.50180244184</v>
      </c>
      <c r="AF14" s="8">
        <f>-$D13+'Deposite-Withdrawal'!$D13+SUM('Deposite-Withdrawal'!$E14:AF14)</f>
        <v>-201486.50180244184</v>
      </c>
      <c r="AG14" s="8">
        <f>-$D13+'Deposite-Withdrawal'!$D13+SUM('Deposite-Withdrawal'!$E14:AG14)</f>
        <v>-201486.50180244184</v>
      </c>
      <c r="AH14" s="8">
        <f>-$D13+'Deposite-Withdrawal'!$D13+SUM('Deposite-Withdrawal'!$E14:AH14)</f>
        <v>-201486.50180244184</v>
      </c>
      <c r="AI14" s="8">
        <f>-$D13+'Deposite-Withdrawal'!$D13+SUM('Deposite-Withdrawal'!$E14:AI14)</f>
        <v>-201486.50180244184</v>
      </c>
    </row>
    <row r="15" spans="1:37" x14ac:dyDescent="0.3">
      <c r="A15">
        <v>13</v>
      </c>
      <c r="B15">
        <f t="shared" si="0"/>
        <v>30</v>
      </c>
      <c r="C15" s="11">
        <v>43983</v>
      </c>
      <c r="D15" s="19">
        <f>'Daily Interest'!D15</f>
        <v>1109.6067214168484</v>
      </c>
      <c r="E15" s="8">
        <f>-$D14+'Deposite-Withdrawal'!$D14+SUM('Deposite-Withdrawal'!$E15:E15)</f>
        <v>-201272.71315233147</v>
      </c>
      <c r="F15" s="8">
        <f>-$D14+'Deposite-Withdrawal'!$D14+SUM('Deposite-Withdrawal'!$E15:F15)</f>
        <v>-201272.71315233147</v>
      </c>
      <c r="G15" s="8">
        <f>-$D14+'Deposite-Withdrawal'!$D14+SUM('Deposite-Withdrawal'!$E15:G15)</f>
        <v>-201272.71315233147</v>
      </c>
      <c r="H15" s="8">
        <f>-$D14+'Deposite-Withdrawal'!$D14+SUM('Deposite-Withdrawal'!$E15:H15)</f>
        <v>-201272.71315233147</v>
      </c>
      <c r="I15" s="8">
        <f>-$D14+'Deposite-Withdrawal'!$D14+SUM('Deposite-Withdrawal'!$E15:I15)</f>
        <v>-163996.73439985895</v>
      </c>
      <c r="J15" s="8">
        <f>-$D14+'Deposite-Withdrawal'!$D14+SUM('Deposite-Withdrawal'!$E15:J15)</f>
        <v>-163996.73439985895</v>
      </c>
      <c r="K15" s="8">
        <f>-$D14+'Deposite-Withdrawal'!$D14+SUM('Deposite-Withdrawal'!$E15:K15)</f>
        <v>-163996.73439985895</v>
      </c>
      <c r="L15" s="8">
        <f>-$D14+'Deposite-Withdrawal'!$D14+SUM('Deposite-Withdrawal'!$E15:L15)</f>
        <v>-163996.73439985895</v>
      </c>
      <c r="M15" s="8">
        <f>-$D14+'Deposite-Withdrawal'!$D14+SUM('Deposite-Withdrawal'!$E15:M15)</f>
        <v>-163996.73439985895</v>
      </c>
      <c r="N15" s="8">
        <f>-$D14+'Deposite-Withdrawal'!$D14+SUM('Deposite-Withdrawal'!$E15:N15)</f>
        <v>-163996.73439985895</v>
      </c>
      <c r="O15" s="8">
        <f>-$D14+'Deposite-Withdrawal'!$D14+SUM('Deposite-Withdrawal'!$E15:O15)</f>
        <v>-163996.73439985895</v>
      </c>
      <c r="P15" s="8">
        <f>-$D14+'Deposite-Withdrawal'!$D14+SUM('Deposite-Withdrawal'!$E15:P15)</f>
        <v>-163996.73439985895</v>
      </c>
      <c r="Q15" s="8">
        <f>-$D14+'Deposite-Withdrawal'!$D14+SUM('Deposite-Withdrawal'!$E15:Q15)</f>
        <v>-163996.73439985895</v>
      </c>
      <c r="R15" s="8">
        <f>-$D14+'Deposite-Withdrawal'!$D14+SUM('Deposite-Withdrawal'!$E15:R15)</f>
        <v>-163996.73439985895</v>
      </c>
      <c r="S15" s="8">
        <f>-$D14+'Deposite-Withdrawal'!$D14+SUM('Deposite-Withdrawal'!$E15:S15)</f>
        <v>-163996.73439985895</v>
      </c>
      <c r="T15" s="8">
        <f>-$D14+'Deposite-Withdrawal'!$D14+SUM('Deposite-Withdrawal'!$E15:T15)</f>
        <v>-163996.73439985895</v>
      </c>
      <c r="U15" s="8">
        <f>-$D14+'Deposite-Withdrawal'!$D14+SUM('Deposite-Withdrawal'!$E15:U15)</f>
        <v>-163996.73439985895</v>
      </c>
      <c r="V15" s="8">
        <f>-$D14+'Deposite-Withdrawal'!$D14+SUM('Deposite-Withdrawal'!$E15:V15)</f>
        <v>-163996.73439985895</v>
      </c>
      <c r="W15" s="8">
        <f>-$D14+'Deposite-Withdrawal'!$D14+SUM('Deposite-Withdrawal'!$E15:W15)</f>
        <v>-163996.73439985895</v>
      </c>
      <c r="X15" s="8">
        <f>-$D14+'Deposite-Withdrawal'!$D14+SUM('Deposite-Withdrawal'!$E15:X15)</f>
        <v>-163996.73439985895</v>
      </c>
      <c r="Y15" s="8">
        <f>-$D14+'Deposite-Withdrawal'!$D14+SUM('Deposite-Withdrawal'!$E15:Y15)</f>
        <v>-163996.73439985895</v>
      </c>
      <c r="Z15" s="8">
        <f>-$D14+'Deposite-Withdrawal'!$D14+SUM('Deposite-Withdrawal'!$E15:Z15)</f>
        <v>-163996.73439985895</v>
      </c>
      <c r="AA15" s="8">
        <f>-$D14+'Deposite-Withdrawal'!$D14+SUM('Deposite-Withdrawal'!$E15:AA15)</f>
        <v>-163996.73439985895</v>
      </c>
      <c r="AB15" s="8">
        <f>-$D14+'Deposite-Withdrawal'!$D14+SUM('Deposite-Withdrawal'!$E15:AB15)</f>
        <v>-163996.73439985895</v>
      </c>
      <c r="AC15" s="8">
        <f>-$D14+'Deposite-Withdrawal'!$D14+SUM('Deposite-Withdrawal'!$E15:AC15)</f>
        <v>-163996.73439985895</v>
      </c>
      <c r="AD15" s="8">
        <f>-$D14+'Deposite-Withdrawal'!$D14+SUM('Deposite-Withdrawal'!$E15:AD15)</f>
        <v>-163996.73439985895</v>
      </c>
      <c r="AE15" s="8">
        <f>-$D14+'Deposite-Withdrawal'!$D14+SUM('Deposite-Withdrawal'!$E15:AE15)</f>
        <v>-163996.73439985895</v>
      </c>
      <c r="AF15" s="8">
        <f>-$D14+'Deposite-Withdrawal'!$D14+SUM('Deposite-Withdrawal'!$E15:AF15)</f>
        <v>-163996.73439985895</v>
      </c>
      <c r="AG15" s="8">
        <f>-$D14+'Deposite-Withdrawal'!$D14+SUM('Deposite-Withdrawal'!$E15:AG15)</f>
        <v>-163996.73439985895</v>
      </c>
      <c r="AH15" s="8">
        <f>-$D14+'Deposite-Withdrawal'!$D14+SUM('Deposite-Withdrawal'!$E15:AH15)</f>
        <v>-163996.73439985895</v>
      </c>
      <c r="AI15" s="8">
        <f>-$D14+'Deposite-Withdrawal'!$D14+SUM('Deposite-Withdrawal'!$E15:AI15)</f>
        <v>-163996.73439985895</v>
      </c>
    </row>
    <row r="16" spans="1:37" x14ac:dyDescent="0.3">
      <c r="A16">
        <v>14</v>
      </c>
      <c r="B16">
        <f t="shared" si="0"/>
        <v>31</v>
      </c>
      <c r="C16" s="11">
        <v>44013</v>
      </c>
      <c r="D16" s="19">
        <f>'Daily Interest'!D16</f>
        <v>885.04232541904707</v>
      </c>
      <c r="E16" s="8">
        <f>-$D15+'Deposite-Withdrawal'!$D15+SUM('Deposite-Withdrawal'!$E16:E16)</f>
        <v>-163697.86169174628</v>
      </c>
      <c r="F16" s="8">
        <f>-$D15+'Deposite-Withdrawal'!$D15+SUM('Deposite-Withdrawal'!$E16:F16)</f>
        <v>-163697.86169174628</v>
      </c>
      <c r="G16" s="8">
        <f>-$D15+'Deposite-Withdrawal'!$D15+SUM('Deposite-Withdrawal'!$E16:G16)</f>
        <v>-163697.86169174628</v>
      </c>
      <c r="H16" s="8">
        <f>-$D15+'Deposite-Withdrawal'!$D15+SUM('Deposite-Withdrawal'!$E16:H16)</f>
        <v>-163697.86169174628</v>
      </c>
      <c r="I16" s="8">
        <f>-$D15+'Deposite-Withdrawal'!$D15+SUM('Deposite-Withdrawal'!$E16:I16)</f>
        <v>-126421.88293927375</v>
      </c>
      <c r="J16" s="8">
        <f>-$D15+'Deposite-Withdrawal'!$D15+SUM('Deposite-Withdrawal'!$E16:J16)</f>
        <v>-126421.88293927375</v>
      </c>
      <c r="K16" s="8">
        <f>-$D15+'Deposite-Withdrawal'!$D15+SUM('Deposite-Withdrawal'!$E16:K16)</f>
        <v>-126421.88293927375</v>
      </c>
      <c r="L16" s="8">
        <f>-$D15+'Deposite-Withdrawal'!$D15+SUM('Deposite-Withdrawal'!$E16:L16)</f>
        <v>-126421.88293927375</v>
      </c>
      <c r="M16" s="8">
        <f>-$D15+'Deposite-Withdrawal'!$D15+SUM('Deposite-Withdrawal'!$E16:M16)</f>
        <v>-126421.88293927375</v>
      </c>
      <c r="N16" s="8">
        <f>-$D15+'Deposite-Withdrawal'!$D15+SUM('Deposite-Withdrawal'!$E16:N16)</f>
        <v>-126421.88293927375</v>
      </c>
      <c r="O16" s="8">
        <f>-$D15+'Deposite-Withdrawal'!$D15+SUM('Deposite-Withdrawal'!$E16:O16)</f>
        <v>-126421.88293927375</v>
      </c>
      <c r="P16" s="8">
        <f>-$D15+'Deposite-Withdrawal'!$D15+SUM('Deposite-Withdrawal'!$E16:P16)</f>
        <v>-126421.88293927375</v>
      </c>
      <c r="Q16" s="8">
        <f>-$D15+'Deposite-Withdrawal'!$D15+SUM('Deposite-Withdrawal'!$E16:Q16)</f>
        <v>-126421.88293927375</v>
      </c>
      <c r="R16" s="8">
        <f>-$D15+'Deposite-Withdrawal'!$D15+SUM('Deposite-Withdrawal'!$E16:R16)</f>
        <v>-126421.88293927375</v>
      </c>
      <c r="S16" s="8">
        <f>-$D15+'Deposite-Withdrawal'!$D15+SUM('Deposite-Withdrawal'!$E16:S16)</f>
        <v>-126421.88293927375</v>
      </c>
      <c r="T16" s="8">
        <f>-$D15+'Deposite-Withdrawal'!$D15+SUM('Deposite-Withdrawal'!$E16:T16)</f>
        <v>-126421.88293927375</v>
      </c>
      <c r="U16" s="8">
        <f>-$D15+'Deposite-Withdrawal'!$D15+SUM('Deposite-Withdrawal'!$E16:U16)</f>
        <v>-126421.88293927375</v>
      </c>
      <c r="V16" s="8">
        <f>-$D15+'Deposite-Withdrawal'!$D15+SUM('Deposite-Withdrawal'!$E16:V16)</f>
        <v>-126421.88293927375</v>
      </c>
      <c r="W16" s="8">
        <f>-$D15+'Deposite-Withdrawal'!$D15+SUM('Deposite-Withdrawal'!$E16:W16)</f>
        <v>-126421.88293927375</v>
      </c>
      <c r="X16" s="8">
        <f>-$D15+'Deposite-Withdrawal'!$D15+SUM('Deposite-Withdrawal'!$E16:X16)</f>
        <v>-126421.88293927375</v>
      </c>
      <c r="Y16" s="8">
        <f>-$D15+'Deposite-Withdrawal'!$D15+SUM('Deposite-Withdrawal'!$E16:Y16)</f>
        <v>-126421.88293927375</v>
      </c>
      <c r="Z16" s="8">
        <f>-$D15+'Deposite-Withdrawal'!$D15+SUM('Deposite-Withdrawal'!$E16:Z16)</f>
        <v>-126421.88293927375</v>
      </c>
      <c r="AA16" s="8">
        <f>-$D15+'Deposite-Withdrawal'!$D15+SUM('Deposite-Withdrawal'!$E16:AA16)</f>
        <v>-126421.88293927375</v>
      </c>
      <c r="AB16" s="8">
        <f>-$D15+'Deposite-Withdrawal'!$D15+SUM('Deposite-Withdrawal'!$E16:AB16)</f>
        <v>-126421.88293927375</v>
      </c>
      <c r="AC16" s="8">
        <f>-$D15+'Deposite-Withdrawal'!$D15+SUM('Deposite-Withdrawal'!$E16:AC16)</f>
        <v>-126421.88293927375</v>
      </c>
      <c r="AD16" s="8">
        <f>-$D15+'Deposite-Withdrawal'!$D15+SUM('Deposite-Withdrawal'!$E16:AD16)</f>
        <v>-126421.88293927375</v>
      </c>
      <c r="AE16" s="8">
        <f>-$D15+'Deposite-Withdrawal'!$D15+SUM('Deposite-Withdrawal'!$E16:AE16)</f>
        <v>-126421.88293927375</v>
      </c>
      <c r="AF16" s="8">
        <f>-$D15+'Deposite-Withdrawal'!$D15+SUM('Deposite-Withdrawal'!$E16:AF16)</f>
        <v>-126421.88293927375</v>
      </c>
      <c r="AG16" s="8">
        <f>-$D15+'Deposite-Withdrawal'!$D15+SUM('Deposite-Withdrawal'!$E16:AG16)</f>
        <v>-126421.88293927375</v>
      </c>
      <c r="AH16" s="8">
        <f>-$D15+'Deposite-Withdrawal'!$D15+SUM('Deposite-Withdrawal'!$E16:AH16)</f>
        <v>-126421.88293927375</v>
      </c>
      <c r="AI16" s="8">
        <f>-$D15+'Deposite-Withdrawal'!$D15+SUM('Deposite-Withdrawal'!$E16:AI16)</f>
        <v>-126421.88293927375</v>
      </c>
    </row>
    <row r="17" spans="1:35" x14ac:dyDescent="0.3">
      <c r="A17">
        <v>15</v>
      </c>
      <c r="B17">
        <f t="shared" si="0"/>
        <v>31</v>
      </c>
      <c r="C17" s="11">
        <v>44044</v>
      </c>
      <c r="D17" s="19">
        <f>'Daily Interest'!D17</f>
        <v>628.13545509629591</v>
      </c>
      <c r="E17" s="8">
        <f>-$D16+'Deposite-Withdrawal'!$D16+SUM('Deposite-Withdrawal'!$E17:E17)</f>
        <v>-126197.31854327596</v>
      </c>
      <c r="F17" s="8">
        <f>-$D16+'Deposite-Withdrawal'!$D16+SUM('Deposite-Withdrawal'!$E17:F17)</f>
        <v>-126197.31854327596</v>
      </c>
      <c r="G17" s="8">
        <f>-$D16+'Deposite-Withdrawal'!$D16+SUM('Deposite-Withdrawal'!$E17:G17)</f>
        <v>-126197.31854327596</v>
      </c>
      <c r="H17" s="8">
        <f>-$D16+'Deposite-Withdrawal'!$D16+SUM('Deposite-Withdrawal'!$E17:H17)</f>
        <v>-126197.31854327596</v>
      </c>
      <c r="I17" s="8">
        <f>-$D16+'Deposite-Withdrawal'!$D16+SUM('Deposite-Withdrawal'!$E17:I17)</f>
        <v>-88921.339790803439</v>
      </c>
      <c r="J17" s="8">
        <f>-$D16+'Deposite-Withdrawal'!$D16+SUM('Deposite-Withdrawal'!$E17:J17)</f>
        <v>-88921.339790803439</v>
      </c>
      <c r="K17" s="8">
        <f>-$D16+'Deposite-Withdrawal'!$D16+SUM('Deposite-Withdrawal'!$E17:K17)</f>
        <v>-88921.339790803439</v>
      </c>
      <c r="L17" s="8">
        <f>-$D16+'Deposite-Withdrawal'!$D16+SUM('Deposite-Withdrawal'!$E17:L17)</f>
        <v>-88921.339790803439</v>
      </c>
      <c r="M17" s="8">
        <f>-$D16+'Deposite-Withdrawal'!$D16+SUM('Deposite-Withdrawal'!$E17:M17)</f>
        <v>-88921.339790803439</v>
      </c>
      <c r="N17" s="8">
        <f>-$D16+'Deposite-Withdrawal'!$D16+SUM('Deposite-Withdrawal'!$E17:N17)</f>
        <v>-88921.339790803439</v>
      </c>
      <c r="O17" s="8">
        <f>-$D16+'Deposite-Withdrawal'!$D16+SUM('Deposite-Withdrawal'!$E17:O17)</f>
        <v>-88921.339790803439</v>
      </c>
      <c r="P17" s="8">
        <f>-$D16+'Deposite-Withdrawal'!$D16+SUM('Deposite-Withdrawal'!$E17:P17)</f>
        <v>-88921.339790803439</v>
      </c>
      <c r="Q17" s="8">
        <f>-$D16+'Deposite-Withdrawal'!$D16+SUM('Deposite-Withdrawal'!$E17:Q17)</f>
        <v>-88921.339790803439</v>
      </c>
      <c r="R17" s="8">
        <f>-$D16+'Deposite-Withdrawal'!$D16+SUM('Deposite-Withdrawal'!$E17:R17)</f>
        <v>-88921.339790803439</v>
      </c>
      <c r="S17" s="8">
        <f>-$D16+'Deposite-Withdrawal'!$D16+SUM('Deposite-Withdrawal'!$E17:S17)</f>
        <v>-88921.339790803439</v>
      </c>
      <c r="T17" s="8">
        <f>-$D16+'Deposite-Withdrawal'!$D16+SUM('Deposite-Withdrawal'!$E17:T17)</f>
        <v>-88921.339790803439</v>
      </c>
      <c r="U17" s="8">
        <f>-$D16+'Deposite-Withdrawal'!$D16+SUM('Deposite-Withdrawal'!$E17:U17)</f>
        <v>-88921.339790803439</v>
      </c>
      <c r="V17" s="8">
        <f>-$D16+'Deposite-Withdrawal'!$D16+SUM('Deposite-Withdrawal'!$E17:V17)</f>
        <v>-88921.339790803439</v>
      </c>
      <c r="W17" s="8">
        <f>-$D16+'Deposite-Withdrawal'!$D16+SUM('Deposite-Withdrawal'!$E17:W17)</f>
        <v>-88921.339790803439</v>
      </c>
      <c r="X17" s="8">
        <f>-$D16+'Deposite-Withdrawal'!$D16+SUM('Deposite-Withdrawal'!$E17:X17)</f>
        <v>-88921.339790803439</v>
      </c>
      <c r="Y17" s="8">
        <f>-$D16+'Deposite-Withdrawal'!$D16+SUM('Deposite-Withdrawal'!$E17:Y17)</f>
        <v>-88921.339790803439</v>
      </c>
      <c r="Z17" s="8">
        <f>-$D16+'Deposite-Withdrawal'!$D16+SUM('Deposite-Withdrawal'!$E17:Z17)</f>
        <v>-88921.339790803439</v>
      </c>
      <c r="AA17" s="8">
        <f>-$D16+'Deposite-Withdrawal'!$D16+SUM('Deposite-Withdrawal'!$E17:AA17)</f>
        <v>-88921.339790803439</v>
      </c>
      <c r="AB17" s="8">
        <f>-$D16+'Deposite-Withdrawal'!$D16+SUM('Deposite-Withdrawal'!$E17:AB17)</f>
        <v>-88921.339790803439</v>
      </c>
      <c r="AC17" s="8">
        <f>-$D16+'Deposite-Withdrawal'!$D16+SUM('Deposite-Withdrawal'!$E17:AC17)</f>
        <v>-88921.339790803439</v>
      </c>
      <c r="AD17" s="8">
        <f>-$D16+'Deposite-Withdrawal'!$D16+SUM('Deposite-Withdrawal'!$E17:AD17)</f>
        <v>-88921.339790803439</v>
      </c>
      <c r="AE17" s="8">
        <f>-$D16+'Deposite-Withdrawal'!$D16+SUM('Deposite-Withdrawal'!$E17:AE17)</f>
        <v>-88921.339790803439</v>
      </c>
      <c r="AF17" s="8">
        <f>-$D16+'Deposite-Withdrawal'!$D16+SUM('Deposite-Withdrawal'!$E17:AF17)</f>
        <v>-88921.339790803439</v>
      </c>
      <c r="AG17" s="8">
        <f>-$D16+'Deposite-Withdrawal'!$D16+SUM('Deposite-Withdrawal'!$E17:AG17)</f>
        <v>-88921.339790803439</v>
      </c>
      <c r="AH17" s="8">
        <f>-$D16+'Deposite-Withdrawal'!$D16+SUM('Deposite-Withdrawal'!$E17:AH17)</f>
        <v>-88921.339790803439</v>
      </c>
      <c r="AI17" s="8">
        <f>-$D16+'Deposite-Withdrawal'!$D16+SUM('Deposite-Withdrawal'!$E17:AI17)</f>
        <v>-88921.339790803439</v>
      </c>
    </row>
    <row r="18" spans="1:35" x14ac:dyDescent="0.3">
      <c r="A18">
        <v>16</v>
      </c>
      <c r="B18">
        <f t="shared" si="0"/>
        <v>30</v>
      </c>
      <c r="C18" s="11">
        <v>44075</v>
      </c>
      <c r="D18" s="19">
        <f>'Daily Interest'!D18</f>
        <v>363.21551503096742</v>
      </c>
      <c r="E18" s="8">
        <f>-$D17+'Deposite-Withdrawal'!$D17+SUM('Deposite-Withdrawal'!$E18:E18)</f>
        <v>-88664.432920480685</v>
      </c>
      <c r="F18" s="8">
        <f>-$D17+'Deposite-Withdrawal'!$D17+SUM('Deposite-Withdrawal'!$E18:F18)</f>
        <v>-88664.432920480685</v>
      </c>
      <c r="G18" s="8">
        <f>-$D17+'Deposite-Withdrawal'!$D17+SUM('Deposite-Withdrawal'!$E18:G18)</f>
        <v>-88664.432920480685</v>
      </c>
      <c r="H18" s="8">
        <f>-$D17+'Deposite-Withdrawal'!$D17+SUM('Deposite-Withdrawal'!$E18:H18)</f>
        <v>-88664.432920480685</v>
      </c>
      <c r="I18" s="8">
        <f>-$D17+'Deposite-Withdrawal'!$D17+SUM('Deposite-Withdrawal'!$E18:I18)</f>
        <v>-51388.45416800816</v>
      </c>
      <c r="J18" s="8">
        <f>-$D17+'Deposite-Withdrawal'!$D17+SUM('Deposite-Withdrawal'!$E18:J18)</f>
        <v>-51388.45416800816</v>
      </c>
      <c r="K18" s="8">
        <f>-$D17+'Deposite-Withdrawal'!$D17+SUM('Deposite-Withdrawal'!$E18:K18)</f>
        <v>-51388.45416800816</v>
      </c>
      <c r="L18" s="8">
        <f>-$D17+'Deposite-Withdrawal'!$D17+SUM('Deposite-Withdrawal'!$E18:L18)</f>
        <v>-51388.45416800816</v>
      </c>
      <c r="M18" s="8">
        <f>-$D17+'Deposite-Withdrawal'!$D17+SUM('Deposite-Withdrawal'!$E18:M18)</f>
        <v>-51388.45416800816</v>
      </c>
      <c r="N18" s="8">
        <f>-$D17+'Deposite-Withdrawal'!$D17+SUM('Deposite-Withdrawal'!$E18:N18)</f>
        <v>-51388.45416800816</v>
      </c>
      <c r="O18" s="8">
        <f>-$D17+'Deposite-Withdrawal'!$D17+SUM('Deposite-Withdrawal'!$E18:O18)</f>
        <v>-51388.45416800816</v>
      </c>
      <c r="P18" s="8">
        <f>-$D17+'Deposite-Withdrawal'!$D17+SUM('Deposite-Withdrawal'!$E18:P18)</f>
        <v>-51388.45416800816</v>
      </c>
      <c r="Q18" s="8">
        <f>-$D17+'Deposite-Withdrawal'!$D17+SUM('Deposite-Withdrawal'!$E18:Q18)</f>
        <v>-51388.45416800816</v>
      </c>
      <c r="R18" s="8">
        <f>-$D17+'Deposite-Withdrawal'!$D17+SUM('Deposite-Withdrawal'!$E18:R18)</f>
        <v>-51388.45416800816</v>
      </c>
      <c r="S18" s="8">
        <f>-$D17+'Deposite-Withdrawal'!$D17+SUM('Deposite-Withdrawal'!$E18:S18)</f>
        <v>-51388.45416800816</v>
      </c>
      <c r="T18" s="8">
        <f>-$D17+'Deposite-Withdrawal'!$D17+SUM('Deposite-Withdrawal'!$E18:T18)</f>
        <v>-51388.45416800816</v>
      </c>
      <c r="U18" s="8">
        <f>-$D17+'Deposite-Withdrawal'!$D17+SUM('Deposite-Withdrawal'!$E18:U18)</f>
        <v>-51388.45416800816</v>
      </c>
      <c r="V18" s="8">
        <f>-$D17+'Deposite-Withdrawal'!$D17+SUM('Deposite-Withdrawal'!$E18:V18)</f>
        <v>-51388.45416800816</v>
      </c>
      <c r="W18" s="8">
        <f>-$D17+'Deposite-Withdrawal'!$D17+SUM('Deposite-Withdrawal'!$E18:W18)</f>
        <v>-51388.45416800816</v>
      </c>
      <c r="X18" s="8">
        <f>-$D17+'Deposite-Withdrawal'!$D17+SUM('Deposite-Withdrawal'!$E18:X18)</f>
        <v>-51388.45416800816</v>
      </c>
      <c r="Y18" s="8">
        <f>-$D17+'Deposite-Withdrawal'!$D17+SUM('Deposite-Withdrawal'!$E18:Y18)</f>
        <v>-51388.45416800816</v>
      </c>
      <c r="Z18" s="8">
        <f>-$D17+'Deposite-Withdrawal'!$D17+SUM('Deposite-Withdrawal'!$E18:Z18)</f>
        <v>-51388.45416800816</v>
      </c>
      <c r="AA18" s="8">
        <f>-$D17+'Deposite-Withdrawal'!$D17+SUM('Deposite-Withdrawal'!$E18:AA18)</f>
        <v>-51388.45416800816</v>
      </c>
      <c r="AB18" s="8">
        <f>-$D17+'Deposite-Withdrawal'!$D17+SUM('Deposite-Withdrawal'!$E18:AB18)</f>
        <v>-51388.45416800816</v>
      </c>
      <c r="AC18" s="8">
        <f>-$D17+'Deposite-Withdrawal'!$D17+SUM('Deposite-Withdrawal'!$E18:AC18)</f>
        <v>-51388.45416800816</v>
      </c>
      <c r="AD18" s="8">
        <f>-$D17+'Deposite-Withdrawal'!$D17+SUM('Deposite-Withdrawal'!$E18:AD18)</f>
        <v>-51388.45416800816</v>
      </c>
      <c r="AE18" s="8">
        <f>-$D17+'Deposite-Withdrawal'!$D17+SUM('Deposite-Withdrawal'!$E18:AE18)</f>
        <v>-51388.45416800816</v>
      </c>
      <c r="AF18" s="8">
        <f>-$D17+'Deposite-Withdrawal'!$D17+SUM('Deposite-Withdrawal'!$E18:AF18)</f>
        <v>-51388.45416800816</v>
      </c>
      <c r="AG18" s="8">
        <f>-$D17+'Deposite-Withdrawal'!$D17+SUM('Deposite-Withdrawal'!$E18:AG18)</f>
        <v>-51388.45416800816</v>
      </c>
      <c r="AH18" s="8">
        <f>-$D17+'Deposite-Withdrawal'!$D17+SUM('Deposite-Withdrawal'!$E18:AH18)</f>
        <v>-51388.45416800816</v>
      </c>
      <c r="AI18" s="8">
        <f>-$D17+'Deposite-Withdrawal'!$D17+SUM('Deposite-Withdrawal'!$E18:AI18)</f>
        <v>-51388.45416800816</v>
      </c>
    </row>
    <row r="19" spans="1:35" x14ac:dyDescent="0.3">
      <c r="A19">
        <v>17</v>
      </c>
      <c r="B19">
        <f t="shared" si="0"/>
        <v>31</v>
      </c>
      <c r="C19" s="11">
        <v>44105</v>
      </c>
      <c r="D19" s="19">
        <f>'Daily Interest'!D19</f>
        <v>123.51149136375334</v>
      </c>
      <c r="E19" s="8">
        <f>-$D18+'Deposite-Withdrawal'!$D18+SUM('Deposite-Withdrawal'!$E19:E19)</f>
        <v>-51123.53422794283</v>
      </c>
      <c r="F19" s="8">
        <f>-$D18+'Deposite-Withdrawal'!$D18+SUM('Deposite-Withdrawal'!$E19:F19)</f>
        <v>-51123.53422794283</v>
      </c>
      <c r="G19" s="8">
        <f>-$D18+'Deposite-Withdrawal'!$D18+SUM('Deposite-Withdrawal'!$E19:G19)</f>
        <v>-51123.53422794283</v>
      </c>
      <c r="H19" s="8">
        <f>-$D18+'Deposite-Withdrawal'!$D18+SUM('Deposite-Withdrawal'!$E19:H19)</f>
        <v>-51123.53422794283</v>
      </c>
      <c r="I19" s="8">
        <f>-$D18+'Deposite-Withdrawal'!$D18+SUM('Deposite-Withdrawal'!$E19:I19)</f>
        <v>-13847.555475470304</v>
      </c>
      <c r="J19" s="8">
        <f>-$D18+'Deposite-Withdrawal'!$D18+SUM('Deposite-Withdrawal'!$E19:J19)</f>
        <v>-13847.555475470304</v>
      </c>
      <c r="K19" s="8">
        <f>-$D18+'Deposite-Withdrawal'!$D18+SUM('Deposite-Withdrawal'!$E19:K19)</f>
        <v>-13847.555475470304</v>
      </c>
      <c r="L19" s="8">
        <f>-$D18+'Deposite-Withdrawal'!$D18+SUM('Deposite-Withdrawal'!$E19:L19)</f>
        <v>-13847.555475470304</v>
      </c>
      <c r="M19" s="8">
        <f>-$D18+'Deposite-Withdrawal'!$D18+SUM('Deposite-Withdrawal'!$E19:M19)</f>
        <v>-13847.555475470304</v>
      </c>
      <c r="N19" s="8">
        <f>-$D18+'Deposite-Withdrawal'!$D18+SUM('Deposite-Withdrawal'!$E19:N19)</f>
        <v>-13847.555475470304</v>
      </c>
      <c r="O19" s="8">
        <f>-$D18+'Deposite-Withdrawal'!$D18+SUM('Deposite-Withdrawal'!$E19:O19)</f>
        <v>-13847.555475470304</v>
      </c>
      <c r="P19" s="8">
        <f>-$D18+'Deposite-Withdrawal'!$D18+SUM('Deposite-Withdrawal'!$E19:P19)</f>
        <v>-13847.555475470304</v>
      </c>
      <c r="Q19" s="8">
        <f>-$D18+'Deposite-Withdrawal'!$D18+SUM('Deposite-Withdrawal'!$E19:Q19)</f>
        <v>-13847.555475470304</v>
      </c>
      <c r="R19" s="8">
        <f>-$D18+'Deposite-Withdrawal'!$D18+SUM('Deposite-Withdrawal'!$E19:R19)</f>
        <v>-13847.555475470304</v>
      </c>
      <c r="S19" s="8">
        <f>-$D18+'Deposite-Withdrawal'!$D18+SUM('Deposite-Withdrawal'!$E19:S19)</f>
        <v>-13847.555475470304</v>
      </c>
      <c r="T19" s="8">
        <f>-$D18+'Deposite-Withdrawal'!$D18+SUM('Deposite-Withdrawal'!$E19:T19)</f>
        <v>-13847.555475470304</v>
      </c>
      <c r="U19" s="8">
        <f>-$D18+'Deposite-Withdrawal'!$D18+SUM('Deposite-Withdrawal'!$E19:U19)</f>
        <v>-13847.555475470304</v>
      </c>
      <c r="V19" s="8">
        <f>-$D18+'Deposite-Withdrawal'!$D18+SUM('Deposite-Withdrawal'!$E19:V19)</f>
        <v>-13847.555475470304</v>
      </c>
      <c r="W19" s="8">
        <f>-$D18+'Deposite-Withdrawal'!$D18+SUM('Deposite-Withdrawal'!$E19:W19)</f>
        <v>-13847.555475470304</v>
      </c>
      <c r="X19" s="8">
        <f>-$D18+'Deposite-Withdrawal'!$D18+SUM('Deposite-Withdrawal'!$E19:X19)</f>
        <v>-13847.555475470304</v>
      </c>
      <c r="Y19" s="8">
        <f>-$D18+'Deposite-Withdrawal'!$D18+SUM('Deposite-Withdrawal'!$E19:Y19)</f>
        <v>-13847.555475470304</v>
      </c>
      <c r="Z19" s="8">
        <f>-$D18+'Deposite-Withdrawal'!$D18+SUM('Deposite-Withdrawal'!$E19:Z19)</f>
        <v>-13847.555475470304</v>
      </c>
      <c r="AA19" s="8">
        <f>-$D18+'Deposite-Withdrawal'!$D18+SUM('Deposite-Withdrawal'!$E19:AA19)</f>
        <v>-13847.555475470304</v>
      </c>
      <c r="AB19" s="8">
        <f>-$D18+'Deposite-Withdrawal'!$D18+SUM('Deposite-Withdrawal'!$E19:AB19)</f>
        <v>-13847.555475470304</v>
      </c>
      <c r="AC19" s="8">
        <f>-$D18+'Deposite-Withdrawal'!$D18+SUM('Deposite-Withdrawal'!$E19:AC19)</f>
        <v>-13847.555475470304</v>
      </c>
      <c r="AD19" s="8">
        <f>-$D18+'Deposite-Withdrawal'!$D18+SUM('Deposite-Withdrawal'!$E19:AD19)</f>
        <v>-13847.555475470304</v>
      </c>
      <c r="AE19" s="8">
        <f>-$D18+'Deposite-Withdrawal'!$D18+SUM('Deposite-Withdrawal'!$E19:AE19)</f>
        <v>-13847.555475470304</v>
      </c>
      <c r="AF19" s="8">
        <f>-$D18+'Deposite-Withdrawal'!$D18+SUM('Deposite-Withdrawal'!$E19:AF19)</f>
        <v>-13847.555475470304</v>
      </c>
      <c r="AG19" s="8">
        <f>-$D18+'Deposite-Withdrawal'!$D18+SUM('Deposite-Withdrawal'!$E19:AG19)</f>
        <v>-13847.555475470304</v>
      </c>
      <c r="AH19" s="8">
        <f>-$D18+'Deposite-Withdrawal'!$D18+SUM('Deposite-Withdrawal'!$E19:AH19)</f>
        <v>-13847.555475470304</v>
      </c>
      <c r="AI19" s="8">
        <f>-$D18+'Deposite-Withdrawal'!$D18+SUM('Deposite-Withdrawal'!$E19:AI19)</f>
        <v>-13847.555475470304</v>
      </c>
    </row>
    <row r="20" spans="1:35" x14ac:dyDescent="0.3">
      <c r="A20">
        <v>18</v>
      </c>
      <c r="B20">
        <f t="shared" si="0"/>
        <v>30</v>
      </c>
      <c r="C20" s="11">
        <v>44136</v>
      </c>
      <c r="D20" s="19">
        <f>'Daily Interest'!D20</f>
        <v>-118.82905701820422</v>
      </c>
      <c r="E20" s="8">
        <f>-$D19+'Deposite-Withdrawal'!$D19+SUM('Deposite-Withdrawal'!$E20:E20)</f>
        <v>-13607.851451803088</v>
      </c>
      <c r="F20" s="8">
        <f>-$D19+'Deposite-Withdrawal'!$D19+SUM('Deposite-Withdrawal'!$E20:F20)</f>
        <v>-13607.851451803088</v>
      </c>
      <c r="G20" s="8">
        <f>-$D19+'Deposite-Withdrawal'!$D19+SUM('Deposite-Withdrawal'!$E20:G20)</f>
        <v>-13607.851451803088</v>
      </c>
      <c r="H20" s="8">
        <f>-$D19+'Deposite-Withdrawal'!$D19+SUM('Deposite-Withdrawal'!$E20:H20)</f>
        <v>-13607.851451803088</v>
      </c>
      <c r="I20" s="8">
        <f>-$D19+'Deposite-Withdrawal'!$D19+SUM('Deposite-Withdrawal'!$E20:I20)</f>
        <v>23668.127300669439</v>
      </c>
      <c r="J20" s="8">
        <f>-$D19+'Deposite-Withdrawal'!$D19+SUM('Deposite-Withdrawal'!$E20:J20)</f>
        <v>23668.127300669439</v>
      </c>
      <c r="K20" s="8">
        <f>-$D19+'Deposite-Withdrawal'!$D19+SUM('Deposite-Withdrawal'!$E20:K20)</f>
        <v>23668.127300669439</v>
      </c>
      <c r="L20" s="8">
        <f>-$D19+'Deposite-Withdrawal'!$D19+SUM('Deposite-Withdrawal'!$E20:L20)</f>
        <v>23668.127300669439</v>
      </c>
      <c r="M20" s="8">
        <f>-$D19+'Deposite-Withdrawal'!$D19+SUM('Deposite-Withdrawal'!$E20:M20)</f>
        <v>23668.127300669439</v>
      </c>
      <c r="N20" s="8">
        <f>-$D19+'Deposite-Withdrawal'!$D19+SUM('Deposite-Withdrawal'!$E20:N20)</f>
        <v>23668.127300669439</v>
      </c>
      <c r="O20" s="8">
        <f>-$D19+'Deposite-Withdrawal'!$D19+SUM('Deposite-Withdrawal'!$E20:O20)</f>
        <v>23668.127300669439</v>
      </c>
      <c r="P20" s="8">
        <f>-$D19+'Deposite-Withdrawal'!$D19+SUM('Deposite-Withdrawal'!$E20:P20)</f>
        <v>23668.127300669439</v>
      </c>
      <c r="Q20" s="8">
        <f>-$D19+'Deposite-Withdrawal'!$D19+SUM('Deposite-Withdrawal'!$E20:Q20)</f>
        <v>23668.127300669439</v>
      </c>
      <c r="R20" s="8">
        <f>-$D19+'Deposite-Withdrawal'!$D19+SUM('Deposite-Withdrawal'!$E20:R20)</f>
        <v>23668.127300669439</v>
      </c>
      <c r="S20" s="8">
        <f>-$D19+'Deposite-Withdrawal'!$D19+SUM('Deposite-Withdrawal'!$E20:S20)</f>
        <v>23668.127300669439</v>
      </c>
      <c r="T20" s="8">
        <f>-$D19+'Deposite-Withdrawal'!$D19+SUM('Deposite-Withdrawal'!$E20:T20)</f>
        <v>23668.127300669439</v>
      </c>
      <c r="U20" s="8">
        <f>-$D19+'Deposite-Withdrawal'!$D19+SUM('Deposite-Withdrawal'!$E20:U20)</f>
        <v>23668.127300669439</v>
      </c>
      <c r="V20" s="8">
        <f>-$D19+'Deposite-Withdrawal'!$D19+SUM('Deposite-Withdrawal'!$E20:V20)</f>
        <v>23668.127300669439</v>
      </c>
      <c r="W20" s="8">
        <f>-$D19+'Deposite-Withdrawal'!$D19+SUM('Deposite-Withdrawal'!$E20:W20)</f>
        <v>23668.127300669439</v>
      </c>
      <c r="X20" s="8">
        <f>-$D19+'Deposite-Withdrawal'!$D19+SUM('Deposite-Withdrawal'!$E20:X20)</f>
        <v>23668.127300669439</v>
      </c>
      <c r="Y20" s="8">
        <f>-$D19+'Deposite-Withdrawal'!$D19+SUM('Deposite-Withdrawal'!$E20:Y20)</f>
        <v>23668.127300669439</v>
      </c>
      <c r="Z20" s="8">
        <f>-$D19+'Deposite-Withdrawal'!$D19+SUM('Deposite-Withdrawal'!$E20:Z20)</f>
        <v>23668.127300669439</v>
      </c>
      <c r="AA20" s="8">
        <f>-$D19+'Deposite-Withdrawal'!$D19+SUM('Deposite-Withdrawal'!$E20:AA20)</f>
        <v>23668.127300669439</v>
      </c>
      <c r="AB20" s="8">
        <f>-$D19+'Deposite-Withdrawal'!$D19+SUM('Deposite-Withdrawal'!$E20:AB20)</f>
        <v>23668.127300669439</v>
      </c>
      <c r="AC20" s="8">
        <f>-$D19+'Deposite-Withdrawal'!$D19+SUM('Deposite-Withdrawal'!$E20:AC20)</f>
        <v>23668.127300669439</v>
      </c>
      <c r="AD20" s="8">
        <f>-$D19+'Deposite-Withdrawal'!$D19+SUM('Deposite-Withdrawal'!$E20:AD20)</f>
        <v>23668.127300669439</v>
      </c>
      <c r="AE20" s="8">
        <f>-$D19+'Deposite-Withdrawal'!$D19+SUM('Deposite-Withdrawal'!$E20:AE20)</f>
        <v>23668.127300669439</v>
      </c>
      <c r="AF20" s="8">
        <f>-$D19+'Deposite-Withdrawal'!$D19+SUM('Deposite-Withdrawal'!$E20:AF20)</f>
        <v>23668.127300669439</v>
      </c>
      <c r="AG20" s="8">
        <f>-$D19+'Deposite-Withdrawal'!$D19+SUM('Deposite-Withdrawal'!$E20:AG20)</f>
        <v>23668.127300669439</v>
      </c>
      <c r="AH20" s="8">
        <f>-$D19+'Deposite-Withdrawal'!$D19+SUM('Deposite-Withdrawal'!$E20:AH20)</f>
        <v>23668.127300669439</v>
      </c>
      <c r="AI20" s="8">
        <f>-$D19+'Deposite-Withdrawal'!$D19+SUM('Deposite-Withdrawal'!$E20:AI20)</f>
        <v>23668.127300669439</v>
      </c>
    </row>
    <row r="21" spans="1:35" x14ac:dyDescent="0.3">
      <c r="A21">
        <v>19</v>
      </c>
      <c r="B21">
        <f t="shared" si="0"/>
        <v>31</v>
      </c>
      <c r="C21" s="11">
        <v>44166</v>
      </c>
      <c r="D21" s="19">
        <f>'Daily Interest'!D21</f>
        <v>-367.95885462753591</v>
      </c>
      <c r="E21" s="8">
        <f>-$D20+'Deposite-Withdrawal'!$D20+SUM('Deposite-Withdrawal'!$E21:E21)</f>
        <v>23910.467849051394</v>
      </c>
      <c r="F21" s="8">
        <f>-$D20+'Deposite-Withdrawal'!$D20+SUM('Deposite-Withdrawal'!$E21:F21)</f>
        <v>23910.467849051394</v>
      </c>
      <c r="G21" s="8">
        <f>-$D20+'Deposite-Withdrawal'!$D20+SUM('Deposite-Withdrawal'!$E21:G21)</f>
        <v>23910.467849051394</v>
      </c>
      <c r="H21" s="8">
        <f>-$D20+'Deposite-Withdrawal'!$D20+SUM('Deposite-Withdrawal'!$E21:H21)</f>
        <v>23910.467849051394</v>
      </c>
      <c r="I21" s="8">
        <f>-$D20+'Deposite-Withdrawal'!$D20+SUM('Deposite-Withdrawal'!$E21:I21)</f>
        <v>61186.446601523916</v>
      </c>
      <c r="J21" s="8">
        <f>-$D20+'Deposite-Withdrawal'!$D20+SUM('Deposite-Withdrawal'!$E21:J21)</f>
        <v>61186.446601523916</v>
      </c>
      <c r="K21" s="8">
        <f>-$D20+'Deposite-Withdrawal'!$D20+SUM('Deposite-Withdrawal'!$E21:K21)</f>
        <v>61186.446601523916</v>
      </c>
      <c r="L21" s="8">
        <f>-$D20+'Deposite-Withdrawal'!$D20+SUM('Deposite-Withdrawal'!$E21:L21)</f>
        <v>61186.446601523916</v>
      </c>
      <c r="M21" s="8">
        <f>-$D20+'Deposite-Withdrawal'!$D20+SUM('Deposite-Withdrawal'!$E21:M21)</f>
        <v>61186.446601523916</v>
      </c>
      <c r="N21" s="8">
        <f>-$D20+'Deposite-Withdrawal'!$D20+SUM('Deposite-Withdrawal'!$E21:N21)</f>
        <v>61186.446601523916</v>
      </c>
      <c r="O21" s="8">
        <f>-$D20+'Deposite-Withdrawal'!$D20+SUM('Deposite-Withdrawal'!$E21:O21)</f>
        <v>61186.446601523916</v>
      </c>
      <c r="P21" s="8">
        <f>-$D20+'Deposite-Withdrawal'!$D20+SUM('Deposite-Withdrawal'!$E21:P21)</f>
        <v>61186.446601523916</v>
      </c>
      <c r="Q21" s="8">
        <f>-$D20+'Deposite-Withdrawal'!$D20+SUM('Deposite-Withdrawal'!$E21:Q21)</f>
        <v>61186.446601523916</v>
      </c>
      <c r="R21" s="8">
        <f>-$D20+'Deposite-Withdrawal'!$D20+SUM('Deposite-Withdrawal'!$E21:R21)</f>
        <v>61186.446601523916</v>
      </c>
      <c r="S21" s="8">
        <f>-$D20+'Deposite-Withdrawal'!$D20+SUM('Deposite-Withdrawal'!$E21:S21)</f>
        <v>61186.446601523916</v>
      </c>
      <c r="T21" s="8">
        <f>-$D20+'Deposite-Withdrawal'!$D20+SUM('Deposite-Withdrawal'!$E21:T21)</f>
        <v>61186.446601523916</v>
      </c>
      <c r="U21" s="8">
        <f>-$D20+'Deposite-Withdrawal'!$D20+SUM('Deposite-Withdrawal'!$E21:U21)</f>
        <v>61186.446601523916</v>
      </c>
      <c r="V21" s="8">
        <f>-$D20+'Deposite-Withdrawal'!$D20+SUM('Deposite-Withdrawal'!$E21:V21)</f>
        <v>61186.446601523916</v>
      </c>
      <c r="W21" s="8">
        <f>-$D20+'Deposite-Withdrawal'!$D20+SUM('Deposite-Withdrawal'!$E21:W21)</f>
        <v>61186.446601523916</v>
      </c>
      <c r="X21" s="8">
        <f>-$D20+'Deposite-Withdrawal'!$D20+SUM('Deposite-Withdrawal'!$E21:X21)</f>
        <v>61186.446601523916</v>
      </c>
      <c r="Y21" s="8">
        <f>-$D20+'Deposite-Withdrawal'!$D20+SUM('Deposite-Withdrawal'!$E21:Y21)</f>
        <v>61186.446601523916</v>
      </c>
      <c r="Z21" s="8">
        <f>-$D20+'Deposite-Withdrawal'!$D20+SUM('Deposite-Withdrawal'!$E21:Z21)</f>
        <v>61186.446601523916</v>
      </c>
      <c r="AA21" s="8">
        <f>-$D20+'Deposite-Withdrawal'!$D20+SUM('Deposite-Withdrawal'!$E21:AA21)</f>
        <v>61186.446601523916</v>
      </c>
      <c r="AB21" s="8">
        <f>-$D20+'Deposite-Withdrawal'!$D20+SUM('Deposite-Withdrawal'!$E21:AB21)</f>
        <v>61186.446601523916</v>
      </c>
      <c r="AC21" s="8">
        <f>-$D20+'Deposite-Withdrawal'!$D20+SUM('Deposite-Withdrawal'!$E21:AC21)</f>
        <v>61186.446601523916</v>
      </c>
      <c r="AD21" s="8">
        <f>-$D20+'Deposite-Withdrawal'!$D20+SUM('Deposite-Withdrawal'!$E21:AD21)</f>
        <v>61186.446601523916</v>
      </c>
      <c r="AE21" s="8">
        <f>-$D20+'Deposite-Withdrawal'!$D20+SUM('Deposite-Withdrawal'!$E21:AE21)</f>
        <v>61186.446601523916</v>
      </c>
      <c r="AF21" s="8">
        <f>-$D20+'Deposite-Withdrawal'!$D20+SUM('Deposite-Withdrawal'!$E21:AF21)</f>
        <v>61186.446601523916</v>
      </c>
      <c r="AG21" s="8">
        <f>-$D20+'Deposite-Withdrawal'!$D20+SUM('Deposite-Withdrawal'!$E21:AG21)</f>
        <v>61186.446601523916</v>
      </c>
      <c r="AH21" s="8">
        <f>-$D20+'Deposite-Withdrawal'!$D20+SUM('Deposite-Withdrawal'!$E21:AH21)</f>
        <v>61186.446601523916</v>
      </c>
      <c r="AI21" s="8">
        <f>-$D20+'Deposite-Withdrawal'!$D20+SUM('Deposite-Withdrawal'!$E21:AI21)</f>
        <v>61186.446601523916</v>
      </c>
    </row>
    <row r="22" spans="1:35" x14ac:dyDescent="0.3">
      <c r="A22">
        <v>20</v>
      </c>
      <c r="B22">
        <f t="shared" si="0"/>
        <v>31</v>
      </c>
      <c r="C22" s="11">
        <v>44197</v>
      </c>
      <c r="D22" s="19">
        <f>'Daily Interest'!D22</f>
        <v>-608.75931720710059</v>
      </c>
      <c r="E22" s="8">
        <f>-$D21+'Deposite-Withdrawal'!$D21+SUM('Deposite-Withdrawal'!$E22:E22)</f>
        <v>61435.57639913325</v>
      </c>
      <c r="F22" s="8">
        <f>-$D21+'Deposite-Withdrawal'!$D21+SUM('Deposite-Withdrawal'!$E22:F22)</f>
        <v>61435.57639913325</v>
      </c>
      <c r="G22" s="8">
        <f>-$D21+'Deposite-Withdrawal'!$D21+SUM('Deposite-Withdrawal'!$E22:G22)</f>
        <v>61435.57639913325</v>
      </c>
      <c r="H22" s="8">
        <f>-$D21+'Deposite-Withdrawal'!$D21+SUM('Deposite-Withdrawal'!$E22:H22)</f>
        <v>61435.57639913325</v>
      </c>
      <c r="I22" s="8">
        <f>-$D21+'Deposite-Withdrawal'!$D21+SUM('Deposite-Withdrawal'!$E22:I22)</f>
        <v>98711.555151605775</v>
      </c>
      <c r="J22" s="8">
        <f>-$D21+'Deposite-Withdrawal'!$D21+SUM('Deposite-Withdrawal'!$E22:J22)</f>
        <v>98711.555151605775</v>
      </c>
      <c r="K22" s="8">
        <f>-$D21+'Deposite-Withdrawal'!$D21+SUM('Deposite-Withdrawal'!$E22:K22)</f>
        <v>98711.555151605775</v>
      </c>
      <c r="L22" s="8">
        <f>-$D21+'Deposite-Withdrawal'!$D21+SUM('Deposite-Withdrawal'!$E22:L22)</f>
        <v>98711.555151605775</v>
      </c>
      <c r="M22" s="8">
        <f>-$D21+'Deposite-Withdrawal'!$D21+SUM('Deposite-Withdrawal'!$E22:M22)</f>
        <v>98711.555151605775</v>
      </c>
      <c r="N22" s="8">
        <f>-$D21+'Deposite-Withdrawal'!$D21+SUM('Deposite-Withdrawal'!$E22:N22)</f>
        <v>98711.555151605775</v>
      </c>
      <c r="O22" s="8">
        <f>-$D21+'Deposite-Withdrawal'!$D21+SUM('Deposite-Withdrawal'!$E22:O22)</f>
        <v>98711.555151605775</v>
      </c>
      <c r="P22" s="8">
        <f>-$D21+'Deposite-Withdrawal'!$D21+SUM('Deposite-Withdrawal'!$E22:P22)</f>
        <v>98711.555151605775</v>
      </c>
      <c r="Q22" s="8">
        <f>-$D21+'Deposite-Withdrawal'!$D21+SUM('Deposite-Withdrawal'!$E22:Q22)</f>
        <v>98711.555151605775</v>
      </c>
      <c r="R22" s="8">
        <f>-$D21+'Deposite-Withdrawal'!$D21+SUM('Deposite-Withdrawal'!$E22:R22)</f>
        <v>98711.555151605775</v>
      </c>
      <c r="S22" s="8">
        <f>-$D21+'Deposite-Withdrawal'!$D21+SUM('Deposite-Withdrawal'!$E22:S22)</f>
        <v>98711.555151605775</v>
      </c>
      <c r="T22" s="8">
        <f>-$D21+'Deposite-Withdrawal'!$D21+SUM('Deposite-Withdrawal'!$E22:T22)</f>
        <v>98711.555151605775</v>
      </c>
      <c r="U22" s="8">
        <f>-$D21+'Deposite-Withdrawal'!$D21+SUM('Deposite-Withdrawal'!$E22:U22)</f>
        <v>98711.555151605775</v>
      </c>
      <c r="V22" s="8">
        <f>-$D21+'Deposite-Withdrawal'!$D21+SUM('Deposite-Withdrawal'!$E22:V22)</f>
        <v>98711.555151605775</v>
      </c>
      <c r="W22" s="8">
        <f>-$D21+'Deposite-Withdrawal'!$D21+SUM('Deposite-Withdrawal'!$E22:W22)</f>
        <v>98711.555151605775</v>
      </c>
      <c r="X22" s="8">
        <f>-$D21+'Deposite-Withdrawal'!$D21+SUM('Deposite-Withdrawal'!$E22:X22)</f>
        <v>98711.555151605775</v>
      </c>
      <c r="Y22" s="8">
        <f>-$D21+'Deposite-Withdrawal'!$D21+SUM('Deposite-Withdrawal'!$E22:Y22)</f>
        <v>98711.555151605775</v>
      </c>
      <c r="Z22" s="8">
        <f>-$D21+'Deposite-Withdrawal'!$D21+SUM('Deposite-Withdrawal'!$E22:Z22)</f>
        <v>98711.555151605775</v>
      </c>
      <c r="AA22" s="8">
        <f>-$D21+'Deposite-Withdrawal'!$D21+SUM('Deposite-Withdrawal'!$E22:AA22)</f>
        <v>98711.555151605775</v>
      </c>
      <c r="AB22" s="8">
        <f>-$D21+'Deposite-Withdrawal'!$D21+SUM('Deposite-Withdrawal'!$E22:AB22)</f>
        <v>98711.555151605775</v>
      </c>
      <c r="AC22" s="8">
        <f>-$D21+'Deposite-Withdrawal'!$D21+SUM('Deposite-Withdrawal'!$E22:AC22)</f>
        <v>98711.555151605775</v>
      </c>
      <c r="AD22" s="8">
        <f>-$D21+'Deposite-Withdrawal'!$D21+SUM('Deposite-Withdrawal'!$E22:AD22)</f>
        <v>98711.555151605775</v>
      </c>
      <c r="AE22" s="8">
        <f>-$D21+'Deposite-Withdrawal'!$D21+SUM('Deposite-Withdrawal'!$E22:AE22)</f>
        <v>98711.555151605775</v>
      </c>
      <c r="AF22" s="8">
        <f>-$D21+'Deposite-Withdrawal'!$D21+SUM('Deposite-Withdrawal'!$E22:AF22)</f>
        <v>98711.555151605775</v>
      </c>
      <c r="AG22" s="8">
        <f>-$D21+'Deposite-Withdrawal'!$D21+SUM('Deposite-Withdrawal'!$E22:AG22)</f>
        <v>98711.555151605775</v>
      </c>
      <c r="AH22" s="8">
        <f>-$D21+'Deposite-Withdrawal'!$D21+SUM('Deposite-Withdrawal'!$E22:AH22)</f>
        <v>98711.555151605775</v>
      </c>
      <c r="AI22" s="8">
        <f>-$D21+'Deposite-Withdrawal'!$D21+SUM('Deposite-Withdrawal'!$E22:AI22)</f>
        <v>98711.555151605775</v>
      </c>
    </row>
    <row r="23" spans="1:35" x14ac:dyDescent="0.3">
      <c r="A23">
        <v>21</v>
      </c>
      <c r="B23">
        <f t="shared" si="0"/>
        <v>28</v>
      </c>
      <c r="C23" s="11">
        <v>44228</v>
      </c>
      <c r="D23" s="19">
        <f>'Daily Interest'!D23</f>
        <v>-761.50216512150473</v>
      </c>
      <c r="E23" s="8">
        <f>-$D22+'Deposite-Withdrawal'!$D22+SUM('Deposite-Withdrawal'!$E23:E23)</f>
        <v>98952.355614185348</v>
      </c>
      <c r="F23" s="8">
        <f>-$D22+'Deposite-Withdrawal'!$D22+SUM('Deposite-Withdrawal'!$E23:F23)</f>
        <v>98952.355614185348</v>
      </c>
      <c r="G23" s="8">
        <f>-$D22+'Deposite-Withdrawal'!$D22+SUM('Deposite-Withdrawal'!$E23:G23)</f>
        <v>98952.355614185348</v>
      </c>
      <c r="H23" s="8">
        <f>-$D22+'Deposite-Withdrawal'!$D22+SUM('Deposite-Withdrawal'!$E23:H23)</f>
        <v>98952.355614185348</v>
      </c>
      <c r="I23" s="8">
        <f>-$D22+'Deposite-Withdrawal'!$D22+SUM('Deposite-Withdrawal'!$E23:I23)</f>
        <v>136228.33436665789</v>
      </c>
      <c r="J23" s="8">
        <f>-$D22+'Deposite-Withdrawal'!$D22+SUM('Deposite-Withdrawal'!$E23:J23)</f>
        <v>136228.33436665789</v>
      </c>
      <c r="K23" s="8">
        <f>-$D22+'Deposite-Withdrawal'!$D22+SUM('Deposite-Withdrawal'!$E23:K23)</f>
        <v>136228.33436665789</v>
      </c>
      <c r="L23" s="8">
        <f>-$D22+'Deposite-Withdrawal'!$D22+SUM('Deposite-Withdrawal'!$E23:L23)</f>
        <v>136228.33436665789</v>
      </c>
      <c r="M23" s="8">
        <f>-$D22+'Deposite-Withdrawal'!$D22+SUM('Deposite-Withdrawal'!$E23:M23)</f>
        <v>136228.33436665789</v>
      </c>
      <c r="N23" s="8">
        <f>-$D22+'Deposite-Withdrawal'!$D22+SUM('Deposite-Withdrawal'!$E23:N23)</f>
        <v>136228.33436665789</v>
      </c>
      <c r="O23" s="8">
        <f>-$D22+'Deposite-Withdrawal'!$D22+SUM('Deposite-Withdrawal'!$E23:O23)</f>
        <v>136228.33436665789</v>
      </c>
      <c r="P23" s="8">
        <f>-$D22+'Deposite-Withdrawal'!$D22+SUM('Deposite-Withdrawal'!$E23:P23)</f>
        <v>136228.33436665789</v>
      </c>
      <c r="Q23" s="8">
        <f>-$D22+'Deposite-Withdrawal'!$D22+SUM('Deposite-Withdrawal'!$E23:Q23)</f>
        <v>136228.33436665789</v>
      </c>
      <c r="R23" s="8">
        <f>-$D22+'Deposite-Withdrawal'!$D22+SUM('Deposite-Withdrawal'!$E23:R23)</f>
        <v>136228.33436665789</v>
      </c>
      <c r="S23" s="8">
        <f>-$D22+'Deposite-Withdrawal'!$D22+SUM('Deposite-Withdrawal'!$E23:S23)</f>
        <v>136228.33436665789</v>
      </c>
      <c r="T23" s="8">
        <f>-$D22+'Deposite-Withdrawal'!$D22+SUM('Deposite-Withdrawal'!$E23:T23)</f>
        <v>136228.33436665789</v>
      </c>
      <c r="U23" s="8">
        <f>-$D22+'Deposite-Withdrawal'!$D22+SUM('Deposite-Withdrawal'!$E23:U23)</f>
        <v>136228.33436665789</v>
      </c>
      <c r="V23" s="8">
        <f>-$D22+'Deposite-Withdrawal'!$D22+SUM('Deposite-Withdrawal'!$E23:V23)</f>
        <v>136228.33436665789</v>
      </c>
      <c r="W23" s="8">
        <f>-$D22+'Deposite-Withdrawal'!$D22+SUM('Deposite-Withdrawal'!$E23:W23)</f>
        <v>136228.33436665789</v>
      </c>
      <c r="X23" s="8">
        <f>-$D22+'Deposite-Withdrawal'!$D22+SUM('Deposite-Withdrawal'!$E23:X23)</f>
        <v>136228.33436665789</v>
      </c>
      <c r="Y23" s="8">
        <f>-$D22+'Deposite-Withdrawal'!$D22+SUM('Deposite-Withdrawal'!$E23:Y23)</f>
        <v>136228.33436665789</v>
      </c>
      <c r="Z23" s="8">
        <f>-$D22+'Deposite-Withdrawal'!$D22+SUM('Deposite-Withdrawal'!$E23:Z23)</f>
        <v>136228.33436665789</v>
      </c>
      <c r="AA23" s="8">
        <f>-$D22+'Deposite-Withdrawal'!$D22+SUM('Deposite-Withdrawal'!$E23:AA23)</f>
        <v>136228.33436665789</v>
      </c>
      <c r="AB23" s="8">
        <f>-$D22+'Deposite-Withdrawal'!$D22+SUM('Deposite-Withdrawal'!$E23:AB23)</f>
        <v>136228.33436665789</v>
      </c>
      <c r="AC23" s="8">
        <f>-$D22+'Deposite-Withdrawal'!$D22+SUM('Deposite-Withdrawal'!$E23:AC23)</f>
        <v>136228.33436665789</v>
      </c>
      <c r="AD23" s="8">
        <f>-$D22+'Deposite-Withdrawal'!$D22+SUM('Deposite-Withdrawal'!$E23:AD23)</f>
        <v>136228.33436665789</v>
      </c>
      <c r="AE23" s="8">
        <f>-$D22+'Deposite-Withdrawal'!$D22+SUM('Deposite-Withdrawal'!$E23:AE23)</f>
        <v>136228.33436665789</v>
      </c>
      <c r="AF23" s="8">
        <f>-$D22+'Deposite-Withdrawal'!$D22+SUM('Deposite-Withdrawal'!$E23:AF23)</f>
        <v>136228.33436665789</v>
      </c>
      <c r="AG23" s="8">
        <f>-$D22+'Deposite-Withdrawal'!$D22+SUM('Deposite-Withdrawal'!$E23:AG23)</f>
        <v>136228.33436665789</v>
      </c>
      <c r="AH23" s="8">
        <f>-$D22+'Deposite-Withdrawal'!$D22+SUM('Deposite-Withdrawal'!$E23:AH23)</f>
        <v>136228.33436665789</v>
      </c>
      <c r="AI23" s="8">
        <f>-$D22+'Deposite-Withdrawal'!$D22+SUM('Deposite-Withdrawal'!$E23:AI23)</f>
        <v>136228.33436665789</v>
      </c>
    </row>
    <row r="24" spans="1:35" x14ac:dyDescent="0.3">
      <c r="A24">
        <v>22</v>
      </c>
      <c r="B24">
        <f t="shared" si="0"/>
        <v>31</v>
      </c>
      <c r="C24" s="11">
        <v>44256</v>
      </c>
      <c r="D24" s="19">
        <f>'Daily Interest'!D24</f>
        <v>-1080.2452986780036</v>
      </c>
      <c r="E24" s="8">
        <f>-$D23+'Deposite-Withdrawal'!$D23+SUM('Deposite-Withdrawal'!$E24:E24)</f>
        <v>136381.07721457226</v>
      </c>
      <c r="F24" s="8">
        <f>-$D23+'Deposite-Withdrawal'!$D23+SUM('Deposite-Withdrawal'!$E24:F24)</f>
        <v>136381.07721457226</v>
      </c>
      <c r="G24" s="8">
        <f>-$D23+'Deposite-Withdrawal'!$D23+SUM('Deposite-Withdrawal'!$E24:G24)</f>
        <v>136381.07721457226</v>
      </c>
      <c r="H24" s="8">
        <f>-$D23+'Deposite-Withdrawal'!$D23+SUM('Deposite-Withdrawal'!$E24:H24)</f>
        <v>136381.07721457226</v>
      </c>
      <c r="I24" s="8">
        <f>-$D23+'Deposite-Withdrawal'!$D23+SUM('Deposite-Withdrawal'!$E24:I24)</f>
        <v>173657.05596704478</v>
      </c>
      <c r="J24" s="8">
        <f>-$D23+'Deposite-Withdrawal'!$D23+SUM('Deposite-Withdrawal'!$E24:J24)</f>
        <v>173657.05596704478</v>
      </c>
      <c r="K24" s="8">
        <f>-$D23+'Deposite-Withdrawal'!$D23+SUM('Deposite-Withdrawal'!$E24:K24)</f>
        <v>173657.05596704478</v>
      </c>
      <c r="L24" s="8">
        <f>-$D23+'Deposite-Withdrawal'!$D23+SUM('Deposite-Withdrawal'!$E24:L24)</f>
        <v>173657.05596704478</v>
      </c>
      <c r="M24" s="8">
        <f>-$D23+'Deposite-Withdrawal'!$D23+SUM('Deposite-Withdrawal'!$E24:M24)</f>
        <v>173657.05596704478</v>
      </c>
      <c r="N24" s="8">
        <f>-$D23+'Deposite-Withdrawal'!$D23+SUM('Deposite-Withdrawal'!$E24:N24)</f>
        <v>173657.05596704478</v>
      </c>
      <c r="O24" s="8">
        <f>-$D23+'Deposite-Withdrawal'!$D23+SUM('Deposite-Withdrawal'!$E24:O24)</f>
        <v>173657.05596704478</v>
      </c>
      <c r="P24" s="8">
        <f>-$D23+'Deposite-Withdrawal'!$D23+SUM('Deposite-Withdrawal'!$E24:P24)</f>
        <v>173657.05596704478</v>
      </c>
      <c r="Q24" s="8">
        <f>-$D23+'Deposite-Withdrawal'!$D23+SUM('Deposite-Withdrawal'!$E24:Q24)</f>
        <v>173657.05596704478</v>
      </c>
      <c r="R24" s="8">
        <f>-$D23+'Deposite-Withdrawal'!$D23+SUM('Deposite-Withdrawal'!$E24:R24)</f>
        <v>173657.05596704478</v>
      </c>
      <c r="S24" s="8">
        <f>-$D23+'Deposite-Withdrawal'!$D23+SUM('Deposite-Withdrawal'!$E24:S24)</f>
        <v>173657.05596704478</v>
      </c>
      <c r="T24" s="8">
        <f>-$D23+'Deposite-Withdrawal'!$D23+SUM('Deposite-Withdrawal'!$E24:T24)</f>
        <v>173657.05596704478</v>
      </c>
      <c r="U24" s="8">
        <f>-$D23+'Deposite-Withdrawal'!$D23+SUM('Deposite-Withdrawal'!$E24:U24)</f>
        <v>173657.05596704478</v>
      </c>
      <c r="V24" s="8">
        <f>-$D23+'Deposite-Withdrawal'!$D23+SUM('Deposite-Withdrawal'!$E24:V24)</f>
        <v>173657.05596704478</v>
      </c>
      <c r="W24" s="8">
        <f>-$D23+'Deposite-Withdrawal'!$D23+SUM('Deposite-Withdrawal'!$E24:W24)</f>
        <v>173657.05596704478</v>
      </c>
      <c r="X24" s="8">
        <f>-$D23+'Deposite-Withdrawal'!$D23+SUM('Deposite-Withdrawal'!$E24:X24)</f>
        <v>173657.05596704478</v>
      </c>
      <c r="Y24" s="8">
        <f>-$D23+'Deposite-Withdrawal'!$D23+SUM('Deposite-Withdrawal'!$E24:Y24)</f>
        <v>173657.05596704478</v>
      </c>
      <c r="Z24" s="8">
        <f>-$D23+'Deposite-Withdrawal'!$D23+SUM('Deposite-Withdrawal'!$E24:Z24)</f>
        <v>173657.05596704478</v>
      </c>
      <c r="AA24" s="8">
        <f>-$D23+'Deposite-Withdrawal'!$D23+SUM('Deposite-Withdrawal'!$E24:AA24)</f>
        <v>173657.05596704478</v>
      </c>
      <c r="AB24" s="8">
        <f>-$D23+'Deposite-Withdrawal'!$D23+SUM('Deposite-Withdrawal'!$E24:AB24)</f>
        <v>173657.05596704478</v>
      </c>
      <c r="AC24" s="8">
        <f>-$D23+'Deposite-Withdrawal'!$D23+SUM('Deposite-Withdrawal'!$E24:AC24)</f>
        <v>173657.05596704478</v>
      </c>
      <c r="AD24" s="8">
        <f>-$D23+'Deposite-Withdrawal'!$D23+SUM('Deposite-Withdrawal'!$E24:AD24)</f>
        <v>173657.05596704478</v>
      </c>
      <c r="AE24" s="8">
        <f>-$D23+'Deposite-Withdrawal'!$D23+SUM('Deposite-Withdrawal'!$E24:AE24)</f>
        <v>173657.05596704478</v>
      </c>
      <c r="AF24" s="8">
        <f>-$D23+'Deposite-Withdrawal'!$D23+SUM('Deposite-Withdrawal'!$E24:AF24)</f>
        <v>173657.05596704478</v>
      </c>
      <c r="AG24" s="8">
        <f>-$D23+'Deposite-Withdrawal'!$D23+SUM('Deposite-Withdrawal'!$E24:AG24)</f>
        <v>173657.05596704478</v>
      </c>
      <c r="AH24" s="8">
        <f>-$D23+'Deposite-Withdrawal'!$D23+SUM('Deposite-Withdrawal'!$E24:AH24)</f>
        <v>173657.05596704478</v>
      </c>
      <c r="AI24" s="8">
        <f>-$D23+'Deposite-Withdrawal'!$D23+SUM('Deposite-Withdrawal'!$E24:AI24)</f>
        <v>173657.05596704478</v>
      </c>
    </row>
    <row r="25" spans="1:35" x14ac:dyDescent="0.3">
      <c r="A25">
        <v>23</v>
      </c>
      <c r="B25">
        <f t="shared" si="0"/>
        <v>30</v>
      </c>
      <c r="C25" s="11">
        <v>44287</v>
      </c>
      <c r="D25" s="19">
        <f>'Daily Interest'!D25</f>
        <v>-1268.2624199556299</v>
      </c>
      <c r="E25" s="8">
        <f>-$D24+'Deposite-Withdrawal'!$D24+SUM('Deposite-Withdrawal'!$E25:E25)</f>
        <v>173975.79910060129</v>
      </c>
      <c r="F25" s="8">
        <f>-$D24+'Deposite-Withdrawal'!$D24+SUM('Deposite-Withdrawal'!$E25:F25)</f>
        <v>173975.79910060129</v>
      </c>
      <c r="G25" s="8">
        <f>-$D24+'Deposite-Withdrawal'!$D24+SUM('Deposite-Withdrawal'!$E25:G25)</f>
        <v>173975.79910060129</v>
      </c>
      <c r="H25" s="8">
        <f>-$D24+'Deposite-Withdrawal'!$D24+SUM('Deposite-Withdrawal'!$E25:H25)</f>
        <v>173975.79910060129</v>
      </c>
      <c r="I25" s="8">
        <f>-$D24+'Deposite-Withdrawal'!$D24+SUM('Deposite-Withdrawal'!$E25:I25)</f>
        <v>211251.77785307381</v>
      </c>
      <c r="J25" s="8">
        <f>-$D24+'Deposite-Withdrawal'!$D24+SUM('Deposite-Withdrawal'!$E25:J25)</f>
        <v>211251.77785307381</v>
      </c>
      <c r="K25" s="8">
        <f>-$D24+'Deposite-Withdrawal'!$D24+SUM('Deposite-Withdrawal'!$E25:K25)</f>
        <v>211251.77785307381</v>
      </c>
      <c r="L25" s="8">
        <f>-$D24+'Deposite-Withdrawal'!$D24+SUM('Deposite-Withdrawal'!$E25:L25)</f>
        <v>211251.77785307381</v>
      </c>
      <c r="M25" s="8">
        <f>-$D24+'Deposite-Withdrawal'!$D24+SUM('Deposite-Withdrawal'!$E25:M25)</f>
        <v>211251.77785307381</v>
      </c>
      <c r="N25" s="8">
        <f>-$D24+'Deposite-Withdrawal'!$D24+SUM('Deposite-Withdrawal'!$E25:N25)</f>
        <v>211251.77785307381</v>
      </c>
      <c r="O25" s="8">
        <f>-$D24+'Deposite-Withdrawal'!$D24+SUM('Deposite-Withdrawal'!$E25:O25)</f>
        <v>211251.77785307381</v>
      </c>
      <c r="P25" s="8">
        <f>-$D24+'Deposite-Withdrawal'!$D24+SUM('Deposite-Withdrawal'!$E25:P25)</f>
        <v>211251.77785307381</v>
      </c>
      <c r="Q25" s="8">
        <f>-$D24+'Deposite-Withdrawal'!$D24+SUM('Deposite-Withdrawal'!$E25:Q25)</f>
        <v>211251.77785307381</v>
      </c>
      <c r="R25" s="8">
        <f>-$D24+'Deposite-Withdrawal'!$D24+SUM('Deposite-Withdrawal'!$E25:R25)</f>
        <v>211251.77785307381</v>
      </c>
      <c r="S25" s="8">
        <f>-$D24+'Deposite-Withdrawal'!$D24+SUM('Deposite-Withdrawal'!$E25:S25)</f>
        <v>211251.77785307381</v>
      </c>
      <c r="T25" s="8">
        <f>-$D24+'Deposite-Withdrawal'!$D24+SUM('Deposite-Withdrawal'!$E25:T25)</f>
        <v>211251.77785307381</v>
      </c>
      <c r="U25" s="8">
        <f>-$D24+'Deposite-Withdrawal'!$D24+SUM('Deposite-Withdrawal'!$E25:U25)</f>
        <v>211251.77785307381</v>
      </c>
      <c r="V25" s="8">
        <f>-$D24+'Deposite-Withdrawal'!$D24+SUM('Deposite-Withdrawal'!$E25:V25)</f>
        <v>211251.77785307381</v>
      </c>
      <c r="W25" s="8">
        <f>-$D24+'Deposite-Withdrawal'!$D24+SUM('Deposite-Withdrawal'!$E25:W25)</f>
        <v>211251.77785307381</v>
      </c>
      <c r="X25" s="8">
        <f>-$D24+'Deposite-Withdrawal'!$D24+SUM('Deposite-Withdrawal'!$E25:X25)</f>
        <v>211251.77785307381</v>
      </c>
      <c r="Y25" s="8">
        <f>-$D24+'Deposite-Withdrawal'!$D24+SUM('Deposite-Withdrawal'!$E25:Y25)</f>
        <v>211251.77785307381</v>
      </c>
      <c r="Z25" s="8">
        <f>-$D24+'Deposite-Withdrawal'!$D24+SUM('Deposite-Withdrawal'!$E25:Z25)</f>
        <v>211251.77785307381</v>
      </c>
      <c r="AA25" s="8">
        <f>-$D24+'Deposite-Withdrawal'!$D24+SUM('Deposite-Withdrawal'!$E25:AA25)</f>
        <v>211251.77785307381</v>
      </c>
      <c r="AB25" s="8">
        <f>-$D24+'Deposite-Withdrawal'!$D24+SUM('Deposite-Withdrawal'!$E25:AB25)</f>
        <v>211251.77785307381</v>
      </c>
      <c r="AC25" s="8">
        <f>-$D24+'Deposite-Withdrawal'!$D24+SUM('Deposite-Withdrawal'!$E25:AC25)</f>
        <v>211251.77785307381</v>
      </c>
      <c r="AD25" s="8">
        <f>-$D24+'Deposite-Withdrawal'!$D24+SUM('Deposite-Withdrawal'!$E25:AD25)</f>
        <v>211251.77785307381</v>
      </c>
      <c r="AE25" s="8">
        <f>-$D24+'Deposite-Withdrawal'!$D24+SUM('Deposite-Withdrawal'!$E25:AE25)</f>
        <v>211251.77785307381</v>
      </c>
      <c r="AF25" s="8">
        <f>-$D24+'Deposite-Withdrawal'!$D24+SUM('Deposite-Withdrawal'!$E25:AF25)</f>
        <v>211251.77785307381</v>
      </c>
      <c r="AG25" s="8">
        <f>-$D24+'Deposite-Withdrawal'!$D24+SUM('Deposite-Withdrawal'!$E25:AG25)</f>
        <v>211251.77785307381</v>
      </c>
      <c r="AH25" s="8">
        <f>-$D24+'Deposite-Withdrawal'!$D24+SUM('Deposite-Withdrawal'!$E25:AH25)</f>
        <v>211251.77785307381</v>
      </c>
      <c r="AI25" s="8">
        <f>-$D24+'Deposite-Withdrawal'!$D24+SUM('Deposite-Withdrawal'!$E25:AI25)</f>
        <v>211251.77785307381</v>
      </c>
    </row>
    <row r="26" spans="1:35" x14ac:dyDescent="0.3">
      <c r="A26">
        <v>24</v>
      </c>
      <c r="B26">
        <f t="shared" si="0"/>
        <v>31</v>
      </c>
      <c r="C26" s="11">
        <v>44317</v>
      </c>
      <c r="D26" s="19">
        <f>'Daily Interest'!D26</f>
        <v>-1538.6009490927188</v>
      </c>
      <c r="E26" s="8">
        <f>-$D25+'Deposite-Withdrawal'!$D25+SUM('Deposite-Withdrawal'!$E26:E26)</f>
        <v>211439.79497435145</v>
      </c>
      <c r="F26" s="8">
        <f>-$D25+'Deposite-Withdrawal'!$D25+SUM('Deposite-Withdrawal'!$E26:F26)</f>
        <v>211439.79497435145</v>
      </c>
      <c r="G26" s="8">
        <f>-$D25+'Deposite-Withdrawal'!$D25+SUM('Deposite-Withdrawal'!$E26:G26)</f>
        <v>211439.79497435145</v>
      </c>
      <c r="H26" s="8">
        <f>-$D25+'Deposite-Withdrawal'!$D25+SUM('Deposite-Withdrawal'!$E26:H26)</f>
        <v>211439.79497435145</v>
      </c>
      <c r="I26" s="8">
        <f>-$D25+'Deposite-Withdrawal'!$D25+SUM('Deposite-Withdrawal'!$E26:I26)</f>
        <v>248715.77372682397</v>
      </c>
      <c r="J26" s="8">
        <f>-$D25+'Deposite-Withdrawal'!$D25+SUM('Deposite-Withdrawal'!$E26:J26)</f>
        <v>248715.77372682397</v>
      </c>
      <c r="K26" s="8">
        <f>-$D25+'Deposite-Withdrawal'!$D25+SUM('Deposite-Withdrawal'!$E26:K26)</f>
        <v>248715.77372682397</v>
      </c>
      <c r="L26" s="8">
        <f>-$D25+'Deposite-Withdrawal'!$D25+SUM('Deposite-Withdrawal'!$E26:L26)</f>
        <v>248715.77372682397</v>
      </c>
      <c r="M26" s="8">
        <f>-$D25+'Deposite-Withdrawal'!$D25+SUM('Deposite-Withdrawal'!$E26:M26)</f>
        <v>248715.77372682397</v>
      </c>
      <c r="N26" s="8">
        <f>-$D25+'Deposite-Withdrawal'!$D25+SUM('Deposite-Withdrawal'!$E26:N26)</f>
        <v>248715.77372682397</v>
      </c>
      <c r="O26" s="8">
        <f>-$D25+'Deposite-Withdrawal'!$D25+SUM('Deposite-Withdrawal'!$E26:O26)</f>
        <v>248715.77372682397</v>
      </c>
      <c r="P26" s="8">
        <f>-$D25+'Deposite-Withdrawal'!$D25+SUM('Deposite-Withdrawal'!$E26:P26)</f>
        <v>248715.77372682397</v>
      </c>
      <c r="Q26" s="8">
        <f>-$D25+'Deposite-Withdrawal'!$D25+SUM('Deposite-Withdrawal'!$E26:Q26)</f>
        <v>248715.77372682397</v>
      </c>
      <c r="R26" s="8">
        <f>-$D25+'Deposite-Withdrawal'!$D25+SUM('Deposite-Withdrawal'!$E26:R26)</f>
        <v>248715.77372682397</v>
      </c>
      <c r="S26" s="8">
        <f>-$D25+'Deposite-Withdrawal'!$D25+SUM('Deposite-Withdrawal'!$E26:S26)</f>
        <v>248715.77372682397</v>
      </c>
      <c r="T26" s="8">
        <f>-$D25+'Deposite-Withdrawal'!$D25+SUM('Deposite-Withdrawal'!$E26:T26)</f>
        <v>248715.77372682397</v>
      </c>
      <c r="U26" s="8">
        <f>-$D25+'Deposite-Withdrawal'!$D25+SUM('Deposite-Withdrawal'!$E26:U26)</f>
        <v>248715.77372682397</v>
      </c>
      <c r="V26" s="8">
        <f>-$D25+'Deposite-Withdrawal'!$D25+SUM('Deposite-Withdrawal'!$E26:V26)</f>
        <v>248715.77372682397</v>
      </c>
      <c r="W26" s="8">
        <f>-$D25+'Deposite-Withdrawal'!$D25+SUM('Deposite-Withdrawal'!$E26:W26)</f>
        <v>248715.77372682397</v>
      </c>
      <c r="X26" s="8">
        <f>-$D25+'Deposite-Withdrawal'!$D25+SUM('Deposite-Withdrawal'!$E26:X26)</f>
        <v>248715.77372682397</v>
      </c>
      <c r="Y26" s="8">
        <f>-$D25+'Deposite-Withdrawal'!$D25+SUM('Deposite-Withdrawal'!$E26:Y26)</f>
        <v>248715.77372682397</v>
      </c>
      <c r="Z26" s="8">
        <f>-$D25+'Deposite-Withdrawal'!$D25+SUM('Deposite-Withdrawal'!$E26:Z26)</f>
        <v>248715.77372682397</v>
      </c>
      <c r="AA26" s="8">
        <f>-$D25+'Deposite-Withdrawal'!$D25+SUM('Deposite-Withdrawal'!$E26:AA26)</f>
        <v>248715.77372682397</v>
      </c>
      <c r="AB26" s="8">
        <f>-$D25+'Deposite-Withdrawal'!$D25+SUM('Deposite-Withdrawal'!$E26:AB26)</f>
        <v>248715.77372682397</v>
      </c>
      <c r="AC26" s="8">
        <f>-$D25+'Deposite-Withdrawal'!$D25+SUM('Deposite-Withdrawal'!$E26:AC26)</f>
        <v>248715.77372682397</v>
      </c>
      <c r="AD26" s="8">
        <f>-$D25+'Deposite-Withdrawal'!$D25+SUM('Deposite-Withdrawal'!$E26:AD26)</f>
        <v>248715.77372682397</v>
      </c>
      <c r="AE26" s="8">
        <f>-$D25+'Deposite-Withdrawal'!$D25+SUM('Deposite-Withdrawal'!$E26:AE26)</f>
        <v>248715.77372682397</v>
      </c>
      <c r="AF26" s="8">
        <f>-$D25+'Deposite-Withdrawal'!$D25+SUM('Deposite-Withdrawal'!$E26:AF26)</f>
        <v>248715.77372682397</v>
      </c>
      <c r="AG26" s="8">
        <f>-$D25+'Deposite-Withdrawal'!$D25+SUM('Deposite-Withdrawal'!$E26:AG26)</f>
        <v>248715.77372682397</v>
      </c>
      <c r="AH26" s="8">
        <f>-$D25+'Deposite-Withdrawal'!$D25+SUM('Deposite-Withdrawal'!$E26:AH26)</f>
        <v>248715.77372682397</v>
      </c>
      <c r="AI26" s="8">
        <f>-$D25+'Deposite-Withdrawal'!$D25+SUM('Deposite-Withdrawal'!$E26:AI26)</f>
        <v>248715.77372682397</v>
      </c>
    </row>
    <row r="27" spans="1:35" x14ac:dyDescent="0.3">
      <c r="A27">
        <v>25</v>
      </c>
      <c r="B27">
        <f t="shared" si="0"/>
        <v>30</v>
      </c>
      <c r="C27" s="11">
        <v>44348</v>
      </c>
      <c r="D27" s="19">
        <f>'Daily Interest'!D27</f>
        <v>-1704.8637451106488</v>
      </c>
      <c r="E27" s="8">
        <f>-$D26+'Deposite-Withdrawal'!$D26+SUM('Deposite-Withdrawal'!$E27:E27)</f>
        <v>248986.11225596105</v>
      </c>
      <c r="F27" s="8">
        <f>-$D26+'Deposite-Withdrawal'!$D26+SUM('Deposite-Withdrawal'!$E27:F27)</f>
        <v>248986.11225596105</v>
      </c>
      <c r="G27" s="8">
        <f>-$D26+'Deposite-Withdrawal'!$D26+SUM('Deposite-Withdrawal'!$E27:G27)</f>
        <v>248986.11225596105</v>
      </c>
      <c r="H27" s="8">
        <f>-$D26+'Deposite-Withdrawal'!$D26+SUM('Deposite-Withdrawal'!$E27:H27)</f>
        <v>248986.11225596105</v>
      </c>
      <c r="I27" s="8">
        <f>-$D26+'Deposite-Withdrawal'!$D26+SUM('Deposite-Withdrawal'!$E27:I27)</f>
        <v>286262.09100843361</v>
      </c>
      <c r="J27" s="8">
        <f>-$D26+'Deposite-Withdrawal'!$D26+SUM('Deposite-Withdrawal'!$E27:J27)</f>
        <v>286262.09100843361</v>
      </c>
      <c r="K27" s="8">
        <f>-$D26+'Deposite-Withdrawal'!$D26+SUM('Deposite-Withdrawal'!$E27:K27)</f>
        <v>286262.09100843361</v>
      </c>
      <c r="L27" s="8">
        <f>-$D26+'Deposite-Withdrawal'!$D26+SUM('Deposite-Withdrawal'!$E27:L27)</f>
        <v>286262.09100843361</v>
      </c>
      <c r="M27" s="8">
        <f>-$D26+'Deposite-Withdrawal'!$D26+SUM('Deposite-Withdrawal'!$E27:M27)</f>
        <v>286262.09100843361</v>
      </c>
      <c r="N27" s="8">
        <f>-$D26+'Deposite-Withdrawal'!$D26+SUM('Deposite-Withdrawal'!$E27:N27)</f>
        <v>286262.09100843361</v>
      </c>
      <c r="O27" s="8">
        <f>-$D26+'Deposite-Withdrawal'!$D26+SUM('Deposite-Withdrawal'!$E27:O27)</f>
        <v>286262.09100843361</v>
      </c>
      <c r="P27" s="8">
        <f>-$D26+'Deposite-Withdrawal'!$D26+SUM('Deposite-Withdrawal'!$E27:P27)</f>
        <v>286262.09100843361</v>
      </c>
      <c r="Q27" s="8">
        <f>-$D26+'Deposite-Withdrawal'!$D26+SUM('Deposite-Withdrawal'!$E27:Q27)</f>
        <v>286262.09100843361</v>
      </c>
      <c r="R27" s="8">
        <f>-$D26+'Deposite-Withdrawal'!$D26+SUM('Deposite-Withdrawal'!$E27:R27)</f>
        <v>286262.09100843361</v>
      </c>
      <c r="S27" s="8">
        <f>-$D26+'Deposite-Withdrawal'!$D26+SUM('Deposite-Withdrawal'!$E27:S27)</f>
        <v>286262.09100843361</v>
      </c>
      <c r="T27" s="8">
        <f>-$D26+'Deposite-Withdrawal'!$D26+SUM('Deposite-Withdrawal'!$E27:T27)</f>
        <v>286262.09100843361</v>
      </c>
      <c r="U27" s="8">
        <f>-$D26+'Deposite-Withdrawal'!$D26+SUM('Deposite-Withdrawal'!$E27:U27)</f>
        <v>286262.09100843361</v>
      </c>
      <c r="V27" s="8">
        <f>-$D26+'Deposite-Withdrawal'!$D26+SUM('Deposite-Withdrawal'!$E27:V27)</f>
        <v>286262.09100843361</v>
      </c>
      <c r="W27" s="8">
        <f>-$D26+'Deposite-Withdrawal'!$D26+SUM('Deposite-Withdrawal'!$E27:W27)</f>
        <v>286262.09100843361</v>
      </c>
      <c r="X27" s="8">
        <f>-$D26+'Deposite-Withdrawal'!$D26+SUM('Deposite-Withdrawal'!$E27:X27)</f>
        <v>286262.09100843361</v>
      </c>
      <c r="Y27" s="8">
        <f>-$D26+'Deposite-Withdrawal'!$D26+SUM('Deposite-Withdrawal'!$E27:Y27)</f>
        <v>286262.09100843361</v>
      </c>
      <c r="Z27" s="8">
        <f>-$D26+'Deposite-Withdrawal'!$D26+SUM('Deposite-Withdrawal'!$E27:Z27)</f>
        <v>286262.09100843361</v>
      </c>
      <c r="AA27" s="8">
        <f>-$D26+'Deposite-Withdrawal'!$D26+SUM('Deposite-Withdrawal'!$E27:AA27)</f>
        <v>286262.09100843361</v>
      </c>
      <c r="AB27" s="8">
        <f>-$D26+'Deposite-Withdrawal'!$D26+SUM('Deposite-Withdrawal'!$E27:AB27)</f>
        <v>286262.09100843361</v>
      </c>
      <c r="AC27" s="8">
        <f>-$D26+'Deposite-Withdrawal'!$D26+SUM('Deposite-Withdrawal'!$E27:AC27)</f>
        <v>286262.09100843361</v>
      </c>
      <c r="AD27" s="8">
        <f>-$D26+'Deposite-Withdrawal'!$D26+SUM('Deposite-Withdrawal'!$E27:AD27)</f>
        <v>286262.09100843361</v>
      </c>
      <c r="AE27" s="8">
        <f>-$D26+'Deposite-Withdrawal'!$D26+SUM('Deposite-Withdrawal'!$E27:AE27)</f>
        <v>286262.09100843361</v>
      </c>
      <c r="AF27" s="8">
        <f>-$D26+'Deposite-Withdrawal'!$D26+SUM('Deposite-Withdrawal'!$E27:AF27)</f>
        <v>286262.09100843361</v>
      </c>
      <c r="AG27" s="8">
        <f>-$D26+'Deposite-Withdrawal'!$D26+SUM('Deposite-Withdrawal'!$E27:AG27)</f>
        <v>286262.09100843361</v>
      </c>
      <c r="AH27" s="8">
        <f>-$D26+'Deposite-Withdrawal'!$D26+SUM('Deposite-Withdrawal'!$E27:AH27)</f>
        <v>286262.09100843361</v>
      </c>
      <c r="AI27" s="8">
        <f>-$D26+'Deposite-Withdrawal'!$D26+SUM('Deposite-Withdrawal'!$E27:AI27)</f>
        <v>286262.09100843361</v>
      </c>
    </row>
    <row r="28" spans="1:35" x14ac:dyDescent="0.3">
      <c r="A28">
        <v>26</v>
      </c>
      <c r="B28">
        <f t="shared" si="0"/>
        <v>31</v>
      </c>
      <c r="C28" s="11">
        <v>44378</v>
      </c>
      <c r="D28" s="19">
        <f>'Daily Interest'!D28</f>
        <v>-1982.6336651511615</v>
      </c>
      <c r="E28" s="8">
        <f>-$D27+'Deposite-Withdrawal'!$D27+SUM('Deposite-Withdrawal'!$E28:E28)</f>
        <v>286428.35380445147</v>
      </c>
      <c r="F28" s="8">
        <f>-$D27+'Deposite-Withdrawal'!$D27+SUM('Deposite-Withdrawal'!$E28:F28)</f>
        <v>286428.35380445147</v>
      </c>
      <c r="G28" s="8">
        <f>-$D27+'Deposite-Withdrawal'!$D27+SUM('Deposite-Withdrawal'!$E28:G28)</f>
        <v>286428.35380445147</v>
      </c>
      <c r="H28" s="8">
        <f>-$D27+'Deposite-Withdrawal'!$D27+SUM('Deposite-Withdrawal'!$E28:H28)</f>
        <v>286428.35380445147</v>
      </c>
      <c r="I28" s="8">
        <f>-$D27+'Deposite-Withdrawal'!$D27+SUM('Deposite-Withdrawal'!$E28:I28)</f>
        <v>323704.33255692397</v>
      </c>
      <c r="J28" s="8">
        <f>-$D27+'Deposite-Withdrawal'!$D27+SUM('Deposite-Withdrawal'!$E28:J28)</f>
        <v>323704.33255692397</v>
      </c>
      <c r="K28" s="8">
        <f>-$D27+'Deposite-Withdrawal'!$D27+SUM('Deposite-Withdrawal'!$E28:K28)</f>
        <v>323704.33255692397</v>
      </c>
      <c r="L28" s="8">
        <f>-$D27+'Deposite-Withdrawal'!$D27+SUM('Deposite-Withdrawal'!$E28:L28)</f>
        <v>323704.33255692397</v>
      </c>
      <c r="M28" s="8">
        <f>-$D27+'Deposite-Withdrawal'!$D27+SUM('Deposite-Withdrawal'!$E28:M28)</f>
        <v>323704.33255692397</v>
      </c>
      <c r="N28" s="8">
        <f>-$D27+'Deposite-Withdrawal'!$D27+SUM('Deposite-Withdrawal'!$E28:N28)</f>
        <v>323704.33255692397</v>
      </c>
      <c r="O28" s="8">
        <f>-$D27+'Deposite-Withdrawal'!$D27+SUM('Deposite-Withdrawal'!$E28:O28)</f>
        <v>323704.33255692397</v>
      </c>
      <c r="P28" s="8">
        <f>-$D27+'Deposite-Withdrawal'!$D27+SUM('Deposite-Withdrawal'!$E28:P28)</f>
        <v>323704.33255692397</v>
      </c>
      <c r="Q28" s="8">
        <f>-$D27+'Deposite-Withdrawal'!$D27+SUM('Deposite-Withdrawal'!$E28:Q28)</f>
        <v>323704.33255692397</v>
      </c>
      <c r="R28" s="8">
        <f>-$D27+'Deposite-Withdrawal'!$D27+SUM('Deposite-Withdrawal'!$E28:R28)</f>
        <v>323704.33255692397</v>
      </c>
      <c r="S28" s="8">
        <f>-$D27+'Deposite-Withdrawal'!$D27+SUM('Deposite-Withdrawal'!$E28:S28)</f>
        <v>323704.33255692397</v>
      </c>
      <c r="T28" s="8">
        <f>-$D27+'Deposite-Withdrawal'!$D27+SUM('Deposite-Withdrawal'!$E28:T28)</f>
        <v>323704.33255692397</v>
      </c>
      <c r="U28" s="8">
        <f>-$D27+'Deposite-Withdrawal'!$D27+SUM('Deposite-Withdrawal'!$E28:U28)</f>
        <v>323704.33255692397</v>
      </c>
      <c r="V28" s="8">
        <f>-$D27+'Deposite-Withdrawal'!$D27+SUM('Deposite-Withdrawal'!$E28:V28)</f>
        <v>323704.33255692397</v>
      </c>
      <c r="W28" s="8">
        <f>-$D27+'Deposite-Withdrawal'!$D27+SUM('Deposite-Withdrawal'!$E28:W28)</f>
        <v>323704.33255692397</v>
      </c>
      <c r="X28" s="8">
        <f>-$D27+'Deposite-Withdrawal'!$D27+SUM('Deposite-Withdrawal'!$E28:X28)</f>
        <v>323704.33255692397</v>
      </c>
      <c r="Y28" s="8">
        <f>-$D27+'Deposite-Withdrawal'!$D27+SUM('Deposite-Withdrawal'!$E28:Y28)</f>
        <v>323704.33255692397</v>
      </c>
      <c r="Z28" s="8">
        <f>-$D27+'Deposite-Withdrawal'!$D27+SUM('Deposite-Withdrawal'!$E28:Z28)</f>
        <v>323704.33255692397</v>
      </c>
      <c r="AA28" s="8">
        <f>-$D27+'Deposite-Withdrawal'!$D27+SUM('Deposite-Withdrawal'!$E28:AA28)</f>
        <v>323704.33255692397</v>
      </c>
      <c r="AB28" s="8">
        <f>-$D27+'Deposite-Withdrawal'!$D27+SUM('Deposite-Withdrawal'!$E28:AB28)</f>
        <v>323704.33255692397</v>
      </c>
      <c r="AC28" s="8">
        <f>-$D27+'Deposite-Withdrawal'!$D27+SUM('Deposite-Withdrawal'!$E28:AC28)</f>
        <v>323704.33255692397</v>
      </c>
      <c r="AD28" s="8">
        <f>-$D27+'Deposite-Withdrawal'!$D27+SUM('Deposite-Withdrawal'!$E28:AD28)</f>
        <v>323704.33255692397</v>
      </c>
      <c r="AE28" s="8">
        <f>-$D27+'Deposite-Withdrawal'!$D27+SUM('Deposite-Withdrawal'!$E28:AE28)</f>
        <v>323704.33255692397</v>
      </c>
      <c r="AF28" s="8">
        <f>-$D27+'Deposite-Withdrawal'!$D27+SUM('Deposite-Withdrawal'!$E28:AF28)</f>
        <v>323704.33255692397</v>
      </c>
      <c r="AG28" s="8">
        <f>-$D27+'Deposite-Withdrawal'!$D27+SUM('Deposite-Withdrawal'!$E28:AG28)</f>
        <v>323704.33255692397</v>
      </c>
      <c r="AH28" s="8">
        <f>-$D27+'Deposite-Withdrawal'!$D27+SUM('Deposite-Withdrawal'!$E28:AH28)</f>
        <v>323704.33255692397</v>
      </c>
      <c r="AI28" s="8">
        <f>-$D27+'Deposite-Withdrawal'!$D27+SUM('Deposite-Withdrawal'!$E28:AI28)</f>
        <v>323704.33255692397</v>
      </c>
    </row>
    <row r="29" spans="1:35" x14ac:dyDescent="0.3">
      <c r="A29">
        <v>27</v>
      </c>
      <c r="B29">
        <f t="shared" si="0"/>
        <v>31</v>
      </c>
      <c r="C29" s="11">
        <v>44409</v>
      </c>
      <c r="D29" s="19">
        <f>'Daily Interest'!D29</f>
        <v>-2199.4515198431936</v>
      </c>
      <c r="E29" s="8">
        <f>-$D28+'Deposite-Withdrawal'!$D28+SUM('Deposite-Withdrawal'!$E29:E29)</f>
        <v>323982.10247696453</v>
      </c>
      <c r="F29" s="8">
        <f>-$D28+'Deposite-Withdrawal'!$D28+SUM('Deposite-Withdrawal'!$E29:F29)</f>
        <v>323982.10247696453</v>
      </c>
      <c r="G29" s="8">
        <f>-$D28+'Deposite-Withdrawal'!$D28+SUM('Deposite-Withdrawal'!$E29:G29)</f>
        <v>323982.10247696453</v>
      </c>
      <c r="H29" s="8">
        <f>-$D28+'Deposite-Withdrawal'!$D28+SUM('Deposite-Withdrawal'!$E29:H29)</f>
        <v>323982.10247696453</v>
      </c>
      <c r="I29" s="8">
        <f>-$D28+'Deposite-Withdrawal'!$D28+SUM('Deposite-Withdrawal'!$E29:I29)</f>
        <v>361258.08122943703</v>
      </c>
      <c r="J29" s="8">
        <f>-$D28+'Deposite-Withdrawal'!$D28+SUM('Deposite-Withdrawal'!$E29:J29)</f>
        <v>361258.08122943703</v>
      </c>
      <c r="K29" s="8">
        <f>-$D28+'Deposite-Withdrawal'!$D28+SUM('Deposite-Withdrawal'!$E29:K29)</f>
        <v>361258.08122943703</v>
      </c>
      <c r="L29" s="8">
        <f>-$D28+'Deposite-Withdrawal'!$D28+SUM('Deposite-Withdrawal'!$E29:L29)</f>
        <v>361258.08122943703</v>
      </c>
      <c r="M29" s="8">
        <f>-$D28+'Deposite-Withdrawal'!$D28+SUM('Deposite-Withdrawal'!$E29:M29)</f>
        <v>361258.08122943703</v>
      </c>
      <c r="N29" s="8">
        <f>-$D28+'Deposite-Withdrawal'!$D28+SUM('Deposite-Withdrawal'!$E29:N29)</f>
        <v>361258.08122943703</v>
      </c>
      <c r="O29" s="8">
        <f>-$D28+'Deposite-Withdrawal'!$D28+SUM('Deposite-Withdrawal'!$E29:O29)</f>
        <v>361258.08122943703</v>
      </c>
      <c r="P29" s="8">
        <f>-$D28+'Deposite-Withdrawal'!$D28+SUM('Deposite-Withdrawal'!$E29:P29)</f>
        <v>361258.08122943703</v>
      </c>
      <c r="Q29" s="8">
        <f>-$D28+'Deposite-Withdrawal'!$D28+SUM('Deposite-Withdrawal'!$E29:Q29)</f>
        <v>361258.08122943703</v>
      </c>
      <c r="R29" s="8">
        <f>-$D28+'Deposite-Withdrawal'!$D28+SUM('Deposite-Withdrawal'!$E29:R29)</f>
        <v>361258.08122943703</v>
      </c>
      <c r="S29" s="8">
        <f>-$D28+'Deposite-Withdrawal'!$D28+SUM('Deposite-Withdrawal'!$E29:S29)</f>
        <v>361258.08122943703</v>
      </c>
      <c r="T29" s="8">
        <f>-$D28+'Deposite-Withdrawal'!$D28+SUM('Deposite-Withdrawal'!$E29:T29)</f>
        <v>361258.08122943703</v>
      </c>
      <c r="U29" s="8">
        <f>-$D28+'Deposite-Withdrawal'!$D28+SUM('Deposite-Withdrawal'!$E29:U29)</f>
        <v>361258.08122943703</v>
      </c>
      <c r="V29" s="8">
        <f>-$D28+'Deposite-Withdrawal'!$D28+SUM('Deposite-Withdrawal'!$E29:V29)</f>
        <v>361258.08122943703</v>
      </c>
      <c r="W29" s="8">
        <f>-$D28+'Deposite-Withdrawal'!$D28+SUM('Deposite-Withdrawal'!$E29:W29)</f>
        <v>361258.08122943703</v>
      </c>
      <c r="X29" s="8">
        <f>-$D28+'Deposite-Withdrawal'!$D28+SUM('Deposite-Withdrawal'!$E29:X29)</f>
        <v>361258.08122943703</v>
      </c>
      <c r="Y29" s="8">
        <f>-$D28+'Deposite-Withdrawal'!$D28+SUM('Deposite-Withdrawal'!$E29:Y29)</f>
        <v>361258.08122943703</v>
      </c>
      <c r="Z29" s="8">
        <f>-$D28+'Deposite-Withdrawal'!$D28+SUM('Deposite-Withdrawal'!$E29:Z29)</f>
        <v>361258.08122943703</v>
      </c>
      <c r="AA29" s="8">
        <f>-$D28+'Deposite-Withdrawal'!$D28+SUM('Deposite-Withdrawal'!$E29:AA29)</f>
        <v>361258.08122943703</v>
      </c>
      <c r="AB29" s="8">
        <f>-$D28+'Deposite-Withdrawal'!$D28+SUM('Deposite-Withdrawal'!$E29:AB29)</f>
        <v>361258.08122943703</v>
      </c>
      <c r="AC29" s="8">
        <f>-$D28+'Deposite-Withdrawal'!$D28+SUM('Deposite-Withdrawal'!$E29:AC29)</f>
        <v>361258.08122943703</v>
      </c>
      <c r="AD29" s="8">
        <f>-$D28+'Deposite-Withdrawal'!$D28+SUM('Deposite-Withdrawal'!$E29:AD29)</f>
        <v>361258.08122943703</v>
      </c>
      <c r="AE29" s="8">
        <f>-$D28+'Deposite-Withdrawal'!$D28+SUM('Deposite-Withdrawal'!$E29:AE29)</f>
        <v>361258.08122943703</v>
      </c>
      <c r="AF29" s="8">
        <f>-$D28+'Deposite-Withdrawal'!$D28+SUM('Deposite-Withdrawal'!$E29:AF29)</f>
        <v>361258.08122943703</v>
      </c>
      <c r="AG29" s="8">
        <f>-$D28+'Deposite-Withdrawal'!$D28+SUM('Deposite-Withdrawal'!$E29:AG29)</f>
        <v>361258.08122943703</v>
      </c>
      <c r="AH29" s="8">
        <f>-$D28+'Deposite-Withdrawal'!$D28+SUM('Deposite-Withdrawal'!$E29:AH29)</f>
        <v>361258.08122943703</v>
      </c>
      <c r="AI29" s="8">
        <f>-$D28+'Deposite-Withdrawal'!$D28+SUM('Deposite-Withdrawal'!$E29:AI29)</f>
        <v>361258.08122943703</v>
      </c>
    </row>
    <row r="30" spans="1:35" x14ac:dyDescent="0.3">
      <c r="A30">
        <v>28</v>
      </c>
      <c r="B30">
        <f t="shared" si="0"/>
        <v>30</v>
      </c>
      <c r="C30" s="11">
        <v>44440</v>
      </c>
      <c r="D30" s="19">
        <f>'Daily Interest'!D30</f>
        <v>-2333.7756333991406</v>
      </c>
      <c r="E30" s="8">
        <f>-$D29+'Deposite-Withdrawal'!$D29+SUM('Deposite-Withdrawal'!$E30:E30)</f>
        <v>361474.89908412914</v>
      </c>
      <c r="F30" s="8">
        <f>-$D29+'Deposite-Withdrawal'!$D29+SUM('Deposite-Withdrawal'!$E30:F30)</f>
        <v>361474.89908412914</v>
      </c>
      <c r="G30" s="8">
        <f>-$D29+'Deposite-Withdrawal'!$D29+SUM('Deposite-Withdrawal'!$E30:G30)</f>
        <v>361474.89908412914</v>
      </c>
      <c r="H30" s="8">
        <f>-$D29+'Deposite-Withdrawal'!$D29+SUM('Deposite-Withdrawal'!$E30:H30)</f>
        <v>361474.89908412914</v>
      </c>
      <c r="I30" s="8">
        <f>-$D29+'Deposite-Withdrawal'!$D29+SUM('Deposite-Withdrawal'!$E30:I30)</f>
        <v>398750.87783660169</v>
      </c>
      <c r="J30" s="8">
        <f>-$D29+'Deposite-Withdrawal'!$D29+SUM('Deposite-Withdrawal'!$E30:J30)</f>
        <v>398750.87783660169</v>
      </c>
      <c r="K30" s="8">
        <f>-$D29+'Deposite-Withdrawal'!$D29+SUM('Deposite-Withdrawal'!$E30:K30)</f>
        <v>398750.87783660169</v>
      </c>
      <c r="L30" s="8">
        <f>-$D29+'Deposite-Withdrawal'!$D29+SUM('Deposite-Withdrawal'!$E30:L30)</f>
        <v>398750.87783660169</v>
      </c>
      <c r="M30" s="8">
        <f>-$D29+'Deposite-Withdrawal'!$D29+SUM('Deposite-Withdrawal'!$E30:M30)</f>
        <v>398750.87783660169</v>
      </c>
      <c r="N30" s="8">
        <f>-$D29+'Deposite-Withdrawal'!$D29+SUM('Deposite-Withdrawal'!$E30:N30)</f>
        <v>398750.87783660169</v>
      </c>
      <c r="O30" s="8">
        <f>-$D29+'Deposite-Withdrawal'!$D29+SUM('Deposite-Withdrawal'!$E30:O30)</f>
        <v>398750.87783660169</v>
      </c>
      <c r="P30" s="8">
        <f>-$D29+'Deposite-Withdrawal'!$D29+SUM('Deposite-Withdrawal'!$E30:P30)</f>
        <v>398750.87783660169</v>
      </c>
      <c r="Q30" s="8">
        <f>-$D29+'Deposite-Withdrawal'!$D29+SUM('Deposite-Withdrawal'!$E30:Q30)</f>
        <v>398750.87783660169</v>
      </c>
      <c r="R30" s="8">
        <f>-$D29+'Deposite-Withdrawal'!$D29+SUM('Deposite-Withdrawal'!$E30:R30)</f>
        <v>398750.87783660169</v>
      </c>
      <c r="S30" s="8">
        <f>-$D29+'Deposite-Withdrawal'!$D29+SUM('Deposite-Withdrawal'!$E30:S30)</f>
        <v>398750.87783660169</v>
      </c>
      <c r="T30" s="8">
        <f>-$D29+'Deposite-Withdrawal'!$D29+SUM('Deposite-Withdrawal'!$E30:T30)</f>
        <v>398750.87783660169</v>
      </c>
      <c r="U30" s="8">
        <f>-$D29+'Deposite-Withdrawal'!$D29+SUM('Deposite-Withdrawal'!$E30:U30)</f>
        <v>398750.87783660169</v>
      </c>
      <c r="V30" s="8">
        <f>-$D29+'Deposite-Withdrawal'!$D29+SUM('Deposite-Withdrawal'!$E30:V30)</f>
        <v>398750.87783660169</v>
      </c>
      <c r="W30" s="8">
        <f>-$D29+'Deposite-Withdrawal'!$D29+SUM('Deposite-Withdrawal'!$E30:W30)</f>
        <v>398750.87783660169</v>
      </c>
      <c r="X30" s="8">
        <f>-$D29+'Deposite-Withdrawal'!$D29+SUM('Deposite-Withdrawal'!$E30:X30)</f>
        <v>398750.87783660169</v>
      </c>
      <c r="Y30" s="8">
        <f>-$D29+'Deposite-Withdrawal'!$D29+SUM('Deposite-Withdrawal'!$E30:Y30)</f>
        <v>398750.87783660169</v>
      </c>
      <c r="Z30" s="8">
        <f>-$D29+'Deposite-Withdrawal'!$D29+SUM('Deposite-Withdrawal'!$E30:Z30)</f>
        <v>398750.87783660169</v>
      </c>
      <c r="AA30" s="8">
        <f>-$D29+'Deposite-Withdrawal'!$D29+SUM('Deposite-Withdrawal'!$E30:AA30)</f>
        <v>398750.87783660169</v>
      </c>
      <c r="AB30" s="8">
        <f>-$D29+'Deposite-Withdrawal'!$D29+SUM('Deposite-Withdrawal'!$E30:AB30)</f>
        <v>398750.87783660169</v>
      </c>
      <c r="AC30" s="8">
        <f>-$D29+'Deposite-Withdrawal'!$D29+SUM('Deposite-Withdrawal'!$E30:AC30)</f>
        <v>398750.87783660169</v>
      </c>
      <c r="AD30" s="8">
        <f>-$D29+'Deposite-Withdrawal'!$D29+SUM('Deposite-Withdrawal'!$E30:AD30)</f>
        <v>398750.87783660169</v>
      </c>
      <c r="AE30" s="8">
        <f>-$D29+'Deposite-Withdrawal'!$D29+SUM('Deposite-Withdrawal'!$E30:AE30)</f>
        <v>398750.87783660169</v>
      </c>
      <c r="AF30" s="8">
        <f>-$D29+'Deposite-Withdrawal'!$D29+SUM('Deposite-Withdrawal'!$E30:AF30)</f>
        <v>398750.87783660169</v>
      </c>
      <c r="AG30" s="8">
        <f>-$D29+'Deposite-Withdrawal'!$D29+SUM('Deposite-Withdrawal'!$E30:AG30)</f>
        <v>398750.87783660169</v>
      </c>
      <c r="AH30" s="8">
        <f>-$D29+'Deposite-Withdrawal'!$D29+SUM('Deposite-Withdrawal'!$E30:AH30)</f>
        <v>398750.87783660169</v>
      </c>
      <c r="AI30" s="8">
        <f>-$D29+'Deposite-Withdrawal'!$D29+SUM('Deposite-Withdrawal'!$E30:AI30)</f>
        <v>398750.87783660169</v>
      </c>
    </row>
    <row r="31" spans="1:35" x14ac:dyDescent="0.3">
      <c r="A31">
        <v>29</v>
      </c>
      <c r="B31">
        <f t="shared" si="0"/>
        <v>31</v>
      </c>
      <c r="C31" s="11">
        <v>44470</v>
      </c>
      <c r="D31" s="19">
        <f>'Daily Interest'!D31</f>
        <v>-2621.5264411355142</v>
      </c>
      <c r="E31" s="8">
        <f>-$D30+'Deposite-Withdrawal'!$D30+SUM('Deposite-Withdrawal'!$E31:E31)</f>
        <v>398885.20195015764</v>
      </c>
      <c r="F31" s="8">
        <f>-$D30+'Deposite-Withdrawal'!$D30+SUM('Deposite-Withdrawal'!$E31:F31)</f>
        <v>398885.20195015764</v>
      </c>
      <c r="G31" s="8">
        <f>-$D30+'Deposite-Withdrawal'!$D30+SUM('Deposite-Withdrawal'!$E31:G31)</f>
        <v>398885.20195015764</v>
      </c>
      <c r="H31" s="8">
        <f>-$D30+'Deposite-Withdrawal'!$D30+SUM('Deposite-Withdrawal'!$E31:H31)</f>
        <v>398885.20195015764</v>
      </c>
      <c r="I31" s="8">
        <f>-$D30+'Deposite-Withdrawal'!$D30+SUM('Deposite-Withdrawal'!$E31:I31)</f>
        <v>436161.1807026302</v>
      </c>
      <c r="J31" s="8">
        <f>-$D30+'Deposite-Withdrawal'!$D30+SUM('Deposite-Withdrawal'!$E31:J31)</f>
        <v>436161.1807026302</v>
      </c>
      <c r="K31" s="8">
        <f>-$D30+'Deposite-Withdrawal'!$D30+SUM('Deposite-Withdrawal'!$E31:K31)</f>
        <v>436161.1807026302</v>
      </c>
      <c r="L31" s="8">
        <f>-$D30+'Deposite-Withdrawal'!$D30+SUM('Deposite-Withdrawal'!$E31:L31)</f>
        <v>436161.1807026302</v>
      </c>
      <c r="M31" s="8">
        <f>-$D30+'Deposite-Withdrawal'!$D30+SUM('Deposite-Withdrawal'!$E31:M31)</f>
        <v>436161.1807026302</v>
      </c>
      <c r="N31" s="8">
        <f>-$D30+'Deposite-Withdrawal'!$D30+SUM('Deposite-Withdrawal'!$E31:N31)</f>
        <v>436161.1807026302</v>
      </c>
      <c r="O31" s="8">
        <f>-$D30+'Deposite-Withdrawal'!$D30+SUM('Deposite-Withdrawal'!$E31:O31)</f>
        <v>436161.1807026302</v>
      </c>
      <c r="P31" s="8">
        <f>-$D30+'Deposite-Withdrawal'!$D30+SUM('Deposite-Withdrawal'!$E31:P31)</f>
        <v>436161.1807026302</v>
      </c>
      <c r="Q31" s="8">
        <f>-$D30+'Deposite-Withdrawal'!$D30+SUM('Deposite-Withdrawal'!$E31:Q31)</f>
        <v>436161.1807026302</v>
      </c>
      <c r="R31" s="8">
        <f>-$D30+'Deposite-Withdrawal'!$D30+SUM('Deposite-Withdrawal'!$E31:R31)</f>
        <v>436161.1807026302</v>
      </c>
      <c r="S31" s="8">
        <f>-$D30+'Deposite-Withdrawal'!$D30+SUM('Deposite-Withdrawal'!$E31:S31)</f>
        <v>436161.1807026302</v>
      </c>
      <c r="T31" s="8">
        <f>-$D30+'Deposite-Withdrawal'!$D30+SUM('Deposite-Withdrawal'!$E31:T31)</f>
        <v>436161.1807026302</v>
      </c>
      <c r="U31" s="8">
        <f>-$D30+'Deposite-Withdrawal'!$D30+SUM('Deposite-Withdrawal'!$E31:U31)</f>
        <v>436161.1807026302</v>
      </c>
      <c r="V31" s="8">
        <f>-$D30+'Deposite-Withdrawal'!$D30+SUM('Deposite-Withdrawal'!$E31:V31)</f>
        <v>436161.1807026302</v>
      </c>
      <c r="W31" s="8">
        <f>-$D30+'Deposite-Withdrawal'!$D30+SUM('Deposite-Withdrawal'!$E31:W31)</f>
        <v>436161.1807026302</v>
      </c>
      <c r="X31" s="8">
        <f>-$D30+'Deposite-Withdrawal'!$D30+SUM('Deposite-Withdrawal'!$E31:X31)</f>
        <v>436161.1807026302</v>
      </c>
      <c r="Y31" s="8">
        <f>-$D30+'Deposite-Withdrawal'!$D30+SUM('Deposite-Withdrawal'!$E31:Y31)</f>
        <v>436161.1807026302</v>
      </c>
      <c r="Z31" s="8">
        <f>-$D30+'Deposite-Withdrawal'!$D30+SUM('Deposite-Withdrawal'!$E31:Z31)</f>
        <v>436161.1807026302</v>
      </c>
      <c r="AA31" s="8">
        <f>-$D30+'Deposite-Withdrawal'!$D30+SUM('Deposite-Withdrawal'!$E31:AA31)</f>
        <v>436161.1807026302</v>
      </c>
      <c r="AB31" s="8">
        <f>-$D30+'Deposite-Withdrawal'!$D30+SUM('Deposite-Withdrawal'!$E31:AB31)</f>
        <v>436161.1807026302</v>
      </c>
      <c r="AC31" s="8">
        <f>-$D30+'Deposite-Withdrawal'!$D30+SUM('Deposite-Withdrawal'!$E31:AC31)</f>
        <v>436161.1807026302</v>
      </c>
      <c r="AD31" s="8">
        <f>-$D30+'Deposite-Withdrawal'!$D30+SUM('Deposite-Withdrawal'!$E31:AD31)</f>
        <v>436161.1807026302</v>
      </c>
      <c r="AE31" s="8">
        <f>-$D30+'Deposite-Withdrawal'!$D30+SUM('Deposite-Withdrawal'!$E31:AE31)</f>
        <v>436161.1807026302</v>
      </c>
      <c r="AF31" s="8">
        <f>-$D30+'Deposite-Withdrawal'!$D30+SUM('Deposite-Withdrawal'!$E31:AF31)</f>
        <v>436161.1807026302</v>
      </c>
      <c r="AG31" s="8">
        <f>-$D30+'Deposite-Withdrawal'!$D30+SUM('Deposite-Withdrawal'!$E31:AG31)</f>
        <v>436161.1807026302</v>
      </c>
      <c r="AH31" s="8">
        <f>-$D30+'Deposite-Withdrawal'!$D30+SUM('Deposite-Withdrawal'!$E31:AH31)</f>
        <v>436161.1807026302</v>
      </c>
      <c r="AI31" s="8">
        <f>-$D30+'Deposite-Withdrawal'!$D30+SUM('Deposite-Withdrawal'!$E31:AI31)</f>
        <v>436161.1807026302</v>
      </c>
    </row>
    <row r="32" spans="1:35" x14ac:dyDescent="0.3">
      <c r="A32">
        <v>30</v>
      </c>
      <c r="B32">
        <f t="shared" si="0"/>
        <v>30</v>
      </c>
      <c r="C32" s="11">
        <v>44501</v>
      </c>
      <c r="D32" s="19">
        <f>'Daily Interest'!D32</f>
        <v>-2735.6256217778059</v>
      </c>
      <c r="E32" s="8">
        <f>-$D31+'Deposite-Withdrawal'!$D31+SUM('Deposite-Withdrawal'!$E32:E32)</f>
        <v>436448.93151036656</v>
      </c>
      <c r="F32" s="8">
        <f>-$D31+'Deposite-Withdrawal'!$D31+SUM('Deposite-Withdrawal'!$E32:F32)</f>
        <v>436448.93151036656</v>
      </c>
      <c r="G32" s="8">
        <f>-$D31+'Deposite-Withdrawal'!$D31+SUM('Deposite-Withdrawal'!$E32:G32)</f>
        <v>436448.93151036656</v>
      </c>
      <c r="H32" s="8">
        <f>-$D31+'Deposite-Withdrawal'!$D31+SUM('Deposite-Withdrawal'!$E32:H32)</f>
        <v>436448.93151036656</v>
      </c>
      <c r="I32" s="8">
        <f>-$D31+'Deposite-Withdrawal'!$D31+SUM('Deposite-Withdrawal'!$E32:I32)</f>
        <v>473724.91026283905</v>
      </c>
      <c r="J32" s="8">
        <f>-$D31+'Deposite-Withdrawal'!$D31+SUM('Deposite-Withdrawal'!$E32:J32)</f>
        <v>473724.91026283905</v>
      </c>
      <c r="K32" s="8">
        <f>-$D31+'Deposite-Withdrawal'!$D31+SUM('Deposite-Withdrawal'!$E32:K32)</f>
        <v>473724.91026283905</v>
      </c>
      <c r="L32" s="8">
        <f>-$D31+'Deposite-Withdrawal'!$D31+SUM('Deposite-Withdrawal'!$E32:L32)</f>
        <v>473724.91026283905</v>
      </c>
      <c r="M32" s="8">
        <f>-$D31+'Deposite-Withdrawal'!$D31+SUM('Deposite-Withdrawal'!$E32:M32)</f>
        <v>473724.91026283905</v>
      </c>
      <c r="N32" s="8">
        <f>-$D31+'Deposite-Withdrawal'!$D31+SUM('Deposite-Withdrawal'!$E32:N32)</f>
        <v>473724.91026283905</v>
      </c>
      <c r="O32" s="8">
        <f>-$D31+'Deposite-Withdrawal'!$D31+SUM('Deposite-Withdrawal'!$E32:O32)</f>
        <v>473724.91026283905</v>
      </c>
      <c r="P32" s="8">
        <f>-$D31+'Deposite-Withdrawal'!$D31+SUM('Deposite-Withdrawal'!$E32:P32)</f>
        <v>473724.91026283905</v>
      </c>
      <c r="Q32" s="8">
        <f>-$D31+'Deposite-Withdrawal'!$D31+SUM('Deposite-Withdrawal'!$E32:Q32)</f>
        <v>473724.91026283905</v>
      </c>
      <c r="R32" s="8">
        <f>-$D31+'Deposite-Withdrawal'!$D31+SUM('Deposite-Withdrawal'!$E32:R32)</f>
        <v>473724.91026283905</v>
      </c>
      <c r="S32" s="8">
        <f>-$D31+'Deposite-Withdrawal'!$D31+SUM('Deposite-Withdrawal'!$E32:S32)</f>
        <v>473724.91026283905</v>
      </c>
      <c r="T32" s="8">
        <f>-$D31+'Deposite-Withdrawal'!$D31+SUM('Deposite-Withdrawal'!$E32:T32)</f>
        <v>473724.91026283905</v>
      </c>
      <c r="U32" s="8">
        <f>-$D31+'Deposite-Withdrawal'!$D31+SUM('Deposite-Withdrawal'!$E32:U32)</f>
        <v>473724.91026283905</v>
      </c>
      <c r="V32" s="8">
        <f>-$D31+'Deposite-Withdrawal'!$D31+SUM('Deposite-Withdrawal'!$E32:V32)</f>
        <v>473724.91026283905</v>
      </c>
      <c r="W32" s="8">
        <f>-$D31+'Deposite-Withdrawal'!$D31+SUM('Deposite-Withdrawal'!$E32:W32)</f>
        <v>473724.91026283905</v>
      </c>
      <c r="X32" s="8">
        <f>-$D31+'Deposite-Withdrawal'!$D31+SUM('Deposite-Withdrawal'!$E32:X32)</f>
        <v>473724.91026283905</v>
      </c>
      <c r="Y32" s="8">
        <f>-$D31+'Deposite-Withdrawal'!$D31+SUM('Deposite-Withdrawal'!$E32:Y32)</f>
        <v>473724.91026283905</v>
      </c>
      <c r="Z32" s="8">
        <f>-$D31+'Deposite-Withdrawal'!$D31+SUM('Deposite-Withdrawal'!$E32:Z32)</f>
        <v>473724.91026283905</v>
      </c>
      <c r="AA32" s="8">
        <f>-$D31+'Deposite-Withdrawal'!$D31+SUM('Deposite-Withdrawal'!$E32:AA32)</f>
        <v>473724.91026283905</v>
      </c>
      <c r="AB32" s="8">
        <f>-$D31+'Deposite-Withdrawal'!$D31+SUM('Deposite-Withdrawal'!$E32:AB32)</f>
        <v>473724.91026283905</v>
      </c>
      <c r="AC32" s="8">
        <f>-$D31+'Deposite-Withdrawal'!$D31+SUM('Deposite-Withdrawal'!$E32:AC32)</f>
        <v>473724.91026283905</v>
      </c>
      <c r="AD32" s="8">
        <f>-$D31+'Deposite-Withdrawal'!$D31+SUM('Deposite-Withdrawal'!$E32:AD32)</f>
        <v>473724.91026283905</v>
      </c>
      <c r="AE32" s="8">
        <f>-$D31+'Deposite-Withdrawal'!$D31+SUM('Deposite-Withdrawal'!$E32:AE32)</f>
        <v>473724.91026283905</v>
      </c>
      <c r="AF32" s="8">
        <f>-$D31+'Deposite-Withdrawal'!$D31+SUM('Deposite-Withdrawal'!$E32:AF32)</f>
        <v>473724.91026283905</v>
      </c>
      <c r="AG32" s="8">
        <f>-$D31+'Deposite-Withdrawal'!$D31+SUM('Deposite-Withdrawal'!$E32:AG32)</f>
        <v>473724.91026283905</v>
      </c>
      <c r="AH32" s="8">
        <f>-$D31+'Deposite-Withdrawal'!$D31+SUM('Deposite-Withdrawal'!$E32:AH32)</f>
        <v>473724.91026283905</v>
      </c>
      <c r="AI32" s="8">
        <f>-$D31+'Deposite-Withdrawal'!$D31+SUM('Deposite-Withdrawal'!$E32:AI32)</f>
        <v>473724.91026283905</v>
      </c>
    </row>
    <row r="33" spans="1:35" x14ac:dyDescent="0.3">
      <c r="A33">
        <v>31</v>
      </c>
      <c r="B33">
        <f t="shared" si="0"/>
        <v>31</v>
      </c>
      <c r="C33" s="11">
        <v>44531</v>
      </c>
      <c r="D33" s="19">
        <f>'Daily Interest'!D33</f>
        <v>-3029.2895990671459</v>
      </c>
      <c r="E33" s="8">
        <f>-$D32+'Deposite-Withdrawal'!$D32+SUM('Deposite-Withdrawal'!$E33:E33)</f>
        <v>473839.00944348139</v>
      </c>
      <c r="F33" s="8">
        <f>-$D32+'Deposite-Withdrawal'!$D32+SUM('Deposite-Withdrawal'!$E33:F33)</f>
        <v>473839.00944348139</v>
      </c>
      <c r="G33" s="8">
        <f>-$D32+'Deposite-Withdrawal'!$D32+SUM('Deposite-Withdrawal'!$E33:G33)</f>
        <v>473839.00944348139</v>
      </c>
      <c r="H33" s="8">
        <f>-$D32+'Deposite-Withdrawal'!$D32+SUM('Deposite-Withdrawal'!$E33:H33)</f>
        <v>473839.00944348139</v>
      </c>
      <c r="I33" s="8">
        <f>-$D32+'Deposite-Withdrawal'!$D32+SUM('Deposite-Withdrawal'!$E33:I33)</f>
        <v>511114.98819595389</v>
      </c>
      <c r="J33" s="8">
        <f>-$D32+'Deposite-Withdrawal'!$D32+SUM('Deposite-Withdrawal'!$E33:J33)</f>
        <v>511114.98819595389</v>
      </c>
      <c r="K33" s="8">
        <f>-$D32+'Deposite-Withdrawal'!$D32+SUM('Deposite-Withdrawal'!$E33:K33)</f>
        <v>511114.98819595389</v>
      </c>
      <c r="L33" s="8">
        <f>-$D32+'Deposite-Withdrawal'!$D32+SUM('Deposite-Withdrawal'!$E33:L33)</f>
        <v>511114.98819595389</v>
      </c>
      <c r="M33" s="8">
        <f>-$D32+'Deposite-Withdrawal'!$D32+SUM('Deposite-Withdrawal'!$E33:M33)</f>
        <v>511114.98819595389</v>
      </c>
      <c r="N33" s="8">
        <f>-$D32+'Deposite-Withdrawal'!$D32+SUM('Deposite-Withdrawal'!$E33:N33)</f>
        <v>511114.98819595389</v>
      </c>
      <c r="O33" s="8">
        <f>-$D32+'Deposite-Withdrawal'!$D32+SUM('Deposite-Withdrawal'!$E33:O33)</f>
        <v>511114.98819595389</v>
      </c>
      <c r="P33" s="8">
        <f>-$D32+'Deposite-Withdrawal'!$D32+SUM('Deposite-Withdrawal'!$E33:P33)</f>
        <v>511114.98819595389</v>
      </c>
      <c r="Q33" s="8">
        <f>-$D32+'Deposite-Withdrawal'!$D32+SUM('Deposite-Withdrawal'!$E33:Q33)</f>
        <v>511114.98819595389</v>
      </c>
      <c r="R33" s="8">
        <f>-$D32+'Deposite-Withdrawal'!$D32+SUM('Deposite-Withdrawal'!$E33:R33)</f>
        <v>511114.98819595389</v>
      </c>
      <c r="S33" s="8">
        <f>-$D32+'Deposite-Withdrawal'!$D32+SUM('Deposite-Withdrawal'!$E33:S33)</f>
        <v>511114.98819595389</v>
      </c>
      <c r="T33" s="8">
        <f>-$D32+'Deposite-Withdrawal'!$D32+SUM('Deposite-Withdrawal'!$E33:T33)</f>
        <v>511114.98819595389</v>
      </c>
      <c r="U33" s="8">
        <f>-$D32+'Deposite-Withdrawal'!$D32+SUM('Deposite-Withdrawal'!$E33:U33)</f>
        <v>511114.98819595389</v>
      </c>
      <c r="V33" s="8">
        <f>-$D32+'Deposite-Withdrawal'!$D32+SUM('Deposite-Withdrawal'!$E33:V33)</f>
        <v>511114.98819595389</v>
      </c>
      <c r="W33" s="8">
        <f>-$D32+'Deposite-Withdrawal'!$D32+SUM('Deposite-Withdrawal'!$E33:W33)</f>
        <v>511114.98819595389</v>
      </c>
      <c r="X33" s="8">
        <f>-$D32+'Deposite-Withdrawal'!$D32+SUM('Deposite-Withdrawal'!$E33:X33)</f>
        <v>511114.98819595389</v>
      </c>
      <c r="Y33" s="8">
        <f>-$D32+'Deposite-Withdrawal'!$D32+SUM('Deposite-Withdrawal'!$E33:Y33)</f>
        <v>511114.98819595389</v>
      </c>
      <c r="Z33" s="8">
        <f>-$D32+'Deposite-Withdrawal'!$D32+SUM('Deposite-Withdrawal'!$E33:Z33)</f>
        <v>511114.98819595389</v>
      </c>
      <c r="AA33" s="8">
        <f>-$D32+'Deposite-Withdrawal'!$D32+SUM('Deposite-Withdrawal'!$E33:AA33)</f>
        <v>511114.98819595389</v>
      </c>
      <c r="AB33" s="8">
        <f>-$D32+'Deposite-Withdrawal'!$D32+SUM('Deposite-Withdrawal'!$E33:AB33)</f>
        <v>511114.98819595389</v>
      </c>
      <c r="AC33" s="8">
        <f>-$D32+'Deposite-Withdrawal'!$D32+SUM('Deposite-Withdrawal'!$E33:AC33)</f>
        <v>511114.98819595389</v>
      </c>
      <c r="AD33" s="8">
        <f>-$D32+'Deposite-Withdrawal'!$D32+SUM('Deposite-Withdrawal'!$E33:AD33)</f>
        <v>511114.98819595389</v>
      </c>
      <c r="AE33" s="8">
        <f>-$D32+'Deposite-Withdrawal'!$D32+SUM('Deposite-Withdrawal'!$E33:AE33)</f>
        <v>511114.98819595389</v>
      </c>
      <c r="AF33" s="8">
        <f>-$D32+'Deposite-Withdrawal'!$D32+SUM('Deposite-Withdrawal'!$E33:AF33)</f>
        <v>511114.98819595389</v>
      </c>
      <c r="AG33" s="8">
        <f>-$D32+'Deposite-Withdrawal'!$D32+SUM('Deposite-Withdrawal'!$E33:AG33)</f>
        <v>511114.98819595389</v>
      </c>
      <c r="AH33" s="8">
        <f>-$D32+'Deposite-Withdrawal'!$D32+SUM('Deposite-Withdrawal'!$E33:AH33)</f>
        <v>511114.98819595389</v>
      </c>
      <c r="AI33" s="8">
        <f>-$D32+'Deposite-Withdrawal'!$D32+SUM('Deposite-Withdrawal'!$E33:AI33)</f>
        <v>511114.98819595389</v>
      </c>
    </row>
    <row r="34" spans="1:35" x14ac:dyDescent="0.3">
      <c r="A34">
        <v>32</v>
      </c>
      <c r="B34">
        <f t="shared" si="0"/>
        <v>31</v>
      </c>
      <c r="C34" s="11">
        <v>44562</v>
      </c>
      <c r="D34" s="19">
        <f>'Daily Interest'!D34</f>
        <v>-3227.7132389185385</v>
      </c>
      <c r="E34" s="8">
        <f>-$D33+'Deposite-Withdrawal'!$D33+SUM('Deposite-Withdrawal'!$E34:E34)</f>
        <v>511408.65217324329</v>
      </c>
      <c r="F34" s="8">
        <f>-$D33+'Deposite-Withdrawal'!$D33+SUM('Deposite-Withdrawal'!$E34:F34)</f>
        <v>511408.65217324329</v>
      </c>
      <c r="G34" s="8">
        <f>-$D33+'Deposite-Withdrawal'!$D33+SUM('Deposite-Withdrawal'!$E34:G34)</f>
        <v>511408.65217324329</v>
      </c>
      <c r="H34" s="8">
        <f>-$D33+'Deposite-Withdrawal'!$D33+SUM('Deposite-Withdrawal'!$E34:H34)</f>
        <v>511408.65217324329</v>
      </c>
      <c r="I34" s="8">
        <f>-$D33+'Deposite-Withdrawal'!$D33+SUM('Deposite-Withdrawal'!$E34:I34)</f>
        <v>548684.63092571578</v>
      </c>
      <c r="J34" s="8">
        <f>-$D33+'Deposite-Withdrawal'!$D33+SUM('Deposite-Withdrawal'!$E34:J34)</f>
        <v>548684.63092571578</v>
      </c>
      <c r="K34" s="8">
        <f>-$D33+'Deposite-Withdrawal'!$D33+SUM('Deposite-Withdrawal'!$E34:K34)</f>
        <v>548684.63092571578</v>
      </c>
      <c r="L34" s="8">
        <f>-$D33+'Deposite-Withdrawal'!$D33+SUM('Deposite-Withdrawal'!$E34:L34)</f>
        <v>548684.63092571578</v>
      </c>
      <c r="M34" s="8">
        <f>-$D33+'Deposite-Withdrawal'!$D33+SUM('Deposite-Withdrawal'!$E34:M34)</f>
        <v>548684.63092571578</v>
      </c>
      <c r="N34" s="8">
        <f>-$D33+'Deposite-Withdrawal'!$D33+SUM('Deposite-Withdrawal'!$E34:N34)</f>
        <v>548684.63092571578</v>
      </c>
      <c r="O34" s="8">
        <f>-$D33+'Deposite-Withdrawal'!$D33+SUM('Deposite-Withdrawal'!$E34:O34)</f>
        <v>548684.63092571578</v>
      </c>
      <c r="P34" s="8">
        <f>-$D33+'Deposite-Withdrawal'!$D33+SUM('Deposite-Withdrawal'!$E34:P34)</f>
        <v>548684.63092571578</v>
      </c>
      <c r="Q34" s="8">
        <f>-$D33+'Deposite-Withdrawal'!$D33+SUM('Deposite-Withdrawal'!$E34:Q34)</f>
        <v>548684.63092571578</v>
      </c>
      <c r="R34" s="8">
        <f>-$D33+'Deposite-Withdrawal'!$D33+SUM('Deposite-Withdrawal'!$E34:R34)</f>
        <v>548684.63092571578</v>
      </c>
      <c r="S34" s="8">
        <f>-$D33+'Deposite-Withdrawal'!$D33+SUM('Deposite-Withdrawal'!$E34:S34)</f>
        <v>548684.63092571578</v>
      </c>
      <c r="T34" s="8">
        <f>-$D33+'Deposite-Withdrawal'!$D33+SUM('Deposite-Withdrawal'!$E34:T34)</f>
        <v>548684.63092571578</v>
      </c>
      <c r="U34" s="8">
        <f>-$D33+'Deposite-Withdrawal'!$D33+SUM('Deposite-Withdrawal'!$E34:U34)</f>
        <v>548684.63092571578</v>
      </c>
      <c r="V34" s="8">
        <f>-$D33+'Deposite-Withdrawal'!$D33+SUM('Deposite-Withdrawal'!$E34:V34)</f>
        <v>548684.63092571578</v>
      </c>
      <c r="W34" s="8">
        <f>-$D33+'Deposite-Withdrawal'!$D33+SUM('Deposite-Withdrawal'!$E34:W34)</f>
        <v>548684.63092571578</v>
      </c>
      <c r="X34" s="8">
        <f>-$D33+'Deposite-Withdrawal'!$D33+SUM('Deposite-Withdrawal'!$E34:X34)</f>
        <v>548684.63092571578</v>
      </c>
      <c r="Y34" s="8">
        <f>-$D33+'Deposite-Withdrawal'!$D33+SUM('Deposite-Withdrawal'!$E34:Y34)</f>
        <v>548684.63092571578</v>
      </c>
      <c r="Z34" s="8">
        <f>-$D33+'Deposite-Withdrawal'!$D33+SUM('Deposite-Withdrawal'!$E34:Z34)</f>
        <v>548684.63092571578</v>
      </c>
      <c r="AA34" s="8">
        <f>-$D33+'Deposite-Withdrawal'!$D33+SUM('Deposite-Withdrawal'!$E34:AA34)</f>
        <v>548684.63092571578</v>
      </c>
      <c r="AB34" s="8">
        <f>-$D33+'Deposite-Withdrawal'!$D33+SUM('Deposite-Withdrawal'!$E34:AB34)</f>
        <v>548684.63092571578</v>
      </c>
      <c r="AC34" s="8">
        <f>-$D33+'Deposite-Withdrawal'!$D33+SUM('Deposite-Withdrawal'!$E34:AC34)</f>
        <v>548684.63092571578</v>
      </c>
      <c r="AD34" s="8">
        <f>-$D33+'Deposite-Withdrawal'!$D33+SUM('Deposite-Withdrawal'!$E34:AD34)</f>
        <v>548684.63092571578</v>
      </c>
      <c r="AE34" s="8">
        <f>-$D33+'Deposite-Withdrawal'!$D33+SUM('Deposite-Withdrawal'!$E34:AE34)</f>
        <v>548684.63092571578</v>
      </c>
      <c r="AF34" s="8">
        <f>-$D33+'Deposite-Withdrawal'!$D33+SUM('Deposite-Withdrawal'!$E34:AF34)</f>
        <v>548684.63092571578</v>
      </c>
      <c r="AG34" s="8">
        <f>-$D33+'Deposite-Withdrawal'!$D33+SUM('Deposite-Withdrawal'!$E34:AG34)</f>
        <v>548684.63092571578</v>
      </c>
      <c r="AH34" s="8">
        <f>-$D33+'Deposite-Withdrawal'!$D33+SUM('Deposite-Withdrawal'!$E34:AH34)</f>
        <v>548684.63092571578</v>
      </c>
      <c r="AI34" s="8">
        <f>-$D33+'Deposite-Withdrawal'!$D33+SUM('Deposite-Withdrawal'!$E34:AI34)</f>
        <v>548684.63092571578</v>
      </c>
    </row>
    <row r="35" spans="1:35" x14ac:dyDescent="0.3">
      <c r="A35">
        <v>33</v>
      </c>
      <c r="B35">
        <f t="shared" si="0"/>
        <v>28</v>
      </c>
      <c r="C35" s="11">
        <v>44593</v>
      </c>
      <c r="D35" s="19">
        <f>'Daily Interest'!D35</f>
        <v>-3089.1002428483089</v>
      </c>
      <c r="E35" s="8">
        <f>-$D34+'Deposite-Withdrawal'!$D34+SUM('Deposite-Withdrawal'!$E35:E35)</f>
        <v>548883.05456556729</v>
      </c>
      <c r="F35" s="8">
        <f>-$D34+'Deposite-Withdrawal'!$D34+SUM('Deposite-Withdrawal'!$E35:F35)</f>
        <v>548883.05456556729</v>
      </c>
      <c r="G35" s="8">
        <f>-$D34+'Deposite-Withdrawal'!$D34+SUM('Deposite-Withdrawal'!$E35:G35)</f>
        <v>548883.05456556729</v>
      </c>
      <c r="H35" s="8">
        <f>-$D34+'Deposite-Withdrawal'!$D34+SUM('Deposite-Withdrawal'!$E35:H35)</f>
        <v>548883.05456556729</v>
      </c>
      <c r="I35" s="8">
        <f>-$D34+'Deposite-Withdrawal'!$D34+SUM('Deposite-Withdrawal'!$E35:I35)</f>
        <v>586159.03331803984</v>
      </c>
      <c r="J35" s="8">
        <f>-$D34+'Deposite-Withdrawal'!$D34+SUM('Deposite-Withdrawal'!$E35:J35)</f>
        <v>586159.03331803984</v>
      </c>
      <c r="K35" s="8">
        <f>-$D34+'Deposite-Withdrawal'!$D34+SUM('Deposite-Withdrawal'!$E35:K35)</f>
        <v>586159.03331803984</v>
      </c>
      <c r="L35" s="8">
        <f>-$D34+'Deposite-Withdrawal'!$D34+SUM('Deposite-Withdrawal'!$E35:L35)</f>
        <v>586159.03331803984</v>
      </c>
      <c r="M35" s="8">
        <f>-$D34+'Deposite-Withdrawal'!$D34+SUM('Deposite-Withdrawal'!$E35:M35)</f>
        <v>586159.03331803984</v>
      </c>
      <c r="N35" s="8">
        <f>-$D34+'Deposite-Withdrawal'!$D34+SUM('Deposite-Withdrawal'!$E35:N35)</f>
        <v>586159.03331803984</v>
      </c>
      <c r="O35" s="8">
        <f>-$D34+'Deposite-Withdrawal'!$D34+SUM('Deposite-Withdrawal'!$E35:O35)</f>
        <v>586159.03331803984</v>
      </c>
      <c r="P35" s="8">
        <f>-$D34+'Deposite-Withdrawal'!$D34+SUM('Deposite-Withdrawal'!$E35:P35)</f>
        <v>586159.03331803984</v>
      </c>
      <c r="Q35" s="8">
        <f>-$D34+'Deposite-Withdrawal'!$D34+SUM('Deposite-Withdrawal'!$E35:Q35)</f>
        <v>586159.03331803984</v>
      </c>
      <c r="R35" s="8">
        <f>-$D34+'Deposite-Withdrawal'!$D34+SUM('Deposite-Withdrawal'!$E35:R35)</f>
        <v>586159.03331803984</v>
      </c>
      <c r="S35" s="8">
        <f>-$D34+'Deposite-Withdrawal'!$D34+SUM('Deposite-Withdrawal'!$E35:S35)</f>
        <v>586159.03331803984</v>
      </c>
      <c r="T35" s="8">
        <f>-$D34+'Deposite-Withdrawal'!$D34+SUM('Deposite-Withdrawal'!$E35:T35)</f>
        <v>586159.03331803984</v>
      </c>
      <c r="U35" s="8">
        <f>-$D34+'Deposite-Withdrawal'!$D34+SUM('Deposite-Withdrawal'!$E35:U35)</f>
        <v>586159.03331803984</v>
      </c>
      <c r="V35" s="8">
        <f>-$D34+'Deposite-Withdrawal'!$D34+SUM('Deposite-Withdrawal'!$E35:V35)</f>
        <v>586159.03331803984</v>
      </c>
      <c r="W35" s="8">
        <f>-$D34+'Deposite-Withdrawal'!$D34+SUM('Deposite-Withdrawal'!$E35:W35)</f>
        <v>586159.03331803984</v>
      </c>
      <c r="X35" s="8">
        <f>-$D34+'Deposite-Withdrawal'!$D34+SUM('Deposite-Withdrawal'!$E35:X35)</f>
        <v>586159.03331803984</v>
      </c>
      <c r="Y35" s="8">
        <f>-$D34+'Deposite-Withdrawal'!$D34+SUM('Deposite-Withdrawal'!$E35:Y35)</f>
        <v>586159.03331803984</v>
      </c>
      <c r="Z35" s="8">
        <f>-$D34+'Deposite-Withdrawal'!$D34+SUM('Deposite-Withdrawal'!$E35:Z35)</f>
        <v>586159.03331803984</v>
      </c>
      <c r="AA35" s="8">
        <f>-$D34+'Deposite-Withdrawal'!$D34+SUM('Deposite-Withdrawal'!$E35:AA35)</f>
        <v>586159.03331803984</v>
      </c>
      <c r="AB35" s="8">
        <f>-$D34+'Deposite-Withdrawal'!$D34+SUM('Deposite-Withdrawal'!$E35:AB35)</f>
        <v>586159.03331803984</v>
      </c>
      <c r="AC35" s="8">
        <f>-$D34+'Deposite-Withdrawal'!$D34+SUM('Deposite-Withdrawal'!$E35:AC35)</f>
        <v>586159.03331803984</v>
      </c>
      <c r="AD35" s="8">
        <f>-$D34+'Deposite-Withdrawal'!$D34+SUM('Deposite-Withdrawal'!$E35:AD35)</f>
        <v>586159.03331803984</v>
      </c>
      <c r="AE35" s="8">
        <f>-$D34+'Deposite-Withdrawal'!$D34+SUM('Deposite-Withdrawal'!$E35:AE35)</f>
        <v>586159.03331803984</v>
      </c>
      <c r="AF35" s="8">
        <f>-$D34+'Deposite-Withdrawal'!$D34+SUM('Deposite-Withdrawal'!$E35:AF35)</f>
        <v>586159.03331803984</v>
      </c>
      <c r="AG35" s="8">
        <f>-$D34+'Deposite-Withdrawal'!$D34+SUM('Deposite-Withdrawal'!$E35:AG35)</f>
        <v>586159.03331803984</v>
      </c>
      <c r="AH35" s="8">
        <f>-$D34+'Deposite-Withdrawal'!$D34+SUM('Deposite-Withdrawal'!$E35:AH35)</f>
        <v>586159.03331803984</v>
      </c>
      <c r="AI35" s="8">
        <f>-$D34+'Deposite-Withdrawal'!$D34+SUM('Deposite-Withdrawal'!$E35:AI35)</f>
        <v>586159.03331803984</v>
      </c>
    </row>
    <row r="36" spans="1:35" x14ac:dyDescent="0.3">
      <c r="A36">
        <v>34</v>
      </c>
      <c r="B36">
        <f t="shared" si="0"/>
        <v>31</v>
      </c>
      <c r="C36" s="11">
        <v>44621</v>
      </c>
      <c r="D36" s="19">
        <f>'Daily Interest'!D36</f>
        <v>-3612.8494018711426</v>
      </c>
      <c r="E36" s="8">
        <f>-$D35+'Deposite-Withdrawal'!$D35+SUM('Deposite-Withdrawal'!$E36:E36)</f>
        <v>586020.42032196955</v>
      </c>
      <c r="F36" s="8">
        <f>-$D35+'Deposite-Withdrawal'!$D35+SUM('Deposite-Withdrawal'!$E36:F36)</f>
        <v>586020.42032196955</v>
      </c>
      <c r="G36" s="8">
        <f>-$D35+'Deposite-Withdrawal'!$D35+SUM('Deposite-Withdrawal'!$E36:G36)</f>
        <v>586020.42032196955</v>
      </c>
      <c r="H36" s="8">
        <f>-$D35+'Deposite-Withdrawal'!$D35+SUM('Deposite-Withdrawal'!$E36:H36)</f>
        <v>586020.42032196955</v>
      </c>
      <c r="I36" s="8">
        <f>-$D35+'Deposite-Withdrawal'!$D35+SUM('Deposite-Withdrawal'!$E36:I36)</f>
        <v>623296.3990744421</v>
      </c>
      <c r="J36" s="8">
        <f>-$D35+'Deposite-Withdrawal'!$D35+SUM('Deposite-Withdrawal'!$E36:J36)</f>
        <v>623296.3990744421</v>
      </c>
      <c r="K36" s="8">
        <f>-$D35+'Deposite-Withdrawal'!$D35+SUM('Deposite-Withdrawal'!$E36:K36)</f>
        <v>623296.3990744421</v>
      </c>
      <c r="L36" s="8">
        <f>-$D35+'Deposite-Withdrawal'!$D35+SUM('Deposite-Withdrawal'!$E36:L36)</f>
        <v>623296.3990744421</v>
      </c>
      <c r="M36" s="8">
        <f>-$D35+'Deposite-Withdrawal'!$D35+SUM('Deposite-Withdrawal'!$E36:M36)</f>
        <v>623296.3990744421</v>
      </c>
      <c r="N36" s="8">
        <f>-$D35+'Deposite-Withdrawal'!$D35+SUM('Deposite-Withdrawal'!$E36:N36)</f>
        <v>623296.3990744421</v>
      </c>
      <c r="O36" s="8">
        <f>-$D35+'Deposite-Withdrawal'!$D35+SUM('Deposite-Withdrawal'!$E36:O36)</f>
        <v>623296.3990744421</v>
      </c>
      <c r="P36" s="8">
        <f>-$D35+'Deposite-Withdrawal'!$D35+SUM('Deposite-Withdrawal'!$E36:P36)</f>
        <v>623296.3990744421</v>
      </c>
      <c r="Q36" s="8">
        <f>-$D35+'Deposite-Withdrawal'!$D35+SUM('Deposite-Withdrawal'!$E36:Q36)</f>
        <v>623296.3990744421</v>
      </c>
      <c r="R36" s="8">
        <f>-$D35+'Deposite-Withdrawal'!$D35+SUM('Deposite-Withdrawal'!$E36:R36)</f>
        <v>623296.3990744421</v>
      </c>
      <c r="S36" s="8">
        <f>-$D35+'Deposite-Withdrawal'!$D35+SUM('Deposite-Withdrawal'!$E36:S36)</f>
        <v>623296.3990744421</v>
      </c>
      <c r="T36" s="8">
        <f>-$D35+'Deposite-Withdrawal'!$D35+SUM('Deposite-Withdrawal'!$E36:T36)</f>
        <v>623296.3990744421</v>
      </c>
      <c r="U36" s="8">
        <f>-$D35+'Deposite-Withdrawal'!$D35+SUM('Deposite-Withdrawal'!$E36:U36)</f>
        <v>623296.3990744421</v>
      </c>
      <c r="V36" s="8">
        <f>-$D35+'Deposite-Withdrawal'!$D35+SUM('Deposite-Withdrawal'!$E36:V36)</f>
        <v>623296.3990744421</v>
      </c>
      <c r="W36" s="8">
        <f>-$D35+'Deposite-Withdrawal'!$D35+SUM('Deposite-Withdrawal'!$E36:W36)</f>
        <v>623296.3990744421</v>
      </c>
      <c r="X36" s="8">
        <f>-$D35+'Deposite-Withdrawal'!$D35+SUM('Deposite-Withdrawal'!$E36:X36)</f>
        <v>623296.3990744421</v>
      </c>
      <c r="Y36" s="8">
        <f>-$D35+'Deposite-Withdrawal'!$D35+SUM('Deposite-Withdrawal'!$E36:Y36)</f>
        <v>623296.3990744421</v>
      </c>
      <c r="Z36" s="8">
        <f>-$D35+'Deposite-Withdrawal'!$D35+SUM('Deposite-Withdrawal'!$E36:Z36)</f>
        <v>623296.3990744421</v>
      </c>
      <c r="AA36" s="8">
        <f>-$D35+'Deposite-Withdrawal'!$D35+SUM('Deposite-Withdrawal'!$E36:AA36)</f>
        <v>623296.3990744421</v>
      </c>
      <c r="AB36" s="8">
        <f>-$D35+'Deposite-Withdrawal'!$D35+SUM('Deposite-Withdrawal'!$E36:AB36)</f>
        <v>623296.3990744421</v>
      </c>
      <c r="AC36" s="8">
        <f>-$D35+'Deposite-Withdrawal'!$D35+SUM('Deposite-Withdrawal'!$E36:AC36)</f>
        <v>623296.3990744421</v>
      </c>
      <c r="AD36" s="8">
        <f>-$D35+'Deposite-Withdrawal'!$D35+SUM('Deposite-Withdrawal'!$E36:AD36)</f>
        <v>623296.3990744421</v>
      </c>
      <c r="AE36" s="8">
        <f>-$D35+'Deposite-Withdrawal'!$D35+SUM('Deposite-Withdrawal'!$E36:AE36)</f>
        <v>623296.3990744421</v>
      </c>
      <c r="AF36" s="8">
        <f>-$D35+'Deposite-Withdrawal'!$D35+SUM('Deposite-Withdrawal'!$E36:AF36)</f>
        <v>623296.3990744421</v>
      </c>
      <c r="AG36" s="8">
        <f>-$D35+'Deposite-Withdrawal'!$D35+SUM('Deposite-Withdrawal'!$E36:AG36)</f>
        <v>623296.3990744421</v>
      </c>
      <c r="AH36" s="8">
        <f>-$D35+'Deposite-Withdrawal'!$D35+SUM('Deposite-Withdrawal'!$E36:AH36)</f>
        <v>623296.3990744421</v>
      </c>
      <c r="AI36" s="8">
        <f>-$D35+'Deposite-Withdrawal'!$D35+SUM('Deposite-Withdrawal'!$E36:AI36)</f>
        <v>623296.3990744421</v>
      </c>
    </row>
    <row r="37" spans="1:35" x14ac:dyDescent="0.3">
      <c r="A37">
        <v>35</v>
      </c>
      <c r="B37">
        <f t="shared" si="0"/>
        <v>30</v>
      </c>
      <c r="C37" s="11">
        <v>44652</v>
      </c>
      <c r="D37" s="19">
        <f>'Daily Interest'!D37</f>
        <v>-3678.1580148292296</v>
      </c>
      <c r="E37" s="8">
        <f>-$D36+'Deposite-Withdrawal'!$D36+SUM('Deposite-Withdrawal'!$E37:E37)</f>
        <v>623820.14823346492</v>
      </c>
      <c r="F37" s="8">
        <f>-$D36+'Deposite-Withdrawal'!$D36+SUM('Deposite-Withdrawal'!$E37:F37)</f>
        <v>623820.14823346492</v>
      </c>
      <c r="G37" s="8">
        <f>-$D36+'Deposite-Withdrawal'!$D36+SUM('Deposite-Withdrawal'!$E37:G37)</f>
        <v>623820.14823346492</v>
      </c>
      <c r="H37" s="8">
        <f>-$D36+'Deposite-Withdrawal'!$D36+SUM('Deposite-Withdrawal'!$E37:H37)</f>
        <v>623820.14823346492</v>
      </c>
      <c r="I37" s="8">
        <f>-$D36+'Deposite-Withdrawal'!$D36+SUM('Deposite-Withdrawal'!$E37:I37)</f>
        <v>661096.12698593747</v>
      </c>
      <c r="J37" s="8">
        <f>-$D36+'Deposite-Withdrawal'!$D36+SUM('Deposite-Withdrawal'!$E37:J37)</f>
        <v>661096.12698593747</v>
      </c>
      <c r="K37" s="8">
        <f>-$D36+'Deposite-Withdrawal'!$D36+SUM('Deposite-Withdrawal'!$E37:K37)</f>
        <v>661096.12698593747</v>
      </c>
      <c r="L37" s="8">
        <f>-$D36+'Deposite-Withdrawal'!$D36+SUM('Deposite-Withdrawal'!$E37:L37)</f>
        <v>661096.12698593747</v>
      </c>
      <c r="M37" s="8">
        <f>-$D36+'Deposite-Withdrawal'!$D36+SUM('Deposite-Withdrawal'!$E37:M37)</f>
        <v>661096.12698593747</v>
      </c>
      <c r="N37" s="8">
        <f>-$D36+'Deposite-Withdrawal'!$D36+SUM('Deposite-Withdrawal'!$E37:N37)</f>
        <v>661096.12698593747</v>
      </c>
      <c r="O37" s="8">
        <f>-$D36+'Deposite-Withdrawal'!$D36+SUM('Deposite-Withdrawal'!$E37:O37)</f>
        <v>661096.12698593747</v>
      </c>
      <c r="P37" s="8">
        <f>-$D36+'Deposite-Withdrawal'!$D36+SUM('Deposite-Withdrawal'!$E37:P37)</f>
        <v>661096.12698593747</v>
      </c>
      <c r="Q37" s="8">
        <f>-$D36+'Deposite-Withdrawal'!$D36+SUM('Deposite-Withdrawal'!$E37:Q37)</f>
        <v>661096.12698593747</v>
      </c>
      <c r="R37" s="8">
        <f>-$D36+'Deposite-Withdrawal'!$D36+SUM('Deposite-Withdrawal'!$E37:R37)</f>
        <v>661096.12698593747</v>
      </c>
      <c r="S37" s="8">
        <f>-$D36+'Deposite-Withdrawal'!$D36+SUM('Deposite-Withdrawal'!$E37:S37)</f>
        <v>661096.12698593747</v>
      </c>
      <c r="T37" s="8">
        <f>-$D36+'Deposite-Withdrawal'!$D36+SUM('Deposite-Withdrawal'!$E37:T37)</f>
        <v>661096.12698593747</v>
      </c>
      <c r="U37" s="8">
        <f>-$D36+'Deposite-Withdrawal'!$D36+SUM('Deposite-Withdrawal'!$E37:U37)</f>
        <v>661096.12698593747</v>
      </c>
      <c r="V37" s="8">
        <f>-$D36+'Deposite-Withdrawal'!$D36+SUM('Deposite-Withdrawal'!$E37:V37)</f>
        <v>661096.12698593747</v>
      </c>
      <c r="W37" s="8">
        <f>-$D36+'Deposite-Withdrawal'!$D36+SUM('Deposite-Withdrawal'!$E37:W37)</f>
        <v>661096.12698593747</v>
      </c>
      <c r="X37" s="8">
        <f>-$D36+'Deposite-Withdrawal'!$D36+SUM('Deposite-Withdrawal'!$E37:X37)</f>
        <v>661096.12698593747</v>
      </c>
      <c r="Y37" s="8">
        <f>-$D36+'Deposite-Withdrawal'!$D36+SUM('Deposite-Withdrawal'!$E37:Y37)</f>
        <v>661096.12698593747</v>
      </c>
      <c r="Z37" s="8">
        <f>-$D36+'Deposite-Withdrawal'!$D36+SUM('Deposite-Withdrawal'!$E37:Z37)</f>
        <v>661096.12698593747</v>
      </c>
      <c r="AA37" s="8">
        <f>-$D36+'Deposite-Withdrawal'!$D36+SUM('Deposite-Withdrawal'!$E37:AA37)</f>
        <v>661096.12698593747</v>
      </c>
      <c r="AB37" s="8">
        <f>-$D36+'Deposite-Withdrawal'!$D36+SUM('Deposite-Withdrawal'!$E37:AB37)</f>
        <v>661096.12698593747</v>
      </c>
      <c r="AC37" s="8">
        <f>-$D36+'Deposite-Withdrawal'!$D36+SUM('Deposite-Withdrawal'!$E37:AC37)</f>
        <v>661096.12698593747</v>
      </c>
      <c r="AD37" s="8">
        <f>-$D36+'Deposite-Withdrawal'!$D36+SUM('Deposite-Withdrawal'!$E37:AD37)</f>
        <v>661096.12698593747</v>
      </c>
      <c r="AE37" s="8">
        <f>-$D36+'Deposite-Withdrawal'!$D36+SUM('Deposite-Withdrawal'!$E37:AE37)</f>
        <v>661096.12698593747</v>
      </c>
      <c r="AF37" s="8">
        <f>-$D36+'Deposite-Withdrawal'!$D36+SUM('Deposite-Withdrawal'!$E37:AF37)</f>
        <v>661096.12698593747</v>
      </c>
      <c r="AG37" s="8">
        <f>-$D36+'Deposite-Withdrawal'!$D36+SUM('Deposite-Withdrawal'!$E37:AG37)</f>
        <v>661096.12698593747</v>
      </c>
      <c r="AH37" s="8">
        <f>-$D36+'Deposite-Withdrawal'!$D36+SUM('Deposite-Withdrawal'!$E37:AH37)</f>
        <v>661096.12698593747</v>
      </c>
      <c r="AI37" s="8">
        <f>-$D36+'Deposite-Withdrawal'!$D36+SUM('Deposite-Withdrawal'!$E37:AI37)</f>
        <v>661096.12698593747</v>
      </c>
    </row>
    <row r="38" spans="1:35" x14ac:dyDescent="0.3">
      <c r="A38">
        <v>36</v>
      </c>
      <c r="B38">
        <f t="shared" si="0"/>
        <v>31</v>
      </c>
      <c r="C38" s="11">
        <v>44682</v>
      </c>
      <c r="D38" s="19">
        <f>'Daily Interest'!D38</f>
        <v>-3983.9742319433294</v>
      </c>
      <c r="E38" s="8">
        <f>-$D37+'Deposite-Withdrawal'!$D37+SUM('Deposite-Withdrawal'!$E38:E38)</f>
        <v>661161.43559889565</v>
      </c>
      <c r="F38" s="8">
        <f>-$D37+'Deposite-Withdrawal'!$D37+SUM('Deposite-Withdrawal'!$E38:F38)</f>
        <v>661161.43559889565</v>
      </c>
      <c r="G38" s="8">
        <f>-$D37+'Deposite-Withdrawal'!$D37+SUM('Deposite-Withdrawal'!$E38:G38)</f>
        <v>661161.43559889565</v>
      </c>
      <c r="H38" s="8">
        <f>-$D37+'Deposite-Withdrawal'!$D37+SUM('Deposite-Withdrawal'!$E38:H38)</f>
        <v>661161.43559889565</v>
      </c>
      <c r="I38" s="8">
        <f>-$D37+'Deposite-Withdrawal'!$D37+SUM('Deposite-Withdrawal'!$E38:I38)</f>
        <v>698437.41435136821</v>
      </c>
      <c r="J38" s="8">
        <f>-$D37+'Deposite-Withdrawal'!$D37+SUM('Deposite-Withdrawal'!$E38:J38)</f>
        <v>698437.41435136821</v>
      </c>
      <c r="K38" s="8">
        <f>-$D37+'Deposite-Withdrawal'!$D37+SUM('Deposite-Withdrawal'!$E38:K38)</f>
        <v>698437.41435136821</v>
      </c>
      <c r="L38" s="8">
        <f>-$D37+'Deposite-Withdrawal'!$D37+SUM('Deposite-Withdrawal'!$E38:L38)</f>
        <v>698437.41435136821</v>
      </c>
      <c r="M38" s="8">
        <f>-$D37+'Deposite-Withdrawal'!$D37+SUM('Deposite-Withdrawal'!$E38:M38)</f>
        <v>698437.41435136821</v>
      </c>
      <c r="N38" s="8">
        <f>-$D37+'Deposite-Withdrawal'!$D37+SUM('Deposite-Withdrawal'!$E38:N38)</f>
        <v>698437.41435136821</v>
      </c>
      <c r="O38" s="8">
        <f>-$D37+'Deposite-Withdrawal'!$D37+SUM('Deposite-Withdrawal'!$E38:O38)</f>
        <v>698437.41435136821</v>
      </c>
      <c r="P38" s="8">
        <f>-$D37+'Deposite-Withdrawal'!$D37+SUM('Deposite-Withdrawal'!$E38:P38)</f>
        <v>698437.41435136821</v>
      </c>
      <c r="Q38" s="8">
        <f>-$D37+'Deposite-Withdrawal'!$D37+SUM('Deposite-Withdrawal'!$E38:Q38)</f>
        <v>698437.41435136821</v>
      </c>
      <c r="R38" s="8">
        <f>-$D37+'Deposite-Withdrawal'!$D37+SUM('Deposite-Withdrawal'!$E38:R38)</f>
        <v>698437.41435136821</v>
      </c>
      <c r="S38" s="8">
        <f>-$D37+'Deposite-Withdrawal'!$D37+SUM('Deposite-Withdrawal'!$E38:S38)</f>
        <v>698437.41435136821</v>
      </c>
      <c r="T38" s="8">
        <f>-$D37+'Deposite-Withdrawal'!$D37+SUM('Deposite-Withdrawal'!$E38:T38)</f>
        <v>698437.41435136821</v>
      </c>
      <c r="U38" s="8">
        <f>-$D37+'Deposite-Withdrawal'!$D37+SUM('Deposite-Withdrawal'!$E38:U38)</f>
        <v>698437.41435136821</v>
      </c>
      <c r="V38" s="8">
        <f>-$D37+'Deposite-Withdrawal'!$D37+SUM('Deposite-Withdrawal'!$E38:V38)</f>
        <v>698437.41435136821</v>
      </c>
      <c r="W38" s="8">
        <f>-$D37+'Deposite-Withdrawal'!$D37+SUM('Deposite-Withdrawal'!$E38:W38)</f>
        <v>698437.41435136821</v>
      </c>
      <c r="X38" s="8">
        <f>-$D37+'Deposite-Withdrawal'!$D37+SUM('Deposite-Withdrawal'!$E38:X38)</f>
        <v>698437.41435136821</v>
      </c>
      <c r="Y38" s="8">
        <f>-$D37+'Deposite-Withdrawal'!$D37+SUM('Deposite-Withdrawal'!$E38:Y38)</f>
        <v>698437.41435136821</v>
      </c>
      <c r="Z38" s="8">
        <f>-$D37+'Deposite-Withdrawal'!$D37+SUM('Deposite-Withdrawal'!$E38:Z38)</f>
        <v>698437.41435136821</v>
      </c>
      <c r="AA38" s="8">
        <f>-$D37+'Deposite-Withdrawal'!$D37+SUM('Deposite-Withdrawal'!$E38:AA38)</f>
        <v>698437.41435136821</v>
      </c>
      <c r="AB38" s="8">
        <f>-$D37+'Deposite-Withdrawal'!$D37+SUM('Deposite-Withdrawal'!$E38:AB38)</f>
        <v>698437.41435136821</v>
      </c>
      <c r="AC38" s="8">
        <f>-$D37+'Deposite-Withdrawal'!$D37+SUM('Deposite-Withdrawal'!$E38:AC38)</f>
        <v>698437.41435136821</v>
      </c>
      <c r="AD38" s="8">
        <f>-$D37+'Deposite-Withdrawal'!$D37+SUM('Deposite-Withdrawal'!$E38:AD38)</f>
        <v>698437.41435136821</v>
      </c>
      <c r="AE38" s="8">
        <f>-$D37+'Deposite-Withdrawal'!$D37+SUM('Deposite-Withdrawal'!$E38:AE38)</f>
        <v>698437.41435136821</v>
      </c>
      <c r="AF38" s="8">
        <f>-$D37+'Deposite-Withdrawal'!$D37+SUM('Deposite-Withdrawal'!$E38:AF38)</f>
        <v>698437.41435136821</v>
      </c>
      <c r="AG38" s="8">
        <f>-$D37+'Deposite-Withdrawal'!$D37+SUM('Deposite-Withdrawal'!$E38:AG38)</f>
        <v>698437.41435136821</v>
      </c>
      <c r="AH38" s="8">
        <f>-$D37+'Deposite-Withdrawal'!$D37+SUM('Deposite-Withdrawal'!$E38:AH38)</f>
        <v>698437.41435136821</v>
      </c>
      <c r="AI38" s="8">
        <f>-$D37+'Deposite-Withdrawal'!$D37+SUM('Deposite-Withdrawal'!$E38:AI38)</f>
        <v>698437.41435136821</v>
      </c>
    </row>
    <row r="39" spans="1:35" x14ac:dyDescent="0.3">
      <c r="A39">
        <v>37</v>
      </c>
      <c r="B39">
        <f t="shared" si="0"/>
        <v>30</v>
      </c>
      <c r="C39" s="11">
        <v>44713</v>
      </c>
      <c r="D39" s="19">
        <f>'Daily Interest'!D39</f>
        <v>-4028.5105881814056</v>
      </c>
      <c r="E39" s="8">
        <f>-$D38+'Deposite-Withdrawal'!$D38+SUM('Deposite-Withdrawal'!$E39:E39)</f>
        <v>698743.23056848231</v>
      </c>
      <c r="F39" s="8">
        <f>-$D38+'Deposite-Withdrawal'!$D38+SUM('Deposite-Withdrawal'!$E39:F39)</f>
        <v>698743.23056848231</v>
      </c>
      <c r="G39" s="8">
        <f>-$D38+'Deposite-Withdrawal'!$D38+SUM('Deposite-Withdrawal'!$E39:G39)</f>
        <v>698743.23056848231</v>
      </c>
      <c r="H39" s="8">
        <f>-$D38+'Deposite-Withdrawal'!$D38+SUM('Deposite-Withdrawal'!$E39:H39)</f>
        <v>698743.23056848231</v>
      </c>
      <c r="I39" s="8">
        <f>-$D38+'Deposite-Withdrawal'!$D38+SUM('Deposite-Withdrawal'!$E39:I39)</f>
        <v>736019.20932095486</v>
      </c>
      <c r="J39" s="8">
        <f>-$D38+'Deposite-Withdrawal'!$D38+SUM('Deposite-Withdrawal'!$E39:J39)</f>
        <v>736019.20932095486</v>
      </c>
      <c r="K39" s="8">
        <f>-$D38+'Deposite-Withdrawal'!$D38+SUM('Deposite-Withdrawal'!$E39:K39)</f>
        <v>736019.20932095486</v>
      </c>
      <c r="L39" s="8">
        <f>-$D38+'Deposite-Withdrawal'!$D38+SUM('Deposite-Withdrawal'!$E39:L39)</f>
        <v>736019.20932095486</v>
      </c>
      <c r="M39" s="8">
        <f>-$D38+'Deposite-Withdrawal'!$D38+SUM('Deposite-Withdrawal'!$E39:M39)</f>
        <v>736019.20932095486</v>
      </c>
      <c r="N39" s="8">
        <f>-$D38+'Deposite-Withdrawal'!$D38+SUM('Deposite-Withdrawal'!$E39:N39)</f>
        <v>736019.20932095486</v>
      </c>
      <c r="O39" s="8">
        <f>-$D38+'Deposite-Withdrawal'!$D38+SUM('Deposite-Withdrawal'!$E39:O39)</f>
        <v>736019.20932095486</v>
      </c>
      <c r="P39" s="8">
        <f>-$D38+'Deposite-Withdrawal'!$D38+SUM('Deposite-Withdrawal'!$E39:P39)</f>
        <v>736019.20932095486</v>
      </c>
      <c r="Q39" s="8">
        <f>-$D38+'Deposite-Withdrawal'!$D38+SUM('Deposite-Withdrawal'!$E39:Q39)</f>
        <v>736019.20932095486</v>
      </c>
      <c r="R39" s="8">
        <f>-$D38+'Deposite-Withdrawal'!$D38+SUM('Deposite-Withdrawal'!$E39:R39)</f>
        <v>736019.20932095486</v>
      </c>
      <c r="S39" s="8">
        <f>-$D38+'Deposite-Withdrawal'!$D38+SUM('Deposite-Withdrawal'!$E39:S39)</f>
        <v>736019.20932095486</v>
      </c>
      <c r="T39" s="8">
        <f>-$D38+'Deposite-Withdrawal'!$D38+SUM('Deposite-Withdrawal'!$E39:T39)</f>
        <v>736019.20932095486</v>
      </c>
      <c r="U39" s="8">
        <f>-$D38+'Deposite-Withdrawal'!$D38+SUM('Deposite-Withdrawal'!$E39:U39)</f>
        <v>736019.20932095486</v>
      </c>
      <c r="V39" s="8">
        <f>-$D38+'Deposite-Withdrawal'!$D38+SUM('Deposite-Withdrawal'!$E39:V39)</f>
        <v>736019.20932095486</v>
      </c>
      <c r="W39" s="8">
        <f>-$D38+'Deposite-Withdrawal'!$D38+SUM('Deposite-Withdrawal'!$E39:W39)</f>
        <v>736019.20932095486</v>
      </c>
      <c r="X39" s="8">
        <f>-$D38+'Deposite-Withdrawal'!$D38+SUM('Deposite-Withdrawal'!$E39:X39)</f>
        <v>736019.20932095486</v>
      </c>
      <c r="Y39" s="8">
        <f>-$D38+'Deposite-Withdrawal'!$D38+SUM('Deposite-Withdrawal'!$E39:Y39)</f>
        <v>736019.20932095486</v>
      </c>
      <c r="Z39" s="8">
        <f>-$D38+'Deposite-Withdrawal'!$D38+SUM('Deposite-Withdrawal'!$E39:Z39)</f>
        <v>736019.20932095486</v>
      </c>
      <c r="AA39" s="8">
        <f>-$D38+'Deposite-Withdrawal'!$D38+SUM('Deposite-Withdrawal'!$E39:AA39)</f>
        <v>736019.20932095486</v>
      </c>
      <c r="AB39" s="8">
        <f>-$D38+'Deposite-Withdrawal'!$D38+SUM('Deposite-Withdrawal'!$E39:AB39)</f>
        <v>736019.20932095486</v>
      </c>
      <c r="AC39" s="8">
        <f>-$D38+'Deposite-Withdrawal'!$D38+SUM('Deposite-Withdrawal'!$E39:AC39)</f>
        <v>736019.20932095486</v>
      </c>
      <c r="AD39" s="8">
        <f>-$D38+'Deposite-Withdrawal'!$D38+SUM('Deposite-Withdrawal'!$E39:AD39)</f>
        <v>736019.20932095486</v>
      </c>
      <c r="AE39" s="8">
        <f>-$D38+'Deposite-Withdrawal'!$D38+SUM('Deposite-Withdrawal'!$E39:AE39)</f>
        <v>736019.20932095486</v>
      </c>
      <c r="AF39" s="8">
        <f>-$D38+'Deposite-Withdrawal'!$D38+SUM('Deposite-Withdrawal'!$E39:AF39)</f>
        <v>736019.20932095486</v>
      </c>
      <c r="AG39" s="8">
        <f>-$D38+'Deposite-Withdrawal'!$D38+SUM('Deposite-Withdrawal'!$E39:AG39)</f>
        <v>736019.20932095486</v>
      </c>
      <c r="AH39" s="8">
        <f>-$D38+'Deposite-Withdrawal'!$D38+SUM('Deposite-Withdrawal'!$E39:AH39)</f>
        <v>736019.20932095486</v>
      </c>
      <c r="AI39" s="8">
        <f>-$D38+'Deposite-Withdrawal'!$D38+SUM('Deposite-Withdrawal'!$E39:AI39)</f>
        <v>736019.20932095486</v>
      </c>
    </row>
    <row r="40" spans="1:35" x14ac:dyDescent="0.3">
      <c r="A40">
        <v>38</v>
      </c>
      <c r="B40">
        <f t="shared" si="0"/>
        <v>31</v>
      </c>
      <c r="C40" s="11">
        <v>44743</v>
      </c>
      <c r="D40" s="19">
        <f>'Daily Interest'!D40</f>
        <v>-4337.9765971358938</v>
      </c>
      <c r="E40" s="8">
        <f>-$D39+'Deposite-Withdrawal'!$D39+SUM('Deposite-Withdrawal'!$E40:E40)</f>
        <v>736063.74567719293</v>
      </c>
      <c r="F40" s="8">
        <f>-$D39+'Deposite-Withdrawal'!$D39+SUM('Deposite-Withdrawal'!$E40:F40)</f>
        <v>736063.74567719293</v>
      </c>
      <c r="G40" s="8">
        <f>-$D39+'Deposite-Withdrawal'!$D39+SUM('Deposite-Withdrawal'!$E40:G40)</f>
        <v>736063.74567719293</v>
      </c>
      <c r="H40" s="8">
        <f>-$D39+'Deposite-Withdrawal'!$D39+SUM('Deposite-Withdrawal'!$E40:H40)</f>
        <v>736063.74567719293</v>
      </c>
      <c r="I40" s="8">
        <f>-$D39+'Deposite-Withdrawal'!$D39+SUM('Deposite-Withdrawal'!$E40:I40)</f>
        <v>773339.72442966548</v>
      </c>
      <c r="J40" s="8">
        <f>-$D39+'Deposite-Withdrawal'!$D39+SUM('Deposite-Withdrawal'!$E40:J40)</f>
        <v>773339.72442966548</v>
      </c>
      <c r="K40" s="8">
        <f>-$D39+'Deposite-Withdrawal'!$D39+SUM('Deposite-Withdrawal'!$E40:K40)</f>
        <v>773339.72442966548</v>
      </c>
      <c r="L40" s="8">
        <f>-$D39+'Deposite-Withdrawal'!$D39+SUM('Deposite-Withdrawal'!$E40:L40)</f>
        <v>773339.72442966548</v>
      </c>
      <c r="M40" s="8">
        <f>-$D39+'Deposite-Withdrawal'!$D39+SUM('Deposite-Withdrawal'!$E40:M40)</f>
        <v>773339.72442966548</v>
      </c>
      <c r="N40" s="8">
        <f>-$D39+'Deposite-Withdrawal'!$D39+SUM('Deposite-Withdrawal'!$E40:N40)</f>
        <v>773339.72442966548</v>
      </c>
      <c r="O40" s="8">
        <f>-$D39+'Deposite-Withdrawal'!$D39+SUM('Deposite-Withdrawal'!$E40:O40)</f>
        <v>773339.72442966548</v>
      </c>
      <c r="P40" s="8">
        <f>-$D39+'Deposite-Withdrawal'!$D39+SUM('Deposite-Withdrawal'!$E40:P40)</f>
        <v>773339.72442966548</v>
      </c>
      <c r="Q40" s="8">
        <f>-$D39+'Deposite-Withdrawal'!$D39+SUM('Deposite-Withdrawal'!$E40:Q40)</f>
        <v>773339.72442966548</v>
      </c>
      <c r="R40" s="8">
        <f>-$D39+'Deposite-Withdrawal'!$D39+SUM('Deposite-Withdrawal'!$E40:R40)</f>
        <v>773339.72442966548</v>
      </c>
      <c r="S40" s="8">
        <f>-$D39+'Deposite-Withdrawal'!$D39+SUM('Deposite-Withdrawal'!$E40:S40)</f>
        <v>773339.72442966548</v>
      </c>
      <c r="T40" s="8">
        <f>-$D39+'Deposite-Withdrawal'!$D39+SUM('Deposite-Withdrawal'!$E40:T40)</f>
        <v>773339.72442966548</v>
      </c>
      <c r="U40" s="8">
        <f>-$D39+'Deposite-Withdrawal'!$D39+SUM('Deposite-Withdrawal'!$E40:U40)</f>
        <v>773339.72442966548</v>
      </c>
      <c r="V40" s="8">
        <f>-$D39+'Deposite-Withdrawal'!$D39+SUM('Deposite-Withdrawal'!$E40:V40)</f>
        <v>773339.72442966548</v>
      </c>
      <c r="W40" s="8">
        <f>-$D39+'Deposite-Withdrawal'!$D39+SUM('Deposite-Withdrawal'!$E40:W40)</f>
        <v>773339.72442966548</v>
      </c>
      <c r="X40" s="8">
        <f>-$D39+'Deposite-Withdrawal'!$D39+SUM('Deposite-Withdrawal'!$E40:X40)</f>
        <v>773339.72442966548</v>
      </c>
      <c r="Y40" s="8">
        <f>-$D39+'Deposite-Withdrawal'!$D39+SUM('Deposite-Withdrawal'!$E40:Y40)</f>
        <v>773339.72442966548</v>
      </c>
      <c r="Z40" s="8">
        <f>-$D39+'Deposite-Withdrawal'!$D39+SUM('Deposite-Withdrawal'!$E40:Z40)</f>
        <v>773339.72442966548</v>
      </c>
      <c r="AA40" s="8">
        <f>-$D39+'Deposite-Withdrawal'!$D39+SUM('Deposite-Withdrawal'!$E40:AA40)</f>
        <v>773339.72442966548</v>
      </c>
      <c r="AB40" s="8">
        <f>-$D39+'Deposite-Withdrawal'!$D39+SUM('Deposite-Withdrawal'!$E40:AB40)</f>
        <v>773339.72442966548</v>
      </c>
      <c r="AC40" s="8">
        <f>-$D39+'Deposite-Withdrawal'!$D39+SUM('Deposite-Withdrawal'!$E40:AC40)</f>
        <v>773339.72442966548</v>
      </c>
      <c r="AD40" s="8">
        <f>-$D39+'Deposite-Withdrawal'!$D39+SUM('Deposite-Withdrawal'!$E40:AD40)</f>
        <v>773339.72442966548</v>
      </c>
      <c r="AE40" s="8">
        <f>-$D39+'Deposite-Withdrawal'!$D39+SUM('Deposite-Withdrawal'!$E40:AE40)</f>
        <v>773339.72442966548</v>
      </c>
      <c r="AF40" s="8">
        <f>-$D39+'Deposite-Withdrawal'!$D39+SUM('Deposite-Withdrawal'!$E40:AF40)</f>
        <v>773339.72442966548</v>
      </c>
      <c r="AG40" s="8">
        <f>-$D39+'Deposite-Withdrawal'!$D39+SUM('Deposite-Withdrawal'!$E40:AG40)</f>
        <v>773339.72442966548</v>
      </c>
      <c r="AH40" s="8">
        <f>-$D39+'Deposite-Withdrawal'!$D39+SUM('Deposite-Withdrawal'!$E40:AH40)</f>
        <v>773339.72442966548</v>
      </c>
      <c r="AI40" s="8">
        <f>-$D39+'Deposite-Withdrawal'!$D39+SUM('Deposite-Withdrawal'!$E40:AI40)</f>
        <v>773339.72442966548</v>
      </c>
    </row>
    <row r="41" spans="1:35" x14ac:dyDescent="0.3">
      <c r="A41">
        <v>39</v>
      </c>
      <c r="B41">
        <f t="shared" si="0"/>
        <v>31</v>
      </c>
      <c r="C41" s="11">
        <v>44774</v>
      </c>
      <c r="D41" s="19">
        <f>'Daily Interest'!D41</f>
        <v>-4509.062360736998</v>
      </c>
      <c r="E41" s="8">
        <f>-$D40+'Deposite-Withdrawal'!$D40+SUM('Deposite-Withdrawal'!$E41:E41)</f>
        <v>773649.19043861993</v>
      </c>
      <c r="F41" s="8">
        <f>-$D40+'Deposite-Withdrawal'!$D40+SUM('Deposite-Withdrawal'!$E41:F41)</f>
        <v>773649.19043861993</v>
      </c>
      <c r="G41" s="8">
        <f>-$D40+'Deposite-Withdrawal'!$D40+SUM('Deposite-Withdrawal'!$E41:G41)</f>
        <v>773649.19043861993</v>
      </c>
      <c r="H41" s="8">
        <f>-$D40+'Deposite-Withdrawal'!$D40+SUM('Deposite-Withdrawal'!$E41:H41)</f>
        <v>773649.19043861993</v>
      </c>
      <c r="I41" s="8">
        <f>-$D40+'Deposite-Withdrawal'!$D40+SUM('Deposite-Withdrawal'!$E41:I41)</f>
        <v>810925.16919109249</v>
      </c>
      <c r="J41" s="8">
        <f>-$D40+'Deposite-Withdrawal'!$D40+SUM('Deposite-Withdrawal'!$E41:J41)</f>
        <v>810925.16919109249</v>
      </c>
      <c r="K41" s="8">
        <f>-$D40+'Deposite-Withdrawal'!$D40+SUM('Deposite-Withdrawal'!$E41:K41)</f>
        <v>810925.16919109249</v>
      </c>
      <c r="L41" s="8">
        <f>-$D40+'Deposite-Withdrawal'!$D40+SUM('Deposite-Withdrawal'!$E41:L41)</f>
        <v>810925.16919109249</v>
      </c>
      <c r="M41" s="8">
        <f>-$D40+'Deposite-Withdrawal'!$D40+SUM('Deposite-Withdrawal'!$E41:M41)</f>
        <v>810925.16919109249</v>
      </c>
      <c r="N41" s="8">
        <f>-$D40+'Deposite-Withdrawal'!$D40+SUM('Deposite-Withdrawal'!$E41:N41)</f>
        <v>810925.16919109249</v>
      </c>
      <c r="O41" s="8">
        <f>-$D40+'Deposite-Withdrawal'!$D40+SUM('Deposite-Withdrawal'!$E41:O41)</f>
        <v>810925.16919109249</v>
      </c>
      <c r="P41" s="8">
        <f>-$D40+'Deposite-Withdrawal'!$D40+SUM('Deposite-Withdrawal'!$E41:P41)</f>
        <v>810925.16919109249</v>
      </c>
      <c r="Q41" s="8">
        <f>-$D40+'Deposite-Withdrawal'!$D40+SUM('Deposite-Withdrawal'!$E41:Q41)</f>
        <v>810925.16919109249</v>
      </c>
      <c r="R41" s="8">
        <f>-$D40+'Deposite-Withdrawal'!$D40+SUM('Deposite-Withdrawal'!$E41:R41)</f>
        <v>810925.16919109249</v>
      </c>
      <c r="S41" s="8">
        <f>-$D40+'Deposite-Withdrawal'!$D40+SUM('Deposite-Withdrawal'!$E41:S41)</f>
        <v>810925.16919109249</v>
      </c>
      <c r="T41" s="8">
        <f>-$D40+'Deposite-Withdrawal'!$D40+SUM('Deposite-Withdrawal'!$E41:T41)</f>
        <v>810925.16919109249</v>
      </c>
      <c r="U41" s="8">
        <f>-$D40+'Deposite-Withdrawal'!$D40+SUM('Deposite-Withdrawal'!$E41:U41)</f>
        <v>810925.16919109249</v>
      </c>
      <c r="V41" s="8">
        <f>-$D40+'Deposite-Withdrawal'!$D40+SUM('Deposite-Withdrawal'!$E41:V41)</f>
        <v>810925.16919109249</v>
      </c>
      <c r="W41" s="8">
        <f>-$D40+'Deposite-Withdrawal'!$D40+SUM('Deposite-Withdrawal'!$E41:W41)</f>
        <v>810925.16919109249</v>
      </c>
      <c r="X41" s="8">
        <f>-$D40+'Deposite-Withdrawal'!$D40+SUM('Deposite-Withdrawal'!$E41:X41)</f>
        <v>810925.16919109249</v>
      </c>
      <c r="Y41" s="8">
        <f>-$D40+'Deposite-Withdrawal'!$D40+SUM('Deposite-Withdrawal'!$E41:Y41)</f>
        <v>810925.16919109249</v>
      </c>
      <c r="Z41" s="8">
        <f>-$D40+'Deposite-Withdrawal'!$D40+SUM('Deposite-Withdrawal'!$E41:Z41)</f>
        <v>810925.16919109249</v>
      </c>
      <c r="AA41" s="8">
        <f>-$D40+'Deposite-Withdrawal'!$D40+SUM('Deposite-Withdrawal'!$E41:AA41)</f>
        <v>810925.16919109249</v>
      </c>
      <c r="AB41" s="8">
        <f>-$D40+'Deposite-Withdrawal'!$D40+SUM('Deposite-Withdrawal'!$E41:AB41)</f>
        <v>810925.16919109249</v>
      </c>
      <c r="AC41" s="8">
        <f>-$D40+'Deposite-Withdrawal'!$D40+SUM('Deposite-Withdrawal'!$E41:AC41)</f>
        <v>810925.16919109249</v>
      </c>
      <c r="AD41" s="8">
        <f>-$D40+'Deposite-Withdrawal'!$D40+SUM('Deposite-Withdrawal'!$E41:AD41)</f>
        <v>810925.16919109249</v>
      </c>
      <c r="AE41" s="8">
        <f>-$D40+'Deposite-Withdrawal'!$D40+SUM('Deposite-Withdrawal'!$E41:AE41)</f>
        <v>810925.16919109249</v>
      </c>
      <c r="AF41" s="8">
        <f>-$D40+'Deposite-Withdrawal'!$D40+SUM('Deposite-Withdrawal'!$E41:AF41)</f>
        <v>810925.16919109249</v>
      </c>
      <c r="AG41" s="8">
        <f>-$D40+'Deposite-Withdrawal'!$D40+SUM('Deposite-Withdrawal'!$E41:AG41)</f>
        <v>810925.16919109249</v>
      </c>
      <c r="AH41" s="8">
        <f>-$D40+'Deposite-Withdrawal'!$D40+SUM('Deposite-Withdrawal'!$E41:AH41)</f>
        <v>810925.16919109249</v>
      </c>
      <c r="AI41" s="8">
        <f>-$D40+'Deposite-Withdrawal'!$D40+SUM('Deposite-Withdrawal'!$E41:AI41)</f>
        <v>810925.16919109249</v>
      </c>
    </row>
    <row r="42" spans="1:35" x14ac:dyDescent="0.3">
      <c r="A42">
        <v>40</v>
      </c>
      <c r="B42">
        <f t="shared" si="0"/>
        <v>30</v>
      </c>
      <c r="C42" s="11">
        <v>44805</v>
      </c>
      <c r="D42" s="19">
        <f>'Daily Interest'!D42</f>
        <v>-4524.2433749361453</v>
      </c>
      <c r="E42" s="8">
        <f>-$D41+'Deposite-Withdrawal'!$D41+SUM('Deposite-Withdrawal'!$E42:E42)</f>
        <v>811096.25495469361</v>
      </c>
      <c r="F42" s="8">
        <f>-$D41+'Deposite-Withdrawal'!$D41+SUM('Deposite-Withdrawal'!$E42:F42)</f>
        <v>811096.25495469361</v>
      </c>
      <c r="G42" s="8">
        <f>-$D41+'Deposite-Withdrawal'!$D41+SUM('Deposite-Withdrawal'!$E42:G42)</f>
        <v>811096.25495469361</v>
      </c>
      <c r="H42" s="8">
        <f>-$D41+'Deposite-Withdrawal'!$D41+SUM('Deposite-Withdrawal'!$E42:H42)</f>
        <v>811096.25495469361</v>
      </c>
      <c r="I42" s="8">
        <f>-$D41+'Deposite-Withdrawal'!$D41+SUM('Deposite-Withdrawal'!$E42:I42)</f>
        <v>848372.23370716616</v>
      </c>
      <c r="J42" s="8">
        <f>-$D41+'Deposite-Withdrawal'!$D41+SUM('Deposite-Withdrawal'!$E42:J42)</f>
        <v>848372.23370716616</v>
      </c>
      <c r="K42" s="8">
        <f>-$D41+'Deposite-Withdrawal'!$D41+SUM('Deposite-Withdrawal'!$E42:K42)</f>
        <v>848372.23370716616</v>
      </c>
      <c r="L42" s="8">
        <f>-$D41+'Deposite-Withdrawal'!$D41+SUM('Deposite-Withdrawal'!$E42:L42)</f>
        <v>848372.23370716616</v>
      </c>
      <c r="M42" s="8">
        <f>-$D41+'Deposite-Withdrawal'!$D41+SUM('Deposite-Withdrawal'!$E42:M42)</f>
        <v>848372.23370716616</v>
      </c>
      <c r="N42" s="8">
        <f>-$D41+'Deposite-Withdrawal'!$D41+SUM('Deposite-Withdrawal'!$E42:N42)</f>
        <v>848372.23370716616</v>
      </c>
      <c r="O42" s="8">
        <f>-$D41+'Deposite-Withdrawal'!$D41+SUM('Deposite-Withdrawal'!$E42:O42)</f>
        <v>848372.23370716616</v>
      </c>
      <c r="P42" s="8">
        <f>-$D41+'Deposite-Withdrawal'!$D41+SUM('Deposite-Withdrawal'!$E42:P42)</f>
        <v>848372.23370716616</v>
      </c>
      <c r="Q42" s="8">
        <f>-$D41+'Deposite-Withdrawal'!$D41+SUM('Deposite-Withdrawal'!$E42:Q42)</f>
        <v>848372.23370716616</v>
      </c>
      <c r="R42" s="8">
        <f>-$D41+'Deposite-Withdrawal'!$D41+SUM('Deposite-Withdrawal'!$E42:R42)</f>
        <v>848372.23370716616</v>
      </c>
      <c r="S42" s="8">
        <f>-$D41+'Deposite-Withdrawal'!$D41+SUM('Deposite-Withdrawal'!$E42:S42)</f>
        <v>848372.23370716616</v>
      </c>
      <c r="T42" s="8">
        <f>-$D41+'Deposite-Withdrawal'!$D41+SUM('Deposite-Withdrawal'!$E42:T42)</f>
        <v>848372.23370716616</v>
      </c>
      <c r="U42" s="8">
        <f>-$D41+'Deposite-Withdrawal'!$D41+SUM('Deposite-Withdrawal'!$E42:U42)</f>
        <v>848372.23370716616</v>
      </c>
      <c r="V42" s="8">
        <f>-$D41+'Deposite-Withdrawal'!$D41+SUM('Deposite-Withdrawal'!$E42:V42)</f>
        <v>848372.23370716616</v>
      </c>
      <c r="W42" s="8">
        <f>-$D41+'Deposite-Withdrawal'!$D41+SUM('Deposite-Withdrawal'!$E42:W42)</f>
        <v>848372.23370716616</v>
      </c>
      <c r="X42" s="8">
        <f>-$D41+'Deposite-Withdrawal'!$D41+SUM('Deposite-Withdrawal'!$E42:X42)</f>
        <v>848372.23370716616</v>
      </c>
      <c r="Y42" s="8">
        <f>-$D41+'Deposite-Withdrawal'!$D41+SUM('Deposite-Withdrawal'!$E42:Y42)</f>
        <v>848372.23370716616</v>
      </c>
      <c r="Z42" s="8">
        <f>-$D41+'Deposite-Withdrawal'!$D41+SUM('Deposite-Withdrawal'!$E42:Z42)</f>
        <v>848372.23370716616</v>
      </c>
      <c r="AA42" s="8">
        <f>-$D41+'Deposite-Withdrawal'!$D41+SUM('Deposite-Withdrawal'!$E42:AA42)</f>
        <v>848372.23370716616</v>
      </c>
      <c r="AB42" s="8">
        <f>-$D41+'Deposite-Withdrawal'!$D41+SUM('Deposite-Withdrawal'!$E42:AB42)</f>
        <v>848372.23370716616</v>
      </c>
      <c r="AC42" s="8">
        <f>-$D41+'Deposite-Withdrawal'!$D41+SUM('Deposite-Withdrawal'!$E42:AC42)</f>
        <v>848372.23370716616</v>
      </c>
      <c r="AD42" s="8">
        <f>-$D41+'Deposite-Withdrawal'!$D41+SUM('Deposite-Withdrawal'!$E42:AD42)</f>
        <v>848372.23370716616</v>
      </c>
      <c r="AE42" s="8">
        <f>-$D41+'Deposite-Withdrawal'!$D41+SUM('Deposite-Withdrawal'!$E42:AE42)</f>
        <v>848372.23370716616</v>
      </c>
      <c r="AF42" s="8">
        <f>-$D41+'Deposite-Withdrawal'!$D41+SUM('Deposite-Withdrawal'!$E42:AF42)</f>
        <v>848372.23370716616</v>
      </c>
      <c r="AG42" s="8">
        <f>-$D41+'Deposite-Withdrawal'!$D41+SUM('Deposite-Withdrawal'!$E42:AG42)</f>
        <v>848372.23370716616</v>
      </c>
      <c r="AH42" s="8">
        <f>-$D41+'Deposite-Withdrawal'!$D41+SUM('Deposite-Withdrawal'!$E42:AH42)</f>
        <v>848372.23370716616</v>
      </c>
      <c r="AI42" s="8">
        <f>-$D41+'Deposite-Withdrawal'!$D41+SUM('Deposite-Withdrawal'!$E42:AI42)</f>
        <v>848372.23370716616</v>
      </c>
    </row>
    <row r="43" spans="1:35" x14ac:dyDescent="0.3">
      <c r="A43">
        <v>41</v>
      </c>
      <c r="B43">
        <f t="shared" si="0"/>
        <v>31</v>
      </c>
      <c r="C43" s="11">
        <v>44835</v>
      </c>
      <c r="D43" s="19">
        <f>'Daily Interest'!D43</f>
        <v>-4837.8588369751433</v>
      </c>
      <c r="E43" s="8">
        <f>-$D42+'Deposite-Withdrawal'!$D42+SUM('Deposite-Withdrawal'!$E43:E43)</f>
        <v>848387.41472136532</v>
      </c>
      <c r="F43" s="8">
        <f>-$D42+'Deposite-Withdrawal'!$D42+SUM('Deposite-Withdrawal'!$E43:F43)</f>
        <v>848387.41472136532</v>
      </c>
      <c r="G43" s="8">
        <f>-$D42+'Deposite-Withdrawal'!$D42+SUM('Deposite-Withdrawal'!$E43:G43)</f>
        <v>848387.41472136532</v>
      </c>
      <c r="H43" s="8">
        <f>-$D42+'Deposite-Withdrawal'!$D42+SUM('Deposite-Withdrawal'!$E43:H43)</f>
        <v>848387.41472136532</v>
      </c>
      <c r="I43" s="8">
        <f>-$D42+'Deposite-Withdrawal'!$D42+SUM('Deposite-Withdrawal'!$E43:I43)</f>
        <v>885663.39347383787</v>
      </c>
      <c r="J43" s="8">
        <f>-$D42+'Deposite-Withdrawal'!$D42+SUM('Deposite-Withdrawal'!$E43:J43)</f>
        <v>885663.39347383787</v>
      </c>
      <c r="K43" s="8">
        <f>-$D42+'Deposite-Withdrawal'!$D42+SUM('Deposite-Withdrawal'!$E43:K43)</f>
        <v>885663.39347383787</v>
      </c>
      <c r="L43" s="8">
        <f>-$D42+'Deposite-Withdrawal'!$D42+SUM('Deposite-Withdrawal'!$E43:L43)</f>
        <v>885663.39347383787</v>
      </c>
      <c r="M43" s="8">
        <f>-$D42+'Deposite-Withdrawal'!$D42+SUM('Deposite-Withdrawal'!$E43:M43)</f>
        <v>885663.39347383787</v>
      </c>
      <c r="N43" s="8">
        <f>-$D42+'Deposite-Withdrawal'!$D42+SUM('Deposite-Withdrawal'!$E43:N43)</f>
        <v>885663.39347383787</v>
      </c>
      <c r="O43" s="8">
        <f>-$D42+'Deposite-Withdrawal'!$D42+SUM('Deposite-Withdrawal'!$E43:O43)</f>
        <v>885663.39347383787</v>
      </c>
      <c r="P43" s="8">
        <f>-$D42+'Deposite-Withdrawal'!$D42+SUM('Deposite-Withdrawal'!$E43:P43)</f>
        <v>885663.39347383787</v>
      </c>
      <c r="Q43" s="8">
        <f>-$D42+'Deposite-Withdrawal'!$D42+SUM('Deposite-Withdrawal'!$E43:Q43)</f>
        <v>885663.39347383787</v>
      </c>
      <c r="R43" s="8">
        <f>-$D42+'Deposite-Withdrawal'!$D42+SUM('Deposite-Withdrawal'!$E43:R43)</f>
        <v>885663.39347383787</v>
      </c>
      <c r="S43" s="8">
        <f>-$D42+'Deposite-Withdrawal'!$D42+SUM('Deposite-Withdrawal'!$E43:S43)</f>
        <v>885663.39347383787</v>
      </c>
      <c r="T43" s="8">
        <f>-$D42+'Deposite-Withdrawal'!$D42+SUM('Deposite-Withdrawal'!$E43:T43)</f>
        <v>885663.39347383787</v>
      </c>
      <c r="U43" s="8">
        <f>-$D42+'Deposite-Withdrawal'!$D42+SUM('Deposite-Withdrawal'!$E43:U43)</f>
        <v>885663.39347383787</v>
      </c>
      <c r="V43" s="8">
        <f>-$D42+'Deposite-Withdrawal'!$D42+SUM('Deposite-Withdrawal'!$E43:V43)</f>
        <v>885663.39347383787</v>
      </c>
      <c r="W43" s="8">
        <f>-$D42+'Deposite-Withdrawal'!$D42+SUM('Deposite-Withdrawal'!$E43:W43)</f>
        <v>885663.39347383787</v>
      </c>
      <c r="X43" s="8">
        <f>-$D42+'Deposite-Withdrawal'!$D42+SUM('Deposite-Withdrawal'!$E43:X43)</f>
        <v>885663.39347383787</v>
      </c>
      <c r="Y43" s="8">
        <f>-$D42+'Deposite-Withdrawal'!$D42+SUM('Deposite-Withdrawal'!$E43:Y43)</f>
        <v>885663.39347383787</v>
      </c>
      <c r="Z43" s="8">
        <f>-$D42+'Deposite-Withdrawal'!$D42+SUM('Deposite-Withdrawal'!$E43:Z43)</f>
        <v>885663.39347383787</v>
      </c>
      <c r="AA43" s="8">
        <f>-$D42+'Deposite-Withdrawal'!$D42+SUM('Deposite-Withdrawal'!$E43:AA43)</f>
        <v>885663.39347383787</v>
      </c>
      <c r="AB43" s="8">
        <f>-$D42+'Deposite-Withdrawal'!$D42+SUM('Deposite-Withdrawal'!$E43:AB43)</f>
        <v>885663.39347383787</v>
      </c>
      <c r="AC43" s="8">
        <f>-$D42+'Deposite-Withdrawal'!$D42+SUM('Deposite-Withdrawal'!$E43:AC43)</f>
        <v>885663.39347383787</v>
      </c>
      <c r="AD43" s="8">
        <f>-$D42+'Deposite-Withdrawal'!$D42+SUM('Deposite-Withdrawal'!$E43:AD43)</f>
        <v>885663.39347383787</v>
      </c>
      <c r="AE43" s="8">
        <f>-$D42+'Deposite-Withdrawal'!$D42+SUM('Deposite-Withdrawal'!$E43:AE43)</f>
        <v>885663.39347383787</v>
      </c>
      <c r="AF43" s="8">
        <f>-$D42+'Deposite-Withdrawal'!$D42+SUM('Deposite-Withdrawal'!$E43:AF43)</f>
        <v>885663.39347383787</v>
      </c>
      <c r="AG43" s="8">
        <f>-$D42+'Deposite-Withdrawal'!$D42+SUM('Deposite-Withdrawal'!$E43:AG43)</f>
        <v>885663.39347383787</v>
      </c>
      <c r="AH43" s="8">
        <f>-$D42+'Deposite-Withdrawal'!$D42+SUM('Deposite-Withdrawal'!$E43:AH43)</f>
        <v>885663.39347383787</v>
      </c>
      <c r="AI43" s="8">
        <f>-$D42+'Deposite-Withdrawal'!$D42+SUM('Deposite-Withdrawal'!$E43:AI43)</f>
        <v>885663.39347383787</v>
      </c>
    </row>
    <row r="44" spans="1:35" x14ac:dyDescent="0.3">
      <c r="A44">
        <v>42</v>
      </c>
      <c r="B44">
        <f t="shared" si="0"/>
        <v>30</v>
      </c>
      <c r="C44" s="11">
        <v>44866</v>
      </c>
      <c r="D44" s="19">
        <f>'Daily Interest'!D44</f>
        <v>-4835.2301104282787</v>
      </c>
      <c r="E44" s="8">
        <f>-$D43+'Deposite-Withdrawal'!$D43+SUM('Deposite-Withdrawal'!$E44:E44)</f>
        <v>885977.00893587689</v>
      </c>
      <c r="F44" s="8">
        <f>-$D43+'Deposite-Withdrawal'!$D43+SUM('Deposite-Withdrawal'!$E44:F44)</f>
        <v>885977.00893587689</v>
      </c>
      <c r="G44" s="8">
        <f>-$D43+'Deposite-Withdrawal'!$D43+SUM('Deposite-Withdrawal'!$E44:G44)</f>
        <v>885977.00893587689</v>
      </c>
      <c r="H44" s="8">
        <f>-$D43+'Deposite-Withdrawal'!$D43+SUM('Deposite-Withdrawal'!$E44:H44)</f>
        <v>885977.00893587689</v>
      </c>
      <c r="I44" s="8">
        <f>-$D43+'Deposite-Withdrawal'!$D43+SUM('Deposite-Withdrawal'!$E44:I44)</f>
        <v>923252.98768834944</v>
      </c>
      <c r="J44" s="8">
        <f>-$D43+'Deposite-Withdrawal'!$D43+SUM('Deposite-Withdrawal'!$E44:J44)</f>
        <v>923252.98768834944</v>
      </c>
      <c r="K44" s="8">
        <f>-$D43+'Deposite-Withdrawal'!$D43+SUM('Deposite-Withdrawal'!$E44:K44)</f>
        <v>923252.98768834944</v>
      </c>
      <c r="L44" s="8">
        <f>-$D43+'Deposite-Withdrawal'!$D43+SUM('Deposite-Withdrawal'!$E44:L44)</f>
        <v>923252.98768834944</v>
      </c>
      <c r="M44" s="8">
        <f>-$D43+'Deposite-Withdrawal'!$D43+SUM('Deposite-Withdrawal'!$E44:M44)</f>
        <v>923252.98768834944</v>
      </c>
      <c r="N44" s="8">
        <f>-$D43+'Deposite-Withdrawal'!$D43+SUM('Deposite-Withdrawal'!$E44:N44)</f>
        <v>923252.98768834944</v>
      </c>
      <c r="O44" s="8">
        <f>-$D43+'Deposite-Withdrawal'!$D43+SUM('Deposite-Withdrawal'!$E44:O44)</f>
        <v>923252.98768834944</v>
      </c>
      <c r="P44" s="8">
        <f>-$D43+'Deposite-Withdrawal'!$D43+SUM('Deposite-Withdrawal'!$E44:P44)</f>
        <v>923252.98768834944</v>
      </c>
      <c r="Q44" s="8">
        <f>-$D43+'Deposite-Withdrawal'!$D43+SUM('Deposite-Withdrawal'!$E44:Q44)</f>
        <v>923252.98768834944</v>
      </c>
      <c r="R44" s="8">
        <f>-$D43+'Deposite-Withdrawal'!$D43+SUM('Deposite-Withdrawal'!$E44:R44)</f>
        <v>923252.98768834944</v>
      </c>
      <c r="S44" s="8">
        <f>-$D43+'Deposite-Withdrawal'!$D43+SUM('Deposite-Withdrawal'!$E44:S44)</f>
        <v>923252.98768834944</v>
      </c>
      <c r="T44" s="8">
        <f>-$D43+'Deposite-Withdrawal'!$D43+SUM('Deposite-Withdrawal'!$E44:T44)</f>
        <v>923252.98768834944</v>
      </c>
      <c r="U44" s="8">
        <f>-$D43+'Deposite-Withdrawal'!$D43+SUM('Deposite-Withdrawal'!$E44:U44)</f>
        <v>923252.98768834944</v>
      </c>
      <c r="V44" s="8">
        <f>-$D43+'Deposite-Withdrawal'!$D43+SUM('Deposite-Withdrawal'!$E44:V44)</f>
        <v>923252.98768834944</v>
      </c>
      <c r="W44" s="8">
        <f>-$D43+'Deposite-Withdrawal'!$D43+SUM('Deposite-Withdrawal'!$E44:W44)</f>
        <v>923252.98768834944</v>
      </c>
      <c r="X44" s="8">
        <f>-$D43+'Deposite-Withdrawal'!$D43+SUM('Deposite-Withdrawal'!$E44:X44)</f>
        <v>923252.98768834944</v>
      </c>
      <c r="Y44" s="8">
        <f>-$D43+'Deposite-Withdrawal'!$D43+SUM('Deposite-Withdrawal'!$E44:Y44)</f>
        <v>923252.98768834944</v>
      </c>
      <c r="Z44" s="8">
        <f>-$D43+'Deposite-Withdrawal'!$D43+SUM('Deposite-Withdrawal'!$E44:Z44)</f>
        <v>923252.98768834944</v>
      </c>
      <c r="AA44" s="8">
        <f>-$D43+'Deposite-Withdrawal'!$D43+SUM('Deposite-Withdrawal'!$E44:AA44)</f>
        <v>923252.98768834944</v>
      </c>
      <c r="AB44" s="8">
        <f>-$D43+'Deposite-Withdrawal'!$D43+SUM('Deposite-Withdrawal'!$E44:AB44)</f>
        <v>923252.98768834944</v>
      </c>
      <c r="AC44" s="8">
        <f>-$D43+'Deposite-Withdrawal'!$D43+SUM('Deposite-Withdrawal'!$E44:AC44)</f>
        <v>923252.98768834944</v>
      </c>
      <c r="AD44" s="8">
        <f>-$D43+'Deposite-Withdrawal'!$D43+SUM('Deposite-Withdrawal'!$E44:AD44)</f>
        <v>923252.98768834944</v>
      </c>
      <c r="AE44" s="8">
        <f>-$D43+'Deposite-Withdrawal'!$D43+SUM('Deposite-Withdrawal'!$E44:AE44)</f>
        <v>923252.98768834944</v>
      </c>
      <c r="AF44" s="8">
        <f>-$D43+'Deposite-Withdrawal'!$D43+SUM('Deposite-Withdrawal'!$E44:AF44)</f>
        <v>923252.98768834944</v>
      </c>
      <c r="AG44" s="8">
        <f>-$D43+'Deposite-Withdrawal'!$D43+SUM('Deposite-Withdrawal'!$E44:AG44)</f>
        <v>923252.98768834944</v>
      </c>
      <c r="AH44" s="8">
        <f>-$D43+'Deposite-Withdrawal'!$D43+SUM('Deposite-Withdrawal'!$E44:AH44)</f>
        <v>923252.98768834944</v>
      </c>
      <c r="AI44" s="8">
        <f>-$D43+'Deposite-Withdrawal'!$D43+SUM('Deposite-Withdrawal'!$E44:AI44)</f>
        <v>923252.98768834944</v>
      </c>
    </row>
    <row r="45" spans="1:35" x14ac:dyDescent="0.3">
      <c r="A45">
        <v>43</v>
      </c>
      <c r="B45">
        <f t="shared" si="0"/>
        <v>31</v>
      </c>
      <c r="C45" s="11">
        <v>44896</v>
      </c>
      <c r="D45" s="19">
        <f>'Daily Interest'!D45</f>
        <v>-5150.7860823140672</v>
      </c>
      <c r="E45" s="8">
        <f>-$D44+'Deposite-Withdrawal'!$D44+SUM('Deposite-Withdrawal'!$E45:E45)</f>
        <v>923250.35896180256</v>
      </c>
      <c r="F45" s="8">
        <f>-$D44+'Deposite-Withdrawal'!$D44+SUM('Deposite-Withdrawal'!$E45:F45)</f>
        <v>923250.35896180256</v>
      </c>
      <c r="G45" s="8">
        <f>-$D44+'Deposite-Withdrawal'!$D44+SUM('Deposite-Withdrawal'!$E45:G45)</f>
        <v>923250.35896180256</v>
      </c>
      <c r="H45" s="8">
        <f>-$D44+'Deposite-Withdrawal'!$D44+SUM('Deposite-Withdrawal'!$E45:H45)</f>
        <v>923250.35896180256</v>
      </c>
      <c r="I45" s="8">
        <f>-$D44+'Deposite-Withdrawal'!$D44+SUM('Deposite-Withdrawal'!$E45:I45)</f>
        <v>960526.33771427511</v>
      </c>
      <c r="J45" s="8">
        <f>-$D44+'Deposite-Withdrawal'!$D44+SUM('Deposite-Withdrawal'!$E45:J45)</f>
        <v>960526.33771427511</v>
      </c>
      <c r="K45" s="8">
        <f>-$D44+'Deposite-Withdrawal'!$D44+SUM('Deposite-Withdrawal'!$E45:K45)</f>
        <v>960526.33771427511</v>
      </c>
      <c r="L45" s="8">
        <f>-$D44+'Deposite-Withdrawal'!$D44+SUM('Deposite-Withdrawal'!$E45:L45)</f>
        <v>960526.33771427511</v>
      </c>
      <c r="M45" s="8">
        <f>-$D44+'Deposite-Withdrawal'!$D44+SUM('Deposite-Withdrawal'!$E45:M45)</f>
        <v>960526.33771427511</v>
      </c>
      <c r="N45" s="8">
        <f>-$D44+'Deposite-Withdrawal'!$D44+SUM('Deposite-Withdrawal'!$E45:N45)</f>
        <v>960526.33771427511</v>
      </c>
      <c r="O45" s="8">
        <f>-$D44+'Deposite-Withdrawal'!$D44+SUM('Deposite-Withdrawal'!$E45:O45)</f>
        <v>960526.33771427511</v>
      </c>
      <c r="P45" s="8">
        <f>-$D44+'Deposite-Withdrawal'!$D44+SUM('Deposite-Withdrawal'!$E45:P45)</f>
        <v>960526.33771427511</v>
      </c>
      <c r="Q45" s="8">
        <f>-$D44+'Deposite-Withdrawal'!$D44+SUM('Deposite-Withdrawal'!$E45:Q45)</f>
        <v>960526.33771427511</v>
      </c>
      <c r="R45" s="8">
        <f>-$D44+'Deposite-Withdrawal'!$D44+SUM('Deposite-Withdrawal'!$E45:R45)</f>
        <v>960526.33771427511</v>
      </c>
      <c r="S45" s="8">
        <f>-$D44+'Deposite-Withdrawal'!$D44+SUM('Deposite-Withdrawal'!$E45:S45)</f>
        <v>960526.33771427511</v>
      </c>
      <c r="T45" s="8">
        <f>-$D44+'Deposite-Withdrawal'!$D44+SUM('Deposite-Withdrawal'!$E45:T45)</f>
        <v>960526.33771427511</v>
      </c>
      <c r="U45" s="8">
        <f>-$D44+'Deposite-Withdrawal'!$D44+SUM('Deposite-Withdrawal'!$E45:U45)</f>
        <v>960526.33771427511</v>
      </c>
      <c r="V45" s="8">
        <f>-$D44+'Deposite-Withdrawal'!$D44+SUM('Deposite-Withdrawal'!$E45:V45)</f>
        <v>960526.33771427511</v>
      </c>
      <c r="W45" s="8">
        <f>-$D44+'Deposite-Withdrawal'!$D44+SUM('Deposite-Withdrawal'!$E45:W45)</f>
        <v>960526.33771427511</v>
      </c>
      <c r="X45" s="8">
        <f>-$D44+'Deposite-Withdrawal'!$D44+SUM('Deposite-Withdrawal'!$E45:X45)</f>
        <v>960526.33771427511</v>
      </c>
      <c r="Y45" s="8">
        <f>-$D44+'Deposite-Withdrawal'!$D44+SUM('Deposite-Withdrawal'!$E45:Y45)</f>
        <v>960526.33771427511</v>
      </c>
      <c r="Z45" s="8">
        <f>-$D44+'Deposite-Withdrawal'!$D44+SUM('Deposite-Withdrawal'!$E45:Z45)</f>
        <v>960526.33771427511</v>
      </c>
      <c r="AA45" s="8">
        <f>-$D44+'Deposite-Withdrawal'!$D44+SUM('Deposite-Withdrawal'!$E45:AA45)</f>
        <v>960526.33771427511</v>
      </c>
      <c r="AB45" s="8">
        <f>-$D44+'Deposite-Withdrawal'!$D44+SUM('Deposite-Withdrawal'!$E45:AB45)</f>
        <v>960526.33771427511</v>
      </c>
      <c r="AC45" s="8">
        <f>-$D44+'Deposite-Withdrawal'!$D44+SUM('Deposite-Withdrawal'!$E45:AC45)</f>
        <v>960526.33771427511</v>
      </c>
      <c r="AD45" s="8">
        <f>-$D44+'Deposite-Withdrawal'!$D44+SUM('Deposite-Withdrawal'!$E45:AD45)</f>
        <v>960526.33771427511</v>
      </c>
      <c r="AE45" s="8">
        <f>-$D44+'Deposite-Withdrawal'!$D44+SUM('Deposite-Withdrawal'!$E45:AE45)</f>
        <v>960526.33771427511</v>
      </c>
      <c r="AF45" s="8">
        <f>-$D44+'Deposite-Withdrawal'!$D44+SUM('Deposite-Withdrawal'!$E45:AF45)</f>
        <v>960526.33771427511</v>
      </c>
      <c r="AG45" s="8">
        <f>-$D44+'Deposite-Withdrawal'!$D44+SUM('Deposite-Withdrawal'!$E45:AG45)</f>
        <v>960526.33771427511</v>
      </c>
      <c r="AH45" s="8">
        <f>-$D44+'Deposite-Withdrawal'!$D44+SUM('Deposite-Withdrawal'!$E45:AH45)</f>
        <v>960526.33771427511</v>
      </c>
      <c r="AI45" s="8">
        <f>-$D44+'Deposite-Withdrawal'!$D44+SUM('Deposite-Withdrawal'!$E45:AI45)</f>
        <v>960526.33771427511</v>
      </c>
    </row>
    <row r="46" spans="1:35" x14ac:dyDescent="0.3">
      <c r="A46">
        <v>44</v>
      </c>
      <c r="B46">
        <f t="shared" si="0"/>
        <v>31</v>
      </c>
      <c r="C46" s="11">
        <v>44927</v>
      </c>
      <c r="D46" s="19">
        <f>'Daily Interest'!D46</f>
        <v>-5300.9335636145825</v>
      </c>
      <c r="E46" s="8">
        <f>-$D45+'Deposite-Withdrawal'!$D45+SUM('Deposite-Withdrawal'!$E46:E46)</f>
        <v>960841.89368616091</v>
      </c>
      <c r="F46" s="8">
        <f>-$D45+'Deposite-Withdrawal'!$D45+SUM('Deposite-Withdrawal'!$E46:F46)</f>
        <v>960841.89368616091</v>
      </c>
      <c r="G46" s="8">
        <f>-$D45+'Deposite-Withdrawal'!$D45+SUM('Deposite-Withdrawal'!$E46:G46)</f>
        <v>960841.89368616091</v>
      </c>
      <c r="H46" s="8">
        <f>-$D45+'Deposite-Withdrawal'!$D45+SUM('Deposite-Withdrawal'!$E46:H46)</f>
        <v>960841.89368616091</v>
      </c>
      <c r="I46" s="8">
        <f>-$D45+'Deposite-Withdrawal'!$D45+SUM('Deposite-Withdrawal'!$E46:I46)</f>
        <v>998117.87243863347</v>
      </c>
      <c r="J46" s="8">
        <f>-$D45+'Deposite-Withdrawal'!$D45+SUM('Deposite-Withdrawal'!$E46:J46)</f>
        <v>998117.87243863347</v>
      </c>
      <c r="K46" s="8">
        <f>-$D45+'Deposite-Withdrawal'!$D45+SUM('Deposite-Withdrawal'!$E46:K46)</f>
        <v>998117.87243863347</v>
      </c>
      <c r="L46" s="8">
        <f>-$D45+'Deposite-Withdrawal'!$D45+SUM('Deposite-Withdrawal'!$E46:L46)</f>
        <v>998117.87243863347</v>
      </c>
      <c r="M46" s="8">
        <f>-$D45+'Deposite-Withdrawal'!$D45+SUM('Deposite-Withdrawal'!$E46:M46)</f>
        <v>998117.87243863347</v>
      </c>
      <c r="N46" s="8">
        <f>-$D45+'Deposite-Withdrawal'!$D45+SUM('Deposite-Withdrawal'!$E46:N46)</f>
        <v>998117.87243863347</v>
      </c>
      <c r="O46" s="8">
        <f>-$D45+'Deposite-Withdrawal'!$D45+SUM('Deposite-Withdrawal'!$E46:O46)</f>
        <v>998117.87243863347</v>
      </c>
      <c r="P46" s="8">
        <f>-$D45+'Deposite-Withdrawal'!$D45+SUM('Deposite-Withdrawal'!$E46:P46)</f>
        <v>998117.87243863347</v>
      </c>
      <c r="Q46" s="8">
        <f>-$D45+'Deposite-Withdrawal'!$D45+SUM('Deposite-Withdrawal'!$E46:Q46)</f>
        <v>998117.87243863347</v>
      </c>
      <c r="R46" s="8">
        <f>-$D45+'Deposite-Withdrawal'!$D45+SUM('Deposite-Withdrawal'!$E46:R46)</f>
        <v>998117.87243863347</v>
      </c>
      <c r="S46" s="8">
        <f>-$D45+'Deposite-Withdrawal'!$D45+SUM('Deposite-Withdrawal'!$E46:S46)</f>
        <v>998117.87243863347</v>
      </c>
      <c r="T46" s="8">
        <f>-$D45+'Deposite-Withdrawal'!$D45+SUM('Deposite-Withdrawal'!$E46:T46)</f>
        <v>998117.87243863347</v>
      </c>
      <c r="U46" s="8">
        <f>-$D45+'Deposite-Withdrawal'!$D45+SUM('Deposite-Withdrawal'!$E46:U46)</f>
        <v>998117.87243863347</v>
      </c>
      <c r="V46" s="8">
        <f>-$D45+'Deposite-Withdrawal'!$D45+SUM('Deposite-Withdrawal'!$E46:V46)</f>
        <v>998117.87243863347</v>
      </c>
      <c r="W46" s="8">
        <f>-$D45+'Deposite-Withdrawal'!$D45+SUM('Deposite-Withdrawal'!$E46:W46)</f>
        <v>998117.87243863347</v>
      </c>
      <c r="X46" s="8">
        <f>-$D45+'Deposite-Withdrawal'!$D45+SUM('Deposite-Withdrawal'!$E46:X46)</f>
        <v>998117.87243863347</v>
      </c>
      <c r="Y46" s="8">
        <f>-$D45+'Deposite-Withdrawal'!$D45+SUM('Deposite-Withdrawal'!$E46:Y46)</f>
        <v>998117.87243863347</v>
      </c>
      <c r="Z46" s="8">
        <f>-$D45+'Deposite-Withdrawal'!$D45+SUM('Deposite-Withdrawal'!$E46:Z46)</f>
        <v>998117.87243863347</v>
      </c>
      <c r="AA46" s="8">
        <f>-$D45+'Deposite-Withdrawal'!$D45+SUM('Deposite-Withdrawal'!$E46:AA46)</f>
        <v>998117.87243863347</v>
      </c>
      <c r="AB46" s="8">
        <f>-$D45+'Deposite-Withdrawal'!$D45+SUM('Deposite-Withdrawal'!$E46:AB46)</f>
        <v>998117.87243863347</v>
      </c>
      <c r="AC46" s="8">
        <f>-$D45+'Deposite-Withdrawal'!$D45+SUM('Deposite-Withdrawal'!$E46:AC46)</f>
        <v>998117.87243863347</v>
      </c>
      <c r="AD46" s="8">
        <f>-$D45+'Deposite-Withdrawal'!$D45+SUM('Deposite-Withdrawal'!$E46:AD46)</f>
        <v>998117.87243863347</v>
      </c>
      <c r="AE46" s="8">
        <f>-$D45+'Deposite-Withdrawal'!$D45+SUM('Deposite-Withdrawal'!$E46:AE46)</f>
        <v>998117.87243863347</v>
      </c>
      <c r="AF46" s="8">
        <f>-$D45+'Deposite-Withdrawal'!$D45+SUM('Deposite-Withdrawal'!$E46:AF46)</f>
        <v>998117.87243863347</v>
      </c>
      <c r="AG46" s="8">
        <f>-$D45+'Deposite-Withdrawal'!$D45+SUM('Deposite-Withdrawal'!$E46:AG46)</f>
        <v>998117.87243863347</v>
      </c>
      <c r="AH46" s="8">
        <f>-$D45+'Deposite-Withdrawal'!$D45+SUM('Deposite-Withdrawal'!$E46:AH46)</f>
        <v>998117.87243863347</v>
      </c>
      <c r="AI46" s="8">
        <f>-$D45+'Deposite-Withdrawal'!$D45+SUM('Deposite-Withdrawal'!$E46:AI46)</f>
        <v>998117.87243863347</v>
      </c>
    </row>
    <row r="47" spans="1:35" x14ac:dyDescent="0.3">
      <c r="A47">
        <v>45</v>
      </c>
      <c r="B47">
        <f t="shared" si="0"/>
        <v>28</v>
      </c>
      <c r="C47" s="11">
        <v>44958</v>
      </c>
      <c r="D47" s="19">
        <f>'Daily Interest'!D47</f>
        <v>-4918.7717287937494</v>
      </c>
      <c r="E47" s="8">
        <f>-$D46+'Deposite-Withdrawal'!$D46+SUM('Deposite-Withdrawal'!$E47:E47)</f>
        <v>998268.01991993398</v>
      </c>
      <c r="F47" s="8">
        <f>-$D46+'Deposite-Withdrawal'!$D46+SUM('Deposite-Withdrawal'!$E47:F47)</f>
        <v>998268.01991993398</v>
      </c>
      <c r="G47" s="8">
        <f>-$D46+'Deposite-Withdrawal'!$D46+SUM('Deposite-Withdrawal'!$E47:G47)</f>
        <v>998268.01991993398</v>
      </c>
      <c r="H47" s="8">
        <f>-$D46+'Deposite-Withdrawal'!$D46+SUM('Deposite-Withdrawal'!$E47:H47)</f>
        <v>998268.01991993398</v>
      </c>
      <c r="I47" s="8">
        <f>-$D46+'Deposite-Withdrawal'!$D46+SUM('Deposite-Withdrawal'!$E47:I47)</f>
        <v>1035543.9986724065</v>
      </c>
      <c r="J47" s="8">
        <f>-$D46+'Deposite-Withdrawal'!$D46+SUM('Deposite-Withdrawal'!$E47:J47)</f>
        <v>1035543.9986724065</v>
      </c>
      <c r="K47" s="8">
        <f>-$D46+'Deposite-Withdrawal'!$D46+SUM('Deposite-Withdrawal'!$E47:K47)</f>
        <v>1035543.9986724065</v>
      </c>
      <c r="L47" s="8">
        <f>-$D46+'Deposite-Withdrawal'!$D46+SUM('Deposite-Withdrawal'!$E47:L47)</f>
        <v>1035543.9986724065</v>
      </c>
      <c r="M47" s="8">
        <f>-$D46+'Deposite-Withdrawal'!$D46+SUM('Deposite-Withdrawal'!$E47:M47)</f>
        <v>1035543.9986724065</v>
      </c>
      <c r="N47" s="8">
        <f>-$D46+'Deposite-Withdrawal'!$D46+SUM('Deposite-Withdrawal'!$E47:N47)</f>
        <v>1035543.9986724065</v>
      </c>
      <c r="O47" s="8">
        <f>-$D46+'Deposite-Withdrawal'!$D46+SUM('Deposite-Withdrawal'!$E47:O47)</f>
        <v>1035543.9986724065</v>
      </c>
      <c r="P47" s="8">
        <f>-$D46+'Deposite-Withdrawal'!$D46+SUM('Deposite-Withdrawal'!$E47:P47)</f>
        <v>1035543.9986724065</v>
      </c>
      <c r="Q47" s="8">
        <f>-$D46+'Deposite-Withdrawal'!$D46+SUM('Deposite-Withdrawal'!$E47:Q47)</f>
        <v>1035543.9986724065</v>
      </c>
      <c r="R47" s="8">
        <f>-$D46+'Deposite-Withdrawal'!$D46+SUM('Deposite-Withdrawal'!$E47:R47)</f>
        <v>1035543.9986724065</v>
      </c>
      <c r="S47" s="8">
        <f>-$D46+'Deposite-Withdrawal'!$D46+SUM('Deposite-Withdrawal'!$E47:S47)</f>
        <v>1035543.9986724065</v>
      </c>
      <c r="T47" s="8">
        <f>-$D46+'Deposite-Withdrawal'!$D46+SUM('Deposite-Withdrawal'!$E47:T47)</f>
        <v>1035543.9986724065</v>
      </c>
      <c r="U47" s="8">
        <f>-$D46+'Deposite-Withdrawal'!$D46+SUM('Deposite-Withdrawal'!$E47:U47)</f>
        <v>1035543.9986724065</v>
      </c>
      <c r="V47" s="8">
        <f>-$D46+'Deposite-Withdrawal'!$D46+SUM('Deposite-Withdrawal'!$E47:V47)</f>
        <v>1035543.9986724065</v>
      </c>
      <c r="W47" s="8">
        <f>-$D46+'Deposite-Withdrawal'!$D46+SUM('Deposite-Withdrawal'!$E47:W47)</f>
        <v>1035543.9986724065</v>
      </c>
      <c r="X47" s="8">
        <f>-$D46+'Deposite-Withdrawal'!$D46+SUM('Deposite-Withdrawal'!$E47:X47)</f>
        <v>1035543.9986724065</v>
      </c>
      <c r="Y47" s="8">
        <f>-$D46+'Deposite-Withdrawal'!$D46+SUM('Deposite-Withdrawal'!$E47:Y47)</f>
        <v>1035543.9986724065</v>
      </c>
      <c r="Z47" s="8">
        <f>-$D46+'Deposite-Withdrawal'!$D46+SUM('Deposite-Withdrawal'!$E47:Z47)</f>
        <v>1035543.9986724065</v>
      </c>
      <c r="AA47" s="8">
        <f>-$D46+'Deposite-Withdrawal'!$D46+SUM('Deposite-Withdrawal'!$E47:AA47)</f>
        <v>1035543.9986724065</v>
      </c>
      <c r="AB47" s="8">
        <f>-$D46+'Deposite-Withdrawal'!$D46+SUM('Deposite-Withdrawal'!$E47:AB47)</f>
        <v>1035543.9986724065</v>
      </c>
      <c r="AC47" s="8">
        <f>-$D46+'Deposite-Withdrawal'!$D46+SUM('Deposite-Withdrawal'!$E47:AC47)</f>
        <v>1035543.9986724065</v>
      </c>
      <c r="AD47" s="8">
        <f>-$D46+'Deposite-Withdrawal'!$D46+SUM('Deposite-Withdrawal'!$E47:AD47)</f>
        <v>1035543.9986724065</v>
      </c>
      <c r="AE47" s="8">
        <f>-$D46+'Deposite-Withdrawal'!$D46+SUM('Deposite-Withdrawal'!$E47:AE47)</f>
        <v>1035543.9986724065</v>
      </c>
      <c r="AF47" s="8">
        <f>-$D46+'Deposite-Withdrawal'!$D46+SUM('Deposite-Withdrawal'!$E47:AF47)</f>
        <v>1035543.9986724065</v>
      </c>
      <c r="AG47" s="8">
        <f>-$D46+'Deposite-Withdrawal'!$D46+SUM('Deposite-Withdrawal'!$E47:AG47)</f>
        <v>1035543.9986724065</v>
      </c>
      <c r="AH47" s="8">
        <f>-$D46+'Deposite-Withdrawal'!$D46+SUM('Deposite-Withdrawal'!$E47:AH47)</f>
        <v>1035543.9986724065</v>
      </c>
      <c r="AI47" s="8">
        <f>-$D46+'Deposite-Withdrawal'!$D46+SUM('Deposite-Withdrawal'!$E47:AI47)</f>
        <v>1035543.9986724065</v>
      </c>
    </row>
    <row r="48" spans="1:35" x14ac:dyDescent="0.3">
      <c r="A48">
        <v>46</v>
      </c>
      <c r="B48">
        <f t="shared" si="0"/>
        <v>31</v>
      </c>
      <c r="C48" s="11">
        <v>44986</v>
      </c>
      <c r="D48" s="19">
        <f>'Daily Interest'!D48</f>
        <v>-5589.1212772394083</v>
      </c>
      <c r="E48" s="8">
        <f>-$D47+'Deposite-Withdrawal'!$D47+SUM('Deposite-Withdrawal'!$E48:E48)</f>
        <v>1035161.8368375857</v>
      </c>
      <c r="F48" s="8">
        <f>-$D47+'Deposite-Withdrawal'!$D47+SUM('Deposite-Withdrawal'!$E48:F48)</f>
        <v>1035161.8368375857</v>
      </c>
      <c r="G48" s="8">
        <f>-$D47+'Deposite-Withdrawal'!$D47+SUM('Deposite-Withdrawal'!$E48:G48)</f>
        <v>1035161.8368375857</v>
      </c>
      <c r="H48" s="8">
        <f>-$D47+'Deposite-Withdrawal'!$D47+SUM('Deposite-Withdrawal'!$E48:H48)</f>
        <v>1035161.8368375857</v>
      </c>
      <c r="I48" s="8">
        <f>-$D47+'Deposite-Withdrawal'!$D47+SUM('Deposite-Withdrawal'!$E48:I48)</f>
        <v>1072437.8155900582</v>
      </c>
      <c r="J48" s="8">
        <f>-$D47+'Deposite-Withdrawal'!$D47+SUM('Deposite-Withdrawal'!$E48:J48)</f>
        <v>1072437.8155900582</v>
      </c>
      <c r="K48" s="8">
        <f>-$D47+'Deposite-Withdrawal'!$D47+SUM('Deposite-Withdrawal'!$E48:K48)</f>
        <v>1072437.8155900582</v>
      </c>
      <c r="L48" s="8">
        <f>-$D47+'Deposite-Withdrawal'!$D47+SUM('Deposite-Withdrawal'!$E48:L48)</f>
        <v>1072437.8155900582</v>
      </c>
      <c r="M48" s="8">
        <f>-$D47+'Deposite-Withdrawal'!$D47+SUM('Deposite-Withdrawal'!$E48:M48)</f>
        <v>1072437.8155900582</v>
      </c>
      <c r="N48" s="8">
        <f>-$D47+'Deposite-Withdrawal'!$D47+SUM('Deposite-Withdrawal'!$E48:N48)</f>
        <v>1072437.8155900582</v>
      </c>
      <c r="O48" s="8">
        <f>-$D47+'Deposite-Withdrawal'!$D47+SUM('Deposite-Withdrawal'!$E48:O48)</f>
        <v>1072437.8155900582</v>
      </c>
      <c r="P48" s="8">
        <f>-$D47+'Deposite-Withdrawal'!$D47+SUM('Deposite-Withdrawal'!$E48:P48)</f>
        <v>1072437.8155900582</v>
      </c>
      <c r="Q48" s="8">
        <f>-$D47+'Deposite-Withdrawal'!$D47+SUM('Deposite-Withdrawal'!$E48:Q48)</f>
        <v>1072437.8155900582</v>
      </c>
      <c r="R48" s="8">
        <f>-$D47+'Deposite-Withdrawal'!$D47+SUM('Deposite-Withdrawal'!$E48:R48)</f>
        <v>1072437.8155900582</v>
      </c>
      <c r="S48" s="8">
        <f>-$D47+'Deposite-Withdrawal'!$D47+SUM('Deposite-Withdrawal'!$E48:S48)</f>
        <v>1072437.8155900582</v>
      </c>
      <c r="T48" s="8">
        <f>-$D47+'Deposite-Withdrawal'!$D47+SUM('Deposite-Withdrawal'!$E48:T48)</f>
        <v>1072437.8155900582</v>
      </c>
      <c r="U48" s="8">
        <f>-$D47+'Deposite-Withdrawal'!$D47+SUM('Deposite-Withdrawal'!$E48:U48)</f>
        <v>1072437.8155900582</v>
      </c>
      <c r="V48" s="8">
        <f>-$D47+'Deposite-Withdrawal'!$D47+SUM('Deposite-Withdrawal'!$E48:V48)</f>
        <v>1072437.8155900582</v>
      </c>
      <c r="W48" s="8">
        <f>-$D47+'Deposite-Withdrawal'!$D47+SUM('Deposite-Withdrawal'!$E48:W48)</f>
        <v>1072437.8155900582</v>
      </c>
      <c r="X48" s="8">
        <f>-$D47+'Deposite-Withdrawal'!$D47+SUM('Deposite-Withdrawal'!$E48:X48)</f>
        <v>1072437.8155900582</v>
      </c>
      <c r="Y48" s="8">
        <f>-$D47+'Deposite-Withdrawal'!$D47+SUM('Deposite-Withdrawal'!$E48:Y48)</f>
        <v>1072437.8155900582</v>
      </c>
      <c r="Z48" s="8">
        <f>-$D47+'Deposite-Withdrawal'!$D47+SUM('Deposite-Withdrawal'!$E48:Z48)</f>
        <v>1072437.8155900582</v>
      </c>
      <c r="AA48" s="8">
        <f>-$D47+'Deposite-Withdrawal'!$D47+SUM('Deposite-Withdrawal'!$E48:AA48)</f>
        <v>1072437.8155900582</v>
      </c>
      <c r="AB48" s="8">
        <f>-$D47+'Deposite-Withdrawal'!$D47+SUM('Deposite-Withdrawal'!$E48:AB48)</f>
        <v>1072437.8155900582</v>
      </c>
      <c r="AC48" s="8">
        <f>-$D47+'Deposite-Withdrawal'!$D47+SUM('Deposite-Withdrawal'!$E48:AC48)</f>
        <v>1072437.8155900582</v>
      </c>
      <c r="AD48" s="8">
        <f>-$D47+'Deposite-Withdrawal'!$D47+SUM('Deposite-Withdrawal'!$E48:AD48)</f>
        <v>1072437.8155900582</v>
      </c>
      <c r="AE48" s="8">
        <f>-$D47+'Deposite-Withdrawal'!$D47+SUM('Deposite-Withdrawal'!$E48:AE48)</f>
        <v>1072437.8155900582</v>
      </c>
      <c r="AF48" s="8">
        <f>-$D47+'Deposite-Withdrawal'!$D47+SUM('Deposite-Withdrawal'!$E48:AF48)</f>
        <v>1072437.8155900582</v>
      </c>
      <c r="AG48" s="8">
        <f>-$D47+'Deposite-Withdrawal'!$D47+SUM('Deposite-Withdrawal'!$E48:AG48)</f>
        <v>1072437.8155900582</v>
      </c>
      <c r="AH48" s="8">
        <f>-$D47+'Deposite-Withdrawal'!$D47+SUM('Deposite-Withdrawal'!$E48:AH48)</f>
        <v>1072437.8155900582</v>
      </c>
      <c r="AI48" s="8">
        <f>-$D47+'Deposite-Withdrawal'!$D47+SUM('Deposite-Withdrawal'!$E48:AI48)</f>
        <v>1072437.8155900582</v>
      </c>
    </row>
    <row r="49" spans="1:35" x14ac:dyDescent="0.3">
      <c r="A49">
        <v>47</v>
      </c>
      <c r="B49">
        <f t="shared" si="0"/>
        <v>30</v>
      </c>
      <c r="C49" s="11">
        <v>45017</v>
      </c>
      <c r="D49" s="19">
        <f>'Daily Interest'!D49</f>
        <v>-5543.5032919815594</v>
      </c>
      <c r="E49" s="8">
        <f>-$D48+'Deposite-Withdrawal'!$D48+SUM('Deposite-Withdrawal'!$E49:E49)</f>
        <v>1073108.1651385038</v>
      </c>
      <c r="F49" s="8">
        <f>-$D48+'Deposite-Withdrawal'!$D48+SUM('Deposite-Withdrawal'!$E49:F49)</f>
        <v>1073108.1651385038</v>
      </c>
      <c r="G49" s="8">
        <f>-$D48+'Deposite-Withdrawal'!$D48+SUM('Deposite-Withdrawal'!$E49:G49)</f>
        <v>1073108.1651385038</v>
      </c>
      <c r="H49" s="8">
        <f>-$D48+'Deposite-Withdrawal'!$D48+SUM('Deposite-Withdrawal'!$E49:H49)</f>
        <v>1073108.1651385038</v>
      </c>
      <c r="I49" s="8">
        <f>-$D48+'Deposite-Withdrawal'!$D48+SUM('Deposite-Withdrawal'!$E49:I49)</f>
        <v>1110384.1438909762</v>
      </c>
      <c r="J49" s="8">
        <f>-$D48+'Deposite-Withdrawal'!$D48+SUM('Deposite-Withdrawal'!$E49:J49)</f>
        <v>1110384.1438909762</v>
      </c>
      <c r="K49" s="8">
        <f>-$D48+'Deposite-Withdrawal'!$D48+SUM('Deposite-Withdrawal'!$E49:K49)</f>
        <v>1110384.1438909762</v>
      </c>
      <c r="L49" s="8">
        <f>-$D48+'Deposite-Withdrawal'!$D48+SUM('Deposite-Withdrawal'!$E49:L49)</f>
        <v>1110384.1438909762</v>
      </c>
      <c r="M49" s="8">
        <f>-$D48+'Deposite-Withdrawal'!$D48+SUM('Deposite-Withdrawal'!$E49:M49)</f>
        <v>1110384.1438909762</v>
      </c>
      <c r="N49" s="8">
        <f>-$D48+'Deposite-Withdrawal'!$D48+SUM('Deposite-Withdrawal'!$E49:N49)</f>
        <v>1110384.1438909762</v>
      </c>
      <c r="O49" s="8">
        <f>-$D48+'Deposite-Withdrawal'!$D48+SUM('Deposite-Withdrawal'!$E49:O49)</f>
        <v>1110384.1438909762</v>
      </c>
      <c r="P49" s="8">
        <f>-$D48+'Deposite-Withdrawal'!$D48+SUM('Deposite-Withdrawal'!$E49:P49)</f>
        <v>1110384.1438909762</v>
      </c>
      <c r="Q49" s="8">
        <f>-$D48+'Deposite-Withdrawal'!$D48+SUM('Deposite-Withdrawal'!$E49:Q49)</f>
        <v>1110384.1438909762</v>
      </c>
      <c r="R49" s="8">
        <f>-$D48+'Deposite-Withdrawal'!$D48+SUM('Deposite-Withdrawal'!$E49:R49)</f>
        <v>1110384.1438909762</v>
      </c>
      <c r="S49" s="8">
        <f>-$D48+'Deposite-Withdrawal'!$D48+SUM('Deposite-Withdrawal'!$E49:S49)</f>
        <v>1110384.1438909762</v>
      </c>
      <c r="T49" s="8">
        <f>-$D48+'Deposite-Withdrawal'!$D48+SUM('Deposite-Withdrawal'!$E49:T49)</f>
        <v>1110384.1438909762</v>
      </c>
      <c r="U49" s="8">
        <f>-$D48+'Deposite-Withdrawal'!$D48+SUM('Deposite-Withdrawal'!$E49:U49)</f>
        <v>1110384.1438909762</v>
      </c>
      <c r="V49" s="8">
        <f>-$D48+'Deposite-Withdrawal'!$D48+SUM('Deposite-Withdrawal'!$E49:V49)</f>
        <v>1110384.1438909762</v>
      </c>
      <c r="W49" s="8">
        <f>-$D48+'Deposite-Withdrawal'!$D48+SUM('Deposite-Withdrawal'!$E49:W49)</f>
        <v>1110384.1438909762</v>
      </c>
      <c r="X49" s="8">
        <f>-$D48+'Deposite-Withdrawal'!$D48+SUM('Deposite-Withdrawal'!$E49:X49)</f>
        <v>1110384.1438909762</v>
      </c>
      <c r="Y49" s="8">
        <f>-$D48+'Deposite-Withdrawal'!$D48+SUM('Deposite-Withdrawal'!$E49:Y49)</f>
        <v>1110384.1438909762</v>
      </c>
      <c r="Z49" s="8">
        <f>-$D48+'Deposite-Withdrawal'!$D48+SUM('Deposite-Withdrawal'!$E49:Z49)</f>
        <v>1110384.1438909762</v>
      </c>
      <c r="AA49" s="8">
        <f>-$D48+'Deposite-Withdrawal'!$D48+SUM('Deposite-Withdrawal'!$E49:AA49)</f>
        <v>1110384.1438909762</v>
      </c>
      <c r="AB49" s="8">
        <f>-$D48+'Deposite-Withdrawal'!$D48+SUM('Deposite-Withdrawal'!$E49:AB49)</f>
        <v>1110384.1438909762</v>
      </c>
      <c r="AC49" s="8">
        <f>-$D48+'Deposite-Withdrawal'!$D48+SUM('Deposite-Withdrawal'!$E49:AC49)</f>
        <v>1110384.1438909762</v>
      </c>
      <c r="AD49" s="8">
        <f>-$D48+'Deposite-Withdrawal'!$D48+SUM('Deposite-Withdrawal'!$E49:AD49)</f>
        <v>1110384.1438909762</v>
      </c>
      <c r="AE49" s="8">
        <f>-$D48+'Deposite-Withdrawal'!$D48+SUM('Deposite-Withdrawal'!$E49:AE49)</f>
        <v>1110384.1438909762</v>
      </c>
      <c r="AF49" s="8">
        <f>-$D48+'Deposite-Withdrawal'!$D48+SUM('Deposite-Withdrawal'!$E49:AF49)</f>
        <v>1110384.1438909762</v>
      </c>
      <c r="AG49" s="8">
        <f>-$D48+'Deposite-Withdrawal'!$D48+SUM('Deposite-Withdrawal'!$E49:AG49)</f>
        <v>1110384.1438909762</v>
      </c>
      <c r="AH49" s="8">
        <f>-$D48+'Deposite-Withdrawal'!$D48+SUM('Deposite-Withdrawal'!$E49:AH49)</f>
        <v>1110384.1438909762</v>
      </c>
      <c r="AI49" s="8">
        <f>-$D48+'Deposite-Withdrawal'!$D48+SUM('Deposite-Withdrawal'!$E49:AI49)</f>
        <v>1110384.1438909762</v>
      </c>
    </row>
    <row r="50" spans="1:35" x14ac:dyDescent="0.3">
      <c r="A50">
        <v>48</v>
      </c>
      <c r="B50">
        <f t="shared" si="0"/>
        <v>31</v>
      </c>
      <c r="C50" s="11">
        <v>45047</v>
      </c>
      <c r="D50" s="19">
        <f>'Daily Interest'!D50</f>
        <v>-5860.9766871841039</v>
      </c>
      <c r="E50" s="8">
        <f>-$D49+'Deposite-Withdrawal'!$D49+SUM('Deposite-Withdrawal'!$E50:E50)</f>
        <v>1110338.5259057183</v>
      </c>
      <c r="F50" s="8">
        <f>-$D49+'Deposite-Withdrawal'!$D49+SUM('Deposite-Withdrawal'!$E50:F50)</f>
        <v>1110338.5259057183</v>
      </c>
      <c r="G50" s="8">
        <f>-$D49+'Deposite-Withdrawal'!$D49+SUM('Deposite-Withdrawal'!$E50:G50)</f>
        <v>1110338.5259057183</v>
      </c>
      <c r="H50" s="8">
        <f>-$D49+'Deposite-Withdrawal'!$D49+SUM('Deposite-Withdrawal'!$E50:H50)</f>
        <v>1110338.5259057183</v>
      </c>
      <c r="I50" s="8">
        <f>-$D49+'Deposite-Withdrawal'!$D49+SUM('Deposite-Withdrawal'!$E50:I50)</f>
        <v>1147614.5046581908</v>
      </c>
      <c r="J50" s="8">
        <f>-$D49+'Deposite-Withdrawal'!$D49+SUM('Deposite-Withdrawal'!$E50:J50)</f>
        <v>1147614.5046581908</v>
      </c>
      <c r="K50" s="8">
        <f>-$D49+'Deposite-Withdrawal'!$D49+SUM('Deposite-Withdrawal'!$E50:K50)</f>
        <v>1147614.5046581908</v>
      </c>
      <c r="L50" s="8">
        <f>-$D49+'Deposite-Withdrawal'!$D49+SUM('Deposite-Withdrawal'!$E50:L50)</f>
        <v>1147614.5046581908</v>
      </c>
      <c r="M50" s="8">
        <f>-$D49+'Deposite-Withdrawal'!$D49+SUM('Deposite-Withdrawal'!$E50:M50)</f>
        <v>1147614.5046581908</v>
      </c>
      <c r="N50" s="8">
        <f>-$D49+'Deposite-Withdrawal'!$D49+SUM('Deposite-Withdrawal'!$E50:N50)</f>
        <v>1147614.5046581908</v>
      </c>
      <c r="O50" s="8">
        <f>-$D49+'Deposite-Withdrawal'!$D49+SUM('Deposite-Withdrawal'!$E50:O50)</f>
        <v>1147614.5046581908</v>
      </c>
      <c r="P50" s="8">
        <f>-$D49+'Deposite-Withdrawal'!$D49+SUM('Deposite-Withdrawal'!$E50:P50)</f>
        <v>1147614.5046581908</v>
      </c>
      <c r="Q50" s="8">
        <f>-$D49+'Deposite-Withdrawal'!$D49+SUM('Deposite-Withdrawal'!$E50:Q50)</f>
        <v>1147614.5046581908</v>
      </c>
      <c r="R50" s="8">
        <f>-$D49+'Deposite-Withdrawal'!$D49+SUM('Deposite-Withdrawal'!$E50:R50)</f>
        <v>1147614.5046581908</v>
      </c>
      <c r="S50" s="8">
        <f>-$D49+'Deposite-Withdrawal'!$D49+SUM('Deposite-Withdrawal'!$E50:S50)</f>
        <v>1147614.5046581908</v>
      </c>
      <c r="T50" s="8">
        <f>-$D49+'Deposite-Withdrawal'!$D49+SUM('Deposite-Withdrawal'!$E50:T50)</f>
        <v>1147614.5046581908</v>
      </c>
      <c r="U50" s="8">
        <f>-$D49+'Deposite-Withdrawal'!$D49+SUM('Deposite-Withdrawal'!$E50:U50)</f>
        <v>1147614.5046581908</v>
      </c>
      <c r="V50" s="8">
        <f>-$D49+'Deposite-Withdrawal'!$D49+SUM('Deposite-Withdrawal'!$E50:V50)</f>
        <v>1147614.5046581908</v>
      </c>
      <c r="W50" s="8">
        <f>-$D49+'Deposite-Withdrawal'!$D49+SUM('Deposite-Withdrawal'!$E50:W50)</f>
        <v>1147614.5046581908</v>
      </c>
      <c r="X50" s="8">
        <f>-$D49+'Deposite-Withdrawal'!$D49+SUM('Deposite-Withdrawal'!$E50:X50)</f>
        <v>1147614.5046581908</v>
      </c>
      <c r="Y50" s="8">
        <f>-$D49+'Deposite-Withdrawal'!$D49+SUM('Deposite-Withdrawal'!$E50:Y50)</f>
        <v>1147614.5046581908</v>
      </c>
      <c r="Z50" s="8">
        <f>-$D49+'Deposite-Withdrawal'!$D49+SUM('Deposite-Withdrawal'!$E50:Z50)</f>
        <v>1147614.5046581908</v>
      </c>
      <c r="AA50" s="8">
        <f>-$D49+'Deposite-Withdrawal'!$D49+SUM('Deposite-Withdrawal'!$E50:AA50)</f>
        <v>1147614.5046581908</v>
      </c>
      <c r="AB50" s="8">
        <f>-$D49+'Deposite-Withdrawal'!$D49+SUM('Deposite-Withdrawal'!$E50:AB50)</f>
        <v>1147614.5046581908</v>
      </c>
      <c r="AC50" s="8">
        <f>-$D49+'Deposite-Withdrawal'!$D49+SUM('Deposite-Withdrawal'!$E50:AC50)</f>
        <v>1147614.5046581908</v>
      </c>
      <c r="AD50" s="8">
        <f>-$D49+'Deposite-Withdrawal'!$D49+SUM('Deposite-Withdrawal'!$E50:AD50)</f>
        <v>1147614.5046581908</v>
      </c>
      <c r="AE50" s="8">
        <f>-$D49+'Deposite-Withdrawal'!$D49+SUM('Deposite-Withdrawal'!$E50:AE50)</f>
        <v>1147614.5046581908</v>
      </c>
      <c r="AF50" s="8">
        <f>-$D49+'Deposite-Withdrawal'!$D49+SUM('Deposite-Withdrawal'!$E50:AF50)</f>
        <v>1147614.5046581908</v>
      </c>
      <c r="AG50" s="8">
        <f>-$D49+'Deposite-Withdrawal'!$D49+SUM('Deposite-Withdrawal'!$E50:AG50)</f>
        <v>1147614.5046581908</v>
      </c>
      <c r="AH50" s="8">
        <f>-$D49+'Deposite-Withdrawal'!$D49+SUM('Deposite-Withdrawal'!$E50:AH50)</f>
        <v>1147614.5046581908</v>
      </c>
      <c r="AI50" s="8">
        <f>-$D49+'Deposite-Withdrawal'!$D49+SUM('Deposite-Withdrawal'!$E50:AI50)</f>
        <v>1147614.5046581908</v>
      </c>
    </row>
    <row r="51" spans="1:35" x14ac:dyDescent="0.3">
      <c r="A51">
        <v>49</v>
      </c>
      <c r="B51">
        <f t="shared" si="0"/>
        <v>30</v>
      </c>
      <c r="C51" s="11">
        <v>45078</v>
      </c>
      <c r="D51" s="19">
        <f>'Daily Interest'!D51</f>
        <v>-5796.229425709269</v>
      </c>
      <c r="E51" s="8">
        <f>-$D50+'Deposite-Withdrawal'!$D50+SUM('Deposite-Withdrawal'!$E51:E51)</f>
        <v>1147931.9780533933</v>
      </c>
      <c r="F51" s="8">
        <f>-$D50+'Deposite-Withdrawal'!$D50+SUM('Deposite-Withdrawal'!$E51:F51)</f>
        <v>1147931.9780533933</v>
      </c>
      <c r="G51" s="8">
        <f>-$D50+'Deposite-Withdrawal'!$D50+SUM('Deposite-Withdrawal'!$E51:G51)</f>
        <v>1147931.9780533933</v>
      </c>
      <c r="H51" s="8">
        <f>-$D50+'Deposite-Withdrawal'!$D50+SUM('Deposite-Withdrawal'!$E51:H51)</f>
        <v>1147931.9780533933</v>
      </c>
      <c r="I51" s="8">
        <f>-$D50+'Deposite-Withdrawal'!$D50+SUM('Deposite-Withdrawal'!$E51:I51)</f>
        <v>1185207.9568058657</v>
      </c>
      <c r="J51" s="8">
        <f>-$D50+'Deposite-Withdrawal'!$D50+SUM('Deposite-Withdrawal'!$E51:J51)</f>
        <v>1185207.9568058657</v>
      </c>
      <c r="K51" s="8">
        <f>-$D50+'Deposite-Withdrawal'!$D50+SUM('Deposite-Withdrawal'!$E51:K51)</f>
        <v>1185207.9568058657</v>
      </c>
      <c r="L51" s="8">
        <f>-$D50+'Deposite-Withdrawal'!$D50+SUM('Deposite-Withdrawal'!$E51:L51)</f>
        <v>1185207.9568058657</v>
      </c>
      <c r="M51" s="8">
        <f>-$D50+'Deposite-Withdrawal'!$D50+SUM('Deposite-Withdrawal'!$E51:M51)</f>
        <v>1185207.9568058657</v>
      </c>
      <c r="N51" s="8">
        <f>-$D50+'Deposite-Withdrawal'!$D50+SUM('Deposite-Withdrawal'!$E51:N51)</f>
        <v>1185207.9568058657</v>
      </c>
      <c r="O51" s="8">
        <f>-$D50+'Deposite-Withdrawal'!$D50+SUM('Deposite-Withdrawal'!$E51:O51)</f>
        <v>1185207.9568058657</v>
      </c>
      <c r="P51" s="8">
        <f>-$D50+'Deposite-Withdrawal'!$D50+SUM('Deposite-Withdrawal'!$E51:P51)</f>
        <v>1185207.9568058657</v>
      </c>
      <c r="Q51" s="8">
        <f>-$D50+'Deposite-Withdrawal'!$D50+SUM('Deposite-Withdrawal'!$E51:Q51)</f>
        <v>1185207.9568058657</v>
      </c>
      <c r="R51" s="8">
        <f>-$D50+'Deposite-Withdrawal'!$D50+SUM('Deposite-Withdrawal'!$E51:R51)</f>
        <v>1185207.9568058657</v>
      </c>
      <c r="S51" s="8">
        <f>-$D50+'Deposite-Withdrawal'!$D50+SUM('Deposite-Withdrawal'!$E51:S51)</f>
        <v>1185207.9568058657</v>
      </c>
      <c r="T51" s="8">
        <f>-$D50+'Deposite-Withdrawal'!$D50+SUM('Deposite-Withdrawal'!$E51:T51)</f>
        <v>1185207.9568058657</v>
      </c>
      <c r="U51" s="8">
        <f>-$D50+'Deposite-Withdrawal'!$D50+SUM('Deposite-Withdrawal'!$E51:U51)</f>
        <v>1185207.9568058657</v>
      </c>
      <c r="V51" s="8">
        <f>-$D50+'Deposite-Withdrawal'!$D50+SUM('Deposite-Withdrawal'!$E51:V51)</f>
        <v>1185207.9568058657</v>
      </c>
      <c r="W51" s="8">
        <f>-$D50+'Deposite-Withdrawal'!$D50+SUM('Deposite-Withdrawal'!$E51:W51)</f>
        <v>1185207.9568058657</v>
      </c>
      <c r="X51" s="8">
        <f>-$D50+'Deposite-Withdrawal'!$D50+SUM('Deposite-Withdrawal'!$E51:X51)</f>
        <v>1185207.9568058657</v>
      </c>
      <c r="Y51" s="8">
        <f>-$D50+'Deposite-Withdrawal'!$D50+SUM('Deposite-Withdrawal'!$E51:Y51)</f>
        <v>1185207.9568058657</v>
      </c>
      <c r="Z51" s="8">
        <f>-$D50+'Deposite-Withdrawal'!$D50+SUM('Deposite-Withdrawal'!$E51:Z51)</f>
        <v>1185207.9568058657</v>
      </c>
      <c r="AA51" s="8">
        <f>-$D50+'Deposite-Withdrawal'!$D50+SUM('Deposite-Withdrawal'!$E51:AA51)</f>
        <v>1185207.9568058657</v>
      </c>
      <c r="AB51" s="8">
        <f>-$D50+'Deposite-Withdrawal'!$D50+SUM('Deposite-Withdrawal'!$E51:AB51)</f>
        <v>1185207.9568058657</v>
      </c>
      <c r="AC51" s="8">
        <f>-$D50+'Deposite-Withdrawal'!$D50+SUM('Deposite-Withdrawal'!$E51:AC51)</f>
        <v>1185207.9568058657</v>
      </c>
      <c r="AD51" s="8">
        <f>-$D50+'Deposite-Withdrawal'!$D50+SUM('Deposite-Withdrawal'!$E51:AD51)</f>
        <v>1185207.9568058657</v>
      </c>
      <c r="AE51" s="8">
        <f>-$D50+'Deposite-Withdrawal'!$D50+SUM('Deposite-Withdrawal'!$E51:AE51)</f>
        <v>1185207.9568058657</v>
      </c>
      <c r="AF51" s="8">
        <f>-$D50+'Deposite-Withdrawal'!$D50+SUM('Deposite-Withdrawal'!$E51:AF51)</f>
        <v>1185207.9568058657</v>
      </c>
      <c r="AG51" s="8">
        <f>-$D50+'Deposite-Withdrawal'!$D50+SUM('Deposite-Withdrawal'!$E51:AG51)</f>
        <v>1185207.9568058657</v>
      </c>
      <c r="AH51" s="8">
        <f>-$D50+'Deposite-Withdrawal'!$D50+SUM('Deposite-Withdrawal'!$E51:AH51)</f>
        <v>1185207.9568058657</v>
      </c>
      <c r="AI51" s="8">
        <f>-$D50+'Deposite-Withdrawal'!$D50+SUM('Deposite-Withdrawal'!$E51:AI51)</f>
        <v>1185207.9568058657</v>
      </c>
    </row>
    <row r="52" spans="1:35" x14ac:dyDescent="0.3">
      <c r="A52">
        <v>50</v>
      </c>
      <c r="B52">
        <f t="shared" si="0"/>
        <v>31</v>
      </c>
      <c r="C52" s="11">
        <v>45108</v>
      </c>
      <c r="D52" s="19">
        <f>'Daily Interest'!D52</f>
        <v>-6113.0853733721515</v>
      </c>
      <c r="E52" s="8">
        <f>-$D51+'Deposite-Withdrawal'!$D51+SUM('Deposite-Withdrawal'!$E52:E52)</f>
        <v>1185143.2095443909</v>
      </c>
      <c r="F52" s="8">
        <f>-$D51+'Deposite-Withdrawal'!$D51+SUM('Deposite-Withdrawal'!$E52:F52)</f>
        <v>1185143.2095443909</v>
      </c>
      <c r="G52" s="8">
        <f>-$D51+'Deposite-Withdrawal'!$D51+SUM('Deposite-Withdrawal'!$E52:G52)</f>
        <v>1185143.2095443909</v>
      </c>
      <c r="H52" s="8">
        <f>-$D51+'Deposite-Withdrawal'!$D51+SUM('Deposite-Withdrawal'!$E52:H52)</f>
        <v>1185143.2095443909</v>
      </c>
      <c r="I52" s="8">
        <f>-$D51+'Deposite-Withdrawal'!$D51+SUM('Deposite-Withdrawal'!$E52:I52)</f>
        <v>1222419.1882968633</v>
      </c>
      <c r="J52" s="8">
        <f>-$D51+'Deposite-Withdrawal'!$D51+SUM('Deposite-Withdrawal'!$E52:J52)</f>
        <v>1222419.1882968633</v>
      </c>
      <c r="K52" s="8">
        <f>-$D51+'Deposite-Withdrawal'!$D51+SUM('Deposite-Withdrawal'!$E52:K52)</f>
        <v>1222419.1882968633</v>
      </c>
      <c r="L52" s="8">
        <f>-$D51+'Deposite-Withdrawal'!$D51+SUM('Deposite-Withdrawal'!$E52:L52)</f>
        <v>1222419.1882968633</v>
      </c>
      <c r="M52" s="8">
        <f>-$D51+'Deposite-Withdrawal'!$D51+SUM('Deposite-Withdrawal'!$E52:M52)</f>
        <v>1222419.1882968633</v>
      </c>
      <c r="N52" s="8">
        <f>-$D51+'Deposite-Withdrawal'!$D51+SUM('Deposite-Withdrawal'!$E52:N52)</f>
        <v>1222419.1882968633</v>
      </c>
      <c r="O52" s="8">
        <f>-$D51+'Deposite-Withdrawal'!$D51+SUM('Deposite-Withdrawal'!$E52:O52)</f>
        <v>1222419.1882968633</v>
      </c>
      <c r="P52" s="8">
        <f>-$D51+'Deposite-Withdrawal'!$D51+SUM('Deposite-Withdrawal'!$E52:P52)</f>
        <v>1222419.1882968633</v>
      </c>
      <c r="Q52" s="8">
        <f>-$D51+'Deposite-Withdrawal'!$D51+SUM('Deposite-Withdrawal'!$E52:Q52)</f>
        <v>1222419.1882968633</v>
      </c>
      <c r="R52" s="8">
        <f>-$D51+'Deposite-Withdrawal'!$D51+SUM('Deposite-Withdrawal'!$E52:R52)</f>
        <v>1222419.1882968633</v>
      </c>
      <c r="S52" s="8">
        <f>-$D51+'Deposite-Withdrawal'!$D51+SUM('Deposite-Withdrawal'!$E52:S52)</f>
        <v>1222419.1882968633</v>
      </c>
      <c r="T52" s="8">
        <f>-$D51+'Deposite-Withdrawal'!$D51+SUM('Deposite-Withdrawal'!$E52:T52)</f>
        <v>1222419.1882968633</v>
      </c>
      <c r="U52" s="8">
        <f>-$D51+'Deposite-Withdrawal'!$D51+SUM('Deposite-Withdrawal'!$E52:U52)</f>
        <v>1222419.1882968633</v>
      </c>
      <c r="V52" s="8">
        <f>-$D51+'Deposite-Withdrawal'!$D51+SUM('Deposite-Withdrawal'!$E52:V52)</f>
        <v>1222419.1882968633</v>
      </c>
      <c r="W52" s="8">
        <f>-$D51+'Deposite-Withdrawal'!$D51+SUM('Deposite-Withdrawal'!$E52:W52)</f>
        <v>1222419.1882968633</v>
      </c>
      <c r="X52" s="8">
        <f>-$D51+'Deposite-Withdrawal'!$D51+SUM('Deposite-Withdrawal'!$E52:X52)</f>
        <v>1222419.1882968633</v>
      </c>
      <c r="Y52" s="8">
        <f>-$D51+'Deposite-Withdrawal'!$D51+SUM('Deposite-Withdrawal'!$E52:Y52)</f>
        <v>1222419.1882968633</v>
      </c>
      <c r="Z52" s="8">
        <f>-$D51+'Deposite-Withdrawal'!$D51+SUM('Deposite-Withdrawal'!$E52:Z52)</f>
        <v>1222419.1882968633</v>
      </c>
      <c r="AA52" s="8">
        <f>-$D51+'Deposite-Withdrawal'!$D51+SUM('Deposite-Withdrawal'!$E52:AA52)</f>
        <v>1222419.1882968633</v>
      </c>
      <c r="AB52" s="8">
        <f>-$D51+'Deposite-Withdrawal'!$D51+SUM('Deposite-Withdrawal'!$E52:AB52)</f>
        <v>1222419.1882968633</v>
      </c>
      <c r="AC52" s="8">
        <f>-$D51+'Deposite-Withdrawal'!$D51+SUM('Deposite-Withdrawal'!$E52:AC52)</f>
        <v>1222419.1882968633</v>
      </c>
      <c r="AD52" s="8">
        <f>-$D51+'Deposite-Withdrawal'!$D51+SUM('Deposite-Withdrawal'!$E52:AD52)</f>
        <v>1222419.1882968633</v>
      </c>
      <c r="AE52" s="8">
        <f>-$D51+'Deposite-Withdrawal'!$D51+SUM('Deposite-Withdrawal'!$E52:AE52)</f>
        <v>1222419.1882968633</v>
      </c>
      <c r="AF52" s="8">
        <f>-$D51+'Deposite-Withdrawal'!$D51+SUM('Deposite-Withdrawal'!$E52:AF52)</f>
        <v>1222419.1882968633</v>
      </c>
      <c r="AG52" s="8">
        <f>-$D51+'Deposite-Withdrawal'!$D51+SUM('Deposite-Withdrawal'!$E52:AG52)</f>
        <v>1222419.1882968633</v>
      </c>
      <c r="AH52" s="8">
        <f>-$D51+'Deposite-Withdrawal'!$D51+SUM('Deposite-Withdrawal'!$E52:AH52)</f>
        <v>1222419.1882968633</v>
      </c>
      <c r="AI52" s="8">
        <f>-$D51+'Deposite-Withdrawal'!$D51+SUM('Deposite-Withdrawal'!$E52:AI52)</f>
        <v>1222419.1882968633</v>
      </c>
    </row>
    <row r="53" spans="1:35" x14ac:dyDescent="0.3">
      <c r="A53">
        <v>51</v>
      </c>
      <c r="B53">
        <f t="shared" si="0"/>
        <v>31</v>
      </c>
      <c r="C53" s="11">
        <v>45139</v>
      </c>
      <c r="D53" s="19">
        <f>'Daily Interest'!D53</f>
        <v>-6232.1673597889958</v>
      </c>
      <c r="E53" s="8">
        <f>-$D52+'Deposite-Withdrawal'!$D52+SUM('Deposite-Withdrawal'!$E53:E53)</f>
        <v>1222736.0442445262</v>
      </c>
      <c r="F53" s="8">
        <f>-$D52+'Deposite-Withdrawal'!$D52+SUM('Deposite-Withdrawal'!$E53:F53)</f>
        <v>1222736.0442445262</v>
      </c>
      <c r="G53" s="8">
        <f>-$D52+'Deposite-Withdrawal'!$D52+SUM('Deposite-Withdrawal'!$E53:G53)</f>
        <v>1222736.0442445262</v>
      </c>
      <c r="H53" s="8">
        <f>-$D52+'Deposite-Withdrawal'!$D52+SUM('Deposite-Withdrawal'!$E53:H53)</f>
        <v>1222736.0442445262</v>
      </c>
      <c r="I53" s="8">
        <f>-$D52+'Deposite-Withdrawal'!$D52+SUM('Deposite-Withdrawal'!$E53:I53)</f>
        <v>1260012.0229969986</v>
      </c>
      <c r="J53" s="8">
        <f>-$D52+'Deposite-Withdrawal'!$D52+SUM('Deposite-Withdrawal'!$E53:J53)</f>
        <v>1260012.0229969986</v>
      </c>
      <c r="K53" s="8">
        <f>-$D52+'Deposite-Withdrawal'!$D52+SUM('Deposite-Withdrawal'!$E53:K53)</f>
        <v>1260012.0229969986</v>
      </c>
      <c r="L53" s="8">
        <f>-$D52+'Deposite-Withdrawal'!$D52+SUM('Deposite-Withdrawal'!$E53:L53)</f>
        <v>1260012.0229969986</v>
      </c>
      <c r="M53" s="8">
        <f>-$D52+'Deposite-Withdrawal'!$D52+SUM('Deposite-Withdrawal'!$E53:M53)</f>
        <v>1260012.0229969986</v>
      </c>
      <c r="N53" s="8">
        <f>-$D52+'Deposite-Withdrawal'!$D52+SUM('Deposite-Withdrawal'!$E53:N53)</f>
        <v>1260012.0229969986</v>
      </c>
      <c r="O53" s="8">
        <f>-$D52+'Deposite-Withdrawal'!$D52+SUM('Deposite-Withdrawal'!$E53:O53)</f>
        <v>1260012.0229969986</v>
      </c>
      <c r="P53" s="8">
        <f>-$D52+'Deposite-Withdrawal'!$D52+SUM('Deposite-Withdrawal'!$E53:P53)</f>
        <v>1260012.0229969986</v>
      </c>
      <c r="Q53" s="8">
        <f>-$D52+'Deposite-Withdrawal'!$D52+SUM('Deposite-Withdrawal'!$E53:Q53)</f>
        <v>1260012.0229969986</v>
      </c>
      <c r="R53" s="8">
        <f>-$D52+'Deposite-Withdrawal'!$D52+SUM('Deposite-Withdrawal'!$E53:R53)</f>
        <v>1260012.0229969986</v>
      </c>
      <c r="S53" s="8">
        <f>-$D52+'Deposite-Withdrawal'!$D52+SUM('Deposite-Withdrawal'!$E53:S53)</f>
        <v>1260012.0229969986</v>
      </c>
      <c r="T53" s="8">
        <f>-$D52+'Deposite-Withdrawal'!$D52+SUM('Deposite-Withdrawal'!$E53:T53)</f>
        <v>1260012.0229969986</v>
      </c>
      <c r="U53" s="8">
        <f>-$D52+'Deposite-Withdrawal'!$D52+SUM('Deposite-Withdrawal'!$E53:U53)</f>
        <v>1260012.0229969986</v>
      </c>
      <c r="V53" s="8">
        <f>-$D52+'Deposite-Withdrawal'!$D52+SUM('Deposite-Withdrawal'!$E53:V53)</f>
        <v>1260012.0229969986</v>
      </c>
      <c r="W53" s="8">
        <f>-$D52+'Deposite-Withdrawal'!$D52+SUM('Deposite-Withdrawal'!$E53:W53)</f>
        <v>1260012.0229969986</v>
      </c>
      <c r="X53" s="8">
        <f>-$D52+'Deposite-Withdrawal'!$D52+SUM('Deposite-Withdrawal'!$E53:X53)</f>
        <v>1260012.0229969986</v>
      </c>
      <c r="Y53" s="8">
        <f>-$D52+'Deposite-Withdrawal'!$D52+SUM('Deposite-Withdrawal'!$E53:Y53)</f>
        <v>1260012.0229969986</v>
      </c>
      <c r="Z53" s="8">
        <f>-$D52+'Deposite-Withdrawal'!$D52+SUM('Deposite-Withdrawal'!$E53:Z53)</f>
        <v>1260012.0229969986</v>
      </c>
      <c r="AA53" s="8">
        <f>-$D52+'Deposite-Withdrawal'!$D52+SUM('Deposite-Withdrawal'!$E53:AA53)</f>
        <v>1260012.0229969986</v>
      </c>
      <c r="AB53" s="8">
        <f>-$D52+'Deposite-Withdrawal'!$D52+SUM('Deposite-Withdrawal'!$E53:AB53)</f>
        <v>1260012.0229969986</v>
      </c>
      <c r="AC53" s="8">
        <f>-$D52+'Deposite-Withdrawal'!$D52+SUM('Deposite-Withdrawal'!$E53:AC53)</f>
        <v>1260012.0229969986</v>
      </c>
      <c r="AD53" s="8">
        <f>-$D52+'Deposite-Withdrawal'!$D52+SUM('Deposite-Withdrawal'!$E53:AD53)</f>
        <v>1260012.0229969986</v>
      </c>
      <c r="AE53" s="8">
        <f>-$D52+'Deposite-Withdrawal'!$D52+SUM('Deposite-Withdrawal'!$E53:AE53)</f>
        <v>1260012.0229969986</v>
      </c>
      <c r="AF53" s="8">
        <f>-$D52+'Deposite-Withdrawal'!$D52+SUM('Deposite-Withdrawal'!$E53:AF53)</f>
        <v>1260012.0229969986</v>
      </c>
      <c r="AG53" s="8">
        <f>-$D52+'Deposite-Withdrawal'!$D52+SUM('Deposite-Withdrawal'!$E53:AG53)</f>
        <v>1260012.0229969986</v>
      </c>
      <c r="AH53" s="8">
        <f>-$D52+'Deposite-Withdrawal'!$D52+SUM('Deposite-Withdrawal'!$E53:AH53)</f>
        <v>1260012.0229969986</v>
      </c>
      <c r="AI53" s="8">
        <f>-$D52+'Deposite-Withdrawal'!$D52+SUM('Deposite-Withdrawal'!$E53:AI53)</f>
        <v>1260012.0229969986</v>
      </c>
    </row>
    <row r="54" spans="1:35" x14ac:dyDescent="0.3">
      <c r="A54">
        <v>52</v>
      </c>
      <c r="B54">
        <f t="shared" si="0"/>
        <v>30</v>
      </c>
      <c r="C54" s="11">
        <v>45170</v>
      </c>
      <c r="D54" s="19">
        <f>'Daily Interest'!D54</f>
        <v>-6141.2588481293451</v>
      </c>
      <c r="E54" s="8">
        <f>-$D53+'Deposite-Withdrawal'!$D53+SUM('Deposite-Withdrawal'!$E54:E54)</f>
        <v>1260131.1049834155</v>
      </c>
      <c r="F54" s="8">
        <f>-$D53+'Deposite-Withdrawal'!$D53+SUM('Deposite-Withdrawal'!$E54:F54)</f>
        <v>1260131.1049834155</v>
      </c>
      <c r="G54" s="8">
        <f>-$D53+'Deposite-Withdrawal'!$D53+SUM('Deposite-Withdrawal'!$E54:G54)</f>
        <v>1260131.1049834155</v>
      </c>
      <c r="H54" s="8">
        <f>-$D53+'Deposite-Withdrawal'!$D53+SUM('Deposite-Withdrawal'!$E54:H54)</f>
        <v>1260131.1049834155</v>
      </c>
      <c r="I54" s="8">
        <f>-$D53+'Deposite-Withdrawal'!$D53+SUM('Deposite-Withdrawal'!$E54:I54)</f>
        <v>1297407.0837358879</v>
      </c>
      <c r="J54" s="8">
        <f>-$D53+'Deposite-Withdrawal'!$D53+SUM('Deposite-Withdrawal'!$E54:J54)</f>
        <v>1297407.0837358879</v>
      </c>
      <c r="K54" s="8">
        <f>-$D53+'Deposite-Withdrawal'!$D53+SUM('Deposite-Withdrawal'!$E54:K54)</f>
        <v>1297407.0837358879</v>
      </c>
      <c r="L54" s="8">
        <f>-$D53+'Deposite-Withdrawal'!$D53+SUM('Deposite-Withdrawal'!$E54:L54)</f>
        <v>1297407.0837358879</v>
      </c>
      <c r="M54" s="8">
        <f>-$D53+'Deposite-Withdrawal'!$D53+SUM('Deposite-Withdrawal'!$E54:M54)</f>
        <v>1297407.0837358879</v>
      </c>
      <c r="N54" s="8">
        <f>-$D53+'Deposite-Withdrawal'!$D53+SUM('Deposite-Withdrawal'!$E54:N54)</f>
        <v>1297407.0837358879</v>
      </c>
      <c r="O54" s="8">
        <f>-$D53+'Deposite-Withdrawal'!$D53+SUM('Deposite-Withdrawal'!$E54:O54)</f>
        <v>1297407.0837358879</v>
      </c>
      <c r="P54" s="8">
        <f>-$D53+'Deposite-Withdrawal'!$D53+SUM('Deposite-Withdrawal'!$E54:P54)</f>
        <v>1297407.0837358879</v>
      </c>
      <c r="Q54" s="8">
        <f>-$D53+'Deposite-Withdrawal'!$D53+SUM('Deposite-Withdrawal'!$E54:Q54)</f>
        <v>1297407.0837358879</v>
      </c>
      <c r="R54" s="8">
        <f>-$D53+'Deposite-Withdrawal'!$D53+SUM('Deposite-Withdrawal'!$E54:R54)</f>
        <v>1297407.0837358879</v>
      </c>
      <c r="S54" s="8">
        <f>-$D53+'Deposite-Withdrawal'!$D53+SUM('Deposite-Withdrawal'!$E54:S54)</f>
        <v>1297407.0837358879</v>
      </c>
      <c r="T54" s="8">
        <f>-$D53+'Deposite-Withdrawal'!$D53+SUM('Deposite-Withdrawal'!$E54:T54)</f>
        <v>1297407.0837358879</v>
      </c>
      <c r="U54" s="8">
        <f>-$D53+'Deposite-Withdrawal'!$D53+SUM('Deposite-Withdrawal'!$E54:U54)</f>
        <v>1297407.0837358879</v>
      </c>
      <c r="V54" s="8">
        <f>-$D53+'Deposite-Withdrawal'!$D53+SUM('Deposite-Withdrawal'!$E54:V54)</f>
        <v>1297407.0837358879</v>
      </c>
      <c r="W54" s="8">
        <f>-$D53+'Deposite-Withdrawal'!$D53+SUM('Deposite-Withdrawal'!$E54:W54)</f>
        <v>1297407.0837358879</v>
      </c>
      <c r="X54" s="8">
        <f>-$D53+'Deposite-Withdrawal'!$D53+SUM('Deposite-Withdrawal'!$E54:X54)</f>
        <v>1297407.0837358879</v>
      </c>
      <c r="Y54" s="8">
        <f>-$D53+'Deposite-Withdrawal'!$D53+SUM('Deposite-Withdrawal'!$E54:Y54)</f>
        <v>1297407.0837358879</v>
      </c>
      <c r="Z54" s="8">
        <f>-$D53+'Deposite-Withdrawal'!$D53+SUM('Deposite-Withdrawal'!$E54:Z54)</f>
        <v>1297407.0837358879</v>
      </c>
      <c r="AA54" s="8">
        <f>-$D53+'Deposite-Withdrawal'!$D53+SUM('Deposite-Withdrawal'!$E54:AA54)</f>
        <v>1297407.0837358879</v>
      </c>
      <c r="AB54" s="8">
        <f>-$D53+'Deposite-Withdrawal'!$D53+SUM('Deposite-Withdrawal'!$E54:AB54)</f>
        <v>1297407.0837358879</v>
      </c>
      <c r="AC54" s="8">
        <f>-$D53+'Deposite-Withdrawal'!$D53+SUM('Deposite-Withdrawal'!$E54:AC54)</f>
        <v>1297407.0837358879</v>
      </c>
      <c r="AD54" s="8">
        <f>-$D53+'Deposite-Withdrawal'!$D53+SUM('Deposite-Withdrawal'!$E54:AD54)</f>
        <v>1297407.0837358879</v>
      </c>
      <c r="AE54" s="8">
        <f>-$D53+'Deposite-Withdrawal'!$D53+SUM('Deposite-Withdrawal'!$E54:AE54)</f>
        <v>1297407.0837358879</v>
      </c>
      <c r="AF54" s="8">
        <f>-$D53+'Deposite-Withdrawal'!$D53+SUM('Deposite-Withdrawal'!$E54:AF54)</f>
        <v>1297407.0837358879</v>
      </c>
      <c r="AG54" s="8">
        <f>-$D53+'Deposite-Withdrawal'!$D53+SUM('Deposite-Withdrawal'!$E54:AG54)</f>
        <v>1297407.0837358879</v>
      </c>
      <c r="AH54" s="8">
        <f>-$D53+'Deposite-Withdrawal'!$D53+SUM('Deposite-Withdrawal'!$E54:AH54)</f>
        <v>1297407.0837358879</v>
      </c>
      <c r="AI54" s="8">
        <f>-$D53+'Deposite-Withdrawal'!$D53+SUM('Deposite-Withdrawal'!$E54:AI54)</f>
        <v>1297407.0837358879</v>
      </c>
    </row>
    <row r="55" spans="1:35" x14ac:dyDescent="0.3">
      <c r="A55">
        <v>53</v>
      </c>
      <c r="B55">
        <f t="shared" si="0"/>
        <v>31</v>
      </c>
      <c r="C55" s="11">
        <v>45200</v>
      </c>
      <c r="D55" s="19">
        <f>'Daily Interest'!D55</f>
        <v>-6455.681195730629</v>
      </c>
      <c r="E55" s="8">
        <f>-$D54+'Deposite-Withdrawal'!$D54+SUM('Deposite-Withdrawal'!$E55:E55)</f>
        <v>1297316.1752242283</v>
      </c>
      <c r="F55" s="8">
        <f>-$D54+'Deposite-Withdrawal'!$D54+SUM('Deposite-Withdrawal'!$E55:F55)</f>
        <v>1297316.1752242283</v>
      </c>
      <c r="G55" s="8">
        <f>-$D54+'Deposite-Withdrawal'!$D54+SUM('Deposite-Withdrawal'!$E55:G55)</f>
        <v>1297316.1752242283</v>
      </c>
      <c r="H55" s="8">
        <f>-$D54+'Deposite-Withdrawal'!$D54+SUM('Deposite-Withdrawal'!$E55:H55)</f>
        <v>1297316.1752242283</v>
      </c>
      <c r="I55" s="8">
        <f>-$D54+'Deposite-Withdrawal'!$D54+SUM('Deposite-Withdrawal'!$E55:I55)</f>
        <v>1334592.1539767007</v>
      </c>
      <c r="J55" s="8">
        <f>-$D54+'Deposite-Withdrawal'!$D54+SUM('Deposite-Withdrawal'!$E55:J55)</f>
        <v>1334592.1539767007</v>
      </c>
      <c r="K55" s="8">
        <f>-$D54+'Deposite-Withdrawal'!$D54+SUM('Deposite-Withdrawal'!$E55:K55)</f>
        <v>1334592.1539767007</v>
      </c>
      <c r="L55" s="8">
        <f>-$D54+'Deposite-Withdrawal'!$D54+SUM('Deposite-Withdrawal'!$E55:L55)</f>
        <v>1334592.1539767007</v>
      </c>
      <c r="M55" s="8">
        <f>-$D54+'Deposite-Withdrawal'!$D54+SUM('Deposite-Withdrawal'!$E55:M55)</f>
        <v>1334592.1539767007</v>
      </c>
      <c r="N55" s="8">
        <f>-$D54+'Deposite-Withdrawal'!$D54+SUM('Deposite-Withdrawal'!$E55:N55)</f>
        <v>1334592.1539767007</v>
      </c>
      <c r="O55" s="8">
        <f>-$D54+'Deposite-Withdrawal'!$D54+SUM('Deposite-Withdrawal'!$E55:O55)</f>
        <v>1334592.1539767007</v>
      </c>
      <c r="P55" s="8">
        <f>-$D54+'Deposite-Withdrawal'!$D54+SUM('Deposite-Withdrawal'!$E55:P55)</f>
        <v>1334592.1539767007</v>
      </c>
      <c r="Q55" s="8">
        <f>-$D54+'Deposite-Withdrawal'!$D54+SUM('Deposite-Withdrawal'!$E55:Q55)</f>
        <v>1334592.1539767007</v>
      </c>
      <c r="R55" s="8">
        <f>-$D54+'Deposite-Withdrawal'!$D54+SUM('Deposite-Withdrawal'!$E55:R55)</f>
        <v>1334592.1539767007</v>
      </c>
      <c r="S55" s="8">
        <f>-$D54+'Deposite-Withdrawal'!$D54+SUM('Deposite-Withdrawal'!$E55:S55)</f>
        <v>1334592.1539767007</v>
      </c>
      <c r="T55" s="8">
        <f>-$D54+'Deposite-Withdrawal'!$D54+SUM('Deposite-Withdrawal'!$E55:T55)</f>
        <v>1334592.1539767007</v>
      </c>
      <c r="U55" s="8">
        <f>-$D54+'Deposite-Withdrawal'!$D54+SUM('Deposite-Withdrawal'!$E55:U55)</f>
        <v>1334592.1539767007</v>
      </c>
      <c r="V55" s="8">
        <f>-$D54+'Deposite-Withdrawal'!$D54+SUM('Deposite-Withdrawal'!$E55:V55)</f>
        <v>1334592.1539767007</v>
      </c>
      <c r="W55" s="8">
        <f>-$D54+'Deposite-Withdrawal'!$D54+SUM('Deposite-Withdrawal'!$E55:W55)</f>
        <v>1334592.1539767007</v>
      </c>
      <c r="X55" s="8">
        <f>-$D54+'Deposite-Withdrawal'!$D54+SUM('Deposite-Withdrawal'!$E55:X55)</f>
        <v>1334592.1539767007</v>
      </c>
      <c r="Y55" s="8">
        <f>-$D54+'Deposite-Withdrawal'!$D54+SUM('Deposite-Withdrawal'!$E55:Y55)</f>
        <v>1334592.1539767007</v>
      </c>
      <c r="Z55" s="8">
        <f>-$D54+'Deposite-Withdrawal'!$D54+SUM('Deposite-Withdrawal'!$E55:Z55)</f>
        <v>1334592.1539767007</v>
      </c>
      <c r="AA55" s="8">
        <f>-$D54+'Deposite-Withdrawal'!$D54+SUM('Deposite-Withdrawal'!$E55:AA55)</f>
        <v>1334592.1539767007</v>
      </c>
      <c r="AB55" s="8">
        <f>-$D54+'Deposite-Withdrawal'!$D54+SUM('Deposite-Withdrawal'!$E55:AB55)</f>
        <v>1334592.1539767007</v>
      </c>
      <c r="AC55" s="8">
        <f>-$D54+'Deposite-Withdrawal'!$D54+SUM('Deposite-Withdrawal'!$E55:AC55)</f>
        <v>1334592.1539767007</v>
      </c>
      <c r="AD55" s="8">
        <f>-$D54+'Deposite-Withdrawal'!$D54+SUM('Deposite-Withdrawal'!$E55:AD55)</f>
        <v>1334592.1539767007</v>
      </c>
      <c r="AE55" s="8">
        <f>-$D54+'Deposite-Withdrawal'!$D54+SUM('Deposite-Withdrawal'!$E55:AE55)</f>
        <v>1334592.1539767007</v>
      </c>
      <c r="AF55" s="8">
        <f>-$D54+'Deposite-Withdrawal'!$D54+SUM('Deposite-Withdrawal'!$E55:AF55)</f>
        <v>1334592.1539767007</v>
      </c>
      <c r="AG55" s="8">
        <f>-$D54+'Deposite-Withdrawal'!$D54+SUM('Deposite-Withdrawal'!$E55:AG55)</f>
        <v>1334592.1539767007</v>
      </c>
      <c r="AH55" s="8">
        <f>-$D54+'Deposite-Withdrawal'!$D54+SUM('Deposite-Withdrawal'!$E55:AH55)</f>
        <v>1334592.1539767007</v>
      </c>
      <c r="AI55" s="8">
        <f>-$D54+'Deposite-Withdrawal'!$D54+SUM('Deposite-Withdrawal'!$E55:AI55)</f>
        <v>1334592.1539767007</v>
      </c>
    </row>
    <row r="56" spans="1:35" x14ac:dyDescent="0.3">
      <c r="A56">
        <v>54</v>
      </c>
      <c r="B56">
        <f t="shared" si="0"/>
        <v>30</v>
      </c>
      <c r="C56" s="11">
        <v>45231</v>
      </c>
      <c r="D56" s="19">
        <f>'Daily Interest'!D56</f>
        <v>-6349.4761602729495</v>
      </c>
      <c r="E56" s="8">
        <f>-$D55+'Deposite-Withdrawal'!$D55+SUM('Deposite-Withdrawal'!$E56:E56)</f>
        <v>1334906.576324302</v>
      </c>
      <c r="F56" s="8">
        <f>-$D55+'Deposite-Withdrawal'!$D55+SUM('Deposite-Withdrawal'!$E56:F56)</f>
        <v>1334906.576324302</v>
      </c>
      <c r="G56" s="8">
        <f>-$D55+'Deposite-Withdrawal'!$D55+SUM('Deposite-Withdrawal'!$E56:G56)</f>
        <v>1334906.576324302</v>
      </c>
      <c r="H56" s="8">
        <f>-$D55+'Deposite-Withdrawal'!$D55+SUM('Deposite-Withdrawal'!$E56:H56)</f>
        <v>1334906.576324302</v>
      </c>
      <c r="I56" s="8">
        <f>-$D55+'Deposite-Withdrawal'!$D55+SUM('Deposite-Withdrawal'!$E56:I56)</f>
        <v>1372182.5550767744</v>
      </c>
      <c r="J56" s="8">
        <f>-$D55+'Deposite-Withdrawal'!$D55+SUM('Deposite-Withdrawal'!$E56:J56)</f>
        <v>1372182.5550767744</v>
      </c>
      <c r="K56" s="8">
        <f>-$D55+'Deposite-Withdrawal'!$D55+SUM('Deposite-Withdrawal'!$E56:K56)</f>
        <v>1372182.5550767744</v>
      </c>
      <c r="L56" s="8">
        <f>-$D55+'Deposite-Withdrawal'!$D55+SUM('Deposite-Withdrawal'!$E56:L56)</f>
        <v>1372182.5550767744</v>
      </c>
      <c r="M56" s="8">
        <f>-$D55+'Deposite-Withdrawal'!$D55+SUM('Deposite-Withdrawal'!$E56:M56)</f>
        <v>1372182.5550767744</v>
      </c>
      <c r="N56" s="8">
        <f>-$D55+'Deposite-Withdrawal'!$D55+SUM('Deposite-Withdrawal'!$E56:N56)</f>
        <v>1372182.5550767744</v>
      </c>
      <c r="O56" s="8">
        <f>-$D55+'Deposite-Withdrawal'!$D55+SUM('Deposite-Withdrawal'!$E56:O56)</f>
        <v>1372182.5550767744</v>
      </c>
      <c r="P56" s="8">
        <f>-$D55+'Deposite-Withdrawal'!$D55+SUM('Deposite-Withdrawal'!$E56:P56)</f>
        <v>1372182.5550767744</v>
      </c>
      <c r="Q56" s="8">
        <f>-$D55+'Deposite-Withdrawal'!$D55+SUM('Deposite-Withdrawal'!$E56:Q56)</f>
        <v>1372182.5550767744</v>
      </c>
      <c r="R56" s="8">
        <f>-$D55+'Deposite-Withdrawal'!$D55+SUM('Deposite-Withdrawal'!$E56:R56)</f>
        <v>1372182.5550767744</v>
      </c>
      <c r="S56" s="8">
        <f>-$D55+'Deposite-Withdrawal'!$D55+SUM('Deposite-Withdrawal'!$E56:S56)</f>
        <v>1372182.5550767744</v>
      </c>
      <c r="T56" s="8">
        <f>-$D55+'Deposite-Withdrawal'!$D55+SUM('Deposite-Withdrawal'!$E56:T56)</f>
        <v>1372182.5550767744</v>
      </c>
      <c r="U56" s="8">
        <f>-$D55+'Deposite-Withdrawal'!$D55+SUM('Deposite-Withdrawal'!$E56:U56)</f>
        <v>1372182.5550767744</v>
      </c>
      <c r="V56" s="8">
        <f>-$D55+'Deposite-Withdrawal'!$D55+SUM('Deposite-Withdrawal'!$E56:V56)</f>
        <v>1372182.5550767744</v>
      </c>
      <c r="W56" s="8">
        <f>-$D55+'Deposite-Withdrawal'!$D55+SUM('Deposite-Withdrawal'!$E56:W56)</f>
        <v>1372182.5550767744</v>
      </c>
      <c r="X56" s="8">
        <f>-$D55+'Deposite-Withdrawal'!$D55+SUM('Deposite-Withdrawal'!$E56:X56)</f>
        <v>1372182.5550767744</v>
      </c>
      <c r="Y56" s="8">
        <f>-$D55+'Deposite-Withdrawal'!$D55+SUM('Deposite-Withdrawal'!$E56:Y56)</f>
        <v>1372182.5550767744</v>
      </c>
      <c r="Z56" s="8">
        <f>-$D55+'Deposite-Withdrawal'!$D55+SUM('Deposite-Withdrawal'!$E56:Z56)</f>
        <v>1372182.5550767744</v>
      </c>
      <c r="AA56" s="8">
        <f>-$D55+'Deposite-Withdrawal'!$D55+SUM('Deposite-Withdrawal'!$E56:AA56)</f>
        <v>1372182.5550767744</v>
      </c>
      <c r="AB56" s="8">
        <f>-$D55+'Deposite-Withdrawal'!$D55+SUM('Deposite-Withdrawal'!$E56:AB56)</f>
        <v>1372182.5550767744</v>
      </c>
      <c r="AC56" s="8">
        <f>-$D55+'Deposite-Withdrawal'!$D55+SUM('Deposite-Withdrawal'!$E56:AC56)</f>
        <v>1372182.5550767744</v>
      </c>
      <c r="AD56" s="8">
        <f>-$D55+'Deposite-Withdrawal'!$D55+SUM('Deposite-Withdrawal'!$E56:AD56)</f>
        <v>1372182.5550767744</v>
      </c>
      <c r="AE56" s="8">
        <f>-$D55+'Deposite-Withdrawal'!$D55+SUM('Deposite-Withdrawal'!$E56:AE56)</f>
        <v>1372182.5550767744</v>
      </c>
      <c r="AF56" s="8">
        <f>-$D55+'Deposite-Withdrawal'!$D55+SUM('Deposite-Withdrawal'!$E56:AF56)</f>
        <v>1372182.5550767744</v>
      </c>
      <c r="AG56" s="8">
        <f>-$D55+'Deposite-Withdrawal'!$D55+SUM('Deposite-Withdrawal'!$E56:AG56)</f>
        <v>1372182.5550767744</v>
      </c>
      <c r="AH56" s="8">
        <f>-$D55+'Deposite-Withdrawal'!$D55+SUM('Deposite-Withdrawal'!$E56:AH56)</f>
        <v>1372182.5550767744</v>
      </c>
      <c r="AI56" s="8">
        <f>-$D55+'Deposite-Withdrawal'!$D55+SUM('Deposite-Withdrawal'!$E56:AI56)</f>
        <v>1372182.5550767744</v>
      </c>
    </row>
    <row r="57" spans="1:35" x14ac:dyDescent="0.3">
      <c r="A57">
        <v>55</v>
      </c>
      <c r="B57">
        <f t="shared" si="0"/>
        <v>31</v>
      </c>
      <c r="C57" s="11">
        <v>45261</v>
      </c>
      <c r="D57" s="19">
        <f>'Daily Interest'!D57</f>
        <v>-6661.3532607639709</v>
      </c>
      <c r="E57" s="8">
        <f>-$D56+'Deposite-Withdrawal'!$D56+SUM('Deposite-Withdrawal'!$E57:E57)</f>
        <v>1372076.3500413168</v>
      </c>
      <c r="F57" s="8">
        <f>-$D56+'Deposite-Withdrawal'!$D56+SUM('Deposite-Withdrawal'!$E57:F57)</f>
        <v>1372076.3500413168</v>
      </c>
      <c r="G57" s="8">
        <f>-$D56+'Deposite-Withdrawal'!$D56+SUM('Deposite-Withdrawal'!$E57:G57)</f>
        <v>1372076.3500413168</v>
      </c>
      <c r="H57" s="8">
        <f>-$D56+'Deposite-Withdrawal'!$D56+SUM('Deposite-Withdrawal'!$E57:H57)</f>
        <v>1372076.3500413168</v>
      </c>
      <c r="I57" s="8">
        <f>-$D56+'Deposite-Withdrawal'!$D56+SUM('Deposite-Withdrawal'!$E57:I57)</f>
        <v>1409352.3287937893</v>
      </c>
      <c r="J57" s="8">
        <f>-$D56+'Deposite-Withdrawal'!$D56+SUM('Deposite-Withdrawal'!$E57:J57)</f>
        <v>1409352.3287937893</v>
      </c>
      <c r="K57" s="8">
        <f>-$D56+'Deposite-Withdrawal'!$D56+SUM('Deposite-Withdrawal'!$E57:K57)</f>
        <v>1409352.3287937893</v>
      </c>
      <c r="L57" s="8">
        <f>-$D56+'Deposite-Withdrawal'!$D56+SUM('Deposite-Withdrawal'!$E57:L57)</f>
        <v>1409352.3287937893</v>
      </c>
      <c r="M57" s="8">
        <f>-$D56+'Deposite-Withdrawal'!$D56+SUM('Deposite-Withdrawal'!$E57:M57)</f>
        <v>1409352.3287937893</v>
      </c>
      <c r="N57" s="8">
        <f>-$D56+'Deposite-Withdrawal'!$D56+SUM('Deposite-Withdrawal'!$E57:N57)</f>
        <v>1409352.3287937893</v>
      </c>
      <c r="O57" s="8">
        <f>-$D56+'Deposite-Withdrawal'!$D56+SUM('Deposite-Withdrawal'!$E57:O57)</f>
        <v>1409352.3287937893</v>
      </c>
      <c r="P57" s="8">
        <f>-$D56+'Deposite-Withdrawal'!$D56+SUM('Deposite-Withdrawal'!$E57:P57)</f>
        <v>1409352.3287937893</v>
      </c>
      <c r="Q57" s="8">
        <f>-$D56+'Deposite-Withdrawal'!$D56+SUM('Deposite-Withdrawal'!$E57:Q57)</f>
        <v>1409352.3287937893</v>
      </c>
      <c r="R57" s="8">
        <f>-$D56+'Deposite-Withdrawal'!$D56+SUM('Deposite-Withdrawal'!$E57:R57)</f>
        <v>1409352.3287937893</v>
      </c>
      <c r="S57" s="8">
        <f>-$D56+'Deposite-Withdrawal'!$D56+SUM('Deposite-Withdrawal'!$E57:S57)</f>
        <v>1409352.3287937893</v>
      </c>
      <c r="T57" s="8">
        <f>-$D56+'Deposite-Withdrawal'!$D56+SUM('Deposite-Withdrawal'!$E57:T57)</f>
        <v>1409352.3287937893</v>
      </c>
      <c r="U57" s="8">
        <f>-$D56+'Deposite-Withdrawal'!$D56+SUM('Deposite-Withdrawal'!$E57:U57)</f>
        <v>1409352.3287937893</v>
      </c>
      <c r="V57" s="8">
        <f>-$D56+'Deposite-Withdrawal'!$D56+SUM('Deposite-Withdrawal'!$E57:V57)</f>
        <v>1409352.3287937893</v>
      </c>
      <c r="W57" s="8">
        <f>-$D56+'Deposite-Withdrawal'!$D56+SUM('Deposite-Withdrawal'!$E57:W57)</f>
        <v>1409352.3287937893</v>
      </c>
      <c r="X57" s="8">
        <f>-$D56+'Deposite-Withdrawal'!$D56+SUM('Deposite-Withdrawal'!$E57:X57)</f>
        <v>1409352.3287937893</v>
      </c>
      <c r="Y57" s="8">
        <f>-$D56+'Deposite-Withdrawal'!$D56+SUM('Deposite-Withdrawal'!$E57:Y57)</f>
        <v>1409352.3287937893</v>
      </c>
      <c r="Z57" s="8">
        <f>-$D56+'Deposite-Withdrawal'!$D56+SUM('Deposite-Withdrawal'!$E57:Z57)</f>
        <v>1409352.3287937893</v>
      </c>
      <c r="AA57" s="8">
        <f>-$D56+'Deposite-Withdrawal'!$D56+SUM('Deposite-Withdrawal'!$E57:AA57)</f>
        <v>1409352.3287937893</v>
      </c>
      <c r="AB57" s="8">
        <f>-$D56+'Deposite-Withdrawal'!$D56+SUM('Deposite-Withdrawal'!$E57:AB57)</f>
        <v>1409352.3287937893</v>
      </c>
      <c r="AC57" s="8">
        <f>-$D56+'Deposite-Withdrawal'!$D56+SUM('Deposite-Withdrawal'!$E57:AC57)</f>
        <v>1409352.3287937893</v>
      </c>
      <c r="AD57" s="8">
        <f>-$D56+'Deposite-Withdrawal'!$D56+SUM('Deposite-Withdrawal'!$E57:AD57)</f>
        <v>1409352.3287937893</v>
      </c>
      <c r="AE57" s="8">
        <f>-$D56+'Deposite-Withdrawal'!$D56+SUM('Deposite-Withdrawal'!$E57:AE57)</f>
        <v>1409352.3287937893</v>
      </c>
      <c r="AF57" s="8">
        <f>-$D56+'Deposite-Withdrawal'!$D56+SUM('Deposite-Withdrawal'!$E57:AF57)</f>
        <v>1409352.3287937893</v>
      </c>
      <c r="AG57" s="8">
        <f>-$D56+'Deposite-Withdrawal'!$D56+SUM('Deposite-Withdrawal'!$E57:AG57)</f>
        <v>1409352.3287937893</v>
      </c>
      <c r="AH57" s="8">
        <f>-$D56+'Deposite-Withdrawal'!$D56+SUM('Deposite-Withdrawal'!$E57:AH57)</f>
        <v>1409352.3287937893</v>
      </c>
      <c r="AI57" s="8">
        <f>-$D56+'Deposite-Withdrawal'!$D56+SUM('Deposite-Withdrawal'!$E57:AI57)</f>
        <v>1409352.3287937893</v>
      </c>
    </row>
    <row r="58" spans="1:35" x14ac:dyDescent="0.3">
      <c r="A58">
        <v>56</v>
      </c>
      <c r="B58">
        <f t="shared" si="0"/>
        <v>31</v>
      </c>
      <c r="C58" s="11">
        <v>45292</v>
      </c>
      <c r="D58" s="19">
        <f>'Daily Interest'!D58</f>
        <v>-6756.6727096677905</v>
      </c>
      <c r="E58" s="8">
        <f>-$D57+'Deposite-Withdrawal'!$D57+SUM('Deposite-Withdrawal'!$E58:E58)</f>
        <v>1409664.2058942802</v>
      </c>
      <c r="F58" s="8">
        <f>-$D57+'Deposite-Withdrawal'!$D57+SUM('Deposite-Withdrawal'!$E58:F58)</f>
        <v>1409664.2058942802</v>
      </c>
      <c r="G58" s="8">
        <f>-$D57+'Deposite-Withdrawal'!$D57+SUM('Deposite-Withdrawal'!$E58:G58)</f>
        <v>1409664.2058942802</v>
      </c>
      <c r="H58" s="8">
        <f>-$D57+'Deposite-Withdrawal'!$D57+SUM('Deposite-Withdrawal'!$E58:H58)</f>
        <v>1409664.2058942802</v>
      </c>
      <c r="I58" s="8">
        <f>-$D57+'Deposite-Withdrawal'!$D57+SUM('Deposite-Withdrawal'!$E58:I58)</f>
        <v>1446940.1846467527</v>
      </c>
      <c r="J58" s="8">
        <f>-$D57+'Deposite-Withdrawal'!$D57+SUM('Deposite-Withdrawal'!$E58:J58)</f>
        <v>1446940.1846467527</v>
      </c>
      <c r="K58" s="8">
        <f>-$D57+'Deposite-Withdrawal'!$D57+SUM('Deposite-Withdrawal'!$E58:K58)</f>
        <v>1446940.1846467527</v>
      </c>
      <c r="L58" s="8">
        <f>-$D57+'Deposite-Withdrawal'!$D57+SUM('Deposite-Withdrawal'!$E58:L58)</f>
        <v>1446940.1846467527</v>
      </c>
      <c r="M58" s="8">
        <f>-$D57+'Deposite-Withdrawal'!$D57+SUM('Deposite-Withdrawal'!$E58:M58)</f>
        <v>1446940.1846467527</v>
      </c>
      <c r="N58" s="8">
        <f>-$D57+'Deposite-Withdrawal'!$D57+SUM('Deposite-Withdrawal'!$E58:N58)</f>
        <v>1446940.1846467527</v>
      </c>
      <c r="O58" s="8">
        <f>-$D57+'Deposite-Withdrawal'!$D57+SUM('Deposite-Withdrawal'!$E58:O58)</f>
        <v>1446940.1846467527</v>
      </c>
      <c r="P58" s="8">
        <f>-$D57+'Deposite-Withdrawal'!$D57+SUM('Deposite-Withdrawal'!$E58:P58)</f>
        <v>1446940.1846467527</v>
      </c>
      <c r="Q58" s="8">
        <f>-$D57+'Deposite-Withdrawal'!$D57+SUM('Deposite-Withdrawal'!$E58:Q58)</f>
        <v>1446940.1846467527</v>
      </c>
      <c r="R58" s="8">
        <f>-$D57+'Deposite-Withdrawal'!$D57+SUM('Deposite-Withdrawal'!$E58:R58)</f>
        <v>1446940.1846467527</v>
      </c>
      <c r="S58" s="8">
        <f>-$D57+'Deposite-Withdrawal'!$D57+SUM('Deposite-Withdrawal'!$E58:S58)</f>
        <v>1446940.1846467527</v>
      </c>
      <c r="T58" s="8">
        <f>-$D57+'Deposite-Withdrawal'!$D57+SUM('Deposite-Withdrawal'!$E58:T58)</f>
        <v>1446940.1846467527</v>
      </c>
      <c r="U58" s="8">
        <f>-$D57+'Deposite-Withdrawal'!$D57+SUM('Deposite-Withdrawal'!$E58:U58)</f>
        <v>1446940.1846467527</v>
      </c>
      <c r="V58" s="8">
        <f>-$D57+'Deposite-Withdrawal'!$D57+SUM('Deposite-Withdrawal'!$E58:V58)</f>
        <v>1446940.1846467527</v>
      </c>
      <c r="W58" s="8">
        <f>-$D57+'Deposite-Withdrawal'!$D57+SUM('Deposite-Withdrawal'!$E58:W58)</f>
        <v>1446940.1846467527</v>
      </c>
      <c r="X58" s="8">
        <f>-$D57+'Deposite-Withdrawal'!$D57+SUM('Deposite-Withdrawal'!$E58:X58)</f>
        <v>1446940.1846467527</v>
      </c>
      <c r="Y58" s="8">
        <f>-$D57+'Deposite-Withdrawal'!$D57+SUM('Deposite-Withdrawal'!$E58:Y58)</f>
        <v>1446940.1846467527</v>
      </c>
      <c r="Z58" s="8">
        <f>-$D57+'Deposite-Withdrawal'!$D57+SUM('Deposite-Withdrawal'!$E58:Z58)</f>
        <v>1446940.1846467527</v>
      </c>
      <c r="AA58" s="8">
        <f>-$D57+'Deposite-Withdrawal'!$D57+SUM('Deposite-Withdrawal'!$E58:AA58)</f>
        <v>1446940.1846467527</v>
      </c>
      <c r="AB58" s="8">
        <f>-$D57+'Deposite-Withdrawal'!$D57+SUM('Deposite-Withdrawal'!$E58:AB58)</f>
        <v>1446940.1846467527</v>
      </c>
      <c r="AC58" s="8">
        <f>-$D57+'Deposite-Withdrawal'!$D57+SUM('Deposite-Withdrawal'!$E58:AC58)</f>
        <v>1446940.1846467527</v>
      </c>
      <c r="AD58" s="8">
        <f>-$D57+'Deposite-Withdrawal'!$D57+SUM('Deposite-Withdrawal'!$E58:AD58)</f>
        <v>1446940.1846467527</v>
      </c>
      <c r="AE58" s="8">
        <f>-$D57+'Deposite-Withdrawal'!$D57+SUM('Deposite-Withdrawal'!$E58:AE58)</f>
        <v>1446940.1846467527</v>
      </c>
      <c r="AF58" s="8">
        <f>-$D57+'Deposite-Withdrawal'!$D57+SUM('Deposite-Withdrawal'!$E58:AF58)</f>
        <v>1446940.1846467527</v>
      </c>
      <c r="AG58" s="8">
        <f>-$D57+'Deposite-Withdrawal'!$D57+SUM('Deposite-Withdrawal'!$E58:AG58)</f>
        <v>1446940.1846467527</v>
      </c>
      <c r="AH58" s="8">
        <f>-$D57+'Deposite-Withdrawal'!$D57+SUM('Deposite-Withdrawal'!$E58:AH58)</f>
        <v>1446940.1846467527</v>
      </c>
      <c r="AI58" s="8">
        <f>-$D57+'Deposite-Withdrawal'!$D57+SUM('Deposite-Withdrawal'!$E58:AI58)</f>
        <v>1446940.1846467527</v>
      </c>
    </row>
    <row r="59" spans="1:35" x14ac:dyDescent="0.3">
      <c r="A59">
        <v>57</v>
      </c>
      <c r="B59">
        <f t="shared" si="0"/>
        <v>29</v>
      </c>
      <c r="C59" s="11">
        <v>45323</v>
      </c>
      <c r="D59" s="19">
        <f>'Daily Interest'!D59</f>
        <v>-6405.5289640137235</v>
      </c>
      <c r="E59" s="8">
        <f>-$D58+'Deposite-Withdrawal'!$D58+SUM('Deposite-Withdrawal'!$E59:E59)</f>
        <v>1447035.5040956566</v>
      </c>
      <c r="F59" s="8">
        <f>-$D58+'Deposite-Withdrawal'!$D58+SUM('Deposite-Withdrawal'!$E59:F59)</f>
        <v>1447035.5040956566</v>
      </c>
      <c r="G59" s="8">
        <f>-$D58+'Deposite-Withdrawal'!$D58+SUM('Deposite-Withdrawal'!$E59:G59)</f>
        <v>1447035.5040956566</v>
      </c>
      <c r="H59" s="8">
        <f>-$D58+'Deposite-Withdrawal'!$D58+SUM('Deposite-Withdrawal'!$E59:H59)</f>
        <v>1447035.5040956566</v>
      </c>
      <c r="I59" s="8">
        <f>-$D58+'Deposite-Withdrawal'!$D58+SUM('Deposite-Withdrawal'!$E59:I59)</f>
        <v>1484311.482848129</v>
      </c>
      <c r="J59" s="8">
        <f>-$D58+'Deposite-Withdrawal'!$D58+SUM('Deposite-Withdrawal'!$E59:J59)</f>
        <v>1484311.482848129</v>
      </c>
      <c r="K59" s="8">
        <f>-$D58+'Deposite-Withdrawal'!$D58+SUM('Deposite-Withdrawal'!$E59:K59)</f>
        <v>1484311.482848129</v>
      </c>
      <c r="L59" s="8">
        <f>-$D58+'Deposite-Withdrawal'!$D58+SUM('Deposite-Withdrawal'!$E59:L59)</f>
        <v>1484311.482848129</v>
      </c>
      <c r="M59" s="8">
        <f>-$D58+'Deposite-Withdrawal'!$D58+SUM('Deposite-Withdrawal'!$E59:M59)</f>
        <v>1484311.482848129</v>
      </c>
      <c r="N59" s="8">
        <f>-$D58+'Deposite-Withdrawal'!$D58+SUM('Deposite-Withdrawal'!$E59:N59)</f>
        <v>1484311.482848129</v>
      </c>
      <c r="O59" s="8">
        <f>-$D58+'Deposite-Withdrawal'!$D58+SUM('Deposite-Withdrawal'!$E59:O59)</f>
        <v>1484311.482848129</v>
      </c>
      <c r="P59" s="8">
        <f>-$D58+'Deposite-Withdrawal'!$D58+SUM('Deposite-Withdrawal'!$E59:P59)</f>
        <v>1484311.482848129</v>
      </c>
      <c r="Q59" s="8">
        <f>-$D58+'Deposite-Withdrawal'!$D58+SUM('Deposite-Withdrawal'!$E59:Q59)</f>
        <v>1484311.482848129</v>
      </c>
      <c r="R59" s="8">
        <f>-$D58+'Deposite-Withdrawal'!$D58+SUM('Deposite-Withdrawal'!$E59:R59)</f>
        <v>1484311.482848129</v>
      </c>
      <c r="S59" s="8">
        <f>-$D58+'Deposite-Withdrawal'!$D58+SUM('Deposite-Withdrawal'!$E59:S59)</f>
        <v>1484311.482848129</v>
      </c>
      <c r="T59" s="8">
        <f>-$D58+'Deposite-Withdrawal'!$D58+SUM('Deposite-Withdrawal'!$E59:T59)</f>
        <v>1484311.482848129</v>
      </c>
      <c r="U59" s="8">
        <f>-$D58+'Deposite-Withdrawal'!$D58+SUM('Deposite-Withdrawal'!$E59:U59)</f>
        <v>1484311.482848129</v>
      </c>
      <c r="V59" s="8">
        <f>-$D58+'Deposite-Withdrawal'!$D58+SUM('Deposite-Withdrawal'!$E59:V59)</f>
        <v>1484311.482848129</v>
      </c>
      <c r="W59" s="8">
        <f>-$D58+'Deposite-Withdrawal'!$D58+SUM('Deposite-Withdrawal'!$E59:W59)</f>
        <v>1484311.482848129</v>
      </c>
      <c r="X59" s="8">
        <f>-$D58+'Deposite-Withdrawal'!$D58+SUM('Deposite-Withdrawal'!$E59:X59)</f>
        <v>1484311.482848129</v>
      </c>
      <c r="Y59" s="8">
        <f>-$D58+'Deposite-Withdrawal'!$D58+SUM('Deposite-Withdrawal'!$E59:Y59)</f>
        <v>1484311.482848129</v>
      </c>
      <c r="Z59" s="8">
        <f>-$D58+'Deposite-Withdrawal'!$D58+SUM('Deposite-Withdrawal'!$E59:Z59)</f>
        <v>1484311.482848129</v>
      </c>
      <c r="AA59" s="8">
        <f>-$D58+'Deposite-Withdrawal'!$D58+SUM('Deposite-Withdrawal'!$E59:AA59)</f>
        <v>1484311.482848129</v>
      </c>
      <c r="AB59" s="8">
        <f>-$D58+'Deposite-Withdrawal'!$D58+SUM('Deposite-Withdrawal'!$E59:AB59)</f>
        <v>1484311.482848129</v>
      </c>
      <c r="AC59" s="8">
        <f>-$D58+'Deposite-Withdrawal'!$D58+SUM('Deposite-Withdrawal'!$E59:AC59)</f>
        <v>1484311.482848129</v>
      </c>
      <c r="AD59" s="8">
        <f>-$D58+'Deposite-Withdrawal'!$D58+SUM('Deposite-Withdrawal'!$E59:AD59)</f>
        <v>1484311.482848129</v>
      </c>
      <c r="AE59" s="8">
        <f>-$D58+'Deposite-Withdrawal'!$D58+SUM('Deposite-Withdrawal'!$E59:AE59)</f>
        <v>1484311.482848129</v>
      </c>
      <c r="AF59" s="8">
        <f>-$D58+'Deposite-Withdrawal'!$D58+SUM('Deposite-Withdrawal'!$E59:AF59)</f>
        <v>1484311.482848129</v>
      </c>
      <c r="AG59" s="8">
        <f>-$D58+'Deposite-Withdrawal'!$D58+SUM('Deposite-Withdrawal'!$E59:AG59)</f>
        <v>1484311.482848129</v>
      </c>
      <c r="AH59" s="8">
        <f>-$D58+'Deposite-Withdrawal'!$D58+SUM('Deposite-Withdrawal'!$E59:AH59)</f>
        <v>1484311.482848129</v>
      </c>
      <c r="AI59" s="8">
        <f>-$D58+'Deposite-Withdrawal'!$D58+SUM('Deposite-Withdrawal'!$E59:AI59)</f>
        <v>1484311.482848129</v>
      </c>
    </row>
    <row r="60" spans="1:35" x14ac:dyDescent="0.3">
      <c r="A60">
        <v>58</v>
      </c>
      <c r="B60">
        <f t="shared" si="0"/>
        <v>31</v>
      </c>
      <c r="C60" s="11">
        <v>45352</v>
      </c>
      <c r="D60" s="19">
        <f>'Daily Interest'!D60</f>
        <v>-6934.1370318919726</v>
      </c>
      <c r="E60" s="8">
        <f>-$D59+'Deposite-Withdrawal'!$D59+SUM('Deposite-Withdrawal'!$E60:E60)</f>
        <v>1483960.339102475</v>
      </c>
      <c r="F60" s="8">
        <f>-$D59+'Deposite-Withdrawal'!$D59+SUM('Deposite-Withdrawal'!$E60:F60)</f>
        <v>1483960.339102475</v>
      </c>
      <c r="G60" s="8">
        <f>-$D59+'Deposite-Withdrawal'!$D59+SUM('Deposite-Withdrawal'!$E60:G60)</f>
        <v>1483960.339102475</v>
      </c>
      <c r="H60" s="8">
        <f>-$D59+'Deposite-Withdrawal'!$D59+SUM('Deposite-Withdrawal'!$E60:H60)</f>
        <v>1483960.339102475</v>
      </c>
      <c r="I60" s="8">
        <f>-$D59+'Deposite-Withdrawal'!$D59+SUM('Deposite-Withdrawal'!$E60:I60)</f>
        <v>1521236.3178549474</v>
      </c>
      <c r="J60" s="8">
        <f>-$D59+'Deposite-Withdrawal'!$D59+SUM('Deposite-Withdrawal'!$E60:J60)</f>
        <v>1521236.3178549474</v>
      </c>
      <c r="K60" s="8">
        <f>-$D59+'Deposite-Withdrawal'!$D59+SUM('Deposite-Withdrawal'!$E60:K60)</f>
        <v>1521236.3178549474</v>
      </c>
      <c r="L60" s="8">
        <f>-$D59+'Deposite-Withdrawal'!$D59+SUM('Deposite-Withdrawal'!$E60:L60)</f>
        <v>1521236.3178549474</v>
      </c>
      <c r="M60" s="8">
        <f>-$D59+'Deposite-Withdrawal'!$D59+SUM('Deposite-Withdrawal'!$E60:M60)</f>
        <v>1521236.3178549474</v>
      </c>
      <c r="N60" s="8">
        <f>-$D59+'Deposite-Withdrawal'!$D59+SUM('Deposite-Withdrawal'!$E60:N60)</f>
        <v>1521236.3178549474</v>
      </c>
      <c r="O60" s="8">
        <f>-$D59+'Deposite-Withdrawal'!$D59+SUM('Deposite-Withdrawal'!$E60:O60)</f>
        <v>1521236.3178549474</v>
      </c>
      <c r="P60" s="8">
        <f>-$D59+'Deposite-Withdrawal'!$D59+SUM('Deposite-Withdrawal'!$E60:P60)</f>
        <v>1521236.3178549474</v>
      </c>
      <c r="Q60" s="8">
        <f>-$D59+'Deposite-Withdrawal'!$D59+SUM('Deposite-Withdrawal'!$E60:Q60)</f>
        <v>1521236.3178549474</v>
      </c>
      <c r="R60" s="8">
        <f>-$D59+'Deposite-Withdrawal'!$D59+SUM('Deposite-Withdrawal'!$E60:R60)</f>
        <v>1521236.3178549474</v>
      </c>
      <c r="S60" s="8">
        <f>-$D59+'Deposite-Withdrawal'!$D59+SUM('Deposite-Withdrawal'!$E60:S60)</f>
        <v>1521236.3178549474</v>
      </c>
      <c r="T60" s="8">
        <f>-$D59+'Deposite-Withdrawal'!$D59+SUM('Deposite-Withdrawal'!$E60:T60)</f>
        <v>1521236.3178549474</v>
      </c>
      <c r="U60" s="8">
        <f>-$D59+'Deposite-Withdrawal'!$D59+SUM('Deposite-Withdrawal'!$E60:U60)</f>
        <v>1521236.3178549474</v>
      </c>
      <c r="V60" s="8">
        <f>-$D59+'Deposite-Withdrawal'!$D59+SUM('Deposite-Withdrawal'!$E60:V60)</f>
        <v>1521236.3178549474</v>
      </c>
      <c r="W60" s="8">
        <f>-$D59+'Deposite-Withdrawal'!$D59+SUM('Deposite-Withdrawal'!$E60:W60)</f>
        <v>1521236.3178549474</v>
      </c>
      <c r="X60" s="8">
        <f>-$D59+'Deposite-Withdrawal'!$D59+SUM('Deposite-Withdrawal'!$E60:X60)</f>
        <v>1521236.3178549474</v>
      </c>
      <c r="Y60" s="8">
        <f>-$D59+'Deposite-Withdrawal'!$D59+SUM('Deposite-Withdrawal'!$E60:Y60)</f>
        <v>1521236.3178549474</v>
      </c>
      <c r="Z60" s="8">
        <f>-$D59+'Deposite-Withdrawal'!$D59+SUM('Deposite-Withdrawal'!$E60:Z60)</f>
        <v>1521236.3178549474</v>
      </c>
      <c r="AA60" s="8">
        <f>-$D59+'Deposite-Withdrawal'!$D59+SUM('Deposite-Withdrawal'!$E60:AA60)</f>
        <v>1521236.3178549474</v>
      </c>
      <c r="AB60" s="8">
        <f>-$D59+'Deposite-Withdrawal'!$D59+SUM('Deposite-Withdrawal'!$E60:AB60)</f>
        <v>1521236.3178549474</v>
      </c>
      <c r="AC60" s="8">
        <f>-$D59+'Deposite-Withdrawal'!$D59+SUM('Deposite-Withdrawal'!$E60:AC60)</f>
        <v>1521236.3178549474</v>
      </c>
      <c r="AD60" s="8">
        <f>-$D59+'Deposite-Withdrawal'!$D59+SUM('Deposite-Withdrawal'!$E60:AD60)</f>
        <v>1521236.3178549474</v>
      </c>
      <c r="AE60" s="8">
        <f>-$D59+'Deposite-Withdrawal'!$D59+SUM('Deposite-Withdrawal'!$E60:AE60)</f>
        <v>1521236.3178549474</v>
      </c>
      <c r="AF60" s="8">
        <f>-$D59+'Deposite-Withdrawal'!$D59+SUM('Deposite-Withdrawal'!$E60:AF60)</f>
        <v>1521236.3178549474</v>
      </c>
      <c r="AG60" s="8">
        <f>-$D59+'Deposite-Withdrawal'!$D59+SUM('Deposite-Withdrawal'!$E60:AG60)</f>
        <v>1521236.3178549474</v>
      </c>
      <c r="AH60" s="8">
        <f>-$D59+'Deposite-Withdrawal'!$D59+SUM('Deposite-Withdrawal'!$E60:AH60)</f>
        <v>1521236.3178549474</v>
      </c>
      <c r="AI60" s="8">
        <f>-$D59+'Deposite-Withdrawal'!$D59+SUM('Deposite-Withdrawal'!$E60:AI60)</f>
        <v>1521236.3178549474</v>
      </c>
    </row>
    <row r="61" spans="1:35" x14ac:dyDescent="0.3">
      <c r="A61">
        <v>59</v>
      </c>
      <c r="B61">
        <f t="shared" si="0"/>
        <v>30</v>
      </c>
      <c r="C61" s="11">
        <v>45383</v>
      </c>
      <c r="D61" s="19">
        <f>'Daily Interest'!D61</f>
        <v>-6790.1020412387325</v>
      </c>
      <c r="E61" s="8">
        <f>-$D60+'Deposite-Withdrawal'!$D60+SUM('Deposite-Withdrawal'!$E61:E61)</f>
        <v>1521764.9259228257</v>
      </c>
      <c r="F61" s="8">
        <f>-$D60+'Deposite-Withdrawal'!$D60+SUM('Deposite-Withdrawal'!$E61:F61)</f>
        <v>1521764.9259228257</v>
      </c>
      <c r="G61" s="8">
        <f>-$D60+'Deposite-Withdrawal'!$D60+SUM('Deposite-Withdrawal'!$E61:G61)</f>
        <v>1521764.9259228257</v>
      </c>
      <c r="H61" s="8">
        <f>-$D60+'Deposite-Withdrawal'!$D60+SUM('Deposite-Withdrawal'!$E61:H61)</f>
        <v>1521764.9259228257</v>
      </c>
      <c r="I61" s="8">
        <f>-$D60+'Deposite-Withdrawal'!$D60+SUM('Deposite-Withdrawal'!$E61:I61)</f>
        <v>1559040.9046752981</v>
      </c>
      <c r="J61" s="8">
        <f>-$D60+'Deposite-Withdrawal'!$D60+SUM('Deposite-Withdrawal'!$E61:J61)</f>
        <v>1559040.9046752981</v>
      </c>
      <c r="K61" s="8">
        <f>-$D60+'Deposite-Withdrawal'!$D60+SUM('Deposite-Withdrawal'!$E61:K61)</f>
        <v>1559040.9046752981</v>
      </c>
      <c r="L61" s="8">
        <f>-$D60+'Deposite-Withdrawal'!$D60+SUM('Deposite-Withdrawal'!$E61:L61)</f>
        <v>1559040.9046752981</v>
      </c>
      <c r="M61" s="8">
        <f>-$D60+'Deposite-Withdrawal'!$D60+SUM('Deposite-Withdrawal'!$E61:M61)</f>
        <v>1559040.9046752981</v>
      </c>
      <c r="N61" s="8">
        <f>-$D60+'Deposite-Withdrawal'!$D60+SUM('Deposite-Withdrawal'!$E61:N61)</f>
        <v>1559040.9046752981</v>
      </c>
      <c r="O61" s="8">
        <f>-$D60+'Deposite-Withdrawal'!$D60+SUM('Deposite-Withdrawal'!$E61:O61)</f>
        <v>1559040.9046752981</v>
      </c>
      <c r="P61" s="8">
        <f>-$D60+'Deposite-Withdrawal'!$D60+SUM('Deposite-Withdrawal'!$E61:P61)</f>
        <v>1559040.9046752981</v>
      </c>
      <c r="Q61" s="8">
        <f>-$D60+'Deposite-Withdrawal'!$D60+SUM('Deposite-Withdrawal'!$E61:Q61)</f>
        <v>1559040.9046752981</v>
      </c>
      <c r="R61" s="8">
        <f>-$D60+'Deposite-Withdrawal'!$D60+SUM('Deposite-Withdrawal'!$E61:R61)</f>
        <v>1559040.9046752981</v>
      </c>
      <c r="S61" s="8">
        <f>-$D60+'Deposite-Withdrawal'!$D60+SUM('Deposite-Withdrawal'!$E61:S61)</f>
        <v>1559040.9046752981</v>
      </c>
      <c r="T61" s="8">
        <f>-$D60+'Deposite-Withdrawal'!$D60+SUM('Deposite-Withdrawal'!$E61:T61)</f>
        <v>1559040.9046752981</v>
      </c>
      <c r="U61" s="8">
        <f>-$D60+'Deposite-Withdrawal'!$D60+SUM('Deposite-Withdrawal'!$E61:U61)</f>
        <v>1559040.9046752981</v>
      </c>
      <c r="V61" s="8">
        <f>-$D60+'Deposite-Withdrawal'!$D60+SUM('Deposite-Withdrawal'!$E61:V61)</f>
        <v>1559040.9046752981</v>
      </c>
      <c r="W61" s="8">
        <f>-$D60+'Deposite-Withdrawal'!$D60+SUM('Deposite-Withdrawal'!$E61:W61)</f>
        <v>1559040.9046752981</v>
      </c>
      <c r="X61" s="8">
        <f>-$D60+'Deposite-Withdrawal'!$D60+SUM('Deposite-Withdrawal'!$E61:X61)</f>
        <v>1559040.9046752981</v>
      </c>
      <c r="Y61" s="8">
        <f>-$D60+'Deposite-Withdrawal'!$D60+SUM('Deposite-Withdrawal'!$E61:Y61)</f>
        <v>1559040.9046752981</v>
      </c>
      <c r="Z61" s="8">
        <f>-$D60+'Deposite-Withdrawal'!$D60+SUM('Deposite-Withdrawal'!$E61:Z61)</f>
        <v>1559040.9046752981</v>
      </c>
      <c r="AA61" s="8">
        <f>-$D60+'Deposite-Withdrawal'!$D60+SUM('Deposite-Withdrawal'!$E61:AA61)</f>
        <v>1559040.9046752981</v>
      </c>
      <c r="AB61" s="8">
        <f>-$D60+'Deposite-Withdrawal'!$D60+SUM('Deposite-Withdrawal'!$E61:AB61)</f>
        <v>1559040.9046752981</v>
      </c>
      <c r="AC61" s="8">
        <f>-$D60+'Deposite-Withdrawal'!$D60+SUM('Deposite-Withdrawal'!$E61:AC61)</f>
        <v>1559040.9046752981</v>
      </c>
      <c r="AD61" s="8">
        <f>-$D60+'Deposite-Withdrawal'!$D60+SUM('Deposite-Withdrawal'!$E61:AD61)</f>
        <v>1559040.9046752981</v>
      </c>
      <c r="AE61" s="8">
        <f>-$D60+'Deposite-Withdrawal'!$D60+SUM('Deposite-Withdrawal'!$E61:AE61)</f>
        <v>1559040.9046752981</v>
      </c>
      <c r="AF61" s="8">
        <f>-$D60+'Deposite-Withdrawal'!$D60+SUM('Deposite-Withdrawal'!$E61:AF61)</f>
        <v>1559040.9046752981</v>
      </c>
      <c r="AG61" s="8">
        <f>-$D60+'Deposite-Withdrawal'!$D60+SUM('Deposite-Withdrawal'!$E61:AG61)</f>
        <v>1559040.9046752981</v>
      </c>
      <c r="AH61" s="8">
        <f>-$D60+'Deposite-Withdrawal'!$D60+SUM('Deposite-Withdrawal'!$E61:AH61)</f>
        <v>1559040.9046752981</v>
      </c>
      <c r="AI61" s="8">
        <f>-$D60+'Deposite-Withdrawal'!$D60+SUM('Deposite-Withdrawal'!$E61:AI61)</f>
        <v>1559040.9046752981</v>
      </c>
    </row>
    <row r="62" spans="1:35" x14ac:dyDescent="0.3">
      <c r="A62">
        <v>60</v>
      </c>
      <c r="B62">
        <f t="shared" si="0"/>
        <v>31</v>
      </c>
      <c r="C62" s="11">
        <v>45413</v>
      </c>
      <c r="D62" s="19">
        <f>'Daily Interest'!D62</f>
        <v>-7092.155094607042</v>
      </c>
      <c r="E62" s="8">
        <f>-$D61+'Deposite-Withdrawal'!$D61+SUM('Deposite-Withdrawal'!$E62:E62)</f>
        <v>1558896.8696846447</v>
      </c>
      <c r="F62" s="8">
        <f>-$D61+'Deposite-Withdrawal'!$D61+SUM('Deposite-Withdrawal'!$E62:F62)</f>
        <v>1558896.8696846447</v>
      </c>
      <c r="G62" s="8">
        <f>-$D61+'Deposite-Withdrawal'!$D61+SUM('Deposite-Withdrawal'!$E62:G62)</f>
        <v>1558896.8696846447</v>
      </c>
      <c r="H62" s="8">
        <f>-$D61+'Deposite-Withdrawal'!$D61+SUM('Deposite-Withdrawal'!$E62:H62)</f>
        <v>1558896.8696846447</v>
      </c>
      <c r="I62" s="8">
        <f>-$D61+'Deposite-Withdrawal'!$D61+SUM('Deposite-Withdrawal'!$E62:I62)</f>
        <v>1596172.8484371172</v>
      </c>
      <c r="J62" s="8">
        <f>-$D61+'Deposite-Withdrawal'!$D61+SUM('Deposite-Withdrawal'!$E62:J62)</f>
        <v>1596172.8484371172</v>
      </c>
      <c r="K62" s="8">
        <f>-$D61+'Deposite-Withdrawal'!$D61+SUM('Deposite-Withdrawal'!$E62:K62)</f>
        <v>1596172.8484371172</v>
      </c>
      <c r="L62" s="8">
        <f>-$D61+'Deposite-Withdrawal'!$D61+SUM('Deposite-Withdrawal'!$E62:L62)</f>
        <v>1596172.8484371172</v>
      </c>
      <c r="M62" s="8">
        <f>-$D61+'Deposite-Withdrawal'!$D61+SUM('Deposite-Withdrawal'!$E62:M62)</f>
        <v>1596172.8484371172</v>
      </c>
      <c r="N62" s="8">
        <f>-$D61+'Deposite-Withdrawal'!$D61+SUM('Deposite-Withdrawal'!$E62:N62)</f>
        <v>1596172.8484371172</v>
      </c>
      <c r="O62" s="8">
        <f>-$D61+'Deposite-Withdrawal'!$D61+SUM('Deposite-Withdrawal'!$E62:O62)</f>
        <v>1596172.8484371172</v>
      </c>
      <c r="P62" s="8">
        <f>-$D61+'Deposite-Withdrawal'!$D61+SUM('Deposite-Withdrawal'!$E62:P62)</f>
        <v>1596172.8484371172</v>
      </c>
      <c r="Q62" s="8">
        <f>-$D61+'Deposite-Withdrawal'!$D61+SUM('Deposite-Withdrawal'!$E62:Q62)</f>
        <v>1596172.8484371172</v>
      </c>
      <c r="R62" s="8">
        <f>-$D61+'Deposite-Withdrawal'!$D61+SUM('Deposite-Withdrawal'!$E62:R62)</f>
        <v>1596172.8484371172</v>
      </c>
      <c r="S62" s="8">
        <f>-$D61+'Deposite-Withdrawal'!$D61+SUM('Deposite-Withdrawal'!$E62:S62)</f>
        <v>1596172.8484371172</v>
      </c>
      <c r="T62" s="8">
        <f>-$D61+'Deposite-Withdrawal'!$D61+SUM('Deposite-Withdrawal'!$E62:T62)</f>
        <v>1596172.8484371172</v>
      </c>
      <c r="U62" s="8">
        <f>-$D61+'Deposite-Withdrawal'!$D61+SUM('Deposite-Withdrawal'!$E62:U62)</f>
        <v>1596172.8484371172</v>
      </c>
      <c r="V62" s="8">
        <f>-$D61+'Deposite-Withdrawal'!$D61+SUM('Deposite-Withdrawal'!$E62:V62)</f>
        <v>1596172.8484371172</v>
      </c>
      <c r="W62" s="8">
        <f>-$D61+'Deposite-Withdrawal'!$D61+SUM('Deposite-Withdrawal'!$E62:W62)</f>
        <v>1596172.8484371172</v>
      </c>
      <c r="X62" s="8">
        <f>-$D61+'Deposite-Withdrawal'!$D61+SUM('Deposite-Withdrawal'!$E62:X62)</f>
        <v>1596172.8484371172</v>
      </c>
      <c r="Y62" s="8">
        <f>-$D61+'Deposite-Withdrawal'!$D61+SUM('Deposite-Withdrawal'!$E62:Y62)</f>
        <v>1596172.8484371172</v>
      </c>
      <c r="Z62" s="8">
        <f>-$D61+'Deposite-Withdrawal'!$D61+SUM('Deposite-Withdrawal'!$E62:Z62)</f>
        <v>1596172.8484371172</v>
      </c>
      <c r="AA62" s="8">
        <f>-$D61+'Deposite-Withdrawal'!$D61+SUM('Deposite-Withdrawal'!$E62:AA62)</f>
        <v>1596172.8484371172</v>
      </c>
      <c r="AB62" s="8">
        <f>-$D61+'Deposite-Withdrawal'!$D61+SUM('Deposite-Withdrawal'!$E62:AB62)</f>
        <v>1596172.8484371172</v>
      </c>
      <c r="AC62" s="8">
        <f>-$D61+'Deposite-Withdrawal'!$D61+SUM('Deposite-Withdrawal'!$E62:AC62)</f>
        <v>1596172.8484371172</v>
      </c>
      <c r="AD62" s="8">
        <f>-$D61+'Deposite-Withdrawal'!$D61+SUM('Deposite-Withdrawal'!$E62:AD62)</f>
        <v>1596172.8484371172</v>
      </c>
      <c r="AE62" s="8">
        <f>-$D61+'Deposite-Withdrawal'!$D61+SUM('Deposite-Withdrawal'!$E62:AE62)</f>
        <v>1596172.8484371172</v>
      </c>
      <c r="AF62" s="8">
        <f>-$D61+'Deposite-Withdrawal'!$D61+SUM('Deposite-Withdrawal'!$E62:AF62)</f>
        <v>1596172.8484371172</v>
      </c>
      <c r="AG62" s="8">
        <f>-$D61+'Deposite-Withdrawal'!$D61+SUM('Deposite-Withdrawal'!$E62:AG62)</f>
        <v>1596172.8484371172</v>
      </c>
      <c r="AH62" s="8">
        <f>-$D61+'Deposite-Withdrawal'!$D61+SUM('Deposite-Withdrawal'!$E62:AH62)</f>
        <v>1596172.8484371172</v>
      </c>
      <c r="AI62" s="8">
        <f>-$D61+'Deposite-Withdrawal'!$D61+SUM('Deposite-Withdrawal'!$E62:AI62)</f>
        <v>1596172.8484371172</v>
      </c>
    </row>
    <row r="63" spans="1:35" x14ac:dyDescent="0.3">
      <c r="A63">
        <v>61</v>
      </c>
      <c r="B63">
        <f t="shared" si="0"/>
        <v>30</v>
      </c>
      <c r="C63" s="11">
        <v>45444</v>
      </c>
      <c r="D63" s="19">
        <f>'Daily Interest'!D63</f>
        <v>-6932.3279965141401</v>
      </c>
      <c r="E63" s="8">
        <f>-$D62+'Deposite-Withdrawal'!$D62+SUM('Deposite-Withdrawal'!$E63:E63)</f>
        <v>1596474.9014904855</v>
      </c>
      <c r="F63" s="8">
        <f>-$D62+'Deposite-Withdrawal'!$D62+SUM('Deposite-Withdrawal'!$E63:F63)</f>
        <v>1596474.9014904855</v>
      </c>
      <c r="G63" s="8">
        <f>-$D62+'Deposite-Withdrawal'!$D62+SUM('Deposite-Withdrawal'!$E63:G63)</f>
        <v>1596474.9014904855</v>
      </c>
      <c r="H63" s="8">
        <f>-$D62+'Deposite-Withdrawal'!$D62+SUM('Deposite-Withdrawal'!$E63:H63)</f>
        <v>1596474.9014904855</v>
      </c>
      <c r="I63" s="8">
        <f>-$D62+'Deposite-Withdrawal'!$D62+SUM('Deposite-Withdrawal'!$E63:I63)</f>
        <v>1633750.880242958</v>
      </c>
      <c r="J63" s="8">
        <f>-$D62+'Deposite-Withdrawal'!$D62+SUM('Deposite-Withdrawal'!$E63:J63)</f>
        <v>1633750.880242958</v>
      </c>
      <c r="K63" s="8">
        <f>-$D62+'Deposite-Withdrawal'!$D62+SUM('Deposite-Withdrawal'!$E63:K63)</f>
        <v>1633750.880242958</v>
      </c>
      <c r="L63" s="8">
        <f>-$D62+'Deposite-Withdrawal'!$D62+SUM('Deposite-Withdrawal'!$E63:L63)</f>
        <v>1633750.880242958</v>
      </c>
      <c r="M63" s="8">
        <f>-$D62+'Deposite-Withdrawal'!$D62+SUM('Deposite-Withdrawal'!$E63:M63)</f>
        <v>1633750.880242958</v>
      </c>
      <c r="N63" s="8">
        <f>-$D62+'Deposite-Withdrawal'!$D62+SUM('Deposite-Withdrawal'!$E63:N63)</f>
        <v>1633750.880242958</v>
      </c>
      <c r="O63" s="8">
        <f>-$D62+'Deposite-Withdrawal'!$D62+SUM('Deposite-Withdrawal'!$E63:O63)</f>
        <v>1633750.880242958</v>
      </c>
      <c r="P63" s="8">
        <f>-$D62+'Deposite-Withdrawal'!$D62+SUM('Deposite-Withdrawal'!$E63:P63)</f>
        <v>1633750.880242958</v>
      </c>
      <c r="Q63" s="8">
        <f>-$D62+'Deposite-Withdrawal'!$D62+SUM('Deposite-Withdrawal'!$E63:Q63)</f>
        <v>1633750.880242958</v>
      </c>
      <c r="R63" s="8">
        <f>-$D62+'Deposite-Withdrawal'!$D62+SUM('Deposite-Withdrawal'!$E63:R63)</f>
        <v>1633750.880242958</v>
      </c>
      <c r="S63" s="8">
        <f>-$D62+'Deposite-Withdrawal'!$D62+SUM('Deposite-Withdrawal'!$E63:S63)</f>
        <v>1633750.880242958</v>
      </c>
      <c r="T63" s="8">
        <f>-$D62+'Deposite-Withdrawal'!$D62+SUM('Deposite-Withdrawal'!$E63:T63)</f>
        <v>1633750.880242958</v>
      </c>
      <c r="U63" s="8">
        <f>-$D62+'Deposite-Withdrawal'!$D62+SUM('Deposite-Withdrawal'!$E63:U63)</f>
        <v>1633750.880242958</v>
      </c>
      <c r="V63" s="8">
        <f>-$D62+'Deposite-Withdrawal'!$D62+SUM('Deposite-Withdrawal'!$E63:V63)</f>
        <v>1633750.880242958</v>
      </c>
      <c r="W63" s="8">
        <f>-$D62+'Deposite-Withdrawal'!$D62+SUM('Deposite-Withdrawal'!$E63:W63)</f>
        <v>1633750.880242958</v>
      </c>
      <c r="X63" s="8">
        <f>-$D62+'Deposite-Withdrawal'!$D62+SUM('Deposite-Withdrawal'!$E63:X63)</f>
        <v>1633750.880242958</v>
      </c>
      <c r="Y63" s="8">
        <f>-$D62+'Deposite-Withdrawal'!$D62+SUM('Deposite-Withdrawal'!$E63:Y63)</f>
        <v>1633750.880242958</v>
      </c>
      <c r="Z63" s="8">
        <f>-$D62+'Deposite-Withdrawal'!$D62+SUM('Deposite-Withdrawal'!$E63:Z63)</f>
        <v>1633750.880242958</v>
      </c>
      <c r="AA63" s="8">
        <f>-$D62+'Deposite-Withdrawal'!$D62+SUM('Deposite-Withdrawal'!$E63:AA63)</f>
        <v>1633750.880242958</v>
      </c>
      <c r="AB63" s="8">
        <f>-$D62+'Deposite-Withdrawal'!$D62+SUM('Deposite-Withdrawal'!$E63:AB63)</f>
        <v>1633750.880242958</v>
      </c>
      <c r="AC63" s="8">
        <f>-$D62+'Deposite-Withdrawal'!$D62+SUM('Deposite-Withdrawal'!$E63:AC63)</f>
        <v>1633750.880242958</v>
      </c>
      <c r="AD63" s="8">
        <f>-$D62+'Deposite-Withdrawal'!$D62+SUM('Deposite-Withdrawal'!$E63:AD63)</f>
        <v>1633750.880242958</v>
      </c>
      <c r="AE63" s="8">
        <f>-$D62+'Deposite-Withdrawal'!$D62+SUM('Deposite-Withdrawal'!$E63:AE63)</f>
        <v>1633750.880242958</v>
      </c>
      <c r="AF63" s="8">
        <f>-$D62+'Deposite-Withdrawal'!$D62+SUM('Deposite-Withdrawal'!$E63:AF63)</f>
        <v>1633750.880242958</v>
      </c>
      <c r="AG63" s="8">
        <f>-$D62+'Deposite-Withdrawal'!$D62+SUM('Deposite-Withdrawal'!$E63:AG63)</f>
        <v>1633750.880242958</v>
      </c>
      <c r="AH63" s="8">
        <f>-$D62+'Deposite-Withdrawal'!$D62+SUM('Deposite-Withdrawal'!$E63:AH63)</f>
        <v>1633750.880242958</v>
      </c>
      <c r="AI63" s="8">
        <f>-$D62+'Deposite-Withdrawal'!$D62+SUM('Deposite-Withdrawal'!$E63:AI63)</f>
        <v>1633750.880242958</v>
      </c>
    </row>
    <row r="64" spans="1:35" x14ac:dyDescent="0.3">
      <c r="A64">
        <v>62</v>
      </c>
      <c r="B64">
        <f t="shared" si="0"/>
        <v>31</v>
      </c>
      <c r="C64" s="11">
        <v>45474</v>
      </c>
      <c r="D64" s="19">
        <f>'Daily Interest'!D64</f>
        <v>-7228.9495046831671</v>
      </c>
      <c r="E64" s="8">
        <f>-$D63+'Deposite-Withdrawal'!$D63+SUM('Deposite-Withdrawal'!$E64:E64)</f>
        <v>1633591.053144865</v>
      </c>
      <c r="F64" s="8">
        <f>-$D63+'Deposite-Withdrawal'!$D63+SUM('Deposite-Withdrawal'!$E64:F64)</f>
        <v>1633591.053144865</v>
      </c>
      <c r="G64" s="8">
        <f>-$D63+'Deposite-Withdrawal'!$D63+SUM('Deposite-Withdrawal'!$E64:G64)</f>
        <v>1633591.053144865</v>
      </c>
      <c r="H64" s="8">
        <f>-$D63+'Deposite-Withdrawal'!$D63+SUM('Deposite-Withdrawal'!$E64:H64)</f>
        <v>1633591.053144865</v>
      </c>
      <c r="I64" s="8">
        <f>-$D63+'Deposite-Withdrawal'!$D63+SUM('Deposite-Withdrawal'!$E64:I64)</f>
        <v>1670867.0318973374</v>
      </c>
      <c r="J64" s="8">
        <f>-$D63+'Deposite-Withdrawal'!$D63+SUM('Deposite-Withdrawal'!$E64:J64)</f>
        <v>1670867.0318973374</v>
      </c>
      <c r="K64" s="8">
        <f>-$D63+'Deposite-Withdrawal'!$D63+SUM('Deposite-Withdrawal'!$E64:K64)</f>
        <v>1670867.0318973374</v>
      </c>
      <c r="L64" s="8">
        <f>-$D63+'Deposite-Withdrawal'!$D63+SUM('Deposite-Withdrawal'!$E64:L64)</f>
        <v>1670867.0318973374</v>
      </c>
      <c r="M64" s="8">
        <f>-$D63+'Deposite-Withdrawal'!$D63+SUM('Deposite-Withdrawal'!$E64:M64)</f>
        <v>1670867.0318973374</v>
      </c>
      <c r="N64" s="8">
        <f>-$D63+'Deposite-Withdrawal'!$D63+SUM('Deposite-Withdrawal'!$E64:N64)</f>
        <v>1670867.0318973374</v>
      </c>
      <c r="O64" s="8">
        <f>-$D63+'Deposite-Withdrawal'!$D63+SUM('Deposite-Withdrawal'!$E64:O64)</f>
        <v>1670867.0318973374</v>
      </c>
      <c r="P64" s="8">
        <f>-$D63+'Deposite-Withdrawal'!$D63+SUM('Deposite-Withdrawal'!$E64:P64)</f>
        <v>1670867.0318973374</v>
      </c>
      <c r="Q64" s="8">
        <f>-$D63+'Deposite-Withdrawal'!$D63+SUM('Deposite-Withdrawal'!$E64:Q64)</f>
        <v>1670867.0318973374</v>
      </c>
      <c r="R64" s="8">
        <f>-$D63+'Deposite-Withdrawal'!$D63+SUM('Deposite-Withdrawal'!$E64:R64)</f>
        <v>1670867.0318973374</v>
      </c>
      <c r="S64" s="8">
        <f>-$D63+'Deposite-Withdrawal'!$D63+SUM('Deposite-Withdrawal'!$E64:S64)</f>
        <v>1670867.0318973374</v>
      </c>
      <c r="T64" s="8">
        <f>-$D63+'Deposite-Withdrawal'!$D63+SUM('Deposite-Withdrawal'!$E64:T64)</f>
        <v>1670867.0318973374</v>
      </c>
      <c r="U64" s="8">
        <f>-$D63+'Deposite-Withdrawal'!$D63+SUM('Deposite-Withdrawal'!$E64:U64)</f>
        <v>1670867.0318973374</v>
      </c>
      <c r="V64" s="8">
        <f>-$D63+'Deposite-Withdrawal'!$D63+SUM('Deposite-Withdrawal'!$E64:V64)</f>
        <v>1670867.0318973374</v>
      </c>
      <c r="W64" s="8">
        <f>-$D63+'Deposite-Withdrawal'!$D63+SUM('Deposite-Withdrawal'!$E64:W64)</f>
        <v>1670867.0318973374</v>
      </c>
      <c r="X64" s="8">
        <f>-$D63+'Deposite-Withdrawal'!$D63+SUM('Deposite-Withdrawal'!$E64:X64)</f>
        <v>1670867.0318973374</v>
      </c>
      <c r="Y64" s="8">
        <f>-$D63+'Deposite-Withdrawal'!$D63+SUM('Deposite-Withdrawal'!$E64:Y64)</f>
        <v>1670867.0318973374</v>
      </c>
      <c r="Z64" s="8">
        <f>-$D63+'Deposite-Withdrawal'!$D63+SUM('Deposite-Withdrawal'!$E64:Z64)</f>
        <v>1670867.0318973374</v>
      </c>
      <c r="AA64" s="8">
        <f>-$D63+'Deposite-Withdrawal'!$D63+SUM('Deposite-Withdrawal'!$E64:AA64)</f>
        <v>1670867.0318973374</v>
      </c>
      <c r="AB64" s="8">
        <f>-$D63+'Deposite-Withdrawal'!$D63+SUM('Deposite-Withdrawal'!$E64:AB64)</f>
        <v>1670867.0318973374</v>
      </c>
      <c r="AC64" s="8">
        <f>-$D63+'Deposite-Withdrawal'!$D63+SUM('Deposite-Withdrawal'!$E64:AC64)</f>
        <v>1670867.0318973374</v>
      </c>
      <c r="AD64" s="8">
        <f>-$D63+'Deposite-Withdrawal'!$D63+SUM('Deposite-Withdrawal'!$E64:AD64)</f>
        <v>1670867.0318973374</v>
      </c>
      <c r="AE64" s="8">
        <f>-$D63+'Deposite-Withdrawal'!$D63+SUM('Deposite-Withdrawal'!$E64:AE64)</f>
        <v>1670867.0318973374</v>
      </c>
      <c r="AF64" s="8">
        <f>-$D63+'Deposite-Withdrawal'!$D63+SUM('Deposite-Withdrawal'!$E64:AF64)</f>
        <v>1670867.0318973374</v>
      </c>
      <c r="AG64" s="8">
        <f>-$D63+'Deposite-Withdrawal'!$D63+SUM('Deposite-Withdrawal'!$E64:AG64)</f>
        <v>1670867.0318973374</v>
      </c>
      <c r="AH64" s="8">
        <f>-$D63+'Deposite-Withdrawal'!$D63+SUM('Deposite-Withdrawal'!$E64:AH64)</f>
        <v>1670867.0318973374</v>
      </c>
      <c r="AI64" s="8">
        <f>-$D63+'Deposite-Withdrawal'!$D63+SUM('Deposite-Withdrawal'!$E64:AI64)</f>
        <v>1670867.0318973374</v>
      </c>
    </row>
    <row r="65" spans="1:35" x14ac:dyDescent="0.3">
      <c r="A65">
        <v>63</v>
      </c>
      <c r="B65">
        <f t="shared" si="0"/>
        <v>31</v>
      </c>
      <c r="C65" s="11">
        <v>45505</v>
      </c>
      <c r="D65" s="19">
        <f>'Daily Interest'!D65</f>
        <v>-7288.9714604407845</v>
      </c>
      <c r="E65" s="8">
        <f>-$D64+'Deposite-Withdrawal'!$D64+SUM('Deposite-Withdrawal'!$E65:E65)</f>
        <v>1671163.6534055066</v>
      </c>
      <c r="F65" s="8">
        <f>-$D64+'Deposite-Withdrawal'!$D64+SUM('Deposite-Withdrawal'!$E65:F65)</f>
        <v>1671163.6534055066</v>
      </c>
      <c r="G65" s="8">
        <f>-$D64+'Deposite-Withdrawal'!$D64+SUM('Deposite-Withdrawal'!$E65:G65)</f>
        <v>1671163.6534055066</v>
      </c>
      <c r="H65" s="8">
        <f>-$D64+'Deposite-Withdrawal'!$D64+SUM('Deposite-Withdrawal'!$E65:H65)</f>
        <v>1671163.6534055066</v>
      </c>
      <c r="I65" s="8">
        <f>-$D64+'Deposite-Withdrawal'!$D64+SUM('Deposite-Withdrawal'!$E65:I65)</f>
        <v>1708439.6321579791</v>
      </c>
      <c r="J65" s="8">
        <f>-$D64+'Deposite-Withdrawal'!$D64+SUM('Deposite-Withdrawal'!$E65:J65)</f>
        <v>1708439.6321579791</v>
      </c>
      <c r="K65" s="8">
        <f>-$D64+'Deposite-Withdrawal'!$D64+SUM('Deposite-Withdrawal'!$E65:K65)</f>
        <v>1708439.6321579791</v>
      </c>
      <c r="L65" s="8">
        <f>-$D64+'Deposite-Withdrawal'!$D64+SUM('Deposite-Withdrawal'!$E65:L65)</f>
        <v>1708439.6321579791</v>
      </c>
      <c r="M65" s="8">
        <f>-$D64+'Deposite-Withdrawal'!$D64+SUM('Deposite-Withdrawal'!$E65:M65)</f>
        <v>1708439.6321579791</v>
      </c>
      <c r="N65" s="8">
        <f>-$D64+'Deposite-Withdrawal'!$D64+SUM('Deposite-Withdrawal'!$E65:N65)</f>
        <v>1708439.6321579791</v>
      </c>
      <c r="O65" s="8">
        <f>-$D64+'Deposite-Withdrawal'!$D64+SUM('Deposite-Withdrawal'!$E65:O65)</f>
        <v>1708439.6321579791</v>
      </c>
      <c r="P65" s="8">
        <f>-$D64+'Deposite-Withdrawal'!$D64+SUM('Deposite-Withdrawal'!$E65:P65)</f>
        <v>1708439.6321579791</v>
      </c>
      <c r="Q65" s="8">
        <f>-$D64+'Deposite-Withdrawal'!$D64+SUM('Deposite-Withdrawal'!$E65:Q65)</f>
        <v>1708439.6321579791</v>
      </c>
      <c r="R65" s="8">
        <f>-$D64+'Deposite-Withdrawal'!$D64+SUM('Deposite-Withdrawal'!$E65:R65)</f>
        <v>1708439.6321579791</v>
      </c>
      <c r="S65" s="8">
        <f>-$D64+'Deposite-Withdrawal'!$D64+SUM('Deposite-Withdrawal'!$E65:S65)</f>
        <v>1708439.6321579791</v>
      </c>
      <c r="T65" s="8">
        <f>-$D64+'Deposite-Withdrawal'!$D64+SUM('Deposite-Withdrawal'!$E65:T65)</f>
        <v>1708439.6321579791</v>
      </c>
      <c r="U65" s="8">
        <f>-$D64+'Deposite-Withdrawal'!$D64+SUM('Deposite-Withdrawal'!$E65:U65)</f>
        <v>1708439.6321579791</v>
      </c>
      <c r="V65" s="8">
        <f>-$D64+'Deposite-Withdrawal'!$D64+SUM('Deposite-Withdrawal'!$E65:V65)</f>
        <v>1708439.6321579791</v>
      </c>
      <c r="W65" s="8">
        <f>-$D64+'Deposite-Withdrawal'!$D64+SUM('Deposite-Withdrawal'!$E65:W65)</f>
        <v>1708439.6321579791</v>
      </c>
      <c r="X65" s="8">
        <f>-$D64+'Deposite-Withdrawal'!$D64+SUM('Deposite-Withdrawal'!$E65:X65)</f>
        <v>1708439.6321579791</v>
      </c>
      <c r="Y65" s="8">
        <f>-$D64+'Deposite-Withdrawal'!$D64+SUM('Deposite-Withdrawal'!$E65:Y65)</f>
        <v>1708439.6321579791</v>
      </c>
      <c r="Z65" s="8">
        <f>-$D64+'Deposite-Withdrawal'!$D64+SUM('Deposite-Withdrawal'!$E65:Z65)</f>
        <v>1708439.6321579791</v>
      </c>
      <c r="AA65" s="8">
        <f>-$D64+'Deposite-Withdrawal'!$D64+SUM('Deposite-Withdrawal'!$E65:AA65)</f>
        <v>1708439.6321579791</v>
      </c>
      <c r="AB65" s="8">
        <f>-$D64+'Deposite-Withdrawal'!$D64+SUM('Deposite-Withdrawal'!$E65:AB65)</f>
        <v>1708439.6321579791</v>
      </c>
      <c r="AC65" s="8">
        <f>-$D64+'Deposite-Withdrawal'!$D64+SUM('Deposite-Withdrawal'!$E65:AC65)</f>
        <v>1708439.6321579791</v>
      </c>
      <c r="AD65" s="8">
        <f>-$D64+'Deposite-Withdrawal'!$D64+SUM('Deposite-Withdrawal'!$E65:AD65)</f>
        <v>1708439.6321579791</v>
      </c>
      <c r="AE65" s="8">
        <f>-$D64+'Deposite-Withdrawal'!$D64+SUM('Deposite-Withdrawal'!$E65:AE65)</f>
        <v>1708439.6321579791</v>
      </c>
      <c r="AF65" s="8">
        <f>-$D64+'Deposite-Withdrawal'!$D64+SUM('Deposite-Withdrawal'!$E65:AF65)</f>
        <v>1708439.6321579791</v>
      </c>
      <c r="AG65" s="8">
        <f>-$D64+'Deposite-Withdrawal'!$D64+SUM('Deposite-Withdrawal'!$E65:AG65)</f>
        <v>1708439.6321579791</v>
      </c>
      <c r="AH65" s="8">
        <f>-$D64+'Deposite-Withdrawal'!$D64+SUM('Deposite-Withdrawal'!$E65:AH65)</f>
        <v>1708439.6321579791</v>
      </c>
      <c r="AI65" s="8">
        <f>-$D64+'Deposite-Withdrawal'!$D64+SUM('Deposite-Withdrawal'!$E65:AI65)</f>
        <v>1708439.6321579791</v>
      </c>
    </row>
    <row r="66" spans="1:35" x14ac:dyDescent="0.3">
      <c r="A66">
        <v>64</v>
      </c>
      <c r="B66">
        <f t="shared" si="0"/>
        <v>30</v>
      </c>
      <c r="C66" s="11">
        <v>45536</v>
      </c>
      <c r="D66" s="19">
        <f>'Daily Interest'!D66</f>
        <v>-7106.8330290027798</v>
      </c>
      <c r="E66" s="8">
        <f>-$D65+'Deposite-Withdrawal'!$D65+SUM('Deposite-Withdrawal'!$E66:E66)</f>
        <v>1708499.6541137367</v>
      </c>
      <c r="F66" s="8">
        <f>-$D65+'Deposite-Withdrawal'!$D65+SUM('Deposite-Withdrawal'!$E66:F66)</f>
        <v>1708499.6541137367</v>
      </c>
      <c r="G66" s="8">
        <f>-$D65+'Deposite-Withdrawal'!$D65+SUM('Deposite-Withdrawal'!$E66:G66)</f>
        <v>1708499.6541137367</v>
      </c>
      <c r="H66" s="8">
        <f>-$D65+'Deposite-Withdrawal'!$D65+SUM('Deposite-Withdrawal'!$E66:H66)</f>
        <v>1708499.6541137367</v>
      </c>
      <c r="I66" s="8">
        <f>-$D65+'Deposite-Withdrawal'!$D65+SUM('Deposite-Withdrawal'!$E66:I66)</f>
        <v>1745775.6328662091</v>
      </c>
      <c r="J66" s="8">
        <f>-$D65+'Deposite-Withdrawal'!$D65+SUM('Deposite-Withdrawal'!$E66:J66)</f>
        <v>1745775.6328662091</v>
      </c>
      <c r="K66" s="8">
        <f>-$D65+'Deposite-Withdrawal'!$D65+SUM('Deposite-Withdrawal'!$E66:K66)</f>
        <v>1745775.6328662091</v>
      </c>
      <c r="L66" s="8">
        <f>-$D65+'Deposite-Withdrawal'!$D65+SUM('Deposite-Withdrawal'!$E66:L66)</f>
        <v>1745775.6328662091</v>
      </c>
      <c r="M66" s="8">
        <f>-$D65+'Deposite-Withdrawal'!$D65+SUM('Deposite-Withdrawal'!$E66:M66)</f>
        <v>1745775.6328662091</v>
      </c>
      <c r="N66" s="8">
        <f>-$D65+'Deposite-Withdrawal'!$D65+SUM('Deposite-Withdrawal'!$E66:N66)</f>
        <v>1745775.6328662091</v>
      </c>
      <c r="O66" s="8">
        <f>-$D65+'Deposite-Withdrawal'!$D65+SUM('Deposite-Withdrawal'!$E66:O66)</f>
        <v>1745775.6328662091</v>
      </c>
      <c r="P66" s="8">
        <f>-$D65+'Deposite-Withdrawal'!$D65+SUM('Deposite-Withdrawal'!$E66:P66)</f>
        <v>1745775.6328662091</v>
      </c>
      <c r="Q66" s="8">
        <f>-$D65+'Deposite-Withdrawal'!$D65+SUM('Deposite-Withdrawal'!$E66:Q66)</f>
        <v>1745775.6328662091</v>
      </c>
      <c r="R66" s="8">
        <f>-$D65+'Deposite-Withdrawal'!$D65+SUM('Deposite-Withdrawal'!$E66:R66)</f>
        <v>1745775.6328662091</v>
      </c>
      <c r="S66" s="8">
        <f>-$D65+'Deposite-Withdrawal'!$D65+SUM('Deposite-Withdrawal'!$E66:S66)</f>
        <v>1745775.6328662091</v>
      </c>
      <c r="T66" s="8">
        <f>-$D65+'Deposite-Withdrawal'!$D65+SUM('Deposite-Withdrawal'!$E66:T66)</f>
        <v>1745775.6328662091</v>
      </c>
      <c r="U66" s="8">
        <f>-$D65+'Deposite-Withdrawal'!$D65+SUM('Deposite-Withdrawal'!$E66:U66)</f>
        <v>1745775.6328662091</v>
      </c>
      <c r="V66" s="8">
        <f>-$D65+'Deposite-Withdrawal'!$D65+SUM('Deposite-Withdrawal'!$E66:V66)</f>
        <v>1745775.6328662091</v>
      </c>
      <c r="W66" s="8">
        <f>-$D65+'Deposite-Withdrawal'!$D65+SUM('Deposite-Withdrawal'!$E66:W66)</f>
        <v>1745775.6328662091</v>
      </c>
      <c r="X66" s="8">
        <f>-$D65+'Deposite-Withdrawal'!$D65+SUM('Deposite-Withdrawal'!$E66:X66)</f>
        <v>1745775.6328662091</v>
      </c>
      <c r="Y66" s="8">
        <f>-$D65+'Deposite-Withdrawal'!$D65+SUM('Deposite-Withdrawal'!$E66:Y66)</f>
        <v>1745775.6328662091</v>
      </c>
      <c r="Z66" s="8">
        <f>-$D65+'Deposite-Withdrawal'!$D65+SUM('Deposite-Withdrawal'!$E66:Z66)</f>
        <v>1745775.6328662091</v>
      </c>
      <c r="AA66" s="8">
        <f>-$D65+'Deposite-Withdrawal'!$D65+SUM('Deposite-Withdrawal'!$E66:AA66)</f>
        <v>1745775.6328662091</v>
      </c>
      <c r="AB66" s="8">
        <f>-$D65+'Deposite-Withdrawal'!$D65+SUM('Deposite-Withdrawal'!$E66:AB66)</f>
        <v>1745775.6328662091</v>
      </c>
      <c r="AC66" s="8">
        <f>-$D65+'Deposite-Withdrawal'!$D65+SUM('Deposite-Withdrawal'!$E66:AC66)</f>
        <v>1745775.6328662091</v>
      </c>
      <c r="AD66" s="8">
        <f>-$D65+'Deposite-Withdrawal'!$D65+SUM('Deposite-Withdrawal'!$E66:AD66)</f>
        <v>1745775.6328662091</v>
      </c>
      <c r="AE66" s="8">
        <f>-$D65+'Deposite-Withdrawal'!$D65+SUM('Deposite-Withdrawal'!$E66:AE66)</f>
        <v>1745775.6328662091</v>
      </c>
      <c r="AF66" s="8">
        <f>-$D65+'Deposite-Withdrawal'!$D65+SUM('Deposite-Withdrawal'!$E66:AF66)</f>
        <v>1745775.6328662091</v>
      </c>
      <c r="AG66" s="8">
        <f>-$D65+'Deposite-Withdrawal'!$D65+SUM('Deposite-Withdrawal'!$E66:AG66)</f>
        <v>1745775.6328662091</v>
      </c>
      <c r="AH66" s="8">
        <f>-$D65+'Deposite-Withdrawal'!$D65+SUM('Deposite-Withdrawal'!$E66:AH66)</f>
        <v>1745775.6328662091</v>
      </c>
      <c r="AI66" s="8">
        <f>-$D65+'Deposite-Withdrawal'!$D65+SUM('Deposite-Withdrawal'!$E66:AI66)</f>
        <v>1745775.6328662091</v>
      </c>
    </row>
    <row r="67" spans="1:35" x14ac:dyDescent="0.3">
      <c r="A67">
        <v>65</v>
      </c>
      <c r="B67">
        <f t="shared" si="0"/>
        <v>31</v>
      </c>
      <c r="C67" s="11">
        <v>45566</v>
      </c>
      <c r="D67" s="19">
        <f>'Daily Interest'!D67</f>
        <v>-7393.5858276455492</v>
      </c>
      <c r="E67" s="8">
        <f>-$D66+'Deposite-Withdrawal'!$D66+SUM('Deposite-Withdrawal'!$E67:E67)</f>
        <v>1745593.4944347711</v>
      </c>
      <c r="F67" s="8">
        <f>-$D66+'Deposite-Withdrawal'!$D66+SUM('Deposite-Withdrawal'!$E67:F67)</f>
        <v>1745593.4944347711</v>
      </c>
      <c r="G67" s="8">
        <f>-$D66+'Deposite-Withdrawal'!$D66+SUM('Deposite-Withdrawal'!$E67:G67)</f>
        <v>1745593.4944347711</v>
      </c>
      <c r="H67" s="8">
        <f>-$D66+'Deposite-Withdrawal'!$D66+SUM('Deposite-Withdrawal'!$E67:H67)</f>
        <v>1745593.4944347711</v>
      </c>
      <c r="I67" s="8">
        <f>-$D66+'Deposite-Withdrawal'!$D66+SUM('Deposite-Withdrawal'!$E67:I67)</f>
        <v>1782869.4731872436</v>
      </c>
      <c r="J67" s="8">
        <f>-$D66+'Deposite-Withdrawal'!$D66+SUM('Deposite-Withdrawal'!$E67:J67)</f>
        <v>1782869.4731872436</v>
      </c>
      <c r="K67" s="8">
        <f>-$D66+'Deposite-Withdrawal'!$D66+SUM('Deposite-Withdrawal'!$E67:K67)</f>
        <v>1782869.4731872436</v>
      </c>
      <c r="L67" s="8">
        <f>-$D66+'Deposite-Withdrawal'!$D66+SUM('Deposite-Withdrawal'!$E67:L67)</f>
        <v>1782869.4731872436</v>
      </c>
      <c r="M67" s="8">
        <f>-$D66+'Deposite-Withdrawal'!$D66+SUM('Deposite-Withdrawal'!$E67:M67)</f>
        <v>1782869.4731872436</v>
      </c>
      <c r="N67" s="8">
        <f>-$D66+'Deposite-Withdrawal'!$D66+SUM('Deposite-Withdrawal'!$E67:N67)</f>
        <v>1782869.4731872436</v>
      </c>
      <c r="O67" s="8">
        <f>-$D66+'Deposite-Withdrawal'!$D66+SUM('Deposite-Withdrawal'!$E67:O67)</f>
        <v>1782869.4731872436</v>
      </c>
      <c r="P67" s="8">
        <f>-$D66+'Deposite-Withdrawal'!$D66+SUM('Deposite-Withdrawal'!$E67:P67)</f>
        <v>1782869.4731872436</v>
      </c>
      <c r="Q67" s="8">
        <f>-$D66+'Deposite-Withdrawal'!$D66+SUM('Deposite-Withdrawal'!$E67:Q67)</f>
        <v>1782869.4731872436</v>
      </c>
      <c r="R67" s="8">
        <f>-$D66+'Deposite-Withdrawal'!$D66+SUM('Deposite-Withdrawal'!$E67:R67)</f>
        <v>1782869.4731872436</v>
      </c>
      <c r="S67" s="8">
        <f>-$D66+'Deposite-Withdrawal'!$D66+SUM('Deposite-Withdrawal'!$E67:S67)</f>
        <v>1782869.4731872436</v>
      </c>
      <c r="T67" s="8">
        <f>-$D66+'Deposite-Withdrawal'!$D66+SUM('Deposite-Withdrawal'!$E67:T67)</f>
        <v>1782869.4731872436</v>
      </c>
      <c r="U67" s="8">
        <f>-$D66+'Deposite-Withdrawal'!$D66+SUM('Deposite-Withdrawal'!$E67:U67)</f>
        <v>1782869.4731872436</v>
      </c>
      <c r="V67" s="8">
        <f>-$D66+'Deposite-Withdrawal'!$D66+SUM('Deposite-Withdrawal'!$E67:V67)</f>
        <v>1782869.4731872436</v>
      </c>
      <c r="W67" s="8">
        <f>-$D66+'Deposite-Withdrawal'!$D66+SUM('Deposite-Withdrawal'!$E67:W67)</f>
        <v>1782869.4731872436</v>
      </c>
      <c r="X67" s="8">
        <f>-$D66+'Deposite-Withdrawal'!$D66+SUM('Deposite-Withdrawal'!$E67:X67)</f>
        <v>1782869.4731872436</v>
      </c>
      <c r="Y67" s="8">
        <f>-$D66+'Deposite-Withdrawal'!$D66+SUM('Deposite-Withdrawal'!$E67:Y67)</f>
        <v>1782869.4731872436</v>
      </c>
      <c r="Z67" s="8">
        <f>-$D66+'Deposite-Withdrawal'!$D66+SUM('Deposite-Withdrawal'!$E67:Z67)</f>
        <v>1782869.4731872436</v>
      </c>
      <c r="AA67" s="8">
        <f>-$D66+'Deposite-Withdrawal'!$D66+SUM('Deposite-Withdrawal'!$E67:AA67)</f>
        <v>1782869.4731872436</v>
      </c>
      <c r="AB67" s="8">
        <f>-$D66+'Deposite-Withdrawal'!$D66+SUM('Deposite-Withdrawal'!$E67:AB67)</f>
        <v>1782869.4731872436</v>
      </c>
      <c r="AC67" s="8">
        <f>-$D66+'Deposite-Withdrawal'!$D66+SUM('Deposite-Withdrawal'!$E67:AC67)</f>
        <v>1782869.4731872436</v>
      </c>
      <c r="AD67" s="8">
        <f>-$D66+'Deposite-Withdrawal'!$D66+SUM('Deposite-Withdrawal'!$E67:AD67)</f>
        <v>1782869.4731872436</v>
      </c>
      <c r="AE67" s="8">
        <f>-$D66+'Deposite-Withdrawal'!$D66+SUM('Deposite-Withdrawal'!$E67:AE67)</f>
        <v>1782869.4731872436</v>
      </c>
      <c r="AF67" s="8">
        <f>-$D66+'Deposite-Withdrawal'!$D66+SUM('Deposite-Withdrawal'!$E67:AF67)</f>
        <v>1782869.4731872436</v>
      </c>
      <c r="AG67" s="8">
        <f>-$D66+'Deposite-Withdrawal'!$D66+SUM('Deposite-Withdrawal'!$E67:AG67)</f>
        <v>1782869.4731872436</v>
      </c>
      <c r="AH67" s="8">
        <f>-$D66+'Deposite-Withdrawal'!$D66+SUM('Deposite-Withdrawal'!$E67:AH67)</f>
        <v>1782869.4731872436</v>
      </c>
      <c r="AI67" s="8">
        <f>-$D66+'Deposite-Withdrawal'!$D66+SUM('Deposite-Withdrawal'!$E67:AI67)</f>
        <v>1782869.4731872436</v>
      </c>
    </row>
    <row r="68" spans="1:35" x14ac:dyDescent="0.3">
      <c r="A68">
        <v>66</v>
      </c>
      <c r="B68">
        <f t="shared" ref="B68:B122" si="1">DAY(EOMONTH(C68,0))</f>
        <v>30</v>
      </c>
      <c r="C68" s="11">
        <v>45597</v>
      </c>
      <c r="D68" s="19">
        <f>'Daily Interest'!D68</f>
        <v>-7198.814834724777</v>
      </c>
      <c r="E68" s="8">
        <f>-$D67+'Deposite-Withdrawal'!$D67+SUM('Deposite-Withdrawal'!$E68:E68)</f>
        <v>1783156.2259858863</v>
      </c>
      <c r="F68" s="8">
        <f>-$D67+'Deposite-Withdrawal'!$D67+SUM('Deposite-Withdrawal'!$E68:F68)</f>
        <v>1783156.2259858863</v>
      </c>
      <c r="G68" s="8">
        <f>-$D67+'Deposite-Withdrawal'!$D67+SUM('Deposite-Withdrawal'!$E68:G68)</f>
        <v>1783156.2259858863</v>
      </c>
      <c r="H68" s="8">
        <f>-$D67+'Deposite-Withdrawal'!$D67+SUM('Deposite-Withdrawal'!$E68:H68)</f>
        <v>1783156.2259858863</v>
      </c>
      <c r="I68" s="8">
        <f>-$D67+'Deposite-Withdrawal'!$D67+SUM('Deposite-Withdrawal'!$E68:I68)</f>
        <v>1820432.2047383587</v>
      </c>
      <c r="J68" s="8">
        <f>-$D67+'Deposite-Withdrawal'!$D67+SUM('Deposite-Withdrawal'!$E68:J68)</f>
        <v>1820432.2047383587</v>
      </c>
      <c r="K68" s="8">
        <f>-$D67+'Deposite-Withdrawal'!$D67+SUM('Deposite-Withdrawal'!$E68:K68)</f>
        <v>1820432.2047383587</v>
      </c>
      <c r="L68" s="8">
        <f>-$D67+'Deposite-Withdrawal'!$D67+SUM('Deposite-Withdrawal'!$E68:L68)</f>
        <v>1820432.2047383587</v>
      </c>
      <c r="M68" s="8">
        <f>-$D67+'Deposite-Withdrawal'!$D67+SUM('Deposite-Withdrawal'!$E68:M68)</f>
        <v>1820432.2047383587</v>
      </c>
      <c r="N68" s="8">
        <f>-$D67+'Deposite-Withdrawal'!$D67+SUM('Deposite-Withdrawal'!$E68:N68)</f>
        <v>1820432.2047383587</v>
      </c>
      <c r="O68" s="8">
        <f>-$D67+'Deposite-Withdrawal'!$D67+SUM('Deposite-Withdrawal'!$E68:O68)</f>
        <v>1820432.2047383587</v>
      </c>
      <c r="P68" s="8">
        <f>-$D67+'Deposite-Withdrawal'!$D67+SUM('Deposite-Withdrawal'!$E68:P68)</f>
        <v>1820432.2047383587</v>
      </c>
      <c r="Q68" s="8">
        <f>-$D67+'Deposite-Withdrawal'!$D67+SUM('Deposite-Withdrawal'!$E68:Q68)</f>
        <v>1820432.2047383587</v>
      </c>
      <c r="R68" s="8">
        <f>-$D67+'Deposite-Withdrawal'!$D67+SUM('Deposite-Withdrawal'!$E68:R68)</f>
        <v>1820432.2047383587</v>
      </c>
      <c r="S68" s="8">
        <f>-$D67+'Deposite-Withdrawal'!$D67+SUM('Deposite-Withdrawal'!$E68:S68)</f>
        <v>1820432.2047383587</v>
      </c>
      <c r="T68" s="8">
        <f>-$D67+'Deposite-Withdrawal'!$D67+SUM('Deposite-Withdrawal'!$E68:T68)</f>
        <v>1820432.2047383587</v>
      </c>
      <c r="U68" s="8">
        <f>-$D67+'Deposite-Withdrawal'!$D67+SUM('Deposite-Withdrawal'!$E68:U68)</f>
        <v>1820432.2047383587</v>
      </c>
      <c r="V68" s="8">
        <f>-$D67+'Deposite-Withdrawal'!$D67+SUM('Deposite-Withdrawal'!$E68:V68)</f>
        <v>1820432.2047383587</v>
      </c>
      <c r="W68" s="8">
        <f>-$D67+'Deposite-Withdrawal'!$D67+SUM('Deposite-Withdrawal'!$E68:W68)</f>
        <v>1820432.2047383587</v>
      </c>
      <c r="X68" s="8">
        <f>-$D67+'Deposite-Withdrawal'!$D67+SUM('Deposite-Withdrawal'!$E68:X68)</f>
        <v>1820432.2047383587</v>
      </c>
      <c r="Y68" s="8">
        <f>-$D67+'Deposite-Withdrawal'!$D67+SUM('Deposite-Withdrawal'!$E68:Y68)</f>
        <v>1820432.2047383587</v>
      </c>
      <c r="Z68" s="8">
        <f>-$D67+'Deposite-Withdrawal'!$D67+SUM('Deposite-Withdrawal'!$E68:Z68)</f>
        <v>1820432.2047383587</v>
      </c>
      <c r="AA68" s="8">
        <f>-$D67+'Deposite-Withdrawal'!$D67+SUM('Deposite-Withdrawal'!$E68:AA68)</f>
        <v>1820432.2047383587</v>
      </c>
      <c r="AB68" s="8">
        <f>-$D67+'Deposite-Withdrawal'!$D67+SUM('Deposite-Withdrawal'!$E68:AB68)</f>
        <v>1820432.2047383587</v>
      </c>
      <c r="AC68" s="8">
        <f>-$D67+'Deposite-Withdrawal'!$D67+SUM('Deposite-Withdrawal'!$E68:AC68)</f>
        <v>1820432.2047383587</v>
      </c>
      <c r="AD68" s="8">
        <f>-$D67+'Deposite-Withdrawal'!$D67+SUM('Deposite-Withdrawal'!$E68:AD68)</f>
        <v>1820432.2047383587</v>
      </c>
      <c r="AE68" s="8">
        <f>-$D67+'Deposite-Withdrawal'!$D67+SUM('Deposite-Withdrawal'!$E68:AE68)</f>
        <v>1820432.2047383587</v>
      </c>
      <c r="AF68" s="8">
        <f>-$D67+'Deposite-Withdrawal'!$D67+SUM('Deposite-Withdrawal'!$E68:AF68)</f>
        <v>1820432.2047383587</v>
      </c>
      <c r="AG68" s="8">
        <f>-$D67+'Deposite-Withdrawal'!$D67+SUM('Deposite-Withdrawal'!$E68:AG68)</f>
        <v>1820432.2047383587</v>
      </c>
      <c r="AH68" s="8">
        <f>-$D67+'Deposite-Withdrawal'!$D67+SUM('Deposite-Withdrawal'!$E68:AH68)</f>
        <v>1820432.2047383587</v>
      </c>
      <c r="AI68" s="8">
        <f>-$D67+'Deposite-Withdrawal'!$D67+SUM('Deposite-Withdrawal'!$E68:AI68)</f>
        <v>1820432.2047383587</v>
      </c>
    </row>
    <row r="69" spans="1:35" x14ac:dyDescent="0.3">
      <c r="A69">
        <v>67</v>
      </c>
      <c r="B69">
        <f t="shared" si="1"/>
        <v>31</v>
      </c>
      <c r="C69" s="11">
        <v>45627</v>
      </c>
      <c r="D69" s="19">
        <f>'Daily Interest'!D69</f>
        <v>-7477.9559291014757</v>
      </c>
      <c r="E69" s="8">
        <f>-$D68+'Deposite-Withdrawal'!$D68+SUM('Deposite-Withdrawal'!$E69:E69)</f>
        <v>1820237.433745438</v>
      </c>
      <c r="F69" s="8">
        <f>-$D68+'Deposite-Withdrawal'!$D68+SUM('Deposite-Withdrawal'!$E69:F69)</f>
        <v>1820237.433745438</v>
      </c>
      <c r="G69" s="8">
        <f>-$D68+'Deposite-Withdrawal'!$D68+SUM('Deposite-Withdrawal'!$E69:G69)</f>
        <v>1820237.433745438</v>
      </c>
      <c r="H69" s="8">
        <f>-$D68+'Deposite-Withdrawal'!$D68+SUM('Deposite-Withdrawal'!$E69:H69)</f>
        <v>1820237.433745438</v>
      </c>
      <c r="I69" s="8">
        <f>-$D68+'Deposite-Withdrawal'!$D68+SUM('Deposite-Withdrawal'!$E69:I69)</f>
        <v>1857513.4124979104</v>
      </c>
      <c r="J69" s="8">
        <f>-$D68+'Deposite-Withdrawal'!$D68+SUM('Deposite-Withdrawal'!$E69:J69)</f>
        <v>1857513.4124979104</v>
      </c>
      <c r="K69" s="8">
        <f>-$D68+'Deposite-Withdrawal'!$D68+SUM('Deposite-Withdrawal'!$E69:K69)</f>
        <v>1857513.4124979104</v>
      </c>
      <c r="L69" s="8">
        <f>-$D68+'Deposite-Withdrawal'!$D68+SUM('Deposite-Withdrawal'!$E69:L69)</f>
        <v>1857513.4124979104</v>
      </c>
      <c r="M69" s="8">
        <f>-$D68+'Deposite-Withdrawal'!$D68+SUM('Deposite-Withdrawal'!$E69:M69)</f>
        <v>1857513.4124979104</v>
      </c>
      <c r="N69" s="8">
        <f>-$D68+'Deposite-Withdrawal'!$D68+SUM('Deposite-Withdrawal'!$E69:N69)</f>
        <v>1857513.4124979104</v>
      </c>
      <c r="O69" s="8">
        <f>-$D68+'Deposite-Withdrawal'!$D68+SUM('Deposite-Withdrawal'!$E69:O69)</f>
        <v>1857513.4124979104</v>
      </c>
      <c r="P69" s="8">
        <f>-$D68+'Deposite-Withdrawal'!$D68+SUM('Deposite-Withdrawal'!$E69:P69)</f>
        <v>1857513.4124979104</v>
      </c>
      <c r="Q69" s="8">
        <f>-$D68+'Deposite-Withdrawal'!$D68+SUM('Deposite-Withdrawal'!$E69:Q69)</f>
        <v>1857513.4124979104</v>
      </c>
      <c r="R69" s="8">
        <f>-$D68+'Deposite-Withdrawal'!$D68+SUM('Deposite-Withdrawal'!$E69:R69)</f>
        <v>1857513.4124979104</v>
      </c>
      <c r="S69" s="8">
        <f>-$D68+'Deposite-Withdrawal'!$D68+SUM('Deposite-Withdrawal'!$E69:S69)</f>
        <v>1857513.4124979104</v>
      </c>
      <c r="T69" s="8">
        <f>-$D68+'Deposite-Withdrawal'!$D68+SUM('Deposite-Withdrawal'!$E69:T69)</f>
        <v>1857513.4124979104</v>
      </c>
      <c r="U69" s="8">
        <f>-$D68+'Deposite-Withdrawal'!$D68+SUM('Deposite-Withdrawal'!$E69:U69)</f>
        <v>1857513.4124979104</v>
      </c>
      <c r="V69" s="8">
        <f>-$D68+'Deposite-Withdrawal'!$D68+SUM('Deposite-Withdrawal'!$E69:V69)</f>
        <v>1857513.4124979104</v>
      </c>
      <c r="W69" s="8">
        <f>-$D68+'Deposite-Withdrawal'!$D68+SUM('Deposite-Withdrawal'!$E69:W69)</f>
        <v>1857513.4124979104</v>
      </c>
      <c r="X69" s="8">
        <f>-$D68+'Deposite-Withdrawal'!$D68+SUM('Deposite-Withdrawal'!$E69:X69)</f>
        <v>1857513.4124979104</v>
      </c>
      <c r="Y69" s="8">
        <f>-$D68+'Deposite-Withdrawal'!$D68+SUM('Deposite-Withdrawal'!$E69:Y69)</f>
        <v>1857513.4124979104</v>
      </c>
      <c r="Z69" s="8">
        <f>-$D68+'Deposite-Withdrawal'!$D68+SUM('Deposite-Withdrawal'!$E69:Z69)</f>
        <v>1857513.4124979104</v>
      </c>
      <c r="AA69" s="8">
        <f>-$D68+'Deposite-Withdrawal'!$D68+SUM('Deposite-Withdrawal'!$E69:AA69)</f>
        <v>1857513.4124979104</v>
      </c>
      <c r="AB69" s="8">
        <f>-$D68+'Deposite-Withdrawal'!$D68+SUM('Deposite-Withdrawal'!$E69:AB69)</f>
        <v>1857513.4124979104</v>
      </c>
      <c r="AC69" s="8">
        <f>-$D68+'Deposite-Withdrawal'!$D68+SUM('Deposite-Withdrawal'!$E69:AC69)</f>
        <v>1857513.4124979104</v>
      </c>
      <c r="AD69" s="8">
        <f>-$D68+'Deposite-Withdrawal'!$D68+SUM('Deposite-Withdrawal'!$E69:AD69)</f>
        <v>1857513.4124979104</v>
      </c>
      <c r="AE69" s="8">
        <f>-$D68+'Deposite-Withdrawal'!$D68+SUM('Deposite-Withdrawal'!$E69:AE69)</f>
        <v>1857513.4124979104</v>
      </c>
      <c r="AF69" s="8">
        <f>-$D68+'Deposite-Withdrawal'!$D68+SUM('Deposite-Withdrawal'!$E69:AF69)</f>
        <v>1857513.4124979104</v>
      </c>
      <c r="AG69" s="8">
        <f>-$D68+'Deposite-Withdrawal'!$D68+SUM('Deposite-Withdrawal'!$E69:AG69)</f>
        <v>1857513.4124979104</v>
      </c>
      <c r="AH69" s="8">
        <f>-$D68+'Deposite-Withdrawal'!$D68+SUM('Deposite-Withdrawal'!$E69:AH69)</f>
        <v>1857513.4124979104</v>
      </c>
      <c r="AI69" s="8">
        <f>-$D68+'Deposite-Withdrawal'!$D68+SUM('Deposite-Withdrawal'!$E69:AI69)</f>
        <v>1857513.4124979104</v>
      </c>
    </row>
    <row r="70" spans="1:35" x14ac:dyDescent="0.3">
      <c r="A70">
        <v>68</v>
      </c>
      <c r="B70">
        <f t="shared" si="1"/>
        <v>31</v>
      </c>
      <c r="C70" s="11">
        <v>45658</v>
      </c>
      <c r="D70" s="19">
        <f>'Daily Interest'!D70</f>
        <v>-7511.0792820795141</v>
      </c>
      <c r="E70" s="8">
        <f>-$D69+'Deposite-Withdrawal'!$D69+SUM('Deposite-Withdrawal'!$E70:E70)</f>
        <v>1857792.553592287</v>
      </c>
      <c r="F70" s="8">
        <f>-$D69+'Deposite-Withdrawal'!$D69+SUM('Deposite-Withdrawal'!$E70:F70)</f>
        <v>1857792.553592287</v>
      </c>
      <c r="G70" s="8">
        <f>-$D69+'Deposite-Withdrawal'!$D69+SUM('Deposite-Withdrawal'!$E70:G70)</f>
        <v>1857792.553592287</v>
      </c>
      <c r="H70" s="8">
        <f>-$D69+'Deposite-Withdrawal'!$D69+SUM('Deposite-Withdrawal'!$E70:H70)</f>
        <v>1857792.553592287</v>
      </c>
      <c r="I70" s="8">
        <f>-$D69+'Deposite-Withdrawal'!$D69+SUM('Deposite-Withdrawal'!$E70:I70)</f>
        <v>1895068.5323447594</v>
      </c>
      <c r="J70" s="8">
        <f>-$D69+'Deposite-Withdrawal'!$D69+SUM('Deposite-Withdrawal'!$E70:J70)</f>
        <v>1895068.5323447594</v>
      </c>
      <c r="K70" s="8">
        <f>-$D69+'Deposite-Withdrawal'!$D69+SUM('Deposite-Withdrawal'!$E70:K70)</f>
        <v>1895068.5323447594</v>
      </c>
      <c r="L70" s="8">
        <f>-$D69+'Deposite-Withdrawal'!$D69+SUM('Deposite-Withdrawal'!$E70:L70)</f>
        <v>1895068.5323447594</v>
      </c>
      <c r="M70" s="8">
        <f>-$D69+'Deposite-Withdrawal'!$D69+SUM('Deposite-Withdrawal'!$E70:M70)</f>
        <v>1895068.5323447594</v>
      </c>
      <c r="N70" s="8">
        <f>-$D69+'Deposite-Withdrawal'!$D69+SUM('Deposite-Withdrawal'!$E70:N70)</f>
        <v>1895068.5323447594</v>
      </c>
      <c r="O70" s="8">
        <f>-$D69+'Deposite-Withdrawal'!$D69+SUM('Deposite-Withdrawal'!$E70:O70)</f>
        <v>1895068.5323447594</v>
      </c>
      <c r="P70" s="8">
        <f>-$D69+'Deposite-Withdrawal'!$D69+SUM('Deposite-Withdrawal'!$E70:P70)</f>
        <v>1895068.5323447594</v>
      </c>
      <c r="Q70" s="8">
        <f>-$D69+'Deposite-Withdrawal'!$D69+SUM('Deposite-Withdrawal'!$E70:Q70)</f>
        <v>1895068.5323447594</v>
      </c>
      <c r="R70" s="8">
        <f>-$D69+'Deposite-Withdrawal'!$D69+SUM('Deposite-Withdrawal'!$E70:R70)</f>
        <v>1895068.5323447594</v>
      </c>
      <c r="S70" s="8">
        <f>-$D69+'Deposite-Withdrawal'!$D69+SUM('Deposite-Withdrawal'!$E70:S70)</f>
        <v>1895068.5323447594</v>
      </c>
      <c r="T70" s="8">
        <f>-$D69+'Deposite-Withdrawal'!$D69+SUM('Deposite-Withdrawal'!$E70:T70)</f>
        <v>1895068.5323447594</v>
      </c>
      <c r="U70" s="8">
        <f>-$D69+'Deposite-Withdrawal'!$D69+SUM('Deposite-Withdrawal'!$E70:U70)</f>
        <v>1895068.5323447594</v>
      </c>
      <c r="V70" s="8">
        <f>-$D69+'Deposite-Withdrawal'!$D69+SUM('Deposite-Withdrawal'!$E70:V70)</f>
        <v>1895068.5323447594</v>
      </c>
      <c r="W70" s="8">
        <f>-$D69+'Deposite-Withdrawal'!$D69+SUM('Deposite-Withdrawal'!$E70:W70)</f>
        <v>1895068.5323447594</v>
      </c>
      <c r="X70" s="8">
        <f>-$D69+'Deposite-Withdrawal'!$D69+SUM('Deposite-Withdrawal'!$E70:X70)</f>
        <v>1895068.5323447594</v>
      </c>
      <c r="Y70" s="8">
        <f>-$D69+'Deposite-Withdrawal'!$D69+SUM('Deposite-Withdrawal'!$E70:Y70)</f>
        <v>1895068.5323447594</v>
      </c>
      <c r="Z70" s="8">
        <f>-$D69+'Deposite-Withdrawal'!$D69+SUM('Deposite-Withdrawal'!$E70:Z70)</f>
        <v>1895068.5323447594</v>
      </c>
      <c r="AA70" s="8">
        <f>-$D69+'Deposite-Withdrawal'!$D69+SUM('Deposite-Withdrawal'!$E70:AA70)</f>
        <v>1895068.5323447594</v>
      </c>
      <c r="AB70" s="8">
        <f>-$D69+'Deposite-Withdrawal'!$D69+SUM('Deposite-Withdrawal'!$E70:AB70)</f>
        <v>1895068.5323447594</v>
      </c>
      <c r="AC70" s="8">
        <f>-$D69+'Deposite-Withdrawal'!$D69+SUM('Deposite-Withdrawal'!$E70:AC70)</f>
        <v>1895068.5323447594</v>
      </c>
      <c r="AD70" s="8">
        <f>-$D69+'Deposite-Withdrawal'!$D69+SUM('Deposite-Withdrawal'!$E70:AD70)</f>
        <v>1895068.5323447594</v>
      </c>
      <c r="AE70" s="8">
        <f>-$D69+'Deposite-Withdrawal'!$D69+SUM('Deposite-Withdrawal'!$E70:AE70)</f>
        <v>1895068.5323447594</v>
      </c>
      <c r="AF70" s="8">
        <f>-$D69+'Deposite-Withdrawal'!$D69+SUM('Deposite-Withdrawal'!$E70:AF70)</f>
        <v>1895068.5323447594</v>
      </c>
      <c r="AG70" s="8">
        <f>-$D69+'Deposite-Withdrawal'!$D69+SUM('Deposite-Withdrawal'!$E70:AG70)</f>
        <v>1895068.5323447594</v>
      </c>
      <c r="AH70" s="8">
        <f>-$D69+'Deposite-Withdrawal'!$D69+SUM('Deposite-Withdrawal'!$E70:AH70)</f>
        <v>1895068.5323447594</v>
      </c>
      <c r="AI70" s="8">
        <f>-$D69+'Deposite-Withdrawal'!$D69+SUM('Deposite-Withdrawal'!$E70:AI70)</f>
        <v>1895068.5323447594</v>
      </c>
    </row>
    <row r="71" spans="1:35" x14ac:dyDescent="0.3">
      <c r="A71">
        <v>69</v>
      </c>
      <c r="B71">
        <f t="shared" si="1"/>
        <v>28</v>
      </c>
      <c r="C71" s="11">
        <v>45689</v>
      </c>
      <c r="D71" s="19">
        <f>'Daily Interest'!D71</f>
        <v>-6811.7255346240654</v>
      </c>
      <c r="E71" s="8">
        <f>-$D70+'Deposite-Withdrawal'!$D70+SUM('Deposite-Withdrawal'!$E71:E71)</f>
        <v>1895101.6556977376</v>
      </c>
      <c r="F71" s="8">
        <f>-$D70+'Deposite-Withdrawal'!$D70+SUM('Deposite-Withdrawal'!$E71:F71)</f>
        <v>1895101.6556977376</v>
      </c>
      <c r="G71" s="8">
        <f>-$D70+'Deposite-Withdrawal'!$D70+SUM('Deposite-Withdrawal'!$E71:G71)</f>
        <v>1895101.6556977376</v>
      </c>
      <c r="H71" s="8">
        <f>-$D70+'Deposite-Withdrawal'!$D70+SUM('Deposite-Withdrawal'!$E71:H71)</f>
        <v>1895101.6556977376</v>
      </c>
      <c r="I71" s="8">
        <f>-$D70+'Deposite-Withdrawal'!$D70+SUM('Deposite-Withdrawal'!$E71:I71)</f>
        <v>1932377.63445021</v>
      </c>
      <c r="J71" s="8">
        <f>-$D70+'Deposite-Withdrawal'!$D70+SUM('Deposite-Withdrawal'!$E71:J71)</f>
        <v>1932377.63445021</v>
      </c>
      <c r="K71" s="8">
        <f>-$D70+'Deposite-Withdrawal'!$D70+SUM('Deposite-Withdrawal'!$E71:K71)</f>
        <v>1932377.63445021</v>
      </c>
      <c r="L71" s="8">
        <f>-$D70+'Deposite-Withdrawal'!$D70+SUM('Deposite-Withdrawal'!$E71:L71)</f>
        <v>1932377.63445021</v>
      </c>
      <c r="M71" s="8">
        <f>-$D70+'Deposite-Withdrawal'!$D70+SUM('Deposite-Withdrawal'!$E71:M71)</f>
        <v>1932377.63445021</v>
      </c>
      <c r="N71" s="8">
        <f>-$D70+'Deposite-Withdrawal'!$D70+SUM('Deposite-Withdrawal'!$E71:N71)</f>
        <v>1932377.63445021</v>
      </c>
      <c r="O71" s="8">
        <f>-$D70+'Deposite-Withdrawal'!$D70+SUM('Deposite-Withdrawal'!$E71:O71)</f>
        <v>1932377.63445021</v>
      </c>
      <c r="P71" s="8">
        <f>-$D70+'Deposite-Withdrawal'!$D70+SUM('Deposite-Withdrawal'!$E71:P71)</f>
        <v>1932377.63445021</v>
      </c>
      <c r="Q71" s="8">
        <f>-$D70+'Deposite-Withdrawal'!$D70+SUM('Deposite-Withdrawal'!$E71:Q71)</f>
        <v>1932377.63445021</v>
      </c>
      <c r="R71" s="8">
        <f>-$D70+'Deposite-Withdrawal'!$D70+SUM('Deposite-Withdrawal'!$E71:R71)</f>
        <v>1932377.63445021</v>
      </c>
      <c r="S71" s="8">
        <f>-$D70+'Deposite-Withdrawal'!$D70+SUM('Deposite-Withdrawal'!$E71:S71)</f>
        <v>1932377.63445021</v>
      </c>
      <c r="T71" s="8">
        <f>-$D70+'Deposite-Withdrawal'!$D70+SUM('Deposite-Withdrawal'!$E71:T71)</f>
        <v>1932377.63445021</v>
      </c>
      <c r="U71" s="8">
        <f>-$D70+'Deposite-Withdrawal'!$D70+SUM('Deposite-Withdrawal'!$E71:U71)</f>
        <v>1932377.63445021</v>
      </c>
      <c r="V71" s="8">
        <f>-$D70+'Deposite-Withdrawal'!$D70+SUM('Deposite-Withdrawal'!$E71:V71)</f>
        <v>1932377.63445021</v>
      </c>
      <c r="W71" s="8">
        <f>-$D70+'Deposite-Withdrawal'!$D70+SUM('Deposite-Withdrawal'!$E71:W71)</f>
        <v>1932377.63445021</v>
      </c>
      <c r="X71" s="8">
        <f>-$D70+'Deposite-Withdrawal'!$D70+SUM('Deposite-Withdrawal'!$E71:X71)</f>
        <v>1932377.63445021</v>
      </c>
      <c r="Y71" s="8">
        <f>-$D70+'Deposite-Withdrawal'!$D70+SUM('Deposite-Withdrawal'!$E71:Y71)</f>
        <v>1932377.63445021</v>
      </c>
      <c r="Z71" s="8">
        <f>-$D70+'Deposite-Withdrawal'!$D70+SUM('Deposite-Withdrawal'!$E71:Z71)</f>
        <v>1932377.63445021</v>
      </c>
      <c r="AA71" s="8">
        <f>-$D70+'Deposite-Withdrawal'!$D70+SUM('Deposite-Withdrawal'!$E71:AA71)</f>
        <v>1932377.63445021</v>
      </c>
      <c r="AB71" s="8">
        <f>-$D70+'Deposite-Withdrawal'!$D70+SUM('Deposite-Withdrawal'!$E71:AB71)</f>
        <v>1932377.63445021</v>
      </c>
      <c r="AC71" s="8">
        <f>-$D70+'Deposite-Withdrawal'!$D70+SUM('Deposite-Withdrawal'!$E71:AC71)</f>
        <v>1932377.63445021</v>
      </c>
      <c r="AD71" s="8">
        <f>-$D70+'Deposite-Withdrawal'!$D70+SUM('Deposite-Withdrawal'!$E71:AD71)</f>
        <v>1932377.63445021</v>
      </c>
      <c r="AE71" s="8">
        <f>-$D70+'Deposite-Withdrawal'!$D70+SUM('Deposite-Withdrawal'!$E71:AE71)</f>
        <v>1932377.63445021</v>
      </c>
      <c r="AF71" s="8">
        <f>-$D70+'Deposite-Withdrawal'!$D70+SUM('Deposite-Withdrawal'!$E71:AF71)</f>
        <v>1932377.63445021</v>
      </c>
      <c r="AG71" s="8">
        <f>-$D70+'Deposite-Withdrawal'!$D70+SUM('Deposite-Withdrawal'!$E71:AG71)</f>
        <v>1932377.63445021</v>
      </c>
      <c r="AH71" s="8">
        <f>-$D70+'Deposite-Withdrawal'!$D70+SUM('Deposite-Withdrawal'!$E71:AH71)</f>
        <v>1932377.63445021</v>
      </c>
      <c r="AI71" s="8">
        <f>-$D70+'Deposite-Withdrawal'!$D70+SUM('Deposite-Withdrawal'!$E71:AI71)</f>
        <v>1932377.63445021</v>
      </c>
    </row>
    <row r="72" spans="1:35" x14ac:dyDescent="0.3">
      <c r="A72">
        <v>70</v>
      </c>
      <c r="B72">
        <f t="shared" si="1"/>
        <v>31</v>
      </c>
      <c r="C72" s="11">
        <v>45717</v>
      </c>
      <c r="D72" s="19">
        <f>'Daily Interest'!D72</f>
        <v>-7567.9209799430992</v>
      </c>
      <c r="E72" s="8">
        <f>-$D71+'Deposite-Withdrawal'!$D71+SUM('Deposite-Withdrawal'!$E72:E72)</f>
        <v>1931678.2807027544</v>
      </c>
      <c r="F72" s="8">
        <f>-$D71+'Deposite-Withdrawal'!$D71+SUM('Deposite-Withdrawal'!$E72:F72)</f>
        <v>1931678.2807027544</v>
      </c>
      <c r="G72" s="8">
        <f>-$D71+'Deposite-Withdrawal'!$D71+SUM('Deposite-Withdrawal'!$E72:G72)</f>
        <v>1931678.2807027544</v>
      </c>
      <c r="H72" s="8">
        <f>-$D71+'Deposite-Withdrawal'!$D71+SUM('Deposite-Withdrawal'!$E72:H72)</f>
        <v>1931678.2807027544</v>
      </c>
      <c r="I72" s="8">
        <f>-$D71+'Deposite-Withdrawal'!$D71+SUM('Deposite-Withdrawal'!$E72:I72)</f>
        <v>1968954.2594552268</v>
      </c>
      <c r="J72" s="8">
        <f>-$D71+'Deposite-Withdrawal'!$D71+SUM('Deposite-Withdrawal'!$E72:J72)</f>
        <v>1968954.2594552268</v>
      </c>
      <c r="K72" s="8">
        <f>-$D71+'Deposite-Withdrawal'!$D71+SUM('Deposite-Withdrawal'!$E72:K72)</f>
        <v>1968954.2594552268</v>
      </c>
      <c r="L72" s="8">
        <f>-$D71+'Deposite-Withdrawal'!$D71+SUM('Deposite-Withdrawal'!$E72:L72)</f>
        <v>1968954.2594552268</v>
      </c>
      <c r="M72" s="8">
        <f>-$D71+'Deposite-Withdrawal'!$D71+SUM('Deposite-Withdrawal'!$E72:M72)</f>
        <v>1968954.2594552268</v>
      </c>
      <c r="N72" s="8">
        <f>-$D71+'Deposite-Withdrawal'!$D71+SUM('Deposite-Withdrawal'!$E72:N72)</f>
        <v>1968954.2594552268</v>
      </c>
      <c r="O72" s="8">
        <f>-$D71+'Deposite-Withdrawal'!$D71+SUM('Deposite-Withdrawal'!$E72:O72)</f>
        <v>1968954.2594552268</v>
      </c>
      <c r="P72" s="8">
        <f>-$D71+'Deposite-Withdrawal'!$D71+SUM('Deposite-Withdrawal'!$E72:P72)</f>
        <v>1968954.2594552268</v>
      </c>
      <c r="Q72" s="8">
        <f>-$D71+'Deposite-Withdrawal'!$D71+SUM('Deposite-Withdrawal'!$E72:Q72)</f>
        <v>1968954.2594552268</v>
      </c>
      <c r="R72" s="8">
        <f>-$D71+'Deposite-Withdrawal'!$D71+SUM('Deposite-Withdrawal'!$E72:R72)</f>
        <v>1968954.2594552268</v>
      </c>
      <c r="S72" s="8">
        <f>-$D71+'Deposite-Withdrawal'!$D71+SUM('Deposite-Withdrawal'!$E72:S72)</f>
        <v>1968954.2594552268</v>
      </c>
      <c r="T72" s="8">
        <f>-$D71+'Deposite-Withdrawal'!$D71+SUM('Deposite-Withdrawal'!$E72:T72)</f>
        <v>1968954.2594552268</v>
      </c>
      <c r="U72" s="8">
        <f>-$D71+'Deposite-Withdrawal'!$D71+SUM('Deposite-Withdrawal'!$E72:U72)</f>
        <v>1968954.2594552268</v>
      </c>
      <c r="V72" s="8">
        <f>-$D71+'Deposite-Withdrawal'!$D71+SUM('Deposite-Withdrawal'!$E72:V72)</f>
        <v>1968954.2594552268</v>
      </c>
      <c r="W72" s="8">
        <f>-$D71+'Deposite-Withdrawal'!$D71+SUM('Deposite-Withdrawal'!$E72:W72)</f>
        <v>1968954.2594552268</v>
      </c>
      <c r="X72" s="8">
        <f>-$D71+'Deposite-Withdrawal'!$D71+SUM('Deposite-Withdrawal'!$E72:X72)</f>
        <v>1968954.2594552268</v>
      </c>
      <c r="Y72" s="8">
        <f>-$D71+'Deposite-Withdrawal'!$D71+SUM('Deposite-Withdrawal'!$E72:Y72)</f>
        <v>1968954.2594552268</v>
      </c>
      <c r="Z72" s="8">
        <f>-$D71+'Deposite-Withdrawal'!$D71+SUM('Deposite-Withdrawal'!$E72:Z72)</f>
        <v>1968954.2594552268</v>
      </c>
      <c r="AA72" s="8">
        <f>-$D71+'Deposite-Withdrawal'!$D71+SUM('Deposite-Withdrawal'!$E72:AA72)</f>
        <v>1968954.2594552268</v>
      </c>
      <c r="AB72" s="8">
        <f>-$D71+'Deposite-Withdrawal'!$D71+SUM('Deposite-Withdrawal'!$E72:AB72)</f>
        <v>1968954.2594552268</v>
      </c>
      <c r="AC72" s="8">
        <f>-$D71+'Deposite-Withdrawal'!$D71+SUM('Deposite-Withdrawal'!$E72:AC72)</f>
        <v>1968954.2594552268</v>
      </c>
      <c r="AD72" s="8">
        <f>-$D71+'Deposite-Withdrawal'!$D71+SUM('Deposite-Withdrawal'!$E72:AD72)</f>
        <v>1968954.2594552268</v>
      </c>
      <c r="AE72" s="8">
        <f>-$D71+'Deposite-Withdrawal'!$D71+SUM('Deposite-Withdrawal'!$E72:AE72)</f>
        <v>1968954.2594552268</v>
      </c>
      <c r="AF72" s="8">
        <f>-$D71+'Deposite-Withdrawal'!$D71+SUM('Deposite-Withdrawal'!$E72:AF72)</f>
        <v>1968954.2594552268</v>
      </c>
      <c r="AG72" s="8">
        <f>-$D71+'Deposite-Withdrawal'!$D71+SUM('Deposite-Withdrawal'!$E72:AG72)</f>
        <v>1968954.2594552268</v>
      </c>
      <c r="AH72" s="8">
        <f>-$D71+'Deposite-Withdrawal'!$D71+SUM('Deposite-Withdrawal'!$E72:AH72)</f>
        <v>1968954.2594552268</v>
      </c>
      <c r="AI72" s="8">
        <f>-$D71+'Deposite-Withdrawal'!$D71+SUM('Deposite-Withdrawal'!$E72:AI72)</f>
        <v>1968954.2594552268</v>
      </c>
    </row>
    <row r="73" spans="1:35" x14ac:dyDescent="0.3">
      <c r="A73">
        <v>71</v>
      </c>
      <c r="B73">
        <f t="shared" si="1"/>
        <v>30</v>
      </c>
      <c r="C73" s="11">
        <v>45748</v>
      </c>
      <c r="D73" s="19">
        <f>'Daily Interest'!D73</f>
        <v>-7343.0178847383349</v>
      </c>
      <c r="E73" s="8">
        <f>-$D72+'Deposite-Withdrawal'!$D72+SUM('Deposite-Withdrawal'!$E73:E73)</f>
        <v>1969710.454900546</v>
      </c>
      <c r="F73" s="8">
        <f>-$D72+'Deposite-Withdrawal'!$D72+SUM('Deposite-Withdrawal'!$E73:F73)</f>
        <v>1969710.454900546</v>
      </c>
      <c r="G73" s="8">
        <f>-$D72+'Deposite-Withdrawal'!$D72+SUM('Deposite-Withdrawal'!$E73:G73)</f>
        <v>1969710.454900546</v>
      </c>
      <c r="H73" s="8">
        <f>-$D72+'Deposite-Withdrawal'!$D72+SUM('Deposite-Withdrawal'!$E73:H73)</f>
        <v>1969710.454900546</v>
      </c>
      <c r="I73" s="8">
        <f>-$D72+'Deposite-Withdrawal'!$D72+SUM('Deposite-Withdrawal'!$E73:I73)</f>
        <v>2006986.4336530184</v>
      </c>
      <c r="J73" s="8">
        <f>-$D72+'Deposite-Withdrawal'!$D72+SUM('Deposite-Withdrawal'!$E73:J73)</f>
        <v>2006986.4336530184</v>
      </c>
      <c r="K73" s="8">
        <f>-$D72+'Deposite-Withdrawal'!$D72+SUM('Deposite-Withdrawal'!$E73:K73)</f>
        <v>2006986.4336530184</v>
      </c>
      <c r="L73" s="8">
        <f>-$D72+'Deposite-Withdrawal'!$D72+SUM('Deposite-Withdrawal'!$E73:L73)</f>
        <v>2006986.4336530184</v>
      </c>
      <c r="M73" s="8">
        <f>-$D72+'Deposite-Withdrawal'!$D72+SUM('Deposite-Withdrawal'!$E73:M73)</f>
        <v>2006986.4336530184</v>
      </c>
      <c r="N73" s="8">
        <f>-$D72+'Deposite-Withdrawal'!$D72+SUM('Deposite-Withdrawal'!$E73:N73)</f>
        <v>2006986.4336530184</v>
      </c>
      <c r="O73" s="8">
        <f>-$D72+'Deposite-Withdrawal'!$D72+SUM('Deposite-Withdrawal'!$E73:O73)</f>
        <v>2006986.4336530184</v>
      </c>
      <c r="P73" s="8">
        <f>-$D72+'Deposite-Withdrawal'!$D72+SUM('Deposite-Withdrawal'!$E73:P73)</f>
        <v>2006986.4336530184</v>
      </c>
      <c r="Q73" s="8">
        <f>-$D72+'Deposite-Withdrawal'!$D72+SUM('Deposite-Withdrawal'!$E73:Q73)</f>
        <v>2006986.4336530184</v>
      </c>
      <c r="R73" s="8">
        <f>-$D72+'Deposite-Withdrawal'!$D72+SUM('Deposite-Withdrawal'!$E73:R73)</f>
        <v>2006986.4336530184</v>
      </c>
      <c r="S73" s="8">
        <f>-$D72+'Deposite-Withdrawal'!$D72+SUM('Deposite-Withdrawal'!$E73:S73)</f>
        <v>2006986.4336530184</v>
      </c>
      <c r="T73" s="8">
        <f>-$D72+'Deposite-Withdrawal'!$D72+SUM('Deposite-Withdrawal'!$E73:T73)</f>
        <v>2006986.4336530184</v>
      </c>
      <c r="U73" s="8">
        <f>-$D72+'Deposite-Withdrawal'!$D72+SUM('Deposite-Withdrawal'!$E73:U73)</f>
        <v>2006986.4336530184</v>
      </c>
      <c r="V73" s="8">
        <f>-$D72+'Deposite-Withdrawal'!$D72+SUM('Deposite-Withdrawal'!$E73:V73)</f>
        <v>2006986.4336530184</v>
      </c>
      <c r="W73" s="8">
        <f>-$D72+'Deposite-Withdrawal'!$D72+SUM('Deposite-Withdrawal'!$E73:W73)</f>
        <v>2006986.4336530184</v>
      </c>
      <c r="X73" s="8">
        <f>-$D72+'Deposite-Withdrawal'!$D72+SUM('Deposite-Withdrawal'!$E73:X73)</f>
        <v>2006986.4336530184</v>
      </c>
      <c r="Y73" s="8">
        <f>-$D72+'Deposite-Withdrawal'!$D72+SUM('Deposite-Withdrawal'!$E73:Y73)</f>
        <v>2006986.4336530184</v>
      </c>
      <c r="Z73" s="8">
        <f>-$D72+'Deposite-Withdrawal'!$D72+SUM('Deposite-Withdrawal'!$E73:Z73)</f>
        <v>2006986.4336530184</v>
      </c>
      <c r="AA73" s="8">
        <f>-$D72+'Deposite-Withdrawal'!$D72+SUM('Deposite-Withdrawal'!$E73:AA73)</f>
        <v>2006986.4336530184</v>
      </c>
      <c r="AB73" s="8">
        <f>-$D72+'Deposite-Withdrawal'!$D72+SUM('Deposite-Withdrawal'!$E73:AB73)</f>
        <v>2006986.4336530184</v>
      </c>
      <c r="AC73" s="8">
        <f>-$D72+'Deposite-Withdrawal'!$D72+SUM('Deposite-Withdrawal'!$E73:AC73)</f>
        <v>2006986.4336530184</v>
      </c>
      <c r="AD73" s="8">
        <f>-$D72+'Deposite-Withdrawal'!$D72+SUM('Deposite-Withdrawal'!$E73:AD73)</f>
        <v>2006986.4336530184</v>
      </c>
      <c r="AE73" s="8">
        <f>-$D72+'Deposite-Withdrawal'!$D72+SUM('Deposite-Withdrawal'!$E73:AE73)</f>
        <v>2006986.4336530184</v>
      </c>
      <c r="AF73" s="8">
        <f>-$D72+'Deposite-Withdrawal'!$D72+SUM('Deposite-Withdrawal'!$E73:AF73)</f>
        <v>2006986.4336530184</v>
      </c>
      <c r="AG73" s="8">
        <f>-$D72+'Deposite-Withdrawal'!$D72+SUM('Deposite-Withdrawal'!$E73:AG73)</f>
        <v>2006986.4336530184</v>
      </c>
      <c r="AH73" s="8">
        <f>-$D72+'Deposite-Withdrawal'!$D72+SUM('Deposite-Withdrawal'!$E73:AH73)</f>
        <v>2006986.4336530184</v>
      </c>
      <c r="AI73" s="8">
        <f>-$D72+'Deposite-Withdrawal'!$D72+SUM('Deposite-Withdrawal'!$E73:AI73)</f>
        <v>2006986.4336530184</v>
      </c>
    </row>
    <row r="74" spans="1:35" x14ac:dyDescent="0.3">
      <c r="A74">
        <v>72</v>
      </c>
      <c r="B74">
        <f t="shared" si="1"/>
        <v>31</v>
      </c>
      <c r="C74" s="11">
        <v>45778</v>
      </c>
      <c r="D74" s="19">
        <f>'Daily Interest'!D74</f>
        <v>-7599.4914908989876</v>
      </c>
      <c r="E74" s="8">
        <f>-$D73+'Deposite-Withdrawal'!$D73+SUM('Deposite-Withdrawal'!$E74:E74)</f>
        <v>2006761.5305578136</v>
      </c>
      <c r="F74" s="8">
        <f>-$D73+'Deposite-Withdrawal'!$D73+SUM('Deposite-Withdrawal'!$E74:F74)</f>
        <v>2006761.5305578136</v>
      </c>
      <c r="G74" s="8">
        <f>-$D73+'Deposite-Withdrawal'!$D73+SUM('Deposite-Withdrawal'!$E74:G74)</f>
        <v>2006761.5305578136</v>
      </c>
      <c r="H74" s="8">
        <f>-$D73+'Deposite-Withdrawal'!$D73+SUM('Deposite-Withdrawal'!$E74:H74)</f>
        <v>2006761.5305578136</v>
      </c>
      <c r="I74" s="8">
        <f>-$D73+'Deposite-Withdrawal'!$D73+SUM('Deposite-Withdrawal'!$E74:I74)</f>
        <v>2044037.509310286</v>
      </c>
      <c r="J74" s="8">
        <f>-$D73+'Deposite-Withdrawal'!$D73+SUM('Deposite-Withdrawal'!$E74:J74)</f>
        <v>2044037.509310286</v>
      </c>
      <c r="K74" s="8">
        <f>-$D73+'Deposite-Withdrawal'!$D73+SUM('Deposite-Withdrawal'!$E74:K74)</f>
        <v>2044037.509310286</v>
      </c>
      <c r="L74" s="8">
        <f>-$D73+'Deposite-Withdrawal'!$D73+SUM('Deposite-Withdrawal'!$E74:L74)</f>
        <v>2044037.509310286</v>
      </c>
      <c r="M74" s="8">
        <f>-$D73+'Deposite-Withdrawal'!$D73+SUM('Deposite-Withdrawal'!$E74:M74)</f>
        <v>2044037.509310286</v>
      </c>
      <c r="N74" s="8">
        <f>-$D73+'Deposite-Withdrawal'!$D73+SUM('Deposite-Withdrawal'!$E74:N74)</f>
        <v>2044037.509310286</v>
      </c>
      <c r="O74" s="8">
        <f>-$D73+'Deposite-Withdrawal'!$D73+SUM('Deposite-Withdrawal'!$E74:O74)</f>
        <v>2044037.509310286</v>
      </c>
      <c r="P74" s="8">
        <f>-$D73+'Deposite-Withdrawal'!$D73+SUM('Deposite-Withdrawal'!$E74:P74)</f>
        <v>2044037.509310286</v>
      </c>
      <c r="Q74" s="8">
        <f>-$D73+'Deposite-Withdrawal'!$D73+SUM('Deposite-Withdrawal'!$E74:Q74)</f>
        <v>2044037.509310286</v>
      </c>
      <c r="R74" s="8">
        <f>-$D73+'Deposite-Withdrawal'!$D73+SUM('Deposite-Withdrawal'!$E74:R74)</f>
        <v>2044037.509310286</v>
      </c>
      <c r="S74" s="8">
        <f>-$D73+'Deposite-Withdrawal'!$D73+SUM('Deposite-Withdrawal'!$E74:S74)</f>
        <v>2044037.509310286</v>
      </c>
      <c r="T74" s="8">
        <f>-$D73+'Deposite-Withdrawal'!$D73+SUM('Deposite-Withdrawal'!$E74:T74)</f>
        <v>2044037.509310286</v>
      </c>
      <c r="U74" s="8">
        <f>-$D73+'Deposite-Withdrawal'!$D73+SUM('Deposite-Withdrawal'!$E74:U74)</f>
        <v>2044037.509310286</v>
      </c>
      <c r="V74" s="8">
        <f>-$D73+'Deposite-Withdrawal'!$D73+SUM('Deposite-Withdrawal'!$E74:V74)</f>
        <v>2044037.509310286</v>
      </c>
      <c r="W74" s="8">
        <f>-$D73+'Deposite-Withdrawal'!$D73+SUM('Deposite-Withdrawal'!$E74:W74)</f>
        <v>2044037.509310286</v>
      </c>
      <c r="X74" s="8">
        <f>-$D73+'Deposite-Withdrawal'!$D73+SUM('Deposite-Withdrawal'!$E74:X74)</f>
        <v>2044037.509310286</v>
      </c>
      <c r="Y74" s="8">
        <f>-$D73+'Deposite-Withdrawal'!$D73+SUM('Deposite-Withdrawal'!$E74:Y74)</f>
        <v>2044037.509310286</v>
      </c>
      <c r="Z74" s="8">
        <f>-$D73+'Deposite-Withdrawal'!$D73+SUM('Deposite-Withdrawal'!$E74:Z74)</f>
        <v>2044037.509310286</v>
      </c>
      <c r="AA74" s="8">
        <f>-$D73+'Deposite-Withdrawal'!$D73+SUM('Deposite-Withdrawal'!$E74:AA74)</f>
        <v>2044037.509310286</v>
      </c>
      <c r="AB74" s="8">
        <f>-$D73+'Deposite-Withdrawal'!$D73+SUM('Deposite-Withdrawal'!$E74:AB74)</f>
        <v>2044037.509310286</v>
      </c>
      <c r="AC74" s="8">
        <f>-$D73+'Deposite-Withdrawal'!$D73+SUM('Deposite-Withdrawal'!$E74:AC74)</f>
        <v>2044037.509310286</v>
      </c>
      <c r="AD74" s="8">
        <f>-$D73+'Deposite-Withdrawal'!$D73+SUM('Deposite-Withdrawal'!$E74:AD74)</f>
        <v>2044037.509310286</v>
      </c>
      <c r="AE74" s="8">
        <f>-$D73+'Deposite-Withdrawal'!$D73+SUM('Deposite-Withdrawal'!$E74:AE74)</f>
        <v>2044037.509310286</v>
      </c>
      <c r="AF74" s="8">
        <f>-$D73+'Deposite-Withdrawal'!$D73+SUM('Deposite-Withdrawal'!$E74:AF74)</f>
        <v>2044037.509310286</v>
      </c>
      <c r="AG74" s="8">
        <f>-$D73+'Deposite-Withdrawal'!$D73+SUM('Deposite-Withdrawal'!$E74:AG74)</f>
        <v>2044037.509310286</v>
      </c>
      <c r="AH74" s="8">
        <f>-$D73+'Deposite-Withdrawal'!$D73+SUM('Deposite-Withdrawal'!$E74:AH74)</f>
        <v>2044037.509310286</v>
      </c>
      <c r="AI74" s="8">
        <f>-$D73+'Deposite-Withdrawal'!$D73+SUM('Deposite-Withdrawal'!$E74:AI74)</f>
        <v>2044037.509310286</v>
      </c>
    </row>
    <row r="75" spans="1:35" x14ac:dyDescent="0.3">
      <c r="A75">
        <v>73</v>
      </c>
      <c r="B75">
        <f t="shared" si="1"/>
        <v>30</v>
      </c>
      <c r="C75" s="11">
        <v>45809</v>
      </c>
      <c r="D75" s="19">
        <f>'Daily Interest'!D75</f>
        <v>-7360.7700113245692</v>
      </c>
      <c r="E75" s="8">
        <f>-$D74+'Deposite-Withdrawal'!$D74+SUM('Deposite-Withdrawal'!$E75:E75)</f>
        <v>2044293.9829164466</v>
      </c>
      <c r="F75" s="8">
        <f>-$D74+'Deposite-Withdrawal'!$D74+SUM('Deposite-Withdrawal'!$E75:F75)</f>
        <v>2044293.9829164466</v>
      </c>
      <c r="G75" s="8">
        <f>-$D74+'Deposite-Withdrawal'!$D74+SUM('Deposite-Withdrawal'!$E75:G75)</f>
        <v>2044293.9829164466</v>
      </c>
      <c r="H75" s="8">
        <f>-$D74+'Deposite-Withdrawal'!$D74+SUM('Deposite-Withdrawal'!$E75:H75)</f>
        <v>2044293.9829164466</v>
      </c>
      <c r="I75" s="8">
        <f>-$D74+'Deposite-Withdrawal'!$D74+SUM('Deposite-Withdrawal'!$E75:I75)</f>
        <v>2081569.9616689191</v>
      </c>
      <c r="J75" s="8">
        <f>-$D74+'Deposite-Withdrawal'!$D74+SUM('Deposite-Withdrawal'!$E75:J75)</f>
        <v>2081569.9616689191</v>
      </c>
      <c r="K75" s="8">
        <f>-$D74+'Deposite-Withdrawal'!$D74+SUM('Deposite-Withdrawal'!$E75:K75)</f>
        <v>2081569.9616689191</v>
      </c>
      <c r="L75" s="8">
        <f>-$D74+'Deposite-Withdrawal'!$D74+SUM('Deposite-Withdrawal'!$E75:L75)</f>
        <v>2081569.9616689191</v>
      </c>
      <c r="M75" s="8">
        <f>-$D74+'Deposite-Withdrawal'!$D74+SUM('Deposite-Withdrawal'!$E75:M75)</f>
        <v>2081569.9616689191</v>
      </c>
      <c r="N75" s="8">
        <f>-$D74+'Deposite-Withdrawal'!$D74+SUM('Deposite-Withdrawal'!$E75:N75)</f>
        <v>2081569.9616689191</v>
      </c>
      <c r="O75" s="8">
        <f>-$D74+'Deposite-Withdrawal'!$D74+SUM('Deposite-Withdrawal'!$E75:O75)</f>
        <v>2081569.9616689191</v>
      </c>
      <c r="P75" s="8">
        <f>-$D74+'Deposite-Withdrawal'!$D74+SUM('Deposite-Withdrawal'!$E75:P75)</f>
        <v>2081569.9616689191</v>
      </c>
      <c r="Q75" s="8">
        <f>-$D74+'Deposite-Withdrawal'!$D74+SUM('Deposite-Withdrawal'!$E75:Q75)</f>
        <v>2081569.9616689191</v>
      </c>
      <c r="R75" s="8">
        <f>-$D74+'Deposite-Withdrawal'!$D74+SUM('Deposite-Withdrawal'!$E75:R75)</f>
        <v>2081569.9616689191</v>
      </c>
      <c r="S75" s="8">
        <f>-$D74+'Deposite-Withdrawal'!$D74+SUM('Deposite-Withdrawal'!$E75:S75)</f>
        <v>2081569.9616689191</v>
      </c>
      <c r="T75" s="8">
        <f>-$D74+'Deposite-Withdrawal'!$D74+SUM('Deposite-Withdrawal'!$E75:T75)</f>
        <v>2081569.9616689191</v>
      </c>
      <c r="U75" s="8">
        <f>-$D74+'Deposite-Withdrawal'!$D74+SUM('Deposite-Withdrawal'!$E75:U75)</f>
        <v>2081569.9616689191</v>
      </c>
      <c r="V75" s="8">
        <f>-$D74+'Deposite-Withdrawal'!$D74+SUM('Deposite-Withdrawal'!$E75:V75)</f>
        <v>2081569.9616689191</v>
      </c>
      <c r="W75" s="8">
        <f>-$D74+'Deposite-Withdrawal'!$D74+SUM('Deposite-Withdrawal'!$E75:W75)</f>
        <v>2081569.9616689191</v>
      </c>
      <c r="X75" s="8">
        <f>-$D74+'Deposite-Withdrawal'!$D74+SUM('Deposite-Withdrawal'!$E75:X75)</f>
        <v>2081569.9616689191</v>
      </c>
      <c r="Y75" s="8">
        <f>-$D74+'Deposite-Withdrawal'!$D74+SUM('Deposite-Withdrawal'!$E75:Y75)</f>
        <v>2081569.9616689191</v>
      </c>
      <c r="Z75" s="8">
        <f>-$D74+'Deposite-Withdrawal'!$D74+SUM('Deposite-Withdrawal'!$E75:Z75)</f>
        <v>2081569.9616689191</v>
      </c>
      <c r="AA75" s="8">
        <f>-$D74+'Deposite-Withdrawal'!$D74+SUM('Deposite-Withdrawal'!$E75:AA75)</f>
        <v>2081569.9616689191</v>
      </c>
      <c r="AB75" s="8">
        <f>-$D74+'Deposite-Withdrawal'!$D74+SUM('Deposite-Withdrawal'!$E75:AB75)</f>
        <v>2081569.9616689191</v>
      </c>
      <c r="AC75" s="8">
        <f>-$D74+'Deposite-Withdrawal'!$D74+SUM('Deposite-Withdrawal'!$E75:AC75)</f>
        <v>2081569.9616689191</v>
      </c>
      <c r="AD75" s="8">
        <f>-$D74+'Deposite-Withdrawal'!$D74+SUM('Deposite-Withdrawal'!$E75:AD75)</f>
        <v>2081569.9616689191</v>
      </c>
      <c r="AE75" s="8">
        <f>-$D74+'Deposite-Withdrawal'!$D74+SUM('Deposite-Withdrawal'!$E75:AE75)</f>
        <v>2081569.9616689191</v>
      </c>
      <c r="AF75" s="8">
        <f>-$D74+'Deposite-Withdrawal'!$D74+SUM('Deposite-Withdrawal'!$E75:AF75)</f>
        <v>2081569.9616689191</v>
      </c>
      <c r="AG75" s="8">
        <f>-$D74+'Deposite-Withdrawal'!$D74+SUM('Deposite-Withdrawal'!$E75:AG75)</f>
        <v>2081569.9616689191</v>
      </c>
      <c r="AH75" s="8">
        <f>-$D74+'Deposite-Withdrawal'!$D74+SUM('Deposite-Withdrawal'!$E75:AH75)</f>
        <v>2081569.9616689191</v>
      </c>
      <c r="AI75" s="8">
        <f>-$D74+'Deposite-Withdrawal'!$D74+SUM('Deposite-Withdrawal'!$E75:AI75)</f>
        <v>2081569.9616689191</v>
      </c>
    </row>
    <row r="76" spans="1:35" x14ac:dyDescent="0.3">
      <c r="A76">
        <v>74</v>
      </c>
      <c r="B76">
        <f t="shared" si="1"/>
        <v>31</v>
      </c>
      <c r="C76" s="11">
        <v>45839</v>
      </c>
      <c r="D76" s="19">
        <f>'Daily Interest'!D76</f>
        <v>-7606.3896645040813</v>
      </c>
      <c r="E76" s="8">
        <f>-$D75+'Deposite-Withdrawal'!$D75+SUM('Deposite-Withdrawal'!$E76:E76)</f>
        <v>2081331.2401893449</v>
      </c>
      <c r="F76" s="8">
        <f>-$D75+'Deposite-Withdrawal'!$D75+SUM('Deposite-Withdrawal'!$E76:F76)</f>
        <v>2081331.2401893449</v>
      </c>
      <c r="G76" s="8">
        <f>-$D75+'Deposite-Withdrawal'!$D75+SUM('Deposite-Withdrawal'!$E76:G76)</f>
        <v>2081331.2401893449</v>
      </c>
      <c r="H76" s="8">
        <f>-$D75+'Deposite-Withdrawal'!$D75+SUM('Deposite-Withdrawal'!$E76:H76)</f>
        <v>2081331.2401893449</v>
      </c>
      <c r="I76" s="8">
        <f>-$D75+'Deposite-Withdrawal'!$D75+SUM('Deposite-Withdrawal'!$E76:I76)</f>
        <v>2118607.2189418175</v>
      </c>
      <c r="J76" s="8">
        <f>-$D75+'Deposite-Withdrawal'!$D75+SUM('Deposite-Withdrawal'!$E76:J76)</f>
        <v>2118607.2189418175</v>
      </c>
      <c r="K76" s="8">
        <f>-$D75+'Deposite-Withdrawal'!$D75+SUM('Deposite-Withdrawal'!$E76:K76)</f>
        <v>2118607.2189418175</v>
      </c>
      <c r="L76" s="8">
        <f>-$D75+'Deposite-Withdrawal'!$D75+SUM('Deposite-Withdrawal'!$E76:L76)</f>
        <v>2118607.2189418175</v>
      </c>
      <c r="M76" s="8">
        <f>-$D75+'Deposite-Withdrawal'!$D75+SUM('Deposite-Withdrawal'!$E76:M76)</f>
        <v>2118607.2189418175</v>
      </c>
      <c r="N76" s="8">
        <f>-$D75+'Deposite-Withdrawal'!$D75+SUM('Deposite-Withdrawal'!$E76:N76)</f>
        <v>2118607.2189418175</v>
      </c>
      <c r="O76" s="8">
        <f>-$D75+'Deposite-Withdrawal'!$D75+SUM('Deposite-Withdrawal'!$E76:O76)</f>
        <v>2118607.2189418175</v>
      </c>
      <c r="P76" s="8">
        <f>-$D75+'Deposite-Withdrawal'!$D75+SUM('Deposite-Withdrawal'!$E76:P76)</f>
        <v>2118607.2189418175</v>
      </c>
      <c r="Q76" s="8">
        <f>-$D75+'Deposite-Withdrawal'!$D75+SUM('Deposite-Withdrawal'!$E76:Q76)</f>
        <v>2118607.2189418175</v>
      </c>
      <c r="R76" s="8">
        <f>-$D75+'Deposite-Withdrawal'!$D75+SUM('Deposite-Withdrawal'!$E76:R76)</f>
        <v>2118607.2189418175</v>
      </c>
      <c r="S76" s="8">
        <f>-$D75+'Deposite-Withdrawal'!$D75+SUM('Deposite-Withdrawal'!$E76:S76)</f>
        <v>2118607.2189418175</v>
      </c>
      <c r="T76" s="8">
        <f>-$D75+'Deposite-Withdrawal'!$D75+SUM('Deposite-Withdrawal'!$E76:T76)</f>
        <v>2118607.2189418175</v>
      </c>
      <c r="U76" s="8">
        <f>-$D75+'Deposite-Withdrawal'!$D75+SUM('Deposite-Withdrawal'!$E76:U76)</f>
        <v>2118607.2189418175</v>
      </c>
      <c r="V76" s="8">
        <f>-$D75+'Deposite-Withdrawal'!$D75+SUM('Deposite-Withdrawal'!$E76:V76)</f>
        <v>2118607.2189418175</v>
      </c>
      <c r="W76" s="8">
        <f>-$D75+'Deposite-Withdrawal'!$D75+SUM('Deposite-Withdrawal'!$E76:W76)</f>
        <v>2118607.2189418175</v>
      </c>
      <c r="X76" s="8">
        <f>-$D75+'Deposite-Withdrawal'!$D75+SUM('Deposite-Withdrawal'!$E76:X76)</f>
        <v>2118607.2189418175</v>
      </c>
      <c r="Y76" s="8">
        <f>-$D75+'Deposite-Withdrawal'!$D75+SUM('Deposite-Withdrawal'!$E76:Y76)</f>
        <v>2118607.2189418175</v>
      </c>
      <c r="Z76" s="8">
        <f>-$D75+'Deposite-Withdrawal'!$D75+SUM('Deposite-Withdrawal'!$E76:Z76)</f>
        <v>2118607.2189418175</v>
      </c>
      <c r="AA76" s="8">
        <f>-$D75+'Deposite-Withdrawal'!$D75+SUM('Deposite-Withdrawal'!$E76:AA76)</f>
        <v>2118607.2189418175</v>
      </c>
      <c r="AB76" s="8">
        <f>-$D75+'Deposite-Withdrawal'!$D75+SUM('Deposite-Withdrawal'!$E76:AB76)</f>
        <v>2118607.2189418175</v>
      </c>
      <c r="AC76" s="8">
        <f>-$D75+'Deposite-Withdrawal'!$D75+SUM('Deposite-Withdrawal'!$E76:AC76)</f>
        <v>2118607.2189418175</v>
      </c>
      <c r="AD76" s="8">
        <f>-$D75+'Deposite-Withdrawal'!$D75+SUM('Deposite-Withdrawal'!$E76:AD76)</f>
        <v>2118607.2189418175</v>
      </c>
      <c r="AE76" s="8">
        <f>-$D75+'Deposite-Withdrawal'!$D75+SUM('Deposite-Withdrawal'!$E76:AE76)</f>
        <v>2118607.2189418175</v>
      </c>
      <c r="AF76" s="8">
        <f>-$D75+'Deposite-Withdrawal'!$D75+SUM('Deposite-Withdrawal'!$E76:AF76)</f>
        <v>2118607.2189418175</v>
      </c>
      <c r="AG76" s="8">
        <f>-$D75+'Deposite-Withdrawal'!$D75+SUM('Deposite-Withdrawal'!$E76:AG76)</f>
        <v>2118607.2189418175</v>
      </c>
      <c r="AH76" s="8">
        <f>-$D75+'Deposite-Withdrawal'!$D75+SUM('Deposite-Withdrawal'!$E76:AH76)</f>
        <v>2118607.2189418175</v>
      </c>
      <c r="AI76" s="8">
        <f>-$D75+'Deposite-Withdrawal'!$D75+SUM('Deposite-Withdrawal'!$E76:AI76)</f>
        <v>2118607.2189418175</v>
      </c>
    </row>
    <row r="77" spans="1:35" x14ac:dyDescent="0.3">
      <c r="A77">
        <v>75</v>
      </c>
      <c r="B77">
        <f t="shared" si="1"/>
        <v>31</v>
      </c>
      <c r="C77" s="11">
        <v>45870</v>
      </c>
      <c r="D77" s="19">
        <f>'Daily Interest'!D77</f>
        <v>-7599.7271218445176</v>
      </c>
      <c r="E77" s="8">
        <f>-$D76+'Deposite-Withdrawal'!$D76+SUM('Deposite-Withdrawal'!$E77:E77)</f>
        <v>2118852.8385949968</v>
      </c>
      <c r="F77" s="8">
        <f>-$D76+'Deposite-Withdrawal'!$D76+SUM('Deposite-Withdrawal'!$E77:F77)</f>
        <v>2118852.8385949968</v>
      </c>
      <c r="G77" s="8">
        <f>-$D76+'Deposite-Withdrawal'!$D76+SUM('Deposite-Withdrawal'!$E77:G77)</f>
        <v>2118852.8385949968</v>
      </c>
      <c r="H77" s="8">
        <f>-$D76+'Deposite-Withdrawal'!$D76+SUM('Deposite-Withdrawal'!$E77:H77)</f>
        <v>2118852.8385949968</v>
      </c>
      <c r="I77" s="8">
        <f>-$D76+'Deposite-Withdrawal'!$D76+SUM('Deposite-Withdrawal'!$E77:I77)</f>
        <v>2156128.8173474693</v>
      </c>
      <c r="J77" s="8">
        <f>-$D76+'Deposite-Withdrawal'!$D76+SUM('Deposite-Withdrawal'!$E77:J77)</f>
        <v>2156128.8173474693</v>
      </c>
      <c r="K77" s="8">
        <f>-$D76+'Deposite-Withdrawal'!$D76+SUM('Deposite-Withdrawal'!$E77:K77)</f>
        <v>2156128.8173474693</v>
      </c>
      <c r="L77" s="8">
        <f>-$D76+'Deposite-Withdrawal'!$D76+SUM('Deposite-Withdrawal'!$E77:L77)</f>
        <v>2156128.8173474693</v>
      </c>
      <c r="M77" s="8">
        <f>-$D76+'Deposite-Withdrawal'!$D76+SUM('Deposite-Withdrawal'!$E77:M77)</f>
        <v>2156128.8173474693</v>
      </c>
      <c r="N77" s="8">
        <f>-$D76+'Deposite-Withdrawal'!$D76+SUM('Deposite-Withdrawal'!$E77:N77)</f>
        <v>2156128.8173474693</v>
      </c>
      <c r="O77" s="8">
        <f>-$D76+'Deposite-Withdrawal'!$D76+SUM('Deposite-Withdrawal'!$E77:O77)</f>
        <v>2156128.8173474693</v>
      </c>
      <c r="P77" s="8">
        <f>-$D76+'Deposite-Withdrawal'!$D76+SUM('Deposite-Withdrawal'!$E77:P77)</f>
        <v>2156128.8173474693</v>
      </c>
      <c r="Q77" s="8">
        <f>-$D76+'Deposite-Withdrawal'!$D76+SUM('Deposite-Withdrawal'!$E77:Q77)</f>
        <v>2156128.8173474693</v>
      </c>
      <c r="R77" s="8">
        <f>-$D76+'Deposite-Withdrawal'!$D76+SUM('Deposite-Withdrawal'!$E77:R77)</f>
        <v>2156128.8173474693</v>
      </c>
      <c r="S77" s="8">
        <f>-$D76+'Deposite-Withdrawal'!$D76+SUM('Deposite-Withdrawal'!$E77:S77)</f>
        <v>2156128.8173474693</v>
      </c>
      <c r="T77" s="8">
        <f>-$D76+'Deposite-Withdrawal'!$D76+SUM('Deposite-Withdrawal'!$E77:T77)</f>
        <v>2156128.8173474693</v>
      </c>
      <c r="U77" s="8">
        <f>-$D76+'Deposite-Withdrawal'!$D76+SUM('Deposite-Withdrawal'!$E77:U77)</f>
        <v>2156128.8173474693</v>
      </c>
      <c r="V77" s="8">
        <f>-$D76+'Deposite-Withdrawal'!$D76+SUM('Deposite-Withdrawal'!$E77:V77)</f>
        <v>2156128.8173474693</v>
      </c>
      <c r="W77" s="8">
        <f>-$D76+'Deposite-Withdrawal'!$D76+SUM('Deposite-Withdrawal'!$E77:W77)</f>
        <v>2156128.8173474693</v>
      </c>
      <c r="X77" s="8">
        <f>-$D76+'Deposite-Withdrawal'!$D76+SUM('Deposite-Withdrawal'!$E77:X77)</f>
        <v>2156128.8173474693</v>
      </c>
      <c r="Y77" s="8">
        <f>-$D76+'Deposite-Withdrawal'!$D76+SUM('Deposite-Withdrawal'!$E77:Y77)</f>
        <v>2156128.8173474693</v>
      </c>
      <c r="Z77" s="8">
        <f>-$D76+'Deposite-Withdrawal'!$D76+SUM('Deposite-Withdrawal'!$E77:Z77)</f>
        <v>2156128.8173474693</v>
      </c>
      <c r="AA77" s="8">
        <f>-$D76+'Deposite-Withdrawal'!$D76+SUM('Deposite-Withdrawal'!$E77:AA77)</f>
        <v>2156128.8173474693</v>
      </c>
      <c r="AB77" s="8">
        <f>-$D76+'Deposite-Withdrawal'!$D76+SUM('Deposite-Withdrawal'!$E77:AB77)</f>
        <v>2156128.8173474693</v>
      </c>
      <c r="AC77" s="8">
        <f>-$D76+'Deposite-Withdrawal'!$D76+SUM('Deposite-Withdrawal'!$E77:AC77)</f>
        <v>2156128.8173474693</v>
      </c>
      <c r="AD77" s="8">
        <f>-$D76+'Deposite-Withdrawal'!$D76+SUM('Deposite-Withdrawal'!$E77:AD77)</f>
        <v>2156128.8173474693</v>
      </c>
      <c r="AE77" s="8">
        <f>-$D76+'Deposite-Withdrawal'!$D76+SUM('Deposite-Withdrawal'!$E77:AE77)</f>
        <v>2156128.8173474693</v>
      </c>
      <c r="AF77" s="8">
        <f>-$D76+'Deposite-Withdrawal'!$D76+SUM('Deposite-Withdrawal'!$E77:AF77)</f>
        <v>2156128.8173474693</v>
      </c>
      <c r="AG77" s="8">
        <f>-$D76+'Deposite-Withdrawal'!$D76+SUM('Deposite-Withdrawal'!$E77:AG77)</f>
        <v>2156128.8173474693</v>
      </c>
      <c r="AH77" s="8">
        <f>-$D76+'Deposite-Withdrawal'!$D76+SUM('Deposite-Withdrawal'!$E77:AH77)</f>
        <v>2156128.8173474693</v>
      </c>
      <c r="AI77" s="8">
        <f>-$D76+'Deposite-Withdrawal'!$D76+SUM('Deposite-Withdrawal'!$E77:AI77)</f>
        <v>2156128.8173474693</v>
      </c>
    </row>
    <row r="78" spans="1:35" x14ac:dyDescent="0.3">
      <c r="A78">
        <v>76</v>
      </c>
      <c r="B78">
        <f t="shared" si="1"/>
        <v>30</v>
      </c>
      <c r="C78" s="11">
        <v>45901</v>
      </c>
      <c r="D78" s="19">
        <f>'Daily Interest'!D78</f>
        <v>-7343.2210042167808</v>
      </c>
      <c r="E78" s="8">
        <f>-$D77+'Deposite-Withdrawal'!$D77+SUM('Deposite-Withdrawal'!$E78:E78)</f>
        <v>2156122.1548048095</v>
      </c>
      <c r="F78" s="8">
        <f>-$D77+'Deposite-Withdrawal'!$D77+SUM('Deposite-Withdrawal'!$E78:F78)</f>
        <v>2156122.1548048095</v>
      </c>
      <c r="G78" s="8">
        <f>-$D77+'Deposite-Withdrawal'!$D77+SUM('Deposite-Withdrawal'!$E78:G78)</f>
        <v>2156122.1548048095</v>
      </c>
      <c r="H78" s="8">
        <f>-$D77+'Deposite-Withdrawal'!$D77+SUM('Deposite-Withdrawal'!$E78:H78)</f>
        <v>2156122.1548048095</v>
      </c>
      <c r="I78" s="8">
        <f>-$D77+'Deposite-Withdrawal'!$D77+SUM('Deposite-Withdrawal'!$E78:I78)</f>
        <v>2193398.1335572819</v>
      </c>
      <c r="J78" s="8">
        <f>-$D77+'Deposite-Withdrawal'!$D77+SUM('Deposite-Withdrawal'!$E78:J78)</f>
        <v>2193398.1335572819</v>
      </c>
      <c r="K78" s="8">
        <f>-$D77+'Deposite-Withdrawal'!$D77+SUM('Deposite-Withdrawal'!$E78:K78)</f>
        <v>2193398.1335572819</v>
      </c>
      <c r="L78" s="8">
        <f>-$D77+'Deposite-Withdrawal'!$D77+SUM('Deposite-Withdrawal'!$E78:L78)</f>
        <v>2193398.1335572819</v>
      </c>
      <c r="M78" s="8">
        <f>-$D77+'Deposite-Withdrawal'!$D77+SUM('Deposite-Withdrawal'!$E78:M78)</f>
        <v>2193398.1335572819</v>
      </c>
      <c r="N78" s="8">
        <f>-$D77+'Deposite-Withdrawal'!$D77+SUM('Deposite-Withdrawal'!$E78:N78)</f>
        <v>2193398.1335572819</v>
      </c>
      <c r="O78" s="8">
        <f>-$D77+'Deposite-Withdrawal'!$D77+SUM('Deposite-Withdrawal'!$E78:O78)</f>
        <v>2193398.1335572819</v>
      </c>
      <c r="P78" s="8">
        <f>-$D77+'Deposite-Withdrawal'!$D77+SUM('Deposite-Withdrawal'!$E78:P78)</f>
        <v>2193398.1335572819</v>
      </c>
      <c r="Q78" s="8">
        <f>-$D77+'Deposite-Withdrawal'!$D77+SUM('Deposite-Withdrawal'!$E78:Q78)</f>
        <v>2193398.1335572819</v>
      </c>
      <c r="R78" s="8">
        <f>-$D77+'Deposite-Withdrawal'!$D77+SUM('Deposite-Withdrawal'!$E78:R78)</f>
        <v>2193398.1335572819</v>
      </c>
      <c r="S78" s="8">
        <f>-$D77+'Deposite-Withdrawal'!$D77+SUM('Deposite-Withdrawal'!$E78:S78)</f>
        <v>2193398.1335572819</v>
      </c>
      <c r="T78" s="8">
        <f>-$D77+'Deposite-Withdrawal'!$D77+SUM('Deposite-Withdrawal'!$E78:T78)</f>
        <v>2193398.1335572819</v>
      </c>
      <c r="U78" s="8">
        <f>-$D77+'Deposite-Withdrawal'!$D77+SUM('Deposite-Withdrawal'!$E78:U78)</f>
        <v>2193398.1335572819</v>
      </c>
      <c r="V78" s="8">
        <f>-$D77+'Deposite-Withdrawal'!$D77+SUM('Deposite-Withdrawal'!$E78:V78)</f>
        <v>2193398.1335572819</v>
      </c>
      <c r="W78" s="8">
        <f>-$D77+'Deposite-Withdrawal'!$D77+SUM('Deposite-Withdrawal'!$E78:W78)</f>
        <v>2193398.1335572819</v>
      </c>
      <c r="X78" s="8">
        <f>-$D77+'Deposite-Withdrawal'!$D77+SUM('Deposite-Withdrawal'!$E78:X78)</f>
        <v>2193398.1335572819</v>
      </c>
      <c r="Y78" s="8">
        <f>-$D77+'Deposite-Withdrawal'!$D77+SUM('Deposite-Withdrawal'!$E78:Y78)</f>
        <v>2193398.1335572819</v>
      </c>
      <c r="Z78" s="8">
        <f>-$D77+'Deposite-Withdrawal'!$D77+SUM('Deposite-Withdrawal'!$E78:Z78)</f>
        <v>2193398.1335572819</v>
      </c>
      <c r="AA78" s="8">
        <f>-$D77+'Deposite-Withdrawal'!$D77+SUM('Deposite-Withdrawal'!$E78:AA78)</f>
        <v>2193398.1335572819</v>
      </c>
      <c r="AB78" s="8">
        <f>-$D77+'Deposite-Withdrawal'!$D77+SUM('Deposite-Withdrawal'!$E78:AB78)</f>
        <v>2193398.1335572819</v>
      </c>
      <c r="AC78" s="8">
        <f>-$D77+'Deposite-Withdrawal'!$D77+SUM('Deposite-Withdrawal'!$E78:AC78)</f>
        <v>2193398.1335572819</v>
      </c>
      <c r="AD78" s="8">
        <f>-$D77+'Deposite-Withdrawal'!$D77+SUM('Deposite-Withdrawal'!$E78:AD78)</f>
        <v>2193398.1335572819</v>
      </c>
      <c r="AE78" s="8">
        <f>-$D77+'Deposite-Withdrawal'!$D77+SUM('Deposite-Withdrawal'!$E78:AE78)</f>
        <v>2193398.1335572819</v>
      </c>
      <c r="AF78" s="8">
        <f>-$D77+'Deposite-Withdrawal'!$D77+SUM('Deposite-Withdrawal'!$E78:AF78)</f>
        <v>2193398.1335572819</v>
      </c>
      <c r="AG78" s="8">
        <f>-$D77+'Deposite-Withdrawal'!$D77+SUM('Deposite-Withdrawal'!$E78:AG78)</f>
        <v>2193398.1335572819</v>
      </c>
      <c r="AH78" s="8">
        <f>-$D77+'Deposite-Withdrawal'!$D77+SUM('Deposite-Withdrawal'!$E78:AH78)</f>
        <v>2193398.1335572819</v>
      </c>
      <c r="AI78" s="8">
        <f>-$D77+'Deposite-Withdrawal'!$D77+SUM('Deposite-Withdrawal'!$E78:AI78)</f>
        <v>2193398.1335572819</v>
      </c>
    </row>
    <row r="79" spans="1:35" x14ac:dyDescent="0.3">
      <c r="A79">
        <v>77</v>
      </c>
      <c r="B79">
        <f t="shared" si="1"/>
        <v>31</v>
      </c>
      <c r="C79" s="11">
        <v>45931</v>
      </c>
      <c r="D79" s="19">
        <f>'Daily Interest'!D79</f>
        <v>-7570.6116865136983</v>
      </c>
      <c r="E79" s="8">
        <f>-$D78+'Deposite-Withdrawal'!$D78+SUM('Deposite-Withdrawal'!$E79:E79)</f>
        <v>2193141.6274396544</v>
      </c>
      <c r="F79" s="8">
        <f>-$D78+'Deposite-Withdrawal'!$D78+SUM('Deposite-Withdrawal'!$E79:F79)</f>
        <v>2193141.6274396544</v>
      </c>
      <c r="G79" s="8">
        <f>-$D78+'Deposite-Withdrawal'!$D78+SUM('Deposite-Withdrawal'!$E79:G79)</f>
        <v>2193141.6274396544</v>
      </c>
      <c r="H79" s="8">
        <f>-$D78+'Deposite-Withdrawal'!$D78+SUM('Deposite-Withdrawal'!$E79:H79)</f>
        <v>2193141.6274396544</v>
      </c>
      <c r="I79" s="8">
        <f>-$D78+'Deposite-Withdrawal'!$D78+SUM('Deposite-Withdrawal'!$E79:I79)</f>
        <v>2230417.6061921269</v>
      </c>
      <c r="J79" s="8">
        <f>-$D78+'Deposite-Withdrawal'!$D78+SUM('Deposite-Withdrawal'!$E79:J79)</f>
        <v>2230417.6061921269</v>
      </c>
      <c r="K79" s="8">
        <f>-$D78+'Deposite-Withdrawal'!$D78+SUM('Deposite-Withdrawal'!$E79:K79)</f>
        <v>2230417.6061921269</v>
      </c>
      <c r="L79" s="8">
        <f>-$D78+'Deposite-Withdrawal'!$D78+SUM('Deposite-Withdrawal'!$E79:L79)</f>
        <v>2230417.6061921269</v>
      </c>
      <c r="M79" s="8">
        <f>-$D78+'Deposite-Withdrawal'!$D78+SUM('Deposite-Withdrawal'!$E79:M79)</f>
        <v>2230417.6061921269</v>
      </c>
      <c r="N79" s="8">
        <f>-$D78+'Deposite-Withdrawal'!$D78+SUM('Deposite-Withdrawal'!$E79:N79)</f>
        <v>2230417.6061921269</v>
      </c>
      <c r="O79" s="8">
        <f>-$D78+'Deposite-Withdrawal'!$D78+SUM('Deposite-Withdrawal'!$E79:O79)</f>
        <v>2230417.6061921269</v>
      </c>
      <c r="P79" s="8">
        <f>-$D78+'Deposite-Withdrawal'!$D78+SUM('Deposite-Withdrawal'!$E79:P79)</f>
        <v>2230417.6061921269</v>
      </c>
      <c r="Q79" s="8">
        <f>-$D78+'Deposite-Withdrawal'!$D78+SUM('Deposite-Withdrawal'!$E79:Q79)</f>
        <v>2230417.6061921269</v>
      </c>
      <c r="R79" s="8">
        <f>-$D78+'Deposite-Withdrawal'!$D78+SUM('Deposite-Withdrawal'!$E79:R79)</f>
        <v>2230417.6061921269</v>
      </c>
      <c r="S79" s="8">
        <f>-$D78+'Deposite-Withdrawal'!$D78+SUM('Deposite-Withdrawal'!$E79:S79)</f>
        <v>2230417.6061921269</v>
      </c>
      <c r="T79" s="8">
        <f>-$D78+'Deposite-Withdrawal'!$D78+SUM('Deposite-Withdrawal'!$E79:T79)</f>
        <v>2230417.6061921269</v>
      </c>
      <c r="U79" s="8">
        <f>-$D78+'Deposite-Withdrawal'!$D78+SUM('Deposite-Withdrawal'!$E79:U79)</f>
        <v>2230417.6061921269</v>
      </c>
      <c r="V79" s="8">
        <f>-$D78+'Deposite-Withdrawal'!$D78+SUM('Deposite-Withdrawal'!$E79:V79)</f>
        <v>2230417.6061921269</v>
      </c>
      <c r="W79" s="8">
        <f>-$D78+'Deposite-Withdrawal'!$D78+SUM('Deposite-Withdrawal'!$E79:W79)</f>
        <v>2230417.6061921269</v>
      </c>
      <c r="X79" s="8">
        <f>-$D78+'Deposite-Withdrawal'!$D78+SUM('Deposite-Withdrawal'!$E79:X79)</f>
        <v>2230417.6061921269</v>
      </c>
      <c r="Y79" s="8">
        <f>-$D78+'Deposite-Withdrawal'!$D78+SUM('Deposite-Withdrawal'!$E79:Y79)</f>
        <v>2230417.6061921269</v>
      </c>
      <c r="Z79" s="8">
        <f>-$D78+'Deposite-Withdrawal'!$D78+SUM('Deposite-Withdrawal'!$E79:Z79)</f>
        <v>2230417.6061921269</v>
      </c>
      <c r="AA79" s="8">
        <f>-$D78+'Deposite-Withdrawal'!$D78+SUM('Deposite-Withdrawal'!$E79:AA79)</f>
        <v>2230417.6061921269</v>
      </c>
      <c r="AB79" s="8">
        <f>-$D78+'Deposite-Withdrawal'!$D78+SUM('Deposite-Withdrawal'!$E79:AB79)</f>
        <v>2230417.6061921269</v>
      </c>
      <c r="AC79" s="8">
        <f>-$D78+'Deposite-Withdrawal'!$D78+SUM('Deposite-Withdrawal'!$E79:AC79)</f>
        <v>2230417.6061921269</v>
      </c>
      <c r="AD79" s="8">
        <f>-$D78+'Deposite-Withdrawal'!$D78+SUM('Deposite-Withdrawal'!$E79:AD79)</f>
        <v>2230417.6061921269</v>
      </c>
      <c r="AE79" s="8">
        <f>-$D78+'Deposite-Withdrawal'!$D78+SUM('Deposite-Withdrawal'!$E79:AE79)</f>
        <v>2230417.6061921269</v>
      </c>
      <c r="AF79" s="8">
        <f>-$D78+'Deposite-Withdrawal'!$D78+SUM('Deposite-Withdrawal'!$E79:AF79)</f>
        <v>2230417.6061921269</v>
      </c>
      <c r="AG79" s="8">
        <f>-$D78+'Deposite-Withdrawal'!$D78+SUM('Deposite-Withdrawal'!$E79:AG79)</f>
        <v>2230417.6061921269</v>
      </c>
      <c r="AH79" s="8">
        <f>-$D78+'Deposite-Withdrawal'!$D78+SUM('Deposite-Withdrawal'!$E79:AH79)</f>
        <v>2230417.6061921269</v>
      </c>
      <c r="AI79" s="8">
        <f>-$D78+'Deposite-Withdrawal'!$D78+SUM('Deposite-Withdrawal'!$E79:AI79)</f>
        <v>2230417.6061921269</v>
      </c>
    </row>
    <row r="80" spans="1:35" x14ac:dyDescent="0.3">
      <c r="A80">
        <v>78</v>
      </c>
      <c r="B80">
        <f t="shared" si="1"/>
        <v>30</v>
      </c>
      <c r="C80" s="11">
        <v>45962</v>
      </c>
      <c r="D80" s="19">
        <f>'Daily Interest'!D80</f>
        <v>-7304.3474504310052</v>
      </c>
      <c r="E80" s="8">
        <f>-$D79+'Deposite-Withdrawal'!$D79+SUM('Deposite-Withdrawal'!$E80:E80)</f>
        <v>2230644.9968744237</v>
      </c>
      <c r="F80" s="8">
        <f>-$D79+'Deposite-Withdrawal'!$D79+SUM('Deposite-Withdrawal'!$E80:F80)</f>
        <v>2230644.9968744237</v>
      </c>
      <c r="G80" s="8">
        <f>-$D79+'Deposite-Withdrawal'!$D79+SUM('Deposite-Withdrawal'!$E80:G80)</f>
        <v>2230644.9968744237</v>
      </c>
      <c r="H80" s="8">
        <f>-$D79+'Deposite-Withdrawal'!$D79+SUM('Deposite-Withdrawal'!$E80:H80)</f>
        <v>2230644.9968744237</v>
      </c>
      <c r="I80" s="8">
        <f>-$D79+'Deposite-Withdrawal'!$D79+SUM('Deposite-Withdrawal'!$E80:I80)</f>
        <v>2267920.9756268961</v>
      </c>
      <c r="J80" s="8">
        <f>-$D79+'Deposite-Withdrawal'!$D79+SUM('Deposite-Withdrawal'!$E80:J80)</f>
        <v>2267920.9756268961</v>
      </c>
      <c r="K80" s="8">
        <f>-$D79+'Deposite-Withdrawal'!$D79+SUM('Deposite-Withdrawal'!$E80:K80)</f>
        <v>2267920.9756268961</v>
      </c>
      <c r="L80" s="8">
        <f>-$D79+'Deposite-Withdrawal'!$D79+SUM('Deposite-Withdrawal'!$E80:L80)</f>
        <v>2267920.9756268961</v>
      </c>
      <c r="M80" s="8">
        <f>-$D79+'Deposite-Withdrawal'!$D79+SUM('Deposite-Withdrawal'!$E80:M80)</f>
        <v>2267920.9756268961</v>
      </c>
      <c r="N80" s="8">
        <f>-$D79+'Deposite-Withdrawal'!$D79+SUM('Deposite-Withdrawal'!$E80:N80)</f>
        <v>2267920.9756268961</v>
      </c>
      <c r="O80" s="8">
        <f>-$D79+'Deposite-Withdrawal'!$D79+SUM('Deposite-Withdrawal'!$E80:O80)</f>
        <v>2267920.9756268961</v>
      </c>
      <c r="P80" s="8">
        <f>-$D79+'Deposite-Withdrawal'!$D79+SUM('Deposite-Withdrawal'!$E80:P80)</f>
        <v>2267920.9756268961</v>
      </c>
      <c r="Q80" s="8">
        <f>-$D79+'Deposite-Withdrawal'!$D79+SUM('Deposite-Withdrawal'!$E80:Q80)</f>
        <v>2267920.9756268961</v>
      </c>
      <c r="R80" s="8">
        <f>-$D79+'Deposite-Withdrawal'!$D79+SUM('Deposite-Withdrawal'!$E80:R80)</f>
        <v>2267920.9756268961</v>
      </c>
      <c r="S80" s="8">
        <f>-$D79+'Deposite-Withdrawal'!$D79+SUM('Deposite-Withdrawal'!$E80:S80)</f>
        <v>2267920.9756268961</v>
      </c>
      <c r="T80" s="8">
        <f>-$D79+'Deposite-Withdrawal'!$D79+SUM('Deposite-Withdrawal'!$E80:T80)</f>
        <v>2267920.9756268961</v>
      </c>
      <c r="U80" s="8">
        <f>-$D79+'Deposite-Withdrawal'!$D79+SUM('Deposite-Withdrawal'!$E80:U80)</f>
        <v>2267920.9756268961</v>
      </c>
      <c r="V80" s="8">
        <f>-$D79+'Deposite-Withdrawal'!$D79+SUM('Deposite-Withdrawal'!$E80:V80)</f>
        <v>2267920.9756268961</v>
      </c>
      <c r="W80" s="8">
        <f>-$D79+'Deposite-Withdrawal'!$D79+SUM('Deposite-Withdrawal'!$E80:W80)</f>
        <v>2267920.9756268961</v>
      </c>
      <c r="X80" s="8">
        <f>-$D79+'Deposite-Withdrawal'!$D79+SUM('Deposite-Withdrawal'!$E80:X80)</f>
        <v>2267920.9756268961</v>
      </c>
      <c r="Y80" s="8">
        <f>-$D79+'Deposite-Withdrawal'!$D79+SUM('Deposite-Withdrawal'!$E80:Y80)</f>
        <v>2267920.9756268961</v>
      </c>
      <c r="Z80" s="8">
        <f>-$D79+'Deposite-Withdrawal'!$D79+SUM('Deposite-Withdrawal'!$E80:Z80)</f>
        <v>2267920.9756268961</v>
      </c>
      <c r="AA80" s="8">
        <f>-$D79+'Deposite-Withdrawal'!$D79+SUM('Deposite-Withdrawal'!$E80:AA80)</f>
        <v>2267920.9756268961</v>
      </c>
      <c r="AB80" s="8">
        <f>-$D79+'Deposite-Withdrawal'!$D79+SUM('Deposite-Withdrawal'!$E80:AB80)</f>
        <v>2267920.9756268961</v>
      </c>
      <c r="AC80" s="8">
        <f>-$D79+'Deposite-Withdrawal'!$D79+SUM('Deposite-Withdrawal'!$E80:AC80)</f>
        <v>2267920.9756268961</v>
      </c>
      <c r="AD80" s="8">
        <f>-$D79+'Deposite-Withdrawal'!$D79+SUM('Deposite-Withdrawal'!$E80:AD80)</f>
        <v>2267920.9756268961</v>
      </c>
      <c r="AE80" s="8">
        <f>-$D79+'Deposite-Withdrawal'!$D79+SUM('Deposite-Withdrawal'!$E80:AE80)</f>
        <v>2267920.9756268961</v>
      </c>
      <c r="AF80" s="8">
        <f>-$D79+'Deposite-Withdrawal'!$D79+SUM('Deposite-Withdrawal'!$E80:AF80)</f>
        <v>2267920.9756268961</v>
      </c>
      <c r="AG80" s="8">
        <f>-$D79+'Deposite-Withdrawal'!$D79+SUM('Deposite-Withdrawal'!$E80:AG80)</f>
        <v>2267920.9756268961</v>
      </c>
      <c r="AH80" s="8">
        <f>-$D79+'Deposite-Withdrawal'!$D79+SUM('Deposite-Withdrawal'!$E80:AH80)</f>
        <v>2267920.9756268961</v>
      </c>
      <c r="AI80" s="8">
        <f>-$D79+'Deposite-Withdrawal'!$D79+SUM('Deposite-Withdrawal'!$E80:AI80)</f>
        <v>2267920.9756268961</v>
      </c>
    </row>
    <row r="81" spans="1:35" x14ac:dyDescent="0.3">
      <c r="A81">
        <v>79</v>
      </c>
      <c r="B81">
        <f t="shared" si="1"/>
        <v>31</v>
      </c>
      <c r="C81" s="11">
        <v>45992</v>
      </c>
      <c r="D81" s="19">
        <f>'Daily Interest'!D81</f>
        <v>-7518.4306171274593</v>
      </c>
      <c r="E81" s="8">
        <f>-$D80+'Deposite-Withdrawal'!$D80+SUM('Deposite-Withdrawal'!$E81:E81)</f>
        <v>2267654.7113908133</v>
      </c>
      <c r="F81" s="8">
        <f>-$D80+'Deposite-Withdrawal'!$D80+SUM('Deposite-Withdrawal'!$E81:F81)</f>
        <v>2267654.7113908133</v>
      </c>
      <c r="G81" s="8">
        <f>-$D80+'Deposite-Withdrawal'!$D80+SUM('Deposite-Withdrawal'!$E81:G81)</f>
        <v>2267654.7113908133</v>
      </c>
      <c r="H81" s="8">
        <f>-$D80+'Deposite-Withdrawal'!$D80+SUM('Deposite-Withdrawal'!$E81:H81)</f>
        <v>2267654.7113908133</v>
      </c>
      <c r="I81" s="8">
        <f>-$D80+'Deposite-Withdrawal'!$D80+SUM('Deposite-Withdrawal'!$E81:I81)</f>
        <v>2304930.6901432858</v>
      </c>
      <c r="J81" s="8">
        <f>-$D80+'Deposite-Withdrawal'!$D80+SUM('Deposite-Withdrawal'!$E81:J81)</f>
        <v>2304930.6901432858</v>
      </c>
      <c r="K81" s="8">
        <f>-$D80+'Deposite-Withdrawal'!$D80+SUM('Deposite-Withdrawal'!$E81:K81)</f>
        <v>2304930.6901432858</v>
      </c>
      <c r="L81" s="8">
        <f>-$D80+'Deposite-Withdrawal'!$D80+SUM('Deposite-Withdrawal'!$E81:L81)</f>
        <v>2304930.6901432858</v>
      </c>
      <c r="M81" s="8">
        <f>-$D80+'Deposite-Withdrawal'!$D80+SUM('Deposite-Withdrawal'!$E81:M81)</f>
        <v>2304930.6901432858</v>
      </c>
      <c r="N81" s="8">
        <f>-$D80+'Deposite-Withdrawal'!$D80+SUM('Deposite-Withdrawal'!$E81:N81)</f>
        <v>2304930.6901432858</v>
      </c>
      <c r="O81" s="8">
        <f>-$D80+'Deposite-Withdrawal'!$D80+SUM('Deposite-Withdrawal'!$E81:O81)</f>
        <v>2304930.6901432858</v>
      </c>
      <c r="P81" s="8">
        <f>-$D80+'Deposite-Withdrawal'!$D80+SUM('Deposite-Withdrawal'!$E81:P81)</f>
        <v>2304930.6901432858</v>
      </c>
      <c r="Q81" s="8">
        <f>-$D80+'Deposite-Withdrawal'!$D80+SUM('Deposite-Withdrawal'!$E81:Q81)</f>
        <v>2304930.6901432858</v>
      </c>
      <c r="R81" s="8">
        <f>-$D80+'Deposite-Withdrawal'!$D80+SUM('Deposite-Withdrawal'!$E81:R81)</f>
        <v>2304930.6901432858</v>
      </c>
      <c r="S81" s="8">
        <f>-$D80+'Deposite-Withdrawal'!$D80+SUM('Deposite-Withdrawal'!$E81:S81)</f>
        <v>2304930.6901432858</v>
      </c>
      <c r="T81" s="8">
        <f>-$D80+'Deposite-Withdrawal'!$D80+SUM('Deposite-Withdrawal'!$E81:T81)</f>
        <v>2304930.6901432858</v>
      </c>
      <c r="U81" s="8">
        <f>-$D80+'Deposite-Withdrawal'!$D80+SUM('Deposite-Withdrawal'!$E81:U81)</f>
        <v>2304930.6901432858</v>
      </c>
      <c r="V81" s="8">
        <f>-$D80+'Deposite-Withdrawal'!$D80+SUM('Deposite-Withdrawal'!$E81:V81)</f>
        <v>2304930.6901432858</v>
      </c>
      <c r="W81" s="8">
        <f>-$D80+'Deposite-Withdrawal'!$D80+SUM('Deposite-Withdrawal'!$E81:W81)</f>
        <v>2304930.6901432858</v>
      </c>
      <c r="X81" s="8">
        <f>-$D80+'Deposite-Withdrawal'!$D80+SUM('Deposite-Withdrawal'!$E81:X81)</f>
        <v>2304930.6901432858</v>
      </c>
      <c r="Y81" s="8">
        <f>-$D80+'Deposite-Withdrawal'!$D80+SUM('Deposite-Withdrawal'!$E81:Y81)</f>
        <v>2304930.6901432858</v>
      </c>
      <c r="Z81" s="8">
        <f>-$D80+'Deposite-Withdrawal'!$D80+SUM('Deposite-Withdrawal'!$E81:Z81)</f>
        <v>2304930.6901432858</v>
      </c>
      <c r="AA81" s="8">
        <f>-$D80+'Deposite-Withdrawal'!$D80+SUM('Deposite-Withdrawal'!$E81:AA81)</f>
        <v>2304930.6901432858</v>
      </c>
      <c r="AB81" s="8">
        <f>-$D80+'Deposite-Withdrawal'!$D80+SUM('Deposite-Withdrawal'!$E81:AB81)</f>
        <v>2304930.6901432858</v>
      </c>
      <c r="AC81" s="8">
        <f>-$D80+'Deposite-Withdrawal'!$D80+SUM('Deposite-Withdrawal'!$E81:AC81)</f>
        <v>2304930.6901432858</v>
      </c>
      <c r="AD81" s="8">
        <f>-$D80+'Deposite-Withdrawal'!$D80+SUM('Deposite-Withdrawal'!$E81:AD81)</f>
        <v>2304930.6901432858</v>
      </c>
      <c r="AE81" s="8">
        <f>-$D80+'Deposite-Withdrawal'!$D80+SUM('Deposite-Withdrawal'!$E81:AE81)</f>
        <v>2304930.6901432858</v>
      </c>
      <c r="AF81" s="8">
        <f>-$D80+'Deposite-Withdrawal'!$D80+SUM('Deposite-Withdrawal'!$E81:AF81)</f>
        <v>2304930.6901432858</v>
      </c>
      <c r="AG81" s="8">
        <f>-$D80+'Deposite-Withdrawal'!$D80+SUM('Deposite-Withdrawal'!$E81:AG81)</f>
        <v>2304930.6901432858</v>
      </c>
      <c r="AH81" s="8">
        <f>-$D80+'Deposite-Withdrawal'!$D80+SUM('Deposite-Withdrawal'!$E81:AH81)</f>
        <v>2304930.6901432858</v>
      </c>
      <c r="AI81" s="8">
        <f>-$D80+'Deposite-Withdrawal'!$D80+SUM('Deposite-Withdrawal'!$E81:AI81)</f>
        <v>2304930.6901432858</v>
      </c>
    </row>
    <row r="82" spans="1:35" x14ac:dyDescent="0.3">
      <c r="A82">
        <v>80</v>
      </c>
      <c r="B82">
        <f t="shared" si="1"/>
        <v>31</v>
      </c>
      <c r="C82" s="11">
        <v>46023</v>
      </c>
      <c r="D82" s="19">
        <f>'Daily Interest'!D82</f>
        <v>-7481.4065950653203</v>
      </c>
      <c r="E82" s="8">
        <f>-$D81+'Deposite-Withdrawal'!$D81+SUM('Deposite-Withdrawal'!$E82:E82)</f>
        <v>2305144.7733099824</v>
      </c>
      <c r="F82" s="8">
        <f>-$D81+'Deposite-Withdrawal'!$D81+SUM('Deposite-Withdrawal'!$E82:F82)</f>
        <v>2305144.7733099824</v>
      </c>
      <c r="G82" s="8">
        <f>-$D81+'Deposite-Withdrawal'!$D81+SUM('Deposite-Withdrawal'!$E82:G82)</f>
        <v>2305144.7733099824</v>
      </c>
      <c r="H82" s="8">
        <f>-$D81+'Deposite-Withdrawal'!$D81+SUM('Deposite-Withdrawal'!$E82:H82)</f>
        <v>2305144.7733099824</v>
      </c>
      <c r="I82" s="8">
        <f>-$D81+'Deposite-Withdrawal'!$D81+SUM('Deposite-Withdrawal'!$E82:I82)</f>
        <v>2342420.7520624548</v>
      </c>
      <c r="J82" s="8">
        <f>-$D81+'Deposite-Withdrawal'!$D81+SUM('Deposite-Withdrawal'!$E82:J82)</f>
        <v>2342420.7520624548</v>
      </c>
      <c r="K82" s="8">
        <f>-$D81+'Deposite-Withdrawal'!$D81+SUM('Deposite-Withdrawal'!$E82:K82)</f>
        <v>2342420.7520624548</v>
      </c>
      <c r="L82" s="8">
        <f>-$D81+'Deposite-Withdrawal'!$D81+SUM('Deposite-Withdrawal'!$E82:L82)</f>
        <v>2342420.7520624548</v>
      </c>
      <c r="M82" s="8">
        <f>-$D81+'Deposite-Withdrawal'!$D81+SUM('Deposite-Withdrawal'!$E82:M82)</f>
        <v>2342420.7520624548</v>
      </c>
      <c r="N82" s="8">
        <f>-$D81+'Deposite-Withdrawal'!$D81+SUM('Deposite-Withdrawal'!$E82:N82)</f>
        <v>2342420.7520624548</v>
      </c>
      <c r="O82" s="8">
        <f>-$D81+'Deposite-Withdrawal'!$D81+SUM('Deposite-Withdrawal'!$E82:O82)</f>
        <v>2342420.7520624548</v>
      </c>
      <c r="P82" s="8">
        <f>-$D81+'Deposite-Withdrawal'!$D81+SUM('Deposite-Withdrawal'!$E82:P82)</f>
        <v>2342420.7520624548</v>
      </c>
      <c r="Q82" s="8">
        <f>-$D81+'Deposite-Withdrawal'!$D81+SUM('Deposite-Withdrawal'!$E82:Q82)</f>
        <v>2342420.7520624548</v>
      </c>
      <c r="R82" s="8">
        <f>-$D81+'Deposite-Withdrawal'!$D81+SUM('Deposite-Withdrawal'!$E82:R82)</f>
        <v>2342420.7520624548</v>
      </c>
      <c r="S82" s="8">
        <f>-$D81+'Deposite-Withdrawal'!$D81+SUM('Deposite-Withdrawal'!$E82:S82)</f>
        <v>2342420.7520624548</v>
      </c>
      <c r="T82" s="8">
        <f>-$D81+'Deposite-Withdrawal'!$D81+SUM('Deposite-Withdrawal'!$E82:T82)</f>
        <v>2342420.7520624548</v>
      </c>
      <c r="U82" s="8">
        <f>-$D81+'Deposite-Withdrawal'!$D81+SUM('Deposite-Withdrawal'!$E82:U82)</f>
        <v>2342420.7520624548</v>
      </c>
      <c r="V82" s="8">
        <f>-$D81+'Deposite-Withdrawal'!$D81+SUM('Deposite-Withdrawal'!$E82:V82)</f>
        <v>2342420.7520624548</v>
      </c>
      <c r="W82" s="8">
        <f>-$D81+'Deposite-Withdrawal'!$D81+SUM('Deposite-Withdrawal'!$E82:W82)</f>
        <v>2342420.7520624548</v>
      </c>
      <c r="X82" s="8">
        <f>-$D81+'Deposite-Withdrawal'!$D81+SUM('Deposite-Withdrawal'!$E82:X82)</f>
        <v>2342420.7520624548</v>
      </c>
      <c r="Y82" s="8">
        <f>-$D81+'Deposite-Withdrawal'!$D81+SUM('Deposite-Withdrawal'!$E82:Y82)</f>
        <v>2342420.7520624548</v>
      </c>
      <c r="Z82" s="8">
        <f>-$D81+'Deposite-Withdrawal'!$D81+SUM('Deposite-Withdrawal'!$E82:Z82)</f>
        <v>2342420.7520624548</v>
      </c>
      <c r="AA82" s="8">
        <f>-$D81+'Deposite-Withdrawal'!$D81+SUM('Deposite-Withdrawal'!$E82:AA82)</f>
        <v>2342420.7520624548</v>
      </c>
      <c r="AB82" s="8">
        <f>-$D81+'Deposite-Withdrawal'!$D81+SUM('Deposite-Withdrawal'!$E82:AB82)</f>
        <v>2342420.7520624548</v>
      </c>
      <c r="AC82" s="8">
        <f>-$D81+'Deposite-Withdrawal'!$D81+SUM('Deposite-Withdrawal'!$E82:AC82)</f>
        <v>2342420.7520624548</v>
      </c>
      <c r="AD82" s="8">
        <f>-$D81+'Deposite-Withdrawal'!$D81+SUM('Deposite-Withdrawal'!$E82:AD82)</f>
        <v>2342420.7520624548</v>
      </c>
      <c r="AE82" s="8">
        <f>-$D81+'Deposite-Withdrawal'!$D81+SUM('Deposite-Withdrawal'!$E82:AE82)</f>
        <v>2342420.7520624548</v>
      </c>
      <c r="AF82" s="8">
        <f>-$D81+'Deposite-Withdrawal'!$D81+SUM('Deposite-Withdrawal'!$E82:AF82)</f>
        <v>2342420.7520624548</v>
      </c>
      <c r="AG82" s="8">
        <f>-$D81+'Deposite-Withdrawal'!$D81+SUM('Deposite-Withdrawal'!$E82:AG82)</f>
        <v>2342420.7520624548</v>
      </c>
      <c r="AH82" s="8">
        <f>-$D81+'Deposite-Withdrawal'!$D81+SUM('Deposite-Withdrawal'!$E82:AH82)</f>
        <v>2342420.7520624548</v>
      </c>
      <c r="AI82" s="8">
        <f>-$D81+'Deposite-Withdrawal'!$D81+SUM('Deposite-Withdrawal'!$E82:AI82)</f>
        <v>2342420.7520624548</v>
      </c>
    </row>
    <row r="83" spans="1:35" x14ac:dyDescent="0.3">
      <c r="A83">
        <v>81</v>
      </c>
      <c r="B83">
        <f t="shared" si="1"/>
        <v>28</v>
      </c>
      <c r="C83" s="11">
        <v>46054</v>
      </c>
      <c r="D83" s="19">
        <f>'Daily Interest'!D83</f>
        <v>-6723.2704326629128</v>
      </c>
      <c r="E83" s="8">
        <f>-$D82+'Deposite-Withdrawal'!$D82+SUM('Deposite-Withdrawal'!$E83:E83)</f>
        <v>2342383.7280403925</v>
      </c>
      <c r="F83" s="8">
        <f>-$D82+'Deposite-Withdrawal'!$D82+SUM('Deposite-Withdrawal'!$E83:F83)</f>
        <v>2342383.7280403925</v>
      </c>
      <c r="G83" s="8">
        <f>-$D82+'Deposite-Withdrawal'!$D82+SUM('Deposite-Withdrawal'!$E83:G83)</f>
        <v>2342383.7280403925</v>
      </c>
      <c r="H83" s="8">
        <f>-$D82+'Deposite-Withdrawal'!$D82+SUM('Deposite-Withdrawal'!$E83:H83)</f>
        <v>2342383.7280403925</v>
      </c>
      <c r="I83" s="8">
        <f>-$D82+'Deposite-Withdrawal'!$D82+SUM('Deposite-Withdrawal'!$E83:I83)</f>
        <v>2379659.7067928649</v>
      </c>
      <c r="J83" s="8">
        <f>-$D82+'Deposite-Withdrawal'!$D82+SUM('Deposite-Withdrawal'!$E83:J83)</f>
        <v>2379659.7067928649</v>
      </c>
      <c r="K83" s="8">
        <f>-$D82+'Deposite-Withdrawal'!$D82+SUM('Deposite-Withdrawal'!$E83:K83)</f>
        <v>2379659.7067928649</v>
      </c>
      <c r="L83" s="8">
        <f>-$D82+'Deposite-Withdrawal'!$D82+SUM('Deposite-Withdrawal'!$E83:L83)</f>
        <v>2379659.7067928649</v>
      </c>
      <c r="M83" s="8">
        <f>-$D82+'Deposite-Withdrawal'!$D82+SUM('Deposite-Withdrawal'!$E83:M83)</f>
        <v>2379659.7067928649</v>
      </c>
      <c r="N83" s="8">
        <f>-$D82+'Deposite-Withdrawal'!$D82+SUM('Deposite-Withdrawal'!$E83:N83)</f>
        <v>2379659.7067928649</v>
      </c>
      <c r="O83" s="8">
        <f>-$D82+'Deposite-Withdrawal'!$D82+SUM('Deposite-Withdrawal'!$E83:O83)</f>
        <v>2379659.7067928649</v>
      </c>
      <c r="P83" s="8">
        <f>-$D82+'Deposite-Withdrawal'!$D82+SUM('Deposite-Withdrawal'!$E83:P83)</f>
        <v>2379659.7067928649</v>
      </c>
      <c r="Q83" s="8">
        <f>-$D82+'Deposite-Withdrawal'!$D82+SUM('Deposite-Withdrawal'!$E83:Q83)</f>
        <v>2379659.7067928649</v>
      </c>
      <c r="R83" s="8">
        <f>-$D82+'Deposite-Withdrawal'!$D82+SUM('Deposite-Withdrawal'!$E83:R83)</f>
        <v>2379659.7067928649</v>
      </c>
      <c r="S83" s="8">
        <f>-$D82+'Deposite-Withdrawal'!$D82+SUM('Deposite-Withdrawal'!$E83:S83)</f>
        <v>2379659.7067928649</v>
      </c>
      <c r="T83" s="8">
        <f>-$D82+'Deposite-Withdrawal'!$D82+SUM('Deposite-Withdrawal'!$E83:T83)</f>
        <v>2379659.7067928649</v>
      </c>
      <c r="U83" s="8">
        <f>-$D82+'Deposite-Withdrawal'!$D82+SUM('Deposite-Withdrawal'!$E83:U83)</f>
        <v>2379659.7067928649</v>
      </c>
      <c r="V83" s="8">
        <f>-$D82+'Deposite-Withdrawal'!$D82+SUM('Deposite-Withdrawal'!$E83:V83)</f>
        <v>2379659.7067928649</v>
      </c>
      <c r="W83" s="8">
        <f>-$D82+'Deposite-Withdrawal'!$D82+SUM('Deposite-Withdrawal'!$E83:W83)</f>
        <v>2379659.7067928649</v>
      </c>
      <c r="X83" s="8">
        <f>-$D82+'Deposite-Withdrawal'!$D82+SUM('Deposite-Withdrawal'!$E83:X83)</f>
        <v>2379659.7067928649</v>
      </c>
      <c r="Y83" s="8">
        <f>-$D82+'Deposite-Withdrawal'!$D82+SUM('Deposite-Withdrawal'!$E83:Y83)</f>
        <v>2379659.7067928649</v>
      </c>
      <c r="Z83" s="8">
        <f>-$D82+'Deposite-Withdrawal'!$D82+SUM('Deposite-Withdrawal'!$E83:Z83)</f>
        <v>2379659.7067928649</v>
      </c>
      <c r="AA83" s="8">
        <f>-$D82+'Deposite-Withdrawal'!$D82+SUM('Deposite-Withdrawal'!$E83:AA83)</f>
        <v>2379659.7067928649</v>
      </c>
      <c r="AB83" s="8">
        <f>-$D82+'Deposite-Withdrawal'!$D82+SUM('Deposite-Withdrawal'!$E83:AB83)</f>
        <v>2379659.7067928649</v>
      </c>
      <c r="AC83" s="8">
        <f>-$D82+'Deposite-Withdrawal'!$D82+SUM('Deposite-Withdrawal'!$E83:AC83)</f>
        <v>2379659.7067928649</v>
      </c>
      <c r="AD83" s="8">
        <f>-$D82+'Deposite-Withdrawal'!$D82+SUM('Deposite-Withdrawal'!$E83:AD83)</f>
        <v>2379659.7067928649</v>
      </c>
      <c r="AE83" s="8">
        <f>-$D82+'Deposite-Withdrawal'!$D82+SUM('Deposite-Withdrawal'!$E83:AE83)</f>
        <v>2379659.7067928649</v>
      </c>
      <c r="AF83" s="8">
        <f>-$D82+'Deposite-Withdrawal'!$D82+SUM('Deposite-Withdrawal'!$E83:AF83)</f>
        <v>2379659.7067928649</v>
      </c>
      <c r="AG83" s="8">
        <f>-$D82+'Deposite-Withdrawal'!$D82+SUM('Deposite-Withdrawal'!$E83:AG83)</f>
        <v>2379659.7067928649</v>
      </c>
      <c r="AH83" s="8">
        <f>-$D82+'Deposite-Withdrawal'!$D82+SUM('Deposite-Withdrawal'!$E83:AH83)</f>
        <v>2379659.7067928649</v>
      </c>
      <c r="AI83" s="8">
        <f>-$D82+'Deposite-Withdrawal'!$D82+SUM('Deposite-Withdrawal'!$E83:AI83)</f>
        <v>2379659.7067928649</v>
      </c>
    </row>
    <row r="84" spans="1:35" x14ac:dyDescent="0.3">
      <c r="A84">
        <v>82</v>
      </c>
      <c r="B84">
        <f t="shared" si="1"/>
        <v>31</v>
      </c>
      <c r="C84" s="11">
        <v>46082</v>
      </c>
      <c r="D84" s="19">
        <f>'Daily Interest'!D84</f>
        <v>-7400.8637831238921</v>
      </c>
      <c r="E84" s="8">
        <f>-$D83+'Deposite-Withdrawal'!$D83+SUM('Deposite-Withdrawal'!$E84:E84)</f>
        <v>2378901.5706304624</v>
      </c>
      <c r="F84" s="8">
        <f>-$D83+'Deposite-Withdrawal'!$D83+SUM('Deposite-Withdrawal'!$E84:F84)</f>
        <v>2378901.5706304624</v>
      </c>
      <c r="G84" s="8">
        <f>-$D83+'Deposite-Withdrawal'!$D83+SUM('Deposite-Withdrawal'!$E84:G84)</f>
        <v>2378901.5706304624</v>
      </c>
      <c r="H84" s="8">
        <f>-$D83+'Deposite-Withdrawal'!$D83+SUM('Deposite-Withdrawal'!$E84:H84)</f>
        <v>2378901.5706304624</v>
      </c>
      <c r="I84" s="8">
        <f>-$D83+'Deposite-Withdrawal'!$D83+SUM('Deposite-Withdrawal'!$E84:I84)</f>
        <v>2416177.5493829348</v>
      </c>
      <c r="J84" s="8">
        <f>-$D83+'Deposite-Withdrawal'!$D83+SUM('Deposite-Withdrawal'!$E84:J84)</f>
        <v>2416177.5493829348</v>
      </c>
      <c r="K84" s="8">
        <f>-$D83+'Deposite-Withdrawal'!$D83+SUM('Deposite-Withdrawal'!$E84:K84)</f>
        <v>2416177.5493829348</v>
      </c>
      <c r="L84" s="8">
        <f>-$D83+'Deposite-Withdrawal'!$D83+SUM('Deposite-Withdrawal'!$E84:L84)</f>
        <v>2416177.5493829348</v>
      </c>
      <c r="M84" s="8">
        <f>-$D83+'Deposite-Withdrawal'!$D83+SUM('Deposite-Withdrawal'!$E84:M84)</f>
        <v>2416177.5493829348</v>
      </c>
      <c r="N84" s="8">
        <f>-$D83+'Deposite-Withdrawal'!$D83+SUM('Deposite-Withdrawal'!$E84:N84)</f>
        <v>2416177.5493829348</v>
      </c>
      <c r="O84" s="8">
        <f>-$D83+'Deposite-Withdrawal'!$D83+SUM('Deposite-Withdrawal'!$E84:O84)</f>
        <v>2416177.5493829348</v>
      </c>
      <c r="P84" s="8">
        <f>-$D83+'Deposite-Withdrawal'!$D83+SUM('Deposite-Withdrawal'!$E84:P84)</f>
        <v>2416177.5493829348</v>
      </c>
      <c r="Q84" s="8">
        <f>-$D83+'Deposite-Withdrawal'!$D83+SUM('Deposite-Withdrawal'!$E84:Q84)</f>
        <v>2416177.5493829348</v>
      </c>
      <c r="R84" s="8">
        <f>-$D83+'Deposite-Withdrawal'!$D83+SUM('Deposite-Withdrawal'!$E84:R84)</f>
        <v>2416177.5493829348</v>
      </c>
      <c r="S84" s="8">
        <f>-$D83+'Deposite-Withdrawal'!$D83+SUM('Deposite-Withdrawal'!$E84:S84)</f>
        <v>2416177.5493829348</v>
      </c>
      <c r="T84" s="8">
        <f>-$D83+'Deposite-Withdrawal'!$D83+SUM('Deposite-Withdrawal'!$E84:T84)</f>
        <v>2416177.5493829348</v>
      </c>
      <c r="U84" s="8">
        <f>-$D83+'Deposite-Withdrawal'!$D83+SUM('Deposite-Withdrawal'!$E84:U84)</f>
        <v>2416177.5493829348</v>
      </c>
      <c r="V84" s="8">
        <f>-$D83+'Deposite-Withdrawal'!$D83+SUM('Deposite-Withdrawal'!$E84:V84)</f>
        <v>2416177.5493829348</v>
      </c>
      <c r="W84" s="8">
        <f>-$D83+'Deposite-Withdrawal'!$D83+SUM('Deposite-Withdrawal'!$E84:W84)</f>
        <v>2416177.5493829348</v>
      </c>
      <c r="X84" s="8">
        <f>-$D83+'Deposite-Withdrawal'!$D83+SUM('Deposite-Withdrawal'!$E84:X84)</f>
        <v>2416177.5493829348</v>
      </c>
      <c r="Y84" s="8">
        <f>-$D83+'Deposite-Withdrawal'!$D83+SUM('Deposite-Withdrawal'!$E84:Y84)</f>
        <v>2416177.5493829348</v>
      </c>
      <c r="Z84" s="8">
        <f>-$D83+'Deposite-Withdrawal'!$D83+SUM('Deposite-Withdrawal'!$E84:Z84)</f>
        <v>2416177.5493829348</v>
      </c>
      <c r="AA84" s="8">
        <f>-$D83+'Deposite-Withdrawal'!$D83+SUM('Deposite-Withdrawal'!$E84:AA84)</f>
        <v>2416177.5493829348</v>
      </c>
      <c r="AB84" s="8">
        <f>-$D83+'Deposite-Withdrawal'!$D83+SUM('Deposite-Withdrawal'!$E84:AB84)</f>
        <v>2416177.5493829348</v>
      </c>
      <c r="AC84" s="8">
        <f>-$D83+'Deposite-Withdrawal'!$D83+SUM('Deposite-Withdrawal'!$E84:AC84)</f>
        <v>2416177.5493829348</v>
      </c>
      <c r="AD84" s="8">
        <f>-$D83+'Deposite-Withdrawal'!$D83+SUM('Deposite-Withdrawal'!$E84:AD84)</f>
        <v>2416177.5493829348</v>
      </c>
      <c r="AE84" s="8">
        <f>-$D83+'Deposite-Withdrawal'!$D83+SUM('Deposite-Withdrawal'!$E84:AE84)</f>
        <v>2416177.5493829348</v>
      </c>
      <c r="AF84" s="8">
        <f>-$D83+'Deposite-Withdrawal'!$D83+SUM('Deposite-Withdrawal'!$E84:AF84)</f>
        <v>2416177.5493829348</v>
      </c>
      <c r="AG84" s="8">
        <f>-$D83+'Deposite-Withdrawal'!$D83+SUM('Deposite-Withdrawal'!$E84:AG84)</f>
        <v>2416177.5493829348</v>
      </c>
      <c r="AH84" s="8">
        <f>-$D83+'Deposite-Withdrawal'!$D83+SUM('Deposite-Withdrawal'!$E84:AH84)</f>
        <v>2416177.5493829348</v>
      </c>
      <c r="AI84" s="8">
        <f>-$D83+'Deposite-Withdrawal'!$D83+SUM('Deposite-Withdrawal'!$E84:AI84)</f>
        <v>2416177.5493829348</v>
      </c>
    </row>
    <row r="85" spans="1:35" x14ac:dyDescent="0.3">
      <c r="A85">
        <v>83</v>
      </c>
      <c r="B85">
        <f t="shared" si="1"/>
        <v>30</v>
      </c>
      <c r="C85" s="11">
        <v>46113</v>
      </c>
      <c r="D85" s="19">
        <f>'Daily Interest'!D85</f>
        <v>-7111.8198508124606</v>
      </c>
      <c r="E85" s="8">
        <f>-$D84+'Deposite-Withdrawal'!$D84+SUM('Deposite-Withdrawal'!$E85:E85)</f>
        <v>2416855.142733396</v>
      </c>
      <c r="F85" s="8">
        <f>-$D84+'Deposite-Withdrawal'!$D84+SUM('Deposite-Withdrawal'!$E85:F85)</f>
        <v>2416855.142733396</v>
      </c>
      <c r="G85" s="8">
        <f>-$D84+'Deposite-Withdrawal'!$D84+SUM('Deposite-Withdrawal'!$E85:G85)</f>
        <v>2416855.142733396</v>
      </c>
      <c r="H85" s="8">
        <f>-$D84+'Deposite-Withdrawal'!$D84+SUM('Deposite-Withdrawal'!$E85:H85)</f>
        <v>2416855.142733396</v>
      </c>
      <c r="I85" s="8">
        <f>-$D84+'Deposite-Withdrawal'!$D84+SUM('Deposite-Withdrawal'!$E85:I85)</f>
        <v>2454131.1214858685</v>
      </c>
      <c r="J85" s="8">
        <f>-$D84+'Deposite-Withdrawal'!$D84+SUM('Deposite-Withdrawal'!$E85:J85)</f>
        <v>2454131.1214858685</v>
      </c>
      <c r="K85" s="8">
        <f>-$D84+'Deposite-Withdrawal'!$D84+SUM('Deposite-Withdrawal'!$E85:K85)</f>
        <v>2454131.1214858685</v>
      </c>
      <c r="L85" s="8">
        <f>-$D84+'Deposite-Withdrawal'!$D84+SUM('Deposite-Withdrawal'!$E85:L85)</f>
        <v>2454131.1214858685</v>
      </c>
      <c r="M85" s="8">
        <f>-$D84+'Deposite-Withdrawal'!$D84+SUM('Deposite-Withdrawal'!$E85:M85)</f>
        <v>2454131.1214858685</v>
      </c>
      <c r="N85" s="8">
        <f>-$D84+'Deposite-Withdrawal'!$D84+SUM('Deposite-Withdrawal'!$E85:N85)</f>
        <v>2454131.1214858685</v>
      </c>
      <c r="O85" s="8">
        <f>-$D84+'Deposite-Withdrawal'!$D84+SUM('Deposite-Withdrawal'!$E85:O85)</f>
        <v>2454131.1214858685</v>
      </c>
      <c r="P85" s="8">
        <f>-$D84+'Deposite-Withdrawal'!$D84+SUM('Deposite-Withdrawal'!$E85:P85)</f>
        <v>2454131.1214858685</v>
      </c>
      <c r="Q85" s="8">
        <f>-$D84+'Deposite-Withdrawal'!$D84+SUM('Deposite-Withdrawal'!$E85:Q85)</f>
        <v>2454131.1214858685</v>
      </c>
      <c r="R85" s="8">
        <f>-$D84+'Deposite-Withdrawal'!$D84+SUM('Deposite-Withdrawal'!$E85:R85)</f>
        <v>2454131.1214858685</v>
      </c>
      <c r="S85" s="8">
        <f>-$D84+'Deposite-Withdrawal'!$D84+SUM('Deposite-Withdrawal'!$E85:S85)</f>
        <v>2454131.1214858685</v>
      </c>
      <c r="T85" s="8">
        <f>-$D84+'Deposite-Withdrawal'!$D84+SUM('Deposite-Withdrawal'!$E85:T85)</f>
        <v>2454131.1214858685</v>
      </c>
      <c r="U85" s="8">
        <f>-$D84+'Deposite-Withdrawal'!$D84+SUM('Deposite-Withdrawal'!$E85:U85)</f>
        <v>2454131.1214858685</v>
      </c>
      <c r="V85" s="8">
        <f>-$D84+'Deposite-Withdrawal'!$D84+SUM('Deposite-Withdrawal'!$E85:V85)</f>
        <v>2454131.1214858685</v>
      </c>
      <c r="W85" s="8">
        <f>-$D84+'Deposite-Withdrawal'!$D84+SUM('Deposite-Withdrawal'!$E85:W85)</f>
        <v>2454131.1214858685</v>
      </c>
      <c r="X85" s="8">
        <f>-$D84+'Deposite-Withdrawal'!$D84+SUM('Deposite-Withdrawal'!$E85:X85)</f>
        <v>2454131.1214858685</v>
      </c>
      <c r="Y85" s="8">
        <f>-$D84+'Deposite-Withdrawal'!$D84+SUM('Deposite-Withdrawal'!$E85:Y85)</f>
        <v>2454131.1214858685</v>
      </c>
      <c r="Z85" s="8">
        <f>-$D84+'Deposite-Withdrawal'!$D84+SUM('Deposite-Withdrawal'!$E85:Z85)</f>
        <v>2454131.1214858685</v>
      </c>
      <c r="AA85" s="8">
        <f>-$D84+'Deposite-Withdrawal'!$D84+SUM('Deposite-Withdrawal'!$E85:AA85)</f>
        <v>2454131.1214858685</v>
      </c>
      <c r="AB85" s="8">
        <f>-$D84+'Deposite-Withdrawal'!$D84+SUM('Deposite-Withdrawal'!$E85:AB85)</f>
        <v>2454131.1214858685</v>
      </c>
      <c r="AC85" s="8">
        <f>-$D84+'Deposite-Withdrawal'!$D84+SUM('Deposite-Withdrawal'!$E85:AC85)</f>
        <v>2454131.1214858685</v>
      </c>
      <c r="AD85" s="8">
        <f>-$D84+'Deposite-Withdrawal'!$D84+SUM('Deposite-Withdrawal'!$E85:AD85)</f>
        <v>2454131.1214858685</v>
      </c>
      <c r="AE85" s="8">
        <f>-$D84+'Deposite-Withdrawal'!$D84+SUM('Deposite-Withdrawal'!$E85:AE85)</f>
        <v>2454131.1214858685</v>
      </c>
      <c r="AF85" s="8">
        <f>-$D84+'Deposite-Withdrawal'!$D84+SUM('Deposite-Withdrawal'!$E85:AF85)</f>
        <v>2454131.1214858685</v>
      </c>
      <c r="AG85" s="8">
        <f>-$D84+'Deposite-Withdrawal'!$D84+SUM('Deposite-Withdrawal'!$E85:AG85)</f>
        <v>2454131.1214858685</v>
      </c>
      <c r="AH85" s="8">
        <f>-$D84+'Deposite-Withdrawal'!$D84+SUM('Deposite-Withdrawal'!$E85:AH85)</f>
        <v>2454131.1214858685</v>
      </c>
      <c r="AI85" s="8">
        <f>-$D84+'Deposite-Withdrawal'!$D84+SUM('Deposite-Withdrawal'!$E85:AI85)</f>
        <v>2454131.1214858685</v>
      </c>
    </row>
    <row r="86" spans="1:35" x14ac:dyDescent="0.3">
      <c r="A86">
        <v>84</v>
      </c>
      <c r="B86">
        <f t="shared" si="1"/>
        <v>31</v>
      </c>
      <c r="C86" s="11">
        <v>46143</v>
      </c>
      <c r="D86" s="19">
        <f>'Daily Interest'!D86</f>
        <v>-7288.5883059993439</v>
      </c>
      <c r="E86" s="8">
        <f>-$D85+'Deposite-Withdrawal'!$D85+SUM('Deposite-Withdrawal'!$E86:E86)</f>
        <v>2453842.0775535572</v>
      </c>
      <c r="F86" s="8">
        <f>-$D85+'Deposite-Withdrawal'!$D85+SUM('Deposite-Withdrawal'!$E86:F86)</f>
        <v>2453842.0775535572</v>
      </c>
      <c r="G86" s="8">
        <f>-$D85+'Deposite-Withdrawal'!$D85+SUM('Deposite-Withdrawal'!$E86:G86)</f>
        <v>2453842.0775535572</v>
      </c>
      <c r="H86" s="8">
        <f>-$D85+'Deposite-Withdrawal'!$D85+SUM('Deposite-Withdrawal'!$E86:H86)</f>
        <v>2453842.0775535572</v>
      </c>
      <c r="I86" s="8">
        <f>-$D85+'Deposite-Withdrawal'!$D85+SUM('Deposite-Withdrawal'!$E86:I86)</f>
        <v>2491118.0563060297</v>
      </c>
      <c r="J86" s="8">
        <f>-$D85+'Deposite-Withdrawal'!$D85+SUM('Deposite-Withdrawal'!$E86:J86)</f>
        <v>2491118.0563060297</v>
      </c>
      <c r="K86" s="8">
        <f>-$D85+'Deposite-Withdrawal'!$D85+SUM('Deposite-Withdrawal'!$E86:K86)</f>
        <v>2491118.0563060297</v>
      </c>
      <c r="L86" s="8">
        <f>-$D85+'Deposite-Withdrawal'!$D85+SUM('Deposite-Withdrawal'!$E86:L86)</f>
        <v>2491118.0563060297</v>
      </c>
      <c r="M86" s="8">
        <f>-$D85+'Deposite-Withdrawal'!$D85+SUM('Deposite-Withdrawal'!$E86:M86)</f>
        <v>2491118.0563060297</v>
      </c>
      <c r="N86" s="8">
        <f>-$D85+'Deposite-Withdrawal'!$D85+SUM('Deposite-Withdrawal'!$E86:N86)</f>
        <v>2491118.0563060297</v>
      </c>
      <c r="O86" s="8">
        <f>-$D85+'Deposite-Withdrawal'!$D85+SUM('Deposite-Withdrawal'!$E86:O86)</f>
        <v>2491118.0563060297</v>
      </c>
      <c r="P86" s="8">
        <f>-$D85+'Deposite-Withdrawal'!$D85+SUM('Deposite-Withdrawal'!$E86:P86)</f>
        <v>2491118.0563060297</v>
      </c>
      <c r="Q86" s="8">
        <f>-$D85+'Deposite-Withdrawal'!$D85+SUM('Deposite-Withdrawal'!$E86:Q86)</f>
        <v>2491118.0563060297</v>
      </c>
      <c r="R86" s="8">
        <f>-$D85+'Deposite-Withdrawal'!$D85+SUM('Deposite-Withdrawal'!$E86:R86)</f>
        <v>2491118.0563060297</v>
      </c>
      <c r="S86" s="8">
        <f>-$D85+'Deposite-Withdrawal'!$D85+SUM('Deposite-Withdrawal'!$E86:S86)</f>
        <v>2491118.0563060297</v>
      </c>
      <c r="T86" s="8">
        <f>-$D85+'Deposite-Withdrawal'!$D85+SUM('Deposite-Withdrawal'!$E86:T86)</f>
        <v>2491118.0563060297</v>
      </c>
      <c r="U86" s="8">
        <f>-$D85+'Deposite-Withdrawal'!$D85+SUM('Deposite-Withdrawal'!$E86:U86)</f>
        <v>2491118.0563060297</v>
      </c>
      <c r="V86" s="8">
        <f>-$D85+'Deposite-Withdrawal'!$D85+SUM('Deposite-Withdrawal'!$E86:V86)</f>
        <v>2491118.0563060297</v>
      </c>
      <c r="W86" s="8">
        <f>-$D85+'Deposite-Withdrawal'!$D85+SUM('Deposite-Withdrawal'!$E86:W86)</f>
        <v>2491118.0563060297</v>
      </c>
      <c r="X86" s="8">
        <f>-$D85+'Deposite-Withdrawal'!$D85+SUM('Deposite-Withdrawal'!$E86:X86)</f>
        <v>2491118.0563060297</v>
      </c>
      <c r="Y86" s="8">
        <f>-$D85+'Deposite-Withdrawal'!$D85+SUM('Deposite-Withdrawal'!$E86:Y86)</f>
        <v>2491118.0563060297</v>
      </c>
      <c r="Z86" s="8">
        <f>-$D85+'Deposite-Withdrawal'!$D85+SUM('Deposite-Withdrawal'!$E86:Z86)</f>
        <v>2491118.0563060297</v>
      </c>
      <c r="AA86" s="8">
        <f>-$D85+'Deposite-Withdrawal'!$D85+SUM('Deposite-Withdrawal'!$E86:AA86)</f>
        <v>2491118.0563060297</v>
      </c>
      <c r="AB86" s="8">
        <f>-$D85+'Deposite-Withdrawal'!$D85+SUM('Deposite-Withdrawal'!$E86:AB86)</f>
        <v>2491118.0563060297</v>
      </c>
      <c r="AC86" s="8">
        <f>-$D85+'Deposite-Withdrawal'!$D85+SUM('Deposite-Withdrawal'!$E86:AC86)</f>
        <v>2491118.0563060297</v>
      </c>
      <c r="AD86" s="8">
        <f>-$D85+'Deposite-Withdrawal'!$D85+SUM('Deposite-Withdrawal'!$E86:AD86)</f>
        <v>2491118.0563060297</v>
      </c>
      <c r="AE86" s="8">
        <f>-$D85+'Deposite-Withdrawal'!$D85+SUM('Deposite-Withdrawal'!$E86:AE86)</f>
        <v>2491118.0563060297</v>
      </c>
      <c r="AF86" s="8">
        <f>-$D85+'Deposite-Withdrawal'!$D85+SUM('Deposite-Withdrawal'!$E86:AF86)</f>
        <v>2491118.0563060297</v>
      </c>
      <c r="AG86" s="8">
        <f>-$D85+'Deposite-Withdrawal'!$D85+SUM('Deposite-Withdrawal'!$E86:AG86)</f>
        <v>2491118.0563060297</v>
      </c>
      <c r="AH86" s="8">
        <f>-$D85+'Deposite-Withdrawal'!$D85+SUM('Deposite-Withdrawal'!$E86:AH86)</f>
        <v>2491118.0563060297</v>
      </c>
      <c r="AI86" s="8">
        <f>-$D85+'Deposite-Withdrawal'!$D85+SUM('Deposite-Withdrawal'!$E86:AI86)</f>
        <v>2491118.0563060297</v>
      </c>
    </row>
    <row r="87" spans="1:35" x14ac:dyDescent="0.3">
      <c r="A87">
        <v>85</v>
      </c>
      <c r="B87">
        <f t="shared" si="1"/>
        <v>30</v>
      </c>
      <c r="C87" s="11">
        <v>46174</v>
      </c>
      <c r="D87" s="19">
        <f>'Daily Interest'!D87</f>
        <v>-6989.359126513823</v>
      </c>
      <c r="E87" s="8">
        <f>-$D86+'Deposite-Withdrawal'!$D86+SUM('Deposite-Withdrawal'!$E87:E87)</f>
        <v>2491294.8247612165</v>
      </c>
      <c r="F87" s="8">
        <f>-$D86+'Deposite-Withdrawal'!$D86+SUM('Deposite-Withdrawal'!$E87:F87)</f>
        <v>2491294.8247612165</v>
      </c>
      <c r="G87" s="8">
        <f>-$D86+'Deposite-Withdrawal'!$D86+SUM('Deposite-Withdrawal'!$E87:G87)</f>
        <v>2491294.8247612165</v>
      </c>
      <c r="H87" s="8">
        <f>-$D86+'Deposite-Withdrawal'!$D86+SUM('Deposite-Withdrawal'!$E87:H87)</f>
        <v>2491294.8247612165</v>
      </c>
      <c r="I87" s="8">
        <f>-$D86+'Deposite-Withdrawal'!$D86+SUM('Deposite-Withdrawal'!$E87:I87)</f>
        <v>2528570.803513689</v>
      </c>
      <c r="J87" s="8">
        <f>-$D86+'Deposite-Withdrawal'!$D86+SUM('Deposite-Withdrawal'!$E87:J87)</f>
        <v>2528570.803513689</v>
      </c>
      <c r="K87" s="8">
        <f>-$D86+'Deposite-Withdrawal'!$D86+SUM('Deposite-Withdrawal'!$E87:K87)</f>
        <v>2528570.803513689</v>
      </c>
      <c r="L87" s="8">
        <f>-$D86+'Deposite-Withdrawal'!$D86+SUM('Deposite-Withdrawal'!$E87:L87)</f>
        <v>2528570.803513689</v>
      </c>
      <c r="M87" s="8">
        <f>-$D86+'Deposite-Withdrawal'!$D86+SUM('Deposite-Withdrawal'!$E87:M87)</f>
        <v>2528570.803513689</v>
      </c>
      <c r="N87" s="8">
        <f>-$D86+'Deposite-Withdrawal'!$D86+SUM('Deposite-Withdrawal'!$E87:N87)</f>
        <v>2528570.803513689</v>
      </c>
      <c r="O87" s="8">
        <f>-$D86+'Deposite-Withdrawal'!$D86+SUM('Deposite-Withdrawal'!$E87:O87)</f>
        <v>2528570.803513689</v>
      </c>
      <c r="P87" s="8">
        <f>-$D86+'Deposite-Withdrawal'!$D86+SUM('Deposite-Withdrawal'!$E87:P87)</f>
        <v>2528570.803513689</v>
      </c>
      <c r="Q87" s="8">
        <f>-$D86+'Deposite-Withdrawal'!$D86+SUM('Deposite-Withdrawal'!$E87:Q87)</f>
        <v>2528570.803513689</v>
      </c>
      <c r="R87" s="8">
        <f>-$D86+'Deposite-Withdrawal'!$D86+SUM('Deposite-Withdrawal'!$E87:R87)</f>
        <v>2528570.803513689</v>
      </c>
      <c r="S87" s="8">
        <f>-$D86+'Deposite-Withdrawal'!$D86+SUM('Deposite-Withdrawal'!$E87:S87)</f>
        <v>2528570.803513689</v>
      </c>
      <c r="T87" s="8">
        <f>-$D86+'Deposite-Withdrawal'!$D86+SUM('Deposite-Withdrawal'!$E87:T87)</f>
        <v>2528570.803513689</v>
      </c>
      <c r="U87" s="8">
        <f>-$D86+'Deposite-Withdrawal'!$D86+SUM('Deposite-Withdrawal'!$E87:U87)</f>
        <v>2528570.803513689</v>
      </c>
      <c r="V87" s="8">
        <f>-$D86+'Deposite-Withdrawal'!$D86+SUM('Deposite-Withdrawal'!$E87:V87)</f>
        <v>2528570.803513689</v>
      </c>
      <c r="W87" s="8">
        <f>-$D86+'Deposite-Withdrawal'!$D86+SUM('Deposite-Withdrawal'!$E87:W87)</f>
        <v>2528570.803513689</v>
      </c>
      <c r="X87" s="8">
        <f>-$D86+'Deposite-Withdrawal'!$D86+SUM('Deposite-Withdrawal'!$E87:X87)</f>
        <v>2528570.803513689</v>
      </c>
      <c r="Y87" s="8">
        <f>-$D86+'Deposite-Withdrawal'!$D86+SUM('Deposite-Withdrawal'!$E87:Y87)</f>
        <v>2528570.803513689</v>
      </c>
      <c r="Z87" s="8">
        <f>-$D86+'Deposite-Withdrawal'!$D86+SUM('Deposite-Withdrawal'!$E87:Z87)</f>
        <v>2528570.803513689</v>
      </c>
      <c r="AA87" s="8">
        <f>-$D86+'Deposite-Withdrawal'!$D86+SUM('Deposite-Withdrawal'!$E87:AA87)</f>
        <v>2528570.803513689</v>
      </c>
      <c r="AB87" s="8">
        <f>-$D86+'Deposite-Withdrawal'!$D86+SUM('Deposite-Withdrawal'!$E87:AB87)</f>
        <v>2528570.803513689</v>
      </c>
      <c r="AC87" s="8">
        <f>-$D86+'Deposite-Withdrawal'!$D86+SUM('Deposite-Withdrawal'!$E87:AC87)</f>
        <v>2528570.803513689</v>
      </c>
      <c r="AD87" s="8">
        <f>-$D86+'Deposite-Withdrawal'!$D86+SUM('Deposite-Withdrawal'!$E87:AD87)</f>
        <v>2528570.803513689</v>
      </c>
      <c r="AE87" s="8">
        <f>-$D86+'Deposite-Withdrawal'!$D86+SUM('Deposite-Withdrawal'!$E87:AE87)</f>
        <v>2528570.803513689</v>
      </c>
      <c r="AF87" s="8">
        <f>-$D86+'Deposite-Withdrawal'!$D86+SUM('Deposite-Withdrawal'!$E87:AF87)</f>
        <v>2528570.803513689</v>
      </c>
      <c r="AG87" s="8">
        <f>-$D86+'Deposite-Withdrawal'!$D86+SUM('Deposite-Withdrawal'!$E87:AG87)</f>
        <v>2528570.803513689</v>
      </c>
      <c r="AH87" s="8">
        <f>-$D86+'Deposite-Withdrawal'!$D86+SUM('Deposite-Withdrawal'!$E87:AH87)</f>
        <v>2528570.803513689</v>
      </c>
      <c r="AI87" s="8">
        <f>-$D86+'Deposite-Withdrawal'!$D86+SUM('Deposite-Withdrawal'!$E87:AI87)</f>
        <v>2528570.803513689</v>
      </c>
    </row>
    <row r="88" spans="1:35" x14ac:dyDescent="0.3">
      <c r="A88">
        <v>86</v>
      </c>
      <c r="B88">
        <f t="shared" si="1"/>
        <v>31</v>
      </c>
      <c r="C88" s="11">
        <v>46204</v>
      </c>
      <c r="D88" s="19">
        <f>'Daily Interest'!D88</f>
        <v>-7149.1786057097434</v>
      </c>
      <c r="E88" s="8">
        <f>-$D87+'Deposite-Withdrawal'!$D87+SUM('Deposite-Withdrawal'!$E88:E88)</f>
        <v>2528271.5743342033</v>
      </c>
      <c r="F88" s="8">
        <f>-$D87+'Deposite-Withdrawal'!$D87+SUM('Deposite-Withdrawal'!$E88:F88)</f>
        <v>2528271.5743342033</v>
      </c>
      <c r="G88" s="8">
        <f>-$D87+'Deposite-Withdrawal'!$D87+SUM('Deposite-Withdrawal'!$E88:G88)</f>
        <v>2528271.5743342033</v>
      </c>
      <c r="H88" s="8">
        <f>-$D87+'Deposite-Withdrawal'!$D87+SUM('Deposite-Withdrawal'!$E88:H88)</f>
        <v>2528271.5743342033</v>
      </c>
      <c r="I88" s="8">
        <f>-$D87+'Deposite-Withdrawal'!$D87+SUM('Deposite-Withdrawal'!$E88:I88)</f>
        <v>2565547.5530866757</v>
      </c>
      <c r="J88" s="8">
        <f>-$D87+'Deposite-Withdrawal'!$D87+SUM('Deposite-Withdrawal'!$E88:J88)</f>
        <v>2565547.5530866757</v>
      </c>
      <c r="K88" s="8">
        <f>-$D87+'Deposite-Withdrawal'!$D87+SUM('Deposite-Withdrawal'!$E88:K88)</f>
        <v>2565547.5530866757</v>
      </c>
      <c r="L88" s="8">
        <f>-$D87+'Deposite-Withdrawal'!$D87+SUM('Deposite-Withdrawal'!$E88:L88)</f>
        <v>2565547.5530866757</v>
      </c>
      <c r="M88" s="8">
        <f>-$D87+'Deposite-Withdrawal'!$D87+SUM('Deposite-Withdrawal'!$E88:M88)</f>
        <v>2565547.5530866757</v>
      </c>
      <c r="N88" s="8">
        <f>-$D87+'Deposite-Withdrawal'!$D87+SUM('Deposite-Withdrawal'!$E88:N88)</f>
        <v>2565547.5530866757</v>
      </c>
      <c r="O88" s="8">
        <f>-$D87+'Deposite-Withdrawal'!$D87+SUM('Deposite-Withdrawal'!$E88:O88)</f>
        <v>2565547.5530866757</v>
      </c>
      <c r="P88" s="8">
        <f>-$D87+'Deposite-Withdrawal'!$D87+SUM('Deposite-Withdrawal'!$E88:P88)</f>
        <v>2565547.5530866757</v>
      </c>
      <c r="Q88" s="8">
        <f>-$D87+'Deposite-Withdrawal'!$D87+SUM('Deposite-Withdrawal'!$E88:Q88)</f>
        <v>2565547.5530866757</v>
      </c>
      <c r="R88" s="8">
        <f>-$D87+'Deposite-Withdrawal'!$D87+SUM('Deposite-Withdrawal'!$E88:R88)</f>
        <v>2565547.5530866757</v>
      </c>
      <c r="S88" s="8">
        <f>-$D87+'Deposite-Withdrawal'!$D87+SUM('Deposite-Withdrawal'!$E88:S88)</f>
        <v>2565547.5530866757</v>
      </c>
      <c r="T88" s="8">
        <f>-$D87+'Deposite-Withdrawal'!$D87+SUM('Deposite-Withdrawal'!$E88:T88)</f>
        <v>2565547.5530866757</v>
      </c>
      <c r="U88" s="8">
        <f>-$D87+'Deposite-Withdrawal'!$D87+SUM('Deposite-Withdrawal'!$E88:U88)</f>
        <v>2565547.5530866757</v>
      </c>
      <c r="V88" s="8">
        <f>-$D87+'Deposite-Withdrawal'!$D87+SUM('Deposite-Withdrawal'!$E88:V88)</f>
        <v>2565547.5530866757</v>
      </c>
      <c r="W88" s="8">
        <f>-$D87+'Deposite-Withdrawal'!$D87+SUM('Deposite-Withdrawal'!$E88:W88)</f>
        <v>2565547.5530866757</v>
      </c>
      <c r="X88" s="8">
        <f>-$D87+'Deposite-Withdrawal'!$D87+SUM('Deposite-Withdrawal'!$E88:X88)</f>
        <v>2565547.5530866757</v>
      </c>
      <c r="Y88" s="8">
        <f>-$D87+'Deposite-Withdrawal'!$D87+SUM('Deposite-Withdrawal'!$E88:Y88)</f>
        <v>2565547.5530866757</v>
      </c>
      <c r="Z88" s="8">
        <f>-$D87+'Deposite-Withdrawal'!$D87+SUM('Deposite-Withdrawal'!$E88:Z88)</f>
        <v>2565547.5530866757</v>
      </c>
      <c r="AA88" s="8">
        <f>-$D87+'Deposite-Withdrawal'!$D87+SUM('Deposite-Withdrawal'!$E88:AA88)</f>
        <v>2565547.5530866757</v>
      </c>
      <c r="AB88" s="8">
        <f>-$D87+'Deposite-Withdrawal'!$D87+SUM('Deposite-Withdrawal'!$E88:AB88)</f>
        <v>2565547.5530866757</v>
      </c>
      <c r="AC88" s="8">
        <f>-$D87+'Deposite-Withdrawal'!$D87+SUM('Deposite-Withdrawal'!$E88:AC88)</f>
        <v>2565547.5530866757</v>
      </c>
      <c r="AD88" s="8">
        <f>-$D87+'Deposite-Withdrawal'!$D87+SUM('Deposite-Withdrawal'!$E88:AD88)</f>
        <v>2565547.5530866757</v>
      </c>
      <c r="AE88" s="8">
        <f>-$D87+'Deposite-Withdrawal'!$D87+SUM('Deposite-Withdrawal'!$E88:AE88)</f>
        <v>2565547.5530866757</v>
      </c>
      <c r="AF88" s="8">
        <f>-$D87+'Deposite-Withdrawal'!$D87+SUM('Deposite-Withdrawal'!$E88:AF88)</f>
        <v>2565547.5530866757</v>
      </c>
      <c r="AG88" s="8">
        <f>-$D87+'Deposite-Withdrawal'!$D87+SUM('Deposite-Withdrawal'!$E88:AG88)</f>
        <v>2565547.5530866757</v>
      </c>
      <c r="AH88" s="8">
        <f>-$D87+'Deposite-Withdrawal'!$D87+SUM('Deposite-Withdrawal'!$E88:AH88)</f>
        <v>2565547.5530866757</v>
      </c>
      <c r="AI88" s="8">
        <f>-$D87+'Deposite-Withdrawal'!$D87+SUM('Deposite-Withdrawal'!$E88:AI88)</f>
        <v>2565547.5530866757</v>
      </c>
    </row>
    <row r="89" spans="1:35" x14ac:dyDescent="0.3">
      <c r="A89">
        <v>87</v>
      </c>
      <c r="B89">
        <f t="shared" si="1"/>
        <v>31</v>
      </c>
      <c r="C89" s="11">
        <v>46235</v>
      </c>
      <c r="D89" s="19">
        <f>'Daily Interest'!D89</f>
        <v>-7067.3098143461211</v>
      </c>
      <c r="E89" s="8">
        <f>-$D88+'Deposite-Withdrawal'!$D88+SUM('Deposite-Withdrawal'!$E89:E89)</f>
        <v>2565707.3725658716</v>
      </c>
      <c r="F89" s="8">
        <f>-$D88+'Deposite-Withdrawal'!$D88+SUM('Deposite-Withdrawal'!$E89:F89)</f>
        <v>2565707.3725658716</v>
      </c>
      <c r="G89" s="8">
        <f>-$D88+'Deposite-Withdrawal'!$D88+SUM('Deposite-Withdrawal'!$E89:G89)</f>
        <v>2565707.3725658716</v>
      </c>
      <c r="H89" s="8">
        <f>-$D88+'Deposite-Withdrawal'!$D88+SUM('Deposite-Withdrawal'!$E89:H89)</f>
        <v>2565707.3725658716</v>
      </c>
      <c r="I89" s="8">
        <f>-$D88+'Deposite-Withdrawal'!$D88+SUM('Deposite-Withdrawal'!$E89:I89)</f>
        <v>2602983.351318344</v>
      </c>
      <c r="J89" s="8">
        <f>-$D88+'Deposite-Withdrawal'!$D88+SUM('Deposite-Withdrawal'!$E89:J89)</f>
        <v>2602983.351318344</v>
      </c>
      <c r="K89" s="8">
        <f>-$D88+'Deposite-Withdrawal'!$D88+SUM('Deposite-Withdrawal'!$E89:K89)</f>
        <v>2602983.351318344</v>
      </c>
      <c r="L89" s="8">
        <f>-$D88+'Deposite-Withdrawal'!$D88+SUM('Deposite-Withdrawal'!$E89:L89)</f>
        <v>2602983.351318344</v>
      </c>
      <c r="M89" s="8">
        <f>-$D88+'Deposite-Withdrawal'!$D88+SUM('Deposite-Withdrawal'!$E89:M89)</f>
        <v>2602983.351318344</v>
      </c>
      <c r="N89" s="8">
        <f>-$D88+'Deposite-Withdrawal'!$D88+SUM('Deposite-Withdrawal'!$E89:N89)</f>
        <v>2602983.351318344</v>
      </c>
      <c r="O89" s="8">
        <f>-$D88+'Deposite-Withdrawal'!$D88+SUM('Deposite-Withdrawal'!$E89:O89)</f>
        <v>2602983.351318344</v>
      </c>
      <c r="P89" s="8">
        <f>-$D88+'Deposite-Withdrawal'!$D88+SUM('Deposite-Withdrawal'!$E89:P89)</f>
        <v>2602983.351318344</v>
      </c>
      <c r="Q89" s="8">
        <f>-$D88+'Deposite-Withdrawal'!$D88+SUM('Deposite-Withdrawal'!$E89:Q89)</f>
        <v>2602983.351318344</v>
      </c>
      <c r="R89" s="8">
        <f>-$D88+'Deposite-Withdrawal'!$D88+SUM('Deposite-Withdrawal'!$E89:R89)</f>
        <v>2602983.351318344</v>
      </c>
      <c r="S89" s="8">
        <f>-$D88+'Deposite-Withdrawal'!$D88+SUM('Deposite-Withdrawal'!$E89:S89)</f>
        <v>2602983.351318344</v>
      </c>
      <c r="T89" s="8">
        <f>-$D88+'Deposite-Withdrawal'!$D88+SUM('Deposite-Withdrawal'!$E89:T89)</f>
        <v>2602983.351318344</v>
      </c>
      <c r="U89" s="8">
        <f>-$D88+'Deposite-Withdrawal'!$D88+SUM('Deposite-Withdrawal'!$E89:U89)</f>
        <v>2602983.351318344</v>
      </c>
      <c r="V89" s="8">
        <f>-$D88+'Deposite-Withdrawal'!$D88+SUM('Deposite-Withdrawal'!$E89:V89)</f>
        <v>2602983.351318344</v>
      </c>
      <c r="W89" s="8">
        <f>-$D88+'Deposite-Withdrawal'!$D88+SUM('Deposite-Withdrawal'!$E89:W89)</f>
        <v>2602983.351318344</v>
      </c>
      <c r="X89" s="8">
        <f>-$D88+'Deposite-Withdrawal'!$D88+SUM('Deposite-Withdrawal'!$E89:X89)</f>
        <v>2602983.351318344</v>
      </c>
      <c r="Y89" s="8">
        <f>-$D88+'Deposite-Withdrawal'!$D88+SUM('Deposite-Withdrawal'!$E89:Y89)</f>
        <v>2602983.351318344</v>
      </c>
      <c r="Z89" s="8">
        <f>-$D88+'Deposite-Withdrawal'!$D88+SUM('Deposite-Withdrawal'!$E89:Z89)</f>
        <v>2602983.351318344</v>
      </c>
      <c r="AA89" s="8">
        <f>-$D88+'Deposite-Withdrawal'!$D88+SUM('Deposite-Withdrawal'!$E89:AA89)</f>
        <v>2602983.351318344</v>
      </c>
      <c r="AB89" s="8">
        <f>-$D88+'Deposite-Withdrawal'!$D88+SUM('Deposite-Withdrawal'!$E89:AB89)</f>
        <v>2602983.351318344</v>
      </c>
      <c r="AC89" s="8">
        <f>-$D88+'Deposite-Withdrawal'!$D88+SUM('Deposite-Withdrawal'!$E89:AC89)</f>
        <v>2602983.351318344</v>
      </c>
      <c r="AD89" s="8">
        <f>-$D88+'Deposite-Withdrawal'!$D88+SUM('Deposite-Withdrawal'!$E89:AD89)</f>
        <v>2602983.351318344</v>
      </c>
      <c r="AE89" s="8">
        <f>-$D88+'Deposite-Withdrawal'!$D88+SUM('Deposite-Withdrawal'!$E89:AE89)</f>
        <v>2602983.351318344</v>
      </c>
      <c r="AF89" s="8">
        <f>-$D88+'Deposite-Withdrawal'!$D88+SUM('Deposite-Withdrawal'!$E89:AF89)</f>
        <v>2602983.351318344</v>
      </c>
      <c r="AG89" s="8">
        <f>-$D88+'Deposite-Withdrawal'!$D88+SUM('Deposite-Withdrawal'!$E89:AG89)</f>
        <v>2602983.351318344</v>
      </c>
      <c r="AH89" s="8">
        <f>-$D88+'Deposite-Withdrawal'!$D88+SUM('Deposite-Withdrawal'!$E89:AH89)</f>
        <v>2602983.351318344</v>
      </c>
      <c r="AI89" s="8">
        <f>-$D88+'Deposite-Withdrawal'!$D88+SUM('Deposite-Withdrawal'!$E89:AI89)</f>
        <v>2602983.351318344</v>
      </c>
    </row>
    <row r="90" spans="1:35" x14ac:dyDescent="0.3">
      <c r="A90">
        <v>88</v>
      </c>
      <c r="B90">
        <f t="shared" si="1"/>
        <v>30</v>
      </c>
      <c r="C90" s="11">
        <v>46266</v>
      </c>
      <c r="D90" s="19">
        <f>'Daily Interest'!D90</f>
        <v>-6755.5300234735096</v>
      </c>
      <c r="E90" s="8">
        <f>-$D89+'Deposite-Withdrawal'!$D89+SUM('Deposite-Withdrawal'!$E90:E90)</f>
        <v>2602901.4825269803</v>
      </c>
      <c r="F90" s="8">
        <f>-$D89+'Deposite-Withdrawal'!$D89+SUM('Deposite-Withdrawal'!$E90:F90)</f>
        <v>2602901.4825269803</v>
      </c>
      <c r="G90" s="8">
        <f>-$D89+'Deposite-Withdrawal'!$D89+SUM('Deposite-Withdrawal'!$E90:G90)</f>
        <v>2602901.4825269803</v>
      </c>
      <c r="H90" s="8">
        <f>-$D89+'Deposite-Withdrawal'!$D89+SUM('Deposite-Withdrawal'!$E90:H90)</f>
        <v>2602901.4825269803</v>
      </c>
      <c r="I90" s="8">
        <f>-$D89+'Deposite-Withdrawal'!$D89+SUM('Deposite-Withdrawal'!$E90:I90)</f>
        <v>2640177.4612794528</v>
      </c>
      <c r="J90" s="8">
        <f>-$D89+'Deposite-Withdrawal'!$D89+SUM('Deposite-Withdrawal'!$E90:J90)</f>
        <v>2640177.4612794528</v>
      </c>
      <c r="K90" s="8">
        <f>-$D89+'Deposite-Withdrawal'!$D89+SUM('Deposite-Withdrawal'!$E90:K90)</f>
        <v>2640177.4612794528</v>
      </c>
      <c r="L90" s="8">
        <f>-$D89+'Deposite-Withdrawal'!$D89+SUM('Deposite-Withdrawal'!$E90:L90)</f>
        <v>2640177.4612794528</v>
      </c>
      <c r="M90" s="8">
        <f>-$D89+'Deposite-Withdrawal'!$D89+SUM('Deposite-Withdrawal'!$E90:M90)</f>
        <v>2640177.4612794528</v>
      </c>
      <c r="N90" s="8">
        <f>-$D89+'Deposite-Withdrawal'!$D89+SUM('Deposite-Withdrawal'!$E90:N90)</f>
        <v>2640177.4612794528</v>
      </c>
      <c r="O90" s="8">
        <f>-$D89+'Deposite-Withdrawal'!$D89+SUM('Deposite-Withdrawal'!$E90:O90)</f>
        <v>2640177.4612794528</v>
      </c>
      <c r="P90" s="8">
        <f>-$D89+'Deposite-Withdrawal'!$D89+SUM('Deposite-Withdrawal'!$E90:P90)</f>
        <v>2640177.4612794528</v>
      </c>
      <c r="Q90" s="8">
        <f>-$D89+'Deposite-Withdrawal'!$D89+SUM('Deposite-Withdrawal'!$E90:Q90)</f>
        <v>2640177.4612794528</v>
      </c>
      <c r="R90" s="8">
        <f>-$D89+'Deposite-Withdrawal'!$D89+SUM('Deposite-Withdrawal'!$E90:R90)</f>
        <v>2640177.4612794528</v>
      </c>
      <c r="S90" s="8">
        <f>-$D89+'Deposite-Withdrawal'!$D89+SUM('Deposite-Withdrawal'!$E90:S90)</f>
        <v>2640177.4612794528</v>
      </c>
      <c r="T90" s="8">
        <f>-$D89+'Deposite-Withdrawal'!$D89+SUM('Deposite-Withdrawal'!$E90:T90)</f>
        <v>2640177.4612794528</v>
      </c>
      <c r="U90" s="8">
        <f>-$D89+'Deposite-Withdrawal'!$D89+SUM('Deposite-Withdrawal'!$E90:U90)</f>
        <v>2640177.4612794528</v>
      </c>
      <c r="V90" s="8">
        <f>-$D89+'Deposite-Withdrawal'!$D89+SUM('Deposite-Withdrawal'!$E90:V90)</f>
        <v>2640177.4612794528</v>
      </c>
      <c r="W90" s="8">
        <f>-$D89+'Deposite-Withdrawal'!$D89+SUM('Deposite-Withdrawal'!$E90:W90)</f>
        <v>2640177.4612794528</v>
      </c>
      <c r="X90" s="8">
        <f>-$D89+'Deposite-Withdrawal'!$D89+SUM('Deposite-Withdrawal'!$E90:X90)</f>
        <v>2640177.4612794528</v>
      </c>
      <c r="Y90" s="8">
        <f>-$D89+'Deposite-Withdrawal'!$D89+SUM('Deposite-Withdrawal'!$E90:Y90)</f>
        <v>2640177.4612794528</v>
      </c>
      <c r="Z90" s="8">
        <f>-$D89+'Deposite-Withdrawal'!$D89+SUM('Deposite-Withdrawal'!$E90:Z90)</f>
        <v>2640177.4612794528</v>
      </c>
      <c r="AA90" s="8">
        <f>-$D89+'Deposite-Withdrawal'!$D89+SUM('Deposite-Withdrawal'!$E90:AA90)</f>
        <v>2640177.4612794528</v>
      </c>
      <c r="AB90" s="8">
        <f>-$D89+'Deposite-Withdrawal'!$D89+SUM('Deposite-Withdrawal'!$E90:AB90)</f>
        <v>2640177.4612794528</v>
      </c>
      <c r="AC90" s="8">
        <f>-$D89+'Deposite-Withdrawal'!$D89+SUM('Deposite-Withdrawal'!$E90:AC90)</f>
        <v>2640177.4612794528</v>
      </c>
      <c r="AD90" s="8">
        <f>-$D89+'Deposite-Withdrawal'!$D89+SUM('Deposite-Withdrawal'!$E90:AD90)</f>
        <v>2640177.4612794528</v>
      </c>
      <c r="AE90" s="8">
        <f>-$D89+'Deposite-Withdrawal'!$D89+SUM('Deposite-Withdrawal'!$E90:AE90)</f>
        <v>2640177.4612794528</v>
      </c>
      <c r="AF90" s="8">
        <f>-$D89+'Deposite-Withdrawal'!$D89+SUM('Deposite-Withdrawal'!$E90:AF90)</f>
        <v>2640177.4612794528</v>
      </c>
      <c r="AG90" s="8">
        <f>-$D89+'Deposite-Withdrawal'!$D89+SUM('Deposite-Withdrawal'!$E90:AG90)</f>
        <v>2640177.4612794528</v>
      </c>
      <c r="AH90" s="8">
        <f>-$D89+'Deposite-Withdrawal'!$D89+SUM('Deposite-Withdrawal'!$E90:AH90)</f>
        <v>2640177.4612794528</v>
      </c>
      <c r="AI90" s="8">
        <f>-$D89+'Deposite-Withdrawal'!$D89+SUM('Deposite-Withdrawal'!$E90:AI90)</f>
        <v>2640177.4612794528</v>
      </c>
    </row>
    <row r="91" spans="1:35" x14ac:dyDescent="0.3">
      <c r="A91">
        <v>89</v>
      </c>
      <c r="B91">
        <f t="shared" si="1"/>
        <v>31</v>
      </c>
      <c r="C91" s="11">
        <v>46296</v>
      </c>
      <c r="D91" s="19">
        <f>'Daily Interest'!D91</f>
        <v>-6887.7165522896139</v>
      </c>
      <c r="E91" s="8">
        <f>-$D90+'Deposite-Withdrawal'!$D90+SUM('Deposite-Withdrawal'!$E91:E91)</f>
        <v>2639865.6814885801</v>
      </c>
      <c r="F91" s="8">
        <f>-$D90+'Deposite-Withdrawal'!$D90+SUM('Deposite-Withdrawal'!$E91:F91)</f>
        <v>2639865.6814885801</v>
      </c>
      <c r="G91" s="8">
        <f>-$D90+'Deposite-Withdrawal'!$D90+SUM('Deposite-Withdrawal'!$E91:G91)</f>
        <v>2639865.6814885801</v>
      </c>
      <c r="H91" s="8">
        <f>-$D90+'Deposite-Withdrawal'!$D90+SUM('Deposite-Withdrawal'!$E91:H91)</f>
        <v>2639865.6814885801</v>
      </c>
      <c r="I91" s="8">
        <f>-$D90+'Deposite-Withdrawal'!$D90+SUM('Deposite-Withdrawal'!$E91:I91)</f>
        <v>2677141.6602410525</v>
      </c>
      <c r="J91" s="8">
        <f>-$D90+'Deposite-Withdrawal'!$D90+SUM('Deposite-Withdrawal'!$E91:J91)</f>
        <v>2677141.6602410525</v>
      </c>
      <c r="K91" s="8">
        <f>-$D90+'Deposite-Withdrawal'!$D90+SUM('Deposite-Withdrawal'!$E91:K91)</f>
        <v>2677141.6602410525</v>
      </c>
      <c r="L91" s="8">
        <f>-$D90+'Deposite-Withdrawal'!$D90+SUM('Deposite-Withdrawal'!$E91:L91)</f>
        <v>2677141.6602410525</v>
      </c>
      <c r="M91" s="8">
        <f>-$D90+'Deposite-Withdrawal'!$D90+SUM('Deposite-Withdrawal'!$E91:M91)</f>
        <v>2677141.6602410525</v>
      </c>
      <c r="N91" s="8">
        <f>-$D90+'Deposite-Withdrawal'!$D90+SUM('Deposite-Withdrawal'!$E91:N91)</f>
        <v>2677141.6602410525</v>
      </c>
      <c r="O91" s="8">
        <f>-$D90+'Deposite-Withdrawal'!$D90+SUM('Deposite-Withdrawal'!$E91:O91)</f>
        <v>2677141.6602410525</v>
      </c>
      <c r="P91" s="8">
        <f>-$D90+'Deposite-Withdrawal'!$D90+SUM('Deposite-Withdrawal'!$E91:P91)</f>
        <v>2677141.6602410525</v>
      </c>
      <c r="Q91" s="8">
        <f>-$D90+'Deposite-Withdrawal'!$D90+SUM('Deposite-Withdrawal'!$E91:Q91)</f>
        <v>2677141.6602410525</v>
      </c>
      <c r="R91" s="8">
        <f>-$D90+'Deposite-Withdrawal'!$D90+SUM('Deposite-Withdrawal'!$E91:R91)</f>
        <v>2677141.6602410525</v>
      </c>
      <c r="S91" s="8">
        <f>-$D90+'Deposite-Withdrawal'!$D90+SUM('Deposite-Withdrawal'!$E91:S91)</f>
        <v>2677141.6602410525</v>
      </c>
      <c r="T91" s="8">
        <f>-$D90+'Deposite-Withdrawal'!$D90+SUM('Deposite-Withdrawal'!$E91:T91)</f>
        <v>2677141.6602410525</v>
      </c>
      <c r="U91" s="8">
        <f>-$D90+'Deposite-Withdrawal'!$D90+SUM('Deposite-Withdrawal'!$E91:U91)</f>
        <v>2677141.6602410525</v>
      </c>
      <c r="V91" s="8">
        <f>-$D90+'Deposite-Withdrawal'!$D90+SUM('Deposite-Withdrawal'!$E91:V91)</f>
        <v>2677141.6602410525</v>
      </c>
      <c r="W91" s="8">
        <f>-$D90+'Deposite-Withdrawal'!$D90+SUM('Deposite-Withdrawal'!$E91:W91)</f>
        <v>2677141.6602410525</v>
      </c>
      <c r="X91" s="8">
        <f>-$D90+'Deposite-Withdrawal'!$D90+SUM('Deposite-Withdrawal'!$E91:X91)</f>
        <v>2677141.6602410525</v>
      </c>
      <c r="Y91" s="8">
        <f>-$D90+'Deposite-Withdrawal'!$D90+SUM('Deposite-Withdrawal'!$E91:Y91)</f>
        <v>2677141.6602410525</v>
      </c>
      <c r="Z91" s="8">
        <f>-$D90+'Deposite-Withdrawal'!$D90+SUM('Deposite-Withdrawal'!$E91:Z91)</f>
        <v>2677141.6602410525</v>
      </c>
      <c r="AA91" s="8">
        <f>-$D90+'Deposite-Withdrawal'!$D90+SUM('Deposite-Withdrawal'!$E91:AA91)</f>
        <v>2677141.6602410525</v>
      </c>
      <c r="AB91" s="8">
        <f>-$D90+'Deposite-Withdrawal'!$D90+SUM('Deposite-Withdrawal'!$E91:AB91)</f>
        <v>2677141.6602410525</v>
      </c>
      <c r="AC91" s="8">
        <f>-$D90+'Deposite-Withdrawal'!$D90+SUM('Deposite-Withdrawal'!$E91:AC91)</f>
        <v>2677141.6602410525</v>
      </c>
      <c r="AD91" s="8">
        <f>-$D90+'Deposite-Withdrawal'!$D90+SUM('Deposite-Withdrawal'!$E91:AD91)</f>
        <v>2677141.6602410525</v>
      </c>
      <c r="AE91" s="8">
        <f>-$D90+'Deposite-Withdrawal'!$D90+SUM('Deposite-Withdrawal'!$E91:AE91)</f>
        <v>2677141.6602410525</v>
      </c>
      <c r="AF91" s="8">
        <f>-$D90+'Deposite-Withdrawal'!$D90+SUM('Deposite-Withdrawal'!$E91:AF91)</f>
        <v>2677141.6602410525</v>
      </c>
      <c r="AG91" s="8">
        <f>-$D90+'Deposite-Withdrawal'!$D90+SUM('Deposite-Withdrawal'!$E91:AG91)</f>
        <v>2677141.6602410525</v>
      </c>
      <c r="AH91" s="8">
        <f>-$D90+'Deposite-Withdrawal'!$D90+SUM('Deposite-Withdrawal'!$E91:AH91)</f>
        <v>2677141.6602410525</v>
      </c>
      <c r="AI91" s="8">
        <f>-$D90+'Deposite-Withdrawal'!$D90+SUM('Deposite-Withdrawal'!$E91:AI91)</f>
        <v>2677141.6602410525</v>
      </c>
    </row>
    <row r="92" spans="1:35" x14ac:dyDescent="0.3">
      <c r="A92">
        <v>90</v>
      </c>
      <c r="B92">
        <f t="shared" si="1"/>
        <v>30</v>
      </c>
      <c r="C92" s="11">
        <v>46327</v>
      </c>
      <c r="D92" s="19">
        <f>'Daily Interest'!D92</f>
        <v>-6569.3512882186542</v>
      </c>
      <c r="E92" s="8">
        <f>-$D91+'Deposite-Withdrawal'!$D91+SUM('Deposite-Withdrawal'!$E92:E92)</f>
        <v>2677273.8467698689</v>
      </c>
      <c r="F92" s="8">
        <f>-$D91+'Deposite-Withdrawal'!$D91+SUM('Deposite-Withdrawal'!$E92:F92)</f>
        <v>2677273.8467698689</v>
      </c>
      <c r="G92" s="8">
        <f>-$D91+'Deposite-Withdrawal'!$D91+SUM('Deposite-Withdrawal'!$E92:G92)</f>
        <v>2677273.8467698689</v>
      </c>
      <c r="H92" s="8">
        <f>-$D91+'Deposite-Withdrawal'!$D91+SUM('Deposite-Withdrawal'!$E92:H92)</f>
        <v>2677273.8467698689</v>
      </c>
      <c r="I92" s="8">
        <f>-$D91+'Deposite-Withdrawal'!$D91+SUM('Deposite-Withdrawal'!$E92:I92)</f>
        <v>2714549.8255223413</v>
      </c>
      <c r="J92" s="8">
        <f>-$D91+'Deposite-Withdrawal'!$D91+SUM('Deposite-Withdrawal'!$E92:J92)</f>
        <v>2714549.8255223413</v>
      </c>
      <c r="K92" s="8">
        <f>-$D91+'Deposite-Withdrawal'!$D91+SUM('Deposite-Withdrawal'!$E92:K92)</f>
        <v>2714549.8255223413</v>
      </c>
      <c r="L92" s="8">
        <f>-$D91+'Deposite-Withdrawal'!$D91+SUM('Deposite-Withdrawal'!$E92:L92)</f>
        <v>2714549.8255223413</v>
      </c>
      <c r="M92" s="8">
        <f>-$D91+'Deposite-Withdrawal'!$D91+SUM('Deposite-Withdrawal'!$E92:M92)</f>
        <v>2714549.8255223413</v>
      </c>
      <c r="N92" s="8">
        <f>-$D91+'Deposite-Withdrawal'!$D91+SUM('Deposite-Withdrawal'!$E92:N92)</f>
        <v>2714549.8255223413</v>
      </c>
      <c r="O92" s="8">
        <f>-$D91+'Deposite-Withdrawal'!$D91+SUM('Deposite-Withdrawal'!$E92:O92)</f>
        <v>2714549.8255223413</v>
      </c>
      <c r="P92" s="8">
        <f>-$D91+'Deposite-Withdrawal'!$D91+SUM('Deposite-Withdrawal'!$E92:P92)</f>
        <v>2714549.8255223413</v>
      </c>
      <c r="Q92" s="8">
        <f>-$D91+'Deposite-Withdrawal'!$D91+SUM('Deposite-Withdrawal'!$E92:Q92)</f>
        <v>2714549.8255223413</v>
      </c>
      <c r="R92" s="8">
        <f>-$D91+'Deposite-Withdrawal'!$D91+SUM('Deposite-Withdrawal'!$E92:R92)</f>
        <v>2714549.8255223413</v>
      </c>
      <c r="S92" s="8">
        <f>-$D91+'Deposite-Withdrawal'!$D91+SUM('Deposite-Withdrawal'!$E92:S92)</f>
        <v>2714549.8255223413</v>
      </c>
      <c r="T92" s="8">
        <f>-$D91+'Deposite-Withdrawal'!$D91+SUM('Deposite-Withdrawal'!$E92:T92)</f>
        <v>2714549.8255223413</v>
      </c>
      <c r="U92" s="8">
        <f>-$D91+'Deposite-Withdrawal'!$D91+SUM('Deposite-Withdrawal'!$E92:U92)</f>
        <v>2714549.8255223413</v>
      </c>
      <c r="V92" s="8">
        <f>-$D91+'Deposite-Withdrawal'!$D91+SUM('Deposite-Withdrawal'!$E92:V92)</f>
        <v>2714549.8255223413</v>
      </c>
      <c r="W92" s="8">
        <f>-$D91+'Deposite-Withdrawal'!$D91+SUM('Deposite-Withdrawal'!$E92:W92)</f>
        <v>2714549.8255223413</v>
      </c>
      <c r="X92" s="8">
        <f>-$D91+'Deposite-Withdrawal'!$D91+SUM('Deposite-Withdrawal'!$E92:X92)</f>
        <v>2714549.8255223413</v>
      </c>
      <c r="Y92" s="8">
        <f>-$D91+'Deposite-Withdrawal'!$D91+SUM('Deposite-Withdrawal'!$E92:Y92)</f>
        <v>2714549.8255223413</v>
      </c>
      <c r="Z92" s="8">
        <f>-$D91+'Deposite-Withdrawal'!$D91+SUM('Deposite-Withdrawal'!$E92:Z92)</f>
        <v>2714549.8255223413</v>
      </c>
      <c r="AA92" s="8">
        <f>-$D91+'Deposite-Withdrawal'!$D91+SUM('Deposite-Withdrawal'!$E92:AA92)</f>
        <v>2714549.8255223413</v>
      </c>
      <c r="AB92" s="8">
        <f>-$D91+'Deposite-Withdrawal'!$D91+SUM('Deposite-Withdrawal'!$E92:AB92)</f>
        <v>2714549.8255223413</v>
      </c>
      <c r="AC92" s="8">
        <f>-$D91+'Deposite-Withdrawal'!$D91+SUM('Deposite-Withdrawal'!$E92:AC92)</f>
        <v>2714549.8255223413</v>
      </c>
      <c r="AD92" s="8">
        <f>-$D91+'Deposite-Withdrawal'!$D91+SUM('Deposite-Withdrawal'!$E92:AD92)</f>
        <v>2714549.8255223413</v>
      </c>
      <c r="AE92" s="8">
        <f>-$D91+'Deposite-Withdrawal'!$D91+SUM('Deposite-Withdrawal'!$E92:AE92)</f>
        <v>2714549.8255223413</v>
      </c>
      <c r="AF92" s="8">
        <f>-$D91+'Deposite-Withdrawal'!$D91+SUM('Deposite-Withdrawal'!$E92:AF92)</f>
        <v>2714549.8255223413</v>
      </c>
      <c r="AG92" s="8">
        <f>-$D91+'Deposite-Withdrawal'!$D91+SUM('Deposite-Withdrawal'!$E92:AG92)</f>
        <v>2714549.8255223413</v>
      </c>
      <c r="AH92" s="8">
        <f>-$D91+'Deposite-Withdrawal'!$D91+SUM('Deposite-Withdrawal'!$E92:AH92)</f>
        <v>2714549.8255223413</v>
      </c>
      <c r="AI92" s="8">
        <f>-$D91+'Deposite-Withdrawal'!$D91+SUM('Deposite-Withdrawal'!$E92:AI92)</f>
        <v>2714549.8255223413</v>
      </c>
    </row>
    <row r="93" spans="1:35" x14ac:dyDescent="0.3">
      <c r="A93">
        <v>91</v>
      </c>
      <c r="B93">
        <f t="shared" si="1"/>
        <v>31</v>
      </c>
      <c r="C93" s="11">
        <v>46357</v>
      </c>
      <c r="D93" s="19">
        <f>'Daily Interest'!D93</f>
        <v>-6681.8253955573537</v>
      </c>
      <c r="E93" s="8">
        <f>-$D92+'Deposite-Withdrawal'!$D92+SUM('Deposite-Withdrawal'!$E93:E93)</f>
        <v>2714231.4602582701</v>
      </c>
      <c r="F93" s="8">
        <f>-$D92+'Deposite-Withdrawal'!$D92+SUM('Deposite-Withdrawal'!$E93:F93)</f>
        <v>2714231.4602582701</v>
      </c>
      <c r="G93" s="8">
        <f>-$D92+'Deposite-Withdrawal'!$D92+SUM('Deposite-Withdrawal'!$E93:G93)</f>
        <v>2714231.4602582701</v>
      </c>
      <c r="H93" s="8">
        <f>-$D92+'Deposite-Withdrawal'!$D92+SUM('Deposite-Withdrawal'!$E93:H93)</f>
        <v>2714231.4602582701</v>
      </c>
      <c r="I93" s="8">
        <f>-$D92+'Deposite-Withdrawal'!$D92+SUM('Deposite-Withdrawal'!$E93:I93)</f>
        <v>2751507.4390107426</v>
      </c>
      <c r="J93" s="8">
        <f>-$D92+'Deposite-Withdrawal'!$D92+SUM('Deposite-Withdrawal'!$E93:J93)</f>
        <v>2751507.4390107426</v>
      </c>
      <c r="K93" s="8">
        <f>-$D92+'Deposite-Withdrawal'!$D92+SUM('Deposite-Withdrawal'!$E93:K93)</f>
        <v>2751507.4390107426</v>
      </c>
      <c r="L93" s="8">
        <f>-$D92+'Deposite-Withdrawal'!$D92+SUM('Deposite-Withdrawal'!$E93:L93)</f>
        <v>2751507.4390107426</v>
      </c>
      <c r="M93" s="8">
        <f>-$D92+'Deposite-Withdrawal'!$D92+SUM('Deposite-Withdrawal'!$E93:M93)</f>
        <v>2751507.4390107426</v>
      </c>
      <c r="N93" s="8">
        <f>-$D92+'Deposite-Withdrawal'!$D92+SUM('Deposite-Withdrawal'!$E93:N93)</f>
        <v>2751507.4390107426</v>
      </c>
      <c r="O93" s="8">
        <f>-$D92+'Deposite-Withdrawal'!$D92+SUM('Deposite-Withdrawal'!$E93:O93)</f>
        <v>2751507.4390107426</v>
      </c>
      <c r="P93" s="8">
        <f>-$D92+'Deposite-Withdrawal'!$D92+SUM('Deposite-Withdrawal'!$E93:P93)</f>
        <v>2751507.4390107426</v>
      </c>
      <c r="Q93" s="8">
        <f>-$D92+'Deposite-Withdrawal'!$D92+SUM('Deposite-Withdrawal'!$E93:Q93)</f>
        <v>2751507.4390107426</v>
      </c>
      <c r="R93" s="8">
        <f>-$D92+'Deposite-Withdrawal'!$D92+SUM('Deposite-Withdrawal'!$E93:R93)</f>
        <v>2751507.4390107426</v>
      </c>
      <c r="S93" s="8">
        <f>-$D92+'Deposite-Withdrawal'!$D92+SUM('Deposite-Withdrawal'!$E93:S93)</f>
        <v>2751507.4390107426</v>
      </c>
      <c r="T93" s="8">
        <f>-$D92+'Deposite-Withdrawal'!$D92+SUM('Deposite-Withdrawal'!$E93:T93)</f>
        <v>2751507.4390107426</v>
      </c>
      <c r="U93" s="8">
        <f>-$D92+'Deposite-Withdrawal'!$D92+SUM('Deposite-Withdrawal'!$E93:U93)</f>
        <v>2751507.4390107426</v>
      </c>
      <c r="V93" s="8">
        <f>-$D92+'Deposite-Withdrawal'!$D92+SUM('Deposite-Withdrawal'!$E93:V93)</f>
        <v>2751507.4390107426</v>
      </c>
      <c r="W93" s="8">
        <f>-$D92+'Deposite-Withdrawal'!$D92+SUM('Deposite-Withdrawal'!$E93:W93)</f>
        <v>2751507.4390107426</v>
      </c>
      <c r="X93" s="8">
        <f>-$D92+'Deposite-Withdrawal'!$D92+SUM('Deposite-Withdrawal'!$E93:X93)</f>
        <v>2751507.4390107426</v>
      </c>
      <c r="Y93" s="8">
        <f>-$D92+'Deposite-Withdrawal'!$D92+SUM('Deposite-Withdrawal'!$E93:Y93)</f>
        <v>2751507.4390107426</v>
      </c>
      <c r="Z93" s="8">
        <f>-$D92+'Deposite-Withdrawal'!$D92+SUM('Deposite-Withdrawal'!$E93:Z93)</f>
        <v>2751507.4390107426</v>
      </c>
      <c r="AA93" s="8">
        <f>-$D92+'Deposite-Withdrawal'!$D92+SUM('Deposite-Withdrawal'!$E93:AA93)</f>
        <v>2751507.4390107426</v>
      </c>
      <c r="AB93" s="8">
        <f>-$D92+'Deposite-Withdrawal'!$D92+SUM('Deposite-Withdrawal'!$E93:AB93)</f>
        <v>2751507.4390107426</v>
      </c>
      <c r="AC93" s="8">
        <f>-$D92+'Deposite-Withdrawal'!$D92+SUM('Deposite-Withdrawal'!$E93:AC93)</f>
        <v>2751507.4390107426</v>
      </c>
      <c r="AD93" s="8">
        <f>-$D92+'Deposite-Withdrawal'!$D92+SUM('Deposite-Withdrawal'!$E93:AD93)</f>
        <v>2751507.4390107426</v>
      </c>
      <c r="AE93" s="8">
        <f>-$D92+'Deposite-Withdrawal'!$D92+SUM('Deposite-Withdrawal'!$E93:AE93)</f>
        <v>2751507.4390107426</v>
      </c>
      <c r="AF93" s="8">
        <f>-$D92+'Deposite-Withdrawal'!$D92+SUM('Deposite-Withdrawal'!$E93:AF93)</f>
        <v>2751507.4390107426</v>
      </c>
      <c r="AG93" s="8">
        <f>-$D92+'Deposite-Withdrawal'!$D92+SUM('Deposite-Withdrawal'!$E93:AG93)</f>
        <v>2751507.4390107426</v>
      </c>
      <c r="AH93" s="8">
        <f>-$D92+'Deposite-Withdrawal'!$D92+SUM('Deposite-Withdrawal'!$E93:AH93)</f>
        <v>2751507.4390107426</v>
      </c>
      <c r="AI93" s="8">
        <f>-$D92+'Deposite-Withdrawal'!$D92+SUM('Deposite-Withdrawal'!$E93:AI93)</f>
        <v>2751507.4390107426</v>
      </c>
    </row>
    <row r="94" spans="1:35" x14ac:dyDescent="0.3">
      <c r="A94">
        <v>92</v>
      </c>
      <c r="B94">
        <f t="shared" si="1"/>
        <v>31</v>
      </c>
      <c r="C94" s="11">
        <v>46388</v>
      </c>
      <c r="D94" s="19">
        <f>'Daily Interest'!D94</f>
        <v>-6565.7719043249708</v>
      </c>
      <c r="E94" s="8">
        <f>-$D93+'Deposite-Withdrawal'!$D93+SUM('Deposite-Withdrawal'!$E94:E94)</f>
        <v>2751619.9131180816</v>
      </c>
      <c r="F94" s="8">
        <f>-$D93+'Deposite-Withdrawal'!$D93+SUM('Deposite-Withdrawal'!$E94:F94)</f>
        <v>2751619.9131180816</v>
      </c>
      <c r="G94" s="8">
        <f>-$D93+'Deposite-Withdrawal'!$D93+SUM('Deposite-Withdrawal'!$E94:G94)</f>
        <v>2751619.9131180816</v>
      </c>
      <c r="H94" s="8">
        <f>-$D93+'Deposite-Withdrawal'!$D93+SUM('Deposite-Withdrawal'!$E94:H94)</f>
        <v>2751619.9131180816</v>
      </c>
      <c r="I94" s="8">
        <f>-$D93+'Deposite-Withdrawal'!$D93+SUM('Deposite-Withdrawal'!$E94:I94)</f>
        <v>2788895.8918705541</v>
      </c>
      <c r="J94" s="8">
        <f>-$D93+'Deposite-Withdrawal'!$D93+SUM('Deposite-Withdrawal'!$E94:J94)</f>
        <v>2788895.8918705541</v>
      </c>
      <c r="K94" s="8">
        <f>-$D93+'Deposite-Withdrawal'!$D93+SUM('Deposite-Withdrawal'!$E94:K94)</f>
        <v>2788895.8918705541</v>
      </c>
      <c r="L94" s="8">
        <f>-$D93+'Deposite-Withdrawal'!$D93+SUM('Deposite-Withdrawal'!$E94:L94)</f>
        <v>2788895.8918705541</v>
      </c>
      <c r="M94" s="8">
        <f>-$D93+'Deposite-Withdrawal'!$D93+SUM('Deposite-Withdrawal'!$E94:M94)</f>
        <v>2788895.8918705541</v>
      </c>
      <c r="N94" s="8">
        <f>-$D93+'Deposite-Withdrawal'!$D93+SUM('Deposite-Withdrawal'!$E94:N94)</f>
        <v>2788895.8918705541</v>
      </c>
      <c r="O94" s="8">
        <f>-$D93+'Deposite-Withdrawal'!$D93+SUM('Deposite-Withdrawal'!$E94:O94)</f>
        <v>2788895.8918705541</v>
      </c>
      <c r="P94" s="8">
        <f>-$D93+'Deposite-Withdrawal'!$D93+SUM('Deposite-Withdrawal'!$E94:P94)</f>
        <v>2788895.8918705541</v>
      </c>
      <c r="Q94" s="8">
        <f>-$D93+'Deposite-Withdrawal'!$D93+SUM('Deposite-Withdrawal'!$E94:Q94)</f>
        <v>2788895.8918705541</v>
      </c>
      <c r="R94" s="8">
        <f>-$D93+'Deposite-Withdrawal'!$D93+SUM('Deposite-Withdrawal'!$E94:R94)</f>
        <v>2788895.8918705541</v>
      </c>
      <c r="S94" s="8">
        <f>-$D93+'Deposite-Withdrawal'!$D93+SUM('Deposite-Withdrawal'!$E94:S94)</f>
        <v>2788895.8918705541</v>
      </c>
      <c r="T94" s="8">
        <f>-$D93+'Deposite-Withdrawal'!$D93+SUM('Deposite-Withdrawal'!$E94:T94)</f>
        <v>2788895.8918705541</v>
      </c>
      <c r="U94" s="8">
        <f>-$D93+'Deposite-Withdrawal'!$D93+SUM('Deposite-Withdrawal'!$E94:U94)</f>
        <v>2788895.8918705541</v>
      </c>
      <c r="V94" s="8">
        <f>-$D93+'Deposite-Withdrawal'!$D93+SUM('Deposite-Withdrawal'!$E94:V94)</f>
        <v>2788895.8918705541</v>
      </c>
      <c r="W94" s="8">
        <f>-$D93+'Deposite-Withdrawal'!$D93+SUM('Deposite-Withdrawal'!$E94:W94)</f>
        <v>2788895.8918705541</v>
      </c>
      <c r="X94" s="8">
        <f>-$D93+'Deposite-Withdrawal'!$D93+SUM('Deposite-Withdrawal'!$E94:X94)</f>
        <v>2788895.8918705541</v>
      </c>
      <c r="Y94" s="8">
        <f>-$D93+'Deposite-Withdrawal'!$D93+SUM('Deposite-Withdrawal'!$E94:Y94)</f>
        <v>2788895.8918705541</v>
      </c>
      <c r="Z94" s="8">
        <f>-$D93+'Deposite-Withdrawal'!$D93+SUM('Deposite-Withdrawal'!$E94:Z94)</f>
        <v>2788895.8918705541</v>
      </c>
      <c r="AA94" s="8">
        <f>-$D93+'Deposite-Withdrawal'!$D93+SUM('Deposite-Withdrawal'!$E94:AA94)</f>
        <v>2788895.8918705541</v>
      </c>
      <c r="AB94" s="8">
        <f>-$D93+'Deposite-Withdrawal'!$D93+SUM('Deposite-Withdrawal'!$E94:AB94)</f>
        <v>2788895.8918705541</v>
      </c>
      <c r="AC94" s="8">
        <f>-$D93+'Deposite-Withdrawal'!$D93+SUM('Deposite-Withdrawal'!$E94:AC94)</f>
        <v>2788895.8918705541</v>
      </c>
      <c r="AD94" s="8">
        <f>-$D93+'Deposite-Withdrawal'!$D93+SUM('Deposite-Withdrawal'!$E94:AD94)</f>
        <v>2788895.8918705541</v>
      </c>
      <c r="AE94" s="8">
        <f>-$D93+'Deposite-Withdrawal'!$D93+SUM('Deposite-Withdrawal'!$E94:AE94)</f>
        <v>2788895.8918705541</v>
      </c>
      <c r="AF94" s="8">
        <f>-$D93+'Deposite-Withdrawal'!$D93+SUM('Deposite-Withdrawal'!$E94:AF94)</f>
        <v>2788895.8918705541</v>
      </c>
      <c r="AG94" s="8">
        <f>-$D93+'Deposite-Withdrawal'!$D93+SUM('Deposite-Withdrawal'!$E94:AG94)</f>
        <v>2788895.8918705541</v>
      </c>
      <c r="AH94" s="8">
        <f>-$D93+'Deposite-Withdrawal'!$D93+SUM('Deposite-Withdrawal'!$E94:AH94)</f>
        <v>2788895.8918705541</v>
      </c>
      <c r="AI94" s="8">
        <f>-$D93+'Deposite-Withdrawal'!$D93+SUM('Deposite-Withdrawal'!$E94:AI94)</f>
        <v>2788895.8918705541</v>
      </c>
    </row>
    <row r="95" spans="1:35" x14ac:dyDescent="0.3">
      <c r="A95">
        <v>93</v>
      </c>
      <c r="B95">
        <f t="shared" si="1"/>
        <v>28</v>
      </c>
      <c r="C95" s="11">
        <v>46419</v>
      </c>
      <c r="D95" s="19">
        <f>'Daily Interest'!D95</f>
        <v>-5826.8931082036961</v>
      </c>
      <c r="E95" s="8">
        <f>-$D94+'Deposite-Withdrawal'!$D94+SUM('Deposite-Withdrawal'!$E95:E95)</f>
        <v>2788779.8383793216</v>
      </c>
      <c r="F95" s="8">
        <f>-$D94+'Deposite-Withdrawal'!$D94+SUM('Deposite-Withdrawal'!$E95:F95)</f>
        <v>2788779.8383793216</v>
      </c>
      <c r="G95" s="8">
        <f>-$D94+'Deposite-Withdrawal'!$D94+SUM('Deposite-Withdrawal'!$E95:G95)</f>
        <v>2788779.8383793216</v>
      </c>
      <c r="H95" s="8">
        <f>-$D94+'Deposite-Withdrawal'!$D94+SUM('Deposite-Withdrawal'!$E95:H95)</f>
        <v>2788779.8383793216</v>
      </c>
      <c r="I95" s="8">
        <f>-$D94+'Deposite-Withdrawal'!$D94+SUM('Deposite-Withdrawal'!$E95:I95)</f>
        <v>2826055.8171317941</v>
      </c>
      <c r="J95" s="8">
        <f>-$D94+'Deposite-Withdrawal'!$D94+SUM('Deposite-Withdrawal'!$E95:J95)</f>
        <v>2826055.8171317941</v>
      </c>
      <c r="K95" s="8">
        <f>-$D94+'Deposite-Withdrawal'!$D94+SUM('Deposite-Withdrawal'!$E95:K95)</f>
        <v>2826055.8171317941</v>
      </c>
      <c r="L95" s="8">
        <f>-$D94+'Deposite-Withdrawal'!$D94+SUM('Deposite-Withdrawal'!$E95:L95)</f>
        <v>2826055.8171317941</v>
      </c>
      <c r="M95" s="8">
        <f>-$D94+'Deposite-Withdrawal'!$D94+SUM('Deposite-Withdrawal'!$E95:M95)</f>
        <v>2826055.8171317941</v>
      </c>
      <c r="N95" s="8">
        <f>-$D94+'Deposite-Withdrawal'!$D94+SUM('Deposite-Withdrawal'!$E95:N95)</f>
        <v>2826055.8171317941</v>
      </c>
      <c r="O95" s="8">
        <f>-$D94+'Deposite-Withdrawal'!$D94+SUM('Deposite-Withdrawal'!$E95:O95)</f>
        <v>2826055.8171317941</v>
      </c>
      <c r="P95" s="8">
        <f>-$D94+'Deposite-Withdrawal'!$D94+SUM('Deposite-Withdrawal'!$E95:P95)</f>
        <v>2826055.8171317941</v>
      </c>
      <c r="Q95" s="8">
        <f>-$D94+'Deposite-Withdrawal'!$D94+SUM('Deposite-Withdrawal'!$E95:Q95)</f>
        <v>2826055.8171317941</v>
      </c>
      <c r="R95" s="8">
        <f>-$D94+'Deposite-Withdrawal'!$D94+SUM('Deposite-Withdrawal'!$E95:R95)</f>
        <v>2826055.8171317941</v>
      </c>
      <c r="S95" s="8">
        <f>-$D94+'Deposite-Withdrawal'!$D94+SUM('Deposite-Withdrawal'!$E95:S95)</f>
        <v>2826055.8171317941</v>
      </c>
      <c r="T95" s="8">
        <f>-$D94+'Deposite-Withdrawal'!$D94+SUM('Deposite-Withdrawal'!$E95:T95)</f>
        <v>2826055.8171317941</v>
      </c>
      <c r="U95" s="8">
        <f>-$D94+'Deposite-Withdrawal'!$D94+SUM('Deposite-Withdrawal'!$E95:U95)</f>
        <v>2826055.8171317941</v>
      </c>
      <c r="V95" s="8">
        <f>-$D94+'Deposite-Withdrawal'!$D94+SUM('Deposite-Withdrawal'!$E95:V95)</f>
        <v>2826055.8171317941</v>
      </c>
      <c r="W95" s="8">
        <f>-$D94+'Deposite-Withdrawal'!$D94+SUM('Deposite-Withdrawal'!$E95:W95)</f>
        <v>2826055.8171317941</v>
      </c>
      <c r="X95" s="8">
        <f>-$D94+'Deposite-Withdrawal'!$D94+SUM('Deposite-Withdrawal'!$E95:X95)</f>
        <v>2826055.8171317941</v>
      </c>
      <c r="Y95" s="8">
        <f>-$D94+'Deposite-Withdrawal'!$D94+SUM('Deposite-Withdrawal'!$E95:Y95)</f>
        <v>2826055.8171317941</v>
      </c>
      <c r="Z95" s="8">
        <f>-$D94+'Deposite-Withdrawal'!$D94+SUM('Deposite-Withdrawal'!$E95:Z95)</f>
        <v>2826055.8171317941</v>
      </c>
      <c r="AA95" s="8">
        <f>-$D94+'Deposite-Withdrawal'!$D94+SUM('Deposite-Withdrawal'!$E95:AA95)</f>
        <v>2826055.8171317941</v>
      </c>
      <c r="AB95" s="8">
        <f>-$D94+'Deposite-Withdrawal'!$D94+SUM('Deposite-Withdrawal'!$E95:AB95)</f>
        <v>2826055.8171317941</v>
      </c>
      <c r="AC95" s="8">
        <f>-$D94+'Deposite-Withdrawal'!$D94+SUM('Deposite-Withdrawal'!$E95:AC95)</f>
        <v>2826055.8171317941</v>
      </c>
      <c r="AD95" s="8">
        <f>-$D94+'Deposite-Withdrawal'!$D94+SUM('Deposite-Withdrawal'!$E95:AD95)</f>
        <v>2826055.8171317941</v>
      </c>
      <c r="AE95" s="8">
        <f>-$D94+'Deposite-Withdrawal'!$D94+SUM('Deposite-Withdrawal'!$E95:AE95)</f>
        <v>2826055.8171317941</v>
      </c>
      <c r="AF95" s="8">
        <f>-$D94+'Deposite-Withdrawal'!$D94+SUM('Deposite-Withdrawal'!$E95:AF95)</f>
        <v>2826055.8171317941</v>
      </c>
      <c r="AG95" s="8">
        <f>-$D94+'Deposite-Withdrawal'!$D94+SUM('Deposite-Withdrawal'!$E95:AG95)</f>
        <v>2826055.8171317941</v>
      </c>
      <c r="AH95" s="8">
        <f>-$D94+'Deposite-Withdrawal'!$D94+SUM('Deposite-Withdrawal'!$E95:AH95)</f>
        <v>2826055.8171317941</v>
      </c>
      <c r="AI95" s="8">
        <f>-$D94+'Deposite-Withdrawal'!$D94+SUM('Deposite-Withdrawal'!$E95:AI95)</f>
        <v>2826055.8171317941</v>
      </c>
    </row>
    <row r="96" spans="1:35" x14ac:dyDescent="0.3">
      <c r="A96">
        <v>94</v>
      </c>
      <c r="B96">
        <f t="shared" si="1"/>
        <v>31</v>
      </c>
      <c r="C96" s="11">
        <v>46447</v>
      </c>
      <c r="D96" s="19">
        <f>'Daily Interest'!D96</f>
        <v>-6330.8749170670126</v>
      </c>
      <c r="E96" s="8">
        <f>-$D95+'Deposite-Withdrawal'!$D95+SUM('Deposite-Withdrawal'!$E96:E96)</f>
        <v>2825316.9383356725</v>
      </c>
      <c r="F96" s="8">
        <f>-$D95+'Deposite-Withdrawal'!$D95+SUM('Deposite-Withdrawal'!$E96:F96)</f>
        <v>2825316.9383356725</v>
      </c>
      <c r="G96" s="8">
        <f>-$D95+'Deposite-Withdrawal'!$D95+SUM('Deposite-Withdrawal'!$E96:G96)</f>
        <v>2825316.9383356725</v>
      </c>
      <c r="H96" s="8">
        <f>-$D95+'Deposite-Withdrawal'!$D95+SUM('Deposite-Withdrawal'!$E96:H96)</f>
        <v>2825316.9383356725</v>
      </c>
      <c r="I96" s="8">
        <f>-$D95+'Deposite-Withdrawal'!$D95+SUM('Deposite-Withdrawal'!$E96:I96)</f>
        <v>2862592.9170881449</v>
      </c>
      <c r="J96" s="8">
        <f>-$D95+'Deposite-Withdrawal'!$D95+SUM('Deposite-Withdrawal'!$E96:J96)</f>
        <v>2862592.9170881449</v>
      </c>
      <c r="K96" s="8">
        <f>-$D95+'Deposite-Withdrawal'!$D95+SUM('Deposite-Withdrawal'!$E96:K96)</f>
        <v>2862592.9170881449</v>
      </c>
      <c r="L96" s="8">
        <f>-$D95+'Deposite-Withdrawal'!$D95+SUM('Deposite-Withdrawal'!$E96:L96)</f>
        <v>2862592.9170881449</v>
      </c>
      <c r="M96" s="8">
        <f>-$D95+'Deposite-Withdrawal'!$D95+SUM('Deposite-Withdrawal'!$E96:M96)</f>
        <v>2862592.9170881449</v>
      </c>
      <c r="N96" s="8">
        <f>-$D95+'Deposite-Withdrawal'!$D95+SUM('Deposite-Withdrawal'!$E96:N96)</f>
        <v>2862592.9170881449</v>
      </c>
      <c r="O96" s="8">
        <f>-$D95+'Deposite-Withdrawal'!$D95+SUM('Deposite-Withdrawal'!$E96:O96)</f>
        <v>2862592.9170881449</v>
      </c>
      <c r="P96" s="8">
        <f>-$D95+'Deposite-Withdrawal'!$D95+SUM('Deposite-Withdrawal'!$E96:P96)</f>
        <v>2862592.9170881449</v>
      </c>
      <c r="Q96" s="8">
        <f>-$D95+'Deposite-Withdrawal'!$D95+SUM('Deposite-Withdrawal'!$E96:Q96)</f>
        <v>2862592.9170881449</v>
      </c>
      <c r="R96" s="8">
        <f>-$D95+'Deposite-Withdrawal'!$D95+SUM('Deposite-Withdrawal'!$E96:R96)</f>
        <v>2862592.9170881449</v>
      </c>
      <c r="S96" s="8">
        <f>-$D95+'Deposite-Withdrawal'!$D95+SUM('Deposite-Withdrawal'!$E96:S96)</f>
        <v>2862592.9170881449</v>
      </c>
      <c r="T96" s="8">
        <f>-$D95+'Deposite-Withdrawal'!$D95+SUM('Deposite-Withdrawal'!$E96:T96)</f>
        <v>2862592.9170881449</v>
      </c>
      <c r="U96" s="8">
        <f>-$D95+'Deposite-Withdrawal'!$D95+SUM('Deposite-Withdrawal'!$E96:U96)</f>
        <v>2862592.9170881449</v>
      </c>
      <c r="V96" s="8">
        <f>-$D95+'Deposite-Withdrawal'!$D95+SUM('Deposite-Withdrawal'!$E96:V96)</f>
        <v>2862592.9170881449</v>
      </c>
      <c r="W96" s="8">
        <f>-$D95+'Deposite-Withdrawal'!$D95+SUM('Deposite-Withdrawal'!$E96:W96)</f>
        <v>2862592.9170881449</v>
      </c>
      <c r="X96" s="8">
        <f>-$D95+'Deposite-Withdrawal'!$D95+SUM('Deposite-Withdrawal'!$E96:X96)</f>
        <v>2862592.9170881449</v>
      </c>
      <c r="Y96" s="8">
        <f>-$D95+'Deposite-Withdrawal'!$D95+SUM('Deposite-Withdrawal'!$E96:Y96)</f>
        <v>2862592.9170881449</v>
      </c>
      <c r="Z96" s="8">
        <f>-$D95+'Deposite-Withdrawal'!$D95+SUM('Deposite-Withdrawal'!$E96:Z96)</f>
        <v>2862592.9170881449</v>
      </c>
      <c r="AA96" s="8">
        <f>-$D95+'Deposite-Withdrawal'!$D95+SUM('Deposite-Withdrawal'!$E96:AA96)</f>
        <v>2862592.9170881449</v>
      </c>
      <c r="AB96" s="8">
        <f>-$D95+'Deposite-Withdrawal'!$D95+SUM('Deposite-Withdrawal'!$E96:AB96)</f>
        <v>2862592.9170881449</v>
      </c>
      <c r="AC96" s="8">
        <f>-$D95+'Deposite-Withdrawal'!$D95+SUM('Deposite-Withdrawal'!$E96:AC96)</f>
        <v>2862592.9170881449</v>
      </c>
      <c r="AD96" s="8">
        <f>-$D95+'Deposite-Withdrawal'!$D95+SUM('Deposite-Withdrawal'!$E96:AD96)</f>
        <v>2862592.9170881449</v>
      </c>
      <c r="AE96" s="8">
        <f>-$D95+'Deposite-Withdrawal'!$D95+SUM('Deposite-Withdrawal'!$E96:AE96)</f>
        <v>2862592.9170881449</v>
      </c>
      <c r="AF96" s="8">
        <f>-$D95+'Deposite-Withdrawal'!$D95+SUM('Deposite-Withdrawal'!$E96:AF96)</f>
        <v>2862592.9170881449</v>
      </c>
      <c r="AG96" s="8">
        <f>-$D95+'Deposite-Withdrawal'!$D95+SUM('Deposite-Withdrawal'!$E96:AG96)</f>
        <v>2862592.9170881449</v>
      </c>
      <c r="AH96" s="8">
        <f>-$D95+'Deposite-Withdrawal'!$D95+SUM('Deposite-Withdrawal'!$E96:AH96)</f>
        <v>2862592.9170881449</v>
      </c>
      <c r="AI96" s="8">
        <f>-$D95+'Deposite-Withdrawal'!$D95+SUM('Deposite-Withdrawal'!$E96:AI96)</f>
        <v>2862592.9170881449</v>
      </c>
    </row>
    <row r="97" spans="1:35" x14ac:dyDescent="0.3">
      <c r="A97">
        <v>95</v>
      </c>
      <c r="B97">
        <f t="shared" si="1"/>
        <v>30</v>
      </c>
      <c r="C97" s="11">
        <v>46478</v>
      </c>
      <c r="D97" s="19">
        <f>'Daily Interest'!D97</f>
        <v>-5997.9748826084215</v>
      </c>
      <c r="E97" s="8">
        <f>-$D96+'Deposite-Withdrawal'!$D96+SUM('Deposite-Withdrawal'!$E97:E97)</f>
        <v>2863096.8988970085</v>
      </c>
      <c r="F97" s="8">
        <f>-$D96+'Deposite-Withdrawal'!$D96+SUM('Deposite-Withdrawal'!$E97:F97)</f>
        <v>2863096.8988970085</v>
      </c>
      <c r="G97" s="8">
        <f>-$D96+'Deposite-Withdrawal'!$D96+SUM('Deposite-Withdrawal'!$E97:G97)</f>
        <v>2863096.8988970085</v>
      </c>
      <c r="H97" s="8">
        <f>-$D96+'Deposite-Withdrawal'!$D96+SUM('Deposite-Withdrawal'!$E97:H97)</f>
        <v>2863096.8988970085</v>
      </c>
      <c r="I97" s="8">
        <f>-$D96+'Deposite-Withdrawal'!$D96+SUM('Deposite-Withdrawal'!$E97:I97)</f>
        <v>2900372.8776494809</v>
      </c>
      <c r="J97" s="8">
        <f>-$D96+'Deposite-Withdrawal'!$D96+SUM('Deposite-Withdrawal'!$E97:J97)</f>
        <v>2900372.8776494809</v>
      </c>
      <c r="K97" s="8">
        <f>-$D96+'Deposite-Withdrawal'!$D96+SUM('Deposite-Withdrawal'!$E97:K97)</f>
        <v>2900372.8776494809</v>
      </c>
      <c r="L97" s="8">
        <f>-$D96+'Deposite-Withdrawal'!$D96+SUM('Deposite-Withdrawal'!$E97:L97)</f>
        <v>2900372.8776494809</v>
      </c>
      <c r="M97" s="8">
        <f>-$D96+'Deposite-Withdrawal'!$D96+SUM('Deposite-Withdrawal'!$E97:M97)</f>
        <v>2900372.8776494809</v>
      </c>
      <c r="N97" s="8">
        <f>-$D96+'Deposite-Withdrawal'!$D96+SUM('Deposite-Withdrawal'!$E97:N97)</f>
        <v>2900372.8776494809</v>
      </c>
      <c r="O97" s="8">
        <f>-$D96+'Deposite-Withdrawal'!$D96+SUM('Deposite-Withdrawal'!$E97:O97)</f>
        <v>2900372.8776494809</v>
      </c>
      <c r="P97" s="8">
        <f>-$D96+'Deposite-Withdrawal'!$D96+SUM('Deposite-Withdrawal'!$E97:P97)</f>
        <v>2900372.8776494809</v>
      </c>
      <c r="Q97" s="8">
        <f>-$D96+'Deposite-Withdrawal'!$D96+SUM('Deposite-Withdrawal'!$E97:Q97)</f>
        <v>2900372.8776494809</v>
      </c>
      <c r="R97" s="8">
        <f>-$D96+'Deposite-Withdrawal'!$D96+SUM('Deposite-Withdrawal'!$E97:R97)</f>
        <v>2900372.8776494809</v>
      </c>
      <c r="S97" s="8">
        <f>-$D96+'Deposite-Withdrawal'!$D96+SUM('Deposite-Withdrawal'!$E97:S97)</f>
        <v>2900372.8776494809</v>
      </c>
      <c r="T97" s="8">
        <f>-$D96+'Deposite-Withdrawal'!$D96+SUM('Deposite-Withdrawal'!$E97:T97)</f>
        <v>2900372.8776494809</v>
      </c>
      <c r="U97" s="8">
        <f>-$D96+'Deposite-Withdrawal'!$D96+SUM('Deposite-Withdrawal'!$E97:U97)</f>
        <v>2900372.8776494809</v>
      </c>
      <c r="V97" s="8">
        <f>-$D96+'Deposite-Withdrawal'!$D96+SUM('Deposite-Withdrawal'!$E97:V97)</f>
        <v>2900372.8776494809</v>
      </c>
      <c r="W97" s="8">
        <f>-$D96+'Deposite-Withdrawal'!$D96+SUM('Deposite-Withdrawal'!$E97:W97)</f>
        <v>2900372.8776494809</v>
      </c>
      <c r="X97" s="8">
        <f>-$D96+'Deposite-Withdrawal'!$D96+SUM('Deposite-Withdrawal'!$E97:X97)</f>
        <v>2900372.8776494809</v>
      </c>
      <c r="Y97" s="8">
        <f>-$D96+'Deposite-Withdrawal'!$D96+SUM('Deposite-Withdrawal'!$E97:Y97)</f>
        <v>2900372.8776494809</v>
      </c>
      <c r="Z97" s="8">
        <f>-$D96+'Deposite-Withdrawal'!$D96+SUM('Deposite-Withdrawal'!$E97:Z97)</f>
        <v>2900372.8776494809</v>
      </c>
      <c r="AA97" s="8">
        <f>-$D96+'Deposite-Withdrawal'!$D96+SUM('Deposite-Withdrawal'!$E97:AA97)</f>
        <v>2900372.8776494809</v>
      </c>
      <c r="AB97" s="8">
        <f>-$D96+'Deposite-Withdrawal'!$D96+SUM('Deposite-Withdrawal'!$E97:AB97)</f>
        <v>2900372.8776494809</v>
      </c>
      <c r="AC97" s="8">
        <f>-$D96+'Deposite-Withdrawal'!$D96+SUM('Deposite-Withdrawal'!$E97:AC97)</f>
        <v>2900372.8776494809</v>
      </c>
      <c r="AD97" s="8">
        <f>-$D96+'Deposite-Withdrawal'!$D96+SUM('Deposite-Withdrawal'!$E97:AD97)</f>
        <v>2900372.8776494809</v>
      </c>
      <c r="AE97" s="8">
        <f>-$D96+'Deposite-Withdrawal'!$D96+SUM('Deposite-Withdrawal'!$E97:AE97)</f>
        <v>2900372.8776494809</v>
      </c>
      <c r="AF97" s="8">
        <f>-$D96+'Deposite-Withdrawal'!$D96+SUM('Deposite-Withdrawal'!$E97:AF97)</f>
        <v>2900372.8776494809</v>
      </c>
      <c r="AG97" s="8">
        <f>-$D96+'Deposite-Withdrawal'!$D96+SUM('Deposite-Withdrawal'!$E97:AG97)</f>
        <v>2900372.8776494809</v>
      </c>
      <c r="AH97" s="8">
        <f>-$D96+'Deposite-Withdrawal'!$D96+SUM('Deposite-Withdrawal'!$E97:AH97)</f>
        <v>2900372.8776494809</v>
      </c>
      <c r="AI97" s="8">
        <f>-$D96+'Deposite-Withdrawal'!$D96+SUM('Deposite-Withdrawal'!$E97:AI97)</f>
        <v>2900372.8776494809</v>
      </c>
    </row>
    <row r="98" spans="1:35" x14ac:dyDescent="0.3">
      <c r="A98">
        <v>96</v>
      </c>
      <c r="B98">
        <f t="shared" si="1"/>
        <v>31</v>
      </c>
      <c r="C98" s="11">
        <v>46508</v>
      </c>
      <c r="D98" s="19">
        <f>'Daily Interest'!D98</f>
        <v>-6056.6715695843632</v>
      </c>
      <c r="E98" s="8">
        <f>-$D97+'Deposite-Withdrawal'!$D97+SUM('Deposite-Withdrawal'!$E98:E98)</f>
        <v>2900039.9776150221</v>
      </c>
      <c r="F98" s="8">
        <f>-$D97+'Deposite-Withdrawal'!$D97+SUM('Deposite-Withdrawal'!$E98:F98)</f>
        <v>2900039.9776150221</v>
      </c>
      <c r="G98" s="8">
        <f>-$D97+'Deposite-Withdrawal'!$D97+SUM('Deposite-Withdrawal'!$E98:G98)</f>
        <v>2900039.9776150221</v>
      </c>
      <c r="H98" s="8">
        <f>-$D97+'Deposite-Withdrawal'!$D97+SUM('Deposite-Withdrawal'!$E98:H98)</f>
        <v>2900039.9776150221</v>
      </c>
      <c r="I98" s="8">
        <f>-$D97+'Deposite-Withdrawal'!$D97+SUM('Deposite-Withdrawal'!$E98:I98)</f>
        <v>2937315.9563674945</v>
      </c>
      <c r="J98" s="8">
        <f>-$D97+'Deposite-Withdrawal'!$D97+SUM('Deposite-Withdrawal'!$E98:J98)</f>
        <v>2937315.9563674945</v>
      </c>
      <c r="K98" s="8">
        <f>-$D97+'Deposite-Withdrawal'!$D97+SUM('Deposite-Withdrawal'!$E98:K98)</f>
        <v>2937315.9563674945</v>
      </c>
      <c r="L98" s="8">
        <f>-$D97+'Deposite-Withdrawal'!$D97+SUM('Deposite-Withdrawal'!$E98:L98)</f>
        <v>2937315.9563674945</v>
      </c>
      <c r="M98" s="8">
        <f>-$D97+'Deposite-Withdrawal'!$D97+SUM('Deposite-Withdrawal'!$E98:M98)</f>
        <v>2937315.9563674945</v>
      </c>
      <c r="N98" s="8">
        <f>-$D97+'Deposite-Withdrawal'!$D97+SUM('Deposite-Withdrawal'!$E98:N98)</f>
        <v>2937315.9563674945</v>
      </c>
      <c r="O98" s="8">
        <f>-$D97+'Deposite-Withdrawal'!$D97+SUM('Deposite-Withdrawal'!$E98:O98)</f>
        <v>2937315.9563674945</v>
      </c>
      <c r="P98" s="8">
        <f>-$D97+'Deposite-Withdrawal'!$D97+SUM('Deposite-Withdrawal'!$E98:P98)</f>
        <v>2937315.9563674945</v>
      </c>
      <c r="Q98" s="8">
        <f>-$D97+'Deposite-Withdrawal'!$D97+SUM('Deposite-Withdrawal'!$E98:Q98)</f>
        <v>2937315.9563674945</v>
      </c>
      <c r="R98" s="8">
        <f>-$D97+'Deposite-Withdrawal'!$D97+SUM('Deposite-Withdrawal'!$E98:R98)</f>
        <v>2937315.9563674945</v>
      </c>
      <c r="S98" s="8">
        <f>-$D97+'Deposite-Withdrawal'!$D97+SUM('Deposite-Withdrawal'!$E98:S98)</f>
        <v>2937315.9563674945</v>
      </c>
      <c r="T98" s="8">
        <f>-$D97+'Deposite-Withdrawal'!$D97+SUM('Deposite-Withdrawal'!$E98:T98)</f>
        <v>2937315.9563674945</v>
      </c>
      <c r="U98" s="8">
        <f>-$D97+'Deposite-Withdrawal'!$D97+SUM('Deposite-Withdrawal'!$E98:U98)</f>
        <v>2937315.9563674945</v>
      </c>
      <c r="V98" s="8">
        <f>-$D97+'Deposite-Withdrawal'!$D97+SUM('Deposite-Withdrawal'!$E98:V98)</f>
        <v>2937315.9563674945</v>
      </c>
      <c r="W98" s="8">
        <f>-$D97+'Deposite-Withdrawal'!$D97+SUM('Deposite-Withdrawal'!$E98:W98)</f>
        <v>2937315.9563674945</v>
      </c>
      <c r="X98" s="8">
        <f>-$D97+'Deposite-Withdrawal'!$D97+SUM('Deposite-Withdrawal'!$E98:X98)</f>
        <v>2937315.9563674945</v>
      </c>
      <c r="Y98" s="8">
        <f>-$D97+'Deposite-Withdrawal'!$D97+SUM('Deposite-Withdrawal'!$E98:Y98)</f>
        <v>2937315.9563674945</v>
      </c>
      <c r="Z98" s="8">
        <f>-$D97+'Deposite-Withdrawal'!$D97+SUM('Deposite-Withdrawal'!$E98:Z98)</f>
        <v>2937315.9563674945</v>
      </c>
      <c r="AA98" s="8">
        <f>-$D97+'Deposite-Withdrawal'!$D97+SUM('Deposite-Withdrawal'!$E98:AA98)</f>
        <v>2937315.9563674945</v>
      </c>
      <c r="AB98" s="8">
        <f>-$D97+'Deposite-Withdrawal'!$D97+SUM('Deposite-Withdrawal'!$E98:AB98)</f>
        <v>2937315.9563674945</v>
      </c>
      <c r="AC98" s="8">
        <f>-$D97+'Deposite-Withdrawal'!$D97+SUM('Deposite-Withdrawal'!$E98:AC98)</f>
        <v>2937315.9563674945</v>
      </c>
      <c r="AD98" s="8">
        <f>-$D97+'Deposite-Withdrawal'!$D97+SUM('Deposite-Withdrawal'!$E98:AD98)</f>
        <v>2937315.9563674945</v>
      </c>
      <c r="AE98" s="8">
        <f>-$D97+'Deposite-Withdrawal'!$D97+SUM('Deposite-Withdrawal'!$E98:AE98)</f>
        <v>2937315.9563674945</v>
      </c>
      <c r="AF98" s="8">
        <f>-$D97+'Deposite-Withdrawal'!$D97+SUM('Deposite-Withdrawal'!$E98:AF98)</f>
        <v>2937315.9563674945</v>
      </c>
      <c r="AG98" s="8">
        <f>-$D97+'Deposite-Withdrawal'!$D97+SUM('Deposite-Withdrawal'!$E98:AG98)</f>
        <v>2937315.9563674945</v>
      </c>
      <c r="AH98" s="8">
        <f>-$D97+'Deposite-Withdrawal'!$D97+SUM('Deposite-Withdrawal'!$E98:AH98)</f>
        <v>2937315.9563674945</v>
      </c>
      <c r="AI98" s="8">
        <f>-$D97+'Deposite-Withdrawal'!$D97+SUM('Deposite-Withdrawal'!$E98:AI98)</f>
        <v>2937315.9563674945</v>
      </c>
    </row>
    <row r="99" spans="1:35" x14ac:dyDescent="0.3">
      <c r="A99">
        <v>97</v>
      </c>
      <c r="B99">
        <f t="shared" si="1"/>
        <v>30</v>
      </c>
      <c r="C99" s="11">
        <v>46539</v>
      </c>
      <c r="D99" s="19">
        <f>'Daily Interest'!D99</f>
        <v>-5717.807911892889</v>
      </c>
      <c r="E99" s="8">
        <f>-$D98+'Deposite-Withdrawal'!$D98+SUM('Deposite-Withdrawal'!$E99:E99)</f>
        <v>2937374.6530544707</v>
      </c>
      <c r="F99" s="8">
        <f>-$D98+'Deposite-Withdrawal'!$D98+SUM('Deposite-Withdrawal'!$E99:F99)</f>
        <v>2937374.6530544707</v>
      </c>
      <c r="G99" s="8">
        <f>-$D98+'Deposite-Withdrawal'!$D98+SUM('Deposite-Withdrawal'!$E99:G99)</f>
        <v>2937374.6530544707</v>
      </c>
      <c r="H99" s="8">
        <f>-$D98+'Deposite-Withdrawal'!$D98+SUM('Deposite-Withdrawal'!$E99:H99)</f>
        <v>2937374.6530544707</v>
      </c>
      <c r="I99" s="8">
        <f>-$D98+'Deposite-Withdrawal'!$D98+SUM('Deposite-Withdrawal'!$E99:I99)</f>
        <v>2974650.6318069431</v>
      </c>
      <c r="J99" s="8">
        <f>-$D98+'Deposite-Withdrawal'!$D98+SUM('Deposite-Withdrawal'!$E99:J99)</f>
        <v>2974650.6318069431</v>
      </c>
      <c r="K99" s="8">
        <f>-$D98+'Deposite-Withdrawal'!$D98+SUM('Deposite-Withdrawal'!$E99:K99)</f>
        <v>2974650.6318069431</v>
      </c>
      <c r="L99" s="8">
        <f>-$D98+'Deposite-Withdrawal'!$D98+SUM('Deposite-Withdrawal'!$E99:L99)</f>
        <v>2974650.6318069431</v>
      </c>
      <c r="M99" s="8">
        <f>-$D98+'Deposite-Withdrawal'!$D98+SUM('Deposite-Withdrawal'!$E99:M99)</f>
        <v>2974650.6318069431</v>
      </c>
      <c r="N99" s="8">
        <f>-$D98+'Deposite-Withdrawal'!$D98+SUM('Deposite-Withdrawal'!$E99:N99)</f>
        <v>2974650.6318069431</v>
      </c>
      <c r="O99" s="8">
        <f>-$D98+'Deposite-Withdrawal'!$D98+SUM('Deposite-Withdrawal'!$E99:O99)</f>
        <v>2974650.6318069431</v>
      </c>
      <c r="P99" s="8">
        <f>-$D98+'Deposite-Withdrawal'!$D98+SUM('Deposite-Withdrawal'!$E99:P99)</f>
        <v>2974650.6318069431</v>
      </c>
      <c r="Q99" s="8">
        <f>-$D98+'Deposite-Withdrawal'!$D98+SUM('Deposite-Withdrawal'!$E99:Q99)</f>
        <v>2974650.6318069431</v>
      </c>
      <c r="R99" s="8">
        <f>-$D98+'Deposite-Withdrawal'!$D98+SUM('Deposite-Withdrawal'!$E99:R99)</f>
        <v>2974650.6318069431</v>
      </c>
      <c r="S99" s="8">
        <f>-$D98+'Deposite-Withdrawal'!$D98+SUM('Deposite-Withdrawal'!$E99:S99)</f>
        <v>2974650.6318069431</v>
      </c>
      <c r="T99" s="8">
        <f>-$D98+'Deposite-Withdrawal'!$D98+SUM('Deposite-Withdrawal'!$E99:T99)</f>
        <v>2974650.6318069431</v>
      </c>
      <c r="U99" s="8">
        <f>-$D98+'Deposite-Withdrawal'!$D98+SUM('Deposite-Withdrawal'!$E99:U99)</f>
        <v>2974650.6318069431</v>
      </c>
      <c r="V99" s="8">
        <f>-$D98+'Deposite-Withdrawal'!$D98+SUM('Deposite-Withdrawal'!$E99:V99)</f>
        <v>2974650.6318069431</v>
      </c>
      <c r="W99" s="8">
        <f>-$D98+'Deposite-Withdrawal'!$D98+SUM('Deposite-Withdrawal'!$E99:W99)</f>
        <v>2974650.6318069431</v>
      </c>
      <c r="X99" s="8">
        <f>-$D98+'Deposite-Withdrawal'!$D98+SUM('Deposite-Withdrawal'!$E99:X99)</f>
        <v>2974650.6318069431</v>
      </c>
      <c r="Y99" s="8">
        <f>-$D98+'Deposite-Withdrawal'!$D98+SUM('Deposite-Withdrawal'!$E99:Y99)</f>
        <v>2974650.6318069431</v>
      </c>
      <c r="Z99" s="8">
        <f>-$D98+'Deposite-Withdrawal'!$D98+SUM('Deposite-Withdrawal'!$E99:Z99)</f>
        <v>2974650.6318069431</v>
      </c>
      <c r="AA99" s="8">
        <f>-$D98+'Deposite-Withdrawal'!$D98+SUM('Deposite-Withdrawal'!$E99:AA99)</f>
        <v>2974650.6318069431</v>
      </c>
      <c r="AB99" s="8">
        <f>-$D98+'Deposite-Withdrawal'!$D98+SUM('Deposite-Withdrawal'!$E99:AB99)</f>
        <v>2974650.6318069431</v>
      </c>
      <c r="AC99" s="8">
        <f>-$D98+'Deposite-Withdrawal'!$D98+SUM('Deposite-Withdrawal'!$E99:AC99)</f>
        <v>2974650.6318069431</v>
      </c>
      <c r="AD99" s="8">
        <f>-$D98+'Deposite-Withdrawal'!$D98+SUM('Deposite-Withdrawal'!$E99:AD99)</f>
        <v>2974650.6318069431</v>
      </c>
      <c r="AE99" s="8">
        <f>-$D98+'Deposite-Withdrawal'!$D98+SUM('Deposite-Withdrawal'!$E99:AE99)</f>
        <v>2974650.6318069431</v>
      </c>
      <c r="AF99" s="8">
        <f>-$D98+'Deposite-Withdrawal'!$D98+SUM('Deposite-Withdrawal'!$E99:AF99)</f>
        <v>2974650.6318069431</v>
      </c>
      <c r="AG99" s="8">
        <f>-$D98+'Deposite-Withdrawal'!$D98+SUM('Deposite-Withdrawal'!$E99:AG99)</f>
        <v>2974650.6318069431</v>
      </c>
      <c r="AH99" s="8">
        <f>-$D98+'Deposite-Withdrawal'!$D98+SUM('Deposite-Withdrawal'!$E99:AH99)</f>
        <v>2974650.6318069431</v>
      </c>
      <c r="AI99" s="8">
        <f>-$D98+'Deposite-Withdrawal'!$D98+SUM('Deposite-Withdrawal'!$E99:AI99)</f>
        <v>2974650.6318069431</v>
      </c>
    </row>
    <row r="100" spans="1:35" x14ac:dyDescent="0.3">
      <c r="A100">
        <v>98</v>
      </c>
      <c r="B100">
        <f t="shared" si="1"/>
        <v>31</v>
      </c>
      <c r="C100" s="11">
        <v>46569</v>
      </c>
      <c r="D100" s="19">
        <f>'Daily Interest'!D100</f>
        <v>-5752.7057749852829</v>
      </c>
      <c r="E100" s="8">
        <f>-$D99+'Deposite-Withdrawal'!$D99+SUM('Deposite-Withdrawal'!$E100:E100)</f>
        <v>2974311.7681492516</v>
      </c>
      <c r="F100" s="8">
        <f>-$D99+'Deposite-Withdrawal'!$D99+SUM('Deposite-Withdrawal'!$E100:F100)</f>
        <v>2974311.7681492516</v>
      </c>
      <c r="G100" s="8">
        <f>-$D99+'Deposite-Withdrawal'!$D99+SUM('Deposite-Withdrawal'!$E100:G100)</f>
        <v>2974311.7681492516</v>
      </c>
      <c r="H100" s="8">
        <f>-$D99+'Deposite-Withdrawal'!$D99+SUM('Deposite-Withdrawal'!$E100:H100)</f>
        <v>2974311.7681492516</v>
      </c>
      <c r="I100" s="8">
        <f>-$D99+'Deposite-Withdrawal'!$D99+SUM('Deposite-Withdrawal'!$E100:I100)</f>
        <v>3011587.746901724</v>
      </c>
      <c r="J100" s="8">
        <f>-$D99+'Deposite-Withdrawal'!$D99+SUM('Deposite-Withdrawal'!$E100:J100)</f>
        <v>3011587.746901724</v>
      </c>
      <c r="K100" s="8">
        <f>-$D99+'Deposite-Withdrawal'!$D99+SUM('Deposite-Withdrawal'!$E100:K100)</f>
        <v>3011587.746901724</v>
      </c>
      <c r="L100" s="8">
        <f>-$D99+'Deposite-Withdrawal'!$D99+SUM('Deposite-Withdrawal'!$E100:L100)</f>
        <v>3011587.746901724</v>
      </c>
      <c r="M100" s="8">
        <f>-$D99+'Deposite-Withdrawal'!$D99+SUM('Deposite-Withdrawal'!$E100:M100)</f>
        <v>3011587.746901724</v>
      </c>
      <c r="N100" s="8">
        <f>-$D99+'Deposite-Withdrawal'!$D99+SUM('Deposite-Withdrawal'!$E100:N100)</f>
        <v>3011587.746901724</v>
      </c>
      <c r="O100" s="8">
        <f>-$D99+'Deposite-Withdrawal'!$D99+SUM('Deposite-Withdrawal'!$E100:O100)</f>
        <v>3011587.746901724</v>
      </c>
      <c r="P100" s="8">
        <f>-$D99+'Deposite-Withdrawal'!$D99+SUM('Deposite-Withdrawal'!$E100:P100)</f>
        <v>3011587.746901724</v>
      </c>
      <c r="Q100" s="8">
        <f>-$D99+'Deposite-Withdrawal'!$D99+SUM('Deposite-Withdrawal'!$E100:Q100)</f>
        <v>3011587.746901724</v>
      </c>
      <c r="R100" s="8">
        <f>-$D99+'Deposite-Withdrawal'!$D99+SUM('Deposite-Withdrawal'!$E100:R100)</f>
        <v>3011587.746901724</v>
      </c>
      <c r="S100" s="8">
        <f>-$D99+'Deposite-Withdrawal'!$D99+SUM('Deposite-Withdrawal'!$E100:S100)</f>
        <v>3011587.746901724</v>
      </c>
      <c r="T100" s="8">
        <f>-$D99+'Deposite-Withdrawal'!$D99+SUM('Deposite-Withdrawal'!$E100:T100)</f>
        <v>3011587.746901724</v>
      </c>
      <c r="U100" s="8">
        <f>-$D99+'Deposite-Withdrawal'!$D99+SUM('Deposite-Withdrawal'!$E100:U100)</f>
        <v>3011587.746901724</v>
      </c>
      <c r="V100" s="8">
        <f>-$D99+'Deposite-Withdrawal'!$D99+SUM('Deposite-Withdrawal'!$E100:V100)</f>
        <v>3011587.746901724</v>
      </c>
      <c r="W100" s="8">
        <f>-$D99+'Deposite-Withdrawal'!$D99+SUM('Deposite-Withdrawal'!$E100:W100)</f>
        <v>3011587.746901724</v>
      </c>
      <c r="X100" s="8">
        <f>-$D99+'Deposite-Withdrawal'!$D99+SUM('Deposite-Withdrawal'!$E100:X100)</f>
        <v>3011587.746901724</v>
      </c>
      <c r="Y100" s="8">
        <f>-$D99+'Deposite-Withdrawal'!$D99+SUM('Deposite-Withdrawal'!$E100:Y100)</f>
        <v>3011587.746901724</v>
      </c>
      <c r="Z100" s="8">
        <f>-$D99+'Deposite-Withdrawal'!$D99+SUM('Deposite-Withdrawal'!$E100:Z100)</f>
        <v>3011587.746901724</v>
      </c>
      <c r="AA100" s="8">
        <f>-$D99+'Deposite-Withdrawal'!$D99+SUM('Deposite-Withdrawal'!$E100:AA100)</f>
        <v>3011587.746901724</v>
      </c>
      <c r="AB100" s="8">
        <f>-$D99+'Deposite-Withdrawal'!$D99+SUM('Deposite-Withdrawal'!$E100:AB100)</f>
        <v>3011587.746901724</v>
      </c>
      <c r="AC100" s="8">
        <f>-$D99+'Deposite-Withdrawal'!$D99+SUM('Deposite-Withdrawal'!$E100:AC100)</f>
        <v>3011587.746901724</v>
      </c>
      <c r="AD100" s="8">
        <f>-$D99+'Deposite-Withdrawal'!$D99+SUM('Deposite-Withdrawal'!$E100:AD100)</f>
        <v>3011587.746901724</v>
      </c>
      <c r="AE100" s="8">
        <f>-$D99+'Deposite-Withdrawal'!$D99+SUM('Deposite-Withdrawal'!$E100:AE100)</f>
        <v>3011587.746901724</v>
      </c>
      <c r="AF100" s="8">
        <f>-$D99+'Deposite-Withdrawal'!$D99+SUM('Deposite-Withdrawal'!$E100:AF100)</f>
        <v>3011587.746901724</v>
      </c>
      <c r="AG100" s="8">
        <f>-$D99+'Deposite-Withdrawal'!$D99+SUM('Deposite-Withdrawal'!$E100:AG100)</f>
        <v>3011587.746901724</v>
      </c>
      <c r="AH100" s="8">
        <f>-$D99+'Deposite-Withdrawal'!$D99+SUM('Deposite-Withdrawal'!$E100:AH100)</f>
        <v>3011587.746901724</v>
      </c>
      <c r="AI100" s="8">
        <f>-$D99+'Deposite-Withdrawal'!$D99+SUM('Deposite-Withdrawal'!$E100:AI100)</f>
        <v>3011587.746901724</v>
      </c>
    </row>
    <row r="101" spans="1:35" x14ac:dyDescent="0.3">
      <c r="A101">
        <v>99</v>
      </c>
      <c r="B101">
        <f t="shared" si="1"/>
        <v>31</v>
      </c>
      <c r="C101" s="11">
        <v>46600</v>
      </c>
      <c r="D101" s="19">
        <f>'Daily Interest'!D101</f>
        <v>-5586.2282050554486</v>
      </c>
      <c r="E101" s="8">
        <f>-$D100+'Deposite-Withdrawal'!$D100+SUM('Deposite-Withdrawal'!$E101:E101)</f>
        <v>3011622.6447648164</v>
      </c>
      <c r="F101" s="8">
        <f>-$D100+'Deposite-Withdrawal'!$D100+SUM('Deposite-Withdrawal'!$E101:F101)</f>
        <v>3011622.6447648164</v>
      </c>
      <c r="G101" s="8">
        <f>-$D100+'Deposite-Withdrawal'!$D100+SUM('Deposite-Withdrawal'!$E101:G101)</f>
        <v>3011622.6447648164</v>
      </c>
      <c r="H101" s="8">
        <f>-$D100+'Deposite-Withdrawal'!$D100+SUM('Deposite-Withdrawal'!$E101:H101)</f>
        <v>3011622.6447648164</v>
      </c>
      <c r="I101" s="8">
        <f>-$D100+'Deposite-Withdrawal'!$D100+SUM('Deposite-Withdrawal'!$E101:I101)</f>
        <v>3048898.6235172888</v>
      </c>
      <c r="J101" s="8">
        <f>-$D100+'Deposite-Withdrawal'!$D100+SUM('Deposite-Withdrawal'!$E101:J101)</f>
        <v>3048898.6235172888</v>
      </c>
      <c r="K101" s="8">
        <f>-$D100+'Deposite-Withdrawal'!$D100+SUM('Deposite-Withdrawal'!$E101:K101)</f>
        <v>3048898.6235172888</v>
      </c>
      <c r="L101" s="8">
        <f>-$D100+'Deposite-Withdrawal'!$D100+SUM('Deposite-Withdrawal'!$E101:L101)</f>
        <v>3048898.6235172888</v>
      </c>
      <c r="M101" s="8">
        <f>-$D100+'Deposite-Withdrawal'!$D100+SUM('Deposite-Withdrawal'!$E101:M101)</f>
        <v>3048898.6235172888</v>
      </c>
      <c r="N101" s="8">
        <f>-$D100+'Deposite-Withdrawal'!$D100+SUM('Deposite-Withdrawal'!$E101:N101)</f>
        <v>3048898.6235172888</v>
      </c>
      <c r="O101" s="8">
        <f>-$D100+'Deposite-Withdrawal'!$D100+SUM('Deposite-Withdrawal'!$E101:O101)</f>
        <v>3048898.6235172888</v>
      </c>
      <c r="P101" s="8">
        <f>-$D100+'Deposite-Withdrawal'!$D100+SUM('Deposite-Withdrawal'!$E101:P101)</f>
        <v>3048898.6235172888</v>
      </c>
      <c r="Q101" s="8">
        <f>-$D100+'Deposite-Withdrawal'!$D100+SUM('Deposite-Withdrawal'!$E101:Q101)</f>
        <v>3048898.6235172888</v>
      </c>
      <c r="R101" s="8">
        <f>-$D100+'Deposite-Withdrawal'!$D100+SUM('Deposite-Withdrawal'!$E101:R101)</f>
        <v>3048898.6235172888</v>
      </c>
      <c r="S101" s="8">
        <f>-$D100+'Deposite-Withdrawal'!$D100+SUM('Deposite-Withdrawal'!$E101:S101)</f>
        <v>3048898.6235172888</v>
      </c>
      <c r="T101" s="8">
        <f>-$D100+'Deposite-Withdrawal'!$D100+SUM('Deposite-Withdrawal'!$E101:T101)</f>
        <v>3048898.6235172888</v>
      </c>
      <c r="U101" s="8">
        <f>-$D100+'Deposite-Withdrawal'!$D100+SUM('Deposite-Withdrawal'!$E101:U101)</f>
        <v>3048898.6235172888</v>
      </c>
      <c r="V101" s="8">
        <f>-$D100+'Deposite-Withdrawal'!$D100+SUM('Deposite-Withdrawal'!$E101:V101)</f>
        <v>3048898.6235172888</v>
      </c>
      <c r="W101" s="8">
        <f>-$D100+'Deposite-Withdrawal'!$D100+SUM('Deposite-Withdrawal'!$E101:W101)</f>
        <v>3048898.6235172888</v>
      </c>
      <c r="X101" s="8">
        <f>-$D100+'Deposite-Withdrawal'!$D100+SUM('Deposite-Withdrawal'!$E101:X101)</f>
        <v>3048898.6235172888</v>
      </c>
      <c r="Y101" s="8">
        <f>-$D100+'Deposite-Withdrawal'!$D100+SUM('Deposite-Withdrawal'!$E101:Y101)</f>
        <v>3048898.6235172888</v>
      </c>
      <c r="Z101" s="8">
        <f>-$D100+'Deposite-Withdrawal'!$D100+SUM('Deposite-Withdrawal'!$E101:Z101)</f>
        <v>3048898.6235172888</v>
      </c>
      <c r="AA101" s="8">
        <f>-$D100+'Deposite-Withdrawal'!$D100+SUM('Deposite-Withdrawal'!$E101:AA101)</f>
        <v>3048898.6235172888</v>
      </c>
      <c r="AB101" s="8">
        <f>-$D100+'Deposite-Withdrawal'!$D100+SUM('Deposite-Withdrawal'!$E101:AB101)</f>
        <v>3048898.6235172888</v>
      </c>
      <c r="AC101" s="8">
        <f>-$D100+'Deposite-Withdrawal'!$D100+SUM('Deposite-Withdrawal'!$E101:AC101)</f>
        <v>3048898.6235172888</v>
      </c>
      <c r="AD101" s="8">
        <f>-$D100+'Deposite-Withdrawal'!$D100+SUM('Deposite-Withdrawal'!$E101:AD101)</f>
        <v>3048898.6235172888</v>
      </c>
      <c r="AE101" s="8">
        <f>-$D100+'Deposite-Withdrawal'!$D100+SUM('Deposite-Withdrawal'!$E101:AE101)</f>
        <v>3048898.6235172888</v>
      </c>
      <c r="AF101" s="8">
        <f>-$D100+'Deposite-Withdrawal'!$D100+SUM('Deposite-Withdrawal'!$E101:AF101)</f>
        <v>3048898.6235172888</v>
      </c>
      <c r="AG101" s="8">
        <f>-$D100+'Deposite-Withdrawal'!$D100+SUM('Deposite-Withdrawal'!$E101:AG101)</f>
        <v>3048898.6235172888</v>
      </c>
      <c r="AH101" s="8">
        <f>-$D100+'Deposite-Withdrawal'!$D100+SUM('Deposite-Withdrawal'!$E101:AH101)</f>
        <v>3048898.6235172888</v>
      </c>
      <c r="AI101" s="8">
        <f>-$D100+'Deposite-Withdrawal'!$D100+SUM('Deposite-Withdrawal'!$E101:AI101)</f>
        <v>3048898.6235172888</v>
      </c>
    </row>
    <row r="102" spans="1:35" x14ac:dyDescent="0.3">
      <c r="A102">
        <v>100</v>
      </c>
      <c r="B102">
        <f t="shared" si="1"/>
        <v>30</v>
      </c>
      <c r="C102" s="11">
        <v>46631</v>
      </c>
      <c r="D102" s="19">
        <f>'Daily Interest'!D102</f>
        <v>-5240.7683867108854</v>
      </c>
      <c r="E102" s="8">
        <f>-$D101+'Deposite-Withdrawal'!$D101+SUM('Deposite-Withdrawal'!$E102:E102)</f>
        <v>3048732.145947359</v>
      </c>
      <c r="F102" s="8">
        <f>-$D101+'Deposite-Withdrawal'!$D101+SUM('Deposite-Withdrawal'!$E102:F102)</f>
        <v>3048732.145947359</v>
      </c>
      <c r="G102" s="8">
        <f>-$D101+'Deposite-Withdrawal'!$D101+SUM('Deposite-Withdrawal'!$E102:G102)</f>
        <v>3048732.145947359</v>
      </c>
      <c r="H102" s="8">
        <f>-$D101+'Deposite-Withdrawal'!$D101+SUM('Deposite-Withdrawal'!$E102:H102)</f>
        <v>3048732.145947359</v>
      </c>
      <c r="I102" s="8">
        <f>-$D101+'Deposite-Withdrawal'!$D101+SUM('Deposite-Withdrawal'!$E102:I102)</f>
        <v>3086008.1246998315</v>
      </c>
      <c r="J102" s="8">
        <f>-$D101+'Deposite-Withdrawal'!$D101+SUM('Deposite-Withdrawal'!$E102:J102)</f>
        <v>3086008.1246998315</v>
      </c>
      <c r="K102" s="8">
        <f>-$D101+'Deposite-Withdrawal'!$D101+SUM('Deposite-Withdrawal'!$E102:K102)</f>
        <v>3086008.1246998315</v>
      </c>
      <c r="L102" s="8">
        <f>-$D101+'Deposite-Withdrawal'!$D101+SUM('Deposite-Withdrawal'!$E102:L102)</f>
        <v>3086008.1246998315</v>
      </c>
      <c r="M102" s="8">
        <f>-$D101+'Deposite-Withdrawal'!$D101+SUM('Deposite-Withdrawal'!$E102:M102)</f>
        <v>3086008.1246998315</v>
      </c>
      <c r="N102" s="8">
        <f>-$D101+'Deposite-Withdrawal'!$D101+SUM('Deposite-Withdrawal'!$E102:N102)</f>
        <v>3086008.1246998315</v>
      </c>
      <c r="O102" s="8">
        <f>-$D101+'Deposite-Withdrawal'!$D101+SUM('Deposite-Withdrawal'!$E102:O102)</f>
        <v>3086008.1246998315</v>
      </c>
      <c r="P102" s="8">
        <f>-$D101+'Deposite-Withdrawal'!$D101+SUM('Deposite-Withdrawal'!$E102:P102)</f>
        <v>3086008.1246998315</v>
      </c>
      <c r="Q102" s="8">
        <f>-$D101+'Deposite-Withdrawal'!$D101+SUM('Deposite-Withdrawal'!$E102:Q102)</f>
        <v>3086008.1246998315</v>
      </c>
      <c r="R102" s="8">
        <f>-$D101+'Deposite-Withdrawal'!$D101+SUM('Deposite-Withdrawal'!$E102:R102)</f>
        <v>3086008.1246998315</v>
      </c>
      <c r="S102" s="8">
        <f>-$D101+'Deposite-Withdrawal'!$D101+SUM('Deposite-Withdrawal'!$E102:S102)</f>
        <v>3086008.1246998315</v>
      </c>
      <c r="T102" s="8">
        <f>-$D101+'Deposite-Withdrawal'!$D101+SUM('Deposite-Withdrawal'!$E102:T102)</f>
        <v>3086008.1246998315</v>
      </c>
      <c r="U102" s="8">
        <f>-$D101+'Deposite-Withdrawal'!$D101+SUM('Deposite-Withdrawal'!$E102:U102)</f>
        <v>3086008.1246998315</v>
      </c>
      <c r="V102" s="8">
        <f>-$D101+'Deposite-Withdrawal'!$D101+SUM('Deposite-Withdrawal'!$E102:V102)</f>
        <v>3086008.1246998315</v>
      </c>
      <c r="W102" s="8">
        <f>-$D101+'Deposite-Withdrawal'!$D101+SUM('Deposite-Withdrawal'!$E102:W102)</f>
        <v>3086008.1246998315</v>
      </c>
      <c r="X102" s="8">
        <f>-$D101+'Deposite-Withdrawal'!$D101+SUM('Deposite-Withdrawal'!$E102:X102)</f>
        <v>3086008.1246998315</v>
      </c>
      <c r="Y102" s="8">
        <f>-$D101+'Deposite-Withdrawal'!$D101+SUM('Deposite-Withdrawal'!$E102:Y102)</f>
        <v>3086008.1246998315</v>
      </c>
      <c r="Z102" s="8">
        <f>-$D101+'Deposite-Withdrawal'!$D101+SUM('Deposite-Withdrawal'!$E102:Z102)</f>
        <v>3086008.1246998315</v>
      </c>
      <c r="AA102" s="8">
        <f>-$D101+'Deposite-Withdrawal'!$D101+SUM('Deposite-Withdrawal'!$E102:AA102)</f>
        <v>3086008.1246998315</v>
      </c>
      <c r="AB102" s="8">
        <f>-$D101+'Deposite-Withdrawal'!$D101+SUM('Deposite-Withdrawal'!$E102:AB102)</f>
        <v>3086008.1246998315</v>
      </c>
      <c r="AC102" s="8">
        <f>-$D101+'Deposite-Withdrawal'!$D101+SUM('Deposite-Withdrawal'!$E102:AC102)</f>
        <v>3086008.1246998315</v>
      </c>
      <c r="AD102" s="8">
        <f>-$D101+'Deposite-Withdrawal'!$D101+SUM('Deposite-Withdrawal'!$E102:AD102)</f>
        <v>3086008.1246998315</v>
      </c>
      <c r="AE102" s="8">
        <f>-$D101+'Deposite-Withdrawal'!$D101+SUM('Deposite-Withdrawal'!$E102:AE102)</f>
        <v>3086008.1246998315</v>
      </c>
      <c r="AF102" s="8">
        <f>-$D101+'Deposite-Withdrawal'!$D101+SUM('Deposite-Withdrawal'!$E102:AF102)</f>
        <v>3086008.1246998315</v>
      </c>
      <c r="AG102" s="8">
        <f>-$D101+'Deposite-Withdrawal'!$D101+SUM('Deposite-Withdrawal'!$E102:AG102)</f>
        <v>3086008.1246998315</v>
      </c>
      <c r="AH102" s="8">
        <f>-$D101+'Deposite-Withdrawal'!$D101+SUM('Deposite-Withdrawal'!$E102:AH102)</f>
        <v>3086008.1246998315</v>
      </c>
      <c r="AI102" s="8">
        <f>-$D101+'Deposite-Withdrawal'!$D101+SUM('Deposite-Withdrawal'!$E102:AI102)</f>
        <v>3086008.1246998315</v>
      </c>
    </row>
    <row r="103" spans="1:35" x14ac:dyDescent="0.3">
      <c r="A103">
        <v>101</v>
      </c>
      <c r="B103">
        <f t="shared" si="1"/>
        <v>31</v>
      </c>
      <c r="C103" s="11">
        <v>46661</v>
      </c>
      <c r="D103" s="19">
        <f>'Daily Interest'!D103</f>
        <v>-5237.4668691183197</v>
      </c>
      <c r="E103" s="8">
        <f>-$D102+'Deposite-Withdrawal'!$D102+SUM('Deposite-Withdrawal'!$E103:E103)</f>
        <v>3085662.6648814869</v>
      </c>
      <c r="F103" s="8">
        <f>-$D102+'Deposite-Withdrawal'!$D102+SUM('Deposite-Withdrawal'!$E103:F103)</f>
        <v>3085662.6648814869</v>
      </c>
      <c r="G103" s="8">
        <f>-$D102+'Deposite-Withdrawal'!$D102+SUM('Deposite-Withdrawal'!$E103:G103)</f>
        <v>3085662.6648814869</v>
      </c>
      <c r="H103" s="8">
        <f>-$D102+'Deposite-Withdrawal'!$D102+SUM('Deposite-Withdrawal'!$E103:H103)</f>
        <v>3085662.6648814869</v>
      </c>
      <c r="I103" s="8">
        <f>-$D102+'Deposite-Withdrawal'!$D102+SUM('Deposite-Withdrawal'!$E103:I103)</f>
        <v>3122938.6436339593</v>
      </c>
      <c r="J103" s="8">
        <f>-$D102+'Deposite-Withdrawal'!$D102+SUM('Deposite-Withdrawal'!$E103:J103)</f>
        <v>3122938.6436339593</v>
      </c>
      <c r="K103" s="8">
        <f>-$D102+'Deposite-Withdrawal'!$D102+SUM('Deposite-Withdrawal'!$E103:K103)</f>
        <v>3122938.6436339593</v>
      </c>
      <c r="L103" s="8">
        <f>-$D102+'Deposite-Withdrawal'!$D102+SUM('Deposite-Withdrawal'!$E103:L103)</f>
        <v>3122938.6436339593</v>
      </c>
      <c r="M103" s="8">
        <f>-$D102+'Deposite-Withdrawal'!$D102+SUM('Deposite-Withdrawal'!$E103:M103)</f>
        <v>3122938.6436339593</v>
      </c>
      <c r="N103" s="8">
        <f>-$D102+'Deposite-Withdrawal'!$D102+SUM('Deposite-Withdrawal'!$E103:N103)</f>
        <v>3122938.6436339593</v>
      </c>
      <c r="O103" s="8">
        <f>-$D102+'Deposite-Withdrawal'!$D102+SUM('Deposite-Withdrawal'!$E103:O103)</f>
        <v>3122938.6436339593</v>
      </c>
      <c r="P103" s="8">
        <f>-$D102+'Deposite-Withdrawal'!$D102+SUM('Deposite-Withdrawal'!$E103:P103)</f>
        <v>3122938.6436339593</v>
      </c>
      <c r="Q103" s="8">
        <f>-$D102+'Deposite-Withdrawal'!$D102+SUM('Deposite-Withdrawal'!$E103:Q103)</f>
        <v>3122938.6436339593</v>
      </c>
      <c r="R103" s="8">
        <f>-$D102+'Deposite-Withdrawal'!$D102+SUM('Deposite-Withdrawal'!$E103:R103)</f>
        <v>3122938.6436339593</v>
      </c>
      <c r="S103" s="8">
        <f>-$D102+'Deposite-Withdrawal'!$D102+SUM('Deposite-Withdrawal'!$E103:S103)</f>
        <v>3122938.6436339593</v>
      </c>
      <c r="T103" s="8">
        <f>-$D102+'Deposite-Withdrawal'!$D102+SUM('Deposite-Withdrawal'!$E103:T103)</f>
        <v>3122938.6436339593</v>
      </c>
      <c r="U103" s="8">
        <f>-$D102+'Deposite-Withdrawal'!$D102+SUM('Deposite-Withdrawal'!$E103:U103)</f>
        <v>3122938.6436339593</v>
      </c>
      <c r="V103" s="8">
        <f>-$D102+'Deposite-Withdrawal'!$D102+SUM('Deposite-Withdrawal'!$E103:V103)</f>
        <v>3122938.6436339593</v>
      </c>
      <c r="W103" s="8">
        <f>-$D102+'Deposite-Withdrawal'!$D102+SUM('Deposite-Withdrawal'!$E103:W103)</f>
        <v>3122938.6436339593</v>
      </c>
      <c r="X103" s="8">
        <f>-$D102+'Deposite-Withdrawal'!$D102+SUM('Deposite-Withdrawal'!$E103:X103)</f>
        <v>3122938.6436339593</v>
      </c>
      <c r="Y103" s="8">
        <f>-$D102+'Deposite-Withdrawal'!$D102+SUM('Deposite-Withdrawal'!$E103:Y103)</f>
        <v>3122938.6436339593</v>
      </c>
      <c r="Z103" s="8">
        <f>-$D102+'Deposite-Withdrawal'!$D102+SUM('Deposite-Withdrawal'!$E103:Z103)</f>
        <v>3122938.6436339593</v>
      </c>
      <c r="AA103" s="8">
        <f>-$D102+'Deposite-Withdrawal'!$D102+SUM('Deposite-Withdrawal'!$E103:AA103)</f>
        <v>3122938.6436339593</v>
      </c>
      <c r="AB103" s="8">
        <f>-$D102+'Deposite-Withdrawal'!$D102+SUM('Deposite-Withdrawal'!$E103:AB103)</f>
        <v>3122938.6436339593</v>
      </c>
      <c r="AC103" s="8">
        <f>-$D102+'Deposite-Withdrawal'!$D102+SUM('Deposite-Withdrawal'!$E103:AC103)</f>
        <v>3122938.6436339593</v>
      </c>
      <c r="AD103" s="8">
        <f>-$D102+'Deposite-Withdrawal'!$D102+SUM('Deposite-Withdrawal'!$E103:AD103)</f>
        <v>3122938.6436339593</v>
      </c>
      <c r="AE103" s="8">
        <f>-$D102+'Deposite-Withdrawal'!$D102+SUM('Deposite-Withdrawal'!$E103:AE103)</f>
        <v>3122938.6436339593</v>
      </c>
      <c r="AF103" s="8">
        <f>-$D102+'Deposite-Withdrawal'!$D102+SUM('Deposite-Withdrawal'!$E103:AF103)</f>
        <v>3122938.6436339593</v>
      </c>
      <c r="AG103" s="8">
        <f>-$D102+'Deposite-Withdrawal'!$D102+SUM('Deposite-Withdrawal'!$E103:AG103)</f>
        <v>3122938.6436339593</v>
      </c>
      <c r="AH103" s="8">
        <f>-$D102+'Deposite-Withdrawal'!$D102+SUM('Deposite-Withdrawal'!$E103:AH103)</f>
        <v>3122938.6436339593</v>
      </c>
      <c r="AI103" s="8">
        <f>-$D102+'Deposite-Withdrawal'!$D102+SUM('Deposite-Withdrawal'!$E103:AI103)</f>
        <v>3122938.6436339593</v>
      </c>
    </row>
    <row r="104" spans="1:35" x14ac:dyDescent="0.3">
      <c r="A104">
        <v>102</v>
      </c>
      <c r="B104">
        <f t="shared" si="1"/>
        <v>30</v>
      </c>
      <c r="C104" s="11">
        <v>46692</v>
      </c>
      <c r="D104" s="19">
        <f>'Daily Interest'!D104</f>
        <v>-4889.0023082890575</v>
      </c>
      <c r="E104" s="8">
        <f>-$D103+'Deposite-Withdrawal'!$D103+SUM('Deposite-Withdrawal'!$E104:E104)</f>
        <v>3122935.3421163666</v>
      </c>
      <c r="F104" s="8">
        <f>-$D103+'Deposite-Withdrawal'!$D103+SUM('Deposite-Withdrawal'!$E104:F104)</f>
        <v>3122935.3421163666</v>
      </c>
      <c r="G104" s="8">
        <f>-$D103+'Deposite-Withdrawal'!$D103+SUM('Deposite-Withdrawal'!$E104:G104)</f>
        <v>3122935.3421163666</v>
      </c>
      <c r="H104" s="8">
        <f>-$D103+'Deposite-Withdrawal'!$D103+SUM('Deposite-Withdrawal'!$E104:H104)</f>
        <v>3122935.3421163666</v>
      </c>
      <c r="I104" s="8">
        <f>-$D103+'Deposite-Withdrawal'!$D103+SUM('Deposite-Withdrawal'!$E104:I104)</f>
        <v>3160211.320868839</v>
      </c>
      <c r="J104" s="8">
        <f>-$D103+'Deposite-Withdrawal'!$D103+SUM('Deposite-Withdrawal'!$E104:J104)</f>
        <v>3160211.320868839</v>
      </c>
      <c r="K104" s="8">
        <f>-$D103+'Deposite-Withdrawal'!$D103+SUM('Deposite-Withdrawal'!$E104:K104)</f>
        <v>3160211.320868839</v>
      </c>
      <c r="L104" s="8">
        <f>-$D103+'Deposite-Withdrawal'!$D103+SUM('Deposite-Withdrawal'!$E104:L104)</f>
        <v>3160211.320868839</v>
      </c>
      <c r="M104" s="8">
        <f>-$D103+'Deposite-Withdrawal'!$D103+SUM('Deposite-Withdrawal'!$E104:M104)</f>
        <v>3160211.320868839</v>
      </c>
      <c r="N104" s="8">
        <f>-$D103+'Deposite-Withdrawal'!$D103+SUM('Deposite-Withdrawal'!$E104:N104)</f>
        <v>3160211.320868839</v>
      </c>
      <c r="O104" s="8">
        <f>-$D103+'Deposite-Withdrawal'!$D103+SUM('Deposite-Withdrawal'!$E104:O104)</f>
        <v>3160211.320868839</v>
      </c>
      <c r="P104" s="8">
        <f>-$D103+'Deposite-Withdrawal'!$D103+SUM('Deposite-Withdrawal'!$E104:P104)</f>
        <v>3160211.320868839</v>
      </c>
      <c r="Q104" s="8">
        <f>-$D103+'Deposite-Withdrawal'!$D103+SUM('Deposite-Withdrawal'!$E104:Q104)</f>
        <v>3160211.320868839</v>
      </c>
      <c r="R104" s="8">
        <f>-$D103+'Deposite-Withdrawal'!$D103+SUM('Deposite-Withdrawal'!$E104:R104)</f>
        <v>3160211.320868839</v>
      </c>
      <c r="S104" s="8">
        <f>-$D103+'Deposite-Withdrawal'!$D103+SUM('Deposite-Withdrawal'!$E104:S104)</f>
        <v>3160211.320868839</v>
      </c>
      <c r="T104" s="8">
        <f>-$D103+'Deposite-Withdrawal'!$D103+SUM('Deposite-Withdrawal'!$E104:T104)</f>
        <v>3160211.320868839</v>
      </c>
      <c r="U104" s="8">
        <f>-$D103+'Deposite-Withdrawal'!$D103+SUM('Deposite-Withdrawal'!$E104:U104)</f>
        <v>3160211.320868839</v>
      </c>
      <c r="V104" s="8">
        <f>-$D103+'Deposite-Withdrawal'!$D103+SUM('Deposite-Withdrawal'!$E104:V104)</f>
        <v>3160211.320868839</v>
      </c>
      <c r="W104" s="8">
        <f>-$D103+'Deposite-Withdrawal'!$D103+SUM('Deposite-Withdrawal'!$E104:W104)</f>
        <v>3160211.320868839</v>
      </c>
      <c r="X104" s="8">
        <f>-$D103+'Deposite-Withdrawal'!$D103+SUM('Deposite-Withdrawal'!$E104:X104)</f>
        <v>3160211.320868839</v>
      </c>
      <c r="Y104" s="8">
        <f>-$D103+'Deposite-Withdrawal'!$D103+SUM('Deposite-Withdrawal'!$E104:Y104)</f>
        <v>3160211.320868839</v>
      </c>
      <c r="Z104" s="8">
        <f>-$D103+'Deposite-Withdrawal'!$D103+SUM('Deposite-Withdrawal'!$E104:Z104)</f>
        <v>3160211.320868839</v>
      </c>
      <c r="AA104" s="8">
        <f>-$D103+'Deposite-Withdrawal'!$D103+SUM('Deposite-Withdrawal'!$E104:AA104)</f>
        <v>3160211.320868839</v>
      </c>
      <c r="AB104" s="8">
        <f>-$D103+'Deposite-Withdrawal'!$D103+SUM('Deposite-Withdrawal'!$E104:AB104)</f>
        <v>3160211.320868839</v>
      </c>
      <c r="AC104" s="8">
        <f>-$D103+'Deposite-Withdrawal'!$D103+SUM('Deposite-Withdrawal'!$E104:AC104)</f>
        <v>3160211.320868839</v>
      </c>
      <c r="AD104" s="8">
        <f>-$D103+'Deposite-Withdrawal'!$D103+SUM('Deposite-Withdrawal'!$E104:AD104)</f>
        <v>3160211.320868839</v>
      </c>
      <c r="AE104" s="8">
        <f>-$D103+'Deposite-Withdrawal'!$D103+SUM('Deposite-Withdrawal'!$E104:AE104)</f>
        <v>3160211.320868839</v>
      </c>
      <c r="AF104" s="8">
        <f>-$D103+'Deposite-Withdrawal'!$D103+SUM('Deposite-Withdrawal'!$E104:AF104)</f>
        <v>3160211.320868839</v>
      </c>
      <c r="AG104" s="8">
        <f>-$D103+'Deposite-Withdrawal'!$D103+SUM('Deposite-Withdrawal'!$E104:AG104)</f>
        <v>3160211.320868839</v>
      </c>
      <c r="AH104" s="8">
        <f>-$D103+'Deposite-Withdrawal'!$D103+SUM('Deposite-Withdrawal'!$E104:AH104)</f>
        <v>3160211.320868839</v>
      </c>
      <c r="AI104" s="8">
        <f>-$D103+'Deposite-Withdrawal'!$D103+SUM('Deposite-Withdrawal'!$E104:AI104)</f>
        <v>3160211.320868839</v>
      </c>
    </row>
    <row r="105" spans="1:35" x14ac:dyDescent="0.3">
      <c r="A105">
        <v>103</v>
      </c>
      <c r="B105">
        <f t="shared" si="1"/>
        <v>31</v>
      </c>
      <c r="C105" s="11">
        <v>46722</v>
      </c>
      <c r="D105" s="19">
        <f>'Daily Interest'!D105</f>
        <v>-4858.7945494055693</v>
      </c>
      <c r="E105" s="8">
        <f>-$D104+'Deposite-Withdrawal'!$D104+SUM('Deposite-Withdrawal'!$E105:E105)</f>
        <v>3159862.8563080099</v>
      </c>
      <c r="F105" s="8">
        <f>-$D104+'Deposite-Withdrawal'!$D104+SUM('Deposite-Withdrawal'!$E105:F105)</f>
        <v>3159862.8563080099</v>
      </c>
      <c r="G105" s="8">
        <f>-$D104+'Deposite-Withdrawal'!$D104+SUM('Deposite-Withdrawal'!$E105:G105)</f>
        <v>3159862.8563080099</v>
      </c>
      <c r="H105" s="8">
        <f>-$D104+'Deposite-Withdrawal'!$D104+SUM('Deposite-Withdrawal'!$E105:H105)</f>
        <v>3159862.8563080099</v>
      </c>
      <c r="I105" s="8">
        <f>-$D104+'Deposite-Withdrawal'!$D104+SUM('Deposite-Withdrawal'!$E105:I105)</f>
        <v>3197138.8350604824</v>
      </c>
      <c r="J105" s="8">
        <f>-$D104+'Deposite-Withdrawal'!$D104+SUM('Deposite-Withdrawal'!$E105:J105)</f>
        <v>3197138.8350604824</v>
      </c>
      <c r="K105" s="8">
        <f>-$D104+'Deposite-Withdrawal'!$D104+SUM('Deposite-Withdrawal'!$E105:K105)</f>
        <v>3197138.8350604824</v>
      </c>
      <c r="L105" s="8">
        <f>-$D104+'Deposite-Withdrawal'!$D104+SUM('Deposite-Withdrawal'!$E105:L105)</f>
        <v>3197138.8350604824</v>
      </c>
      <c r="M105" s="8">
        <f>-$D104+'Deposite-Withdrawal'!$D104+SUM('Deposite-Withdrawal'!$E105:M105)</f>
        <v>3197138.8350604824</v>
      </c>
      <c r="N105" s="8">
        <f>-$D104+'Deposite-Withdrawal'!$D104+SUM('Deposite-Withdrawal'!$E105:N105)</f>
        <v>3197138.8350604824</v>
      </c>
      <c r="O105" s="8">
        <f>-$D104+'Deposite-Withdrawal'!$D104+SUM('Deposite-Withdrawal'!$E105:O105)</f>
        <v>3197138.8350604824</v>
      </c>
      <c r="P105" s="8">
        <f>-$D104+'Deposite-Withdrawal'!$D104+SUM('Deposite-Withdrawal'!$E105:P105)</f>
        <v>3197138.8350604824</v>
      </c>
      <c r="Q105" s="8">
        <f>-$D104+'Deposite-Withdrawal'!$D104+SUM('Deposite-Withdrawal'!$E105:Q105)</f>
        <v>3197138.8350604824</v>
      </c>
      <c r="R105" s="8">
        <f>-$D104+'Deposite-Withdrawal'!$D104+SUM('Deposite-Withdrawal'!$E105:R105)</f>
        <v>3197138.8350604824</v>
      </c>
      <c r="S105" s="8">
        <f>-$D104+'Deposite-Withdrawal'!$D104+SUM('Deposite-Withdrawal'!$E105:S105)</f>
        <v>3197138.8350604824</v>
      </c>
      <c r="T105" s="8">
        <f>-$D104+'Deposite-Withdrawal'!$D104+SUM('Deposite-Withdrawal'!$E105:T105)</f>
        <v>3197138.8350604824</v>
      </c>
      <c r="U105" s="8">
        <f>-$D104+'Deposite-Withdrawal'!$D104+SUM('Deposite-Withdrawal'!$E105:U105)</f>
        <v>3197138.8350604824</v>
      </c>
      <c r="V105" s="8">
        <f>-$D104+'Deposite-Withdrawal'!$D104+SUM('Deposite-Withdrawal'!$E105:V105)</f>
        <v>3197138.8350604824</v>
      </c>
      <c r="W105" s="8">
        <f>-$D104+'Deposite-Withdrawal'!$D104+SUM('Deposite-Withdrawal'!$E105:W105)</f>
        <v>3197138.8350604824</v>
      </c>
      <c r="X105" s="8">
        <f>-$D104+'Deposite-Withdrawal'!$D104+SUM('Deposite-Withdrawal'!$E105:X105)</f>
        <v>3197138.8350604824</v>
      </c>
      <c r="Y105" s="8">
        <f>-$D104+'Deposite-Withdrawal'!$D104+SUM('Deposite-Withdrawal'!$E105:Y105)</f>
        <v>3197138.8350604824</v>
      </c>
      <c r="Z105" s="8">
        <f>-$D104+'Deposite-Withdrawal'!$D104+SUM('Deposite-Withdrawal'!$E105:Z105)</f>
        <v>3197138.8350604824</v>
      </c>
      <c r="AA105" s="8">
        <f>-$D104+'Deposite-Withdrawal'!$D104+SUM('Deposite-Withdrawal'!$E105:AA105)</f>
        <v>3197138.8350604824</v>
      </c>
      <c r="AB105" s="8">
        <f>-$D104+'Deposite-Withdrawal'!$D104+SUM('Deposite-Withdrawal'!$E105:AB105)</f>
        <v>3197138.8350604824</v>
      </c>
      <c r="AC105" s="8">
        <f>-$D104+'Deposite-Withdrawal'!$D104+SUM('Deposite-Withdrawal'!$E105:AC105)</f>
        <v>3197138.8350604824</v>
      </c>
      <c r="AD105" s="8">
        <f>-$D104+'Deposite-Withdrawal'!$D104+SUM('Deposite-Withdrawal'!$E105:AD105)</f>
        <v>3197138.8350604824</v>
      </c>
      <c r="AE105" s="8">
        <f>-$D104+'Deposite-Withdrawal'!$D104+SUM('Deposite-Withdrawal'!$E105:AE105)</f>
        <v>3197138.8350604824</v>
      </c>
      <c r="AF105" s="8">
        <f>-$D104+'Deposite-Withdrawal'!$D104+SUM('Deposite-Withdrawal'!$E105:AF105)</f>
        <v>3197138.8350604824</v>
      </c>
      <c r="AG105" s="8">
        <f>-$D104+'Deposite-Withdrawal'!$D104+SUM('Deposite-Withdrawal'!$E105:AG105)</f>
        <v>3197138.8350604824</v>
      </c>
      <c r="AH105" s="8">
        <f>-$D104+'Deposite-Withdrawal'!$D104+SUM('Deposite-Withdrawal'!$E105:AH105)</f>
        <v>3197138.8350604824</v>
      </c>
      <c r="AI105" s="8">
        <f>-$D104+'Deposite-Withdrawal'!$D104+SUM('Deposite-Withdrawal'!$E105:AI105)</f>
        <v>3197138.8350604824</v>
      </c>
    </row>
    <row r="106" spans="1:35" x14ac:dyDescent="0.3">
      <c r="A106">
        <v>104</v>
      </c>
      <c r="B106">
        <f t="shared" si="1"/>
        <v>31</v>
      </c>
      <c r="C106" s="11">
        <v>46753</v>
      </c>
      <c r="D106" s="19">
        <f>'Daily Interest'!D106</f>
        <v>-4653.9197754689749</v>
      </c>
      <c r="E106" s="8">
        <f>-$D105+'Deposite-Withdrawal'!$D105+SUM('Deposite-Withdrawal'!$E106:E106)</f>
        <v>3197108.6273015989</v>
      </c>
      <c r="F106" s="8">
        <f>-$D105+'Deposite-Withdrawal'!$D105+SUM('Deposite-Withdrawal'!$E106:F106)</f>
        <v>3197108.6273015989</v>
      </c>
      <c r="G106" s="8">
        <f>-$D105+'Deposite-Withdrawal'!$D105+SUM('Deposite-Withdrawal'!$E106:G106)</f>
        <v>3197108.6273015989</v>
      </c>
      <c r="H106" s="8">
        <f>-$D105+'Deposite-Withdrawal'!$D105+SUM('Deposite-Withdrawal'!$E106:H106)</f>
        <v>3197108.6273015989</v>
      </c>
      <c r="I106" s="8">
        <f>-$D105+'Deposite-Withdrawal'!$D105+SUM('Deposite-Withdrawal'!$E106:I106)</f>
        <v>3234384.6060540713</v>
      </c>
      <c r="J106" s="8">
        <f>-$D105+'Deposite-Withdrawal'!$D105+SUM('Deposite-Withdrawal'!$E106:J106)</f>
        <v>3234384.6060540713</v>
      </c>
      <c r="K106" s="8">
        <f>-$D105+'Deposite-Withdrawal'!$D105+SUM('Deposite-Withdrawal'!$E106:K106)</f>
        <v>3234384.6060540713</v>
      </c>
      <c r="L106" s="8">
        <f>-$D105+'Deposite-Withdrawal'!$D105+SUM('Deposite-Withdrawal'!$E106:L106)</f>
        <v>3234384.6060540713</v>
      </c>
      <c r="M106" s="8">
        <f>-$D105+'Deposite-Withdrawal'!$D105+SUM('Deposite-Withdrawal'!$E106:M106)</f>
        <v>3234384.6060540713</v>
      </c>
      <c r="N106" s="8">
        <f>-$D105+'Deposite-Withdrawal'!$D105+SUM('Deposite-Withdrawal'!$E106:N106)</f>
        <v>3234384.6060540713</v>
      </c>
      <c r="O106" s="8">
        <f>-$D105+'Deposite-Withdrawal'!$D105+SUM('Deposite-Withdrawal'!$E106:O106)</f>
        <v>3234384.6060540713</v>
      </c>
      <c r="P106" s="8">
        <f>-$D105+'Deposite-Withdrawal'!$D105+SUM('Deposite-Withdrawal'!$E106:P106)</f>
        <v>3234384.6060540713</v>
      </c>
      <c r="Q106" s="8">
        <f>-$D105+'Deposite-Withdrawal'!$D105+SUM('Deposite-Withdrawal'!$E106:Q106)</f>
        <v>3234384.6060540713</v>
      </c>
      <c r="R106" s="8">
        <f>-$D105+'Deposite-Withdrawal'!$D105+SUM('Deposite-Withdrawal'!$E106:R106)</f>
        <v>3234384.6060540713</v>
      </c>
      <c r="S106" s="8">
        <f>-$D105+'Deposite-Withdrawal'!$D105+SUM('Deposite-Withdrawal'!$E106:S106)</f>
        <v>3234384.6060540713</v>
      </c>
      <c r="T106" s="8">
        <f>-$D105+'Deposite-Withdrawal'!$D105+SUM('Deposite-Withdrawal'!$E106:T106)</f>
        <v>3234384.6060540713</v>
      </c>
      <c r="U106" s="8">
        <f>-$D105+'Deposite-Withdrawal'!$D105+SUM('Deposite-Withdrawal'!$E106:U106)</f>
        <v>3234384.6060540713</v>
      </c>
      <c r="V106" s="8">
        <f>-$D105+'Deposite-Withdrawal'!$D105+SUM('Deposite-Withdrawal'!$E106:V106)</f>
        <v>3234384.6060540713</v>
      </c>
      <c r="W106" s="8">
        <f>-$D105+'Deposite-Withdrawal'!$D105+SUM('Deposite-Withdrawal'!$E106:W106)</f>
        <v>3234384.6060540713</v>
      </c>
      <c r="X106" s="8">
        <f>-$D105+'Deposite-Withdrawal'!$D105+SUM('Deposite-Withdrawal'!$E106:X106)</f>
        <v>3234384.6060540713</v>
      </c>
      <c r="Y106" s="8">
        <f>-$D105+'Deposite-Withdrawal'!$D105+SUM('Deposite-Withdrawal'!$E106:Y106)</f>
        <v>3234384.6060540713</v>
      </c>
      <c r="Z106" s="8">
        <f>-$D105+'Deposite-Withdrawal'!$D105+SUM('Deposite-Withdrawal'!$E106:Z106)</f>
        <v>3234384.6060540713</v>
      </c>
      <c r="AA106" s="8">
        <f>-$D105+'Deposite-Withdrawal'!$D105+SUM('Deposite-Withdrawal'!$E106:AA106)</f>
        <v>3234384.6060540713</v>
      </c>
      <c r="AB106" s="8">
        <f>-$D105+'Deposite-Withdrawal'!$D105+SUM('Deposite-Withdrawal'!$E106:AB106)</f>
        <v>3234384.6060540713</v>
      </c>
      <c r="AC106" s="8">
        <f>-$D105+'Deposite-Withdrawal'!$D105+SUM('Deposite-Withdrawal'!$E106:AC106)</f>
        <v>3234384.6060540713</v>
      </c>
      <c r="AD106" s="8">
        <f>-$D105+'Deposite-Withdrawal'!$D105+SUM('Deposite-Withdrawal'!$E106:AD106)</f>
        <v>3234384.6060540713</v>
      </c>
      <c r="AE106" s="8">
        <f>-$D105+'Deposite-Withdrawal'!$D105+SUM('Deposite-Withdrawal'!$E106:AE106)</f>
        <v>3234384.6060540713</v>
      </c>
      <c r="AF106" s="8">
        <f>-$D105+'Deposite-Withdrawal'!$D105+SUM('Deposite-Withdrawal'!$E106:AF106)</f>
        <v>3234384.6060540713</v>
      </c>
      <c r="AG106" s="8">
        <f>-$D105+'Deposite-Withdrawal'!$D105+SUM('Deposite-Withdrawal'!$E106:AG106)</f>
        <v>3234384.6060540713</v>
      </c>
      <c r="AH106" s="8">
        <f>-$D105+'Deposite-Withdrawal'!$D105+SUM('Deposite-Withdrawal'!$E106:AH106)</f>
        <v>3234384.6060540713</v>
      </c>
      <c r="AI106" s="8">
        <f>-$D105+'Deposite-Withdrawal'!$D105+SUM('Deposite-Withdrawal'!$E106:AI106)</f>
        <v>3234384.6060540713</v>
      </c>
    </row>
    <row r="107" spans="1:35" x14ac:dyDescent="0.3">
      <c r="A107">
        <v>105</v>
      </c>
      <c r="B107">
        <f t="shared" si="1"/>
        <v>29</v>
      </c>
      <c r="C107" s="11">
        <v>46784</v>
      </c>
      <c r="D107" s="19">
        <f>'Daily Interest'!D107</f>
        <v>-4161.99885485901</v>
      </c>
      <c r="E107" s="8">
        <f>-$D106+'Deposite-Withdrawal'!$D106+SUM('Deposite-Withdrawal'!$E107:E107)</f>
        <v>3234179.7312801345</v>
      </c>
      <c r="F107" s="8">
        <f>-$D106+'Deposite-Withdrawal'!$D106+SUM('Deposite-Withdrawal'!$E107:F107)</f>
        <v>3234179.7312801345</v>
      </c>
      <c r="G107" s="8">
        <f>-$D106+'Deposite-Withdrawal'!$D106+SUM('Deposite-Withdrawal'!$E107:G107)</f>
        <v>3234179.7312801345</v>
      </c>
      <c r="H107" s="8">
        <f>-$D106+'Deposite-Withdrawal'!$D106+SUM('Deposite-Withdrawal'!$E107:H107)</f>
        <v>3234179.7312801345</v>
      </c>
      <c r="I107" s="8">
        <f>-$D106+'Deposite-Withdrawal'!$D106+SUM('Deposite-Withdrawal'!$E107:I107)</f>
        <v>3271455.710032607</v>
      </c>
      <c r="J107" s="8">
        <f>-$D106+'Deposite-Withdrawal'!$D106+SUM('Deposite-Withdrawal'!$E107:J107)</f>
        <v>3271455.710032607</v>
      </c>
      <c r="K107" s="8">
        <f>-$D106+'Deposite-Withdrawal'!$D106+SUM('Deposite-Withdrawal'!$E107:K107)</f>
        <v>3271455.710032607</v>
      </c>
      <c r="L107" s="8">
        <f>-$D106+'Deposite-Withdrawal'!$D106+SUM('Deposite-Withdrawal'!$E107:L107)</f>
        <v>3271455.710032607</v>
      </c>
      <c r="M107" s="8">
        <f>-$D106+'Deposite-Withdrawal'!$D106+SUM('Deposite-Withdrawal'!$E107:M107)</f>
        <v>3271455.710032607</v>
      </c>
      <c r="N107" s="8">
        <f>-$D106+'Deposite-Withdrawal'!$D106+SUM('Deposite-Withdrawal'!$E107:N107)</f>
        <v>3271455.710032607</v>
      </c>
      <c r="O107" s="8">
        <f>-$D106+'Deposite-Withdrawal'!$D106+SUM('Deposite-Withdrawal'!$E107:O107)</f>
        <v>3271455.710032607</v>
      </c>
      <c r="P107" s="8">
        <f>-$D106+'Deposite-Withdrawal'!$D106+SUM('Deposite-Withdrawal'!$E107:P107)</f>
        <v>3271455.710032607</v>
      </c>
      <c r="Q107" s="8">
        <f>-$D106+'Deposite-Withdrawal'!$D106+SUM('Deposite-Withdrawal'!$E107:Q107)</f>
        <v>3271455.710032607</v>
      </c>
      <c r="R107" s="8">
        <f>-$D106+'Deposite-Withdrawal'!$D106+SUM('Deposite-Withdrawal'!$E107:R107)</f>
        <v>3271455.710032607</v>
      </c>
      <c r="S107" s="8">
        <f>-$D106+'Deposite-Withdrawal'!$D106+SUM('Deposite-Withdrawal'!$E107:S107)</f>
        <v>3271455.710032607</v>
      </c>
      <c r="T107" s="8">
        <f>-$D106+'Deposite-Withdrawal'!$D106+SUM('Deposite-Withdrawal'!$E107:T107)</f>
        <v>3271455.710032607</v>
      </c>
      <c r="U107" s="8">
        <f>-$D106+'Deposite-Withdrawal'!$D106+SUM('Deposite-Withdrawal'!$E107:U107)</f>
        <v>3271455.710032607</v>
      </c>
      <c r="V107" s="8">
        <f>-$D106+'Deposite-Withdrawal'!$D106+SUM('Deposite-Withdrawal'!$E107:V107)</f>
        <v>3271455.710032607</v>
      </c>
      <c r="W107" s="8">
        <f>-$D106+'Deposite-Withdrawal'!$D106+SUM('Deposite-Withdrawal'!$E107:W107)</f>
        <v>3271455.710032607</v>
      </c>
      <c r="X107" s="8">
        <f>-$D106+'Deposite-Withdrawal'!$D106+SUM('Deposite-Withdrawal'!$E107:X107)</f>
        <v>3271455.710032607</v>
      </c>
      <c r="Y107" s="8">
        <f>-$D106+'Deposite-Withdrawal'!$D106+SUM('Deposite-Withdrawal'!$E107:Y107)</f>
        <v>3271455.710032607</v>
      </c>
      <c r="Z107" s="8">
        <f>-$D106+'Deposite-Withdrawal'!$D106+SUM('Deposite-Withdrawal'!$E107:Z107)</f>
        <v>3271455.710032607</v>
      </c>
      <c r="AA107" s="8">
        <f>-$D106+'Deposite-Withdrawal'!$D106+SUM('Deposite-Withdrawal'!$E107:AA107)</f>
        <v>3271455.710032607</v>
      </c>
      <c r="AB107" s="8">
        <f>-$D106+'Deposite-Withdrawal'!$D106+SUM('Deposite-Withdrawal'!$E107:AB107)</f>
        <v>3271455.710032607</v>
      </c>
      <c r="AC107" s="8">
        <f>-$D106+'Deposite-Withdrawal'!$D106+SUM('Deposite-Withdrawal'!$E107:AC107)</f>
        <v>3271455.710032607</v>
      </c>
      <c r="AD107" s="8">
        <f>-$D106+'Deposite-Withdrawal'!$D106+SUM('Deposite-Withdrawal'!$E107:AD107)</f>
        <v>3271455.710032607</v>
      </c>
      <c r="AE107" s="8">
        <f>-$D106+'Deposite-Withdrawal'!$D106+SUM('Deposite-Withdrawal'!$E107:AE107)</f>
        <v>3271455.710032607</v>
      </c>
      <c r="AF107" s="8">
        <f>-$D106+'Deposite-Withdrawal'!$D106+SUM('Deposite-Withdrawal'!$E107:AF107)</f>
        <v>3271455.710032607</v>
      </c>
      <c r="AG107" s="8">
        <f>-$D106+'Deposite-Withdrawal'!$D106+SUM('Deposite-Withdrawal'!$E107:AG107)</f>
        <v>3271455.710032607</v>
      </c>
      <c r="AH107" s="8">
        <f>-$D106+'Deposite-Withdrawal'!$D106+SUM('Deposite-Withdrawal'!$E107:AH107)</f>
        <v>3271455.710032607</v>
      </c>
      <c r="AI107" s="8">
        <f>-$D106+'Deposite-Withdrawal'!$D106+SUM('Deposite-Withdrawal'!$E107:AI107)</f>
        <v>3271455.710032607</v>
      </c>
    </row>
    <row r="108" spans="1:35" x14ac:dyDescent="0.3">
      <c r="A108">
        <v>106</v>
      </c>
      <c r="B108">
        <f t="shared" si="1"/>
        <v>31</v>
      </c>
      <c r="C108" s="11">
        <v>46813</v>
      </c>
      <c r="D108" s="19">
        <f>'Daily Interest'!D108</f>
        <v>-4236.9668503560661</v>
      </c>
      <c r="E108" s="8">
        <f>-$D107+'Deposite-Withdrawal'!$D107+SUM('Deposite-Withdrawal'!$E108:E108)</f>
        <v>3270963.789111997</v>
      </c>
      <c r="F108" s="8">
        <f>-$D107+'Deposite-Withdrawal'!$D107+SUM('Deposite-Withdrawal'!$E108:F108)</f>
        <v>3270963.789111997</v>
      </c>
      <c r="G108" s="8">
        <f>-$D107+'Deposite-Withdrawal'!$D107+SUM('Deposite-Withdrawal'!$E108:G108)</f>
        <v>3270963.789111997</v>
      </c>
      <c r="H108" s="8">
        <f>-$D107+'Deposite-Withdrawal'!$D107+SUM('Deposite-Withdrawal'!$E108:H108)</f>
        <v>3270963.789111997</v>
      </c>
      <c r="I108" s="8">
        <f>-$D107+'Deposite-Withdrawal'!$D107+SUM('Deposite-Withdrawal'!$E108:I108)</f>
        <v>3308239.7678644694</v>
      </c>
      <c r="J108" s="8">
        <f>-$D107+'Deposite-Withdrawal'!$D107+SUM('Deposite-Withdrawal'!$E108:J108)</f>
        <v>3308239.7678644694</v>
      </c>
      <c r="K108" s="8">
        <f>-$D107+'Deposite-Withdrawal'!$D107+SUM('Deposite-Withdrawal'!$E108:K108)</f>
        <v>3308239.7678644694</v>
      </c>
      <c r="L108" s="8">
        <f>-$D107+'Deposite-Withdrawal'!$D107+SUM('Deposite-Withdrawal'!$E108:L108)</f>
        <v>3308239.7678644694</v>
      </c>
      <c r="M108" s="8">
        <f>-$D107+'Deposite-Withdrawal'!$D107+SUM('Deposite-Withdrawal'!$E108:M108)</f>
        <v>3308239.7678644694</v>
      </c>
      <c r="N108" s="8">
        <f>-$D107+'Deposite-Withdrawal'!$D107+SUM('Deposite-Withdrawal'!$E108:N108)</f>
        <v>3308239.7678644694</v>
      </c>
      <c r="O108" s="8">
        <f>-$D107+'Deposite-Withdrawal'!$D107+SUM('Deposite-Withdrawal'!$E108:O108)</f>
        <v>3308239.7678644694</v>
      </c>
      <c r="P108" s="8">
        <f>-$D107+'Deposite-Withdrawal'!$D107+SUM('Deposite-Withdrawal'!$E108:P108)</f>
        <v>3308239.7678644694</v>
      </c>
      <c r="Q108" s="8">
        <f>-$D107+'Deposite-Withdrawal'!$D107+SUM('Deposite-Withdrawal'!$E108:Q108)</f>
        <v>3308239.7678644694</v>
      </c>
      <c r="R108" s="8">
        <f>-$D107+'Deposite-Withdrawal'!$D107+SUM('Deposite-Withdrawal'!$E108:R108)</f>
        <v>3308239.7678644694</v>
      </c>
      <c r="S108" s="8">
        <f>-$D107+'Deposite-Withdrawal'!$D107+SUM('Deposite-Withdrawal'!$E108:S108)</f>
        <v>3308239.7678644694</v>
      </c>
      <c r="T108" s="8">
        <f>-$D107+'Deposite-Withdrawal'!$D107+SUM('Deposite-Withdrawal'!$E108:T108)</f>
        <v>3308239.7678644694</v>
      </c>
      <c r="U108" s="8">
        <f>-$D107+'Deposite-Withdrawal'!$D107+SUM('Deposite-Withdrawal'!$E108:U108)</f>
        <v>3308239.7678644694</v>
      </c>
      <c r="V108" s="8">
        <f>-$D107+'Deposite-Withdrawal'!$D107+SUM('Deposite-Withdrawal'!$E108:V108)</f>
        <v>3308239.7678644694</v>
      </c>
      <c r="W108" s="8">
        <f>-$D107+'Deposite-Withdrawal'!$D107+SUM('Deposite-Withdrawal'!$E108:W108)</f>
        <v>3308239.7678644694</v>
      </c>
      <c r="X108" s="8">
        <f>-$D107+'Deposite-Withdrawal'!$D107+SUM('Deposite-Withdrawal'!$E108:X108)</f>
        <v>3308239.7678644694</v>
      </c>
      <c r="Y108" s="8">
        <f>-$D107+'Deposite-Withdrawal'!$D107+SUM('Deposite-Withdrawal'!$E108:Y108)</f>
        <v>3308239.7678644694</v>
      </c>
      <c r="Z108" s="8">
        <f>-$D107+'Deposite-Withdrawal'!$D107+SUM('Deposite-Withdrawal'!$E108:Z108)</f>
        <v>3308239.7678644694</v>
      </c>
      <c r="AA108" s="8">
        <f>-$D107+'Deposite-Withdrawal'!$D107+SUM('Deposite-Withdrawal'!$E108:AA108)</f>
        <v>3308239.7678644694</v>
      </c>
      <c r="AB108" s="8">
        <f>-$D107+'Deposite-Withdrawal'!$D107+SUM('Deposite-Withdrawal'!$E108:AB108)</f>
        <v>3308239.7678644694</v>
      </c>
      <c r="AC108" s="8">
        <f>-$D107+'Deposite-Withdrawal'!$D107+SUM('Deposite-Withdrawal'!$E108:AC108)</f>
        <v>3308239.7678644694</v>
      </c>
      <c r="AD108" s="8">
        <f>-$D107+'Deposite-Withdrawal'!$D107+SUM('Deposite-Withdrawal'!$E108:AD108)</f>
        <v>3308239.7678644694</v>
      </c>
      <c r="AE108" s="8">
        <f>-$D107+'Deposite-Withdrawal'!$D107+SUM('Deposite-Withdrawal'!$E108:AE108)</f>
        <v>3308239.7678644694</v>
      </c>
      <c r="AF108" s="8">
        <f>-$D107+'Deposite-Withdrawal'!$D107+SUM('Deposite-Withdrawal'!$E108:AF108)</f>
        <v>3308239.7678644694</v>
      </c>
      <c r="AG108" s="8">
        <f>-$D107+'Deposite-Withdrawal'!$D107+SUM('Deposite-Withdrawal'!$E108:AG108)</f>
        <v>3308239.7678644694</v>
      </c>
      <c r="AH108" s="8">
        <f>-$D107+'Deposite-Withdrawal'!$D107+SUM('Deposite-Withdrawal'!$E108:AH108)</f>
        <v>3308239.7678644694</v>
      </c>
      <c r="AI108" s="8">
        <f>-$D107+'Deposite-Withdrawal'!$D107+SUM('Deposite-Withdrawal'!$E108:AI108)</f>
        <v>3308239.7678644694</v>
      </c>
    </row>
    <row r="109" spans="1:35" x14ac:dyDescent="0.3">
      <c r="A109">
        <v>107</v>
      </c>
      <c r="B109">
        <f t="shared" si="1"/>
        <v>30</v>
      </c>
      <c r="C109" s="11">
        <v>46844</v>
      </c>
      <c r="D109" s="19">
        <f>'Daily Interest'!D109</f>
        <v>-3883.3175730608837</v>
      </c>
      <c r="E109" s="8">
        <f>-$D108+'Deposite-Withdrawal'!$D108+SUM('Deposite-Withdrawal'!$E109:E109)</f>
        <v>3308314.7358599668</v>
      </c>
      <c r="F109" s="8">
        <f>-$D108+'Deposite-Withdrawal'!$D108+SUM('Deposite-Withdrawal'!$E109:F109)</f>
        <v>3308314.7358599668</v>
      </c>
      <c r="G109" s="8">
        <f>-$D108+'Deposite-Withdrawal'!$D108+SUM('Deposite-Withdrawal'!$E109:G109)</f>
        <v>3308314.7358599668</v>
      </c>
      <c r="H109" s="8">
        <f>-$D108+'Deposite-Withdrawal'!$D108+SUM('Deposite-Withdrawal'!$E109:H109)</f>
        <v>3308314.7358599668</v>
      </c>
      <c r="I109" s="8">
        <f>-$D108+'Deposite-Withdrawal'!$D108+SUM('Deposite-Withdrawal'!$E109:I109)</f>
        <v>3345590.7146124393</v>
      </c>
      <c r="J109" s="8">
        <f>-$D108+'Deposite-Withdrawal'!$D108+SUM('Deposite-Withdrawal'!$E109:J109)</f>
        <v>3345590.7146124393</v>
      </c>
      <c r="K109" s="8">
        <f>-$D108+'Deposite-Withdrawal'!$D108+SUM('Deposite-Withdrawal'!$E109:K109)</f>
        <v>3345590.7146124393</v>
      </c>
      <c r="L109" s="8">
        <f>-$D108+'Deposite-Withdrawal'!$D108+SUM('Deposite-Withdrawal'!$E109:L109)</f>
        <v>3345590.7146124393</v>
      </c>
      <c r="M109" s="8">
        <f>-$D108+'Deposite-Withdrawal'!$D108+SUM('Deposite-Withdrawal'!$E109:M109)</f>
        <v>3345590.7146124393</v>
      </c>
      <c r="N109" s="8">
        <f>-$D108+'Deposite-Withdrawal'!$D108+SUM('Deposite-Withdrawal'!$E109:N109)</f>
        <v>3345590.7146124393</v>
      </c>
      <c r="O109" s="8">
        <f>-$D108+'Deposite-Withdrawal'!$D108+SUM('Deposite-Withdrawal'!$E109:O109)</f>
        <v>3345590.7146124393</v>
      </c>
      <c r="P109" s="8">
        <f>-$D108+'Deposite-Withdrawal'!$D108+SUM('Deposite-Withdrawal'!$E109:P109)</f>
        <v>3345590.7146124393</v>
      </c>
      <c r="Q109" s="8">
        <f>-$D108+'Deposite-Withdrawal'!$D108+SUM('Deposite-Withdrawal'!$E109:Q109)</f>
        <v>3345590.7146124393</v>
      </c>
      <c r="R109" s="8">
        <f>-$D108+'Deposite-Withdrawal'!$D108+SUM('Deposite-Withdrawal'!$E109:R109)</f>
        <v>3345590.7146124393</v>
      </c>
      <c r="S109" s="8">
        <f>-$D108+'Deposite-Withdrawal'!$D108+SUM('Deposite-Withdrawal'!$E109:S109)</f>
        <v>3345590.7146124393</v>
      </c>
      <c r="T109" s="8">
        <f>-$D108+'Deposite-Withdrawal'!$D108+SUM('Deposite-Withdrawal'!$E109:T109)</f>
        <v>3345590.7146124393</v>
      </c>
      <c r="U109" s="8">
        <f>-$D108+'Deposite-Withdrawal'!$D108+SUM('Deposite-Withdrawal'!$E109:U109)</f>
        <v>3345590.7146124393</v>
      </c>
      <c r="V109" s="8">
        <f>-$D108+'Deposite-Withdrawal'!$D108+SUM('Deposite-Withdrawal'!$E109:V109)</f>
        <v>3345590.7146124393</v>
      </c>
      <c r="W109" s="8">
        <f>-$D108+'Deposite-Withdrawal'!$D108+SUM('Deposite-Withdrawal'!$E109:W109)</f>
        <v>3345590.7146124393</v>
      </c>
      <c r="X109" s="8">
        <f>-$D108+'Deposite-Withdrawal'!$D108+SUM('Deposite-Withdrawal'!$E109:X109)</f>
        <v>3345590.7146124393</v>
      </c>
      <c r="Y109" s="8">
        <f>-$D108+'Deposite-Withdrawal'!$D108+SUM('Deposite-Withdrawal'!$E109:Y109)</f>
        <v>3345590.7146124393</v>
      </c>
      <c r="Z109" s="8">
        <f>-$D108+'Deposite-Withdrawal'!$D108+SUM('Deposite-Withdrawal'!$E109:Z109)</f>
        <v>3345590.7146124393</v>
      </c>
      <c r="AA109" s="8">
        <f>-$D108+'Deposite-Withdrawal'!$D108+SUM('Deposite-Withdrawal'!$E109:AA109)</f>
        <v>3345590.7146124393</v>
      </c>
      <c r="AB109" s="8">
        <f>-$D108+'Deposite-Withdrawal'!$D108+SUM('Deposite-Withdrawal'!$E109:AB109)</f>
        <v>3345590.7146124393</v>
      </c>
      <c r="AC109" s="8">
        <f>-$D108+'Deposite-Withdrawal'!$D108+SUM('Deposite-Withdrawal'!$E109:AC109)</f>
        <v>3345590.7146124393</v>
      </c>
      <c r="AD109" s="8">
        <f>-$D108+'Deposite-Withdrawal'!$D108+SUM('Deposite-Withdrawal'!$E109:AD109)</f>
        <v>3345590.7146124393</v>
      </c>
      <c r="AE109" s="8">
        <f>-$D108+'Deposite-Withdrawal'!$D108+SUM('Deposite-Withdrawal'!$E109:AE109)</f>
        <v>3345590.7146124393</v>
      </c>
      <c r="AF109" s="8">
        <f>-$D108+'Deposite-Withdrawal'!$D108+SUM('Deposite-Withdrawal'!$E109:AF109)</f>
        <v>3345590.7146124393</v>
      </c>
      <c r="AG109" s="8">
        <f>-$D108+'Deposite-Withdrawal'!$D108+SUM('Deposite-Withdrawal'!$E109:AG109)</f>
        <v>3345590.7146124393</v>
      </c>
      <c r="AH109" s="8">
        <f>-$D108+'Deposite-Withdrawal'!$D108+SUM('Deposite-Withdrawal'!$E109:AH109)</f>
        <v>3345590.7146124393</v>
      </c>
      <c r="AI109" s="8">
        <f>-$D108+'Deposite-Withdrawal'!$D108+SUM('Deposite-Withdrawal'!$E109:AI109)</f>
        <v>3345590.7146124393</v>
      </c>
    </row>
    <row r="110" spans="1:35" x14ac:dyDescent="0.3">
      <c r="A110">
        <v>108</v>
      </c>
      <c r="B110">
        <f t="shared" si="1"/>
        <v>31</v>
      </c>
      <c r="C110" s="11">
        <v>46874</v>
      </c>
      <c r="D110" s="19">
        <f>'Daily Interest'!D110</f>
        <v>-3780.3974856041091</v>
      </c>
      <c r="E110" s="8">
        <f>-$D109+'Deposite-Withdrawal'!$D109+SUM('Deposite-Withdrawal'!$E110:E110)</f>
        <v>3345237.0653351438</v>
      </c>
      <c r="F110" s="8">
        <f>-$D109+'Deposite-Withdrawal'!$D109+SUM('Deposite-Withdrawal'!$E110:F110)</f>
        <v>3345237.0653351438</v>
      </c>
      <c r="G110" s="8">
        <f>-$D109+'Deposite-Withdrawal'!$D109+SUM('Deposite-Withdrawal'!$E110:G110)</f>
        <v>3345237.0653351438</v>
      </c>
      <c r="H110" s="8">
        <f>-$D109+'Deposite-Withdrawal'!$D109+SUM('Deposite-Withdrawal'!$E110:H110)</f>
        <v>3345237.0653351438</v>
      </c>
      <c r="I110" s="8">
        <f>-$D109+'Deposite-Withdrawal'!$D109+SUM('Deposite-Withdrawal'!$E110:I110)</f>
        <v>3382513.0440876163</v>
      </c>
      <c r="J110" s="8">
        <f>-$D109+'Deposite-Withdrawal'!$D109+SUM('Deposite-Withdrawal'!$E110:J110)</f>
        <v>3382513.0440876163</v>
      </c>
      <c r="K110" s="8">
        <f>-$D109+'Deposite-Withdrawal'!$D109+SUM('Deposite-Withdrawal'!$E110:K110)</f>
        <v>3382513.0440876163</v>
      </c>
      <c r="L110" s="8">
        <f>-$D109+'Deposite-Withdrawal'!$D109+SUM('Deposite-Withdrawal'!$E110:L110)</f>
        <v>3382513.0440876163</v>
      </c>
      <c r="M110" s="8">
        <f>-$D109+'Deposite-Withdrawal'!$D109+SUM('Deposite-Withdrawal'!$E110:M110)</f>
        <v>3382513.0440876163</v>
      </c>
      <c r="N110" s="8">
        <f>-$D109+'Deposite-Withdrawal'!$D109+SUM('Deposite-Withdrawal'!$E110:N110)</f>
        <v>3382513.0440876163</v>
      </c>
      <c r="O110" s="8">
        <f>-$D109+'Deposite-Withdrawal'!$D109+SUM('Deposite-Withdrawal'!$E110:O110)</f>
        <v>3382513.0440876163</v>
      </c>
      <c r="P110" s="8">
        <f>-$D109+'Deposite-Withdrawal'!$D109+SUM('Deposite-Withdrawal'!$E110:P110)</f>
        <v>3382513.0440876163</v>
      </c>
      <c r="Q110" s="8">
        <f>-$D109+'Deposite-Withdrawal'!$D109+SUM('Deposite-Withdrawal'!$E110:Q110)</f>
        <v>3382513.0440876163</v>
      </c>
      <c r="R110" s="8">
        <f>-$D109+'Deposite-Withdrawal'!$D109+SUM('Deposite-Withdrawal'!$E110:R110)</f>
        <v>3382513.0440876163</v>
      </c>
      <c r="S110" s="8">
        <f>-$D109+'Deposite-Withdrawal'!$D109+SUM('Deposite-Withdrawal'!$E110:S110)</f>
        <v>3382513.0440876163</v>
      </c>
      <c r="T110" s="8">
        <f>-$D109+'Deposite-Withdrawal'!$D109+SUM('Deposite-Withdrawal'!$E110:T110)</f>
        <v>3382513.0440876163</v>
      </c>
      <c r="U110" s="8">
        <f>-$D109+'Deposite-Withdrawal'!$D109+SUM('Deposite-Withdrawal'!$E110:U110)</f>
        <v>3382513.0440876163</v>
      </c>
      <c r="V110" s="8">
        <f>-$D109+'Deposite-Withdrawal'!$D109+SUM('Deposite-Withdrawal'!$E110:V110)</f>
        <v>3382513.0440876163</v>
      </c>
      <c r="W110" s="8">
        <f>-$D109+'Deposite-Withdrawal'!$D109+SUM('Deposite-Withdrawal'!$E110:W110)</f>
        <v>3382513.0440876163</v>
      </c>
      <c r="X110" s="8">
        <f>-$D109+'Deposite-Withdrawal'!$D109+SUM('Deposite-Withdrawal'!$E110:X110)</f>
        <v>3382513.0440876163</v>
      </c>
      <c r="Y110" s="8">
        <f>-$D109+'Deposite-Withdrawal'!$D109+SUM('Deposite-Withdrawal'!$E110:Y110)</f>
        <v>3382513.0440876163</v>
      </c>
      <c r="Z110" s="8">
        <f>-$D109+'Deposite-Withdrawal'!$D109+SUM('Deposite-Withdrawal'!$E110:Z110)</f>
        <v>3382513.0440876163</v>
      </c>
      <c r="AA110" s="8">
        <f>-$D109+'Deposite-Withdrawal'!$D109+SUM('Deposite-Withdrawal'!$E110:AA110)</f>
        <v>3382513.0440876163</v>
      </c>
      <c r="AB110" s="8">
        <f>-$D109+'Deposite-Withdrawal'!$D109+SUM('Deposite-Withdrawal'!$E110:AB110)</f>
        <v>3382513.0440876163</v>
      </c>
      <c r="AC110" s="8">
        <f>-$D109+'Deposite-Withdrawal'!$D109+SUM('Deposite-Withdrawal'!$E110:AC110)</f>
        <v>3382513.0440876163</v>
      </c>
      <c r="AD110" s="8">
        <f>-$D109+'Deposite-Withdrawal'!$D109+SUM('Deposite-Withdrawal'!$E110:AD110)</f>
        <v>3382513.0440876163</v>
      </c>
      <c r="AE110" s="8">
        <f>-$D109+'Deposite-Withdrawal'!$D109+SUM('Deposite-Withdrawal'!$E110:AE110)</f>
        <v>3382513.0440876163</v>
      </c>
      <c r="AF110" s="8">
        <f>-$D109+'Deposite-Withdrawal'!$D109+SUM('Deposite-Withdrawal'!$E110:AF110)</f>
        <v>3382513.0440876163</v>
      </c>
      <c r="AG110" s="8">
        <f>-$D109+'Deposite-Withdrawal'!$D109+SUM('Deposite-Withdrawal'!$E110:AG110)</f>
        <v>3382513.0440876163</v>
      </c>
      <c r="AH110" s="8">
        <f>-$D109+'Deposite-Withdrawal'!$D109+SUM('Deposite-Withdrawal'!$E110:AH110)</f>
        <v>3382513.0440876163</v>
      </c>
      <c r="AI110" s="8">
        <f>-$D109+'Deposite-Withdrawal'!$D109+SUM('Deposite-Withdrawal'!$E110:AI110)</f>
        <v>3382513.0440876163</v>
      </c>
    </row>
    <row r="111" spans="1:35" x14ac:dyDescent="0.3">
      <c r="A111">
        <v>109</v>
      </c>
      <c r="B111">
        <f t="shared" si="1"/>
        <v>30</v>
      </c>
      <c r="C111" s="11">
        <v>46905</v>
      </c>
      <c r="D111" s="19">
        <f>'Daily Interest'!D111</f>
        <v>-3425.6966450159566</v>
      </c>
      <c r="E111" s="8">
        <f>-$D110+'Deposite-Withdrawal'!$D110+SUM('Deposite-Withdrawal'!$E111:E111)</f>
        <v>3382410.1240001596</v>
      </c>
      <c r="F111" s="8">
        <f>-$D110+'Deposite-Withdrawal'!$D110+SUM('Deposite-Withdrawal'!$E111:F111)</f>
        <v>3382410.1240001596</v>
      </c>
      <c r="G111" s="8">
        <f>-$D110+'Deposite-Withdrawal'!$D110+SUM('Deposite-Withdrawal'!$E111:G111)</f>
        <v>3382410.1240001596</v>
      </c>
      <c r="H111" s="8">
        <f>-$D110+'Deposite-Withdrawal'!$D110+SUM('Deposite-Withdrawal'!$E111:H111)</f>
        <v>3382410.1240001596</v>
      </c>
      <c r="I111" s="8">
        <f>-$D110+'Deposite-Withdrawal'!$D110+SUM('Deposite-Withdrawal'!$E111:I111)</f>
        <v>3419686.102752632</v>
      </c>
      <c r="J111" s="8">
        <f>-$D110+'Deposite-Withdrawal'!$D110+SUM('Deposite-Withdrawal'!$E111:J111)</f>
        <v>3419686.102752632</v>
      </c>
      <c r="K111" s="8">
        <f>-$D110+'Deposite-Withdrawal'!$D110+SUM('Deposite-Withdrawal'!$E111:K111)</f>
        <v>3419686.102752632</v>
      </c>
      <c r="L111" s="8">
        <f>-$D110+'Deposite-Withdrawal'!$D110+SUM('Deposite-Withdrawal'!$E111:L111)</f>
        <v>3419686.102752632</v>
      </c>
      <c r="M111" s="8">
        <f>-$D110+'Deposite-Withdrawal'!$D110+SUM('Deposite-Withdrawal'!$E111:M111)</f>
        <v>3419686.102752632</v>
      </c>
      <c r="N111" s="8">
        <f>-$D110+'Deposite-Withdrawal'!$D110+SUM('Deposite-Withdrawal'!$E111:N111)</f>
        <v>3419686.102752632</v>
      </c>
      <c r="O111" s="8">
        <f>-$D110+'Deposite-Withdrawal'!$D110+SUM('Deposite-Withdrawal'!$E111:O111)</f>
        <v>3419686.102752632</v>
      </c>
      <c r="P111" s="8">
        <f>-$D110+'Deposite-Withdrawal'!$D110+SUM('Deposite-Withdrawal'!$E111:P111)</f>
        <v>3419686.102752632</v>
      </c>
      <c r="Q111" s="8">
        <f>-$D110+'Deposite-Withdrawal'!$D110+SUM('Deposite-Withdrawal'!$E111:Q111)</f>
        <v>3419686.102752632</v>
      </c>
      <c r="R111" s="8">
        <f>-$D110+'Deposite-Withdrawal'!$D110+SUM('Deposite-Withdrawal'!$E111:R111)</f>
        <v>3419686.102752632</v>
      </c>
      <c r="S111" s="8">
        <f>-$D110+'Deposite-Withdrawal'!$D110+SUM('Deposite-Withdrawal'!$E111:S111)</f>
        <v>3419686.102752632</v>
      </c>
      <c r="T111" s="8">
        <f>-$D110+'Deposite-Withdrawal'!$D110+SUM('Deposite-Withdrawal'!$E111:T111)</f>
        <v>3419686.102752632</v>
      </c>
      <c r="U111" s="8">
        <f>-$D110+'Deposite-Withdrawal'!$D110+SUM('Deposite-Withdrawal'!$E111:U111)</f>
        <v>3419686.102752632</v>
      </c>
      <c r="V111" s="8">
        <f>-$D110+'Deposite-Withdrawal'!$D110+SUM('Deposite-Withdrawal'!$E111:V111)</f>
        <v>3419686.102752632</v>
      </c>
      <c r="W111" s="8">
        <f>-$D110+'Deposite-Withdrawal'!$D110+SUM('Deposite-Withdrawal'!$E111:W111)</f>
        <v>3419686.102752632</v>
      </c>
      <c r="X111" s="8">
        <f>-$D110+'Deposite-Withdrawal'!$D110+SUM('Deposite-Withdrawal'!$E111:X111)</f>
        <v>3419686.102752632</v>
      </c>
      <c r="Y111" s="8">
        <f>-$D110+'Deposite-Withdrawal'!$D110+SUM('Deposite-Withdrawal'!$E111:Y111)</f>
        <v>3419686.102752632</v>
      </c>
      <c r="Z111" s="8">
        <f>-$D110+'Deposite-Withdrawal'!$D110+SUM('Deposite-Withdrawal'!$E111:Z111)</f>
        <v>3419686.102752632</v>
      </c>
      <c r="AA111" s="8">
        <f>-$D110+'Deposite-Withdrawal'!$D110+SUM('Deposite-Withdrawal'!$E111:AA111)</f>
        <v>3419686.102752632</v>
      </c>
      <c r="AB111" s="8">
        <f>-$D110+'Deposite-Withdrawal'!$D110+SUM('Deposite-Withdrawal'!$E111:AB111)</f>
        <v>3419686.102752632</v>
      </c>
      <c r="AC111" s="8">
        <f>-$D110+'Deposite-Withdrawal'!$D110+SUM('Deposite-Withdrawal'!$E111:AC111)</f>
        <v>3419686.102752632</v>
      </c>
      <c r="AD111" s="8">
        <f>-$D110+'Deposite-Withdrawal'!$D110+SUM('Deposite-Withdrawal'!$E111:AD111)</f>
        <v>3419686.102752632</v>
      </c>
      <c r="AE111" s="8">
        <f>-$D110+'Deposite-Withdrawal'!$D110+SUM('Deposite-Withdrawal'!$E111:AE111)</f>
        <v>3419686.102752632</v>
      </c>
      <c r="AF111" s="8">
        <f>-$D110+'Deposite-Withdrawal'!$D110+SUM('Deposite-Withdrawal'!$E111:AF111)</f>
        <v>3419686.102752632</v>
      </c>
      <c r="AG111" s="8">
        <f>-$D110+'Deposite-Withdrawal'!$D110+SUM('Deposite-Withdrawal'!$E111:AG111)</f>
        <v>3419686.102752632</v>
      </c>
      <c r="AH111" s="8">
        <f>-$D110+'Deposite-Withdrawal'!$D110+SUM('Deposite-Withdrawal'!$E111:AH111)</f>
        <v>3419686.102752632</v>
      </c>
      <c r="AI111" s="8">
        <f>-$D110+'Deposite-Withdrawal'!$D110+SUM('Deposite-Withdrawal'!$E111:AI111)</f>
        <v>3419686.102752632</v>
      </c>
    </row>
    <row r="112" spans="1:35" x14ac:dyDescent="0.3">
      <c r="A112">
        <v>110</v>
      </c>
      <c r="B112">
        <f t="shared" si="1"/>
        <v>31</v>
      </c>
      <c r="C112" s="11">
        <v>46935</v>
      </c>
      <c r="D112" s="19">
        <f>'Daily Interest'!D112</f>
        <v>-3291.2731639362169</v>
      </c>
      <c r="E112" s="8">
        <f>-$D111+'Deposite-Withdrawal'!$D111+SUM('Deposite-Withdrawal'!$E112:E112)</f>
        <v>3419331.4019120438</v>
      </c>
      <c r="F112" s="8">
        <f>-$D111+'Deposite-Withdrawal'!$D111+SUM('Deposite-Withdrawal'!$E112:F112)</f>
        <v>3419331.4019120438</v>
      </c>
      <c r="G112" s="8">
        <f>-$D111+'Deposite-Withdrawal'!$D111+SUM('Deposite-Withdrawal'!$E112:G112)</f>
        <v>3419331.4019120438</v>
      </c>
      <c r="H112" s="8">
        <f>-$D111+'Deposite-Withdrawal'!$D111+SUM('Deposite-Withdrawal'!$E112:H112)</f>
        <v>3419331.4019120438</v>
      </c>
      <c r="I112" s="8">
        <f>-$D111+'Deposite-Withdrawal'!$D111+SUM('Deposite-Withdrawal'!$E112:I112)</f>
        <v>3456607.3806645162</v>
      </c>
      <c r="J112" s="8">
        <f>-$D111+'Deposite-Withdrawal'!$D111+SUM('Deposite-Withdrawal'!$E112:J112)</f>
        <v>3456607.3806645162</v>
      </c>
      <c r="K112" s="8">
        <f>-$D111+'Deposite-Withdrawal'!$D111+SUM('Deposite-Withdrawal'!$E112:K112)</f>
        <v>3456607.3806645162</v>
      </c>
      <c r="L112" s="8">
        <f>-$D111+'Deposite-Withdrawal'!$D111+SUM('Deposite-Withdrawal'!$E112:L112)</f>
        <v>3456607.3806645162</v>
      </c>
      <c r="M112" s="8">
        <f>-$D111+'Deposite-Withdrawal'!$D111+SUM('Deposite-Withdrawal'!$E112:M112)</f>
        <v>3456607.3806645162</v>
      </c>
      <c r="N112" s="8">
        <f>-$D111+'Deposite-Withdrawal'!$D111+SUM('Deposite-Withdrawal'!$E112:N112)</f>
        <v>3456607.3806645162</v>
      </c>
      <c r="O112" s="8">
        <f>-$D111+'Deposite-Withdrawal'!$D111+SUM('Deposite-Withdrawal'!$E112:O112)</f>
        <v>3456607.3806645162</v>
      </c>
      <c r="P112" s="8">
        <f>-$D111+'Deposite-Withdrawal'!$D111+SUM('Deposite-Withdrawal'!$E112:P112)</f>
        <v>3456607.3806645162</v>
      </c>
      <c r="Q112" s="8">
        <f>-$D111+'Deposite-Withdrawal'!$D111+SUM('Deposite-Withdrawal'!$E112:Q112)</f>
        <v>3456607.3806645162</v>
      </c>
      <c r="R112" s="8">
        <f>-$D111+'Deposite-Withdrawal'!$D111+SUM('Deposite-Withdrawal'!$E112:R112)</f>
        <v>3456607.3806645162</v>
      </c>
      <c r="S112" s="8">
        <f>-$D111+'Deposite-Withdrawal'!$D111+SUM('Deposite-Withdrawal'!$E112:S112)</f>
        <v>3456607.3806645162</v>
      </c>
      <c r="T112" s="8">
        <f>-$D111+'Deposite-Withdrawal'!$D111+SUM('Deposite-Withdrawal'!$E112:T112)</f>
        <v>3456607.3806645162</v>
      </c>
      <c r="U112" s="8">
        <f>-$D111+'Deposite-Withdrawal'!$D111+SUM('Deposite-Withdrawal'!$E112:U112)</f>
        <v>3456607.3806645162</v>
      </c>
      <c r="V112" s="8">
        <f>-$D111+'Deposite-Withdrawal'!$D111+SUM('Deposite-Withdrawal'!$E112:V112)</f>
        <v>3456607.3806645162</v>
      </c>
      <c r="W112" s="8">
        <f>-$D111+'Deposite-Withdrawal'!$D111+SUM('Deposite-Withdrawal'!$E112:W112)</f>
        <v>3456607.3806645162</v>
      </c>
      <c r="X112" s="8">
        <f>-$D111+'Deposite-Withdrawal'!$D111+SUM('Deposite-Withdrawal'!$E112:X112)</f>
        <v>3456607.3806645162</v>
      </c>
      <c r="Y112" s="8">
        <f>-$D111+'Deposite-Withdrawal'!$D111+SUM('Deposite-Withdrawal'!$E112:Y112)</f>
        <v>3456607.3806645162</v>
      </c>
      <c r="Z112" s="8">
        <f>-$D111+'Deposite-Withdrawal'!$D111+SUM('Deposite-Withdrawal'!$E112:Z112)</f>
        <v>3456607.3806645162</v>
      </c>
      <c r="AA112" s="8">
        <f>-$D111+'Deposite-Withdrawal'!$D111+SUM('Deposite-Withdrawal'!$E112:AA112)</f>
        <v>3456607.3806645162</v>
      </c>
      <c r="AB112" s="8">
        <f>-$D111+'Deposite-Withdrawal'!$D111+SUM('Deposite-Withdrawal'!$E112:AB112)</f>
        <v>3456607.3806645162</v>
      </c>
      <c r="AC112" s="8">
        <f>-$D111+'Deposite-Withdrawal'!$D111+SUM('Deposite-Withdrawal'!$E112:AC112)</f>
        <v>3456607.3806645162</v>
      </c>
      <c r="AD112" s="8">
        <f>-$D111+'Deposite-Withdrawal'!$D111+SUM('Deposite-Withdrawal'!$E112:AD112)</f>
        <v>3456607.3806645162</v>
      </c>
      <c r="AE112" s="8">
        <f>-$D111+'Deposite-Withdrawal'!$D111+SUM('Deposite-Withdrawal'!$E112:AE112)</f>
        <v>3456607.3806645162</v>
      </c>
      <c r="AF112" s="8">
        <f>-$D111+'Deposite-Withdrawal'!$D111+SUM('Deposite-Withdrawal'!$E112:AF112)</f>
        <v>3456607.3806645162</v>
      </c>
      <c r="AG112" s="8">
        <f>-$D111+'Deposite-Withdrawal'!$D111+SUM('Deposite-Withdrawal'!$E112:AG112)</f>
        <v>3456607.3806645162</v>
      </c>
      <c r="AH112" s="8">
        <f>-$D111+'Deposite-Withdrawal'!$D111+SUM('Deposite-Withdrawal'!$E112:AH112)</f>
        <v>3456607.3806645162</v>
      </c>
      <c r="AI112" s="8">
        <f>-$D111+'Deposite-Withdrawal'!$D111+SUM('Deposite-Withdrawal'!$E112:AI112)</f>
        <v>3456607.3806645162</v>
      </c>
    </row>
    <row r="113" spans="1:35" x14ac:dyDescent="0.3">
      <c r="A113">
        <v>111</v>
      </c>
      <c r="B113">
        <f t="shared" si="1"/>
        <v>31</v>
      </c>
      <c r="C113" s="11">
        <v>46966</v>
      </c>
      <c r="D113" s="19">
        <f>'Daily Interest'!D113</f>
        <v>-3029.6630576300386</v>
      </c>
      <c r="E113" s="8">
        <f>-$D112+'Deposite-Withdrawal'!$D112+SUM('Deposite-Withdrawal'!$E113:E113)</f>
        <v>3456472.9571834365</v>
      </c>
      <c r="F113" s="8">
        <f>-$D112+'Deposite-Withdrawal'!$D112+SUM('Deposite-Withdrawal'!$E113:F113)</f>
        <v>3456472.9571834365</v>
      </c>
      <c r="G113" s="8">
        <f>-$D112+'Deposite-Withdrawal'!$D112+SUM('Deposite-Withdrawal'!$E113:G113)</f>
        <v>3456472.9571834365</v>
      </c>
      <c r="H113" s="8">
        <f>-$D112+'Deposite-Withdrawal'!$D112+SUM('Deposite-Withdrawal'!$E113:H113)</f>
        <v>3456472.9571834365</v>
      </c>
      <c r="I113" s="8">
        <f>-$D112+'Deposite-Withdrawal'!$D112+SUM('Deposite-Withdrawal'!$E113:I113)</f>
        <v>3493748.9359359089</v>
      </c>
      <c r="J113" s="8">
        <f>-$D112+'Deposite-Withdrawal'!$D112+SUM('Deposite-Withdrawal'!$E113:J113)</f>
        <v>3493748.9359359089</v>
      </c>
      <c r="K113" s="8">
        <f>-$D112+'Deposite-Withdrawal'!$D112+SUM('Deposite-Withdrawal'!$E113:K113)</f>
        <v>3493748.9359359089</v>
      </c>
      <c r="L113" s="8">
        <f>-$D112+'Deposite-Withdrawal'!$D112+SUM('Deposite-Withdrawal'!$E113:L113)</f>
        <v>3493748.9359359089</v>
      </c>
      <c r="M113" s="8">
        <f>-$D112+'Deposite-Withdrawal'!$D112+SUM('Deposite-Withdrawal'!$E113:M113)</f>
        <v>3493748.9359359089</v>
      </c>
      <c r="N113" s="8">
        <f>-$D112+'Deposite-Withdrawal'!$D112+SUM('Deposite-Withdrawal'!$E113:N113)</f>
        <v>3493748.9359359089</v>
      </c>
      <c r="O113" s="8">
        <f>-$D112+'Deposite-Withdrawal'!$D112+SUM('Deposite-Withdrawal'!$E113:O113)</f>
        <v>3493748.9359359089</v>
      </c>
      <c r="P113" s="8">
        <f>-$D112+'Deposite-Withdrawal'!$D112+SUM('Deposite-Withdrawal'!$E113:P113)</f>
        <v>3493748.9359359089</v>
      </c>
      <c r="Q113" s="8">
        <f>-$D112+'Deposite-Withdrawal'!$D112+SUM('Deposite-Withdrawal'!$E113:Q113)</f>
        <v>3493748.9359359089</v>
      </c>
      <c r="R113" s="8">
        <f>-$D112+'Deposite-Withdrawal'!$D112+SUM('Deposite-Withdrawal'!$E113:R113)</f>
        <v>3493748.9359359089</v>
      </c>
      <c r="S113" s="8">
        <f>-$D112+'Deposite-Withdrawal'!$D112+SUM('Deposite-Withdrawal'!$E113:S113)</f>
        <v>3493748.9359359089</v>
      </c>
      <c r="T113" s="8">
        <f>-$D112+'Deposite-Withdrawal'!$D112+SUM('Deposite-Withdrawal'!$E113:T113)</f>
        <v>3493748.9359359089</v>
      </c>
      <c r="U113" s="8">
        <f>-$D112+'Deposite-Withdrawal'!$D112+SUM('Deposite-Withdrawal'!$E113:U113)</f>
        <v>3493748.9359359089</v>
      </c>
      <c r="V113" s="8">
        <f>-$D112+'Deposite-Withdrawal'!$D112+SUM('Deposite-Withdrawal'!$E113:V113)</f>
        <v>3493748.9359359089</v>
      </c>
      <c r="W113" s="8">
        <f>-$D112+'Deposite-Withdrawal'!$D112+SUM('Deposite-Withdrawal'!$E113:W113)</f>
        <v>3493748.9359359089</v>
      </c>
      <c r="X113" s="8">
        <f>-$D112+'Deposite-Withdrawal'!$D112+SUM('Deposite-Withdrawal'!$E113:X113)</f>
        <v>3493748.9359359089</v>
      </c>
      <c r="Y113" s="8">
        <f>-$D112+'Deposite-Withdrawal'!$D112+SUM('Deposite-Withdrawal'!$E113:Y113)</f>
        <v>3493748.9359359089</v>
      </c>
      <c r="Z113" s="8">
        <f>-$D112+'Deposite-Withdrawal'!$D112+SUM('Deposite-Withdrawal'!$E113:Z113)</f>
        <v>3493748.9359359089</v>
      </c>
      <c r="AA113" s="8">
        <f>-$D112+'Deposite-Withdrawal'!$D112+SUM('Deposite-Withdrawal'!$E113:AA113)</f>
        <v>3493748.9359359089</v>
      </c>
      <c r="AB113" s="8">
        <f>-$D112+'Deposite-Withdrawal'!$D112+SUM('Deposite-Withdrawal'!$E113:AB113)</f>
        <v>3493748.9359359089</v>
      </c>
      <c r="AC113" s="8">
        <f>-$D112+'Deposite-Withdrawal'!$D112+SUM('Deposite-Withdrawal'!$E113:AC113)</f>
        <v>3493748.9359359089</v>
      </c>
      <c r="AD113" s="8">
        <f>-$D112+'Deposite-Withdrawal'!$D112+SUM('Deposite-Withdrawal'!$E113:AD113)</f>
        <v>3493748.9359359089</v>
      </c>
      <c r="AE113" s="8">
        <f>-$D112+'Deposite-Withdrawal'!$D112+SUM('Deposite-Withdrawal'!$E113:AE113)</f>
        <v>3493748.9359359089</v>
      </c>
      <c r="AF113" s="8">
        <f>-$D112+'Deposite-Withdrawal'!$D112+SUM('Deposite-Withdrawal'!$E113:AF113)</f>
        <v>3493748.9359359089</v>
      </c>
      <c r="AG113" s="8">
        <f>-$D112+'Deposite-Withdrawal'!$D112+SUM('Deposite-Withdrawal'!$E113:AG113)</f>
        <v>3493748.9359359089</v>
      </c>
      <c r="AH113" s="8">
        <f>-$D112+'Deposite-Withdrawal'!$D112+SUM('Deposite-Withdrawal'!$E113:AH113)</f>
        <v>3493748.9359359089</v>
      </c>
      <c r="AI113" s="8">
        <f>-$D112+'Deposite-Withdrawal'!$D112+SUM('Deposite-Withdrawal'!$E113:AI113)</f>
        <v>3493748.9359359089</v>
      </c>
    </row>
    <row r="114" spans="1:35" x14ac:dyDescent="0.3">
      <c r="A114">
        <v>112</v>
      </c>
      <c r="B114">
        <f t="shared" si="1"/>
        <v>30</v>
      </c>
      <c r="C114" s="11">
        <v>46997</v>
      </c>
      <c r="D114" s="19">
        <f>'Daily Interest'!D114</f>
        <v>-2675.0489030180975</v>
      </c>
      <c r="E114" s="8">
        <f>-$D113+'Deposite-Withdrawal'!$D113+SUM('Deposite-Withdrawal'!$E114:E114)</f>
        <v>3493487.3258296028</v>
      </c>
      <c r="F114" s="8">
        <f>-$D113+'Deposite-Withdrawal'!$D113+SUM('Deposite-Withdrawal'!$E114:F114)</f>
        <v>3493487.3258296028</v>
      </c>
      <c r="G114" s="8">
        <f>-$D113+'Deposite-Withdrawal'!$D113+SUM('Deposite-Withdrawal'!$E114:G114)</f>
        <v>3493487.3258296028</v>
      </c>
      <c r="H114" s="8">
        <f>-$D113+'Deposite-Withdrawal'!$D113+SUM('Deposite-Withdrawal'!$E114:H114)</f>
        <v>3493487.3258296028</v>
      </c>
      <c r="I114" s="8">
        <f>-$D113+'Deposite-Withdrawal'!$D113+SUM('Deposite-Withdrawal'!$E114:I114)</f>
        <v>3530763.3045820752</v>
      </c>
      <c r="J114" s="8">
        <f>-$D113+'Deposite-Withdrawal'!$D113+SUM('Deposite-Withdrawal'!$E114:J114)</f>
        <v>3530763.3045820752</v>
      </c>
      <c r="K114" s="8">
        <f>-$D113+'Deposite-Withdrawal'!$D113+SUM('Deposite-Withdrawal'!$E114:K114)</f>
        <v>3530763.3045820752</v>
      </c>
      <c r="L114" s="8">
        <f>-$D113+'Deposite-Withdrawal'!$D113+SUM('Deposite-Withdrawal'!$E114:L114)</f>
        <v>3530763.3045820752</v>
      </c>
      <c r="M114" s="8">
        <f>-$D113+'Deposite-Withdrawal'!$D113+SUM('Deposite-Withdrawal'!$E114:M114)</f>
        <v>3530763.3045820752</v>
      </c>
      <c r="N114" s="8">
        <f>-$D113+'Deposite-Withdrawal'!$D113+SUM('Deposite-Withdrawal'!$E114:N114)</f>
        <v>3530763.3045820752</v>
      </c>
      <c r="O114" s="8">
        <f>-$D113+'Deposite-Withdrawal'!$D113+SUM('Deposite-Withdrawal'!$E114:O114)</f>
        <v>3530763.3045820752</v>
      </c>
      <c r="P114" s="8">
        <f>-$D113+'Deposite-Withdrawal'!$D113+SUM('Deposite-Withdrawal'!$E114:P114)</f>
        <v>3530763.3045820752</v>
      </c>
      <c r="Q114" s="8">
        <f>-$D113+'Deposite-Withdrawal'!$D113+SUM('Deposite-Withdrawal'!$E114:Q114)</f>
        <v>3530763.3045820752</v>
      </c>
      <c r="R114" s="8">
        <f>-$D113+'Deposite-Withdrawal'!$D113+SUM('Deposite-Withdrawal'!$E114:R114)</f>
        <v>3530763.3045820752</v>
      </c>
      <c r="S114" s="8">
        <f>-$D113+'Deposite-Withdrawal'!$D113+SUM('Deposite-Withdrawal'!$E114:S114)</f>
        <v>3530763.3045820752</v>
      </c>
      <c r="T114" s="8">
        <f>-$D113+'Deposite-Withdrawal'!$D113+SUM('Deposite-Withdrawal'!$E114:T114)</f>
        <v>3530763.3045820752</v>
      </c>
      <c r="U114" s="8">
        <f>-$D113+'Deposite-Withdrawal'!$D113+SUM('Deposite-Withdrawal'!$E114:U114)</f>
        <v>3530763.3045820752</v>
      </c>
      <c r="V114" s="8">
        <f>-$D113+'Deposite-Withdrawal'!$D113+SUM('Deposite-Withdrawal'!$E114:V114)</f>
        <v>3530763.3045820752</v>
      </c>
      <c r="W114" s="8">
        <f>-$D113+'Deposite-Withdrawal'!$D113+SUM('Deposite-Withdrawal'!$E114:W114)</f>
        <v>3530763.3045820752</v>
      </c>
      <c r="X114" s="8">
        <f>-$D113+'Deposite-Withdrawal'!$D113+SUM('Deposite-Withdrawal'!$E114:X114)</f>
        <v>3530763.3045820752</v>
      </c>
      <c r="Y114" s="8">
        <f>-$D113+'Deposite-Withdrawal'!$D113+SUM('Deposite-Withdrawal'!$E114:Y114)</f>
        <v>3530763.3045820752</v>
      </c>
      <c r="Z114" s="8">
        <f>-$D113+'Deposite-Withdrawal'!$D113+SUM('Deposite-Withdrawal'!$E114:Z114)</f>
        <v>3530763.3045820752</v>
      </c>
      <c r="AA114" s="8">
        <f>-$D113+'Deposite-Withdrawal'!$D113+SUM('Deposite-Withdrawal'!$E114:AA114)</f>
        <v>3530763.3045820752</v>
      </c>
      <c r="AB114" s="8">
        <f>-$D113+'Deposite-Withdrawal'!$D113+SUM('Deposite-Withdrawal'!$E114:AB114)</f>
        <v>3530763.3045820752</v>
      </c>
      <c r="AC114" s="8">
        <f>-$D113+'Deposite-Withdrawal'!$D113+SUM('Deposite-Withdrawal'!$E114:AC114)</f>
        <v>3530763.3045820752</v>
      </c>
      <c r="AD114" s="8">
        <f>-$D113+'Deposite-Withdrawal'!$D113+SUM('Deposite-Withdrawal'!$E114:AD114)</f>
        <v>3530763.3045820752</v>
      </c>
      <c r="AE114" s="8">
        <f>-$D113+'Deposite-Withdrawal'!$D113+SUM('Deposite-Withdrawal'!$E114:AE114)</f>
        <v>3530763.3045820752</v>
      </c>
      <c r="AF114" s="8">
        <f>-$D113+'Deposite-Withdrawal'!$D113+SUM('Deposite-Withdrawal'!$E114:AF114)</f>
        <v>3530763.3045820752</v>
      </c>
      <c r="AG114" s="8">
        <f>-$D113+'Deposite-Withdrawal'!$D113+SUM('Deposite-Withdrawal'!$E114:AG114)</f>
        <v>3530763.3045820752</v>
      </c>
      <c r="AH114" s="8">
        <f>-$D113+'Deposite-Withdrawal'!$D113+SUM('Deposite-Withdrawal'!$E114:AH114)</f>
        <v>3530763.3045820752</v>
      </c>
      <c r="AI114" s="8">
        <f>-$D113+'Deposite-Withdrawal'!$D113+SUM('Deposite-Withdrawal'!$E114:AI114)</f>
        <v>3530763.3045820752</v>
      </c>
    </row>
    <row r="115" spans="1:35" x14ac:dyDescent="0.3">
      <c r="A115">
        <v>113</v>
      </c>
      <c r="B115">
        <f t="shared" si="1"/>
        <v>31</v>
      </c>
      <c r="C115" s="11">
        <v>47027</v>
      </c>
      <c r="D115" s="19">
        <f>'Daily Interest'!D115</f>
        <v>-2490.5437999143073</v>
      </c>
      <c r="E115" s="8">
        <f>-$D114+'Deposite-Withdrawal'!$D114+SUM('Deposite-Withdrawal'!$E115:E115)</f>
        <v>3530408.6904274635</v>
      </c>
      <c r="F115" s="8">
        <f>-$D114+'Deposite-Withdrawal'!$D114+SUM('Deposite-Withdrawal'!$E115:F115)</f>
        <v>3530408.6904274635</v>
      </c>
      <c r="G115" s="8">
        <f>-$D114+'Deposite-Withdrawal'!$D114+SUM('Deposite-Withdrawal'!$E115:G115)</f>
        <v>3530408.6904274635</v>
      </c>
      <c r="H115" s="8">
        <f>-$D114+'Deposite-Withdrawal'!$D114+SUM('Deposite-Withdrawal'!$E115:H115)</f>
        <v>3530408.6904274635</v>
      </c>
      <c r="I115" s="8">
        <f>-$D114+'Deposite-Withdrawal'!$D114+SUM('Deposite-Withdrawal'!$E115:I115)</f>
        <v>3567684.6691799359</v>
      </c>
      <c r="J115" s="8">
        <f>-$D114+'Deposite-Withdrawal'!$D114+SUM('Deposite-Withdrawal'!$E115:J115)</f>
        <v>3567684.6691799359</v>
      </c>
      <c r="K115" s="8">
        <f>-$D114+'Deposite-Withdrawal'!$D114+SUM('Deposite-Withdrawal'!$E115:K115)</f>
        <v>3567684.6691799359</v>
      </c>
      <c r="L115" s="8">
        <f>-$D114+'Deposite-Withdrawal'!$D114+SUM('Deposite-Withdrawal'!$E115:L115)</f>
        <v>3567684.6691799359</v>
      </c>
      <c r="M115" s="8">
        <f>-$D114+'Deposite-Withdrawal'!$D114+SUM('Deposite-Withdrawal'!$E115:M115)</f>
        <v>3567684.6691799359</v>
      </c>
      <c r="N115" s="8">
        <f>-$D114+'Deposite-Withdrawal'!$D114+SUM('Deposite-Withdrawal'!$E115:N115)</f>
        <v>3567684.6691799359</v>
      </c>
      <c r="O115" s="8">
        <f>-$D114+'Deposite-Withdrawal'!$D114+SUM('Deposite-Withdrawal'!$E115:O115)</f>
        <v>3567684.6691799359</v>
      </c>
      <c r="P115" s="8">
        <f>-$D114+'Deposite-Withdrawal'!$D114+SUM('Deposite-Withdrawal'!$E115:P115)</f>
        <v>3567684.6691799359</v>
      </c>
      <c r="Q115" s="8">
        <f>-$D114+'Deposite-Withdrawal'!$D114+SUM('Deposite-Withdrawal'!$E115:Q115)</f>
        <v>3567684.6691799359</v>
      </c>
      <c r="R115" s="8">
        <f>-$D114+'Deposite-Withdrawal'!$D114+SUM('Deposite-Withdrawal'!$E115:R115)</f>
        <v>3567684.6691799359</v>
      </c>
      <c r="S115" s="8">
        <f>-$D114+'Deposite-Withdrawal'!$D114+SUM('Deposite-Withdrawal'!$E115:S115)</f>
        <v>3567684.6691799359</v>
      </c>
      <c r="T115" s="8">
        <f>-$D114+'Deposite-Withdrawal'!$D114+SUM('Deposite-Withdrawal'!$E115:T115)</f>
        <v>3567684.6691799359</v>
      </c>
      <c r="U115" s="8">
        <f>-$D114+'Deposite-Withdrawal'!$D114+SUM('Deposite-Withdrawal'!$E115:U115)</f>
        <v>3567684.6691799359</v>
      </c>
      <c r="V115" s="8">
        <f>-$D114+'Deposite-Withdrawal'!$D114+SUM('Deposite-Withdrawal'!$E115:V115)</f>
        <v>3567684.6691799359</v>
      </c>
      <c r="W115" s="8">
        <f>-$D114+'Deposite-Withdrawal'!$D114+SUM('Deposite-Withdrawal'!$E115:W115)</f>
        <v>3567684.6691799359</v>
      </c>
      <c r="X115" s="8">
        <f>-$D114+'Deposite-Withdrawal'!$D114+SUM('Deposite-Withdrawal'!$E115:X115)</f>
        <v>3567684.6691799359</v>
      </c>
      <c r="Y115" s="8">
        <f>-$D114+'Deposite-Withdrawal'!$D114+SUM('Deposite-Withdrawal'!$E115:Y115)</f>
        <v>3567684.6691799359</v>
      </c>
      <c r="Z115" s="8">
        <f>-$D114+'Deposite-Withdrawal'!$D114+SUM('Deposite-Withdrawal'!$E115:Z115)</f>
        <v>3567684.6691799359</v>
      </c>
      <c r="AA115" s="8">
        <f>-$D114+'Deposite-Withdrawal'!$D114+SUM('Deposite-Withdrawal'!$E115:AA115)</f>
        <v>3567684.6691799359</v>
      </c>
      <c r="AB115" s="8">
        <f>-$D114+'Deposite-Withdrawal'!$D114+SUM('Deposite-Withdrawal'!$E115:AB115)</f>
        <v>3567684.6691799359</v>
      </c>
      <c r="AC115" s="8">
        <f>-$D114+'Deposite-Withdrawal'!$D114+SUM('Deposite-Withdrawal'!$E115:AC115)</f>
        <v>3567684.6691799359</v>
      </c>
      <c r="AD115" s="8">
        <f>-$D114+'Deposite-Withdrawal'!$D114+SUM('Deposite-Withdrawal'!$E115:AD115)</f>
        <v>3567684.6691799359</v>
      </c>
      <c r="AE115" s="8">
        <f>-$D114+'Deposite-Withdrawal'!$D114+SUM('Deposite-Withdrawal'!$E115:AE115)</f>
        <v>3567684.6691799359</v>
      </c>
      <c r="AF115" s="8">
        <f>-$D114+'Deposite-Withdrawal'!$D114+SUM('Deposite-Withdrawal'!$E115:AF115)</f>
        <v>3567684.6691799359</v>
      </c>
      <c r="AG115" s="8">
        <f>-$D114+'Deposite-Withdrawal'!$D114+SUM('Deposite-Withdrawal'!$E115:AG115)</f>
        <v>3567684.6691799359</v>
      </c>
      <c r="AH115" s="8">
        <f>-$D114+'Deposite-Withdrawal'!$D114+SUM('Deposite-Withdrawal'!$E115:AH115)</f>
        <v>3567684.6691799359</v>
      </c>
      <c r="AI115" s="8">
        <f>-$D114+'Deposite-Withdrawal'!$D114+SUM('Deposite-Withdrawal'!$E115:AI115)</f>
        <v>3567684.6691799359</v>
      </c>
    </row>
    <row r="116" spans="1:35" x14ac:dyDescent="0.3">
      <c r="A116">
        <v>114</v>
      </c>
      <c r="B116">
        <f t="shared" si="1"/>
        <v>30</v>
      </c>
      <c r="C116" s="11">
        <v>47058</v>
      </c>
      <c r="D116" s="19">
        <f>'Daily Interest'!D116</f>
        <v>-2137.061579902786</v>
      </c>
      <c r="E116" s="8">
        <f>-$D115+'Deposite-Withdrawal'!$D115+SUM('Deposite-Withdrawal'!$E116:E116)</f>
        <v>3567500.1640768321</v>
      </c>
      <c r="F116" s="8">
        <f>-$D115+'Deposite-Withdrawal'!$D115+SUM('Deposite-Withdrawal'!$E116:F116)</f>
        <v>3567500.1640768321</v>
      </c>
      <c r="G116" s="8">
        <f>-$D115+'Deposite-Withdrawal'!$D115+SUM('Deposite-Withdrawal'!$E116:G116)</f>
        <v>3567500.1640768321</v>
      </c>
      <c r="H116" s="8">
        <f>-$D115+'Deposite-Withdrawal'!$D115+SUM('Deposite-Withdrawal'!$E116:H116)</f>
        <v>3567500.1640768321</v>
      </c>
      <c r="I116" s="8">
        <f>-$D115+'Deposite-Withdrawal'!$D115+SUM('Deposite-Withdrawal'!$E116:I116)</f>
        <v>3604776.1428293046</v>
      </c>
      <c r="J116" s="8">
        <f>-$D115+'Deposite-Withdrawal'!$D115+SUM('Deposite-Withdrawal'!$E116:J116)</f>
        <v>3604776.1428293046</v>
      </c>
      <c r="K116" s="8">
        <f>-$D115+'Deposite-Withdrawal'!$D115+SUM('Deposite-Withdrawal'!$E116:K116)</f>
        <v>3604776.1428293046</v>
      </c>
      <c r="L116" s="8">
        <f>-$D115+'Deposite-Withdrawal'!$D115+SUM('Deposite-Withdrawal'!$E116:L116)</f>
        <v>3604776.1428293046</v>
      </c>
      <c r="M116" s="8">
        <f>-$D115+'Deposite-Withdrawal'!$D115+SUM('Deposite-Withdrawal'!$E116:M116)</f>
        <v>3604776.1428293046</v>
      </c>
      <c r="N116" s="8">
        <f>-$D115+'Deposite-Withdrawal'!$D115+SUM('Deposite-Withdrawal'!$E116:N116)</f>
        <v>3604776.1428293046</v>
      </c>
      <c r="O116" s="8">
        <f>-$D115+'Deposite-Withdrawal'!$D115+SUM('Deposite-Withdrawal'!$E116:O116)</f>
        <v>3604776.1428293046</v>
      </c>
      <c r="P116" s="8">
        <f>-$D115+'Deposite-Withdrawal'!$D115+SUM('Deposite-Withdrawal'!$E116:P116)</f>
        <v>3604776.1428293046</v>
      </c>
      <c r="Q116" s="8">
        <f>-$D115+'Deposite-Withdrawal'!$D115+SUM('Deposite-Withdrawal'!$E116:Q116)</f>
        <v>3604776.1428293046</v>
      </c>
      <c r="R116" s="8">
        <f>-$D115+'Deposite-Withdrawal'!$D115+SUM('Deposite-Withdrawal'!$E116:R116)</f>
        <v>3604776.1428293046</v>
      </c>
      <c r="S116" s="8">
        <f>-$D115+'Deposite-Withdrawal'!$D115+SUM('Deposite-Withdrawal'!$E116:S116)</f>
        <v>3604776.1428293046</v>
      </c>
      <c r="T116" s="8">
        <f>-$D115+'Deposite-Withdrawal'!$D115+SUM('Deposite-Withdrawal'!$E116:T116)</f>
        <v>3604776.1428293046</v>
      </c>
      <c r="U116" s="8">
        <f>-$D115+'Deposite-Withdrawal'!$D115+SUM('Deposite-Withdrawal'!$E116:U116)</f>
        <v>3604776.1428293046</v>
      </c>
      <c r="V116" s="8">
        <f>-$D115+'Deposite-Withdrawal'!$D115+SUM('Deposite-Withdrawal'!$E116:V116)</f>
        <v>3604776.1428293046</v>
      </c>
      <c r="W116" s="8">
        <f>-$D115+'Deposite-Withdrawal'!$D115+SUM('Deposite-Withdrawal'!$E116:W116)</f>
        <v>3604776.1428293046</v>
      </c>
      <c r="X116" s="8">
        <f>-$D115+'Deposite-Withdrawal'!$D115+SUM('Deposite-Withdrawal'!$E116:X116)</f>
        <v>3604776.1428293046</v>
      </c>
      <c r="Y116" s="8">
        <f>-$D115+'Deposite-Withdrawal'!$D115+SUM('Deposite-Withdrawal'!$E116:Y116)</f>
        <v>3604776.1428293046</v>
      </c>
      <c r="Z116" s="8">
        <f>-$D115+'Deposite-Withdrawal'!$D115+SUM('Deposite-Withdrawal'!$E116:Z116)</f>
        <v>3604776.1428293046</v>
      </c>
      <c r="AA116" s="8">
        <f>-$D115+'Deposite-Withdrawal'!$D115+SUM('Deposite-Withdrawal'!$E116:AA116)</f>
        <v>3604776.1428293046</v>
      </c>
      <c r="AB116" s="8">
        <f>-$D115+'Deposite-Withdrawal'!$D115+SUM('Deposite-Withdrawal'!$E116:AB116)</f>
        <v>3604776.1428293046</v>
      </c>
      <c r="AC116" s="8">
        <f>-$D115+'Deposite-Withdrawal'!$D115+SUM('Deposite-Withdrawal'!$E116:AC116)</f>
        <v>3604776.1428293046</v>
      </c>
      <c r="AD116" s="8">
        <f>-$D115+'Deposite-Withdrawal'!$D115+SUM('Deposite-Withdrawal'!$E116:AD116)</f>
        <v>3604776.1428293046</v>
      </c>
      <c r="AE116" s="8">
        <f>-$D115+'Deposite-Withdrawal'!$D115+SUM('Deposite-Withdrawal'!$E116:AE116)</f>
        <v>3604776.1428293046</v>
      </c>
      <c r="AF116" s="8">
        <f>-$D115+'Deposite-Withdrawal'!$D115+SUM('Deposite-Withdrawal'!$E116:AF116)</f>
        <v>3604776.1428293046</v>
      </c>
      <c r="AG116" s="8">
        <f>-$D115+'Deposite-Withdrawal'!$D115+SUM('Deposite-Withdrawal'!$E116:AG116)</f>
        <v>3604776.1428293046</v>
      </c>
      <c r="AH116" s="8">
        <f>-$D115+'Deposite-Withdrawal'!$D115+SUM('Deposite-Withdrawal'!$E116:AH116)</f>
        <v>3604776.1428293046</v>
      </c>
      <c r="AI116" s="8">
        <f>-$D115+'Deposite-Withdrawal'!$D115+SUM('Deposite-Withdrawal'!$E116:AI116)</f>
        <v>3604776.1428293046</v>
      </c>
    </row>
    <row r="117" spans="1:35" x14ac:dyDescent="0.3">
      <c r="A117">
        <v>115</v>
      </c>
      <c r="B117">
        <f t="shared" si="1"/>
        <v>31</v>
      </c>
      <c r="C117" s="11">
        <v>47088</v>
      </c>
      <c r="D117" s="19">
        <f>'Daily Interest'!D117</f>
        <v>-1917.5638384097763</v>
      </c>
      <c r="E117" s="8">
        <f>-$D116+'Deposite-Withdrawal'!$D116+SUM('Deposite-Withdrawal'!$E117:E117)</f>
        <v>3604422.6606092928</v>
      </c>
      <c r="F117" s="8">
        <f>-$D116+'Deposite-Withdrawal'!$D116+SUM('Deposite-Withdrawal'!$E117:F117)</f>
        <v>3604422.6606092928</v>
      </c>
      <c r="G117" s="8">
        <f>-$D116+'Deposite-Withdrawal'!$D116+SUM('Deposite-Withdrawal'!$E117:G117)</f>
        <v>3604422.6606092928</v>
      </c>
      <c r="H117" s="8">
        <f>-$D116+'Deposite-Withdrawal'!$D116+SUM('Deposite-Withdrawal'!$E117:H117)</f>
        <v>3604422.6606092928</v>
      </c>
      <c r="I117" s="8">
        <f>-$D116+'Deposite-Withdrawal'!$D116+SUM('Deposite-Withdrawal'!$E117:I117)</f>
        <v>3641698.6393617652</v>
      </c>
      <c r="J117" s="8">
        <f>-$D116+'Deposite-Withdrawal'!$D116+SUM('Deposite-Withdrawal'!$E117:J117)</f>
        <v>3641698.6393617652</v>
      </c>
      <c r="K117" s="8">
        <f>-$D116+'Deposite-Withdrawal'!$D116+SUM('Deposite-Withdrawal'!$E117:K117)</f>
        <v>3641698.6393617652</v>
      </c>
      <c r="L117" s="8">
        <f>-$D116+'Deposite-Withdrawal'!$D116+SUM('Deposite-Withdrawal'!$E117:L117)</f>
        <v>3641698.6393617652</v>
      </c>
      <c r="M117" s="8">
        <f>-$D116+'Deposite-Withdrawal'!$D116+SUM('Deposite-Withdrawal'!$E117:M117)</f>
        <v>3641698.6393617652</v>
      </c>
      <c r="N117" s="8">
        <f>-$D116+'Deposite-Withdrawal'!$D116+SUM('Deposite-Withdrawal'!$E117:N117)</f>
        <v>3641698.6393617652</v>
      </c>
      <c r="O117" s="8">
        <f>-$D116+'Deposite-Withdrawal'!$D116+SUM('Deposite-Withdrawal'!$E117:O117)</f>
        <v>3641698.6393617652</v>
      </c>
      <c r="P117" s="8">
        <f>-$D116+'Deposite-Withdrawal'!$D116+SUM('Deposite-Withdrawal'!$E117:P117)</f>
        <v>3641698.6393617652</v>
      </c>
      <c r="Q117" s="8">
        <f>-$D116+'Deposite-Withdrawal'!$D116+SUM('Deposite-Withdrawal'!$E117:Q117)</f>
        <v>3641698.6393617652</v>
      </c>
      <c r="R117" s="8">
        <f>-$D116+'Deposite-Withdrawal'!$D116+SUM('Deposite-Withdrawal'!$E117:R117)</f>
        <v>3641698.6393617652</v>
      </c>
      <c r="S117" s="8">
        <f>-$D116+'Deposite-Withdrawal'!$D116+SUM('Deposite-Withdrawal'!$E117:S117)</f>
        <v>3641698.6393617652</v>
      </c>
      <c r="T117" s="8">
        <f>-$D116+'Deposite-Withdrawal'!$D116+SUM('Deposite-Withdrawal'!$E117:T117)</f>
        <v>3641698.6393617652</v>
      </c>
      <c r="U117" s="8">
        <f>-$D116+'Deposite-Withdrawal'!$D116+SUM('Deposite-Withdrawal'!$E117:U117)</f>
        <v>3641698.6393617652</v>
      </c>
      <c r="V117" s="8">
        <f>-$D116+'Deposite-Withdrawal'!$D116+SUM('Deposite-Withdrawal'!$E117:V117)</f>
        <v>3641698.6393617652</v>
      </c>
      <c r="W117" s="8">
        <f>-$D116+'Deposite-Withdrawal'!$D116+SUM('Deposite-Withdrawal'!$E117:W117)</f>
        <v>3641698.6393617652</v>
      </c>
      <c r="X117" s="8">
        <f>-$D116+'Deposite-Withdrawal'!$D116+SUM('Deposite-Withdrawal'!$E117:X117)</f>
        <v>3641698.6393617652</v>
      </c>
      <c r="Y117" s="8">
        <f>-$D116+'Deposite-Withdrawal'!$D116+SUM('Deposite-Withdrawal'!$E117:Y117)</f>
        <v>3641698.6393617652</v>
      </c>
      <c r="Z117" s="8">
        <f>-$D116+'Deposite-Withdrawal'!$D116+SUM('Deposite-Withdrawal'!$E117:Z117)</f>
        <v>3641698.6393617652</v>
      </c>
      <c r="AA117" s="8">
        <f>-$D116+'Deposite-Withdrawal'!$D116+SUM('Deposite-Withdrawal'!$E117:AA117)</f>
        <v>3641698.6393617652</v>
      </c>
      <c r="AB117" s="8">
        <f>-$D116+'Deposite-Withdrawal'!$D116+SUM('Deposite-Withdrawal'!$E117:AB117)</f>
        <v>3641698.6393617652</v>
      </c>
      <c r="AC117" s="8">
        <f>-$D116+'Deposite-Withdrawal'!$D116+SUM('Deposite-Withdrawal'!$E117:AC117)</f>
        <v>3641698.6393617652</v>
      </c>
      <c r="AD117" s="8">
        <f>-$D116+'Deposite-Withdrawal'!$D116+SUM('Deposite-Withdrawal'!$E117:AD117)</f>
        <v>3641698.6393617652</v>
      </c>
      <c r="AE117" s="8">
        <f>-$D116+'Deposite-Withdrawal'!$D116+SUM('Deposite-Withdrawal'!$E117:AE117)</f>
        <v>3641698.6393617652</v>
      </c>
      <c r="AF117" s="8">
        <f>-$D116+'Deposite-Withdrawal'!$D116+SUM('Deposite-Withdrawal'!$E117:AF117)</f>
        <v>3641698.6393617652</v>
      </c>
      <c r="AG117" s="8">
        <f>-$D116+'Deposite-Withdrawal'!$D116+SUM('Deposite-Withdrawal'!$E117:AG117)</f>
        <v>3641698.6393617652</v>
      </c>
      <c r="AH117" s="8">
        <f>-$D116+'Deposite-Withdrawal'!$D116+SUM('Deposite-Withdrawal'!$E117:AH117)</f>
        <v>3641698.6393617652</v>
      </c>
      <c r="AI117" s="8">
        <f>-$D116+'Deposite-Withdrawal'!$D116+SUM('Deposite-Withdrawal'!$E117:AI117)</f>
        <v>3641698.6393617652</v>
      </c>
    </row>
    <row r="118" spans="1:35" x14ac:dyDescent="0.3">
      <c r="A118">
        <v>116</v>
      </c>
      <c r="B118">
        <f t="shared" si="1"/>
        <v>31</v>
      </c>
      <c r="C118" s="11">
        <v>47119</v>
      </c>
      <c r="D118" s="19">
        <f>'Daily Interest'!D118</f>
        <v>-1612.9156109257342</v>
      </c>
      <c r="E118" s="8">
        <f>-$D117+'Deposite-Withdrawal'!$D117+SUM('Deposite-Withdrawal'!$E118:E118)</f>
        <v>3641479.1416202723</v>
      </c>
      <c r="F118" s="8">
        <f>-$D117+'Deposite-Withdrawal'!$D117+SUM('Deposite-Withdrawal'!$E118:F118)</f>
        <v>3641479.1416202723</v>
      </c>
      <c r="G118" s="8">
        <f>-$D117+'Deposite-Withdrawal'!$D117+SUM('Deposite-Withdrawal'!$E118:G118)</f>
        <v>3641479.1416202723</v>
      </c>
      <c r="H118" s="8">
        <f>-$D117+'Deposite-Withdrawal'!$D117+SUM('Deposite-Withdrawal'!$E118:H118)</f>
        <v>3641479.1416202723</v>
      </c>
      <c r="I118" s="8">
        <f>-$D117+'Deposite-Withdrawal'!$D117+SUM('Deposite-Withdrawal'!$E118:I118)</f>
        <v>3678755.1203727447</v>
      </c>
      <c r="J118" s="8">
        <f>-$D117+'Deposite-Withdrawal'!$D117+SUM('Deposite-Withdrawal'!$E118:J118)</f>
        <v>3678755.1203727447</v>
      </c>
      <c r="K118" s="8">
        <f>-$D117+'Deposite-Withdrawal'!$D117+SUM('Deposite-Withdrawal'!$E118:K118)</f>
        <v>3678755.1203727447</v>
      </c>
      <c r="L118" s="8">
        <f>-$D117+'Deposite-Withdrawal'!$D117+SUM('Deposite-Withdrawal'!$E118:L118)</f>
        <v>3678755.1203727447</v>
      </c>
      <c r="M118" s="8">
        <f>-$D117+'Deposite-Withdrawal'!$D117+SUM('Deposite-Withdrawal'!$E118:M118)</f>
        <v>3678755.1203727447</v>
      </c>
      <c r="N118" s="8">
        <f>-$D117+'Deposite-Withdrawal'!$D117+SUM('Deposite-Withdrawal'!$E118:N118)</f>
        <v>3678755.1203727447</v>
      </c>
      <c r="O118" s="8">
        <f>-$D117+'Deposite-Withdrawal'!$D117+SUM('Deposite-Withdrawal'!$E118:O118)</f>
        <v>3678755.1203727447</v>
      </c>
      <c r="P118" s="8">
        <f>-$D117+'Deposite-Withdrawal'!$D117+SUM('Deposite-Withdrawal'!$E118:P118)</f>
        <v>3678755.1203727447</v>
      </c>
      <c r="Q118" s="8">
        <f>-$D117+'Deposite-Withdrawal'!$D117+SUM('Deposite-Withdrawal'!$E118:Q118)</f>
        <v>3678755.1203727447</v>
      </c>
      <c r="R118" s="8">
        <f>-$D117+'Deposite-Withdrawal'!$D117+SUM('Deposite-Withdrawal'!$E118:R118)</f>
        <v>3678755.1203727447</v>
      </c>
      <c r="S118" s="8">
        <f>-$D117+'Deposite-Withdrawal'!$D117+SUM('Deposite-Withdrawal'!$E118:S118)</f>
        <v>3678755.1203727447</v>
      </c>
      <c r="T118" s="8">
        <f>-$D117+'Deposite-Withdrawal'!$D117+SUM('Deposite-Withdrawal'!$E118:T118)</f>
        <v>3678755.1203727447</v>
      </c>
      <c r="U118" s="8">
        <f>-$D117+'Deposite-Withdrawal'!$D117+SUM('Deposite-Withdrawal'!$E118:U118)</f>
        <v>3678755.1203727447</v>
      </c>
      <c r="V118" s="8">
        <f>-$D117+'Deposite-Withdrawal'!$D117+SUM('Deposite-Withdrawal'!$E118:V118)</f>
        <v>3678755.1203727447</v>
      </c>
      <c r="W118" s="8">
        <f>-$D117+'Deposite-Withdrawal'!$D117+SUM('Deposite-Withdrawal'!$E118:W118)</f>
        <v>3678755.1203727447</v>
      </c>
      <c r="X118" s="8">
        <f>-$D117+'Deposite-Withdrawal'!$D117+SUM('Deposite-Withdrawal'!$E118:X118)</f>
        <v>3678755.1203727447</v>
      </c>
      <c r="Y118" s="8">
        <f>-$D117+'Deposite-Withdrawal'!$D117+SUM('Deposite-Withdrawal'!$E118:Y118)</f>
        <v>3678755.1203727447</v>
      </c>
      <c r="Z118" s="8">
        <f>-$D117+'Deposite-Withdrawal'!$D117+SUM('Deposite-Withdrawal'!$E118:Z118)</f>
        <v>3678755.1203727447</v>
      </c>
      <c r="AA118" s="8">
        <f>-$D117+'Deposite-Withdrawal'!$D117+SUM('Deposite-Withdrawal'!$E118:AA118)</f>
        <v>3678755.1203727447</v>
      </c>
      <c r="AB118" s="8">
        <f>-$D117+'Deposite-Withdrawal'!$D117+SUM('Deposite-Withdrawal'!$E118:AB118)</f>
        <v>3678755.1203727447</v>
      </c>
      <c r="AC118" s="8">
        <f>-$D117+'Deposite-Withdrawal'!$D117+SUM('Deposite-Withdrawal'!$E118:AC118)</f>
        <v>3678755.1203727447</v>
      </c>
      <c r="AD118" s="8">
        <f>-$D117+'Deposite-Withdrawal'!$D117+SUM('Deposite-Withdrawal'!$E118:AD118)</f>
        <v>3678755.1203727447</v>
      </c>
      <c r="AE118" s="8">
        <f>-$D117+'Deposite-Withdrawal'!$D117+SUM('Deposite-Withdrawal'!$E118:AE118)</f>
        <v>3678755.1203727447</v>
      </c>
      <c r="AF118" s="8">
        <f>-$D117+'Deposite-Withdrawal'!$D117+SUM('Deposite-Withdrawal'!$E118:AF118)</f>
        <v>3678755.1203727447</v>
      </c>
      <c r="AG118" s="8">
        <f>-$D117+'Deposite-Withdrawal'!$D117+SUM('Deposite-Withdrawal'!$E118:AG118)</f>
        <v>3678755.1203727447</v>
      </c>
      <c r="AH118" s="8">
        <f>-$D117+'Deposite-Withdrawal'!$D117+SUM('Deposite-Withdrawal'!$E118:AH118)</f>
        <v>3678755.1203727447</v>
      </c>
      <c r="AI118" s="8">
        <f>-$D117+'Deposite-Withdrawal'!$D117+SUM('Deposite-Withdrawal'!$E118:AI118)</f>
        <v>3678755.1203727447</v>
      </c>
    </row>
    <row r="119" spans="1:35" x14ac:dyDescent="0.3">
      <c r="A119">
        <v>117</v>
      </c>
      <c r="B119">
        <f t="shared" si="1"/>
        <v>28</v>
      </c>
      <c r="C119" s="11">
        <v>47150</v>
      </c>
      <c r="D119" s="19">
        <f>'Daily Interest'!D119</f>
        <v>-1187.8912874512348</v>
      </c>
      <c r="E119" s="8">
        <f>-$D118+'Deposite-Withdrawal'!$D118+SUM('Deposite-Withdrawal'!$E119:E119)</f>
        <v>3678450.4721452608</v>
      </c>
      <c r="F119" s="8">
        <f>-$D118+'Deposite-Withdrawal'!$D118+SUM('Deposite-Withdrawal'!$E119:F119)</f>
        <v>3678450.4721452608</v>
      </c>
      <c r="G119" s="8">
        <f>-$D118+'Deposite-Withdrawal'!$D118+SUM('Deposite-Withdrawal'!$E119:G119)</f>
        <v>3678450.4721452608</v>
      </c>
      <c r="H119" s="8">
        <f>-$D118+'Deposite-Withdrawal'!$D118+SUM('Deposite-Withdrawal'!$E119:H119)</f>
        <v>3678450.4721452608</v>
      </c>
      <c r="I119" s="8">
        <f>-$D118+'Deposite-Withdrawal'!$D118+SUM('Deposite-Withdrawal'!$E119:I119)</f>
        <v>3715726.4508977332</v>
      </c>
      <c r="J119" s="8">
        <f>-$D118+'Deposite-Withdrawal'!$D118+SUM('Deposite-Withdrawal'!$E119:J119)</f>
        <v>3715726.4508977332</v>
      </c>
      <c r="K119" s="8">
        <f>-$D118+'Deposite-Withdrawal'!$D118+SUM('Deposite-Withdrawal'!$E119:K119)</f>
        <v>3715726.4508977332</v>
      </c>
      <c r="L119" s="8">
        <f>-$D118+'Deposite-Withdrawal'!$D118+SUM('Deposite-Withdrawal'!$E119:L119)</f>
        <v>3715726.4508977332</v>
      </c>
      <c r="M119" s="8">
        <f>-$D118+'Deposite-Withdrawal'!$D118+SUM('Deposite-Withdrawal'!$E119:M119)</f>
        <v>3715726.4508977332</v>
      </c>
      <c r="N119" s="8">
        <f>-$D118+'Deposite-Withdrawal'!$D118+SUM('Deposite-Withdrawal'!$E119:N119)</f>
        <v>3715726.4508977332</v>
      </c>
      <c r="O119" s="8">
        <f>-$D118+'Deposite-Withdrawal'!$D118+SUM('Deposite-Withdrawal'!$E119:O119)</f>
        <v>3715726.4508977332</v>
      </c>
      <c r="P119" s="8">
        <f>-$D118+'Deposite-Withdrawal'!$D118+SUM('Deposite-Withdrawal'!$E119:P119)</f>
        <v>3715726.4508977332</v>
      </c>
      <c r="Q119" s="8">
        <f>-$D118+'Deposite-Withdrawal'!$D118+SUM('Deposite-Withdrawal'!$E119:Q119)</f>
        <v>3715726.4508977332</v>
      </c>
      <c r="R119" s="8">
        <f>-$D118+'Deposite-Withdrawal'!$D118+SUM('Deposite-Withdrawal'!$E119:R119)</f>
        <v>3715726.4508977332</v>
      </c>
      <c r="S119" s="8">
        <f>-$D118+'Deposite-Withdrawal'!$D118+SUM('Deposite-Withdrawal'!$E119:S119)</f>
        <v>3715726.4508977332</v>
      </c>
      <c r="T119" s="8">
        <f>-$D118+'Deposite-Withdrawal'!$D118+SUM('Deposite-Withdrawal'!$E119:T119)</f>
        <v>3715726.4508977332</v>
      </c>
      <c r="U119" s="8">
        <f>-$D118+'Deposite-Withdrawal'!$D118+SUM('Deposite-Withdrawal'!$E119:U119)</f>
        <v>3715726.4508977332</v>
      </c>
      <c r="V119" s="8">
        <f>-$D118+'Deposite-Withdrawal'!$D118+SUM('Deposite-Withdrawal'!$E119:V119)</f>
        <v>3715726.4508977332</v>
      </c>
      <c r="W119" s="8">
        <f>-$D118+'Deposite-Withdrawal'!$D118+SUM('Deposite-Withdrawal'!$E119:W119)</f>
        <v>3715726.4508977332</v>
      </c>
      <c r="X119" s="8">
        <f>-$D118+'Deposite-Withdrawal'!$D118+SUM('Deposite-Withdrawal'!$E119:X119)</f>
        <v>3715726.4508977332</v>
      </c>
      <c r="Y119" s="8">
        <f>-$D118+'Deposite-Withdrawal'!$D118+SUM('Deposite-Withdrawal'!$E119:Y119)</f>
        <v>3715726.4508977332</v>
      </c>
      <c r="Z119" s="8">
        <f>-$D118+'Deposite-Withdrawal'!$D118+SUM('Deposite-Withdrawal'!$E119:Z119)</f>
        <v>3715726.4508977332</v>
      </c>
      <c r="AA119" s="8">
        <f>-$D118+'Deposite-Withdrawal'!$D118+SUM('Deposite-Withdrawal'!$E119:AA119)</f>
        <v>3715726.4508977332</v>
      </c>
      <c r="AB119" s="8">
        <f>-$D118+'Deposite-Withdrawal'!$D118+SUM('Deposite-Withdrawal'!$E119:AB119)</f>
        <v>3715726.4508977332</v>
      </c>
      <c r="AC119" s="8">
        <f>-$D118+'Deposite-Withdrawal'!$D118+SUM('Deposite-Withdrawal'!$E119:AC119)</f>
        <v>3715726.4508977332</v>
      </c>
      <c r="AD119" s="8">
        <f>-$D118+'Deposite-Withdrawal'!$D118+SUM('Deposite-Withdrawal'!$E119:AD119)</f>
        <v>3715726.4508977332</v>
      </c>
      <c r="AE119" s="8">
        <f>-$D118+'Deposite-Withdrawal'!$D118+SUM('Deposite-Withdrawal'!$E119:AE119)</f>
        <v>3715726.4508977332</v>
      </c>
      <c r="AF119" s="8">
        <f>-$D118+'Deposite-Withdrawal'!$D118+SUM('Deposite-Withdrawal'!$E119:AF119)</f>
        <v>3715726.4508977332</v>
      </c>
      <c r="AG119" s="8">
        <f>-$D118+'Deposite-Withdrawal'!$D118+SUM('Deposite-Withdrawal'!$E119:AG119)</f>
        <v>3715726.4508977332</v>
      </c>
      <c r="AH119" s="8">
        <f>-$D118+'Deposite-Withdrawal'!$D118+SUM('Deposite-Withdrawal'!$E119:AH119)</f>
        <v>3715726.4508977332</v>
      </c>
      <c r="AI119" s="8">
        <f>-$D118+'Deposite-Withdrawal'!$D118+SUM('Deposite-Withdrawal'!$E119:AI119)</f>
        <v>3715726.4508977332</v>
      </c>
    </row>
    <row r="120" spans="1:35" x14ac:dyDescent="0.3">
      <c r="A120">
        <v>118</v>
      </c>
      <c r="B120">
        <f t="shared" si="1"/>
        <v>31</v>
      </c>
      <c r="C120" s="11">
        <v>47178</v>
      </c>
      <c r="D120" s="19">
        <f>'Daily Interest'!D120</f>
        <v>-1009.2546677447023</v>
      </c>
      <c r="E120" s="8">
        <f>-$D119+'Deposite-Withdrawal'!$D119+SUM('Deposite-Withdrawal'!$E120:E120)</f>
        <v>3715301.4265742586</v>
      </c>
      <c r="F120" s="8">
        <f>-$D119+'Deposite-Withdrawal'!$D119+SUM('Deposite-Withdrawal'!$E120:F120)</f>
        <v>3715301.4265742586</v>
      </c>
      <c r="G120" s="8">
        <f>-$D119+'Deposite-Withdrawal'!$D119+SUM('Deposite-Withdrawal'!$E120:G120)</f>
        <v>3715301.4265742586</v>
      </c>
      <c r="H120" s="8">
        <f>-$D119+'Deposite-Withdrawal'!$D119+SUM('Deposite-Withdrawal'!$E120:H120)</f>
        <v>3715301.4265742586</v>
      </c>
      <c r="I120" s="8">
        <f>-$D119+'Deposite-Withdrawal'!$D119+SUM('Deposite-Withdrawal'!$E120:I120)</f>
        <v>3752577.405326731</v>
      </c>
      <c r="J120" s="8">
        <f>-$D119+'Deposite-Withdrawal'!$D119+SUM('Deposite-Withdrawal'!$E120:J120)</f>
        <v>3752577.405326731</v>
      </c>
      <c r="K120" s="8">
        <f>-$D119+'Deposite-Withdrawal'!$D119+SUM('Deposite-Withdrawal'!$E120:K120)</f>
        <v>3752577.405326731</v>
      </c>
      <c r="L120" s="8">
        <f>-$D119+'Deposite-Withdrawal'!$D119+SUM('Deposite-Withdrawal'!$E120:L120)</f>
        <v>3752577.405326731</v>
      </c>
      <c r="M120" s="8">
        <f>-$D119+'Deposite-Withdrawal'!$D119+SUM('Deposite-Withdrawal'!$E120:M120)</f>
        <v>3752577.405326731</v>
      </c>
      <c r="N120" s="8">
        <f>-$D119+'Deposite-Withdrawal'!$D119+SUM('Deposite-Withdrawal'!$E120:N120)</f>
        <v>3752577.405326731</v>
      </c>
      <c r="O120" s="8">
        <f>-$D119+'Deposite-Withdrawal'!$D119+SUM('Deposite-Withdrawal'!$E120:O120)</f>
        <v>3752577.405326731</v>
      </c>
      <c r="P120" s="8">
        <f>-$D119+'Deposite-Withdrawal'!$D119+SUM('Deposite-Withdrawal'!$E120:P120)</f>
        <v>3752577.405326731</v>
      </c>
      <c r="Q120" s="8">
        <f>-$D119+'Deposite-Withdrawal'!$D119+SUM('Deposite-Withdrawal'!$E120:Q120)</f>
        <v>3752577.405326731</v>
      </c>
      <c r="R120" s="8">
        <f>-$D119+'Deposite-Withdrawal'!$D119+SUM('Deposite-Withdrawal'!$E120:R120)</f>
        <v>3752577.405326731</v>
      </c>
      <c r="S120" s="8">
        <f>-$D119+'Deposite-Withdrawal'!$D119+SUM('Deposite-Withdrawal'!$E120:S120)</f>
        <v>3752577.405326731</v>
      </c>
      <c r="T120" s="8">
        <f>-$D119+'Deposite-Withdrawal'!$D119+SUM('Deposite-Withdrawal'!$E120:T120)</f>
        <v>3752577.405326731</v>
      </c>
      <c r="U120" s="8">
        <f>-$D119+'Deposite-Withdrawal'!$D119+SUM('Deposite-Withdrawal'!$E120:U120)</f>
        <v>3752577.405326731</v>
      </c>
      <c r="V120" s="8">
        <f>-$D119+'Deposite-Withdrawal'!$D119+SUM('Deposite-Withdrawal'!$E120:V120)</f>
        <v>3752577.405326731</v>
      </c>
      <c r="W120" s="8">
        <f>-$D119+'Deposite-Withdrawal'!$D119+SUM('Deposite-Withdrawal'!$E120:W120)</f>
        <v>3752577.405326731</v>
      </c>
      <c r="X120" s="8">
        <f>-$D119+'Deposite-Withdrawal'!$D119+SUM('Deposite-Withdrawal'!$E120:X120)</f>
        <v>3752577.405326731</v>
      </c>
      <c r="Y120" s="8">
        <f>-$D119+'Deposite-Withdrawal'!$D119+SUM('Deposite-Withdrawal'!$E120:Y120)</f>
        <v>3752577.405326731</v>
      </c>
      <c r="Z120" s="8">
        <f>-$D119+'Deposite-Withdrawal'!$D119+SUM('Deposite-Withdrawal'!$E120:Z120)</f>
        <v>3752577.405326731</v>
      </c>
      <c r="AA120" s="8">
        <f>-$D119+'Deposite-Withdrawal'!$D119+SUM('Deposite-Withdrawal'!$E120:AA120)</f>
        <v>3752577.405326731</v>
      </c>
      <c r="AB120" s="8">
        <f>-$D119+'Deposite-Withdrawal'!$D119+SUM('Deposite-Withdrawal'!$E120:AB120)</f>
        <v>3752577.405326731</v>
      </c>
      <c r="AC120" s="8">
        <f>-$D119+'Deposite-Withdrawal'!$D119+SUM('Deposite-Withdrawal'!$E120:AC120)</f>
        <v>3752577.405326731</v>
      </c>
      <c r="AD120" s="8">
        <f>-$D119+'Deposite-Withdrawal'!$D119+SUM('Deposite-Withdrawal'!$E120:AD120)</f>
        <v>3752577.405326731</v>
      </c>
      <c r="AE120" s="8">
        <f>-$D119+'Deposite-Withdrawal'!$D119+SUM('Deposite-Withdrawal'!$E120:AE120)</f>
        <v>3752577.405326731</v>
      </c>
      <c r="AF120" s="8">
        <f>-$D119+'Deposite-Withdrawal'!$D119+SUM('Deposite-Withdrawal'!$E120:AF120)</f>
        <v>3752577.405326731</v>
      </c>
      <c r="AG120" s="8">
        <f>-$D119+'Deposite-Withdrawal'!$D119+SUM('Deposite-Withdrawal'!$E120:AG120)</f>
        <v>3752577.405326731</v>
      </c>
      <c r="AH120" s="8">
        <f>-$D119+'Deposite-Withdrawal'!$D119+SUM('Deposite-Withdrawal'!$E120:AH120)</f>
        <v>3752577.405326731</v>
      </c>
      <c r="AI120" s="8">
        <f>-$D119+'Deposite-Withdrawal'!$D119+SUM('Deposite-Withdrawal'!$E120:AI120)</f>
        <v>3752577.405326731</v>
      </c>
    </row>
    <row r="121" spans="1:35" x14ac:dyDescent="0.3">
      <c r="A121">
        <v>119</v>
      </c>
      <c r="B121">
        <f t="shared" si="1"/>
        <v>30</v>
      </c>
      <c r="C121" s="11">
        <v>47209</v>
      </c>
      <c r="D121" s="19">
        <f>'Daily Interest'!D121</f>
        <v>-661.60230212771398</v>
      </c>
      <c r="E121" s="8">
        <f>-$D120+'Deposite-Withdrawal'!$D120+SUM('Deposite-Withdrawal'!$E121:E121)</f>
        <v>3752398.7687070244</v>
      </c>
      <c r="F121" s="8">
        <f>-$D120+'Deposite-Withdrawal'!$D120+SUM('Deposite-Withdrawal'!$E121:F121)</f>
        <v>3752398.7687070244</v>
      </c>
      <c r="G121" s="8">
        <f>-$D120+'Deposite-Withdrawal'!$D120+SUM('Deposite-Withdrawal'!$E121:G121)</f>
        <v>3752398.7687070244</v>
      </c>
      <c r="H121" s="8">
        <f>-$D120+'Deposite-Withdrawal'!$D120+SUM('Deposite-Withdrawal'!$E121:H121)</f>
        <v>3752398.7687070244</v>
      </c>
      <c r="I121" s="8">
        <f>-$D120+'Deposite-Withdrawal'!$D120+SUM('Deposite-Withdrawal'!$E121:I121)</f>
        <v>3789674.7474594968</v>
      </c>
      <c r="J121" s="8">
        <f>-$D120+'Deposite-Withdrawal'!$D120+SUM('Deposite-Withdrawal'!$E121:J121)</f>
        <v>3789674.7474594968</v>
      </c>
      <c r="K121" s="8">
        <f>-$D120+'Deposite-Withdrawal'!$D120+SUM('Deposite-Withdrawal'!$E121:K121)</f>
        <v>3789674.7474594968</v>
      </c>
      <c r="L121" s="8">
        <f>-$D120+'Deposite-Withdrawal'!$D120+SUM('Deposite-Withdrawal'!$E121:L121)</f>
        <v>3789674.7474594968</v>
      </c>
      <c r="M121" s="8">
        <f>-$D120+'Deposite-Withdrawal'!$D120+SUM('Deposite-Withdrawal'!$E121:M121)</f>
        <v>3789674.7474594968</v>
      </c>
      <c r="N121" s="8">
        <f>-$D120+'Deposite-Withdrawal'!$D120+SUM('Deposite-Withdrawal'!$E121:N121)</f>
        <v>3789674.7474594968</v>
      </c>
      <c r="O121" s="8">
        <f>-$D120+'Deposite-Withdrawal'!$D120+SUM('Deposite-Withdrawal'!$E121:O121)</f>
        <v>3789674.7474594968</v>
      </c>
      <c r="P121" s="8">
        <f>-$D120+'Deposite-Withdrawal'!$D120+SUM('Deposite-Withdrawal'!$E121:P121)</f>
        <v>3789674.7474594968</v>
      </c>
      <c r="Q121" s="8">
        <f>-$D120+'Deposite-Withdrawal'!$D120+SUM('Deposite-Withdrawal'!$E121:Q121)</f>
        <v>3789674.7474594968</v>
      </c>
      <c r="R121" s="8">
        <f>-$D120+'Deposite-Withdrawal'!$D120+SUM('Deposite-Withdrawal'!$E121:R121)</f>
        <v>3789674.7474594968</v>
      </c>
      <c r="S121" s="8">
        <f>-$D120+'Deposite-Withdrawal'!$D120+SUM('Deposite-Withdrawal'!$E121:S121)</f>
        <v>3789674.7474594968</v>
      </c>
      <c r="T121" s="8">
        <f>-$D120+'Deposite-Withdrawal'!$D120+SUM('Deposite-Withdrawal'!$E121:T121)</f>
        <v>3789674.7474594968</v>
      </c>
      <c r="U121" s="8">
        <f>-$D120+'Deposite-Withdrawal'!$D120+SUM('Deposite-Withdrawal'!$E121:U121)</f>
        <v>3789674.7474594968</v>
      </c>
      <c r="V121" s="8">
        <f>-$D120+'Deposite-Withdrawal'!$D120+SUM('Deposite-Withdrawal'!$E121:V121)</f>
        <v>3789674.7474594968</v>
      </c>
      <c r="W121" s="8">
        <f>-$D120+'Deposite-Withdrawal'!$D120+SUM('Deposite-Withdrawal'!$E121:W121)</f>
        <v>3789674.7474594968</v>
      </c>
      <c r="X121" s="8">
        <f>-$D120+'Deposite-Withdrawal'!$D120+SUM('Deposite-Withdrawal'!$E121:X121)</f>
        <v>3789674.7474594968</v>
      </c>
      <c r="Y121" s="8">
        <f>-$D120+'Deposite-Withdrawal'!$D120+SUM('Deposite-Withdrawal'!$E121:Y121)</f>
        <v>3789674.7474594968</v>
      </c>
      <c r="Z121" s="8">
        <f>-$D120+'Deposite-Withdrawal'!$D120+SUM('Deposite-Withdrawal'!$E121:Z121)</f>
        <v>3789674.7474594968</v>
      </c>
      <c r="AA121" s="8">
        <f>-$D120+'Deposite-Withdrawal'!$D120+SUM('Deposite-Withdrawal'!$E121:AA121)</f>
        <v>3789674.7474594968</v>
      </c>
      <c r="AB121" s="8">
        <f>-$D120+'Deposite-Withdrawal'!$D120+SUM('Deposite-Withdrawal'!$E121:AB121)</f>
        <v>3789674.7474594968</v>
      </c>
      <c r="AC121" s="8">
        <f>-$D120+'Deposite-Withdrawal'!$D120+SUM('Deposite-Withdrawal'!$E121:AC121)</f>
        <v>3789674.7474594968</v>
      </c>
      <c r="AD121" s="8">
        <f>-$D120+'Deposite-Withdrawal'!$D120+SUM('Deposite-Withdrawal'!$E121:AD121)</f>
        <v>3789674.7474594968</v>
      </c>
      <c r="AE121" s="8">
        <f>-$D120+'Deposite-Withdrawal'!$D120+SUM('Deposite-Withdrawal'!$E121:AE121)</f>
        <v>3789674.7474594968</v>
      </c>
      <c r="AF121" s="8">
        <f>-$D120+'Deposite-Withdrawal'!$D120+SUM('Deposite-Withdrawal'!$E121:AF121)</f>
        <v>3789674.7474594968</v>
      </c>
      <c r="AG121" s="8">
        <f>-$D120+'Deposite-Withdrawal'!$D120+SUM('Deposite-Withdrawal'!$E121:AG121)</f>
        <v>3789674.7474594968</v>
      </c>
      <c r="AH121" s="8">
        <f>-$D120+'Deposite-Withdrawal'!$D120+SUM('Deposite-Withdrawal'!$E121:AH121)</f>
        <v>3789674.7474594968</v>
      </c>
      <c r="AI121" s="8">
        <f>-$D120+'Deposite-Withdrawal'!$D120+SUM('Deposite-Withdrawal'!$E121:AI121)</f>
        <v>3789674.7474594968</v>
      </c>
    </row>
    <row r="122" spans="1:35" x14ac:dyDescent="0.3">
      <c r="A122">
        <v>120</v>
      </c>
      <c r="B122">
        <f t="shared" si="1"/>
        <v>31</v>
      </c>
      <c r="C122" s="11">
        <v>47239</v>
      </c>
      <c r="D122" s="19">
        <f>'Daily Interest'!D122</f>
        <v>-349.07674232309222</v>
      </c>
      <c r="E122" s="8">
        <f>-$D121+'Deposite-Withdrawal'!$D121+SUM('Deposite-Withdrawal'!$E122:E122)</f>
        <v>3789327.0950938798</v>
      </c>
      <c r="F122" s="8">
        <f>-$D121+'Deposite-Withdrawal'!$D121+SUM('Deposite-Withdrawal'!$E122:F122)</f>
        <v>3789327.0950938798</v>
      </c>
      <c r="G122" s="8">
        <f>-$D121+'Deposite-Withdrawal'!$D121+SUM('Deposite-Withdrawal'!$E122:G122)</f>
        <v>3789327.0950938798</v>
      </c>
      <c r="H122" s="8">
        <f>-$D121+'Deposite-Withdrawal'!$D121+SUM('Deposite-Withdrawal'!$E122:H122)</f>
        <v>3789327.0950938798</v>
      </c>
      <c r="I122" s="8">
        <f>-$D121+'Deposite-Withdrawal'!$D121+SUM('Deposite-Withdrawal'!$E122:I122)</f>
        <v>3826603.0738463523</v>
      </c>
      <c r="J122" s="8">
        <f>-$D121+'Deposite-Withdrawal'!$D121+SUM('Deposite-Withdrawal'!$E122:J122)</f>
        <v>3826603.0738463523</v>
      </c>
      <c r="K122" s="8">
        <f>-$D121+'Deposite-Withdrawal'!$D121+SUM('Deposite-Withdrawal'!$E122:K122)</f>
        <v>3826603.0738463523</v>
      </c>
      <c r="L122" s="8">
        <f>-$D121+'Deposite-Withdrawal'!$D121+SUM('Deposite-Withdrawal'!$E122:L122)</f>
        <v>3826603.0738463523</v>
      </c>
      <c r="M122" s="8">
        <f>-$D121+'Deposite-Withdrawal'!$D121+SUM('Deposite-Withdrawal'!$E122:M122)</f>
        <v>3826603.0738463523</v>
      </c>
      <c r="N122" s="8">
        <f>-$D121+'Deposite-Withdrawal'!$D121+SUM('Deposite-Withdrawal'!$E122:N122)</f>
        <v>3826603.0738463523</v>
      </c>
      <c r="O122" s="8">
        <f>-$D121+'Deposite-Withdrawal'!$D121+SUM('Deposite-Withdrawal'!$E122:O122)</f>
        <v>3826603.0738463523</v>
      </c>
      <c r="P122" s="8">
        <f>-$D121+'Deposite-Withdrawal'!$D121+SUM('Deposite-Withdrawal'!$E122:P122)</f>
        <v>3826603.0738463523</v>
      </c>
      <c r="Q122" s="8">
        <f>-$D121+'Deposite-Withdrawal'!$D121+SUM('Deposite-Withdrawal'!$E122:Q122)</f>
        <v>3826603.0738463523</v>
      </c>
      <c r="R122" s="8">
        <f>-$D121+'Deposite-Withdrawal'!$D121+SUM('Deposite-Withdrawal'!$E122:R122)</f>
        <v>3826603.0738463523</v>
      </c>
      <c r="S122" s="8">
        <f>-$D121+'Deposite-Withdrawal'!$D121+SUM('Deposite-Withdrawal'!$E122:S122)</f>
        <v>3826603.0738463523</v>
      </c>
      <c r="T122" s="8">
        <f>-$D121+'Deposite-Withdrawal'!$D121+SUM('Deposite-Withdrawal'!$E122:T122)</f>
        <v>3826603.0738463523</v>
      </c>
      <c r="U122" s="8">
        <f>-$D121+'Deposite-Withdrawal'!$D121+SUM('Deposite-Withdrawal'!$E122:U122)</f>
        <v>3826603.0738463523</v>
      </c>
      <c r="V122" s="8">
        <f>-$D121+'Deposite-Withdrawal'!$D121+SUM('Deposite-Withdrawal'!$E122:V122)</f>
        <v>3826603.0738463523</v>
      </c>
      <c r="W122" s="8">
        <f>-$D121+'Deposite-Withdrawal'!$D121+SUM('Deposite-Withdrawal'!$E122:W122)</f>
        <v>3826603.0738463523</v>
      </c>
      <c r="X122" s="8">
        <f>-$D121+'Deposite-Withdrawal'!$D121+SUM('Deposite-Withdrawal'!$E122:X122)</f>
        <v>3826603.0738463523</v>
      </c>
      <c r="Y122" s="8">
        <f>-$D121+'Deposite-Withdrawal'!$D121+SUM('Deposite-Withdrawal'!$E122:Y122)</f>
        <v>3826603.0738463523</v>
      </c>
      <c r="Z122" s="8">
        <f>-$D121+'Deposite-Withdrawal'!$D121+SUM('Deposite-Withdrawal'!$E122:Z122)</f>
        <v>3826603.0738463523</v>
      </c>
      <c r="AA122" s="8">
        <f>-$D121+'Deposite-Withdrawal'!$D121+SUM('Deposite-Withdrawal'!$E122:AA122)</f>
        <v>3826603.0738463523</v>
      </c>
      <c r="AB122" s="8">
        <f>-$D121+'Deposite-Withdrawal'!$D121+SUM('Deposite-Withdrawal'!$E122:AB122)</f>
        <v>3826603.0738463523</v>
      </c>
      <c r="AC122" s="8">
        <f>-$D121+'Deposite-Withdrawal'!$D121+SUM('Deposite-Withdrawal'!$E122:AC122)</f>
        <v>3826603.0738463523</v>
      </c>
      <c r="AD122" s="8">
        <f>-$D121+'Deposite-Withdrawal'!$D121+SUM('Deposite-Withdrawal'!$E122:AD122)</f>
        <v>3826603.0738463523</v>
      </c>
      <c r="AE122" s="8">
        <f>-$D121+'Deposite-Withdrawal'!$D121+SUM('Deposite-Withdrawal'!$E122:AE122)</f>
        <v>3826603.0738463523</v>
      </c>
      <c r="AF122" s="8">
        <f>-$D121+'Deposite-Withdrawal'!$D121+SUM('Deposite-Withdrawal'!$E122:AF122)</f>
        <v>3826603.0738463523</v>
      </c>
      <c r="AG122" s="8">
        <f>-$D121+'Deposite-Withdrawal'!$D121+SUM('Deposite-Withdrawal'!$E122:AG122)</f>
        <v>3826603.0738463523</v>
      </c>
      <c r="AH122" s="8">
        <f>-$D121+'Deposite-Withdrawal'!$D121+SUM('Deposite-Withdrawal'!$E122:AH122)</f>
        <v>3826603.0738463523</v>
      </c>
      <c r="AI122" s="8">
        <f>-$D121+'Deposite-Withdrawal'!$D121+SUM('Deposite-Withdrawal'!$E122:AI122)</f>
        <v>3826603.0738463523</v>
      </c>
    </row>
    <row r="123" spans="1:35" x14ac:dyDescent="0.3">
      <c r="C123" s="11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3"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x14ac:dyDescent="0.3"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x14ac:dyDescent="0.3"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B7CE-E770-4843-8DF1-7989B27CFB3A}">
  <dimension ref="A1:AK123"/>
  <sheetViews>
    <sheetView workbookViewId="0">
      <selection activeCell="E3" sqref="E3"/>
    </sheetView>
  </sheetViews>
  <sheetFormatPr defaultRowHeight="14.4" x14ac:dyDescent="0.3"/>
  <cols>
    <col min="3" max="3" width="12.44140625" bestFit="1" customWidth="1"/>
    <col min="4" max="4" width="11.109375" bestFit="1" customWidth="1"/>
    <col min="5" max="5" width="14.6640625" bestFit="1" customWidth="1"/>
    <col min="18" max="18" width="9.5546875" bestFit="1" customWidth="1"/>
    <col min="37" max="37" width="9.5546875" bestFit="1" customWidth="1"/>
  </cols>
  <sheetData>
    <row r="1" spans="1:37" x14ac:dyDescent="0.3">
      <c r="D1" t="s">
        <v>58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7" x14ac:dyDescent="0.3">
      <c r="A2">
        <v>0</v>
      </c>
      <c r="B2">
        <v>0</v>
      </c>
      <c r="C2" t="s">
        <v>44</v>
      </c>
      <c r="D2" t="s">
        <v>15</v>
      </c>
    </row>
    <row r="3" spans="1:37" x14ac:dyDescent="0.3">
      <c r="A3">
        <v>1</v>
      </c>
      <c r="B3">
        <f>DAY(EOMONTH(C3,0))</f>
        <v>30</v>
      </c>
      <c r="C3" s="11">
        <v>43617</v>
      </c>
      <c r="D3" s="19">
        <f>SUM(E3:INDEX(E3:AI3,1,B3))</f>
        <v>-75</v>
      </c>
      <c r="E3" s="8">
        <f>_xlfn.DAYS($C3, 'Loan Detail'!$L$2)+E$1</f>
        <v>-17</v>
      </c>
      <c r="F3" s="8">
        <f>_xlfn.DAYS($C3, 'Loan Detail'!$L$2)+F$1</f>
        <v>-16</v>
      </c>
      <c r="G3" s="8">
        <f>_xlfn.DAYS($C3, 'Loan Detail'!$L$2)+G$1</f>
        <v>-15</v>
      </c>
      <c r="H3" s="8">
        <f>_xlfn.DAYS($C3, 'Loan Detail'!$L$2)+H$1</f>
        <v>-14</v>
      </c>
      <c r="I3" s="8">
        <f>_xlfn.DAYS($C3, 'Loan Detail'!$L$2)+I$1</f>
        <v>-13</v>
      </c>
      <c r="J3" s="8">
        <f>_xlfn.DAYS($C3, 'Loan Detail'!$L$2)+J$1</f>
        <v>-12</v>
      </c>
      <c r="K3" s="8">
        <f>_xlfn.DAYS($C3, 'Loan Detail'!$L$2)+K$1</f>
        <v>-11</v>
      </c>
      <c r="L3" s="8">
        <f>_xlfn.DAYS($C3, 'Loan Detail'!$L$2)+L$1</f>
        <v>-10</v>
      </c>
      <c r="M3" s="8">
        <f>_xlfn.DAYS($C3, 'Loan Detail'!$L$2)+M$1</f>
        <v>-9</v>
      </c>
      <c r="N3" s="8">
        <f>_xlfn.DAYS($C3, 'Loan Detail'!$L$2)+N$1</f>
        <v>-8</v>
      </c>
      <c r="O3" s="8">
        <f>_xlfn.DAYS($C3, 'Loan Detail'!$L$2)+O$1</f>
        <v>-7</v>
      </c>
      <c r="P3" s="8">
        <f>_xlfn.DAYS($C3, 'Loan Detail'!$L$2)+P$1</f>
        <v>-6</v>
      </c>
      <c r="Q3" s="8">
        <f>_xlfn.DAYS($C3, 'Loan Detail'!$L$2)+Q$1</f>
        <v>-5</v>
      </c>
      <c r="R3" s="8">
        <f>_xlfn.DAYS($C3, 'Loan Detail'!$L$2)+R$1</f>
        <v>-4</v>
      </c>
      <c r="S3" s="8">
        <f>_xlfn.DAYS($C3, 'Loan Detail'!$L$2)+S$1</f>
        <v>-3</v>
      </c>
      <c r="T3" s="8">
        <f>_xlfn.DAYS($C3, 'Loan Detail'!$L$2)+T$1</f>
        <v>-2</v>
      </c>
      <c r="U3" s="8">
        <f>_xlfn.DAYS($C3, 'Loan Detail'!$L$2)+U$1</f>
        <v>-1</v>
      </c>
      <c r="V3" s="8">
        <f>_xlfn.DAYS($C3, 'Loan Detail'!$L$2)+V$1</f>
        <v>0</v>
      </c>
      <c r="W3" s="8">
        <f>_xlfn.DAYS($C3, 'Loan Detail'!$L$2)+W$1</f>
        <v>1</v>
      </c>
      <c r="X3" s="8">
        <f>_xlfn.DAYS($C3, 'Loan Detail'!$L$2)+X$1</f>
        <v>2</v>
      </c>
      <c r="Y3" s="8">
        <f>_xlfn.DAYS($C3, 'Loan Detail'!$L$2)+Y$1</f>
        <v>3</v>
      </c>
      <c r="Z3" s="8">
        <f>_xlfn.DAYS($C3, 'Loan Detail'!$L$2)+Z$1</f>
        <v>4</v>
      </c>
      <c r="AA3" s="8">
        <f>_xlfn.DAYS($C3, 'Loan Detail'!$L$2)+AA$1</f>
        <v>5</v>
      </c>
      <c r="AB3" s="8">
        <f>_xlfn.DAYS($C3, 'Loan Detail'!$L$2)+AB$1</f>
        <v>6</v>
      </c>
      <c r="AC3" s="8">
        <f>_xlfn.DAYS($C3, 'Loan Detail'!$L$2)+AC$1</f>
        <v>7</v>
      </c>
      <c r="AD3" s="8">
        <f>_xlfn.DAYS($C3, 'Loan Detail'!$L$2)+AD$1</f>
        <v>8</v>
      </c>
      <c r="AE3" s="8">
        <f>_xlfn.DAYS($C3, 'Loan Detail'!$L$2)+AE$1</f>
        <v>9</v>
      </c>
      <c r="AF3" s="8">
        <f>_xlfn.DAYS($C3, 'Loan Detail'!$L$2)+AF$1</f>
        <v>10</v>
      </c>
      <c r="AG3" s="8">
        <f>_xlfn.DAYS($C3, 'Loan Detail'!$L$2)+AG$1</f>
        <v>11</v>
      </c>
      <c r="AH3" s="8">
        <f>_xlfn.DAYS($C3, 'Loan Detail'!$L$2)+AH$1</f>
        <v>12</v>
      </c>
      <c r="AI3" s="8">
        <f>_xlfn.DAYS($C3, 'Loan Detail'!$L$2)+AI$1</f>
        <v>13</v>
      </c>
      <c r="AK3" s="9"/>
    </row>
    <row r="4" spans="1:37" x14ac:dyDescent="0.3">
      <c r="A4">
        <v>2</v>
      </c>
      <c r="B4">
        <f t="shared" ref="B4:B67" si="0">DAY(EOMONTH(C4,0))</f>
        <v>31</v>
      </c>
      <c r="C4" s="11">
        <v>43647</v>
      </c>
      <c r="D4" s="19">
        <f>SUM(E4:INDEX(E4:AI4,1,B4))</f>
        <v>868</v>
      </c>
      <c r="E4" s="8">
        <f>_xlfn.DAYS($C4, 'Loan Detail'!$L$2)+E$1</f>
        <v>13</v>
      </c>
      <c r="F4" s="8">
        <f>_xlfn.DAYS($C4, 'Loan Detail'!$L$2)+F$1</f>
        <v>14</v>
      </c>
      <c r="G4" s="8">
        <f>_xlfn.DAYS($C4, 'Loan Detail'!$L$2)+G$1</f>
        <v>15</v>
      </c>
      <c r="H4" s="8">
        <f>_xlfn.DAYS($C4, 'Loan Detail'!$L$2)+H$1</f>
        <v>16</v>
      </c>
      <c r="I4" s="8">
        <f>_xlfn.DAYS($C4, 'Loan Detail'!$L$2)+I$1</f>
        <v>17</v>
      </c>
      <c r="J4" s="8">
        <f>_xlfn.DAYS($C4, 'Loan Detail'!$L$2)+J$1</f>
        <v>18</v>
      </c>
      <c r="K4" s="8">
        <f>_xlfn.DAYS($C4, 'Loan Detail'!$L$2)+K$1</f>
        <v>19</v>
      </c>
      <c r="L4" s="8">
        <f>_xlfn.DAYS($C4, 'Loan Detail'!$L$2)+L$1</f>
        <v>20</v>
      </c>
      <c r="M4" s="8">
        <f>_xlfn.DAYS($C4, 'Loan Detail'!$L$2)+M$1</f>
        <v>21</v>
      </c>
      <c r="N4" s="8">
        <f>_xlfn.DAYS($C4, 'Loan Detail'!$L$2)+N$1</f>
        <v>22</v>
      </c>
      <c r="O4" s="8">
        <f>_xlfn.DAYS($C4, 'Loan Detail'!$L$2)+O$1</f>
        <v>23</v>
      </c>
      <c r="P4" s="8">
        <f>_xlfn.DAYS($C4, 'Loan Detail'!$L$2)+P$1</f>
        <v>24</v>
      </c>
      <c r="Q4" s="8">
        <f>_xlfn.DAYS($C4, 'Loan Detail'!$L$2)+Q$1</f>
        <v>25</v>
      </c>
      <c r="R4" s="8">
        <f>_xlfn.DAYS($C4, 'Loan Detail'!$L$2)+R$1</f>
        <v>26</v>
      </c>
      <c r="S4" s="8">
        <f>_xlfn.DAYS($C4, 'Loan Detail'!$L$2)+S$1</f>
        <v>27</v>
      </c>
      <c r="T4" s="8">
        <f>_xlfn.DAYS($C4, 'Loan Detail'!$L$2)+T$1</f>
        <v>28</v>
      </c>
      <c r="U4" s="8">
        <f>_xlfn.DAYS($C4, 'Loan Detail'!$L$2)+U$1</f>
        <v>29</v>
      </c>
      <c r="V4" s="8">
        <f>_xlfn.DAYS($C4, 'Loan Detail'!$L$2)+V$1</f>
        <v>30</v>
      </c>
      <c r="W4" s="8">
        <f>_xlfn.DAYS($C4, 'Loan Detail'!$L$2)+W$1</f>
        <v>31</v>
      </c>
      <c r="X4" s="8">
        <f>_xlfn.DAYS($C4, 'Loan Detail'!$L$2)+X$1</f>
        <v>32</v>
      </c>
      <c r="Y4" s="8">
        <f>_xlfn.DAYS($C4, 'Loan Detail'!$L$2)+Y$1</f>
        <v>33</v>
      </c>
      <c r="Z4" s="8">
        <f>_xlfn.DAYS($C4, 'Loan Detail'!$L$2)+Z$1</f>
        <v>34</v>
      </c>
      <c r="AA4" s="8">
        <f>_xlfn.DAYS($C4, 'Loan Detail'!$L$2)+AA$1</f>
        <v>35</v>
      </c>
      <c r="AB4" s="8">
        <f>_xlfn.DAYS($C4, 'Loan Detail'!$L$2)+AB$1</f>
        <v>36</v>
      </c>
      <c r="AC4" s="8">
        <f>_xlfn.DAYS($C4, 'Loan Detail'!$L$2)+AC$1</f>
        <v>37</v>
      </c>
      <c r="AD4" s="8">
        <f>_xlfn.DAYS($C4, 'Loan Detail'!$L$2)+AD$1</f>
        <v>38</v>
      </c>
      <c r="AE4" s="8">
        <f>_xlfn.DAYS($C4, 'Loan Detail'!$L$2)+AE$1</f>
        <v>39</v>
      </c>
      <c r="AF4" s="8">
        <f>_xlfn.DAYS($C4, 'Loan Detail'!$L$2)+AF$1</f>
        <v>40</v>
      </c>
      <c r="AG4" s="8">
        <f>_xlfn.DAYS($C4, 'Loan Detail'!$L$2)+AG$1</f>
        <v>41</v>
      </c>
      <c r="AH4" s="8">
        <f>_xlfn.DAYS($C4, 'Loan Detail'!$L$2)+AH$1</f>
        <v>42</v>
      </c>
      <c r="AI4" s="8">
        <f>_xlfn.DAYS($C4, 'Loan Detail'!$L$2)+AI$1</f>
        <v>43</v>
      </c>
    </row>
    <row r="5" spans="1:37" x14ac:dyDescent="0.3">
      <c r="A5">
        <v>3</v>
      </c>
      <c r="B5">
        <f t="shared" si="0"/>
        <v>31</v>
      </c>
      <c r="C5" s="11">
        <v>43678</v>
      </c>
      <c r="D5" s="19">
        <f>SUM(E5:INDEX(E5:AI5,1,B5))</f>
        <v>1829</v>
      </c>
      <c r="E5" s="8">
        <f>_xlfn.DAYS($C5, 'Loan Detail'!$L$2)+E$1</f>
        <v>44</v>
      </c>
      <c r="F5" s="8">
        <f>_xlfn.DAYS($C5, 'Loan Detail'!$L$2)+F$1</f>
        <v>45</v>
      </c>
      <c r="G5" s="8">
        <f>_xlfn.DAYS($C5, 'Loan Detail'!$L$2)+G$1</f>
        <v>46</v>
      </c>
      <c r="H5" s="8">
        <f>_xlfn.DAYS($C5, 'Loan Detail'!$L$2)+H$1</f>
        <v>47</v>
      </c>
      <c r="I5" s="8">
        <f>_xlfn.DAYS($C5, 'Loan Detail'!$L$2)+I$1</f>
        <v>48</v>
      </c>
      <c r="J5" s="8">
        <f>_xlfn.DAYS($C5, 'Loan Detail'!$L$2)+J$1</f>
        <v>49</v>
      </c>
      <c r="K5" s="8">
        <f>_xlfn.DAYS($C5, 'Loan Detail'!$L$2)+K$1</f>
        <v>50</v>
      </c>
      <c r="L5" s="8">
        <f>_xlfn.DAYS($C5, 'Loan Detail'!$L$2)+L$1</f>
        <v>51</v>
      </c>
      <c r="M5" s="8">
        <f>_xlfn.DAYS($C5, 'Loan Detail'!$L$2)+M$1</f>
        <v>52</v>
      </c>
      <c r="N5" s="8">
        <f>_xlfn.DAYS($C5, 'Loan Detail'!$L$2)+N$1</f>
        <v>53</v>
      </c>
      <c r="O5" s="8">
        <f>_xlfn.DAYS($C5, 'Loan Detail'!$L$2)+O$1</f>
        <v>54</v>
      </c>
      <c r="P5" s="8">
        <f>_xlfn.DAYS($C5, 'Loan Detail'!$L$2)+P$1</f>
        <v>55</v>
      </c>
      <c r="Q5" s="8">
        <f>_xlfn.DAYS($C5, 'Loan Detail'!$L$2)+Q$1</f>
        <v>56</v>
      </c>
      <c r="R5" s="8">
        <f>_xlfn.DAYS($C5, 'Loan Detail'!$L$2)+R$1</f>
        <v>57</v>
      </c>
      <c r="S5" s="8">
        <f>_xlfn.DAYS($C5, 'Loan Detail'!$L$2)+S$1</f>
        <v>58</v>
      </c>
      <c r="T5" s="8">
        <f>_xlfn.DAYS($C5, 'Loan Detail'!$L$2)+T$1</f>
        <v>59</v>
      </c>
      <c r="U5" s="8">
        <f>_xlfn.DAYS($C5, 'Loan Detail'!$L$2)+U$1</f>
        <v>60</v>
      </c>
      <c r="V5" s="8">
        <f>_xlfn.DAYS($C5, 'Loan Detail'!$L$2)+V$1</f>
        <v>61</v>
      </c>
      <c r="W5" s="8">
        <f>_xlfn.DAYS($C5, 'Loan Detail'!$L$2)+W$1</f>
        <v>62</v>
      </c>
      <c r="X5" s="8">
        <f>_xlfn.DAYS($C5, 'Loan Detail'!$L$2)+X$1</f>
        <v>63</v>
      </c>
      <c r="Y5" s="8">
        <f>_xlfn.DAYS($C5, 'Loan Detail'!$L$2)+Y$1</f>
        <v>64</v>
      </c>
      <c r="Z5" s="8">
        <f>_xlfn.DAYS($C5, 'Loan Detail'!$L$2)+Z$1</f>
        <v>65</v>
      </c>
      <c r="AA5" s="8">
        <f>_xlfn.DAYS($C5, 'Loan Detail'!$L$2)+AA$1</f>
        <v>66</v>
      </c>
      <c r="AB5" s="8">
        <f>_xlfn.DAYS($C5, 'Loan Detail'!$L$2)+AB$1</f>
        <v>67</v>
      </c>
      <c r="AC5" s="8">
        <f>_xlfn.DAYS($C5, 'Loan Detail'!$L$2)+AC$1</f>
        <v>68</v>
      </c>
      <c r="AD5" s="8">
        <f>_xlfn.DAYS($C5, 'Loan Detail'!$L$2)+AD$1</f>
        <v>69</v>
      </c>
      <c r="AE5" s="8">
        <f>_xlfn.DAYS($C5, 'Loan Detail'!$L$2)+AE$1</f>
        <v>70</v>
      </c>
      <c r="AF5" s="8">
        <f>_xlfn.DAYS($C5, 'Loan Detail'!$L$2)+AF$1</f>
        <v>71</v>
      </c>
      <c r="AG5" s="8">
        <f>_xlfn.DAYS($C5, 'Loan Detail'!$L$2)+AG$1</f>
        <v>72</v>
      </c>
      <c r="AH5" s="8">
        <f>_xlfn.DAYS($C5, 'Loan Detail'!$L$2)+AH$1</f>
        <v>73</v>
      </c>
      <c r="AI5" s="8">
        <f>_xlfn.DAYS($C5, 'Loan Detail'!$L$2)+AI$1</f>
        <v>74</v>
      </c>
    </row>
    <row r="6" spans="1:37" x14ac:dyDescent="0.3">
      <c r="A6">
        <v>4</v>
      </c>
      <c r="B6">
        <f t="shared" si="0"/>
        <v>30</v>
      </c>
      <c r="C6" s="11">
        <v>43709</v>
      </c>
      <c r="D6" s="19">
        <f>SUM(E6:INDEX(E6:AI6,1,B6))</f>
        <v>2685</v>
      </c>
      <c r="E6" s="8">
        <f>_xlfn.DAYS($C6, 'Loan Detail'!$L$2)+E$1</f>
        <v>75</v>
      </c>
      <c r="F6" s="8">
        <f>_xlfn.DAYS($C6, 'Loan Detail'!$L$2)+F$1</f>
        <v>76</v>
      </c>
      <c r="G6" s="8">
        <f>_xlfn.DAYS($C6, 'Loan Detail'!$L$2)+G$1</f>
        <v>77</v>
      </c>
      <c r="H6" s="8">
        <f>_xlfn.DAYS($C6, 'Loan Detail'!$L$2)+H$1</f>
        <v>78</v>
      </c>
      <c r="I6" s="8">
        <f>_xlfn.DAYS($C6, 'Loan Detail'!$L$2)+I$1</f>
        <v>79</v>
      </c>
      <c r="J6" s="8">
        <f>_xlfn.DAYS($C6, 'Loan Detail'!$L$2)+J$1</f>
        <v>80</v>
      </c>
      <c r="K6" s="8">
        <f>_xlfn.DAYS($C6, 'Loan Detail'!$L$2)+K$1</f>
        <v>81</v>
      </c>
      <c r="L6" s="8">
        <f>_xlfn.DAYS($C6, 'Loan Detail'!$L$2)+L$1</f>
        <v>82</v>
      </c>
      <c r="M6" s="8">
        <f>_xlfn.DAYS($C6, 'Loan Detail'!$L$2)+M$1</f>
        <v>83</v>
      </c>
      <c r="N6" s="8">
        <f>_xlfn.DAYS($C6, 'Loan Detail'!$L$2)+N$1</f>
        <v>84</v>
      </c>
      <c r="O6" s="8">
        <f>_xlfn.DAYS($C6, 'Loan Detail'!$L$2)+O$1</f>
        <v>85</v>
      </c>
      <c r="P6" s="8">
        <f>_xlfn.DAYS($C6, 'Loan Detail'!$L$2)+P$1</f>
        <v>86</v>
      </c>
      <c r="Q6" s="8">
        <f>_xlfn.DAYS($C6, 'Loan Detail'!$L$2)+Q$1</f>
        <v>87</v>
      </c>
      <c r="R6" s="8">
        <f>_xlfn.DAYS($C6, 'Loan Detail'!$L$2)+R$1</f>
        <v>88</v>
      </c>
      <c r="S6" s="8">
        <f>_xlfn.DAYS($C6, 'Loan Detail'!$L$2)+S$1</f>
        <v>89</v>
      </c>
      <c r="T6" s="8">
        <f>_xlfn.DAYS($C6, 'Loan Detail'!$L$2)+T$1</f>
        <v>90</v>
      </c>
      <c r="U6" s="8">
        <f>_xlfn.DAYS($C6, 'Loan Detail'!$L$2)+U$1</f>
        <v>91</v>
      </c>
      <c r="V6" s="8">
        <f>_xlfn.DAYS($C6, 'Loan Detail'!$L$2)+V$1</f>
        <v>92</v>
      </c>
      <c r="W6" s="8">
        <f>_xlfn.DAYS($C6, 'Loan Detail'!$L$2)+W$1</f>
        <v>93</v>
      </c>
      <c r="X6" s="8">
        <f>_xlfn.DAYS($C6, 'Loan Detail'!$L$2)+X$1</f>
        <v>94</v>
      </c>
      <c r="Y6" s="8">
        <f>_xlfn.DAYS($C6, 'Loan Detail'!$L$2)+Y$1</f>
        <v>95</v>
      </c>
      <c r="Z6" s="8">
        <f>_xlfn.DAYS($C6, 'Loan Detail'!$L$2)+Z$1</f>
        <v>96</v>
      </c>
      <c r="AA6" s="8">
        <f>_xlfn.DAYS($C6, 'Loan Detail'!$L$2)+AA$1</f>
        <v>97</v>
      </c>
      <c r="AB6" s="8">
        <f>_xlfn.DAYS($C6, 'Loan Detail'!$L$2)+AB$1</f>
        <v>98</v>
      </c>
      <c r="AC6" s="8">
        <f>_xlfn.DAYS($C6, 'Loan Detail'!$L$2)+AC$1</f>
        <v>99</v>
      </c>
      <c r="AD6" s="8">
        <f>_xlfn.DAYS($C6, 'Loan Detail'!$L$2)+AD$1</f>
        <v>100</v>
      </c>
      <c r="AE6" s="8">
        <f>_xlfn.DAYS($C6, 'Loan Detail'!$L$2)+AE$1</f>
        <v>101</v>
      </c>
      <c r="AF6" s="8">
        <f>_xlfn.DAYS($C6, 'Loan Detail'!$L$2)+AF$1</f>
        <v>102</v>
      </c>
      <c r="AG6" s="8">
        <f>_xlfn.DAYS($C6, 'Loan Detail'!$L$2)+AG$1</f>
        <v>103</v>
      </c>
      <c r="AH6" s="8">
        <f>_xlfn.DAYS($C6, 'Loan Detail'!$L$2)+AH$1</f>
        <v>104</v>
      </c>
      <c r="AI6" s="8">
        <f>_xlfn.DAYS($C6, 'Loan Detail'!$L$2)+AI$1</f>
        <v>105</v>
      </c>
    </row>
    <row r="7" spans="1:37" x14ac:dyDescent="0.3">
      <c r="A7">
        <v>5</v>
      </c>
      <c r="B7">
        <f t="shared" si="0"/>
        <v>31</v>
      </c>
      <c r="C7" s="11">
        <v>43739</v>
      </c>
      <c r="D7" s="19">
        <f>SUM(E7:INDEX(E7:AI7,1,B7))</f>
        <v>3720</v>
      </c>
      <c r="E7" s="8">
        <f>_xlfn.DAYS($C7, 'Loan Detail'!$L$2)+E$1</f>
        <v>105</v>
      </c>
      <c r="F7" s="8">
        <f>_xlfn.DAYS($C7, 'Loan Detail'!$L$2)+F$1</f>
        <v>106</v>
      </c>
      <c r="G7" s="8">
        <f>_xlfn.DAYS($C7, 'Loan Detail'!$L$2)+G$1</f>
        <v>107</v>
      </c>
      <c r="H7" s="8">
        <f>_xlfn.DAYS($C7, 'Loan Detail'!$L$2)+H$1</f>
        <v>108</v>
      </c>
      <c r="I7" s="8">
        <f>_xlfn.DAYS($C7, 'Loan Detail'!$L$2)+I$1</f>
        <v>109</v>
      </c>
      <c r="J7" s="8">
        <f>_xlfn.DAYS($C7, 'Loan Detail'!$L$2)+J$1</f>
        <v>110</v>
      </c>
      <c r="K7" s="8">
        <f>_xlfn.DAYS($C7, 'Loan Detail'!$L$2)+K$1</f>
        <v>111</v>
      </c>
      <c r="L7" s="8">
        <f>_xlfn.DAYS($C7, 'Loan Detail'!$L$2)+L$1</f>
        <v>112</v>
      </c>
      <c r="M7" s="8">
        <f>_xlfn.DAYS($C7, 'Loan Detail'!$L$2)+M$1</f>
        <v>113</v>
      </c>
      <c r="N7" s="8">
        <f>_xlfn.DAYS($C7, 'Loan Detail'!$L$2)+N$1</f>
        <v>114</v>
      </c>
      <c r="O7" s="8">
        <f>_xlfn.DAYS($C7, 'Loan Detail'!$L$2)+O$1</f>
        <v>115</v>
      </c>
      <c r="P7" s="8">
        <f>_xlfn.DAYS($C7, 'Loan Detail'!$L$2)+P$1</f>
        <v>116</v>
      </c>
      <c r="Q7" s="8">
        <f>_xlfn.DAYS($C7, 'Loan Detail'!$L$2)+Q$1</f>
        <v>117</v>
      </c>
      <c r="R7" s="8">
        <f>_xlfn.DAYS($C7, 'Loan Detail'!$L$2)+R$1</f>
        <v>118</v>
      </c>
      <c r="S7" s="8">
        <f>_xlfn.DAYS($C7, 'Loan Detail'!$L$2)+S$1</f>
        <v>119</v>
      </c>
      <c r="T7" s="8">
        <f>_xlfn.DAYS($C7, 'Loan Detail'!$L$2)+T$1</f>
        <v>120</v>
      </c>
      <c r="U7" s="8">
        <f>_xlfn.DAYS($C7, 'Loan Detail'!$L$2)+U$1</f>
        <v>121</v>
      </c>
      <c r="V7" s="8">
        <f>_xlfn.DAYS($C7, 'Loan Detail'!$L$2)+V$1</f>
        <v>122</v>
      </c>
      <c r="W7" s="8">
        <f>_xlfn.DAYS($C7, 'Loan Detail'!$L$2)+W$1</f>
        <v>123</v>
      </c>
      <c r="X7" s="8">
        <f>_xlfn.DAYS($C7, 'Loan Detail'!$L$2)+X$1</f>
        <v>124</v>
      </c>
      <c r="Y7" s="8">
        <f>_xlfn.DAYS($C7, 'Loan Detail'!$L$2)+Y$1</f>
        <v>125</v>
      </c>
      <c r="Z7" s="8">
        <f>_xlfn.DAYS($C7, 'Loan Detail'!$L$2)+Z$1</f>
        <v>126</v>
      </c>
      <c r="AA7" s="8">
        <f>_xlfn.DAYS($C7, 'Loan Detail'!$L$2)+AA$1</f>
        <v>127</v>
      </c>
      <c r="AB7" s="8">
        <f>_xlfn.DAYS($C7, 'Loan Detail'!$L$2)+AB$1</f>
        <v>128</v>
      </c>
      <c r="AC7" s="8">
        <f>_xlfn.DAYS($C7, 'Loan Detail'!$L$2)+AC$1</f>
        <v>129</v>
      </c>
      <c r="AD7" s="8">
        <f>_xlfn.DAYS($C7, 'Loan Detail'!$L$2)+AD$1</f>
        <v>130</v>
      </c>
      <c r="AE7" s="8">
        <f>_xlfn.DAYS($C7, 'Loan Detail'!$L$2)+AE$1</f>
        <v>131</v>
      </c>
      <c r="AF7" s="8">
        <f>_xlfn.DAYS($C7, 'Loan Detail'!$L$2)+AF$1</f>
        <v>132</v>
      </c>
      <c r="AG7" s="8">
        <f>_xlfn.DAYS($C7, 'Loan Detail'!$L$2)+AG$1</f>
        <v>133</v>
      </c>
      <c r="AH7" s="8">
        <f>_xlfn.DAYS($C7, 'Loan Detail'!$L$2)+AH$1</f>
        <v>134</v>
      </c>
      <c r="AI7" s="8">
        <f>_xlfn.DAYS($C7, 'Loan Detail'!$L$2)+AI$1</f>
        <v>135</v>
      </c>
    </row>
    <row r="8" spans="1:37" x14ac:dyDescent="0.3">
      <c r="A8">
        <v>6</v>
      </c>
      <c r="B8">
        <f t="shared" si="0"/>
        <v>30</v>
      </c>
      <c r="C8" s="11">
        <v>43770</v>
      </c>
      <c r="D8" s="19">
        <f>SUM(E8:INDEX(E8:AI8,1,B8))</f>
        <v>4515</v>
      </c>
      <c r="E8" s="8">
        <f>_xlfn.DAYS($C8, 'Loan Detail'!$L$2)+E$1</f>
        <v>136</v>
      </c>
      <c r="F8" s="8">
        <f>_xlfn.DAYS($C8, 'Loan Detail'!$L$2)+F$1</f>
        <v>137</v>
      </c>
      <c r="G8" s="8">
        <f>_xlfn.DAYS($C8, 'Loan Detail'!$L$2)+G$1</f>
        <v>138</v>
      </c>
      <c r="H8" s="8">
        <f>_xlfn.DAYS($C8, 'Loan Detail'!$L$2)+H$1</f>
        <v>139</v>
      </c>
      <c r="I8" s="8">
        <f>_xlfn.DAYS($C8, 'Loan Detail'!$L$2)+I$1</f>
        <v>140</v>
      </c>
      <c r="J8" s="8">
        <f>_xlfn.DAYS($C8, 'Loan Detail'!$L$2)+J$1</f>
        <v>141</v>
      </c>
      <c r="K8" s="8">
        <f>_xlfn.DAYS($C8, 'Loan Detail'!$L$2)+K$1</f>
        <v>142</v>
      </c>
      <c r="L8" s="8">
        <f>_xlfn.DAYS($C8, 'Loan Detail'!$L$2)+L$1</f>
        <v>143</v>
      </c>
      <c r="M8" s="8">
        <f>_xlfn.DAYS($C8, 'Loan Detail'!$L$2)+M$1</f>
        <v>144</v>
      </c>
      <c r="N8" s="8">
        <f>_xlfn.DAYS($C8, 'Loan Detail'!$L$2)+N$1</f>
        <v>145</v>
      </c>
      <c r="O8" s="8">
        <f>_xlfn.DAYS($C8, 'Loan Detail'!$L$2)+O$1</f>
        <v>146</v>
      </c>
      <c r="P8" s="8">
        <f>_xlfn.DAYS($C8, 'Loan Detail'!$L$2)+P$1</f>
        <v>147</v>
      </c>
      <c r="Q8" s="8">
        <f>_xlfn.DAYS($C8, 'Loan Detail'!$L$2)+Q$1</f>
        <v>148</v>
      </c>
      <c r="R8" s="8">
        <f>_xlfn.DAYS($C8, 'Loan Detail'!$L$2)+R$1</f>
        <v>149</v>
      </c>
      <c r="S8" s="8">
        <f>_xlfn.DAYS($C8, 'Loan Detail'!$L$2)+S$1</f>
        <v>150</v>
      </c>
      <c r="T8" s="8">
        <f>_xlfn.DAYS($C8, 'Loan Detail'!$L$2)+T$1</f>
        <v>151</v>
      </c>
      <c r="U8" s="8">
        <f>_xlfn.DAYS($C8, 'Loan Detail'!$L$2)+U$1</f>
        <v>152</v>
      </c>
      <c r="V8" s="8">
        <f>_xlfn.DAYS($C8, 'Loan Detail'!$L$2)+V$1</f>
        <v>153</v>
      </c>
      <c r="W8" s="8">
        <f>_xlfn.DAYS($C8, 'Loan Detail'!$L$2)+W$1</f>
        <v>154</v>
      </c>
      <c r="X8" s="8">
        <f>_xlfn.DAYS($C8, 'Loan Detail'!$L$2)+X$1</f>
        <v>155</v>
      </c>
      <c r="Y8" s="8">
        <f>_xlfn.DAYS($C8, 'Loan Detail'!$L$2)+Y$1</f>
        <v>156</v>
      </c>
      <c r="Z8" s="8">
        <f>_xlfn.DAYS($C8, 'Loan Detail'!$L$2)+Z$1</f>
        <v>157</v>
      </c>
      <c r="AA8" s="8">
        <f>_xlfn.DAYS($C8, 'Loan Detail'!$L$2)+AA$1</f>
        <v>158</v>
      </c>
      <c r="AB8" s="8">
        <f>_xlfn.DAYS($C8, 'Loan Detail'!$L$2)+AB$1</f>
        <v>159</v>
      </c>
      <c r="AC8" s="8">
        <f>_xlfn.DAYS($C8, 'Loan Detail'!$L$2)+AC$1</f>
        <v>160</v>
      </c>
      <c r="AD8" s="8">
        <f>_xlfn.DAYS($C8, 'Loan Detail'!$L$2)+AD$1</f>
        <v>161</v>
      </c>
      <c r="AE8" s="8">
        <f>_xlfn.DAYS($C8, 'Loan Detail'!$L$2)+AE$1</f>
        <v>162</v>
      </c>
      <c r="AF8" s="8">
        <f>_xlfn.DAYS($C8, 'Loan Detail'!$L$2)+AF$1</f>
        <v>163</v>
      </c>
      <c r="AG8" s="8">
        <f>_xlfn.DAYS($C8, 'Loan Detail'!$L$2)+AG$1</f>
        <v>164</v>
      </c>
      <c r="AH8" s="8">
        <f>_xlfn.DAYS($C8, 'Loan Detail'!$L$2)+AH$1</f>
        <v>165</v>
      </c>
      <c r="AI8" s="8">
        <f>_xlfn.DAYS($C8, 'Loan Detail'!$L$2)+AI$1</f>
        <v>166</v>
      </c>
    </row>
    <row r="9" spans="1:37" x14ac:dyDescent="0.3">
      <c r="A9">
        <v>7</v>
      </c>
      <c r="B9">
        <f t="shared" si="0"/>
        <v>31</v>
      </c>
      <c r="C9" s="11">
        <v>43800</v>
      </c>
      <c r="D9" s="19">
        <f>SUM(E9:INDEX(E9:AI9,1,B9))</f>
        <v>5611</v>
      </c>
      <c r="E9" s="8">
        <f>_xlfn.DAYS($C9, 'Loan Detail'!$L$2)+E$1</f>
        <v>166</v>
      </c>
      <c r="F9" s="8">
        <f>_xlfn.DAYS($C9, 'Loan Detail'!$L$2)+F$1</f>
        <v>167</v>
      </c>
      <c r="G9" s="8">
        <f>_xlfn.DAYS($C9, 'Loan Detail'!$L$2)+G$1</f>
        <v>168</v>
      </c>
      <c r="H9" s="8">
        <f>_xlfn.DAYS($C9, 'Loan Detail'!$L$2)+H$1</f>
        <v>169</v>
      </c>
      <c r="I9" s="8">
        <f>_xlfn.DAYS($C9, 'Loan Detail'!$L$2)+I$1</f>
        <v>170</v>
      </c>
      <c r="J9" s="8">
        <f>_xlfn.DAYS($C9, 'Loan Detail'!$L$2)+J$1</f>
        <v>171</v>
      </c>
      <c r="K9" s="8">
        <f>_xlfn.DAYS($C9, 'Loan Detail'!$L$2)+K$1</f>
        <v>172</v>
      </c>
      <c r="L9" s="8">
        <f>_xlfn.DAYS($C9, 'Loan Detail'!$L$2)+L$1</f>
        <v>173</v>
      </c>
      <c r="M9" s="8">
        <f>_xlfn.DAYS($C9, 'Loan Detail'!$L$2)+M$1</f>
        <v>174</v>
      </c>
      <c r="N9" s="8">
        <f>_xlfn.DAYS($C9, 'Loan Detail'!$L$2)+N$1</f>
        <v>175</v>
      </c>
      <c r="O9" s="8">
        <f>_xlfn.DAYS($C9, 'Loan Detail'!$L$2)+O$1</f>
        <v>176</v>
      </c>
      <c r="P9" s="8">
        <f>_xlfn.DAYS($C9, 'Loan Detail'!$L$2)+P$1</f>
        <v>177</v>
      </c>
      <c r="Q9" s="8">
        <f>_xlfn.DAYS($C9, 'Loan Detail'!$L$2)+Q$1</f>
        <v>178</v>
      </c>
      <c r="R9" s="8">
        <f>_xlfn.DAYS($C9, 'Loan Detail'!$L$2)+R$1</f>
        <v>179</v>
      </c>
      <c r="S9" s="8">
        <f>_xlfn.DAYS($C9, 'Loan Detail'!$L$2)+S$1</f>
        <v>180</v>
      </c>
      <c r="T9" s="8">
        <f>_xlfn.DAYS($C9, 'Loan Detail'!$L$2)+T$1</f>
        <v>181</v>
      </c>
      <c r="U9" s="8">
        <f>_xlfn.DAYS($C9, 'Loan Detail'!$L$2)+U$1</f>
        <v>182</v>
      </c>
      <c r="V9" s="8">
        <f>_xlfn.DAYS($C9, 'Loan Detail'!$L$2)+V$1</f>
        <v>183</v>
      </c>
      <c r="W9" s="8">
        <f>_xlfn.DAYS($C9, 'Loan Detail'!$L$2)+W$1</f>
        <v>184</v>
      </c>
      <c r="X9" s="8">
        <f>_xlfn.DAYS($C9, 'Loan Detail'!$L$2)+X$1</f>
        <v>185</v>
      </c>
      <c r="Y9" s="8">
        <f>_xlfn.DAYS($C9, 'Loan Detail'!$L$2)+Y$1</f>
        <v>186</v>
      </c>
      <c r="Z9" s="8">
        <f>_xlfn.DAYS($C9, 'Loan Detail'!$L$2)+Z$1</f>
        <v>187</v>
      </c>
      <c r="AA9" s="8">
        <f>_xlfn.DAYS($C9, 'Loan Detail'!$L$2)+AA$1</f>
        <v>188</v>
      </c>
      <c r="AB9" s="8">
        <f>_xlfn.DAYS($C9, 'Loan Detail'!$L$2)+AB$1</f>
        <v>189</v>
      </c>
      <c r="AC9" s="8">
        <f>_xlfn.DAYS($C9, 'Loan Detail'!$L$2)+AC$1</f>
        <v>190</v>
      </c>
      <c r="AD9" s="8">
        <f>_xlfn.DAYS($C9, 'Loan Detail'!$L$2)+AD$1</f>
        <v>191</v>
      </c>
      <c r="AE9" s="8">
        <f>_xlfn.DAYS($C9, 'Loan Detail'!$L$2)+AE$1</f>
        <v>192</v>
      </c>
      <c r="AF9" s="8">
        <f>_xlfn.DAYS($C9, 'Loan Detail'!$L$2)+AF$1</f>
        <v>193</v>
      </c>
      <c r="AG9" s="8">
        <f>_xlfn.DAYS($C9, 'Loan Detail'!$L$2)+AG$1</f>
        <v>194</v>
      </c>
      <c r="AH9" s="8">
        <f>_xlfn.DAYS($C9, 'Loan Detail'!$L$2)+AH$1</f>
        <v>195</v>
      </c>
      <c r="AI9" s="8">
        <f>_xlfn.DAYS($C9, 'Loan Detail'!$L$2)+AI$1</f>
        <v>196</v>
      </c>
    </row>
    <row r="10" spans="1:37" x14ac:dyDescent="0.3">
      <c r="A10">
        <v>8</v>
      </c>
      <c r="B10">
        <f t="shared" si="0"/>
        <v>31</v>
      </c>
      <c r="C10" s="11">
        <v>43831</v>
      </c>
      <c r="D10" s="19">
        <f>SUM(E10:INDEX(E10:AI10,1,B10))</f>
        <v>6572</v>
      </c>
      <c r="E10" s="8">
        <f>_xlfn.DAYS($C10, 'Loan Detail'!$L$2)+E$1</f>
        <v>197</v>
      </c>
      <c r="F10" s="8">
        <f>_xlfn.DAYS($C10, 'Loan Detail'!$L$2)+F$1</f>
        <v>198</v>
      </c>
      <c r="G10" s="8">
        <f>_xlfn.DAYS($C10, 'Loan Detail'!$L$2)+G$1</f>
        <v>199</v>
      </c>
      <c r="H10" s="8">
        <f>_xlfn.DAYS($C10, 'Loan Detail'!$L$2)+H$1</f>
        <v>200</v>
      </c>
      <c r="I10" s="8">
        <f>_xlfn.DAYS($C10, 'Loan Detail'!$L$2)+I$1</f>
        <v>201</v>
      </c>
      <c r="J10" s="8">
        <f>_xlfn.DAYS($C10, 'Loan Detail'!$L$2)+J$1</f>
        <v>202</v>
      </c>
      <c r="K10" s="8">
        <f>_xlfn.DAYS($C10, 'Loan Detail'!$L$2)+K$1</f>
        <v>203</v>
      </c>
      <c r="L10" s="8">
        <f>_xlfn.DAYS($C10, 'Loan Detail'!$L$2)+L$1</f>
        <v>204</v>
      </c>
      <c r="M10" s="8">
        <f>_xlfn.DAYS($C10, 'Loan Detail'!$L$2)+M$1</f>
        <v>205</v>
      </c>
      <c r="N10" s="8">
        <f>_xlfn.DAYS($C10, 'Loan Detail'!$L$2)+N$1</f>
        <v>206</v>
      </c>
      <c r="O10" s="8">
        <f>_xlfn.DAYS($C10, 'Loan Detail'!$L$2)+O$1</f>
        <v>207</v>
      </c>
      <c r="P10" s="8">
        <f>_xlfn.DAYS($C10, 'Loan Detail'!$L$2)+P$1</f>
        <v>208</v>
      </c>
      <c r="Q10" s="8">
        <f>_xlfn.DAYS($C10, 'Loan Detail'!$L$2)+Q$1</f>
        <v>209</v>
      </c>
      <c r="R10" s="8">
        <f>_xlfn.DAYS($C10, 'Loan Detail'!$L$2)+R$1</f>
        <v>210</v>
      </c>
      <c r="S10" s="8">
        <f>_xlfn.DAYS($C10, 'Loan Detail'!$L$2)+S$1</f>
        <v>211</v>
      </c>
      <c r="T10" s="8">
        <f>_xlfn.DAYS($C10, 'Loan Detail'!$L$2)+T$1</f>
        <v>212</v>
      </c>
      <c r="U10" s="8">
        <f>_xlfn.DAYS($C10, 'Loan Detail'!$L$2)+U$1</f>
        <v>213</v>
      </c>
      <c r="V10" s="8">
        <f>_xlfn.DAYS($C10, 'Loan Detail'!$L$2)+V$1</f>
        <v>214</v>
      </c>
      <c r="W10" s="8">
        <f>_xlfn.DAYS($C10, 'Loan Detail'!$L$2)+W$1</f>
        <v>215</v>
      </c>
      <c r="X10" s="8">
        <f>_xlfn.DAYS($C10, 'Loan Detail'!$L$2)+X$1</f>
        <v>216</v>
      </c>
      <c r="Y10" s="8">
        <f>_xlfn.DAYS($C10, 'Loan Detail'!$L$2)+Y$1</f>
        <v>217</v>
      </c>
      <c r="Z10" s="8">
        <f>_xlfn.DAYS($C10, 'Loan Detail'!$L$2)+Z$1</f>
        <v>218</v>
      </c>
      <c r="AA10" s="8">
        <f>_xlfn.DAYS($C10, 'Loan Detail'!$L$2)+AA$1</f>
        <v>219</v>
      </c>
      <c r="AB10" s="8">
        <f>_xlfn.DAYS($C10, 'Loan Detail'!$L$2)+AB$1</f>
        <v>220</v>
      </c>
      <c r="AC10" s="8">
        <f>_xlfn.DAYS($C10, 'Loan Detail'!$L$2)+AC$1</f>
        <v>221</v>
      </c>
      <c r="AD10" s="8">
        <f>_xlfn.DAYS($C10, 'Loan Detail'!$L$2)+AD$1</f>
        <v>222</v>
      </c>
      <c r="AE10" s="8">
        <f>_xlfn.DAYS($C10, 'Loan Detail'!$L$2)+AE$1</f>
        <v>223</v>
      </c>
      <c r="AF10" s="8">
        <f>_xlfn.DAYS($C10, 'Loan Detail'!$L$2)+AF$1</f>
        <v>224</v>
      </c>
      <c r="AG10" s="8">
        <f>_xlfn.DAYS($C10, 'Loan Detail'!$L$2)+AG$1</f>
        <v>225</v>
      </c>
      <c r="AH10" s="8">
        <f>_xlfn.DAYS($C10, 'Loan Detail'!$L$2)+AH$1</f>
        <v>226</v>
      </c>
      <c r="AI10" s="8">
        <f>_xlfn.DAYS($C10, 'Loan Detail'!$L$2)+AI$1</f>
        <v>227</v>
      </c>
    </row>
    <row r="11" spans="1:37" x14ac:dyDescent="0.3">
      <c r="A11">
        <v>9</v>
      </c>
      <c r="B11">
        <f t="shared" si="0"/>
        <v>29</v>
      </c>
      <c r="C11" s="11">
        <v>43862</v>
      </c>
      <c r="D11" s="19">
        <f>SUM(E11:INDEX(E11:AI11,1,B11))</f>
        <v>7018</v>
      </c>
      <c r="E11" s="8">
        <f>_xlfn.DAYS($C11, 'Loan Detail'!$L$2)+E$1</f>
        <v>228</v>
      </c>
      <c r="F11" s="8">
        <f>_xlfn.DAYS($C11, 'Loan Detail'!$L$2)+F$1</f>
        <v>229</v>
      </c>
      <c r="G11" s="8">
        <f>_xlfn.DAYS($C11, 'Loan Detail'!$L$2)+G$1</f>
        <v>230</v>
      </c>
      <c r="H11" s="8">
        <f>_xlfn.DAYS($C11, 'Loan Detail'!$L$2)+H$1</f>
        <v>231</v>
      </c>
      <c r="I11" s="8">
        <f>_xlfn.DAYS($C11, 'Loan Detail'!$L$2)+I$1</f>
        <v>232</v>
      </c>
      <c r="J11" s="8">
        <f>_xlfn.DAYS($C11, 'Loan Detail'!$L$2)+J$1</f>
        <v>233</v>
      </c>
      <c r="K11" s="8">
        <f>_xlfn.DAYS($C11, 'Loan Detail'!$L$2)+K$1</f>
        <v>234</v>
      </c>
      <c r="L11" s="8">
        <f>_xlfn.DAYS($C11, 'Loan Detail'!$L$2)+L$1</f>
        <v>235</v>
      </c>
      <c r="M11" s="8">
        <f>_xlfn.DAYS($C11, 'Loan Detail'!$L$2)+M$1</f>
        <v>236</v>
      </c>
      <c r="N11" s="8">
        <f>_xlfn.DAYS($C11, 'Loan Detail'!$L$2)+N$1</f>
        <v>237</v>
      </c>
      <c r="O11" s="8">
        <f>_xlfn.DAYS($C11, 'Loan Detail'!$L$2)+O$1</f>
        <v>238</v>
      </c>
      <c r="P11" s="8">
        <f>_xlfn.DAYS($C11, 'Loan Detail'!$L$2)+P$1</f>
        <v>239</v>
      </c>
      <c r="Q11" s="8">
        <f>_xlfn.DAYS($C11, 'Loan Detail'!$L$2)+Q$1</f>
        <v>240</v>
      </c>
      <c r="R11" s="8">
        <f>_xlfn.DAYS($C11, 'Loan Detail'!$L$2)+R$1</f>
        <v>241</v>
      </c>
      <c r="S11" s="8">
        <f>_xlfn.DAYS($C11, 'Loan Detail'!$L$2)+S$1</f>
        <v>242</v>
      </c>
      <c r="T11" s="8">
        <f>_xlfn.DAYS($C11, 'Loan Detail'!$L$2)+T$1</f>
        <v>243</v>
      </c>
      <c r="U11" s="8">
        <f>_xlfn.DAYS($C11, 'Loan Detail'!$L$2)+U$1</f>
        <v>244</v>
      </c>
      <c r="V11" s="8">
        <f>_xlfn.DAYS($C11, 'Loan Detail'!$L$2)+V$1</f>
        <v>245</v>
      </c>
      <c r="W11" s="8">
        <f>_xlfn.DAYS($C11, 'Loan Detail'!$L$2)+W$1</f>
        <v>246</v>
      </c>
      <c r="X11" s="8">
        <f>_xlfn.DAYS($C11, 'Loan Detail'!$L$2)+X$1</f>
        <v>247</v>
      </c>
      <c r="Y11" s="8">
        <f>_xlfn.DAYS($C11, 'Loan Detail'!$L$2)+Y$1</f>
        <v>248</v>
      </c>
      <c r="Z11" s="8">
        <f>_xlfn.DAYS($C11, 'Loan Detail'!$L$2)+Z$1</f>
        <v>249</v>
      </c>
      <c r="AA11" s="8">
        <f>_xlfn.DAYS($C11, 'Loan Detail'!$L$2)+AA$1</f>
        <v>250</v>
      </c>
      <c r="AB11" s="8">
        <f>_xlfn.DAYS($C11, 'Loan Detail'!$L$2)+AB$1</f>
        <v>251</v>
      </c>
      <c r="AC11" s="8">
        <f>_xlfn.DAYS($C11, 'Loan Detail'!$L$2)+AC$1</f>
        <v>252</v>
      </c>
      <c r="AD11" s="8">
        <f>_xlfn.DAYS($C11, 'Loan Detail'!$L$2)+AD$1</f>
        <v>253</v>
      </c>
      <c r="AE11" s="8">
        <f>_xlfn.DAYS($C11, 'Loan Detail'!$L$2)+AE$1</f>
        <v>254</v>
      </c>
      <c r="AF11" s="8">
        <f>_xlfn.DAYS($C11, 'Loan Detail'!$L$2)+AF$1</f>
        <v>255</v>
      </c>
      <c r="AG11" s="8">
        <f>_xlfn.DAYS($C11, 'Loan Detail'!$L$2)+AG$1</f>
        <v>256</v>
      </c>
      <c r="AH11" s="8">
        <f>_xlfn.DAYS($C11, 'Loan Detail'!$L$2)+AH$1</f>
        <v>257</v>
      </c>
      <c r="AI11" s="8">
        <f>_xlfn.DAYS($C11, 'Loan Detail'!$L$2)+AI$1</f>
        <v>258</v>
      </c>
    </row>
    <row r="12" spans="1:37" x14ac:dyDescent="0.3">
      <c r="A12">
        <v>10</v>
      </c>
      <c r="B12">
        <f t="shared" si="0"/>
        <v>31</v>
      </c>
      <c r="C12" s="11">
        <v>43891</v>
      </c>
      <c r="D12" s="19">
        <f>SUM(E12:INDEX(E12:AI12,1,B12))</f>
        <v>8432</v>
      </c>
      <c r="E12" s="8">
        <f>_xlfn.DAYS($C12, 'Loan Detail'!$L$2)+E$1</f>
        <v>257</v>
      </c>
      <c r="F12" s="8">
        <f>_xlfn.DAYS($C12, 'Loan Detail'!$L$2)+F$1</f>
        <v>258</v>
      </c>
      <c r="G12" s="8">
        <f>_xlfn.DAYS($C12, 'Loan Detail'!$L$2)+G$1</f>
        <v>259</v>
      </c>
      <c r="H12" s="8">
        <f>_xlfn.DAYS($C12, 'Loan Detail'!$L$2)+H$1</f>
        <v>260</v>
      </c>
      <c r="I12" s="8">
        <f>_xlfn.DAYS($C12, 'Loan Detail'!$L$2)+I$1</f>
        <v>261</v>
      </c>
      <c r="J12" s="8">
        <f>_xlfn.DAYS($C12, 'Loan Detail'!$L$2)+J$1</f>
        <v>262</v>
      </c>
      <c r="K12" s="8">
        <f>_xlfn.DAYS($C12, 'Loan Detail'!$L$2)+K$1</f>
        <v>263</v>
      </c>
      <c r="L12" s="8">
        <f>_xlfn.DAYS($C12, 'Loan Detail'!$L$2)+L$1</f>
        <v>264</v>
      </c>
      <c r="M12" s="8">
        <f>_xlfn.DAYS($C12, 'Loan Detail'!$L$2)+M$1</f>
        <v>265</v>
      </c>
      <c r="N12" s="8">
        <f>_xlfn.DAYS($C12, 'Loan Detail'!$L$2)+N$1</f>
        <v>266</v>
      </c>
      <c r="O12" s="8">
        <f>_xlfn.DAYS($C12, 'Loan Detail'!$L$2)+O$1</f>
        <v>267</v>
      </c>
      <c r="P12" s="8">
        <f>_xlfn.DAYS($C12, 'Loan Detail'!$L$2)+P$1</f>
        <v>268</v>
      </c>
      <c r="Q12" s="8">
        <f>_xlfn.DAYS($C12, 'Loan Detail'!$L$2)+Q$1</f>
        <v>269</v>
      </c>
      <c r="R12" s="8">
        <f>_xlfn.DAYS($C12, 'Loan Detail'!$L$2)+R$1</f>
        <v>270</v>
      </c>
      <c r="S12" s="8">
        <f>_xlfn.DAYS($C12, 'Loan Detail'!$L$2)+S$1</f>
        <v>271</v>
      </c>
      <c r="T12" s="8">
        <f>_xlfn.DAYS($C12, 'Loan Detail'!$L$2)+T$1</f>
        <v>272</v>
      </c>
      <c r="U12" s="8">
        <f>_xlfn.DAYS($C12, 'Loan Detail'!$L$2)+U$1</f>
        <v>273</v>
      </c>
      <c r="V12" s="8">
        <f>_xlfn.DAYS($C12, 'Loan Detail'!$L$2)+V$1</f>
        <v>274</v>
      </c>
      <c r="W12" s="8">
        <f>_xlfn.DAYS($C12, 'Loan Detail'!$L$2)+W$1</f>
        <v>275</v>
      </c>
      <c r="X12" s="8">
        <f>_xlfn.DAYS($C12, 'Loan Detail'!$L$2)+X$1</f>
        <v>276</v>
      </c>
      <c r="Y12" s="8">
        <f>_xlfn.DAYS($C12, 'Loan Detail'!$L$2)+Y$1</f>
        <v>277</v>
      </c>
      <c r="Z12" s="8">
        <f>_xlfn.DAYS($C12, 'Loan Detail'!$L$2)+Z$1</f>
        <v>278</v>
      </c>
      <c r="AA12" s="8">
        <f>_xlfn.DAYS($C12, 'Loan Detail'!$L$2)+AA$1</f>
        <v>279</v>
      </c>
      <c r="AB12" s="8">
        <f>_xlfn.DAYS($C12, 'Loan Detail'!$L$2)+AB$1</f>
        <v>280</v>
      </c>
      <c r="AC12" s="8">
        <f>_xlfn.DAYS($C12, 'Loan Detail'!$L$2)+AC$1</f>
        <v>281</v>
      </c>
      <c r="AD12" s="8">
        <f>_xlfn.DAYS($C12, 'Loan Detail'!$L$2)+AD$1</f>
        <v>282</v>
      </c>
      <c r="AE12" s="8">
        <f>_xlfn.DAYS($C12, 'Loan Detail'!$L$2)+AE$1</f>
        <v>283</v>
      </c>
      <c r="AF12" s="8">
        <f>_xlfn.DAYS($C12, 'Loan Detail'!$L$2)+AF$1</f>
        <v>284</v>
      </c>
      <c r="AG12" s="8">
        <f>_xlfn.DAYS($C12, 'Loan Detail'!$L$2)+AG$1</f>
        <v>285</v>
      </c>
      <c r="AH12" s="8">
        <f>_xlfn.DAYS($C12, 'Loan Detail'!$L$2)+AH$1</f>
        <v>286</v>
      </c>
      <c r="AI12" s="8">
        <f>_xlfn.DAYS($C12, 'Loan Detail'!$L$2)+AI$1</f>
        <v>287</v>
      </c>
    </row>
    <row r="13" spans="1:37" x14ac:dyDescent="0.3">
      <c r="A13">
        <v>11</v>
      </c>
      <c r="B13">
        <f t="shared" si="0"/>
        <v>30</v>
      </c>
      <c r="C13" s="11">
        <v>43922</v>
      </c>
      <c r="D13" s="19">
        <f>SUM(E13:INDEX(E13:AI13,1,B13))</f>
        <v>9075</v>
      </c>
      <c r="E13" s="8">
        <f>_xlfn.DAYS($C13, 'Loan Detail'!$L$2)+E$1</f>
        <v>288</v>
      </c>
      <c r="F13" s="8">
        <f>_xlfn.DAYS($C13, 'Loan Detail'!$L$2)+F$1</f>
        <v>289</v>
      </c>
      <c r="G13" s="8">
        <f>_xlfn.DAYS($C13, 'Loan Detail'!$L$2)+G$1</f>
        <v>290</v>
      </c>
      <c r="H13" s="8">
        <f>_xlfn.DAYS($C13, 'Loan Detail'!$L$2)+H$1</f>
        <v>291</v>
      </c>
      <c r="I13" s="8">
        <f>_xlfn.DAYS($C13, 'Loan Detail'!$L$2)+I$1</f>
        <v>292</v>
      </c>
      <c r="J13" s="8">
        <f>_xlfn.DAYS($C13, 'Loan Detail'!$L$2)+J$1</f>
        <v>293</v>
      </c>
      <c r="K13" s="8">
        <f>_xlfn.DAYS($C13, 'Loan Detail'!$L$2)+K$1</f>
        <v>294</v>
      </c>
      <c r="L13" s="8">
        <f>_xlfn.DAYS($C13, 'Loan Detail'!$L$2)+L$1</f>
        <v>295</v>
      </c>
      <c r="M13" s="8">
        <f>_xlfn.DAYS($C13, 'Loan Detail'!$L$2)+M$1</f>
        <v>296</v>
      </c>
      <c r="N13" s="8">
        <f>_xlfn.DAYS($C13, 'Loan Detail'!$L$2)+N$1</f>
        <v>297</v>
      </c>
      <c r="O13" s="8">
        <f>_xlfn.DAYS($C13, 'Loan Detail'!$L$2)+O$1</f>
        <v>298</v>
      </c>
      <c r="P13" s="8">
        <f>_xlfn.DAYS($C13, 'Loan Detail'!$L$2)+P$1</f>
        <v>299</v>
      </c>
      <c r="Q13" s="8">
        <f>_xlfn.DAYS($C13, 'Loan Detail'!$L$2)+Q$1</f>
        <v>300</v>
      </c>
      <c r="R13" s="8">
        <f>_xlfn.DAYS($C13, 'Loan Detail'!$L$2)+R$1</f>
        <v>301</v>
      </c>
      <c r="S13" s="8">
        <f>_xlfn.DAYS($C13, 'Loan Detail'!$L$2)+S$1</f>
        <v>302</v>
      </c>
      <c r="T13" s="8">
        <f>_xlfn.DAYS($C13, 'Loan Detail'!$L$2)+T$1</f>
        <v>303</v>
      </c>
      <c r="U13" s="8">
        <f>_xlfn.DAYS($C13, 'Loan Detail'!$L$2)+U$1</f>
        <v>304</v>
      </c>
      <c r="V13" s="8">
        <f>_xlfn.DAYS($C13, 'Loan Detail'!$L$2)+V$1</f>
        <v>305</v>
      </c>
      <c r="W13" s="8">
        <f>_xlfn.DAYS($C13, 'Loan Detail'!$L$2)+W$1</f>
        <v>306</v>
      </c>
      <c r="X13" s="8">
        <f>_xlfn.DAYS($C13, 'Loan Detail'!$L$2)+X$1</f>
        <v>307</v>
      </c>
      <c r="Y13" s="8">
        <f>_xlfn.DAYS($C13, 'Loan Detail'!$L$2)+Y$1</f>
        <v>308</v>
      </c>
      <c r="Z13" s="8">
        <f>_xlfn.DAYS($C13, 'Loan Detail'!$L$2)+Z$1</f>
        <v>309</v>
      </c>
      <c r="AA13" s="8">
        <f>_xlfn.DAYS($C13, 'Loan Detail'!$L$2)+AA$1</f>
        <v>310</v>
      </c>
      <c r="AB13" s="8">
        <f>_xlfn.DAYS($C13, 'Loan Detail'!$L$2)+AB$1</f>
        <v>311</v>
      </c>
      <c r="AC13" s="8">
        <f>_xlfn.DAYS($C13, 'Loan Detail'!$L$2)+AC$1</f>
        <v>312</v>
      </c>
      <c r="AD13" s="8">
        <f>_xlfn.DAYS($C13, 'Loan Detail'!$L$2)+AD$1</f>
        <v>313</v>
      </c>
      <c r="AE13" s="8">
        <f>_xlfn.DAYS($C13, 'Loan Detail'!$L$2)+AE$1</f>
        <v>314</v>
      </c>
      <c r="AF13" s="8">
        <f>_xlfn.DAYS($C13, 'Loan Detail'!$L$2)+AF$1</f>
        <v>315</v>
      </c>
      <c r="AG13" s="8">
        <f>_xlfn.DAYS($C13, 'Loan Detail'!$L$2)+AG$1</f>
        <v>316</v>
      </c>
      <c r="AH13" s="8">
        <f>_xlfn.DAYS($C13, 'Loan Detail'!$L$2)+AH$1</f>
        <v>317</v>
      </c>
      <c r="AI13" s="8">
        <f>_xlfn.DAYS($C13, 'Loan Detail'!$L$2)+AI$1</f>
        <v>318</v>
      </c>
    </row>
    <row r="14" spans="1:37" x14ac:dyDescent="0.3">
      <c r="A14">
        <v>12</v>
      </c>
      <c r="B14">
        <f t="shared" si="0"/>
        <v>31</v>
      </c>
      <c r="C14" s="11">
        <v>43952</v>
      </c>
      <c r="D14" s="19">
        <f>SUM(E14:INDEX(E14:AI14,1,B14))</f>
        <v>10323</v>
      </c>
      <c r="E14" s="8">
        <f>_xlfn.DAYS($C14, 'Loan Detail'!$L$2)+E$1</f>
        <v>318</v>
      </c>
      <c r="F14" s="8">
        <f>_xlfn.DAYS($C14, 'Loan Detail'!$L$2)+F$1</f>
        <v>319</v>
      </c>
      <c r="G14" s="8">
        <f>_xlfn.DAYS($C14, 'Loan Detail'!$L$2)+G$1</f>
        <v>320</v>
      </c>
      <c r="H14" s="8">
        <f>_xlfn.DAYS($C14, 'Loan Detail'!$L$2)+H$1</f>
        <v>321</v>
      </c>
      <c r="I14" s="8">
        <f>_xlfn.DAYS($C14, 'Loan Detail'!$L$2)+I$1</f>
        <v>322</v>
      </c>
      <c r="J14" s="8">
        <f>_xlfn.DAYS($C14, 'Loan Detail'!$L$2)+J$1</f>
        <v>323</v>
      </c>
      <c r="K14" s="8">
        <f>_xlfn.DAYS($C14, 'Loan Detail'!$L$2)+K$1</f>
        <v>324</v>
      </c>
      <c r="L14" s="8">
        <f>_xlfn.DAYS($C14, 'Loan Detail'!$L$2)+L$1</f>
        <v>325</v>
      </c>
      <c r="M14" s="8">
        <f>_xlfn.DAYS($C14, 'Loan Detail'!$L$2)+M$1</f>
        <v>326</v>
      </c>
      <c r="N14" s="8">
        <f>_xlfn.DAYS($C14, 'Loan Detail'!$L$2)+N$1</f>
        <v>327</v>
      </c>
      <c r="O14" s="8">
        <f>_xlfn.DAYS($C14, 'Loan Detail'!$L$2)+O$1</f>
        <v>328</v>
      </c>
      <c r="P14" s="8">
        <f>_xlfn.DAYS($C14, 'Loan Detail'!$L$2)+P$1</f>
        <v>329</v>
      </c>
      <c r="Q14" s="8">
        <f>_xlfn.DAYS($C14, 'Loan Detail'!$L$2)+Q$1</f>
        <v>330</v>
      </c>
      <c r="R14" s="8">
        <f>_xlfn.DAYS($C14, 'Loan Detail'!$L$2)+R$1</f>
        <v>331</v>
      </c>
      <c r="S14" s="8">
        <f>_xlfn.DAYS($C14, 'Loan Detail'!$L$2)+S$1</f>
        <v>332</v>
      </c>
      <c r="T14" s="8">
        <f>_xlfn.DAYS($C14, 'Loan Detail'!$L$2)+T$1</f>
        <v>333</v>
      </c>
      <c r="U14" s="8">
        <f>_xlfn.DAYS($C14, 'Loan Detail'!$L$2)+U$1</f>
        <v>334</v>
      </c>
      <c r="V14" s="8">
        <f>_xlfn.DAYS($C14, 'Loan Detail'!$L$2)+V$1</f>
        <v>335</v>
      </c>
      <c r="W14" s="8">
        <f>_xlfn.DAYS($C14, 'Loan Detail'!$L$2)+W$1</f>
        <v>336</v>
      </c>
      <c r="X14" s="8">
        <f>_xlfn.DAYS($C14, 'Loan Detail'!$L$2)+X$1</f>
        <v>337</v>
      </c>
      <c r="Y14" s="8">
        <f>_xlfn.DAYS($C14, 'Loan Detail'!$L$2)+Y$1</f>
        <v>338</v>
      </c>
      <c r="Z14" s="8">
        <f>_xlfn.DAYS($C14, 'Loan Detail'!$L$2)+Z$1</f>
        <v>339</v>
      </c>
      <c r="AA14" s="8">
        <f>_xlfn.DAYS($C14, 'Loan Detail'!$L$2)+AA$1</f>
        <v>340</v>
      </c>
      <c r="AB14" s="8">
        <f>_xlfn.DAYS($C14, 'Loan Detail'!$L$2)+AB$1</f>
        <v>341</v>
      </c>
      <c r="AC14" s="8">
        <f>_xlfn.DAYS($C14, 'Loan Detail'!$L$2)+AC$1</f>
        <v>342</v>
      </c>
      <c r="AD14" s="8">
        <f>_xlfn.DAYS($C14, 'Loan Detail'!$L$2)+AD$1</f>
        <v>343</v>
      </c>
      <c r="AE14" s="8">
        <f>_xlfn.DAYS($C14, 'Loan Detail'!$L$2)+AE$1</f>
        <v>344</v>
      </c>
      <c r="AF14" s="8">
        <f>_xlfn.DAYS($C14, 'Loan Detail'!$L$2)+AF$1</f>
        <v>345</v>
      </c>
      <c r="AG14" s="8">
        <f>_xlfn.DAYS($C14, 'Loan Detail'!$L$2)+AG$1</f>
        <v>346</v>
      </c>
      <c r="AH14" s="8">
        <f>_xlfn.DAYS($C14, 'Loan Detail'!$L$2)+AH$1</f>
        <v>347</v>
      </c>
      <c r="AI14" s="8">
        <f>_xlfn.DAYS($C14, 'Loan Detail'!$L$2)+AI$1</f>
        <v>348</v>
      </c>
    </row>
    <row r="15" spans="1:37" x14ac:dyDescent="0.3">
      <c r="A15">
        <v>13</v>
      </c>
      <c r="B15">
        <f t="shared" si="0"/>
        <v>30</v>
      </c>
      <c r="C15" s="11">
        <v>43983</v>
      </c>
      <c r="D15" s="19">
        <f>SUM(E15:INDEX(E15:AI15,1,B15))</f>
        <v>10905</v>
      </c>
      <c r="E15" s="8">
        <f>_xlfn.DAYS($C15, 'Loan Detail'!$L$2)+E$1</f>
        <v>349</v>
      </c>
      <c r="F15" s="8">
        <f>_xlfn.DAYS($C15, 'Loan Detail'!$L$2)+F$1</f>
        <v>350</v>
      </c>
      <c r="G15" s="8">
        <f>_xlfn.DAYS($C15, 'Loan Detail'!$L$2)+G$1</f>
        <v>351</v>
      </c>
      <c r="H15" s="8">
        <f>_xlfn.DAYS($C15, 'Loan Detail'!$L$2)+H$1</f>
        <v>352</v>
      </c>
      <c r="I15" s="8">
        <f>_xlfn.DAYS($C15, 'Loan Detail'!$L$2)+I$1</f>
        <v>353</v>
      </c>
      <c r="J15" s="8">
        <f>_xlfn.DAYS($C15, 'Loan Detail'!$L$2)+J$1</f>
        <v>354</v>
      </c>
      <c r="K15" s="8">
        <f>_xlfn.DAYS($C15, 'Loan Detail'!$L$2)+K$1</f>
        <v>355</v>
      </c>
      <c r="L15" s="8">
        <f>_xlfn.DAYS($C15, 'Loan Detail'!$L$2)+L$1</f>
        <v>356</v>
      </c>
      <c r="M15" s="8">
        <f>_xlfn.DAYS($C15, 'Loan Detail'!$L$2)+M$1</f>
        <v>357</v>
      </c>
      <c r="N15" s="8">
        <f>_xlfn.DAYS($C15, 'Loan Detail'!$L$2)+N$1</f>
        <v>358</v>
      </c>
      <c r="O15" s="8">
        <f>_xlfn.DAYS($C15, 'Loan Detail'!$L$2)+O$1</f>
        <v>359</v>
      </c>
      <c r="P15" s="8">
        <f>_xlfn.DAYS($C15, 'Loan Detail'!$L$2)+P$1</f>
        <v>360</v>
      </c>
      <c r="Q15" s="8">
        <f>_xlfn.DAYS($C15, 'Loan Detail'!$L$2)+Q$1</f>
        <v>361</v>
      </c>
      <c r="R15" s="8">
        <f>_xlfn.DAYS($C15, 'Loan Detail'!$L$2)+R$1</f>
        <v>362</v>
      </c>
      <c r="S15" s="8">
        <f>_xlfn.DAYS($C15, 'Loan Detail'!$L$2)+S$1</f>
        <v>363</v>
      </c>
      <c r="T15" s="8">
        <f>_xlfn.DAYS($C15, 'Loan Detail'!$L$2)+T$1</f>
        <v>364</v>
      </c>
      <c r="U15" s="8">
        <f>_xlfn.DAYS($C15, 'Loan Detail'!$L$2)+U$1</f>
        <v>365</v>
      </c>
      <c r="V15" s="8">
        <f>_xlfn.DAYS($C15, 'Loan Detail'!$L$2)+V$1</f>
        <v>366</v>
      </c>
      <c r="W15" s="8">
        <f>_xlfn.DAYS($C15, 'Loan Detail'!$L$2)+W$1</f>
        <v>367</v>
      </c>
      <c r="X15" s="8">
        <f>_xlfn.DAYS($C15, 'Loan Detail'!$L$2)+X$1</f>
        <v>368</v>
      </c>
      <c r="Y15" s="8">
        <f>_xlfn.DAYS($C15, 'Loan Detail'!$L$2)+Y$1</f>
        <v>369</v>
      </c>
      <c r="Z15" s="8">
        <f>_xlfn.DAYS($C15, 'Loan Detail'!$L$2)+Z$1</f>
        <v>370</v>
      </c>
      <c r="AA15" s="8">
        <f>_xlfn.DAYS($C15, 'Loan Detail'!$L$2)+AA$1</f>
        <v>371</v>
      </c>
      <c r="AB15" s="8">
        <f>_xlfn.DAYS($C15, 'Loan Detail'!$L$2)+AB$1</f>
        <v>372</v>
      </c>
      <c r="AC15" s="8">
        <f>_xlfn.DAYS($C15, 'Loan Detail'!$L$2)+AC$1</f>
        <v>373</v>
      </c>
      <c r="AD15" s="8">
        <f>_xlfn.DAYS($C15, 'Loan Detail'!$L$2)+AD$1</f>
        <v>374</v>
      </c>
      <c r="AE15" s="8">
        <f>_xlfn.DAYS($C15, 'Loan Detail'!$L$2)+AE$1</f>
        <v>375</v>
      </c>
      <c r="AF15" s="8">
        <f>_xlfn.DAYS($C15, 'Loan Detail'!$L$2)+AF$1</f>
        <v>376</v>
      </c>
      <c r="AG15" s="8">
        <f>_xlfn.DAYS($C15, 'Loan Detail'!$L$2)+AG$1</f>
        <v>377</v>
      </c>
      <c r="AH15" s="8">
        <f>_xlfn.DAYS($C15, 'Loan Detail'!$L$2)+AH$1</f>
        <v>378</v>
      </c>
      <c r="AI15" s="8">
        <f>_xlfn.DAYS($C15, 'Loan Detail'!$L$2)+AI$1</f>
        <v>379</v>
      </c>
    </row>
    <row r="16" spans="1:37" x14ac:dyDescent="0.3">
      <c r="A16">
        <v>14</v>
      </c>
      <c r="B16">
        <f t="shared" si="0"/>
        <v>31</v>
      </c>
      <c r="C16" s="11">
        <v>44013</v>
      </c>
      <c r="D16" s="19">
        <f>SUM(E16:INDEX(E16:AI16,1,B16))</f>
        <v>12214</v>
      </c>
      <c r="E16" s="8">
        <f>_xlfn.DAYS($C16, 'Loan Detail'!$L$2)+E$1</f>
        <v>379</v>
      </c>
      <c r="F16" s="8">
        <f>_xlfn.DAYS($C16, 'Loan Detail'!$L$2)+F$1</f>
        <v>380</v>
      </c>
      <c r="G16" s="8">
        <f>_xlfn.DAYS($C16, 'Loan Detail'!$L$2)+G$1</f>
        <v>381</v>
      </c>
      <c r="H16" s="8">
        <f>_xlfn.DAYS($C16, 'Loan Detail'!$L$2)+H$1</f>
        <v>382</v>
      </c>
      <c r="I16" s="8">
        <f>_xlfn.DAYS($C16, 'Loan Detail'!$L$2)+I$1</f>
        <v>383</v>
      </c>
      <c r="J16" s="8">
        <f>_xlfn.DAYS($C16, 'Loan Detail'!$L$2)+J$1</f>
        <v>384</v>
      </c>
      <c r="K16" s="8">
        <f>_xlfn.DAYS($C16, 'Loan Detail'!$L$2)+K$1</f>
        <v>385</v>
      </c>
      <c r="L16" s="8">
        <f>_xlfn.DAYS($C16, 'Loan Detail'!$L$2)+L$1</f>
        <v>386</v>
      </c>
      <c r="M16" s="8">
        <f>_xlfn.DAYS($C16, 'Loan Detail'!$L$2)+M$1</f>
        <v>387</v>
      </c>
      <c r="N16" s="8">
        <f>_xlfn.DAYS($C16, 'Loan Detail'!$L$2)+N$1</f>
        <v>388</v>
      </c>
      <c r="O16" s="8">
        <f>_xlfn.DAYS($C16, 'Loan Detail'!$L$2)+O$1</f>
        <v>389</v>
      </c>
      <c r="P16" s="8">
        <f>_xlfn.DAYS($C16, 'Loan Detail'!$L$2)+P$1</f>
        <v>390</v>
      </c>
      <c r="Q16" s="8">
        <f>_xlfn.DAYS($C16, 'Loan Detail'!$L$2)+Q$1</f>
        <v>391</v>
      </c>
      <c r="R16" s="8">
        <f>_xlfn.DAYS($C16, 'Loan Detail'!$L$2)+R$1</f>
        <v>392</v>
      </c>
      <c r="S16" s="8">
        <f>_xlfn.DAYS($C16, 'Loan Detail'!$L$2)+S$1</f>
        <v>393</v>
      </c>
      <c r="T16" s="8">
        <f>_xlfn.DAYS($C16, 'Loan Detail'!$L$2)+T$1</f>
        <v>394</v>
      </c>
      <c r="U16" s="8">
        <f>_xlfn.DAYS($C16, 'Loan Detail'!$L$2)+U$1</f>
        <v>395</v>
      </c>
      <c r="V16" s="8">
        <f>_xlfn.DAYS($C16, 'Loan Detail'!$L$2)+V$1</f>
        <v>396</v>
      </c>
      <c r="W16" s="8">
        <f>_xlfn.DAYS($C16, 'Loan Detail'!$L$2)+W$1</f>
        <v>397</v>
      </c>
      <c r="X16" s="8">
        <f>_xlfn.DAYS($C16, 'Loan Detail'!$L$2)+X$1</f>
        <v>398</v>
      </c>
      <c r="Y16" s="8">
        <f>_xlfn.DAYS($C16, 'Loan Detail'!$L$2)+Y$1</f>
        <v>399</v>
      </c>
      <c r="Z16" s="8">
        <f>_xlfn.DAYS($C16, 'Loan Detail'!$L$2)+Z$1</f>
        <v>400</v>
      </c>
      <c r="AA16" s="8">
        <f>_xlfn.DAYS($C16, 'Loan Detail'!$L$2)+AA$1</f>
        <v>401</v>
      </c>
      <c r="AB16" s="8">
        <f>_xlfn.DAYS($C16, 'Loan Detail'!$L$2)+AB$1</f>
        <v>402</v>
      </c>
      <c r="AC16" s="8">
        <f>_xlfn.DAYS($C16, 'Loan Detail'!$L$2)+AC$1</f>
        <v>403</v>
      </c>
      <c r="AD16" s="8">
        <f>_xlfn.DAYS($C16, 'Loan Detail'!$L$2)+AD$1</f>
        <v>404</v>
      </c>
      <c r="AE16" s="8">
        <f>_xlfn.DAYS($C16, 'Loan Detail'!$L$2)+AE$1</f>
        <v>405</v>
      </c>
      <c r="AF16" s="8">
        <f>_xlfn.DAYS($C16, 'Loan Detail'!$L$2)+AF$1</f>
        <v>406</v>
      </c>
      <c r="AG16" s="8">
        <f>_xlfn.DAYS($C16, 'Loan Detail'!$L$2)+AG$1</f>
        <v>407</v>
      </c>
      <c r="AH16" s="8">
        <f>_xlfn.DAYS($C16, 'Loan Detail'!$L$2)+AH$1</f>
        <v>408</v>
      </c>
      <c r="AI16" s="8">
        <f>_xlfn.DAYS($C16, 'Loan Detail'!$L$2)+AI$1</f>
        <v>409</v>
      </c>
    </row>
    <row r="17" spans="1:35" x14ac:dyDescent="0.3">
      <c r="A17">
        <v>15</v>
      </c>
      <c r="B17">
        <f t="shared" si="0"/>
        <v>31</v>
      </c>
      <c r="C17" s="11">
        <v>44044</v>
      </c>
      <c r="D17" s="19">
        <f>SUM(E17:INDEX(E17:AI17,1,B17))</f>
        <v>13175</v>
      </c>
      <c r="E17" s="8">
        <f>_xlfn.DAYS($C17, 'Loan Detail'!$L$2)+E$1</f>
        <v>410</v>
      </c>
      <c r="F17" s="8">
        <f>_xlfn.DAYS($C17, 'Loan Detail'!$L$2)+F$1</f>
        <v>411</v>
      </c>
      <c r="G17" s="8">
        <f>_xlfn.DAYS($C17, 'Loan Detail'!$L$2)+G$1</f>
        <v>412</v>
      </c>
      <c r="H17" s="8">
        <f>_xlfn.DAYS($C17, 'Loan Detail'!$L$2)+H$1</f>
        <v>413</v>
      </c>
      <c r="I17" s="8">
        <f>_xlfn.DAYS($C17, 'Loan Detail'!$L$2)+I$1</f>
        <v>414</v>
      </c>
      <c r="J17" s="8">
        <f>_xlfn.DAYS($C17, 'Loan Detail'!$L$2)+J$1</f>
        <v>415</v>
      </c>
      <c r="K17" s="8">
        <f>_xlfn.DAYS($C17, 'Loan Detail'!$L$2)+K$1</f>
        <v>416</v>
      </c>
      <c r="L17" s="8">
        <f>_xlfn.DAYS($C17, 'Loan Detail'!$L$2)+L$1</f>
        <v>417</v>
      </c>
      <c r="M17" s="8">
        <f>_xlfn.DAYS($C17, 'Loan Detail'!$L$2)+M$1</f>
        <v>418</v>
      </c>
      <c r="N17" s="8">
        <f>_xlfn.DAYS($C17, 'Loan Detail'!$L$2)+N$1</f>
        <v>419</v>
      </c>
      <c r="O17" s="8">
        <f>_xlfn.DAYS($C17, 'Loan Detail'!$L$2)+O$1</f>
        <v>420</v>
      </c>
      <c r="P17" s="8">
        <f>_xlfn.DAYS($C17, 'Loan Detail'!$L$2)+P$1</f>
        <v>421</v>
      </c>
      <c r="Q17" s="8">
        <f>_xlfn.DAYS($C17, 'Loan Detail'!$L$2)+Q$1</f>
        <v>422</v>
      </c>
      <c r="R17" s="8">
        <f>_xlfn.DAYS($C17, 'Loan Detail'!$L$2)+R$1</f>
        <v>423</v>
      </c>
      <c r="S17" s="8">
        <f>_xlfn.DAYS($C17, 'Loan Detail'!$L$2)+S$1</f>
        <v>424</v>
      </c>
      <c r="T17" s="8">
        <f>_xlfn.DAYS($C17, 'Loan Detail'!$L$2)+T$1</f>
        <v>425</v>
      </c>
      <c r="U17" s="8">
        <f>_xlfn.DAYS($C17, 'Loan Detail'!$L$2)+U$1</f>
        <v>426</v>
      </c>
      <c r="V17" s="8">
        <f>_xlfn.DAYS($C17, 'Loan Detail'!$L$2)+V$1</f>
        <v>427</v>
      </c>
      <c r="W17" s="8">
        <f>_xlfn.DAYS($C17, 'Loan Detail'!$L$2)+W$1</f>
        <v>428</v>
      </c>
      <c r="X17" s="8">
        <f>_xlfn.DAYS($C17, 'Loan Detail'!$L$2)+X$1</f>
        <v>429</v>
      </c>
      <c r="Y17" s="8">
        <f>_xlfn.DAYS($C17, 'Loan Detail'!$L$2)+Y$1</f>
        <v>430</v>
      </c>
      <c r="Z17" s="8">
        <f>_xlfn.DAYS($C17, 'Loan Detail'!$L$2)+Z$1</f>
        <v>431</v>
      </c>
      <c r="AA17" s="8">
        <f>_xlfn.DAYS($C17, 'Loan Detail'!$L$2)+AA$1</f>
        <v>432</v>
      </c>
      <c r="AB17" s="8">
        <f>_xlfn.DAYS($C17, 'Loan Detail'!$L$2)+AB$1</f>
        <v>433</v>
      </c>
      <c r="AC17" s="8">
        <f>_xlfn.DAYS($C17, 'Loan Detail'!$L$2)+AC$1</f>
        <v>434</v>
      </c>
      <c r="AD17" s="8">
        <f>_xlfn.DAYS($C17, 'Loan Detail'!$L$2)+AD$1</f>
        <v>435</v>
      </c>
      <c r="AE17" s="8">
        <f>_xlfn.DAYS($C17, 'Loan Detail'!$L$2)+AE$1</f>
        <v>436</v>
      </c>
      <c r="AF17" s="8">
        <f>_xlfn.DAYS($C17, 'Loan Detail'!$L$2)+AF$1</f>
        <v>437</v>
      </c>
      <c r="AG17" s="8">
        <f>_xlfn.DAYS($C17, 'Loan Detail'!$L$2)+AG$1</f>
        <v>438</v>
      </c>
      <c r="AH17" s="8">
        <f>_xlfn.DAYS($C17, 'Loan Detail'!$L$2)+AH$1</f>
        <v>439</v>
      </c>
      <c r="AI17" s="8">
        <f>_xlfn.DAYS($C17, 'Loan Detail'!$L$2)+AI$1</f>
        <v>440</v>
      </c>
    </row>
    <row r="18" spans="1:35" x14ac:dyDescent="0.3">
      <c r="A18">
        <v>16</v>
      </c>
      <c r="B18">
        <f t="shared" si="0"/>
        <v>30</v>
      </c>
      <c r="C18" s="11">
        <v>44075</v>
      </c>
      <c r="D18" s="19">
        <f>SUM(E18:INDEX(E18:AI18,1,B18))</f>
        <v>13665</v>
      </c>
      <c r="E18" s="8">
        <f>_xlfn.DAYS($C18, 'Loan Detail'!$L$2)+E$1</f>
        <v>441</v>
      </c>
      <c r="F18" s="8">
        <f>_xlfn.DAYS($C18, 'Loan Detail'!$L$2)+F$1</f>
        <v>442</v>
      </c>
      <c r="G18" s="8">
        <f>_xlfn.DAYS($C18, 'Loan Detail'!$L$2)+G$1</f>
        <v>443</v>
      </c>
      <c r="H18" s="8">
        <f>_xlfn.DAYS($C18, 'Loan Detail'!$L$2)+H$1</f>
        <v>444</v>
      </c>
      <c r="I18" s="8">
        <f>_xlfn.DAYS($C18, 'Loan Detail'!$L$2)+I$1</f>
        <v>445</v>
      </c>
      <c r="J18" s="8">
        <f>_xlfn.DAYS($C18, 'Loan Detail'!$L$2)+J$1</f>
        <v>446</v>
      </c>
      <c r="K18" s="8">
        <f>_xlfn.DAYS($C18, 'Loan Detail'!$L$2)+K$1</f>
        <v>447</v>
      </c>
      <c r="L18" s="8">
        <f>_xlfn.DAYS($C18, 'Loan Detail'!$L$2)+L$1</f>
        <v>448</v>
      </c>
      <c r="M18" s="8">
        <f>_xlfn.DAYS($C18, 'Loan Detail'!$L$2)+M$1</f>
        <v>449</v>
      </c>
      <c r="N18" s="8">
        <f>_xlfn.DAYS($C18, 'Loan Detail'!$L$2)+N$1</f>
        <v>450</v>
      </c>
      <c r="O18" s="8">
        <f>_xlfn.DAYS($C18, 'Loan Detail'!$L$2)+O$1</f>
        <v>451</v>
      </c>
      <c r="P18" s="8">
        <f>_xlfn.DAYS($C18, 'Loan Detail'!$L$2)+P$1</f>
        <v>452</v>
      </c>
      <c r="Q18" s="8">
        <f>_xlfn.DAYS($C18, 'Loan Detail'!$L$2)+Q$1</f>
        <v>453</v>
      </c>
      <c r="R18" s="8">
        <f>_xlfn.DAYS($C18, 'Loan Detail'!$L$2)+R$1</f>
        <v>454</v>
      </c>
      <c r="S18" s="8">
        <f>_xlfn.DAYS($C18, 'Loan Detail'!$L$2)+S$1</f>
        <v>455</v>
      </c>
      <c r="T18" s="8">
        <f>_xlfn.DAYS($C18, 'Loan Detail'!$L$2)+T$1</f>
        <v>456</v>
      </c>
      <c r="U18" s="8">
        <f>_xlfn.DAYS($C18, 'Loan Detail'!$L$2)+U$1</f>
        <v>457</v>
      </c>
      <c r="V18" s="8">
        <f>_xlfn.DAYS($C18, 'Loan Detail'!$L$2)+V$1</f>
        <v>458</v>
      </c>
      <c r="W18" s="8">
        <f>_xlfn.DAYS($C18, 'Loan Detail'!$L$2)+W$1</f>
        <v>459</v>
      </c>
      <c r="X18" s="8">
        <f>_xlfn.DAYS($C18, 'Loan Detail'!$L$2)+X$1</f>
        <v>460</v>
      </c>
      <c r="Y18" s="8">
        <f>_xlfn.DAYS($C18, 'Loan Detail'!$L$2)+Y$1</f>
        <v>461</v>
      </c>
      <c r="Z18" s="8">
        <f>_xlfn.DAYS($C18, 'Loan Detail'!$L$2)+Z$1</f>
        <v>462</v>
      </c>
      <c r="AA18" s="8">
        <f>_xlfn.DAYS($C18, 'Loan Detail'!$L$2)+AA$1</f>
        <v>463</v>
      </c>
      <c r="AB18" s="8">
        <f>_xlfn.DAYS($C18, 'Loan Detail'!$L$2)+AB$1</f>
        <v>464</v>
      </c>
      <c r="AC18" s="8">
        <f>_xlfn.DAYS($C18, 'Loan Detail'!$L$2)+AC$1</f>
        <v>465</v>
      </c>
      <c r="AD18" s="8">
        <f>_xlfn.DAYS($C18, 'Loan Detail'!$L$2)+AD$1</f>
        <v>466</v>
      </c>
      <c r="AE18" s="8">
        <f>_xlfn.DAYS($C18, 'Loan Detail'!$L$2)+AE$1</f>
        <v>467</v>
      </c>
      <c r="AF18" s="8">
        <f>_xlfn.DAYS($C18, 'Loan Detail'!$L$2)+AF$1</f>
        <v>468</v>
      </c>
      <c r="AG18" s="8">
        <f>_xlfn.DAYS($C18, 'Loan Detail'!$L$2)+AG$1</f>
        <v>469</v>
      </c>
      <c r="AH18" s="8">
        <f>_xlfn.DAYS($C18, 'Loan Detail'!$L$2)+AH$1</f>
        <v>470</v>
      </c>
      <c r="AI18" s="8">
        <f>_xlfn.DAYS($C18, 'Loan Detail'!$L$2)+AI$1</f>
        <v>471</v>
      </c>
    </row>
    <row r="19" spans="1:35" x14ac:dyDescent="0.3">
      <c r="A19">
        <v>17</v>
      </c>
      <c r="B19">
        <f t="shared" si="0"/>
        <v>31</v>
      </c>
      <c r="C19" s="11">
        <v>44105</v>
      </c>
      <c r="D19" s="19">
        <f>SUM(E19:INDEX(E19:AI19,1,B19))</f>
        <v>15066</v>
      </c>
      <c r="E19" s="8">
        <f>_xlfn.DAYS($C19, 'Loan Detail'!$L$2)+E$1</f>
        <v>471</v>
      </c>
      <c r="F19" s="8">
        <f>_xlfn.DAYS($C19, 'Loan Detail'!$L$2)+F$1</f>
        <v>472</v>
      </c>
      <c r="G19" s="8">
        <f>_xlfn.DAYS($C19, 'Loan Detail'!$L$2)+G$1</f>
        <v>473</v>
      </c>
      <c r="H19" s="8">
        <f>_xlfn.DAYS($C19, 'Loan Detail'!$L$2)+H$1</f>
        <v>474</v>
      </c>
      <c r="I19" s="8">
        <f>_xlfn.DAYS($C19, 'Loan Detail'!$L$2)+I$1</f>
        <v>475</v>
      </c>
      <c r="J19" s="8">
        <f>_xlfn.DAYS($C19, 'Loan Detail'!$L$2)+J$1</f>
        <v>476</v>
      </c>
      <c r="K19" s="8">
        <f>_xlfn.DAYS($C19, 'Loan Detail'!$L$2)+K$1</f>
        <v>477</v>
      </c>
      <c r="L19" s="8">
        <f>_xlfn.DAYS($C19, 'Loan Detail'!$L$2)+L$1</f>
        <v>478</v>
      </c>
      <c r="M19" s="8">
        <f>_xlfn.DAYS($C19, 'Loan Detail'!$L$2)+M$1</f>
        <v>479</v>
      </c>
      <c r="N19" s="8">
        <f>_xlfn.DAYS($C19, 'Loan Detail'!$L$2)+N$1</f>
        <v>480</v>
      </c>
      <c r="O19" s="8">
        <f>_xlfn.DAYS($C19, 'Loan Detail'!$L$2)+O$1</f>
        <v>481</v>
      </c>
      <c r="P19" s="8">
        <f>_xlfn.DAYS($C19, 'Loan Detail'!$L$2)+P$1</f>
        <v>482</v>
      </c>
      <c r="Q19" s="8">
        <f>_xlfn.DAYS($C19, 'Loan Detail'!$L$2)+Q$1</f>
        <v>483</v>
      </c>
      <c r="R19" s="8">
        <f>_xlfn.DAYS($C19, 'Loan Detail'!$L$2)+R$1</f>
        <v>484</v>
      </c>
      <c r="S19" s="8">
        <f>_xlfn.DAYS($C19, 'Loan Detail'!$L$2)+S$1</f>
        <v>485</v>
      </c>
      <c r="T19" s="8">
        <f>_xlfn.DAYS($C19, 'Loan Detail'!$L$2)+T$1</f>
        <v>486</v>
      </c>
      <c r="U19" s="8">
        <f>_xlfn.DAYS($C19, 'Loan Detail'!$L$2)+U$1</f>
        <v>487</v>
      </c>
      <c r="V19" s="8">
        <f>_xlfn.DAYS($C19, 'Loan Detail'!$L$2)+V$1</f>
        <v>488</v>
      </c>
      <c r="W19" s="8">
        <f>_xlfn.DAYS($C19, 'Loan Detail'!$L$2)+W$1</f>
        <v>489</v>
      </c>
      <c r="X19" s="8">
        <f>_xlfn.DAYS($C19, 'Loan Detail'!$L$2)+X$1</f>
        <v>490</v>
      </c>
      <c r="Y19" s="8">
        <f>_xlfn.DAYS($C19, 'Loan Detail'!$L$2)+Y$1</f>
        <v>491</v>
      </c>
      <c r="Z19" s="8">
        <f>_xlfn.DAYS($C19, 'Loan Detail'!$L$2)+Z$1</f>
        <v>492</v>
      </c>
      <c r="AA19" s="8">
        <f>_xlfn.DAYS($C19, 'Loan Detail'!$L$2)+AA$1</f>
        <v>493</v>
      </c>
      <c r="AB19" s="8">
        <f>_xlfn.DAYS($C19, 'Loan Detail'!$L$2)+AB$1</f>
        <v>494</v>
      </c>
      <c r="AC19" s="8">
        <f>_xlfn.DAYS($C19, 'Loan Detail'!$L$2)+AC$1</f>
        <v>495</v>
      </c>
      <c r="AD19" s="8">
        <f>_xlfn.DAYS($C19, 'Loan Detail'!$L$2)+AD$1</f>
        <v>496</v>
      </c>
      <c r="AE19" s="8">
        <f>_xlfn.DAYS($C19, 'Loan Detail'!$L$2)+AE$1</f>
        <v>497</v>
      </c>
      <c r="AF19" s="8">
        <f>_xlfn.DAYS($C19, 'Loan Detail'!$L$2)+AF$1</f>
        <v>498</v>
      </c>
      <c r="AG19" s="8">
        <f>_xlfn.DAYS($C19, 'Loan Detail'!$L$2)+AG$1</f>
        <v>499</v>
      </c>
      <c r="AH19" s="8">
        <f>_xlfn.DAYS($C19, 'Loan Detail'!$L$2)+AH$1</f>
        <v>500</v>
      </c>
      <c r="AI19" s="8">
        <f>_xlfn.DAYS($C19, 'Loan Detail'!$L$2)+AI$1</f>
        <v>501</v>
      </c>
    </row>
    <row r="20" spans="1:35" x14ac:dyDescent="0.3">
      <c r="A20">
        <v>18</v>
      </c>
      <c r="B20">
        <f t="shared" si="0"/>
        <v>30</v>
      </c>
      <c r="C20" s="11">
        <v>44136</v>
      </c>
      <c r="D20" s="19">
        <f>SUM(E20:INDEX(E20:AI20,1,B20))</f>
        <v>15495</v>
      </c>
      <c r="E20" s="8">
        <f>_xlfn.DAYS($C20, 'Loan Detail'!$L$2)+E$1</f>
        <v>502</v>
      </c>
      <c r="F20" s="8">
        <f>_xlfn.DAYS($C20, 'Loan Detail'!$L$2)+F$1</f>
        <v>503</v>
      </c>
      <c r="G20" s="8">
        <f>_xlfn.DAYS($C20, 'Loan Detail'!$L$2)+G$1</f>
        <v>504</v>
      </c>
      <c r="H20" s="8">
        <f>_xlfn.DAYS($C20, 'Loan Detail'!$L$2)+H$1</f>
        <v>505</v>
      </c>
      <c r="I20" s="8">
        <f>_xlfn.DAYS($C20, 'Loan Detail'!$L$2)+I$1</f>
        <v>506</v>
      </c>
      <c r="J20" s="8">
        <f>_xlfn.DAYS($C20, 'Loan Detail'!$L$2)+J$1</f>
        <v>507</v>
      </c>
      <c r="K20" s="8">
        <f>_xlfn.DAYS($C20, 'Loan Detail'!$L$2)+K$1</f>
        <v>508</v>
      </c>
      <c r="L20" s="8">
        <f>_xlfn.DAYS($C20, 'Loan Detail'!$L$2)+L$1</f>
        <v>509</v>
      </c>
      <c r="M20" s="8">
        <f>_xlfn.DAYS($C20, 'Loan Detail'!$L$2)+M$1</f>
        <v>510</v>
      </c>
      <c r="N20" s="8">
        <f>_xlfn.DAYS($C20, 'Loan Detail'!$L$2)+N$1</f>
        <v>511</v>
      </c>
      <c r="O20" s="8">
        <f>_xlfn.DAYS($C20, 'Loan Detail'!$L$2)+O$1</f>
        <v>512</v>
      </c>
      <c r="P20" s="8">
        <f>_xlfn.DAYS($C20, 'Loan Detail'!$L$2)+P$1</f>
        <v>513</v>
      </c>
      <c r="Q20" s="8">
        <f>_xlfn.DAYS($C20, 'Loan Detail'!$L$2)+Q$1</f>
        <v>514</v>
      </c>
      <c r="R20" s="8">
        <f>_xlfn.DAYS($C20, 'Loan Detail'!$L$2)+R$1</f>
        <v>515</v>
      </c>
      <c r="S20" s="8">
        <f>_xlfn.DAYS($C20, 'Loan Detail'!$L$2)+S$1</f>
        <v>516</v>
      </c>
      <c r="T20" s="8">
        <f>_xlfn.DAYS($C20, 'Loan Detail'!$L$2)+T$1</f>
        <v>517</v>
      </c>
      <c r="U20" s="8">
        <f>_xlfn.DAYS($C20, 'Loan Detail'!$L$2)+U$1</f>
        <v>518</v>
      </c>
      <c r="V20" s="8">
        <f>_xlfn.DAYS($C20, 'Loan Detail'!$L$2)+V$1</f>
        <v>519</v>
      </c>
      <c r="W20" s="8">
        <f>_xlfn.DAYS($C20, 'Loan Detail'!$L$2)+W$1</f>
        <v>520</v>
      </c>
      <c r="X20" s="8">
        <f>_xlfn.DAYS($C20, 'Loan Detail'!$L$2)+X$1</f>
        <v>521</v>
      </c>
      <c r="Y20" s="8">
        <f>_xlfn.DAYS($C20, 'Loan Detail'!$L$2)+Y$1</f>
        <v>522</v>
      </c>
      <c r="Z20" s="8">
        <f>_xlfn.DAYS($C20, 'Loan Detail'!$L$2)+Z$1</f>
        <v>523</v>
      </c>
      <c r="AA20" s="8">
        <f>_xlfn.DAYS($C20, 'Loan Detail'!$L$2)+AA$1</f>
        <v>524</v>
      </c>
      <c r="AB20" s="8">
        <f>_xlfn.DAYS($C20, 'Loan Detail'!$L$2)+AB$1</f>
        <v>525</v>
      </c>
      <c r="AC20" s="8">
        <f>_xlfn.DAYS($C20, 'Loan Detail'!$L$2)+AC$1</f>
        <v>526</v>
      </c>
      <c r="AD20" s="8">
        <f>_xlfn.DAYS($C20, 'Loan Detail'!$L$2)+AD$1</f>
        <v>527</v>
      </c>
      <c r="AE20" s="8">
        <f>_xlfn.DAYS($C20, 'Loan Detail'!$L$2)+AE$1</f>
        <v>528</v>
      </c>
      <c r="AF20" s="8">
        <f>_xlfn.DAYS($C20, 'Loan Detail'!$L$2)+AF$1</f>
        <v>529</v>
      </c>
      <c r="AG20" s="8">
        <f>_xlfn.DAYS($C20, 'Loan Detail'!$L$2)+AG$1</f>
        <v>530</v>
      </c>
      <c r="AH20" s="8">
        <f>_xlfn.DAYS($C20, 'Loan Detail'!$L$2)+AH$1</f>
        <v>531</v>
      </c>
      <c r="AI20" s="8">
        <f>_xlfn.DAYS($C20, 'Loan Detail'!$L$2)+AI$1</f>
        <v>532</v>
      </c>
    </row>
    <row r="21" spans="1:35" x14ac:dyDescent="0.3">
      <c r="A21">
        <v>19</v>
      </c>
      <c r="B21">
        <f t="shared" si="0"/>
        <v>31</v>
      </c>
      <c r="C21" s="11">
        <v>44166</v>
      </c>
      <c r="D21" s="19">
        <f>SUM(E21:INDEX(E21:AI21,1,B21))</f>
        <v>16957</v>
      </c>
      <c r="E21" s="8">
        <f>_xlfn.DAYS($C21, 'Loan Detail'!$L$2)+E$1</f>
        <v>532</v>
      </c>
      <c r="F21" s="8">
        <f>_xlfn.DAYS($C21, 'Loan Detail'!$L$2)+F$1</f>
        <v>533</v>
      </c>
      <c r="G21" s="8">
        <f>_xlfn.DAYS($C21, 'Loan Detail'!$L$2)+G$1</f>
        <v>534</v>
      </c>
      <c r="H21" s="8">
        <f>_xlfn.DAYS($C21, 'Loan Detail'!$L$2)+H$1</f>
        <v>535</v>
      </c>
      <c r="I21" s="8">
        <f>_xlfn.DAYS($C21, 'Loan Detail'!$L$2)+I$1</f>
        <v>536</v>
      </c>
      <c r="J21" s="8">
        <f>_xlfn.DAYS($C21, 'Loan Detail'!$L$2)+J$1</f>
        <v>537</v>
      </c>
      <c r="K21" s="8">
        <f>_xlfn.DAYS($C21, 'Loan Detail'!$L$2)+K$1</f>
        <v>538</v>
      </c>
      <c r="L21" s="8">
        <f>_xlfn.DAYS($C21, 'Loan Detail'!$L$2)+L$1</f>
        <v>539</v>
      </c>
      <c r="M21" s="8">
        <f>_xlfn.DAYS($C21, 'Loan Detail'!$L$2)+M$1</f>
        <v>540</v>
      </c>
      <c r="N21" s="8">
        <f>_xlfn.DAYS($C21, 'Loan Detail'!$L$2)+N$1</f>
        <v>541</v>
      </c>
      <c r="O21" s="8">
        <f>_xlfn.DAYS($C21, 'Loan Detail'!$L$2)+O$1</f>
        <v>542</v>
      </c>
      <c r="P21" s="8">
        <f>_xlfn.DAYS($C21, 'Loan Detail'!$L$2)+P$1</f>
        <v>543</v>
      </c>
      <c r="Q21" s="8">
        <f>_xlfn.DAYS($C21, 'Loan Detail'!$L$2)+Q$1</f>
        <v>544</v>
      </c>
      <c r="R21" s="8">
        <f>_xlfn.DAYS($C21, 'Loan Detail'!$L$2)+R$1</f>
        <v>545</v>
      </c>
      <c r="S21" s="8">
        <f>_xlfn.DAYS($C21, 'Loan Detail'!$L$2)+S$1</f>
        <v>546</v>
      </c>
      <c r="T21" s="8">
        <f>_xlfn.DAYS($C21, 'Loan Detail'!$L$2)+T$1</f>
        <v>547</v>
      </c>
      <c r="U21" s="8">
        <f>_xlfn.DAYS($C21, 'Loan Detail'!$L$2)+U$1</f>
        <v>548</v>
      </c>
      <c r="V21" s="8">
        <f>_xlfn.DAYS($C21, 'Loan Detail'!$L$2)+V$1</f>
        <v>549</v>
      </c>
      <c r="W21" s="8">
        <f>_xlfn.DAYS($C21, 'Loan Detail'!$L$2)+W$1</f>
        <v>550</v>
      </c>
      <c r="X21" s="8">
        <f>_xlfn.DAYS($C21, 'Loan Detail'!$L$2)+X$1</f>
        <v>551</v>
      </c>
      <c r="Y21" s="8">
        <f>_xlfn.DAYS($C21, 'Loan Detail'!$L$2)+Y$1</f>
        <v>552</v>
      </c>
      <c r="Z21" s="8">
        <f>_xlfn.DAYS($C21, 'Loan Detail'!$L$2)+Z$1</f>
        <v>553</v>
      </c>
      <c r="AA21" s="8">
        <f>_xlfn.DAYS($C21, 'Loan Detail'!$L$2)+AA$1</f>
        <v>554</v>
      </c>
      <c r="AB21" s="8">
        <f>_xlfn.DAYS($C21, 'Loan Detail'!$L$2)+AB$1</f>
        <v>555</v>
      </c>
      <c r="AC21" s="8">
        <f>_xlfn.DAYS($C21, 'Loan Detail'!$L$2)+AC$1</f>
        <v>556</v>
      </c>
      <c r="AD21" s="8">
        <f>_xlfn.DAYS($C21, 'Loan Detail'!$L$2)+AD$1</f>
        <v>557</v>
      </c>
      <c r="AE21" s="8">
        <f>_xlfn.DAYS($C21, 'Loan Detail'!$L$2)+AE$1</f>
        <v>558</v>
      </c>
      <c r="AF21" s="8">
        <f>_xlfn.DAYS($C21, 'Loan Detail'!$L$2)+AF$1</f>
        <v>559</v>
      </c>
      <c r="AG21" s="8">
        <f>_xlfn.DAYS($C21, 'Loan Detail'!$L$2)+AG$1</f>
        <v>560</v>
      </c>
      <c r="AH21" s="8">
        <f>_xlfn.DAYS($C21, 'Loan Detail'!$L$2)+AH$1</f>
        <v>561</v>
      </c>
      <c r="AI21" s="8">
        <f>_xlfn.DAYS($C21, 'Loan Detail'!$L$2)+AI$1</f>
        <v>562</v>
      </c>
    </row>
    <row r="22" spans="1:35" x14ac:dyDescent="0.3">
      <c r="A22">
        <v>20</v>
      </c>
      <c r="B22">
        <f t="shared" si="0"/>
        <v>31</v>
      </c>
      <c r="C22" s="11">
        <v>44197</v>
      </c>
      <c r="D22" s="19">
        <f>SUM(E22:INDEX(E22:AI22,1,B22))</f>
        <v>17918</v>
      </c>
      <c r="E22" s="8">
        <f>_xlfn.DAYS($C22, 'Loan Detail'!$L$2)+E$1</f>
        <v>563</v>
      </c>
      <c r="F22" s="8">
        <f>_xlfn.DAYS($C22, 'Loan Detail'!$L$2)+F$1</f>
        <v>564</v>
      </c>
      <c r="G22" s="8">
        <f>_xlfn.DAYS($C22, 'Loan Detail'!$L$2)+G$1</f>
        <v>565</v>
      </c>
      <c r="H22" s="8">
        <f>_xlfn.DAYS($C22, 'Loan Detail'!$L$2)+H$1</f>
        <v>566</v>
      </c>
      <c r="I22" s="8">
        <f>_xlfn.DAYS($C22, 'Loan Detail'!$L$2)+I$1</f>
        <v>567</v>
      </c>
      <c r="J22" s="8">
        <f>_xlfn.DAYS($C22, 'Loan Detail'!$L$2)+J$1</f>
        <v>568</v>
      </c>
      <c r="K22" s="8">
        <f>_xlfn.DAYS($C22, 'Loan Detail'!$L$2)+K$1</f>
        <v>569</v>
      </c>
      <c r="L22" s="8">
        <f>_xlfn.DAYS($C22, 'Loan Detail'!$L$2)+L$1</f>
        <v>570</v>
      </c>
      <c r="M22" s="8">
        <f>_xlfn.DAYS($C22, 'Loan Detail'!$L$2)+M$1</f>
        <v>571</v>
      </c>
      <c r="N22" s="8">
        <f>_xlfn.DAYS($C22, 'Loan Detail'!$L$2)+N$1</f>
        <v>572</v>
      </c>
      <c r="O22" s="8">
        <f>_xlfn.DAYS($C22, 'Loan Detail'!$L$2)+O$1</f>
        <v>573</v>
      </c>
      <c r="P22" s="8">
        <f>_xlfn.DAYS($C22, 'Loan Detail'!$L$2)+P$1</f>
        <v>574</v>
      </c>
      <c r="Q22" s="8">
        <f>_xlfn.DAYS($C22, 'Loan Detail'!$L$2)+Q$1</f>
        <v>575</v>
      </c>
      <c r="R22" s="8">
        <f>_xlfn.DAYS($C22, 'Loan Detail'!$L$2)+R$1</f>
        <v>576</v>
      </c>
      <c r="S22" s="8">
        <f>_xlfn.DAYS($C22, 'Loan Detail'!$L$2)+S$1</f>
        <v>577</v>
      </c>
      <c r="T22" s="8">
        <f>_xlfn.DAYS($C22, 'Loan Detail'!$L$2)+T$1</f>
        <v>578</v>
      </c>
      <c r="U22" s="8">
        <f>_xlfn.DAYS($C22, 'Loan Detail'!$L$2)+U$1</f>
        <v>579</v>
      </c>
      <c r="V22" s="8">
        <f>_xlfn.DAYS($C22, 'Loan Detail'!$L$2)+V$1</f>
        <v>580</v>
      </c>
      <c r="W22" s="8">
        <f>_xlfn.DAYS($C22, 'Loan Detail'!$L$2)+W$1</f>
        <v>581</v>
      </c>
      <c r="X22" s="8">
        <f>_xlfn.DAYS($C22, 'Loan Detail'!$L$2)+X$1</f>
        <v>582</v>
      </c>
      <c r="Y22" s="8">
        <f>_xlfn.DAYS($C22, 'Loan Detail'!$L$2)+Y$1</f>
        <v>583</v>
      </c>
      <c r="Z22" s="8">
        <f>_xlfn.DAYS($C22, 'Loan Detail'!$L$2)+Z$1</f>
        <v>584</v>
      </c>
      <c r="AA22" s="8">
        <f>_xlfn.DAYS($C22, 'Loan Detail'!$L$2)+AA$1</f>
        <v>585</v>
      </c>
      <c r="AB22" s="8">
        <f>_xlfn.DAYS($C22, 'Loan Detail'!$L$2)+AB$1</f>
        <v>586</v>
      </c>
      <c r="AC22" s="8">
        <f>_xlfn.DAYS($C22, 'Loan Detail'!$L$2)+AC$1</f>
        <v>587</v>
      </c>
      <c r="AD22" s="8">
        <f>_xlfn.DAYS($C22, 'Loan Detail'!$L$2)+AD$1</f>
        <v>588</v>
      </c>
      <c r="AE22" s="8">
        <f>_xlfn.DAYS($C22, 'Loan Detail'!$L$2)+AE$1</f>
        <v>589</v>
      </c>
      <c r="AF22" s="8">
        <f>_xlfn.DAYS($C22, 'Loan Detail'!$L$2)+AF$1</f>
        <v>590</v>
      </c>
      <c r="AG22" s="8">
        <f>_xlfn.DAYS($C22, 'Loan Detail'!$L$2)+AG$1</f>
        <v>591</v>
      </c>
      <c r="AH22" s="8">
        <f>_xlfn.DAYS($C22, 'Loan Detail'!$L$2)+AH$1</f>
        <v>592</v>
      </c>
      <c r="AI22" s="8">
        <f>_xlfn.DAYS($C22, 'Loan Detail'!$L$2)+AI$1</f>
        <v>593</v>
      </c>
    </row>
    <row r="23" spans="1:35" x14ac:dyDescent="0.3">
      <c r="A23">
        <v>21</v>
      </c>
      <c r="B23">
        <f t="shared" si="0"/>
        <v>28</v>
      </c>
      <c r="C23" s="11">
        <v>44228</v>
      </c>
      <c r="D23" s="19">
        <f>SUM(E23:INDEX(E23:AI23,1,B23))</f>
        <v>17010</v>
      </c>
      <c r="E23" s="8">
        <f>_xlfn.DAYS($C23, 'Loan Detail'!$L$2)+E$1</f>
        <v>594</v>
      </c>
      <c r="F23" s="8">
        <f>_xlfn.DAYS($C23, 'Loan Detail'!$L$2)+F$1</f>
        <v>595</v>
      </c>
      <c r="G23" s="8">
        <f>_xlfn.DAYS($C23, 'Loan Detail'!$L$2)+G$1</f>
        <v>596</v>
      </c>
      <c r="H23" s="8">
        <f>_xlfn.DAYS($C23, 'Loan Detail'!$L$2)+H$1</f>
        <v>597</v>
      </c>
      <c r="I23" s="8">
        <f>_xlfn.DAYS($C23, 'Loan Detail'!$L$2)+I$1</f>
        <v>598</v>
      </c>
      <c r="J23" s="8">
        <f>_xlfn.DAYS($C23, 'Loan Detail'!$L$2)+J$1</f>
        <v>599</v>
      </c>
      <c r="K23" s="8">
        <f>_xlfn.DAYS($C23, 'Loan Detail'!$L$2)+K$1</f>
        <v>600</v>
      </c>
      <c r="L23" s="8">
        <f>_xlfn.DAYS($C23, 'Loan Detail'!$L$2)+L$1</f>
        <v>601</v>
      </c>
      <c r="M23" s="8">
        <f>_xlfn.DAYS($C23, 'Loan Detail'!$L$2)+M$1</f>
        <v>602</v>
      </c>
      <c r="N23" s="8">
        <f>_xlfn.DAYS($C23, 'Loan Detail'!$L$2)+N$1</f>
        <v>603</v>
      </c>
      <c r="O23" s="8">
        <f>_xlfn.DAYS($C23, 'Loan Detail'!$L$2)+O$1</f>
        <v>604</v>
      </c>
      <c r="P23" s="8">
        <f>_xlfn.DAYS($C23, 'Loan Detail'!$L$2)+P$1</f>
        <v>605</v>
      </c>
      <c r="Q23" s="8">
        <f>_xlfn.DAYS($C23, 'Loan Detail'!$L$2)+Q$1</f>
        <v>606</v>
      </c>
      <c r="R23" s="8">
        <f>_xlfn.DAYS($C23, 'Loan Detail'!$L$2)+R$1</f>
        <v>607</v>
      </c>
      <c r="S23" s="8">
        <f>_xlfn.DAYS($C23, 'Loan Detail'!$L$2)+S$1</f>
        <v>608</v>
      </c>
      <c r="T23" s="8">
        <f>_xlfn.DAYS($C23, 'Loan Detail'!$L$2)+T$1</f>
        <v>609</v>
      </c>
      <c r="U23" s="8">
        <f>_xlfn.DAYS($C23, 'Loan Detail'!$L$2)+U$1</f>
        <v>610</v>
      </c>
      <c r="V23" s="8">
        <f>_xlfn.DAYS($C23, 'Loan Detail'!$L$2)+V$1</f>
        <v>611</v>
      </c>
      <c r="W23" s="8">
        <f>_xlfn.DAYS($C23, 'Loan Detail'!$L$2)+W$1</f>
        <v>612</v>
      </c>
      <c r="X23" s="8">
        <f>_xlfn.DAYS($C23, 'Loan Detail'!$L$2)+X$1</f>
        <v>613</v>
      </c>
      <c r="Y23" s="8">
        <f>_xlfn.DAYS($C23, 'Loan Detail'!$L$2)+Y$1</f>
        <v>614</v>
      </c>
      <c r="Z23" s="8">
        <f>_xlfn.DAYS($C23, 'Loan Detail'!$L$2)+Z$1</f>
        <v>615</v>
      </c>
      <c r="AA23" s="8">
        <f>_xlfn.DAYS($C23, 'Loan Detail'!$L$2)+AA$1</f>
        <v>616</v>
      </c>
      <c r="AB23" s="8">
        <f>_xlfn.DAYS($C23, 'Loan Detail'!$L$2)+AB$1</f>
        <v>617</v>
      </c>
      <c r="AC23" s="8">
        <f>_xlfn.DAYS($C23, 'Loan Detail'!$L$2)+AC$1</f>
        <v>618</v>
      </c>
      <c r="AD23" s="8">
        <f>_xlfn.DAYS($C23, 'Loan Detail'!$L$2)+AD$1</f>
        <v>619</v>
      </c>
      <c r="AE23" s="8">
        <f>_xlfn.DAYS($C23, 'Loan Detail'!$L$2)+AE$1</f>
        <v>620</v>
      </c>
      <c r="AF23" s="8">
        <f>_xlfn.DAYS($C23, 'Loan Detail'!$L$2)+AF$1</f>
        <v>621</v>
      </c>
      <c r="AG23" s="8">
        <f>_xlfn.DAYS($C23, 'Loan Detail'!$L$2)+AG$1</f>
        <v>622</v>
      </c>
      <c r="AH23" s="8">
        <f>_xlfn.DAYS($C23, 'Loan Detail'!$L$2)+AH$1</f>
        <v>623</v>
      </c>
      <c r="AI23" s="8">
        <f>_xlfn.DAYS($C23, 'Loan Detail'!$L$2)+AI$1</f>
        <v>624</v>
      </c>
    </row>
    <row r="24" spans="1:35" x14ac:dyDescent="0.3">
      <c r="A24">
        <v>22</v>
      </c>
      <c r="B24">
        <f t="shared" si="0"/>
        <v>31</v>
      </c>
      <c r="C24" s="11">
        <v>44256</v>
      </c>
      <c r="D24" s="19">
        <f>SUM(E24:INDEX(E24:AI24,1,B24))</f>
        <v>19747</v>
      </c>
      <c r="E24" s="8">
        <f>_xlfn.DAYS($C24, 'Loan Detail'!$L$2)+E$1</f>
        <v>622</v>
      </c>
      <c r="F24" s="8">
        <f>_xlfn.DAYS($C24, 'Loan Detail'!$L$2)+F$1</f>
        <v>623</v>
      </c>
      <c r="G24" s="8">
        <f>_xlfn.DAYS($C24, 'Loan Detail'!$L$2)+G$1</f>
        <v>624</v>
      </c>
      <c r="H24" s="8">
        <f>_xlfn.DAYS($C24, 'Loan Detail'!$L$2)+H$1</f>
        <v>625</v>
      </c>
      <c r="I24" s="8">
        <f>_xlfn.DAYS($C24, 'Loan Detail'!$L$2)+I$1</f>
        <v>626</v>
      </c>
      <c r="J24" s="8">
        <f>_xlfn.DAYS($C24, 'Loan Detail'!$L$2)+J$1</f>
        <v>627</v>
      </c>
      <c r="K24" s="8">
        <f>_xlfn.DAYS($C24, 'Loan Detail'!$L$2)+K$1</f>
        <v>628</v>
      </c>
      <c r="L24" s="8">
        <f>_xlfn.DAYS($C24, 'Loan Detail'!$L$2)+L$1</f>
        <v>629</v>
      </c>
      <c r="M24" s="8">
        <f>_xlfn.DAYS($C24, 'Loan Detail'!$L$2)+M$1</f>
        <v>630</v>
      </c>
      <c r="N24" s="8">
        <f>_xlfn.DAYS($C24, 'Loan Detail'!$L$2)+N$1</f>
        <v>631</v>
      </c>
      <c r="O24" s="8">
        <f>_xlfn.DAYS($C24, 'Loan Detail'!$L$2)+O$1</f>
        <v>632</v>
      </c>
      <c r="P24" s="8">
        <f>_xlfn.DAYS($C24, 'Loan Detail'!$L$2)+P$1</f>
        <v>633</v>
      </c>
      <c r="Q24" s="8">
        <f>_xlfn.DAYS($C24, 'Loan Detail'!$L$2)+Q$1</f>
        <v>634</v>
      </c>
      <c r="R24" s="8">
        <f>_xlfn.DAYS($C24, 'Loan Detail'!$L$2)+R$1</f>
        <v>635</v>
      </c>
      <c r="S24" s="8">
        <f>_xlfn.DAYS($C24, 'Loan Detail'!$L$2)+S$1</f>
        <v>636</v>
      </c>
      <c r="T24" s="8">
        <f>_xlfn.DAYS($C24, 'Loan Detail'!$L$2)+T$1</f>
        <v>637</v>
      </c>
      <c r="U24" s="8">
        <f>_xlfn.DAYS($C24, 'Loan Detail'!$L$2)+U$1</f>
        <v>638</v>
      </c>
      <c r="V24" s="8">
        <f>_xlfn.DAYS($C24, 'Loan Detail'!$L$2)+V$1</f>
        <v>639</v>
      </c>
      <c r="W24" s="8">
        <f>_xlfn.DAYS($C24, 'Loan Detail'!$L$2)+W$1</f>
        <v>640</v>
      </c>
      <c r="X24" s="8">
        <f>_xlfn.DAYS($C24, 'Loan Detail'!$L$2)+X$1</f>
        <v>641</v>
      </c>
      <c r="Y24" s="8">
        <f>_xlfn.DAYS($C24, 'Loan Detail'!$L$2)+Y$1</f>
        <v>642</v>
      </c>
      <c r="Z24" s="8">
        <f>_xlfn.DAYS($C24, 'Loan Detail'!$L$2)+Z$1</f>
        <v>643</v>
      </c>
      <c r="AA24" s="8">
        <f>_xlfn.DAYS($C24, 'Loan Detail'!$L$2)+AA$1</f>
        <v>644</v>
      </c>
      <c r="AB24" s="8">
        <f>_xlfn.DAYS($C24, 'Loan Detail'!$L$2)+AB$1</f>
        <v>645</v>
      </c>
      <c r="AC24" s="8">
        <f>_xlfn.DAYS($C24, 'Loan Detail'!$L$2)+AC$1</f>
        <v>646</v>
      </c>
      <c r="AD24" s="8">
        <f>_xlfn.DAYS($C24, 'Loan Detail'!$L$2)+AD$1</f>
        <v>647</v>
      </c>
      <c r="AE24" s="8">
        <f>_xlfn.DAYS($C24, 'Loan Detail'!$L$2)+AE$1</f>
        <v>648</v>
      </c>
      <c r="AF24" s="8">
        <f>_xlfn.DAYS($C24, 'Loan Detail'!$L$2)+AF$1</f>
        <v>649</v>
      </c>
      <c r="AG24" s="8">
        <f>_xlfn.DAYS($C24, 'Loan Detail'!$L$2)+AG$1</f>
        <v>650</v>
      </c>
      <c r="AH24" s="8">
        <f>_xlfn.DAYS($C24, 'Loan Detail'!$L$2)+AH$1</f>
        <v>651</v>
      </c>
      <c r="AI24" s="8">
        <f>_xlfn.DAYS($C24, 'Loan Detail'!$L$2)+AI$1</f>
        <v>652</v>
      </c>
    </row>
    <row r="25" spans="1:35" x14ac:dyDescent="0.3">
      <c r="A25">
        <v>23</v>
      </c>
      <c r="B25">
        <f t="shared" si="0"/>
        <v>30</v>
      </c>
      <c r="C25" s="11">
        <v>44287</v>
      </c>
      <c r="D25" s="19">
        <f>SUM(E25:INDEX(E25:AI25,1,B25))</f>
        <v>20025</v>
      </c>
      <c r="E25" s="8">
        <f>_xlfn.DAYS($C25, 'Loan Detail'!$L$2)+E$1</f>
        <v>653</v>
      </c>
      <c r="F25" s="8">
        <f>_xlfn.DAYS($C25, 'Loan Detail'!$L$2)+F$1</f>
        <v>654</v>
      </c>
      <c r="G25" s="8">
        <f>_xlfn.DAYS($C25, 'Loan Detail'!$L$2)+G$1</f>
        <v>655</v>
      </c>
      <c r="H25" s="8">
        <f>_xlfn.DAYS($C25, 'Loan Detail'!$L$2)+H$1</f>
        <v>656</v>
      </c>
      <c r="I25" s="8">
        <f>_xlfn.DAYS($C25, 'Loan Detail'!$L$2)+I$1</f>
        <v>657</v>
      </c>
      <c r="J25" s="8">
        <f>_xlfn.DAYS($C25, 'Loan Detail'!$L$2)+J$1</f>
        <v>658</v>
      </c>
      <c r="K25" s="8">
        <f>_xlfn.DAYS($C25, 'Loan Detail'!$L$2)+K$1</f>
        <v>659</v>
      </c>
      <c r="L25" s="8">
        <f>_xlfn.DAYS($C25, 'Loan Detail'!$L$2)+L$1</f>
        <v>660</v>
      </c>
      <c r="M25" s="8">
        <f>_xlfn.DAYS($C25, 'Loan Detail'!$L$2)+M$1</f>
        <v>661</v>
      </c>
      <c r="N25" s="8">
        <f>_xlfn.DAYS($C25, 'Loan Detail'!$L$2)+N$1</f>
        <v>662</v>
      </c>
      <c r="O25" s="8">
        <f>_xlfn.DAYS($C25, 'Loan Detail'!$L$2)+O$1</f>
        <v>663</v>
      </c>
      <c r="P25" s="8">
        <f>_xlfn.DAYS($C25, 'Loan Detail'!$L$2)+P$1</f>
        <v>664</v>
      </c>
      <c r="Q25" s="8">
        <f>_xlfn.DAYS($C25, 'Loan Detail'!$L$2)+Q$1</f>
        <v>665</v>
      </c>
      <c r="R25" s="8">
        <f>_xlfn.DAYS($C25, 'Loan Detail'!$L$2)+R$1</f>
        <v>666</v>
      </c>
      <c r="S25" s="8">
        <f>_xlfn.DAYS($C25, 'Loan Detail'!$L$2)+S$1</f>
        <v>667</v>
      </c>
      <c r="T25" s="8">
        <f>_xlfn.DAYS($C25, 'Loan Detail'!$L$2)+T$1</f>
        <v>668</v>
      </c>
      <c r="U25" s="8">
        <f>_xlfn.DAYS($C25, 'Loan Detail'!$L$2)+U$1</f>
        <v>669</v>
      </c>
      <c r="V25" s="8">
        <f>_xlfn.DAYS($C25, 'Loan Detail'!$L$2)+V$1</f>
        <v>670</v>
      </c>
      <c r="W25" s="8">
        <f>_xlfn.DAYS($C25, 'Loan Detail'!$L$2)+W$1</f>
        <v>671</v>
      </c>
      <c r="X25" s="8">
        <f>_xlfn.DAYS($C25, 'Loan Detail'!$L$2)+X$1</f>
        <v>672</v>
      </c>
      <c r="Y25" s="8">
        <f>_xlfn.DAYS($C25, 'Loan Detail'!$L$2)+Y$1</f>
        <v>673</v>
      </c>
      <c r="Z25" s="8">
        <f>_xlfn.DAYS($C25, 'Loan Detail'!$L$2)+Z$1</f>
        <v>674</v>
      </c>
      <c r="AA25" s="8">
        <f>_xlfn.DAYS($C25, 'Loan Detail'!$L$2)+AA$1</f>
        <v>675</v>
      </c>
      <c r="AB25" s="8">
        <f>_xlfn.DAYS($C25, 'Loan Detail'!$L$2)+AB$1</f>
        <v>676</v>
      </c>
      <c r="AC25" s="8">
        <f>_xlfn.DAYS($C25, 'Loan Detail'!$L$2)+AC$1</f>
        <v>677</v>
      </c>
      <c r="AD25" s="8">
        <f>_xlfn.DAYS($C25, 'Loan Detail'!$L$2)+AD$1</f>
        <v>678</v>
      </c>
      <c r="AE25" s="8">
        <f>_xlfn.DAYS($C25, 'Loan Detail'!$L$2)+AE$1</f>
        <v>679</v>
      </c>
      <c r="AF25" s="8">
        <f>_xlfn.DAYS($C25, 'Loan Detail'!$L$2)+AF$1</f>
        <v>680</v>
      </c>
      <c r="AG25" s="8">
        <f>_xlfn.DAYS($C25, 'Loan Detail'!$L$2)+AG$1</f>
        <v>681</v>
      </c>
      <c r="AH25" s="8">
        <f>_xlfn.DAYS($C25, 'Loan Detail'!$L$2)+AH$1</f>
        <v>682</v>
      </c>
      <c r="AI25" s="8">
        <f>_xlfn.DAYS($C25, 'Loan Detail'!$L$2)+AI$1</f>
        <v>683</v>
      </c>
    </row>
    <row r="26" spans="1:35" x14ac:dyDescent="0.3">
      <c r="A26">
        <v>24</v>
      </c>
      <c r="B26">
        <f t="shared" si="0"/>
        <v>31</v>
      </c>
      <c r="C26" s="11">
        <v>44317</v>
      </c>
      <c r="D26" s="19">
        <f>SUM(E26:INDEX(E26:AI26,1,B26))</f>
        <v>21638</v>
      </c>
      <c r="E26" s="8">
        <f>_xlfn.DAYS($C26, 'Loan Detail'!$L$2)+E$1</f>
        <v>683</v>
      </c>
      <c r="F26" s="8">
        <f>_xlfn.DAYS($C26, 'Loan Detail'!$L$2)+F$1</f>
        <v>684</v>
      </c>
      <c r="G26" s="8">
        <f>_xlfn.DAYS($C26, 'Loan Detail'!$L$2)+G$1</f>
        <v>685</v>
      </c>
      <c r="H26" s="8">
        <f>_xlfn.DAYS($C26, 'Loan Detail'!$L$2)+H$1</f>
        <v>686</v>
      </c>
      <c r="I26" s="8">
        <f>_xlfn.DAYS($C26, 'Loan Detail'!$L$2)+I$1</f>
        <v>687</v>
      </c>
      <c r="J26" s="8">
        <f>_xlfn.DAYS($C26, 'Loan Detail'!$L$2)+J$1</f>
        <v>688</v>
      </c>
      <c r="K26" s="8">
        <f>_xlfn.DAYS($C26, 'Loan Detail'!$L$2)+K$1</f>
        <v>689</v>
      </c>
      <c r="L26" s="8">
        <f>_xlfn.DAYS($C26, 'Loan Detail'!$L$2)+L$1</f>
        <v>690</v>
      </c>
      <c r="M26" s="8">
        <f>_xlfn.DAYS($C26, 'Loan Detail'!$L$2)+M$1</f>
        <v>691</v>
      </c>
      <c r="N26" s="8">
        <f>_xlfn.DAYS($C26, 'Loan Detail'!$L$2)+N$1</f>
        <v>692</v>
      </c>
      <c r="O26" s="8">
        <f>_xlfn.DAYS($C26, 'Loan Detail'!$L$2)+O$1</f>
        <v>693</v>
      </c>
      <c r="P26" s="8">
        <f>_xlfn.DAYS($C26, 'Loan Detail'!$L$2)+P$1</f>
        <v>694</v>
      </c>
      <c r="Q26" s="8">
        <f>_xlfn.DAYS($C26, 'Loan Detail'!$L$2)+Q$1</f>
        <v>695</v>
      </c>
      <c r="R26" s="8">
        <f>_xlfn.DAYS($C26, 'Loan Detail'!$L$2)+R$1</f>
        <v>696</v>
      </c>
      <c r="S26" s="8">
        <f>_xlfn.DAYS($C26, 'Loan Detail'!$L$2)+S$1</f>
        <v>697</v>
      </c>
      <c r="T26" s="8">
        <f>_xlfn.DAYS($C26, 'Loan Detail'!$L$2)+T$1</f>
        <v>698</v>
      </c>
      <c r="U26" s="8">
        <f>_xlfn.DAYS($C26, 'Loan Detail'!$L$2)+U$1</f>
        <v>699</v>
      </c>
      <c r="V26" s="8">
        <f>_xlfn.DAYS($C26, 'Loan Detail'!$L$2)+V$1</f>
        <v>700</v>
      </c>
      <c r="W26" s="8">
        <f>_xlfn.DAYS($C26, 'Loan Detail'!$L$2)+W$1</f>
        <v>701</v>
      </c>
      <c r="X26" s="8">
        <f>_xlfn.DAYS($C26, 'Loan Detail'!$L$2)+X$1</f>
        <v>702</v>
      </c>
      <c r="Y26" s="8">
        <f>_xlfn.DAYS($C26, 'Loan Detail'!$L$2)+Y$1</f>
        <v>703</v>
      </c>
      <c r="Z26" s="8">
        <f>_xlfn.DAYS($C26, 'Loan Detail'!$L$2)+Z$1</f>
        <v>704</v>
      </c>
      <c r="AA26" s="8">
        <f>_xlfn.DAYS($C26, 'Loan Detail'!$L$2)+AA$1</f>
        <v>705</v>
      </c>
      <c r="AB26" s="8">
        <f>_xlfn.DAYS($C26, 'Loan Detail'!$L$2)+AB$1</f>
        <v>706</v>
      </c>
      <c r="AC26" s="8">
        <f>_xlfn.DAYS($C26, 'Loan Detail'!$L$2)+AC$1</f>
        <v>707</v>
      </c>
      <c r="AD26" s="8">
        <f>_xlfn.DAYS($C26, 'Loan Detail'!$L$2)+AD$1</f>
        <v>708</v>
      </c>
      <c r="AE26" s="8">
        <f>_xlfn.DAYS($C26, 'Loan Detail'!$L$2)+AE$1</f>
        <v>709</v>
      </c>
      <c r="AF26" s="8">
        <f>_xlfn.DAYS($C26, 'Loan Detail'!$L$2)+AF$1</f>
        <v>710</v>
      </c>
      <c r="AG26" s="8">
        <f>_xlfn.DAYS($C26, 'Loan Detail'!$L$2)+AG$1</f>
        <v>711</v>
      </c>
      <c r="AH26" s="8">
        <f>_xlfn.DAYS($C26, 'Loan Detail'!$L$2)+AH$1</f>
        <v>712</v>
      </c>
      <c r="AI26" s="8">
        <f>_xlfn.DAYS($C26, 'Loan Detail'!$L$2)+AI$1</f>
        <v>713</v>
      </c>
    </row>
    <row r="27" spans="1:35" x14ac:dyDescent="0.3">
      <c r="A27">
        <v>25</v>
      </c>
      <c r="B27">
        <f t="shared" si="0"/>
        <v>30</v>
      </c>
      <c r="C27" s="11">
        <v>44348</v>
      </c>
      <c r="D27" s="19">
        <f>SUM(E27:INDEX(E27:AI27,1,B27))</f>
        <v>21855</v>
      </c>
      <c r="E27" s="8">
        <f>_xlfn.DAYS($C27, 'Loan Detail'!$L$2)+E$1</f>
        <v>714</v>
      </c>
      <c r="F27" s="8">
        <f>_xlfn.DAYS($C27, 'Loan Detail'!$L$2)+F$1</f>
        <v>715</v>
      </c>
      <c r="G27" s="8">
        <f>_xlfn.DAYS($C27, 'Loan Detail'!$L$2)+G$1</f>
        <v>716</v>
      </c>
      <c r="H27" s="8">
        <f>_xlfn.DAYS($C27, 'Loan Detail'!$L$2)+H$1</f>
        <v>717</v>
      </c>
      <c r="I27" s="8">
        <f>_xlfn.DAYS($C27, 'Loan Detail'!$L$2)+I$1</f>
        <v>718</v>
      </c>
      <c r="J27" s="8">
        <f>_xlfn.DAYS($C27, 'Loan Detail'!$L$2)+J$1</f>
        <v>719</v>
      </c>
      <c r="K27" s="8">
        <f>_xlfn.DAYS($C27, 'Loan Detail'!$L$2)+K$1</f>
        <v>720</v>
      </c>
      <c r="L27" s="8">
        <f>_xlfn.DAYS($C27, 'Loan Detail'!$L$2)+L$1</f>
        <v>721</v>
      </c>
      <c r="M27" s="8">
        <f>_xlfn.DAYS($C27, 'Loan Detail'!$L$2)+M$1</f>
        <v>722</v>
      </c>
      <c r="N27" s="8">
        <f>_xlfn.DAYS($C27, 'Loan Detail'!$L$2)+N$1</f>
        <v>723</v>
      </c>
      <c r="O27" s="8">
        <f>_xlfn.DAYS($C27, 'Loan Detail'!$L$2)+O$1</f>
        <v>724</v>
      </c>
      <c r="P27" s="8">
        <f>_xlfn.DAYS($C27, 'Loan Detail'!$L$2)+P$1</f>
        <v>725</v>
      </c>
      <c r="Q27" s="8">
        <f>_xlfn.DAYS($C27, 'Loan Detail'!$L$2)+Q$1</f>
        <v>726</v>
      </c>
      <c r="R27" s="8">
        <f>_xlfn.DAYS($C27, 'Loan Detail'!$L$2)+R$1</f>
        <v>727</v>
      </c>
      <c r="S27" s="8">
        <f>_xlfn.DAYS($C27, 'Loan Detail'!$L$2)+S$1</f>
        <v>728</v>
      </c>
      <c r="T27" s="8">
        <f>_xlfn.DAYS($C27, 'Loan Detail'!$L$2)+T$1</f>
        <v>729</v>
      </c>
      <c r="U27" s="8">
        <f>_xlfn.DAYS($C27, 'Loan Detail'!$L$2)+U$1</f>
        <v>730</v>
      </c>
      <c r="V27" s="8">
        <f>_xlfn.DAYS($C27, 'Loan Detail'!$L$2)+V$1</f>
        <v>731</v>
      </c>
      <c r="W27" s="8">
        <f>_xlfn.DAYS($C27, 'Loan Detail'!$L$2)+W$1</f>
        <v>732</v>
      </c>
      <c r="X27" s="8">
        <f>_xlfn.DAYS($C27, 'Loan Detail'!$L$2)+X$1</f>
        <v>733</v>
      </c>
      <c r="Y27" s="8">
        <f>_xlfn.DAYS($C27, 'Loan Detail'!$L$2)+Y$1</f>
        <v>734</v>
      </c>
      <c r="Z27" s="8">
        <f>_xlfn.DAYS($C27, 'Loan Detail'!$L$2)+Z$1</f>
        <v>735</v>
      </c>
      <c r="AA27" s="8">
        <f>_xlfn.DAYS($C27, 'Loan Detail'!$L$2)+AA$1</f>
        <v>736</v>
      </c>
      <c r="AB27" s="8">
        <f>_xlfn.DAYS($C27, 'Loan Detail'!$L$2)+AB$1</f>
        <v>737</v>
      </c>
      <c r="AC27" s="8">
        <f>_xlfn.DAYS($C27, 'Loan Detail'!$L$2)+AC$1</f>
        <v>738</v>
      </c>
      <c r="AD27" s="8">
        <f>_xlfn.DAYS($C27, 'Loan Detail'!$L$2)+AD$1</f>
        <v>739</v>
      </c>
      <c r="AE27" s="8">
        <f>_xlfn.DAYS($C27, 'Loan Detail'!$L$2)+AE$1</f>
        <v>740</v>
      </c>
      <c r="AF27" s="8">
        <f>_xlfn.DAYS($C27, 'Loan Detail'!$L$2)+AF$1</f>
        <v>741</v>
      </c>
      <c r="AG27" s="8">
        <f>_xlfn.DAYS($C27, 'Loan Detail'!$L$2)+AG$1</f>
        <v>742</v>
      </c>
      <c r="AH27" s="8">
        <f>_xlfn.DAYS($C27, 'Loan Detail'!$L$2)+AH$1</f>
        <v>743</v>
      </c>
      <c r="AI27" s="8">
        <f>_xlfn.DAYS($C27, 'Loan Detail'!$L$2)+AI$1</f>
        <v>744</v>
      </c>
    </row>
    <row r="28" spans="1:35" x14ac:dyDescent="0.3">
      <c r="A28">
        <v>26</v>
      </c>
      <c r="B28">
        <f t="shared" si="0"/>
        <v>31</v>
      </c>
      <c r="C28" s="11">
        <v>44378</v>
      </c>
      <c r="D28" s="19">
        <f>SUM(E28:INDEX(E28:AI28,1,B28))</f>
        <v>23529</v>
      </c>
      <c r="E28" s="8">
        <f>_xlfn.DAYS($C28, 'Loan Detail'!$L$2)+E$1</f>
        <v>744</v>
      </c>
      <c r="F28" s="8">
        <f>_xlfn.DAYS($C28, 'Loan Detail'!$L$2)+F$1</f>
        <v>745</v>
      </c>
      <c r="G28" s="8">
        <f>_xlfn.DAYS($C28, 'Loan Detail'!$L$2)+G$1</f>
        <v>746</v>
      </c>
      <c r="H28" s="8">
        <f>_xlfn.DAYS($C28, 'Loan Detail'!$L$2)+H$1</f>
        <v>747</v>
      </c>
      <c r="I28" s="8">
        <f>_xlfn.DAYS($C28, 'Loan Detail'!$L$2)+I$1</f>
        <v>748</v>
      </c>
      <c r="J28" s="8">
        <f>_xlfn.DAYS($C28, 'Loan Detail'!$L$2)+J$1</f>
        <v>749</v>
      </c>
      <c r="K28" s="8">
        <f>_xlfn.DAYS($C28, 'Loan Detail'!$L$2)+K$1</f>
        <v>750</v>
      </c>
      <c r="L28" s="8">
        <f>_xlfn.DAYS($C28, 'Loan Detail'!$L$2)+L$1</f>
        <v>751</v>
      </c>
      <c r="M28" s="8">
        <f>_xlfn.DAYS($C28, 'Loan Detail'!$L$2)+M$1</f>
        <v>752</v>
      </c>
      <c r="N28" s="8">
        <f>_xlfn.DAYS($C28, 'Loan Detail'!$L$2)+N$1</f>
        <v>753</v>
      </c>
      <c r="O28" s="8">
        <f>_xlfn.DAYS($C28, 'Loan Detail'!$L$2)+O$1</f>
        <v>754</v>
      </c>
      <c r="P28" s="8">
        <f>_xlfn.DAYS($C28, 'Loan Detail'!$L$2)+P$1</f>
        <v>755</v>
      </c>
      <c r="Q28" s="8">
        <f>_xlfn.DAYS($C28, 'Loan Detail'!$L$2)+Q$1</f>
        <v>756</v>
      </c>
      <c r="R28" s="8">
        <f>_xlfn.DAYS($C28, 'Loan Detail'!$L$2)+R$1</f>
        <v>757</v>
      </c>
      <c r="S28" s="8">
        <f>_xlfn.DAYS($C28, 'Loan Detail'!$L$2)+S$1</f>
        <v>758</v>
      </c>
      <c r="T28" s="8">
        <f>_xlfn.DAYS($C28, 'Loan Detail'!$L$2)+T$1</f>
        <v>759</v>
      </c>
      <c r="U28" s="8">
        <f>_xlfn.DAYS($C28, 'Loan Detail'!$L$2)+U$1</f>
        <v>760</v>
      </c>
      <c r="V28" s="8">
        <f>_xlfn.DAYS($C28, 'Loan Detail'!$L$2)+V$1</f>
        <v>761</v>
      </c>
      <c r="W28" s="8">
        <f>_xlfn.DAYS($C28, 'Loan Detail'!$L$2)+W$1</f>
        <v>762</v>
      </c>
      <c r="X28" s="8">
        <f>_xlfn.DAYS($C28, 'Loan Detail'!$L$2)+X$1</f>
        <v>763</v>
      </c>
      <c r="Y28" s="8">
        <f>_xlfn.DAYS($C28, 'Loan Detail'!$L$2)+Y$1</f>
        <v>764</v>
      </c>
      <c r="Z28" s="8">
        <f>_xlfn.DAYS($C28, 'Loan Detail'!$L$2)+Z$1</f>
        <v>765</v>
      </c>
      <c r="AA28" s="8">
        <f>_xlfn.DAYS($C28, 'Loan Detail'!$L$2)+AA$1</f>
        <v>766</v>
      </c>
      <c r="AB28" s="8">
        <f>_xlfn.DAYS($C28, 'Loan Detail'!$L$2)+AB$1</f>
        <v>767</v>
      </c>
      <c r="AC28" s="8">
        <f>_xlfn.DAYS($C28, 'Loan Detail'!$L$2)+AC$1</f>
        <v>768</v>
      </c>
      <c r="AD28" s="8">
        <f>_xlfn.DAYS($C28, 'Loan Detail'!$L$2)+AD$1</f>
        <v>769</v>
      </c>
      <c r="AE28" s="8">
        <f>_xlfn.DAYS($C28, 'Loan Detail'!$L$2)+AE$1</f>
        <v>770</v>
      </c>
      <c r="AF28" s="8">
        <f>_xlfn.DAYS($C28, 'Loan Detail'!$L$2)+AF$1</f>
        <v>771</v>
      </c>
      <c r="AG28" s="8">
        <f>_xlfn.DAYS($C28, 'Loan Detail'!$L$2)+AG$1</f>
        <v>772</v>
      </c>
      <c r="AH28" s="8">
        <f>_xlfn.DAYS($C28, 'Loan Detail'!$L$2)+AH$1</f>
        <v>773</v>
      </c>
      <c r="AI28" s="8">
        <f>_xlfn.DAYS($C28, 'Loan Detail'!$L$2)+AI$1</f>
        <v>774</v>
      </c>
    </row>
    <row r="29" spans="1:35" x14ac:dyDescent="0.3">
      <c r="A29">
        <v>27</v>
      </c>
      <c r="B29">
        <f t="shared" si="0"/>
        <v>31</v>
      </c>
      <c r="C29" s="11">
        <v>44409</v>
      </c>
      <c r="D29" s="19">
        <f>SUM(E29:INDEX(E29:AI29,1,B29))</f>
        <v>24490</v>
      </c>
      <c r="E29" s="8">
        <f>_xlfn.DAYS($C29, 'Loan Detail'!$L$2)+E$1</f>
        <v>775</v>
      </c>
      <c r="F29" s="8">
        <f>_xlfn.DAYS($C29, 'Loan Detail'!$L$2)+F$1</f>
        <v>776</v>
      </c>
      <c r="G29" s="8">
        <f>_xlfn.DAYS($C29, 'Loan Detail'!$L$2)+G$1</f>
        <v>777</v>
      </c>
      <c r="H29" s="8">
        <f>_xlfn.DAYS($C29, 'Loan Detail'!$L$2)+H$1</f>
        <v>778</v>
      </c>
      <c r="I29" s="8">
        <f>_xlfn.DAYS($C29, 'Loan Detail'!$L$2)+I$1</f>
        <v>779</v>
      </c>
      <c r="J29" s="8">
        <f>_xlfn.DAYS($C29, 'Loan Detail'!$L$2)+J$1</f>
        <v>780</v>
      </c>
      <c r="K29" s="8">
        <f>_xlfn.DAYS($C29, 'Loan Detail'!$L$2)+K$1</f>
        <v>781</v>
      </c>
      <c r="L29" s="8">
        <f>_xlfn.DAYS($C29, 'Loan Detail'!$L$2)+L$1</f>
        <v>782</v>
      </c>
      <c r="M29" s="8">
        <f>_xlfn.DAYS($C29, 'Loan Detail'!$L$2)+M$1</f>
        <v>783</v>
      </c>
      <c r="N29" s="8">
        <f>_xlfn.DAYS($C29, 'Loan Detail'!$L$2)+N$1</f>
        <v>784</v>
      </c>
      <c r="O29" s="8">
        <f>_xlfn.DAYS($C29, 'Loan Detail'!$L$2)+O$1</f>
        <v>785</v>
      </c>
      <c r="P29" s="8">
        <f>_xlfn.DAYS($C29, 'Loan Detail'!$L$2)+P$1</f>
        <v>786</v>
      </c>
      <c r="Q29" s="8">
        <f>_xlfn.DAYS($C29, 'Loan Detail'!$L$2)+Q$1</f>
        <v>787</v>
      </c>
      <c r="R29" s="8">
        <f>_xlfn.DAYS($C29, 'Loan Detail'!$L$2)+R$1</f>
        <v>788</v>
      </c>
      <c r="S29" s="8">
        <f>_xlfn.DAYS($C29, 'Loan Detail'!$L$2)+S$1</f>
        <v>789</v>
      </c>
      <c r="T29" s="8">
        <f>_xlfn.DAYS($C29, 'Loan Detail'!$L$2)+T$1</f>
        <v>790</v>
      </c>
      <c r="U29" s="8">
        <f>_xlfn.DAYS($C29, 'Loan Detail'!$L$2)+U$1</f>
        <v>791</v>
      </c>
      <c r="V29" s="8">
        <f>_xlfn.DAYS($C29, 'Loan Detail'!$L$2)+V$1</f>
        <v>792</v>
      </c>
      <c r="W29" s="8">
        <f>_xlfn.DAYS($C29, 'Loan Detail'!$L$2)+W$1</f>
        <v>793</v>
      </c>
      <c r="X29" s="8">
        <f>_xlfn.DAYS($C29, 'Loan Detail'!$L$2)+X$1</f>
        <v>794</v>
      </c>
      <c r="Y29" s="8">
        <f>_xlfn.DAYS($C29, 'Loan Detail'!$L$2)+Y$1</f>
        <v>795</v>
      </c>
      <c r="Z29" s="8">
        <f>_xlfn.DAYS($C29, 'Loan Detail'!$L$2)+Z$1</f>
        <v>796</v>
      </c>
      <c r="AA29" s="8">
        <f>_xlfn.DAYS($C29, 'Loan Detail'!$L$2)+AA$1</f>
        <v>797</v>
      </c>
      <c r="AB29" s="8">
        <f>_xlfn.DAYS($C29, 'Loan Detail'!$L$2)+AB$1</f>
        <v>798</v>
      </c>
      <c r="AC29" s="8">
        <f>_xlfn.DAYS($C29, 'Loan Detail'!$L$2)+AC$1</f>
        <v>799</v>
      </c>
      <c r="AD29" s="8">
        <f>_xlfn.DAYS($C29, 'Loan Detail'!$L$2)+AD$1</f>
        <v>800</v>
      </c>
      <c r="AE29" s="8">
        <f>_xlfn.DAYS($C29, 'Loan Detail'!$L$2)+AE$1</f>
        <v>801</v>
      </c>
      <c r="AF29" s="8">
        <f>_xlfn.DAYS($C29, 'Loan Detail'!$L$2)+AF$1</f>
        <v>802</v>
      </c>
      <c r="AG29" s="8">
        <f>_xlfn.DAYS($C29, 'Loan Detail'!$L$2)+AG$1</f>
        <v>803</v>
      </c>
      <c r="AH29" s="8">
        <f>_xlfn.DAYS($C29, 'Loan Detail'!$L$2)+AH$1</f>
        <v>804</v>
      </c>
      <c r="AI29" s="8">
        <f>_xlfn.DAYS($C29, 'Loan Detail'!$L$2)+AI$1</f>
        <v>805</v>
      </c>
    </row>
    <row r="30" spans="1:35" x14ac:dyDescent="0.3">
      <c r="A30">
        <v>28</v>
      </c>
      <c r="B30">
        <f t="shared" si="0"/>
        <v>30</v>
      </c>
      <c r="C30" s="11">
        <v>44440</v>
      </c>
      <c r="D30" s="19">
        <f>SUM(E30:INDEX(E30:AI30,1,B30))</f>
        <v>24615</v>
      </c>
      <c r="E30" s="8">
        <f>_xlfn.DAYS($C30, 'Loan Detail'!$L$2)+E$1</f>
        <v>806</v>
      </c>
      <c r="F30" s="8">
        <f>_xlfn.DAYS($C30, 'Loan Detail'!$L$2)+F$1</f>
        <v>807</v>
      </c>
      <c r="G30" s="8">
        <f>_xlfn.DAYS($C30, 'Loan Detail'!$L$2)+G$1</f>
        <v>808</v>
      </c>
      <c r="H30" s="8">
        <f>_xlfn.DAYS($C30, 'Loan Detail'!$L$2)+H$1</f>
        <v>809</v>
      </c>
      <c r="I30" s="8">
        <f>_xlfn.DAYS($C30, 'Loan Detail'!$L$2)+I$1</f>
        <v>810</v>
      </c>
      <c r="J30" s="8">
        <f>_xlfn.DAYS($C30, 'Loan Detail'!$L$2)+J$1</f>
        <v>811</v>
      </c>
      <c r="K30" s="8">
        <f>_xlfn.DAYS($C30, 'Loan Detail'!$L$2)+K$1</f>
        <v>812</v>
      </c>
      <c r="L30" s="8">
        <f>_xlfn.DAYS($C30, 'Loan Detail'!$L$2)+L$1</f>
        <v>813</v>
      </c>
      <c r="M30" s="8">
        <f>_xlfn.DAYS($C30, 'Loan Detail'!$L$2)+M$1</f>
        <v>814</v>
      </c>
      <c r="N30" s="8">
        <f>_xlfn.DAYS($C30, 'Loan Detail'!$L$2)+N$1</f>
        <v>815</v>
      </c>
      <c r="O30" s="8">
        <f>_xlfn.DAYS($C30, 'Loan Detail'!$L$2)+O$1</f>
        <v>816</v>
      </c>
      <c r="P30" s="8">
        <f>_xlfn.DAYS($C30, 'Loan Detail'!$L$2)+P$1</f>
        <v>817</v>
      </c>
      <c r="Q30" s="8">
        <f>_xlfn.DAYS($C30, 'Loan Detail'!$L$2)+Q$1</f>
        <v>818</v>
      </c>
      <c r="R30" s="8">
        <f>_xlfn.DAYS($C30, 'Loan Detail'!$L$2)+R$1</f>
        <v>819</v>
      </c>
      <c r="S30" s="8">
        <f>_xlfn.DAYS($C30, 'Loan Detail'!$L$2)+S$1</f>
        <v>820</v>
      </c>
      <c r="T30" s="8">
        <f>_xlfn.DAYS($C30, 'Loan Detail'!$L$2)+T$1</f>
        <v>821</v>
      </c>
      <c r="U30" s="8">
        <f>_xlfn.DAYS($C30, 'Loan Detail'!$L$2)+U$1</f>
        <v>822</v>
      </c>
      <c r="V30" s="8">
        <f>_xlfn.DAYS($C30, 'Loan Detail'!$L$2)+V$1</f>
        <v>823</v>
      </c>
      <c r="W30" s="8">
        <f>_xlfn.DAYS($C30, 'Loan Detail'!$L$2)+W$1</f>
        <v>824</v>
      </c>
      <c r="X30" s="8">
        <f>_xlfn.DAYS($C30, 'Loan Detail'!$L$2)+X$1</f>
        <v>825</v>
      </c>
      <c r="Y30" s="8">
        <f>_xlfn.DAYS($C30, 'Loan Detail'!$L$2)+Y$1</f>
        <v>826</v>
      </c>
      <c r="Z30" s="8">
        <f>_xlfn.DAYS($C30, 'Loan Detail'!$L$2)+Z$1</f>
        <v>827</v>
      </c>
      <c r="AA30" s="8">
        <f>_xlfn.DAYS($C30, 'Loan Detail'!$L$2)+AA$1</f>
        <v>828</v>
      </c>
      <c r="AB30" s="8">
        <f>_xlfn.DAYS($C30, 'Loan Detail'!$L$2)+AB$1</f>
        <v>829</v>
      </c>
      <c r="AC30" s="8">
        <f>_xlfn.DAYS($C30, 'Loan Detail'!$L$2)+AC$1</f>
        <v>830</v>
      </c>
      <c r="AD30" s="8">
        <f>_xlfn.DAYS($C30, 'Loan Detail'!$L$2)+AD$1</f>
        <v>831</v>
      </c>
      <c r="AE30" s="8">
        <f>_xlfn.DAYS($C30, 'Loan Detail'!$L$2)+AE$1</f>
        <v>832</v>
      </c>
      <c r="AF30" s="8">
        <f>_xlfn.DAYS($C30, 'Loan Detail'!$L$2)+AF$1</f>
        <v>833</v>
      </c>
      <c r="AG30" s="8">
        <f>_xlfn.DAYS($C30, 'Loan Detail'!$L$2)+AG$1</f>
        <v>834</v>
      </c>
      <c r="AH30" s="8">
        <f>_xlfn.DAYS($C30, 'Loan Detail'!$L$2)+AH$1</f>
        <v>835</v>
      </c>
      <c r="AI30" s="8">
        <f>_xlfn.DAYS($C30, 'Loan Detail'!$L$2)+AI$1</f>
        <v>836</v>
      </c>
    </row>
    <row r="31" spans="1:35" x14ac:dyDescent="0.3">
      <c r="A31">
        <v>29</v>
      </c>
      <c r="B31">
        <f t="shared" si="0"/>
        <v>31</v>
      </c>
      <c r="C31" s="11">
        <v>44470</v>
      </c>
      <c r="D31" s="19">
        <f>SUM(E31:INDEX(E31:AI31,1,B31))</f>
        <v>26381</v>
      </c>
      <c r="E31" s="8">
        <f>_xlfn.DAYS($C31, 'Loan Detail'!$L$2)+E$1</f>
        <v>836</v>
      </c>
      <c r="F31" s="8">
        <f>_xlfn.DAYS($C31, 'Loan Detail'!$L$2)+F$1</f>
        <v>837</v>
      </c>
      <c r="G31" s="8">
        <f>_xlfn.DAYS($C31, 'Loan Detail'!$L$2)+G$1</f>
        <v>838</v>
      </c>
      <c r="H31" s="8">
        <f>_xlfn.DAYS($C31, 'Loan Detail'!$L$2)+H$1</f>
        <v>839</v>
      </c>
      <c r="I31" s="8">
        <f>_xlfn.DAYS($C31, 'Loan Detail'!$L$2)+I$1</f>
        <v>840</v>
      </c>
      <c r="J31" s="8">
        <f>_xlfn.DAYS($C31, 'Loan Detail'!$L$2)+J$1</f>
        <v>841</v>
      </c>
      <c r="K31" s="8">
        <f>_xlfn.DAYS($C31, 'Loan Detail'!$L$2)+K$1</f>
        <v>842</v>
      </c>
      <c r="L31" s="8">
        <f>_xlfn.DAYS($C31, 'Loan Detail'!$L$2)+L$1</f>
        <v>843</v>
      </c>
      <c r="M31" s="8">
        <f>_xlfn.DAYS($C31, 'Loan Detail'!$L$2)+M$1</f>
        <v>844</v>
      </c>
      <c r="N31" s="8">
        <f>_xlfn.DAYS($C31, 'Loan Detail'!$L$2)+N$1</f>
        <v>845</v>
      </c>
      <c r="O31" s="8">
        <f>_xlfn.DAYS($C31, 'Loan Detail'!$L$2)+O$1</f>
        <v>846</v>
      </c>
      <c r="P31" s="8">
        <f>_xlfn.DAYS($C31, 'Loan Detail'!$L$2)+P$1</f>
        <v>847</v>
      </c>
      <c r="Q31" s="8">
        <f>_xlfn.DAYS($C31, 'Loan Detail'!$L$2)+Q$1</f>
        <v>848</v>
      </c>
      <c r="R31" s="8">
        <f>_xlfn.DAYS($C31, 'Loan Detail'!$L$2)+R$1</f>
        <v>849</v>
      </c>
      <c r="S31" s="8">
        <f>_xlfn.DAYS($C31, 'Loan Detail'!$L$2)+S$1</f>
        <v>850</v>
      </c>
      <c r="T31" s="8">
        <f>_xlfn.DAYS($C31, 'Loan Detail'!$L$2)+T$1</f>
        <v>851</v>
      </c>
      <c r="U31" s="8">
        <f>_xlfn.DAYS($C31, 'Loan Detail'!$L$2)+U$1</f>
        <v>852</v>
      </c>
      <c r="V31" s="8">
        <f>_xlfn.DAYS($C31, 'Loan Detail'!$L$2)+V$1</f>
        <v>853</v>
      </c>
      <c r="W31" s="8">
        <f>_xlfn.DAYS($C31, 'Loan Detail'!$L$2)+W$1</f>
        <v>854</v>
      </c>
      <c r="X31" s="8">
        <f>_xlfn.DAYS($C31, 'Loan Detail'!$L$2)+X$1</f>
        <v>855</v>
      </c>
      <c r="Y31" s="8">
        <f>_xlfn.DAYS($C31, 'Loan Detail'!$L$2)+Y$1</f>
        <v>856</v>
      </c>
      <c r="Z31" s="8">
        <f>_xlfn.DAYS($C31, 'Loan Detail'!$L$2)+Z$1</f>
        <v>857</v>
      </c>
      <c r="AA31" s="8">
        <f>_xlfn.DAYS($C31, 'Loan Detail'!$L$2)+AA$1</f>
        <v>858</v>
      </c>
      <c r="AB31" s="8">
        <f>_xlfn.DAYS($C31, 'Loan Detail'!$L$2)+AB$1</f>
        <v>859</v>
      </c>
      <c r="AC31" s="8">
        <f>_xlfn.DAYS($C31, 'Loan Detail'!$L$2)+AC$1</f>
        <v>860</v>
      </c>
      <c r="AD31" s="8">
        <f>_xlfn.DAYS($C31, 'Loan Detail'!$L$2)+AD$1</f>
        <v>861</v>
      </c>
      <c r="AE31" s="8">
        <f>_xlfn.DAYS($C31, 'Loan Detail'!$L$2)+AE$1</f>
        <v>862</v>
      </c>
      <c r="AF31" s="8">
        <f>_xlfn.DAYS($C31, 'Loan Detail'!$L$2)+AF$1</f>
        <v>863</v>
      </c>
      <c r="AG31" s="8">
        <f>_xlfn.DAYS($C31, 'Loan Detail'!$L$2)+AG$1</f>
        <v>864</v>
      </c>
      <c r="AH31" s="8">
        <f>_xlfn.DAYS($C31, 'Loan Detail'!$L$2)+AH$1</f>
        <v>865</v>
      </c>
      <c r="AI31" s="8">
        <f>_xlfn.DAYS($C31, 'Loan Detail'!$L$2)+AI$1</f>
        <v>866</v>
      </c>
    </row>
    <row r="32" spans="1:35" x14ac:dyDescent="0.3">
      <c r="A32">
        <v>30</v>
      </c>
      <c r="B32">
        <f t="shared" si="0"/>
        <v>30</v>
      </c>
      <c r="C32" s="11">
        <v>44501</v>
      </c>
      <c r="D32" s="19">
        <f>SUM(E32:INDEX(E32:AI32,1,B32))</f>
        <v>26445</v>
      </c>
      <c r="E32" s="8">
        <f>_xlfn.DAYS($C32, 'Loan Detail'!$L$2)+E$1</f>
        <v>867</v>
      </c>
      <c r="F32" s="8">
        <f>_xlfn.DAYS($C32, 'Loan Detail'!$L$2)+F$1</f>
        <v>868</v>
      </c>
      <c r="G32" s="8">
        <f>_xlfn.DAYS($C32, 'Loan Detail'!$L$2)+G$1</f>
        <v>869</v>
      </c>
      <c r="H32" s="8">
        <f>_xlfn.DAYS($C32, 'Loan Detail'!$L$2)+H$1</f>
        <v>870</v>
      </c>
      <c r="I32" s="8">
        <f>_xlfn.DAYS($C32, 'Loan Detail'!$L$2)+I$1</f>
        <v>871</v>
      </c>
      <c r="J32" s="8">
        <f>_xlfn.DAYS($C32, 'Loan Detail'!$L$2)+J$1</f>
        <v>872</v>
      </c>
      <c r="K32" s="8">
        <f>_xlfn.DAYS($C32, 'Loan Detail'!$L$2)+K$1</f>
        <v>873</v>
      </c>
      <c r="L32" s="8">
        <f>_xlfn.DAYS($C32, 'Loan Detail'!$L$2)+L$1</f>
        <v>874</v>
      </c>
      <c r="M32" s="8">
        <f>_xlfn.DAYS($C32, 'Loan Detail'!$L$2)+M$1</f>
        <v>875</v>
      </c>
      <c r="N32" s="8">
        <f>_xlfn.DAYS($C32, 'Loan Detail'!$L$2)+N$1</f>
        <v>876</v>
      </c>
      <c r="O32" s="8">
        <f>_xlfn.DAYS($C32, 'Loan Detail'!$L$2)+O$1</f>
        <v>877</v>
      </c>
      <c r="P32" s="8">
        <f>_xlfn.DAYS($C32, 'Loan Detail'!$L$2)+P$1</f>
        <v>878</v>
      </c>
      <c r="Q32" s="8">
        <f>_xlfn.DAYS($C32, 'Loan Detail'!$L$2)+Q$1</f>
        <v>879</v>
      </c>
      <c r="R32" s="8">
        <f>_xlfn.DAYS($C32, 'Loan Detail'!$L$2)+R$1</f>
        <v>880</v>
      </c>
      <c r="S32" s="8">
        <f>_xlfn.DAYS($C32, 'Loan Detail'!$L$2)+S$1</f>
        <v>881</v>
      </c>
      <c r="T32" s="8">
        <f>_xlfn.DAYS($C32, 'Loan Detail'!$L$2)+T$1</f>
        <v>882</v>
      </c>
      <c r="U32" s="8">
        <f>_xlfn.DAYS($C32, 'Loan Detail'!$L$2)+U$1</f>
        <v>883</v>
      </c>
      <c r="V32" s="8">
        <f>_xlfn.DAYS($C32, 'Loan Detail'!$L$2)+V$1</f>
        <v>884</v>
      </c>
      <c r="W32" s="8">
        <f>_xlfn.DAYS($C32, 'Loan Detail'!$L$2)+W$1</f>
        <v>885</v>
      </c>
      <c r="X32" s="8">
        <f>_xlfn.DAYS($C32, 'Loan Detail'!$L$2)+X$1</f>
        <v>886</v>
      </c>
      <c r="Y32" s="8">
        <f>_xlfn.DAYS($C32, 'Loan Detail'!$L$2)+Y$1</f>
        <v>887</v>
      </c>
      <c r="Z32" s="8">
        <f>_xlfn.DAYS($C32, 'Loan Detail'!$L$2)+Z$1</f>
        <v>888</v>
      </c>
      <c r="AA32" s="8">
        <f>_xlfn.DAYS($C32, 'Loan Detail'!$L$2)+AA$1</f>
        <v>889</v>
      </c>
      <c r="AB32" s="8">
        <f>_xlfn.DAYS($C32, 'Loan Detail'!$L$2)+AB$1</f>
        <v>890</v>
      </c>
      <c r="AC32" s="8">
        <f>_xlfn.DAYS($C32, 'Loan Detail'!$L$2)+AC$1</f>
        <v>891</v>
      </c>
      <c r="AD32" s="8">
        <f>_xlfn.DAYS($C32, 'Loan Detail'!$L$2)+AD$1</f>
        <v>892</v>
      </c>
      <c r="AE32" s="8">
        <f>_xlfn.DAYS($C32, 'Loan Detail'!$L$2)+AE$1</f>
        <v>893</v>
      </c>
      <c r="AF32" s="8">
        <f>_xlfn.DAYS($C32, 'Loan Detail'!$L$2)+AF$1</f>
        <v>894</v>
      </c>
      <c r="AG32" s="8">
        <f>_xlfn.DAYS($C32, 'Loan Detail'!$L$2)+AG$1</f>
        <v>895</v>
      </c>
      <c r="AH32" s="8">
        <f>_xlfn.DAYS($C32, 'Loan Detail'!$L$2)+AH$1</f>
        <v>896</v>
      </c>
      <c r="AI32" s="8">
        <f>_xlfn.DAYS($C32, 'Loan Detail'!$L$2)+AI$1</f>
        <v>897</v>
      </c>
    </row>
    <row r="33" spans="1:35" x14ac:dyDescent="0.3">
      <c r="A33">
        <v>31</v>
      </c>
      <c r="B33">
        <f t="shared" si="0"/>
        <v>31</v>
      </c>
      <c r="C33" s="11">
        <v>44531</v>
      </c>
      <c r="D33" s="19">
        <f>SUM(E33:INDEX(E33:AI33,1,B33))</f>
        <v>28272</v>
      </c>
      <c r="E33" s="8">
        <f>_xlfn.DAYS($C33, 'Loan Detail'!$L$2)+E$1</f>
        <v>897</v>
      </c>
      <c r="F33" s="8">
        <f>_xlfn.DAYS($C33, 'Loan Detail'!$L$2)+F$1</f>
        <v>898</v>
      </c>
      <c r="G33" s="8">
        <f>_xlfn.DAYS($C33, 'Loan Detail'!$L$2)+G$1</f>
        <v>899</v>
      </c>
      <c r="H33" s="8">
        <f>_xlfn.DAYS($C33, 'Loan Detail'!$L$2)+H$1</f>
        <v>900</v>
      </c>
      <c r="I33" s="8">
        <f>_xlfn.DAYS($C33, 'Loan Detail'!$L$2)+I$1</f>
        <v>901</v>
      </c>
      <c r="J33" s="8">
        <f>_xlfn.DAYS($C33, 'Loan Detail'!$L$2)+J$1</f>
        <v>902</v>
      </c>
      <c r="K33" s="8">
        <f>_xlfn.DAYS($C33, 'Loan Detail'!$L$2)+K$1</f>
        <v>903</v>
      </c>
      <c r="L33" s="8">
        <f>_xlfn.DAYS($C33, 'Loan Detail'!$L$2)+L$1</f>
        <v>904</v>
      </c>
      <c r="M33" s="8">
        <f>_xlfn.DAYS($C33, 'Loan Detail'!$L$2)+M$1</f>
        <v>905</v>
      </c>
      <c r="N33" s="8">
        <f>_xlfn.DAYS($C33, 'Loan Detail'!$L$2)+N$1</f>
        <v>906</v>
      </c>
      <c r="O33" s="8">
        <f>_xlfn.DAYS($C33, 'Loan Detail'!$L$2)+O$1</f>
        <v>907</v>
      </c>
      <c r="P33" s="8">
        <f>_xlfn.DAYS($C33, 'Loan Detail'!$L$2)+P$1</f>
        <v>908</v>
      </c>
      <c r="Q33" s="8">
        <f>_xlfn.DAYS($C33, 'Loan Detail'!$L$2)+Q$1</f>
        <v>909</v>
      </c>
      <c r="R33" s="8">
        <f>_xlfn.DAYS($C33, 'Loan Detail'!$L$2)+R$1</f>
        <v>910</v>
      </c>
      <c r="S33" s="8">
        <f>_xlfn.DAYS($C33, 'Loan Detail'!$L$2)+S$1</f>
        <v>911</v>
      </c>
      <c r="T33" s="8">
        <f>_xlfn.DAYS($C33, 'Loan Detail'!$L$2)+T$1</f>
        <v>912</v>
      </c>
      <c r="U33" s="8">
        <f>_xlfn.DAYS($C33, 'Loan Detail'!$L$2)+U$1</f>
        <v>913</v>
      </c>
      <c r="V33" s="8">
        <f>_xlfn.DAYS($C33, 'Loan Detail'!$L$2)+V$1</f>
        <v>914</v>
      </c>
      <c r="W33" s="8">
        <f>_xlfn.DAYS($C33, 'Loan Detail'!$L$2)+W$1</f>
        <v>915</v>
      </c>
      <c r="X33" s="8">
        <f>_xlfn.DAYS($C33, 'Loan Detail'!$L$2)+X$1</f>
        <v>916</v>
      </c>
      <c r="Y33" s="8">
        <f>_xlfn.DAYS($C33, 'Loan Detail'!$L$2)+Y$1</f>
        <v>917</v>
      </c>
      <c r="Z33" s="8">
        <f>_xlfn.DAYS($C33, 'Loan Detail'!$L$2)+Z$1</f>
        <v>918</v>
      </c>
      <c r="AA33" s="8">
        <f>_xlfn.DAYS($C33, 'Loan Detail'!$L$2)+AA$1</f>
        <v>919</v>
      </c>
      <c r="AB33" s="8">
        <f>_xlfn.DAYS($C33, 'Loan Detail'!$L$2)+AB$1</f>
        <v>920</v>
      </c>
      <c r="AC33" s="8">
        <f>_xlfn.DAYS($C33, 'Loan Detail'!$L$2)+AC$1</f>
        <v>921</v>
      </c>
      <c r="AD33" s="8">
        <f>_xlfn.DAYS($C33, 'Loan Detail'!$L$2)+AD$1</f>
        <v>922</v>
      </c>
      <c r="AE33" s="8">
        <f>_xlfn.DAYS($C33, 'Loan Detail'!$L$2)+AE$1</f>
        <v>923</v>
      </c>
      <c r="AF33" s="8">
        <f>_xlfn.DAYS($C33, 'Loan Detail'!$L$2)+AF$1</f>
        <v>924</v>
      </c>
      <c r="AG33" s="8">
        <f>_xlfn.DAYS($C33, 'Loan Detail'!$L$2)+AG$1</f>
        <v>925</v>
      </c>
      <c r="AH33" s="8">
        <f>_xlfn.DAYS($C33, 'Loan Detail'!$L$2)+AH$1</f>
        <v>926</v>
      </c>
      <c r="AI33" s="8">
        <f>_xlfn.DAYS($C33, 'Loan Detail'!$L$2)+AI$1</f>
        <v>927</v>
      </c>
    </row>
    <row r="34" spans="1:35" x14ac:dyDescent="0.3">
      <c r="A34">
        <v>32</v>
      </c>
      <c r="B34">
        <f t="shared" si="0"/>
        <v>31</v>
      </c>
      <c r="C34" s="11">
        <v>44562</v>
      </c>
      <c r="D34" s="19">
        <f>SUM(E34:INDEX(E34:AI34,1,B34))</f>
        <v>29233</v>
      </c>
      <c r="E34" s="8">
        <f>_xlfn.DAYS($C34, 'Loan Detail'!$L$2)+E$1</f>
        <v>928</v>
      </c>
      <c r="F34" s="8">
        <f>_xlfn.DAYS($C34, 'Loan Detail'!$L$2)+F$1</f>
        <v>929</v>
      </c>
      <c r="G34" s="8">
        <f>_xlfn.DAYS($C34, 'Loan Detail'!$L$2)+G$1</f>
        <v>930</v>
      </c>
      <c r="H34" s="8">
        <f>_xlfn.DAYS($C34, 'Loan Detail'!$L$2)+H$1</f>
        <v>931</v>
      </c>
      <c r="I34" s="8">
        <f>_xlfn.DAYS($C34, 'Loan Detail'!$L$2)+I$1</f>
        <v>932</v>
      </c>
      <c r="J34" s="8">
        <f>_xlfn.DAYS($C34, 'Loan Detail'!$L$2)+J$1</f>
        <v>933</v>
      </c>
      <c r="K34" s="8">
        <f>_xlfn.DAYS($C34, 'Loan Detail'!$L$2)+K$1</f>
        <v>934</v>
      </c>
      <c r="L34" s="8">
        <f>_xlfn.DAYS($C34, 'Loan Detail'!$L$2)+L$1</f>
        <v>935</v>
      </c>
      <c r="M34" s="8">
        <f>_xlfn.DAYS($C34, 'Loan Detail'!$L$2)+M$1</f>
        <v>936</v>
      </c>
      <c r="N34" s="8">
        <f>_xlfn.DAYS($C34, 'Loan Detail'!$L$2)+N$1</f>
        <v>937</v>
      </c>
      <c r="O34" s="8">
        <f>_xlfn.DAYS($C34, 'Loan Detail'!$L$2)+O$1</f>
        <v>938</v>
      </c>
      <c r="P34" s="8">
        <f>_xlfn.DAYS($C34, 'Loan Detail'!$L$2)+P$1</f>
        <v>939</v>
      </c>
      <c r="Q34" s="8">
        <f>_xlfn.DAYS($C34, 'Loan Detail'!$L$2)+Q$1</f>
        <v>940</v>
      </c>
      <c r="R34" s="8">
        <f>_xlfn.DAYS($C34, 'Loan Detail'!$L$2)+R$1</f>
        <v>941</v>
      </c>
      <c r="S34" s="8">
        <f>_xlfn.DAYS($C34, 'Loan Detail'!$L$2)+S$1</f>
        <v>942</v>
      </c>
      <c r="T34" s="8">
        <f>_xlfn.DAYS($C34, 'Loan Detail'!$L$2)+T$1</f>
        <v>943</v>
      </c>
      <c r="U34" s="8">
        <f>_xlfn.DAYS($C34, 'Loan Detail'!$L$2)+U$1</f>
        <v>944</v>
      </c>
      <c r="V34" s="8">
        <f>_xlfn.DAYS($C34, 'Loan Detail'!$L$2)+V$1</f>
        <v>945</v>
      </c>
      <c r="W34" s="8">
        <f>_xlfn.DAYS($C34, 'Loan Detail'!$L$2)+W$1</f>
        <v>946</v>
      </c>
      <c r="X34" s="8">
        <f>_xlfn.DAYS($C34, 'Loan Detail'!$L$2)+X$1</f>
        <v>947</v>
      </c>
      <c r="Y34" s="8">
        <f>_xlfn.DAYS($C34, 'Loan Detail'!$L$2)+Y$1</f>
        <v>948</v>
      </c>
      <c r="Z34" s="8">
        <f>_xlfn.DAYS($C34, 'Loan Detail'!$L$2)+Z$1</f>
        <v>949</v>
      </c>
      <c r="AA34" s="8">
        <f>_xlfn.DAYS($C34, 'Loan Detail'!$L$2)+AA$1</f>
        <v>950</v>
      </c>
      <c r="AB34" s="8">
        <f>_xlfn.DAYS($C34, 'Loan Detail'!$L$2)+AB$1</f>
        <v>951</v>
      </c>
      <c r="AC34" s="8">
        <f>_xlfn.DAYS($C34, 'Loan Detail'!$L$2)+AC$1</f>
        <v>952</v>
      </c>
      <c r="AD34" s="8">
        <f>_xlfn.DAYS($C34, 'Loan Detail'!$L$2)+AD$1</f>
        <v>953</v>
      </c>
      <c r="AE34" s="8">
        <f>_xlfn.DAYS($C34, 'Loan Detail'!$L$2)+AE$1</f>
        <v>954</v>
      </c>
      <c r="AF34" s="8">
        <f>_xlfn.DAYS($C34, 'Loan Detail'!$L$2)+AF$1</f>
        <v>955</v>
      </c>
      <c r="AG34" s="8">
        <f>_xlfn.DAYS($C34, 'Loan Detail'!$L$2)+AG$1</f>
        <v>956</v>
      </c>
      <c r="AH34" s="8">
        <f>_xlfn.DAYS($C34, 'Loan Detail'!$L$2)+AH$1</f>
        <v>957</v>
      </c>
      <c r="AI34" s="8">
        <f>_xlfn.DAYS($C34, 'Loan Detail'!$L$2)+AI$1</f>
        <v>958</v>
      </c>
    </row>
    <row r="35" spans="1:35" x14ac:dyDescent="0.3">
      <c r="A35">
        <v>33</v>
      </c>
      <c r="B35">
        <f t="shared" si="0"/>
        <v>28</v>
      </c>
      <c r="C35" s="11">
        <v>44593</v>
      </c>
      <c r="D35" s="19">
        <f>SUM(E35:INDEX(E35:AI35,1,B35))</f>
        <v>27230</v>
      </c>
      <c r="E35" s="8">
        <f>_xlfn.DAYS($C35, 'Loan Detail'!$L$2)+E$1</f>
        <v>959</v>
      </c>
      <c r="F35" s="8">
        <f>_xlfn.DAYS($C35, 'Loan Detail'!$L$2)+F$1</f>
        <v>960</v>
      </c>
      <c r="G35" s="8">
        <f>_xlfn.DAYS($C35, 'Loan Detail'!$L$2)+G$1</f>
        <v>961</v>
      </c>
      <c r="H35" s="8">
        <f>_xlfn.DAYS($C35, 'Loan Detail'!$L$2)+H$1</f>
        <v>962</v>
      </c>
      <c r="I35" s="8">
        <f>_xlfn.DAYS($C35, 'Loan Detail'!$L$2)+I$1</f>
        <v>963</v>
      </c>
      <c r="J35" s="8">
        <f>_xlfn.DAYS($C35, 'Loan Detail'!$L$2)+J$1</f>
        <v>964</v>
      </c>
      <c r="K35" s="8">
        <f>_xlfn.DAYS($C35, 'Loan Detail'!$L$2)+K$1</f>
        <v>965</v>
      </c>
      <c r="L35" s="8">
        <f>_xlfn.DAYS($C35, 'Loan Detail'!$L$2)+L$1</f>
        <v>966</v>
      </c>
      <c r="M35" s="8">
        <f>_xlfn.DAYS($C35, 'Loan Detail'!$L$2)+M$1</f>
        <v>967</v>
      </c>
      <c r="N35" s="8">
        <f>_xlfn.DAYS($C35, 'Loan Detail'!$L$2)+N$1</f>
        <v>968</v>
      </c>
      <c r="O35" s="8">
        <f>_xlfn.DAYS($C35, 'Loan Detail'!$L$2)+O$1</f>
        <v>969</v>
      </c>
      <c r="P35" s="8">
        <f>_xlfn.DAYS($C35, 'Loan Detail'!$L$2)+P$1</f>
        <v>970</v>
      </c>
      <c r="Q35" s="8">
        <f>_xlfn.DAYS($C35, 'Loan Detail'!$L$2)+Q$1</f>
        <v>971</v>
      </c>
      <c r="R35" s="8">
        <f>_xlfn.DAYS($C35, 'Loan Detail'!$L$2)+R$1</f>
        <v>972</v>
      </c>
      <c r="S35" s="8">
        <f>_xlfn.DAYS($C35, 'Loan Detail'!$L$2)+S$1</f>
        <v>973</v>
      </c>
      <c r="T35" s="8">
        <f>_xlfn.DAYS($C35, 'Loan Detail'!$L$2)+T$1</f>
        <v>974</v>
      </c>
      <c r="U35" s="8">
        <f>_xlfn.DAYS($C35, 'Loan Detail'!$L$2)+U$1</f>
        <v>975</v>
      </c>
      <c r="V35" s="8">
        <f>_xlfn.DAYS($C35, 'Loan Detail'!$L$2)+V$1</f>
        <v>976</v>
      </c>
      <c r="W35" s="8">
        <f>_xlfn.DAYS($C35, 'Loan Detail'!$L$2)+W$1</f>
        <v>977</v>
      </c>
      <c r="X35" s="8">
        <f>_xlfn.DAYS($C35, 'Loan Detail'!$L$2)+X$1</f>
        <v>978</v>
      </c>
      <c r="Y35" s="8">
        <f>_xlfn.DAYS($C35, 'Loan Detail'!$L$2)+Y$1</f>
        <v>979</v>
      </c>
      <c r="Z35" s="8">
        <f>_xlfn.DAYS($C35, 'Loan Detail'!$L$2)+Z$1</f>
        <v>980</v>
      </c>
      <c r="AA35" s="8">
        <f>_xlfn.DAYS($C35, 'Loan Detail'!$L$2)+AA$1</f>
        <v>981</v>
      </c>
      <c r="AB35" s="8">
        <f>_xlfn.DAYS($C35, 'Loan Detail'!$L$2)+AB$1</f>
        <v>982</v>
      </c>
      <c r="AC35" s="8">
        <f>_xlfn.DAYS($C35, 'Loan Detail'!$L$2)+AC$1</f>
        <v>983</v>
      </c>
      <c r="AD35" s="8">
        <f>_xlfn.DAYS($C35, 'Loan Detail'!$L$2)+AD$1</f>
        <v>984</v>
      </c>
      <c r="AE35" s="8">
        <f>_xlfn.DAYS($C35, 'Loan Detail'!$L$2)+AE$1</f>
        <v>985</v>
      </c>
      <c r="AF35" s="8">
        <f>_xlfn.DAYS($C35, 'Loan Detail'!$L$2)+AF$1</f>
        <v>986</v>
      </c>
      <c r="AG35" s="8">
        <f>_xlfn.DAYS($C35, 'Loan Detail'!$L$2)+AG$1</f>
        <v>987</v>
      </c>
      <c r="AH35" s="8">
        <f>_xlfn.DAYS($C35, 'Loan Detail'!$L$2)+AH$1</f>
        <v>988</v>
      </c>
      <c r="AI35" s="8">
        <f>_xlfn.DAYS($C35, 'Loan Detail'!$L$2)+AI$1</f>
        <v>989</v>
      </c>
    </row>
    <row r="36" spans="1:35" x14ac:dyDescent="0.3">
      <c r="A36">
        <v>34</v>
      </c>
      <c r="B36">
        <f t="shared" si="0"/>
        <v>31</v>
      </c>
      <c r="C36" s="11">
        <v>44621</v>
      </c>
      <c r="D36" s="19">
        <f>SUM(E36:INDEX(E36:AI36,1,B36))</f>
        <v>31062</v>
      </c>
      <c r="E36" s="8">
        <f>_xlfn.DAYS($C36, 'Loan Detail'!$L$2)+E$1</f>
        <v>987</v>
      </c>
      <c r="F36" s="8">
        <f>_xlfn.DAYS($C36, 'Loan Detail'!$L$2)+F$1</f>
        <v>988</v>
      </c>
      <c r="G36" s="8">
        <f>_xlfn.DAYS($C36, 'Loan Detail'!$L$2)+G$1</f>
        <v>989</v>
      </c>
      <c r="H36" s="8">
        <f>_xlfn.DAYS($C36, 'Loan Detail'!$L$2)+H$1</f>
        <v>990</v>
      </c>
      <c r="I36" s="8">
        <f>_xlfn.DAYS($C36, 'Loan Detail'!$L$2)+I$1</f>
        <v>991</v>
      </c>
      <c r="J36" s="8">
        <f>_xlfn.DAYS($C36, 'Loan Detail'!$L$2)+J$1</f>
        <v>992</v>
      </c>
      <c r="K36" s="8">
        <f>_xlfn.DAYS($C36, 'Loan Detail'!$L$2)+K$1</f>
        <v>993</v>
      </c>
      <c r="L36" s="8">
        <f>_xlfn.DAYS($C36, 'Loan Detail'!$L$2)+L$1</f>
        <v>994</v>
      </c>
      <c r="M36" s="8">
        <f>_xlfn.DAYS($C36, 'Loan Detail'!$L$2)+M$1</f>
        <v>995</v>
      </c>
      <c r="N36" s="8">
        <f>_xlfn.DAYS($C36, 'Loan Detail'!$L$2)+N$1</f>
        <v>996</v>
      </c>
      <c r="O36" s="8">
        <f>_xlfn.DAYS($C36, 'Loan Detail'!$L$2)+O$1</f>
        <v>997</v>
      </c>
      <c r="P36" s="8">
        <f>_xlfn.DAYS($C36, 'Loan Detail'!$L$2)+P$1</f>
        <v>998</v>
      </c>
      <c r="Q36" s="8">
        <f>_xlfn.DAYS($C36, 'Loan Detail'!$L$2)+Q$1</f>
        <v>999</v>
      </c>
      <c r="R36" s="8">
        <f>_xlfn.DAYS($C36, 'Loan Detail'!$L$2)+R$1</f>
        <v>1000</v>
      </c>
      <c r="S36" s="8">
        <f>_xlfn.DAYS($C36, 'Loan Detail'!$L$2)+S$1</f>
        <v>1001</v>
      </c>
      <c r="T36" s="8">
        <f>_xlfn.DAYS($C36, 'Loan Detail'!$L$2)+T$1</f>
        <v>1002</v>
      </c>
      <c r="U36" s="8">
        <f>_xlfn.DAYS($C36, 'Loan Detail'!$L$2)+U$1</f>
        <v>1003</v>
      </c>
      <c r="V36" s="8">
        <f>_xlfn.DAYS($C36, 'Loan Detail'!$L$2)+V$1</f>
        <v>1004</v>
      </c>
      <c r="W36" s="8">
        <f>_xlfn.DAYS($C36, 'Loan Detail'!$L$2)+W$1</f>
        <v>1005</v>
      </c>
      <c r="X36" s="8">
        <f>_xlfn.DAYS($C36, 'Loan Detail'!$L$2)+X$1</f>
        <v>1006</v>
      </c>
      <c r="Y36" s="8">
        <f>_xlfn.DAYS($C36, 'Loan Detail'!$L$2)+Y$1</f>
        <v>1007</v>
      </c>
      <c r="Z36" s="8">
        <f>_xlfn.DAYS($C36, 'Loan Detail'!$L$2)+Z$1</f>
        <v>1008</v>
      </c>
      <c r="AA36" s="8">
        <f>_xlfn.DAYS($C36, 'Loan Detail'!$L$2)+AA$1</f>
        <v>1009</v>
      </c>
      <c r="AB36" s="8">
        <f>_xlfn.DAYS($C36, 'Loan Detail'!$L$2)+AB$1</f>
        <v>1010</v>
      </c>
      <c r="AC36" s="8">
        <f>_xlfn.DAYS($C36, 'Loan Detail'!$L$2)+AC$1</f>
        <v>1011</v>
      </c>
      <c r="AD36" s="8">
        <f>_xlfn.DAYS($C36, 'Loan Detail'!$L$2)+AD$1</f>
        <v>1012</v>
      </c>
      <c r="AE36" s="8">
        <f>_xlfn.DAYS($C36, 'Loan Detail'!$L$2)+AE$1</f>
        <v>1013</v>
      </c>
      <c r="AF36" s="8">
        <f>_xlfn.DAYS($C36, 'Loan Detail'!$L$2)+AF$1</f>
        <v>1014</v>
      </c>
      <c r="AG36" s="8">
        <f>_xlfn.DAYS($C36, 'Loan Detail'!$L$2)+AG$1</f>
        <v>1015</v>
      </c>
      <c r="AH36" s="8">
        <f>_xlfn.DAYS($C36, 'Loan Detail'!$L$2)+AH$1</f>
        <v>1016</v>
      </c>
      <c r="AI36" s="8">
        <f>_xlfn.DAYS($C36, 'Loan Detail'!$L$2)+AI$1</f>
        <v>1017</v>
      </c>
    </row>
    <row r="37" spans="1:35" x14ac:dyDescent="0.3">
      <c r="A37">
        <v>35</v>
      </c>
      <c r="B37">
        <f t="shared" si="0"/>
        <v>30</v>
      </c>
      <c r="C37" s="11">
        <v>44652</v>
      </c>
      <c r="D37" s="19">
        <f>SUM(E37:INDEX(E37:AI37,1,B37))</f>
        <v>30975</v>
      </c>
      <c r="E37" s="8">
        <f>_xlfn.DAYS($C37, 'Loan Detail'!$L$2)+E$1</f>
        <v>1018</v>
      </c>
      <c r="F37" s="8">
        <f>_xlfn.DAYS($C37, 'Loan Detail'!$L$2)+F$1</f>
        <v>1019</v>
      </c>
      <c r="G37" s="8">
        <f>_xlfn.DAYS($C37, 'Loan Detail'!$L$2)+G$1</f>
        <v>1020</v>
      </c>
      <c r="H37" s="8">
        <f>_xlfn.DAYS($C37, 'Loan Detail'!$L$2)+H$1</f>
        <v>1021</v>
      </c>
      <c r="I37" s="8">
        <f>_xlfn.DAYS($C37, 'Loan Detail'!$L$2)+I$1</f>
        <v>1022</v>
      </c>
      <c r="J37" s="8">
        <f>_xlfn.DAYS($C37, 'Loan Detail'!$L$2)+J$1</f>
        <v>1023</v>
      </c>
      <c r="K37" s="8">
        <f>_xlfn.DAYS($C37, 'Loan Detail'!$L$2)+K$1</f>
        <v>1024</v>
      </c>
      <c r="L37" s="8">
        <f>_xlfn.DAYS($C37, 'Loan Detail'!$L$2)+L$1</f>
        <v>1025</v>
      </c>
      <c r="M37" s="8">
        <f>_xlfn.DAYS($C37, 'Loan Detail'!$L$2)+M$1</f>
        <v>1026</v>
      </c>
      <c r="N37" s="8">
        <f>_xlfn.DAYS($C37, 'Loan Detail'!$L$2)+N$1</f>
        <v>1027</v>
      </c>
      <c r="O37" s="8">
        <f>_xlfn.DAYS($C37, 'Loan Detail'!$L$2)+O$1</f>
        <v>1028</v>
      </c>
      <c r="P37" s="8">
        <f>_xlfn.DAYS($C37, 'Loan Detail'!$L$2)+P$1</f>
        <v>1029</v>
      </c>
      <c r="Q37" s="8">
        <f>_xlfn.DAYS($C37, 'Loan Detail'!$L$2)+Q$1</f>
        <v>1030</v>
      </c>
      <c r="R37" s="8">
        <f>_xlfn.DAYS($C37, 'Loan Detail'!$L$2)+R$1</f>
        <v>1031</v>
      </c>
      <c r="S37" s="8">
        <f>_xlfn.DAYS($C37, 'Loan Detail'!$L$2)+S$1</f>
        <v>1032</v>
      </c>
      <c r="T37" s="8">
        <f>_xlfn.DAYS($C37, 'Loan Detail'!$L$2)+T$1</f>
        <v>1033</v>
      </c>
      <c r="U37" s="8">
        <f>_xlfn.DAYS($C37, 'Loan Detail'!$L$2)+U$1</f>
        <v>1034</v>
      </c>
      <c r="V37" s="8">
        <f>_xlfn.DAYS($C37, 'Loan Detail'!$L$2)+V$1</f>
        <v>1035</v>
      </c>
      <c r="W37" s="8">
        <f>_xlfn.DAYS($C37, 'Loan Detail'!$L$2)+W$1</f>
        <v>1036</v>
      </c>
      <c r="X37" s="8">
        <f>_xlfn.DAYS($C37, 'Loan Detail'!$L$2)+X$1</f>
        <v>1037</v>
      </c>
      <c r="Y37" s="8">
        <f>_xlfn.DAYS($C37, 'Loan Detail'!$L$2)+Y$1</f>
        <v>1038</v>
      </c>
      <c r="Z37" s="8">
        <f>_xlfn.DAYS($C37, 'Loan Detail'!$L$2)+Z$1</f>
        <v>1039</v>
      </c>
      <c r="AA37" s="8">
        <f>_xlfn.DAYS($C37, 'Loan Detail'!$L$2)+AA$1</f>
        <v>1040</v>
      </c>
      <c r="AB37" s="8">
        <f>_xlfn.DAYS($C37, 'Loan Detail'!$L$2)+AB$1</f>
        <v>1041</v>
      </c>
      <c r="AC37" s="8">
        <f>_xlfn.DAYS($C37, 'Loan Detail'!$L$2)+AC$1</f>
        <v>1042</v>
      </c>
      <c r="AD37" s="8">
        <f>_xlfn.DAYS($C37, 'Loan Detail'!$L$2)+AD$1</f>
        <v>1043</v>
      </c>
      <c r="AE37" s="8">
        <f>_xlfn.DAYS($C37, 'Loan Detail'!$L$2)+AE$1</f>
        <v>1044</v>
      </c>
      <c r="AF37" s="8">
        <f>_xlfn.DAYS($C37, 'Loan Detail'!$L$2)+AF$1</f>
        <v>1045</v>
      </c>
      <c r="AG37" s="8">
        <f>_xlfn.DAYS($C37, 'Loan Detail'!$L$2)+AG$1</f>
        <v>1046</v>
      </c>
      <c r="AH37" s="8">
        <f>_xlfn.DAYS($C37, 'Loan Detail'!$L$2)+AH$1</f>
        <v>1047</v>
      </c>
      <c r="AI37" s="8">
        <f>_xlfn.DAYS($C37, 'Loan Detail'!$L$2)+AI$1</f>
        <v>1048</v>
      </c>
    </row>
    <row r="38" spans="1:35" x14ac:dyDescent="0.3">
      <c r="A38">
        <v>36</v>
      </c>
      <c r="B38">
        <f t="shared" si="0"/>
        <v>31</v>
      </c>
      <c r="C38" s="11">
        <v>44682</v>
      </c>
      <c r="D38" s="19">
        <f>SUM(E38:INDEX(E38:AI38,1,B38))</f>
        <v>32953</v>
      </c>
      <c r="E38" s="8">
        <f>_xlfn.DAYS($C38, 'Loan Detail'!$L$2)+E$1</f>
        <v>1048</v>
      </c>
      <c r="F38" s="8">
        <f>_xlfn.DAYS($C38, 'Loan Detail'!$L$2)+F$1</f>
        <v>1049</v>
      </c>
      <c r="G38" s="8">
        <f>_xlfn.DAYS($C38, 'Loan Detail'!$L$2)+G$1</f>
        <v>1050</v>
      </c>
      <c r="H38" s="8">
        <f>_xlfn.DAYS($C38, 'Loan Detail'!$L$2)+H$1</f>
        <v>1051</v>
      </c>
      <c r="I38" s="8">
        <f>_xlfn.DAYS($C38, 'Loan Detail'!$L$2)+I$1</f>
        <v>1052</v>
      </c>
      <c r="J38" s="8">
        <f>_xlfn.DAYS($C38, 'Loan Detail'!$L$2)+J$1</f>
        <v>1053</v>
      </c>
      <c r="K38" s="8">
        <f>_xlfn.DAYS($C38, 'Loan Detail'!$L$2)+K$1</f>
        <v>1054</v>
      </c>
      <c r="L38" s="8">
        <f>_xlfn.DAYS($C38, 'Loan Detail'!$L$2)+L$1</f>
        <v>1055</v>
      </c>
      <c r="M38" s="8">
        <f>_xlfn.DAYS($C38, 'Loan Detail'!$L$2)+M$1</f>
        <v>1056</v>
      </c>
      <c r="N38" s="8">
        <f>_xlfn.DAYS($C38, 'Loan Detail'!$L$2)+N$1</f>
        <v>1057</v>
      </c>
      <c r="O38" s="8">
        <f>_xlfn.DAYS($C38, 'Loan Detail'!$L$2)+O$1</f>
        <v>1058</v>
      </c>
      <c r="P38" s="8">
        <f>_xlfn.DAYS($C38, 'Loan Detail'!$L$2)+P$1</f>
        <v>1059</v>
      </c>
      <c r="Q38" s="8">
        <f>_xlfn.DAYS($C38, 'Loan Detail'!$L$2)+Q$1</f>
        <v>1060</v>
      </c>
      <c r="R38" s="8">
        <f>_xlfn.DAYS($C38, 'Loan Detail'!$L$2)+R$1</f>
        <v>1061</v>
      </c>
      <c r="S38" s="8">
        <f>_xlfn.DAYS($C38, 'Loan Detail'!$L$2)+S$1</f>
        <v>1062</v>
      </c>
      <c r="T38" s="8">
        <f>_xlfn.DAYS($C38, 'Loan Detail'!$L$2)+T$1</f>
        <v>1063</v>
      </c>
      <c r="U38" s="8">
        <f>_xlfn.DAYS($C38, 'Loan Detail'!$L$2)+U$1</f>
        <v>1064</v>
      </c>
      <c r="V38" s="8">
        <f>_xlfn.DAYS($C38, 'Loan Detail'!$L$2)+V$1</f>
        <v>1065</v>
      </c>
      <c r="W38" s="8">
        <f>_xlfn.DAYS($C38, 'Loan Detail'!$L$2)+W$1</f>
        <v>1066</v>
      </c>
      <c r="X38" s="8">
        <f>_xlfn.DAYS($C38, 'Loan Detail'!$L$2)+X$1</f>
        <v>1067</v>
      </c>
      <c r="Y38" s="8">
        <f>_xlfn.DAYS($C38, 'Loan Detail'!$L$2)+Y$1</f>
        <v>1068</v>
      </c>
      <c r="Z38" s="8">
        <f>_xlfn.DAYS($C38, 'Loan Detail'!$L$2)+Z$1</f>
        <v>1069</v>
      </c>
      <c r="AA38" s="8">
        <f>_xlfn.DAYS($C38, 'Loan Detail'!$L$2)+AA$1</f>
        <v>1070</v>
      </c>
      <c r="AB38" s="8">
        <f>_xlfn.DAYS($C38, 'Loan Detail'!$L$2)+AB$1</f>
        <v>1071</v>
      </c>
      <c r="AC38" s="8">
        <f>_xlfn.DAYS($C38, 'Loan Detail'!$L$2)+AC$1</f>
        <v>1072</v>
      </c>
      <c r="AD38" s="8">
        <f>_xlfn.DAYS($C38, 'Loan Detail'!$L$2)+AD$1</f>
        <v>1073</v>
      </c>
      <c r="AE38" s="8">
        <f>_xlfn.DAYS($C38, 'Loan Detail'!$L$2)+AE$1</f>
        <v>1074</v>
      </c>
      <c r="AF38" s="8">
        <f>_xlfn.DAYS($C38, 'Loan Detail'!$L$2)+AF$1</f>
        <v>1075</v>
      </c>
      <c r="AG38" s="8">
        <f>_xlfn.DAYS($C38, 'Loan Detail'!$L$2)+AG$1</f>
        <v>1076</v>
      </c>
      <c r="AH38" s="8">
        <f>_xlfn.DAYS($C38, 'Loan Detail'!$L$2)+AH$1</f>
        <v>1077</v>
      </c>
      <c r="AI38" s="8">
        <f>_xlfn.DAYS($C38, 'Loan Detail'!$L$2)+AI$1</f>
        <v>1078</v>
      </c>
    </row>
    <row r="39" spans="1:35" x14ac:dyDescent="0.3">
      <c r="A39">
        <v>37</v>
      </c>
      <c r="B39">
        <f t="shared" si="0"/>
        <v>30</v>
      </c>
      <c r="C39" s="11">
        <v>44713</v>
      </c>
      <c r="D39" s="19">
        <f>SUM(E39:INDEX(E39:AI39,1,B39))</f>
        <v>32805</v>
      </c>
      <c r="E39" s="8">
        <f>_xlfn.DAYS($C39, 'Loan Detail'!$L$2)+E$1</f>
        <v>1079</v>
      </c>
      <c r="F39" s="8">
        <f>_xlfn.DAYS($C39, 'Loan Detail'!$L$2)+F$1</f>
        <v>1080</v>
      </c>
      <c r="G39" s="8">
        <f>_xlfn.DAYS($C39, 'Loan Detail'!$L$2)+G$1</f>
        <v>1081</v>
      </c>
      <c r="H39" s="8">
        <f>_xlfn.DAYS($C39, 'Loan Detail'!$L$2)+H$1</f>
        <v>1082</v>
      </c>
      <c r="I39" s="8">
        <f>_xlfn.DAYS($C39, 'Loan Detail'!$L$2)+I$1</f>
        <v>1083</v>
      </c>
      <c r="J39" s="8">
        <f>_xlfn.DAYS($C39, 'Loan Detail'!$L$2)+J$1</f>
        <v>1084</v>
      </c>
      <c r="K39" s="8">
        <f>_xlfn.DAYS($C39, 'Loan Detail'!$L$2)+K$1</f>
        <v>1085</v>
      </c>
      <c r="L39" s="8">
        <f>_xlfn.DAYS($C39, 'Loan Detail'!$L$2)+L$1</f>
        <v>1086</v>
      </c>
      <c r="M39" s="8">
        <f>_xlfn.DAYS($C39, 'Loan Detail'!$L$2)+M$1</f>
        <v>1087</v>
      </c>
      <c r="N39" s="8">
        <f>_xlfn.DAYS($C39, 'Loan Detail'!$L$2)+N$1</f>
        <v>1088</v>
      </c>
      <c r="O39" s="8">
        <f>_xlfn.DAYS($C39, 'Loan Detail'!$L$2)+O$1</f>
        <v>1089</v>
      </c>
      <c r="P39" s="8">
        <f>_xlfn.DAYS($C39, 'Loan Detail'!$L$2)+P$1</f>
        <v>1090</v>
      </c>
      <c r="Q39" s="8">
        <f>_xlfn.DAYS($C39, 'Loan Detail'!$L$2)+Q$1</f>
        <v>1091</v>
      </c>
      <c r="R39" s="8">
        <f>_xlfn.DAYS($C39, 'Loan Detail'!$L$2)+R$1</f>
        <v>1092</v>
      </c>
      <c r="S39" s="8">
        <f>_xlfn.DAYS($C39, 'Loan Detail'!$L$2)+S$1</f>
        <v>1093</v>
      </c>
      <c r="T39" s="8">
        <f>_xlfn.DAYS($C39, 'Loan Detail'!$L$2)+T$1</f>
        <v>1094</v>
      </c>
      <c r="U39" s="8">
        <f>_xlfn.DAYS($C39, 'Loan Detail'!$L$2)+U$1</f>
        <v>1095</v>
      </c>
      <c r="V39" s="8">
        <f>_xlfn.DAYS($C39, 'Loan Detail'!$L$2)+V$1</f>
        <v>1096</v>
      </c>
      <c r="W39" s="8">
        <f>_xlfn.DAYS($C39, 'Loan Detail'!$L$2)+W$1</f>
        <v>1097</v>
      </c>
      <c r="X39" s="8">
        <f>_xlfn.DAYS($C39, 'Loan Detail'!$L$2)+X$1</f>
        <v>1098</v>
      </c>
      <c r="Y39" s="8">
        <f>_xlfn.DAYS($C39, 'Loan Detail'!$L$2)+Y$1</f>
        <v>1099</v>
      </c>
      <c r="Z39" s="8">
        <f>_xlfn.DAYS($C39, 'Loan Detail'!$L$2)+Z$1</f>
        <v>1100</v>
      </c>
      <c r="AA39" s="8">
        <f>_xlfn.DAYS($C39, 'Loan Detail'!$L$2)+AA$1</f>
        <v>1101</v>
      </c>
      <c r="AB39" s="8">
        <f>_xlfn.DAYS($C39, 'Loan Detail'!$L$2)+AB$1</f>
        <v>1102</v>
      </c>
      <c r="AC39" s="8">
        <f>_xlfn.DAYS($C39, 'Loan Detail'!$L$2)+AC$1</f>
        <v>1103</v>
      </c>
      <c r="AD39" s="8">
        <f>_xlfn.DAYS($C39, 'Loan Detail'!$L$2)+AD$1</f>
        <v>1104</v>
      </c>
      <c r="AE39" s="8">
        <f>_xlfn.DAYS($C39, 'Loan Detail'!$L$2)+AE$1</f>
        <v>1105</v>
      </c>
      <c r="AF39" s="8">
        <f>_xlfn.DAYS($C39, 'Loan Detail'!$L$2)+AF$1</f>
        <v>1106</v>
      </c>
      <c r="AG39" s="8">
        <f>_xlfn.DAYS($C39, 'Loan Detail'!$L$2)+AG$1</f>
        <v>1107</v>
      </c>
      <c r="AH39" s="8">
        <f>_xlfn.DAYS($C39, 'Loan Detail'!$L$2)+AH$1</f>
        <v>1108</v>
      </c>
      <c r="AI39" s="8">
        <f>_xlfn.DAYS($C39, 'Loan Detail'!$L$2)+AI$1</f>
        <v>1109</v>
      </c>
    </row>
    <row r="40" spans="1:35" x14ac:dyDescent="0.3">
      <c r="A40">
        <v>38</v>
      </c>
      <c r="B40">
        <f t="shared" si="0"/>
        <v>31</v>
      </c>
      <c r="C40" s="11">
        <v>44743</v>
      </c>
      <c r="D40" s="19">
        <f>SUM(E40:INDEX(E40:AI40,1,B40))</f>
        <v>34844</v>
      </c>
      <c r="E40" s="8">
        <f>_xlfn.DAYS($C40, 'Loan Detail'!$L$2)+E$1</f>
        <v>1109</v>
      </c>
      <c r="F40" s="8">
        <f>_xlfn.DAYS($C40, 'Loan Detail'!$L$2)+F$1</f>
        <v>1110</v>
      </c>
      <c r="G40" s="8">
        <f>_xlfn.DAYS($C40, 'Loan Detail'!$L$2)+G$1</f>
        <v>1111</v>
      </c>
      <c r="H40" s="8">
        <f>_xlfn.DAYS($C40, 'Loan Detail'!$L$2)+H$1</f>
        <v>1112</v>
      </c>
      <c r="I40" s="8">
        <f>_xlfn.DAYS($C40, 'Loan Detail'!$L$2)+I$1</f>
        <v>1113</v>
      </c>
      <c r="J40" s="8">
        <f>_xlfn.DAYS($C40, 'Loan Detail'!$L$2)+J$1</f>
        <v>1114</v>
      </c>
      <c r="K40" s="8">
        <f>_xlfn.DAYS($C40, 'Loan Detail'!$L$2)+K$1</f>
        <v>1115</v>
      </c>
      <c r="L40" s="8">
        <f>_xlfn.DAYS($C40, 'Loan Detail'!$L$2)+L$1</f>
        <v>1116</v>
      </c>
      <c r="M40" s="8">
        <f>_xlfn.DAYS($C40, 'Loan Detail'!$L$2)+M$1</f>
        <v>1117</v>
      </c>
      <c r="N40" s="8">
        <f>_xlfn.DAYS($C40, 'Loan Detail'!$L$2)+N$1</f>
        <v>1118</v>
      </c>
      <c r="O40" s="8">
        <f>_xlfn.DAYS($C40, 'Loan Detail'!$L$2)+O$1</f>
        <v>1119</v>
      </c>
      <c r="P40" s="8">
        <f>_xlfn.DAYS($C40, 'Loan Detail'!$L$2)+P$1</f>
        <v>1120</v>
      </c>
      <c r="Q40" s="8">
        <f>_xlfn.DAYS($C40, 'Loan Detail'!$L$2)+Q$1</f>
        <v>1121</v>
      </c>
      <c r="R40" s="8">
        <f>_xlfn.DAYS($C40, 'Loan Detail'!$L$2)+R$1</f>
        <v>1122</v>
      </c>
      <c r="S40" s="8">
        <f>_xlfn.DAYS($C40, 'Loan Detail'!$L$2)+S$1</f>
        <v>1123</v>
      </c>
      <c r="T40" s="8">
        <f>_xlfn.DAYS($C40, 'Loan Detail'!$L$2)+T$1</f>
        <v>1124</v>
      </c>
      <c r="U40" s="8">
        <f>_xlfn.DAYS($C40, 'Loan Detail'!$L$2)+U$1</f>
        <v>1125</v>
      </c>
      <c r="V40" s="8">
        <f>_xlfn.DAYS($C40, 'Loan Detail'!$L$2)+V$1</f>
        <v>1126</v>
      </c>
      <c r="W40" s="8">
        <f>_xlfn.DAYS($C40, 'Loan Detail'!$L$2)+W$1</f>
        <v>1127</v>
      </c>
      <c r="X40" s="8">
        <f>_xlfn.DAYS($C40, 'Loan Detail'!$L$2)+X$1</f>
        <v>1128</v>
      </c>
      <c r="Y40" s="8">
        <f>_xlfn.DAYS($C40, 'Loan Detail'!$L$2)+Y$1</f>
        <v>1129</v>
      </c>
      <c r="Z40" s="8">
        <f>_xlfn.DAYS($C40, 'Loan Detail'!$L$2)+Z$1</f>
        <v>1130</v>
      </c>
      <c r="AA40" s="8">
        <f>_xlfn.DAYS($C40, 'Loan Detail'!$L$2)+AA$1</f>
        <v>1131</v>
      </c>
      <c r="AB40" s="8">
        <f>_xlfn.DAYS($C40, 'Loan Detail'!$L$2)+AB$1</f>
        <v>1132</v>
      </c>
      <c r="AC40" s="8">
        <f>_xlfn.DAYS($C40, 'Loan Detail'!$L$2)+AC$1</f>
        <v>1133</v>
      </c>
      <c r="AD40" s="8">
        <f>_xlfn.DAYS($C40, 'Loan Detail'!$L$2)+AD$1</f>
        <v>1134</v>
      </c>
      <c r="AE40" s="8">
        <f>_xlfn.DAYS($C40, 'Loan Detail'!$L$2)+AE$1</f>
        <v>1135</v>
      </c>
      <c r="AF40" s="8">
        <f>_xlfn.DAYS($C40, 'Loan Detail'!$L$2)+AF$1</f>
        <v>1136</v>
      </c>
      <c r="AG40" s="8">
        <f>_xlfn.DAYS($C40, 'Loan Detail'!$L$2)+AG$1</f>
        <v>1137</v>
      </c>
      <c r="AH40" s="8">
        <f>_xlfn.DAYS($C40, 'Loan Detail'!$L$2)+AH$1</f>
        <v>1138</v>
      </c>
      <c r="AI40" s="8">
        <f>_xlfn.DAYS($C40, 'Loan Detail'!$L$2)+AI$1</f>
        <v>1139</v>
      </c>
    </row>
    <row r="41" spans="1:35" x14ac:dyDescent="0.3">
      <c r="A41">
        <v>39</v>
      </c>
      <c r="B41">
        <f t="shared" si="0"/>
        <v>31</v>
      </c>
      <c r="C41" s="11">
        <v>44774</v>
      </c>
      <c r="D41" s="19">
        <f>SUM(E41:INDEX(E41:AI41,1,B41))</f>
        <v>35805</v>
      </c>
      <c r="E41" s="8">
        <f>_xlfn.DAYS($C41, 'Loan Detail'!$L$2)+E$1</f>
        <v>1140</v>
      </c>
      <c r="F41" s="8">
        <f>_xlfn.DAYS($C41, 'Loan Detail'!$L$2)+F$1</f>
        <v>1141</v>
      </c>
      <c r="G41" s="8">
        <f>_xlfn.DAYS($C41, 'Loan Detail'!$L$2)+G$1</f>
        <v>1142</v>
      </c>
      <c r="H41" s="8">
        <f>_xlfn.DAYS($C41, 'Loan Detail'!$L$2)+H$1</f>
        <v>1143</v>
      </c>
      <c r="I41" s="8">
        <f>_xlfn.DAYS($C41, 'Loan Detail'!$L$2)+I$1</f>
        <v>1144</v>
      </c>
      <c r="J41" s="8">
        <f>_xlfn.DAYS($C41, 'Loan Detail'!$L$2)+J$1</f>
        <v>1145</v>
      </c>
      <c r="K41" s="8">
        <f>_xlfn.DAYS($C41, 'Loan Detail'!$L$2)+K$1</f>
        <v>1146</v>
      </c>
      <c r="L41" s="8">
        <f>_xlfn.DAYS($C41, 'Loan Detail'!$L$2)+L$1</f>
        <v>1147</v>
      </c>
      <c r="M41" s="8">
        <f>_xlfn.DAYS($C41, 'Loan Detail'!$L$2)+M$1</f>
        <v>1148</v>
      </c>
      <c r="N41" s="8">
        <f>_xlfn.DAYS($C41, 'Loan Detail'!$L$2)+N$1</f>
        <v>1149</v>
      </c>
      <c r="O41" s="8">
        <f>_xlfn.DAYS($C41, 'Loan Detail'!$L$2)+O$1</f>
        <v>1150</v>
      </c>
      <c r="P41" s="8">
        <f>_xlfn.DAYS($C41, 'Loan Detail'!$L$2)+P$1</f>
        <v>1151</v>
      </c>
      <c r="Q41" s="8">
        <f>_xlfn.DAYS($C41, 'Loan Detail'!$L$2)+Q$1</f>
        <v>1152</v>
      </c>
      <c r="R41" s="8">
        <f>_xlfn.DAYS($C41, 'Loan Detail'!$L$2)+R$1</f>
        <v>1153</v>
      </c>
      <c r="S41" s="8">
        <f>_xlfn.DAYS($C41, 'Loan Detail'!$L$2)+S$1</f>
        <v>1154</v>
      </c>
      <c r="T41" s="8">
        <f>_xlfn.DAYS($C41, 'Loan Detail'!$L$2)+T$1</f>
        <v>1155</v>
      </c>
      <c r="U41" s="8">
        <f>_xlfn.DAYS($C41, 'Loan Detail'!$L$2)+U$1</f>
        <v>1156</v>
      </c>
      <c r="V41" s="8">
        <f>_xlfn.DAYS($C41, 'Loan Detail'!$L$2)+V$1</f>
        <v>1157</v>
      </c>
      <c r="W41" s="8">
        <f>_xlfn.DAYS($C41, 'Loan Detail'!$L$2)+W$1</f>
        <v>1158</v>
      </c>
      <c r="X41" s="8">
        <f>_xlfn.DAYS($C41, 'Loan Detail'!$L$2)+X$1</f>
        <v>1159</v>
      </c>
      <c r="Y41" s="8">
        <f>_xlfn.DAYS($C41, 'Loan Detail'!$L$2)+Y$1</f>
        <v>1160</v>
      </c>
      <c r="Z41" s="8">
        <f>_xlfn.DAYS($C41, 'Loan Detail'!$L$2)+Z$1</f>
        <v>1161</v>
      </c>
      <c r="AA41" s="8">
        <f>_xlfn.DAYS($C41, 'Loan Detail'!$L$2)+AA$1</f>
        <v>1162</v>
      </c>
      <c r="AB41" s="8">
        <f>_xlfn.DAYS($C41, 'Loan Detail'!$L$2)+AB$1</f>
        <v>1163</v>
      </c>
      <c r="AC41" s="8">
        <f>_xlfn.DAYS($C41, 'Loan Detail'!$L$2)+AC$1</f>
        <v>1164</v>
      </c>
      <c r="AD41" s="8">
        <f>_xlfn.DAYS($C41, 'Loan Detail'!$L$2)+AD$1</f>
        <v>1165</v>
      </c>
      <c r="AE41" s="8">
        <f>_xlfn.DAYS($C41, 'Loan Detail'!$L$2)+AE$1</f>
        <v>1166</v>
      </c>
      <c r="AF41" s="8">
        <f>_xlfn.DAYS($C41, 'Loan Detail'!$L$2)+AF$1</f>
        <v>1167</v>
      </c>
      <c r="AG41" s="8">
        <f>_xlfn.DAYS($C41, 'Loan Detail'!$L$2)+AG$1</f>
        <v>1168</v>
      </c>
      <c r="AH41" s="8">
        <f>_xlfn.DAYS($C41, 'Loan Detail'!$L$2)+AH$1</f>
        <v>1169</v>
      </c>
      <c r="AI41" s="8">
        <f>_xlfn.DAYS($C41, 'Loan Detail'!$L$2)+AI$1</f>
        <v>1170</v>
      </c>
    </row>
    <row r="42" spans="1:35" x14ac:dyDescent="0.3">
      <c r="A42">
        <v>40</v>
      </c>
      <c r="B42">
        <f t="shared" si="0"/>
        <v>30</v>
      </c>
      <c r="C42" s="11">
        <v>44805</v>
      </c>
      <c r="D42" s="19">
        <f>SUM(E42:INDEX(E42:AI42,1,B42))</f>
        <v>35565</v>
      </c>
      <c r="E42" s="8">
        <f>_xlfn.DAYS($C42, 'Loan Detail'!$L$2)+E$1</f>
        <v>1171</v>
      </c>
      <c r="F42" s="8">
        <f>_xlfn.DAYS($C42, 'Loan Detail'!$L$2)+F$1</f>
        <v>1172</v>
      </c>
      <c r="G42" s="8">
        <f>_xlfn.DAYS($C42, 'Loan Detail'!$L$2)+G$1</f>
        <v>1173</v>
      </c>
      <c r="H42" s="8">
        <f>_xlfn.DAYS($C42, 'Loan Detail'!$L$2)+H$1</f>
        <v>1174</v>
      </c>
      <c r="I42" s="8">
        <f>_xlfn.DAYS($C42, 'Loan Detail'!$L$2)+I$1</f>
        <v>1175</v>
      </c>
      <c r="J42" s="8">
        <f>_xlfn.DAYS($C42, 'Loan Detail'!$L$2)+J$1</f>
        <v>1176</v>
      </c>
      <c r="K42" s="8">
        <f>_xlfn.DAYS($C42, 'Loan Detail'!$L$2)+K$1</f>
        <v>1177</v>
      </c>
      <c r="L42" s="8">
        <f>_xlfn.DAYS($C42, 'Loan Detail'!$L$2)+L$1</f>
        <v>1178</v>
      </c>
      <c r="M42" s="8">
        <f>_xlfn.DAYS($C42, 'Loan Detail'!$L$2)+M$1</f>
        <v>1179</v>
      </c>
      <c r="N42" s="8">
        <f>_xlfn.DAYS($C42, 'Loan Detail'!$L$2)+N$1</f>
        <v>1180</v>
      </c>
      <c r="O42" s="8">
        <f>_xlfn.DAYS($C42, 'Loan Detail'!$L$2)+O$1</f>
        <v>1181</v>
      </c>
      <c r="P42" s="8">
        <f>_xlfn.DAYS($C42, 'Loan Detail'!$L$2)+P$1</f>
        <v>1182</v>
      </c>
      <c r="Q42" s="8">
        <f>_xlfn.DAYS($C42, 'Loan Detail'!$L$2)+Q$1</f>
        <v>1183</v>
      </c>
      <c r="R42" s="8">
        <f>_xlfn.DAYS($C42, 'Loan Detail'!$L$2)+R$1</f>
        <v>1184</v>
      </c>
      <c r="S42" s="8">
        <f>_xlfn.DAYS($C42, 'Loan Detail'!$L$2)+S$1</f>
        <v>1185</v>
      </c>
      <c r="T42" s="8">
        <f>_xlfn.DAYS($C42, 'Loan Detail'!$L$2)+T$1</f>
        <v>1186</v>
      </c>
      <c r="U42" s="8">
        <f>_xlfn.DAYS($C42, 'Loan Detail'!$L$2)+U$1</f>
        <v>1187</v>
      </c>
      <c r="V42" s="8">
        <f>_xlfn.DAYS($C42, 'Loan Detail'!$L$2)+V$1</f>
        <v>1188</v>
      </c>
      <c r="W42" s="8">
        <f>_xlfn.DAYS($C42, 'Loan Detail'!$L$2)+W$1</f>
        <v>1189</v>
      </c>
      <c r="X42" s="8">
        <f>_xlfn.DAYS($C42, 'Loan Detail'!$L$2)+X$1</f>
        <v>1190</v>
      </c>
      <c r="Y42" s="8">
        <f>_xlfn.DAYS($C42, 'Loan Detail'!$L$2)+Y$1</f>
        <v>1191</v>
      </c>
      <c r="Z42" s="8">
        <f>_xlfn.DAYS($C42, 'Loan Detail'!$L$2)+Z$1</f>
        <v>1192</v>
      </c>
      <c r="AA42" s="8">
        <f>_xlfn.DAYS($C42, 'Loan Detail'!$L$2)+AA$1</f>
        <v>1193</v>
      </c>
      <c r="AB42" s="8">
        <f>_xlfn.DAYS($C42, 'Loan Detail'!$L$2)+AB$1</f>
        <v>1194</v>
      </c>
      <c r="AC42" s="8">
        <f>_xlfn.DAYS($C42, 'Loan Detail'!$L$2)+AC$1</f>
        <v>1195</v>
      </c>
      <c r="AD42" s="8">
        <f>_xlfn.DAYS($C42, 'Loan Detail'!$L$2)+AD$1</f>
        <v>1196</v>
      </c>
      <c r="AE42" s="8">
        <f>_xlfn.DAYS($C42, 'Loan Detail'!$L$2)+AE$1</f>
        <v>1197</v>
      </c>
      <c r="AF42" s="8">
        <f>_xlfn.DAYS($C42, 'Loan Detail'!$L$2)+AF$1</f>
        <v>1198</v>
      </c>
      <c r="AG42" s="8">
        <f>_xlfn.DAYS($C42, 'Loan Detail'!$L$2)+AG$1</f>
        <v>1199</v>
      </c>
      <c r="AH42" s="8">
        <f>_xlfn.DAYS($C42, 'Loan Detail'!$L$2)+AH$1</f>
        <v>1200</v>
      </c>
      <c r="AI42" s="8">
        <f>_xlfn.DAYS($C42, 'Loan Detail'!$L$2)+AI$1</f>
        <v>1201</v>
      </c>
    </row>
    <row r="43" spans="1:35" x14ac:dyDescent="0.3">
      <c r="A43">
        <v>41</v>
      </c>
      <c r="B43">
        <f t="shared" si="0"/>
        <v>31</v>
      </c>
      <c r="C43" s="11">
        <v>44835</v>
      </c>
      <c r="D43" s="19">
        <f>SUM(E43:INDEX(E43:AI43,1,B43))</f>
        <v>37696</v>
      </c>
      <c r="E43" s="8">
        <f>_xlfn.DAYS($C43, 'Loan Detail'!$L$2)+E$1</f>
        <v>1201</v>
      </c>
      <c r="F43" s="8">
        <f>_xlfn.DAYS($C43, 'Loan Detail'!$L$2)+F$1</f>
        <v>1202</v>
      </c>
      <c r="G43" s="8">
        <f>_xlfn.DAYS($C43, 'Loan Detail'!$L$2)+G$1</f>
        <v>1203</v>
      </c>
      <c r="H43" s="8">
        <f>_xlfn.DAYS($C43, 'Loan Detail'!$L$2)+H$1</f>
        <v>1204</v>
      </c>
      <c r="I43" s="8">
        <f>_xlfn.DAYS($C43, 'Loan Detail'!$L$2)+I$1</f>
        <v>1205</v>
      </c>
      <c r="J43" s="8">
        <f>_xlfn.DAYS($C43, 'Loan Detail'!$L$2)+J$1</f>
        <v>1206</v>
      </c>
      <c r="K43" s="8">
        <f>_xlfn.DAYS($C43, 'Loan Detail'!$L$2)+K$1</f>
        <v>1207</v>
      </c>
      <c r="L43" s="8">
        <f>_xlfn.DAYS($C43, 'Loan Detail'!$L$2)+L$1</f>
        <v>1208</v>
      </c>
      <c r="M43" s="8">
        <f>_xlfn.DAYS($C43, 'Loan Detail'!$L$2)+M$1</f>
        <v>1209</v>
      </c>
      <c r="N43" s="8">
        <f>_xlfn.DAYS($C43, 'Loan Detail'!$L$2)+N$1</f>
        <v>1210</v>
      </c>
      <c r="O43" s="8">
        <f>_xlfn.DAYS($C43, 'Loan Detail'!$L$2)+O$1</f>
        <v>1211</v>
      </c>
      <c r="P43" s="8">
        <f>_xlfn.DAYS($C43, 'Loan Detail'!$L$2)+P$1</f>
        <v>1212</v>
      </c>
      <c r="Q43" s="8">
        <f>_xlfn.DAYS($C43, 'Loan Detail'!$L$2)+Q$1</f>
        <v>1213</v>
      </c>
      <c r="R43" s="8">
        <f>_xlfn.DAYS($C43, 'Loan Detail'!$L$2)+R$1</f>
        <v>1214</v>
      </c>
      <c r="S43" s="8">
        <f>_xlfn.DAYS($C43, 'Loan Detail'!$L$2)+S$1</f>
        <v>1215</v>
      </c>
      <c r="T43" s="8">
        <f>_xlfn.DAYS($C43, 'Loan Detail'!$L$2)+T$1</f>
        <v>1216</v>
      </c>
      <c r="U43" s="8">
        <f>_xlfn.DAYS($C43, 'Loan Detail'!$L$2)+U$1</f>
        <v>1217</v>
      </c>
      <c r="V43" s="8">
        <f>_xlfn.DAYS($C43, 'Loan Detail'!$L$2)+V$1</f>
        <v>1218</v>
      </c>
      <c r="W43" s="8">
        <f>_xlfn.DAYS($C43, 'Loan Detail'!$L$2)+W$1</f>
        <v>1219</v>
      </c>
      <c r="X43" s="8">
        <f>_xlfn.DAYS($C43, 'Loan Detail'!$L$2)+X$1</f>
        <v>1220</v>
      </c>
      <c r="Y43" s="8">
        <f>_xlfn.DAYS($C43, 'Loan Detail'!$L$2)+Y$1</f>
        <v>1221</v>
      </c>
      <c r="Z43" s="8">
        <f>_xlfn.DAYS($C43, 'Loan Detail'!$L$2)+Z$1</f>
        <v>1222</v>
      </c>
      <c r="AA43" s="8">
        <f>_xlfn.DAYS($C43, 'Loan Detail'!$L$2)+AA$1</f>
        <v>1223</v>
      </c>
      <c r="AB43" s="8">
        <f>_xlfn.DAYS($C43, 'Loan Detail'!$L$2)+AB$1</f>
        <v>1224</v>
      </c>
      <c r="AC43" s="8">
        <f>_xlfn.DAYS($C43, 'Loan Detail'!$L$2)+AC$1</f>
        <v>1225</v>
      </c>
      <c r="AD43" s="8">
        <f>_xlfn.DAYS($C43, 'Loan Detail'!$L$2)+AD$1</f>
        <v>1226</v>
      </c>
      <c r="AE43" s="8">
        <f>_xlfn.DAYS($C43, 'Loan Detail'!$L$2)+AE$1</f>
        <v>1227</v>
      </c>
      <c r="AF43" s="8">
        <f>_xlfn.DAYS($C43, 'Loan Detail'!$L$2)+AF$1</f>
        <v>1228</v>
      </c>
      <c r="AG43" s="8">
        <f>_xlfn.DAYS($C43, 'Loan Detail'!$L$2)+AG$1</f>
        <v>1229</v>
      </c>
      <c r="AH43" s="8">
        <f>_xlfn.DAYS($C43, 'Loan Detail'!$L$2)+AH$1</f>
        <v>1230</v>
      </c>
      <c r="AI43" s="8">
        <f>_xlfn.DAYS($C43, 'Loan Detail'!$L$2)+AI$1</f>
        <v>1231</v>
      </c>
    </row>
    <row r="44" spans="1:35" x14ac:dyDescent="0.3">
      <c r="A44">
        <v>42</v>
      </c>
      <c r="B44">
        <f t="shared" si="0"/>
        <v>30</v>
      </c>
      <c r="C44" s="11">
        <v>44866</v>
      </c>
      <c r="D44" s="19">
        <f>SUM(E44:INDEX(E44:AI44,1,B44))</f>
        <v>37395</v>
      </c>
      <c r="E44" s="8">
        <f>_xlfn.DAYS($C44, 'Loan Detail'!$L$2)+E$1</f>
        <v>1232</v>
      </c>
      <c r="F44" s="8">
        <f>_xlfn.DAYS($C44, 'Loan Detail'!$L$2)+F$1</f>
        <v>1233</v>
      </c>
      <c r="G44" s="8">
        <f>_xlfn.DAYS($C44, 'Loan Detail'!$L$2)+G$1</f>
        <v>1234</v>
      </c>
      <c r="H44" s="8">
        <f>_xlfn.DAYS($C44, 'Loan Detail'!$L$2)+H$1</f>
        <v>1235</v>
      </c>
      <c r="I44" s="8">
        <f>_xlfn.DAYS($C44, 'Loan Detail'!$L$2)+I$1</f>
        <v>1236</v>
      </c>
      <c r="J44" s="8">
        <f>_xlfn.DAYS($C44, 'Loan Detail'!$L$2)+J$1</f>
        <v>1237</v>
      </c>
      <c r="K44" s="8">
        <f>_xlfn.DAYS($C44, 'Loan Detail'!$L$2)+K$1</f>
        <v>1238</v>
      </c>
      <c r="L44" s="8">
        <f>_xlfn.DAYS($C44, 'Loan Detail'!$L$2)+L$1</f>
        <v>1239</v>
      </c>
      <c r="M44" s="8">
        <f>_xlfn.DAYS($C44, 'Loan Detail'!$L$2)+M$1</f>
        <v>1240</v>
      </c>
      <c r="N44" s="8">
        <f>_xlfn.DAYS($C44, 'Loan Detail'!$L$2)+N$1</f>
        <v>1241</v>
      </c>
      <c r="O44" s="8">
        <f>_xlfn.DAYS($C44, 'Loan Detail'!$L$2)+O$1</f>
        <v>1242</v>
      </c>
      <c r="P44" s="8">
        <f>_xlfn.DAYS($C44, 'Loan Detail'!$L$2)+P$1</f>
        <v>1243</v>
      </c>
      <c r="Q44" s="8">
        <f>_xlfn.DAYS($C44, 'Loan Detail'!$L$2)+Q$1</f>
        <v>1244</v>
      </c>
      <c r="R44" s="8">
        <f>_xlfn.DAYS($C44, 'Loan Detail'!$L$2)+R$1</f>
        <v>1245</v>
      </c>
      <c r="S44" s="8">
        <f>_xlfn.DAYS($C44, 'Loan Detail'!$L$2)+S$1</f>
        <v>1246</v>
      </c>
      <c r="T44" s="8">
        <f>_xlfn.DAYS($C44, 'Loan Detail'!$L$2)+T$1</f>
        <v>1247</v>
      </c>
      <c r="U44" s="8">
        <f>_xlfn.DAYS($C44, 'Loan Detail'!$L$2)+U$1</f>
        <v>1248</v>
      </c>
      <c r="V44" s="8">
        <f>_xlfn.DAYS($C44, 'Loan Detail'!$L$2)+V$1</f>
        <v>1249</v>
      </c>
      <c r="W44" s="8">
        <f>_xlfn.DAYS($C44, 'Loan Detail'!$L$2)+W$1</f>
        <v>1250</v>
      </c>
      <c r="X44" s="8">
        <f>_xlfn.DAYS($C44, 'Loan Detail'!$L$2)+X$1</f>
        <v>1251</v>
      </c>
      <c r="Y44" s="8">
        <f>_xlfn.DAYS($C44, 'Loan Detail'!$L$2)+Y$1</f>
        <v>1252</v>
      </c>
      <c r="Z44" s="8">
        <f>_xlfn.DAYS($C44, 'Loan Detail'!$L$2)+Z$1</f>
        <v>1253</v>
      </c>
      <c r="AA44" s="8">
        <f>_xlfn.DAYS($C44, 'Loan Detail'!$L$2)+AA$1</f>
        <v>1254</v>
      </c>
      <c r="AB44" s="8">
        <f>_xlfn.DAYS($C44, 'Loan Detail'!$L$2)+AB$1</f>
        <v>1255</v>
      </c>
      <c r="AC44" s="8">
        <f>_xlfn.DAYS($C44, 'Loan Detail'!$L$2)+AC$1</f>
        <v>1256</v>
      </c>
      <c r="AD44" s="8">
        <f>_xlfn.DAYS($C44, 'Loan Detail'!$L$2)+AD$1</f>
        <v>1257</v>
      </c>
      <c r="AE44" s="8">
        <f>_xlfn.DAYS($C44, 'Loan Detail'!$L$2)+AE$1</f>
        <v>1258</v>
      </c>
      <c r="AF44" s="8">
        <f>_xlfn.DAYS($C44, 'Loan Detail'!$L$2)+AF$1</f>
        <v>1259</v>
      </c>
      <c r="AG44" s="8">
        <f>_xlfn.DAYS($C44, 'Loan Detail'!$L$2)+AG$1</f>
        <v>1260</v>
      </c>
      <c r="AH44" s="8">
        <f>_xlfn.DAYS($C44, 'Loan Detail'!$L$2)+AH$1</f>
        <v>1261</v>
      </c>
      <c r="AI44" s="8">
        <f>_xlfn.DAYS($C44, 'Loan Detail'!$L$2)+AI$1</f>
        <v>1262</v>
      </c>
    </row>
    <row r="45" spans="1:35" x14ac:dyDescent="0.3">
      <c r="A45">
        <v>43</v>
      </c>
      <c r="B45">
        <f t="shared" si="0"/>
        <v>31</v>
      </c>
      <c r="C45" s="11">
        <v>44896</v>
      </c>
      <c r="D45" s="19">
        <f>SUM(E45:INDEX(E45:AI45,1,B45))</f>
        <v>39587</v>
      </c>
      <c r="E45" s="8">
        <f>_xlfn.DAYS($C45, 'Loan Detail'!$L$2)+E$1</f>
        <v>1262</v>
      </c>
      <c r="F45" s="8">
        <f>_xlfn.DAYS($C45, 'Loan Detail'!$L$2)+F$1</f>
        <v>1263</v>
      </c>
      <c r="G45" s="8">
        <f>_xlfn.DAYS($C45, 'Loan Detail'!$L$2)+G$1</f>
        <v>1264</v>
      </c>
      <c r="H45" s="8">
        <f>_xlfn.DAYS($C45, 'Loan Detail'!$L$2)+H$1</f>
        <v>1265</v>
      </c>
      <c r="I45" s="8">
        <f>_xlfn.DAYS($C45, 'Loan Detail'!$L$2)+I$1</f>
        <v>1266</v>
      </c>
      <c r="J45" s="8">
        <f>_xlfn.DAYS($C45, 'Loan Detail'!$L$2)+J$1</f>
        <v>1267</v>
      </c>
      <c r="K45" s="8">
        <f>_xlfn.DAYS($C45, 'Loan Detail'!$L$2)+K$1</f>
        <v>1268</v>
      </c>
      <c r="L45" s="8">
        <f>_xlfn.DAYS($C45, 'Loan Detail'!$L$2)+L$1</f>
        <v>1269</v>
      </c>
      <c r="M45" s="8">
        <f>_xlfn.DAYS($C45, 'Loan Detail'!$L$2)+M$1</f>
        <v>1270</v>
      </c>
      <c r="N45" s="8">
        <f>_xlfn.DAYS($C45, 'Loan Detail'!$L$2)+N$1</f>
        <v>1271</v>
      </c>
      <c r="O45" s="8">
        <f>_xlfn.DAYS($C45, 'Loan Detail'!$L$2)+O$1</f>
        <v>1272</v>
      </c>
      <c r="P45" s="8">
        <f>_xlfn.DAYS($C45, 'Loan Detail'!$L$2)+P$1</f>
        <v>1273</v>
      </c>
      <c r="Q45" s="8">
        <f>_xlfn.DAYS($C45, 'Loan Detail'!$L$2)+Q$1</f>
        <v>1274</v>
      </c>
      <c r="R45" s="8">
        <f>_xlfn.DAYS($C45, 'Loan Detail'!$L$2)+R$1</f>
        <v>1275</v>
      </c>
      <c r="S45" s="8">
        <f>_xlfn.DAYS($C45, 'Loan Detail'!$L$2)+S$1</f>
        <v>1276</v>
      </c>
      <c r="T45" s="8">
        <f>_xlfn.DAYS($C45, 'Loan Detail'!$L$2)+T$1</f>
        <v>1277</v>
      </c>
      <c r="U45" s="8">
        <f>_xlfn.DAYS($C45, 'Loan Detail'!$L$2)+U$1</f>
        <v>1278</v>
      </c>
      <c r="V45" s="8">
        <f>_xlfn.DAYS($C45, 'Loan Detail'!$L$2)+V$1</f>
        <v>1279</v>
      </c>
      <c r="W45" s="8">
        <f>_xlfn.DAYS($C45, 'Loan Detail'!$L$2)+W$1</f>
        <v>1280</v>
      </c>
      <c r="X45" s="8">
        <f>_xlfn.DAYS($C45, 'Loan Detail'!$L$2)+X$1</f>
        <v>1281</v>
      </c>
      <c r="Y45" s="8">
        <f>_xlfn.DAYS($C45, 'Loan Detail'!$L$2)+Y$1</f>
        <v>1282</v>
      </c>
      <c r="Z45" s="8">
        <f>_xlfn.DAYS($C45, 'Loan Detail'!$L$2)+Z$1</f>
        <v>1283</v>
      </c>
      <c r="AA45" s="8">
        <f>_xlfn.DAYS($C45, 'Loan Detail'!$L$2)+AA$1</f>
        <v>1284</v>
      </c>
      <c r="AB45" s="8">
        <f>_xlfn.DAYS($C45, 'Loan Detail'!$L$2)+AB$1</f>
        <v>1285</v>
      </c>
      <c r="AC45" s="8">
        <f>_xlfn.DAYS($C45, 'Loan Detail'!$L$2)+AC$1</f>
        <v>1286</v>
      </c>
      <c r="AD45" s="8">
        <f>_xlfn.DAYS($C45, 'Loan Detail'!$L$2)+AD$1</f>
        <v>1287</v>
      </c>
      <c r="AE45" s="8">
        <f>_xlfn.DAYS($C45, 'Loan Detail'!$L$2)+AE$1</f>
        <v>1288</v>
      </c>
      <c r="AF45" s="8">
        <f>_xlfn.DAYS($C45, 'Loan Detail'!$L$2)+AF$1</f>
        <v>1289</v>
      </c>
      <c r="AG45" s="8">
        <f>_xlfn.DAYS($C45, 'Loan Detail'!$L$2)+AG$1</f>
        <v>1290</v>
      </c>
      <c r="AH45" s="8">
        <f>_xlfn.DAYS($C45, 'Loan Detail'!$L$2)+AH$1</f>
        <v>1291</v>
      </c>
      <c r="AI45" s="8">
        <f>_xlfn.DAYS($C45, 'Loan Detail'!$L$2)+AI$1</f>
        <v>1292</v>
      </c>
    </row>
    <row r="46" spans="1:35" x14ac:dyDescent="0.3">
      <c r="A46">
        <v>44</v>
      </c>
      <c r="B46">
        <f t="shared" si="0"/>
        <v>31</v>
      </c>
      <c r="C46" s="11">
        <v>44927</v>
      </c>
      <c r="D46" s="19">
        <f>SUM(E46:INDEX(E46:AI46,1,B46))</f>
        <v>40548</v>
      </c>
      <c r="E46" s="8">
        <f>_xlfn.DAYS($C46, 'Loan Detail'!$L$2)+E$1</f>
        <v>1293</v>
      </c>
      <c r="F46" s="8">
        <f>_xlfn.DAYS($C46, 'Loan Detail'!$L$2)+F$1</f>
        <v>1294</v>
      </c>
      <c r="G46" s="8">
        <f>_xlfn.DAYS($C46, 'Loan Detail'!$L$2)+G$1</f>
        <v>1295</v>
      </c>
      <c r="H46" s="8">
        <f>_xlfn.DAYS($C46, 'Loan Detail'!$L$2)+H$1</f>
        <v>1296</v>
      </c>
      <c r="I46" s="8">
        <f>_xlfn.DAYS($C46, 'Loan Detail'!$L$2)+I$1</f>
        <v>1297</v>
      </c>
      <c r="J46" s="8">
        <f>_xlfn.DAYS($C46, 'Loan Detail'!$L$2)+J$1</f>
        <v>1298</v>
      </c>
      <c r="K46" s="8">
        <f>_xlfn.DAYS($C46, 'Loan Detail'!$L$2)+K$1</f>
        <v>1299</v>
      </c>
      <c r="L46" s="8">
        <f>_xlfn.DAYS($C46, 'Loan Detail'!$L$2)+L$1</f>
        <v>1300</v>
      </c>
      <c r="M46" s="8">
        <f>_xlfn.DAYS($C46, 'Loan Detail'!$L$2)+M$1</f>
        <v>1301</v>
      </c>
      <c r="N46" s="8">
        <f>_xlfn.DAYS($C46, 'Loan Detail'!$L$2)+N$1</f>
        <v>1302</v>
      </c>
      <c r="O46" s="8">
        <f>_xlfn.DAYS($C46, 'Loan Detail'!$L$2)+O$1</f>
        <v>1303</v>
      </c>
      <c r="P46" s="8">
        <f>_xlfn.DAYS($C46, 'Loan Detail'!$L$2)+P$1</f>
        <v>1304</v>
      </c>
      <c r="Q46" s="8">
        <f>_xlfn.DAYS($C46, 'Loan Detail'!$L$2)+Q$1</f>
        <v>1305</v>
      </c>
      <c r="R46" s="8">
        <f>_xlfn.DAYS($C46, 'Loan Detail'!$L$2)+R$1</f>
        <v>1306</v>
      </c>
      <c r="S46" s="8">
        <f>_xlfn.DAYS($C46, 'Loan Detail'!$L$2)+S$1</f>
        <v>1307</v>
      </c>
      <c r="T46" s="8">
        <f>_xlfn.DAYS($C46, 'Loan Detail'!$L$2)+T$1</f>
        <v>1308</v>
      </c>
      <c r="U46" s="8">
        <f>_xlfn.DAYS($C46, 'Loan Detail'!$L$2)+U$1</f>
        <v>1309</v>
      </c>
      <c r="V46" s="8">
        <f>_xlfn.DAYS($C46, 'Loan Detail'!$L$2)+V$1</f>
        <v>1310</v>
      </c>
      <c r="W46" s="8">
        <f>_xlfn.DAYS($C46, 'Loan Detail'!$L$2)+W$1</f>
        <v>1311</v>
      </c>
      <c r="X46" s="8">
        <f>_xlfn.DAYS($C46, 'Loan Detail'!$L$2)+X$1</f>
        <v>1312</v>
      </c>
      <c r="Y46" s="8">
        <f>_xlfn.DAYS($C46, 'Loan Detail'!$L$2)+Y$1</f>
        <v>1313</v>
      </c>
      <c r="Z46" s="8">
        <f>_xlfn.DAYS($C46, 'Loan Detail'!$L$2)+Z$1</f>
        <v>1314</v>
      </c>
      <c r="AA46" s="8">
        <f>_xlfn.DAYS($C46, 'Loan Detail'!$L$2)+AA$1</f>
        <v>1315</v>
      </c>
      <c r="AB46" s="8">
        <f>_xlfn.DAYS($C46, 'Loan Detail'!$L$2)+AB$1</f>
        <v>1316</v>
      </c>
      <c r="AC46" s="8">
        <f>_xlfn.DAYS($C46, 'Loan Detail'!$L$2)+AC$1</f>
        <v>1317</v>
      </c>
      <c r="AD46" s="8">
        <f>_xlfn.DAYS($C46, 'Loan Detail'!$L$2)+AD$1</f>
        <v>1318</v>
      </c>
      <c r="AE46" s="8">
        <f>_xlfn.DAYS($C46, 'Loan Detail'!$L$2)+AE$1</f>
        <v>1319</v>
      </c>
      <c r="AF46" s="8">
        <f>_xlfn.DAYS($C46, 'Loan Detail'!$L$2)+AF$1</f>
        <v>1320</v>
      </c>
      <c r="AG46" s="8">
        <f>_xlfn.DAYS($C46, 'Loan Detail'!$L$2)+AG$1</f>
        <v>1321</v>
      </c>
      <c r="AH46" s="8">
        <f>_xlfn.DAYS($C46, 'Loan Detail'!$L$2)+AH$1</f>
        <v>1322</v>
      </c>
      <c r="AI46" s="8">
        <f>_xlfn.DAYS($C46, 'Loan Detail'!$L$2)+AI$1</f>
        <v>1323</v>
      </c>
    </row>
    <row r="47" spans="1:35" x14ac:dyDescent="0.3">
      <c r="A47">
        <v>45</v>
      </c>
      <c r="B47">
        <f t="shared" si="0"/>
        <v>28</v>
      </c>
      <c r="C47" s="11">
        <v>44958</v>
      </c>
      <c r="D47" s="19">
        <f>SUM(E47:INDEX(E47:AI47,1,B47))</f>
        <v>37450</v>
      </c>
      <c r="E47" s="8">
        <f>_xlfn.DAYS($C47, 'Loan Detail'!$L$2)+E$1</f>
        <v>1324</v>
      </c>
      <c r="F47" s="8">
        <f>_xlfn.DAYS($C47, 'Loan Detail'!$L$2)+F$1</f>
        <v>1325</v>
      </c>
      <c r="G47" s="8">
        <f>_xlfn.DAYS($C47, 'Loan Detail'!$L$2)+G$1</f>
        <v>1326</v>
      </c>
      <c r="H47" s="8">
        <f>_xlfn.DAYS($C47, 'Loan Detail'!$L$2)+H$1</f>
        <v>1327</v>
      </c>
      <c r="I47" s="8">
        <f>_xlfn.DAYS($C47, 'Loan Detail'!$L$2)+I$1</f>
        <v>1328</v>
      </c>
      <c r="J47" s="8">
        <f>_xlfn.DAYS($C47, 'Loan Detail'!$L$2)+J$1</f>
        <v>1329</v>
      </c>
      <c r="K47" s="8">
        <f>_xlfn.DAYS($C47, 'Loan Detail'!$L$2)+K$1</f>
        <v>1330</v>
      </c>
      <c r="L47" s="8">
        <f>_xlfn.DAYS($C47, 'Loan Detail'!$L$2)+L$1</f>
        <v>1331</v>
      </c>
      <c r="M47" s="8">
        <f>_xlfn.DAYS($C47, 'Loan Detail'!$L$2)+M$1</f>
        <v>1332</v>
      </c>
      <c r="N47" s="8">
        <f>_xlfn.DAYS($C47, 'Loan Detail'!$L$2)+N$1</f>
        <v>1333</v>
      </c>
      <c r="O47" s="8">
        <f>_xlfn.DAYS($C47, 'Loan Detail'!$L$2)+O$1</f>
        <v>1334</v>
      </c>
      <c r="P47" s="8">
        <f>_xlfn.DAYS($C47, 'Loan Detail'!$L$2)+P$1</f>
        <v>1335</v>
      </c>
      <c r="Q47" s="8">
        <f>_xlfn.DAYS($C47, 'Loan Detail'!$L$2)+Q$1</f>
        <v>1336</v>
      </c>
      <c r="R47" s="8">
        <f>_xlfn.DAYS($C47, 'Loan Detail'!$L$2)+R$1</f>
        <v>1337</v>
      </c>
      <c r="S47" s="8">
        <f>_xlfn.DAYS($C47, 'Loan Detail'!$L$2)+S$1</f>
        <v>1338</v>
      </c>
      <c r="T47" s="8">
        <f>_xlfn.DAYS($C47, 'Loan Detail'!$L$2)+T$1</f>
        <v>1339</v>
      </c>
      <c r="U47" s="8">
        <f>_xlfn.DAYS($C47, 'Loan Detail'!$L$2)+U$1</f>
        <v>1340</v>
      </c>
      <c r="V47" s="8">
        <f>_xlfn.DAYS($C47, 'Loan Detail'!$L$2)+V$1</f>
        <v>1341</v>
      </c>
      <c r="W47" s="8">
        <f>_xlfn.DAYS($C47, 'Loan Detail'!$L$2)+W$1</f>
        <v>1342</v>
      </c>
      <c r="X47" s="8">
        <f>_xlfn.DAYS($C47, 'Loan Detail'!$L$2)+X$1</f>
        <v>1343</v>
      </c>
      <c r="Y47" s="8">
        <f>_xlfn.DAYS($C47, 'Loan Detail'!$L$2)+Y$1</f>
        <v>1344</v>
      </c>
      <c r="Z47" s="8">
        <f>_xlfn.DAYS($C47, 'Loan Detail'!$L$2)+Z$1</f>
        <v>1345</v>
      </c>
      <c r="AA47" s="8">
        <f>_xlfn.DAYS($C47, 'Loan Detail'!$L$2)+AA$1</f>
        <v>1346</v>
      </c>
      <c r="AB47" s="8">
        <f>_xlfn.DAYS($C47, 'Loan Detail'!$L$2)+AB$1</f>
        <v>1347</v>
      </c>
      <c r="AC47" s="8">
        <f>_xlfn.DAYS($C47, 'Loan Detail'!$L$2)+AC$1</f>
        <v>1348</v>
      </c>
      <c r="AD47" s="8">
        <f>_xlfn.DAYS($C47, 'Loan Detail'!$L$2)+AD$1</f>
        <v>1349</v>
      </c>
      <c r="AE47" s="8">
        <f>_xlfn.DAYS($C47, 'Loan Detail'!$L$2)+AE$1</f>
        <v>1350</v>
      </c>
      <c r="AF47" s="8">
        <f>_xlfn.DAYS($C47, 'Loan Detail'!$L$2)+AF$1</f>
        <v>1351</v>
      </c>
      <c r="AG47" s="8">
        <f>_xlfn.DAYS($C47, 'Loan Detail'!$L$2)+AG$1</f>
        <v>1352</v>
      </c>
      <c r="AH47" s="8">
        <f>_xlfn.DAYS($C47, 'Loan Detail'!$L$2)+AH$1</f>
        <v>1353</v>
      </c>
      <c r="AI47" s="8">
        <f>_xlfn.DAYS($C47, 'Loan Detail'!$L$2)+AI$1</f>
        <v>1354</v>
      </c>
    </row>
    <row r="48" spans="1:35" x14ac:dyDescent="0.3">
      <c r="A48">
        <v>46</v>
      </c>
      <c r="B48">
        <f t="shared" si="0"/>
        <v>31</v>
      </c>
      <c r="C48" s="11">
        <v>44986</v>
      </c>
      <c r="D48" s="19">
        <f>SUM(E48:INDEX(E48:AI48,1,B48))</f>
        <v>42377</v>
      </c>
      <c r="E48" s="8">
        <f>_xlfn.DAYS($C48, 'Loan Detail'!$L$2)+E$1</f>
        <v>1352</v>
      </c>
      <c r="F48" s="8">
        <f>_xlfn.DAYS($C48, 'Loan Detail'!$L$2)+F$1</f>
        <v>1353</v>
      </c>
      <c r="G48" s="8">
        <f>_xlfn.DAYS($C48, 'Loan Detail'!$L$2)+G$1</f>
        <v>1354</v>
      </c>
      <c r="H48" s="8">
        <f>_xlfn.DAYS($C48, 'Loan Detail'!$L$2)+H$1</f>
        <v>1355</v>
      </c>
      <c r="I48" s="8">
        <f>_xlfn.DAYS($C48, 'Loan Detail'!$L$2)+I$1</f>
        <v>1356</v>
      </c>
      <c r="J48" s="8">
        <f>_xlfn.DAYS($C48, 'Loan Detail'!$L$2)+J$1</f>
        <v>1357</v>
      </c>
      <c r="K48" s="8">
        <f>_xlfn.DAYS($C48, 'Loan Detail'!$L$2)+K$1</f>
        <v>1358</v>
      </c>
      <c r="L48" s="8">
        <f>_xlfn.DAYS($C48, 'Loan Detail'!$L$2)+L$1</f>
        <v>1359</v>
      </c>
      <c r="M48" s="8">
        <f>_xlfn.DAYS($C48, 'Loan Detail'!$L$2)+M$1</f>
        <v>1360</v>
      </c>
      <c r="N48" s="8">
        <f>_xlfn.DAYS($C48, 'Loan Detail'!$L$2)+N$1</f>
        <v>1361</v>
      </c>
      <c r="O48" s="8">
        <f>_xlfn.DAYS($C48, 'Loan Detail'!$L$2)+O$1</f>
        <v>1362</v>
      </c>
      <c r="P48" s="8">
        <f>_xlfn.DAYS($C48, 'Loan Detail'!$L$2)+P$1</f>
        <v>1363</v>
      </c>
      <c r="Q48" s="8">
        <f>_xlfn.DAYS($C48, 'Loan Detail'!$L$2)+Q$1</f>
        <v>1364</v>
      </c>
      <c r="R48" s="8">
        <f>_xlfn.DAYS($C48, 'Loan Detail'!$L$2)+R$1</f>
        <v>1365</v>
      </c>
      <c r="S48" s="8">
        <f>_xlfn.DAYS($C48, 'Loan Detail'!$L$2)+S$1</f>
        <v>1366</v>
      </c>
      <c r="T48" s="8">
        <f>_xlfn.DAYS($C48, 'Loan Detail'!$L$2)+T$1</f>
        <v>1367</v>
      </c>
      <c r="U48" s="8">
        <f>_xlfn.DAYS($C48, 'Loan Detail'!$L$2)+U$1</f>
        <v>1368</v>
      </c>
      <c r="V48" s="8">
        <f>_xlfn.DAYS($C48, 'Loan Detail'!$L$2)+V$1</f>
        <v>1369</v>
      </c>
      <c r="W48" s="8">
        <f>_xlfn.DAYS($C48, 'Loan Detail'!$L$2)+W$1</f>
        <v>1370</v>
      </c>
      <c r="X48" s="8">
        <f>_xlfn.DAYS($C48, 'Loan Detail'!$L$2)+X$1</f>
        <v>1371</v>
      </c>
      <c r="Y48" s="8">
        <f>_xlfn.DAYS($C48, 'Loan Detail'!$L$2)+Y$1</f>
        <v>1372</v>
      </c>
      <c r="Z48" s="8">
        <f>_xlfn.DAYS($C48, 'Loan Detail'!$L$2)+Z$1</f>
        <v>1373</v>
      </c>
      <c r="AA48" s="8">
        <f>_xlfn.DAYS($C48, 'Loan Detail'!$L$2)+AA$1</f>
        <v>1374</v>
      </c>
      <c r="AB48" s="8">
        <f>_xlfn.DAYS($C48, 'Loan Detail'!$L$2)+AB$1</f>
        <v>1375</v>
      </c>
      <c r="AC48" s="8">
        <f>_xlfn.DAYS($C48, 'Loan Detail'!$L$2)+AC$1</f>
        <v>1376</v>
      </c>
      <c r="AD48" s="8">
        <f>_xlfn.DAYS($C48, 'Loan Detail'!$L$2)+AD$1</f>
        <v>1377</v>
      </c>
      <c r="AE48" s="8">
        <f>_xlfn.DAYS($C48, 'Loan Detail'!$L$2)+AE$1</f>
        <v>1378</v>
      </c>
      <c r="AF48" s="8">
        <f>_xlfn.DAYS($C48, 'Loan Detail'!$L$2)+AF$1</f>
        <v>1379</v>
      </c>
      <c r="AG48" s="8">
        <f>_xlfn.DAYS($C48, 'Loan Detail'!$L$2)+AG$1</f>
        <v>1380</v>
      </c>
      <c r="AH48" s="8">
        <f>_xlfn.DAYS($C48, 'Loan Detail'!$L$2)+AH$1</f>
        <v>1381</v>
      </c>
      <c r="AI48" s="8">
        <f>_xlfn.DAYS($C48, 'Loan Detail'!$L$2)+AI$1</f>
        <v>1382</v>
      </c>
    </row>
    <row r="49" spans="1:35" x14ac:dyDescent="0.3">
      <c r="A49">
        <v>47</v>
      </c>
      <c r="B49">
        <f t="shared" si="0"/>
        <v>30</v>
      </c>
      <c r="C49" s="11">
        <v>45017</v>
      </c>
      <c r="D49" s="19">
        <f>SUM(E49:INDEX(E49:AI49,1,B49))</f>
        <v>41925</v>
      </c>
      <c r="E49" s="8">
        <f>_xlfn.DAYS($C49, 'Loan Detail'!$L$2)+E$1</f>
        <v>1383</v>
      </c>
      <c r="F49" s="8">
        <f>_xlfn.DAYS($C49, 'Loan Detail'!$L$2)+F$1</f>
        <v>1384</v>
      </c>
      <c r="G49" s="8">
        <f>_xlfn.DAYS($C49, 'Loan Detail'!$L$2)+G$1</f>
        <v>1385</v>
      </c>
      <c r="H49" s="8">
        <f>_xlfn.DAYS($C49, 'Loan Detail'!$L$2)+H$1</f>
        <v>1386</v>
      </c>
      <c r="I49" s="8">
        <f>_xlfn.DAYS($C49, 'Loan Detail'!$L$2)+I$1</f>
        <v>1387</v>
      </c>
      <c r="J49" s="8">
        <f>_xlfn.DAYS($C49, 'Loan Detail'!$L$2)+J$1</f>
        <v>1388</v>
      </c>
      <c r="K49" s="8">
        <f>_xlfn.DAYS($C49, 'Loan Detail'!$L$2)+K$1</f>
        <v>1389</v>
      </c>
      <c r="L49" s="8">
        <f>_xlfn.DAYS($C49, 'Loan Detail'!$L$2)+L$1</f>
        <v>1390</v>
      </c>
      <c r="M49" s="8">
        <f>_xlfn.DAYS($C49, 'Loan Detail'!$L$2)+M$1</f>
        <v>1391</v>
      </c>
      <c r="N49" s="8">
        <f>_xlfn.DAYS($C49, 'Loan Detail'!$L$2)+N$1</f>
        <v>1392</v>
      </c>
      <c r="O49" s="8">
        <f>_xlfn.DAYS($C49, 'Loan Detail'!$L$2)+O$1</f>
        <v>1393</v>
      </c>
      <c r="P49" s="8">
        <f>_xlfn.DAYS($C49, 'Loan Detail'!$L$2)+P$1</f>
        <v>1394</v>
      </c>
      <c r="Q49" s="8">
        <f>_xlfn.DAYS($C49, 'Loan Detail'!$L$2)+Q$1</f>
        <v>1395</v>
      </c>
      <c r="R49" s="8">
        <f>_xlfn.DAYS($C49, 'Loan Detail'!$L$2)+R$1</f>
        <v>1396</v>
      </c>
      <c r="S49" s="8">
        <f>_xlfn.DAYS($C49, 'Loan Detail'!$L$2)+S$1</f>
        <v>1397</v>
      </c>
      <c r="T49" s="8">
        <f>_xlfn.DAYS($C49, 'Loan Detail'!$L$2)+T$1</f>
        <v>1398</v>
      </c>
      <c r="U49" s="8">
        <f>_xlfn.DAYS($C49, 'Loan Detail'!$L$2)+U$1</f>
        <v>1399</v>
      </c>
      <c r="V49" s="8">
        <f>_xlfn.DAYS($C49, 'Loan Detail'!$L$2)+V$1</f>
        <v>1400</v>
      </c>
      <c r="W49" s="8">
        <f>_xlfn.DAYS($C49, 'Loan Detail'!$L$2)+W$1</f>
        <v>1401</v>
      </c>
      <c r="X49" s="8">
        <f>_xlfn.DAYS($C49, 'Loan Detail'!$L$2)+X$1</f>
        <v>1402</v>
      </c>
      <c r="Y49" s="8">
        <f>_xlfn.DAYS($C49, 'Loan Detail'!$L$2)+Y$1</f>
        <v>1403</v>
      </c>
      <c r="Z49" s="8">
        <f>_xlfn.DAYS($C49, 'Loan Detail'!$L$2)+Z$1</f>
        <v>1404</v>
      </c>
      <c r="AA49" s="8">
        <f>_xlfn.DAYS($C49, 'Loan Detail'!$L$2)+AA$1</f>
        <v>1405</v>
      </c>
      <c r="AB49" s="8">
        <f>_xlfn.DAYS($C49, 'Loan Detail'!$L$2)+AB$1</f>
        <v>1406</v>
      </c>
      <c r="AC49" s="8">
        <f>_xlfn.DAYS($C49, 'Loan Detail'!$L$2)+AC$1</f>
        <v>1407</v>
      </c>
      <c r="AD49" s="8">
        <f>_xlfn.DAYS($C49, 'Loan Detail'!$L$2)+AD$1</f>
        <v>1408</v>
      </c>
      <c r="AE49" s="8">
        <f>_xlfn.DAYS($C49, 'Loan Detail'!$L$2)+AE$1</f>
        <v>1409</v>
      </c>
      <c r="AF49" s="8">
        <f>_xlfn.DAYS($C49, 'Loan Detail'!$L$2)+AF$1</f>
        <v>1410</v>
      </c>
      <c r="AG49" s="8">
        <f>_xlfn.DAYS($C49, 'Loan Detail'!$L$2)+AG$1</f>
        <v>1411</v>
      </c>
      <c r="AH49" s="8">
        <f>_xlfn.DAYS($C49, 'Loan Detail'!$L$2)+AH$1</f>
        <v>1412</v>
      </c>
      <c r="AI49" s="8">
        <f>_xlfn.DAYS($C49, 'Loan Detail'!$L$2)+AI$1</f>
        <v>1413</v>
      </c>
    </row>
    <row r="50" spans="1:35" x14ac:dyDescent="0.3">
      <c r="A50">
        <v>48</v>
      </c>
      <c r="B50">
        <f t="shared" si="0"/>
        <v>31</v>
      </c>
      <c r="C50" s="11">
        <v>45047</v>
      </c>
      <c r="D50" s="19">
        <f>SUM(E50:INDEX(E50:AI50,1,B50))</f>
        <v>44268</v>
      </c>
      <c r="E50" s="8">
        <f>_xlfn.DAYS($C50, 'Loan Detail'!$L$2)+E$1</f>
        <v>1413</v>
      </c>
      <c r="F50" s="8">
        <f>_xlfn.DAYS($C50, 'Loan Detail'!$L$2)+F$1</f>
        <v>1414</v>
      </c>
      <c r="G50" s="8">
        <f>_xlfn.DAYS($C50, 'Loan Detail'!$L$2)+G$1</f>
        <v>1415</v>
      </c>
      <c r="H50" s="8">
        <f>_xlfn.DAYS($C50, 'Loan Detail'!$L$2)+H$1</f>
        <v>1416</v>
      </c>
      <c r="I50" s="8">
        <f>_xlfn.DAYS($C50, 'Loan Detail'!$L$2)+I$1</f>
        <v>1417</v>
      </c>
      <c r="J50" s="8">
        <f>_xlfn.DAYS($C50, 'Loan Detail'!$L$2)+J$1</f>
        <v>1418</v>
      </c>
      <c r="K50" s="8">
        <f>_xlfn.DAYS($C50, 'Loan Detail'!$L$2)+K$1</f>
        <v>1419</v>
      </c>
      <c r="L50" s="8">
        <f>_xlfn.DAYS($C50, 'Loan Detail'!$L$2)+L$1</f>
        <v>1420</v>
      </c>
      <c r="M50" s="8">
        <f>_xlfn.DAYS($C50, 'Loan Detail'!$L$2)+M$1</f>
        <v>1421</v>
      </c>
      <c r="N50" s="8">
        <f>_xlfn.DAYS($C50, 'Loan Detail'!$L$2)+N$1</f>
        <v>1422</v>
      </c>
      <c r="O50" s="8">
        <f>_xlfn.DAYS($C50, 'Loan Detail'!$L$2)+O$1</f>
        <v>1423</v>
      </c>
      <c r="P50" s="8">
        <f>_xlfn.DAYS($C50, 'Loan Detail'!$L$2)+P$1</f>
        <v>1424</v>
      </c>
      <c r="Q50" s="8">
        <f>_xlfn.DAYS($C50, 'Loan Detail'!$L$2)+Q$1</f>
        <v>1425</v>
      </c>
      <c r="R50" s="8">
        <f>_xlfn.DAYS($C50, 'Loan Detail'!$L$2)+R$1</f>
        <v>1426</v>
      </c>
      <c r="S50" s="8">
        <f>_xlfn.DAYS($C50, 'Loan Detail'!$L$2)+S$1</f>
        <v>1427</v>
      </c>
      <c r="T50" s="8">
        <f>_xlfn.DAYS($C50, 'Loan Detail'!$L$2)+T$1</f>
        <v>1428</v>
      </c>
      <c r="U50" s="8">
        <f>_xlfn.DAYS($C50, 'Loan Detail'!$L$2)+U$1</f>
        <v>1429</v>
      </c>
      <c r="V50" s="8">
        <f>_xlfn.DAYS($C50, 'Loan Detail'!$L$2)+V$1</f>
        <v>1430</v>
      </c>
      <c r="W50" s="8">
        <f>_xlfn.DAYS($C50, 'Loan Detail'!$L$2)+W$1</f>
        <v>1431</v>
      </c>
      <c r="X50" s="8">
        <f>_xlfn.DAYS($C50, 'Loan Detail'!$L$2)+X$1</f>
        <v>1432</v>
      </c>
      <c r="Y50" s="8">
        <f>_xlfn.DAYS($C50, 'Loan Detail'!$L$2)+Y$1</f>
        <v>1433</v>
      </c>
      <c r="Z50" s="8">
        <f>_xlfn.DAYS($C50, 'Loan Detail'!$L$2)+Z$1</f>
        <v>1434</v>
      </c>
      <c r="AA50" s="8">
        <f>_xlfn.DAYS($C50, 'Loan Detail'!$L$2)+AA$1</f>
        <v>1435</v>
      </c>
      <c r="AB50" s="8">
        <f>_xlfn.DAYS($C50, 'Loan Detail'!$L$2)+AB$1</f>
        <v>1436</v>
      </c>
      <c r="AC50" s="8">
        <f>_xlfn.DAYS($C50, 'Loan Detail'!$L$2)+AC$1</f>
        <v>1437</v>
      </c>
      <c r="AD50" s="8">
        <f>_xlfn.DAYS($C50, 'Loan Detail'!$L$2)+AD$1</f>
        <v>1438</v>
      </c>
      <c r="AE50" s="8">
        <f>_xlfn.DAYS($C50, 'Loan Detail'!$L$2)+AE$1</f>
        <v>1439</v>
      </c>
      <c r="AF50" s="8">
        <f>_xlfn.DAYS($C50, 'Loan Detail'!$L$2)+AF$1</f>
        <v>1440</v>
      </c>
      <c r="AG50" s="8">
        <f>_xlfn.DAYS($C50, 'Loan Detail'!$L$2)+AG$1</f>
        <v>1441</v>
      </c>
      <c r="AH50" s="8">
        <f>_xlfn.DAYS($C50, 'Loan Detail'!$L$2)+AH$1</f>
        <v>1442</v>
      </c>
      <c r="AI50" s="8">
        <f>_xlfn.DAYS($C50, 'Loan Detail'!$L$2)+AI$1</f>
        <v>1443</v>
      </c>
    </row>
    <row r="51" spans="1:35" x14ac:dyDescent="0.3">
      <c r="A51">
        <v>49</v>
      </c>
      <c r="B51">
        <f t="shared" si="0"/>
        <v>30</v>
      </c>
      <c r="C51" s="11">
        <v>45078</v>
      </c>
      <c r="D51" s="19">
        <f>SUM(E51:INDEX(E51:AI51,1,B51))</f>
        <v>43755</v>
      </c>
      <c r="E51" s="8">
        <f>_xlfn.DAYS($C51, 'Loan Detail'!$L$2)+E$1</f>
        <v>1444</v>
      </c>
      <c r="F51" s="8">
        <f>_xlfn.DAYS($C51, 'Loan Detail'!$L$2)+F$1</f>
        <v>1445</v>
      </c>
      <c r="G51" s="8">
        <f>_xlfn.DAYS($C51, 'Loan Detail'!$L$2)+G$1</f>
        <v>1446</v>
      </c>
      <c r="H51" s="8">
        <f>_xlfn.DAYS($C51, 'Loan Detail'!$L$2)+H$1</f>
        <v>1447</v>
      </c>
      <c r="I51" s="8">
        <f>_xlfn.DAYS($C51, 'Loan Detail'!$L$2)+I$1</f>
        <v>1448</v>
      </c>
      <c r="J51" s="8">
        <f>_xlfn.DAYS($C51, 'Loan Detail'!$L$2)+J$1</f>
        <v>1449</v>
      </c>
      <c r="K51" s="8">
        <f>_xlfn.DAYS($C51, 'Loan Detail'!$L$2)+K$1</f>
        <v>1450</v>
      </c>
      <c r="L51" s="8">
        <f>_xlfn.DAYS($C51, 'Loan Detail'!$L$2)+L$1</f>
        <v>1451</v>
      </c>
      <c r="M51" s="8">
        <f>_xlfn.DAYS($C51, 'Loan Detail'!$L$2)+M$1</f>
        <v>1452</v>
      </c>
      <c r="N51" s="8">
        <f>_xlfn.DAYS($C51, 'Loan Detail'!$L$2)+N$1</f>
        <v>1453</v>
      </c>
      <c r="O51" s="8">
        <f>_xlfn.DAYS($C51, 'Loan Detail'!$L$2)+O$1</f>
        <v>1454</v>
      </c>
      <c r="P51" s="8">
        <f>_xlfn.DAYS($C51, 'Loan Detail'!$L$2)+P$1</f>
        <v>1455</v>
      </c>
      <c r="Q51" s="8">
        <f>_xlfn.DAYS($C51, 'Loan Detail'!$L$2)+Q$1</f>
        <v>1456</v>
      </c>
      <c r="R51" s="8">
        <f>_xlfn.DAYS($C51, 'Loan Detail'!$L$2)+R$1</f>
        <v>1457</v>
      </c>
      <c r="S51" s="8">
        <f>_xlfn.DAYS($C51, 'Loan Detail'!$L$2)+S$1</f>
        <v>1458</v>
      </c>
      <c r="T51" s="8">
        <f>_xlfn.DAYS($C51, 'Loan Detail'!$L$2)+T$1</f>
        <v>1459</v>
      </c>
      <c r="U51" s="8">
        <f>_xlfn.DAYS($C51, 'Loan Detail'!$L$2)+U$1</f>
        <v>1460</v>
      </c>
      <c r="V51" s="8">
        <f>_xlfn.DAYS($C51, 'Loan Detail'!$L$2)+V$1</f>
        <v>1461</v>
      </c>
      <c r="W51" s="8">
        <f>_xlfn.DAYS($C51, 'Loan Detail'!$L$2)+W$1</f>
        <v>1462</v>
      </c>
      <c r="X51" s="8">
        <f>_xlfn.DAYS($C51, 'Loan Detail'!$L$2)+X$1</f>
        <v>1463</v>
      </c>
      <c r="Y51" s="8">
        <f>_xlfn.DAYS($C51, 'Loan Detail'!$L$2)+Y$1</f>
        <v>1464</v>
      </c>
      <c r="Z51" s="8">
        <f>_xlfn.DAYS($C51, 'Loan Detail'!$L$2)+Z$1</f>
        <v>1465</v>
      </c>
      <c r="AA51" s="8">
        <f>_xlfn.DAYS($C51, 'Loan Detail'!$L$2)+AA$1</f>
        <v>1466</v>
      </c>
      <c r="AB51" s="8">
        <f>_xlfn.DAYS($C51, 'Loan Detail'!$L$2)+AB$1</f>
        <v>1467</v>
      </c>
      <c r="AC51" s="8">
        <f>_xlfn.DAYS($C51, 'Loan Detail'!$L$2)+AC$1</f>
        <v>1468</v>
      </c>
      <c r="AD51" s="8">
        <f>_xlfn.DAYS($C51, 'Loan Detail'!$L$2)+AD$1</f>
        <v>1469</v>
      </c>
      <c r="AE51" s="8">
        <f>_xlfn.DAYS($C51, 'Loan Detail'!$L$2)+AE$1</f>
        <v>1470</v>
      </c>
      <c r="AF51" s="8">
        <f>_xlfn.DAYS($C51, 'Loan Detail'!$L$2)+AF$1</f>
        <v>1471</v>
      </c>
      <c r="AG51" s="8">
        <f>_xlfn.DAYS($C51, 'Loan Detail'!$L$2)+AG$1</f>
        <v>1472</v>
      </c>
      <c r="AH51" s="8">
        <f>_xlfn.DAYS($C51, 'Loan Detail'!$L$2)+AH$1</f>
        <v>1473</v>
      </c>
      <c r="AI51" s="8">
        <f>_xlfn.DAYS($C51, 'Loan Detail'!$L$2)+AI$1</f>
        <v>1474</v>
      </c>
    </row>
    <row r="52" spans="1:35" x14ac:dyDescent="0.3">
      <c r="A52">
        <v>50</v>
      </c>
      <c r="B52">
        <f t="shared" si="0"/>
        <v>31</v>
      </c>
      <c r="C52" s="11">
        <v>45108</v>
      </c>
      <c r="D52" s="19">
        <f>SUM(E52:INDEX(E52:AI52,1,B52))</f>
        <v>46159</v>
      </c>
      <c r="E52" s="8">
        <f>_xlfn.DAYS($C52, 'Loan Detail'!$L$2)+E$1</f>
        <v>1474</v>
      </c>
      <c r="F52" s="8">
        <f>_xlfn.DAYS($C52, 'Loan Detail'!$L$2)+F$1</f>
        <v>1475</v>
      </c>
      <c r="G52" s="8">
        <f>_xlfn.DAYS($C52, 'Loan Detail'!$L$2)+G$1</f>
        <v>1476</v>
      </c>
      <c r="H52" s="8">
        <f>_xlfn.DAYS($C52, 'Loan Detail'!$L$2)+H$1</f>
        <v>1477</v>
      </c>
      <c r="I52" s="8">
        <f>_xlfn.DAYS($C52, 'Loan Detail'!$L$2)+I$1</f>
        <v>1478</v>
      </c>
      <c r="J52" s="8">
        <f>_xlfn.DAYS($C52, 'Loan Detail'!$L$2)+J$1</f>
        <v>1479</v>
      </c>
      <c r="K52" s="8">
        <f>_xlfn.DAYS($C52, 'Loan Detail'!$L$2)+K$1</f>
        <v>1480</v>
      </c>
      <c r="L52" s="8">
        <f>_xlfn.DAYS($C52, 'Loan Detail'!$L$2)+L$1</f>
        <v>1481</v>
      </c>
      <c r="M52" s="8">
        <f>_xlfn.DAYS($C52, 'Loan Detail'!$L$2)+M$1</f>
        <v>1482</v>
      </c>
      <c r="N52" s="8">
        <f>_xlfn.DAYS($C52, 'Loan Detail'!$L$2)+N$1</f>
        <v>1483</v>
      </c>
      <c r="O52" s="8">
        <f>_xlfn.DAYS($C52, 'Loan Detail'!$L$2)+O$1</f>
        <v>1484</v>
      </c>
      <c r="P52" s="8">
        <f>_xlfn.DAYS($C52, 'Loan Detail'!$L$2)+P$1</f>
        <v>1485</v>
      </c>
      <c r="Q52" s="8">
        <f>_xlfn.DAYS($C52, 'Loan Detail'!$L$2)+Q$1</f>
        <v>1486</v>
      </c>
      <c r="R52" s="8">
        <f>_xlfn.DAYS($C52, 'Loan Detail'!$L$2)+R$1</f>
        <v>1487</v>
      </c>
      <c r="S52" s="8">
        <f>_xlfn.DAYS($C52, 'Loan Detail'!$L$2)+S$1</f>
        <v>1488</v>
      </c>
      <c r="T52" s="8">
        <f>_xlfn.DAYS($C52, 'Loan Detail'!$L$2)+T$1</f>
        <v>1489</v>
      </c>
      <c r="U52" s="8">
        <f>_xlfn.DAYS($C52, 'Loan Detail'!$L$2)+U$1</f>
        <v>1490</v>
      </c>
      <c r="V52" s="8">
        <f>_xlfn.DAYS($C52, 'Loan Detail'!$L$2)+V$1</f>
        <v>1491</v>
      </c>
      <c r="W52" s="8">
        <f>_xlfn.DAYS($C52, 'Loan Detail'!$L$2)+W$1</f>
        <v>1492</v>
      </c>
      <c r="X52" s="8">
        <f>_xlfn.DAYS($C52, 'Loan Detail'!$L$2)+X$1</f>
        <v>1493</v>
      </c>
      <c r="Y52" s="8">
        <f>_xlfn.DAYS($C52, 'Loan Detail'!$L$2)+Y$1</f>
        <v>1494</v>
      </c>
      <c r="Z52" s="8">
        <f>_xlfn.DAYS($C52, 'Loan Detail'!$L$2)+Z$1</f>
        <v>1495</v>
      </c>
      <c r="AA52" s="8">
        <f>_xlfn.DAYS($C52, 'Loan Detail'!$L$2)+AA$1</f>
        <v>1496</v>
      </c>
      <c r="AB52" s="8">
        <f>_xlfn.DAYS($C52, 'Loan Detail'!$L$2)+AB$1</f>
        <v>1497</v>
      </c>
      <c r="AC52" s="8">
        <f>_xlfn.DAYS($C52, 'Loan Detail'!$L$2)+AC$1</f>
        <v>1498</v>
      </c>
      <c r="AD52" s="8">
        <f>_xlfn.DAYS($C52, 'Loan Detail'!$L$2)+AD$1</f>
        <v>1499</v>
      </c>
      <c r="AE52" s="8">
        <f>_xlfn.DAYS($C52, 'Loan Detail'!$L$2)+AE$1</f>
        <v>1500</v>
      </c>
      <c r="AF52" s="8">
        <f>_xlfn.DAYS($C52, 'Loan Detail'!$L$2)+AF$1</f>
        <v>1501</v>
      </c>
      <c r="AG52" s="8">
        <f>_xlfn.DAYS($C52, 'Loan Detail'!$L$2)+AG$1</f>
        <v>1502</v>
      </c>
      <c r="AH52" s="8">
        <f>_xlfn.DAYS($C52, 'Loan Detail'!$L$2)+AH$1</f>
        <v>1503</v>
      </c>
      <c r="AI52" s="8">
        <f>_xlfn.DAYS($C52, 'Loan Detail'!$L$2)+AI$1</f>
        <v>1504</v>
      </c>
    </row>
    <row r="53" spans="1:35" x14ac:dyDescent="0.3">
      <c r="A53">
        <v>51</v>
      </c>
      <c r="B53">
        <f t="shared" si="0"/>
        <v>31</v>
      </c>
      <c r="C53" s="11">
        <v>45139</v>
      </c>
      <c r="D53" s="19">
        <f>SUM(E53:INDEX(E53:AI53,1,B53))</f>
        <v>47120</v>
      </c>
      <c r="E53" s="8">
        <f>_xlfn.DAYS($C53, 'Loan Detail'!$L$2)+E$1</f>
        <v>1505</v>
      </c>
      <c r="F53" s="8">
        <f>_xlfn.DAYS($C53, 'Loan Detail'!$L$2)+F$1</f>
        <v>1506</v>
      </c>
      <c r="G53" s="8">
        <f>_xlfn.DAYS($C53, 'Loan Detail'!$L$2)+G$1</f>
        <v>1507</v>
      </c>
      <c r="H53" s="8">
        <f>_xlfn.DAYS($C53, 'Loan Detail'!$L$2)+H$1</f>
        <v>1508</v>
      </c>
      <c r="I53" s="8">
        <f>_xlfn.DAYS($C53, 'Loan Detail'!$L$2)+I$1</f>
        <v>1509</v>
      </c>
      <c r="J53" s="8">
        <f>_xlfn.DAYS($C53, 'Loan Detail'!$L$2)+J$1</f>
        <v>1510</v>
      </c>
      <c r="K53" s="8">
        <f>_xlfn.DAYS($C53, 'Loan Detail'!$L$2)+K$1</f>
        <v>1511</v>
      </c>
      <c r="L53" s="8">
        <f>_xlfn.DAYS($C53, 'Loan Detail'!$L$2)+L$1</f>
        <v>1512</v>
      </c>
      <c r="M53" s="8">
        <f>_xlfn.DAYS($C53, 'Loan Detail'!$L$2)+M$1</f>
        <v>1513</v>
      </c>
      <c r="N53" s="8">
        <f>_xlfn.DAYS($C53, 'Loan Detail'!$L$2)+N$1</f>
        <v>1514</v>
      </c>
      <c r="O53" s="8">
        <f>_xlfn.DAYS($C53, 'Loan Detail'!$L$2)+O$1</f>
        <v>1515</v>
      </c>
      <c r="P53" s="8">
        <f>_xlfn.DAYS($C53, 'Loan Detail'!$L$2)+P$1</f>
        <v>1516</v>
      </c>
      <c r="Q53" s="8">
        <f>_xlfn.DAYS($C53, 'Loan Detail'!$L$2)+Q$1</f>
        <v>1517</v>
      </c>
      <c r="R53" s="8">
        <f>_xlfn.DAYS($C53, 'Loan Detail'!$L$2)+R$1</f>
        <v>1518</v>
      </c>
      <c r="S53" s="8">
        <f>_xlfn.DAYS($C53, 'Loan Detail'!$L$2)+S$1</f>
        <v>1519</v>
      </c>
      <c r="T53" s="8">
        <f>_xlfn.DAYS($C53, 'Loan Detail'!$L$2)+T$1</f>
        <v>1520</v>
      </c>
      <c r="U53" s="8">
        <f>_xlfn.DAYS($C53, 'Loan Detail'!$L$2)+U$1</f>
        <v>1521</v>
      </c>
      <c r="V53" s="8">
        <f>_xlfn.DAYS($C53, 'Loan Detail'!$L$2)+V$1</f>
        <v>1522</v>
      </c>
      <c r="W53" s="8">
        <f>_xlfn.DAYS($C53, 'Loan Detail'!$L$2)+W$1</f>
        <v>1523</v>
      </c>
      <c r="X53" s="8">
        <f>_xlfn.DAYS($C53, 'Loan Detail'!$L$2)+X$1</f>
        <v>1524</v>
      </c>
      <c r="Y53" s="8">
        <f>_xlfn.DAYS($C53, 'Loan Detail'!$L$2)+Y$1</f>
        <v>1525</v>
      </c>
      <c r="Z53" s="8">
        <f>_xlfn.DAYS($C53, 'Loan Detail'!$L$2)+Z$1</f>
        <v>1526</v>
      </c>
      <c r="AA53" s="8">
        <f>_xlfn.DAYS($C53, 'Loan Detail'!$L$2)+AA$1</f>
        <v>1527</v>
      </c>
      <c r="AB53" s="8">
        <f>_xlfn.DAYS($C53, 'Loan Detail'!$L$2)+AB$1</f>
        <v>1528</v>
      </c>
      <c r="AC53" s="8">
        <f>_xlfn.DAYS($C53, 'Loan Detail'!$L$2)+AC$1</f>
        <v>1529</v>
      </c>
      <c r="AD53" s="8">
        <f>_xlfn.DAYS($C53, 'Loan Detail'!$L$2)+AD$1</f>
        <v>1530</v>
      </c>
      <c r="AE53" s="8">
        <f>_xlfn.DAYS($C53, 'Loan Detail'!$L$2)+AE$1</f>
        <v>1531</v>
      </c>
      <c r="AF53" s="8">
        <f>_xlfn.DAYS($C53, 'Loan Detail'!$L$2)+AF$1</f>
        <v>1532</v>
      </c>
      <c r="AG53" s="8">
        <f>_xlfn.DAYS($C53, 'Loan Detail'!$L$2)+AG$1</f>
        <v>1533</v>
      </c>
      <c r="AH53" s="8">
        <f>_xlfn.DAYS($C53, 'Loan Detail'!$L$2)+AH$1</f>
        <v>1534</v>
      </c>
      <c r="AI53" s="8">
        <f>_xlfn.DAYS($C53, 'Loan Detail'!$L$2)+AI$1</f>
        <v>1535</v>
      </c>
    </row>
    <row r="54" spans="1:35" x14ac:dyDescent="0.3">
      <c r="A54">
        <v>52</v>
      </c>
      <c r="B54">
        <f t="shared" si="0"/>
        <v>30</v>
      </c>
      <c r="C54" s="11">
        <v>45170</v>
      </c>
      <c r="D54" s="19">
        <f>SUM(E54:INDEX(E54:AI54,1,B54))</f>
        <v>46515</v>
      </c>
      <c r="E54" s="8">
        <f>_xlfn.DAYS($C54, 'Loan Detail'!$L$2)+E$1</f>
        <v>1536</v>
      </c>
      <c r="F54" s="8">
        <f>_xlfn.DAYS($C54, 'Loan Detail'!$L$2)+F$1</f>
        <v>1537</v>
      </c>
      <c r="G54" s="8">
        <f>_xlfn.DAYS($C54, 'Loan Detail'!$L$2)+G$1</f>
        <v>1538</v>
      </c>
      <c r="H54" s="8">
        <f>_xlfn.DAYS($C54, 'Loan Detail'!$L$2)+H$1</f>
        <v>1539</v>
      </c>
      <c r="I54" s="8">
        <f>_xlfn.DAYS($C54, 'Loan Detail'!$L$2)+I$1</f>
        <v>1540</v>
      </c>
      <c r="J54" s="8">
        <f>_xlfn.DAYS($C54, 'Loan Detail'!$L$2)+J$1</f>
        <v>1541</v>
      </c>
      <c r="K54" s="8">
        <f>_xlfn.DAYS($C54, 'Loan Detail'!$L$2)+K$1</f>
        <v>1542</v>
      </c>
      <c r="L54" s="8">
        <f>_xlfn.DAYS($C54, 'Loan Detail'!$L$2)+L$1</f>
        <v>1543</v>
      </c>
      <c r="M54" s="8">
        <f>_xlfn.DAYS($C54, 'Loan Detail'!$L$2)+M$1</f>
        <v>1544</v>
      </c>
      <c r="N54" s="8">
        <f>_xlfn.DAYS($C54, 'Loan Detail'!$L$2)+N$1</f>
        <v>1545</v>
      </c>
      <c r="O54" s="8">
        <f>_xlfn.DAYS($C54, 'Loan Detail'!$L$2)+O$1</f>
        <v>1546</v>
      </c>
      <c r="P54" s="8">
        <f>_xlfn.DAYS($C54, 'Loan Detail'!$L$2)+P$1</f>
        <v>1547</v>
      </c>
      <c r="Q54" s="8">
        <f>_xlfn.DAYS($C54, 'Loan Detail'!$L$2)+Q$1</f>
        <v>1548</v>
      </c>
      <c r="R54" s="8">
        <f>_xlfn.DAYS($C54, 'Loan Detail'!$L$2)+R$1</f>
        <v>1549</v>
      </c>
      <c r="S54" s="8">
        <f>_xlfn.DAYS($C54, 'Loan Detail'!$L$2)+S$1</f>
        <v>1550</v>
      </c>
      <c r="T54" s="8">
        <f>_xlfn.DAYS($C54, 'Loan Detail'!$L$2)+T$1</f>
        <v>1551</v>
      </c>
      <c r="U54" s="8">
        <f>_xlfn.DAYS($C54, 'Loan Detail'!$L$2)+U$1</f>
        <v>1552</v>
      </c>
      <c r="V54" s="8">
        <f>_xlfn.DAYS($C54, 'Loan Detail'!$L$2)+V$1</f>
        <v>1553</v>
      </c>
      <c r="W54" s="8">
        <f>_xlfn.DAYS($C54, 'Loan Detail'!$L$2)+W$1</f>
        <v>1554</v>
      </c>
      <c r="X54" s="8">
        <f>_xlfn.DAYS($C54, 'Loan Detail'!$L$2)+X$1</f>
        <v>1555</v>
      </c>
      <c r="Y54" s="8">
        <f>_xlfn.DAYS($C54, 'Loan Detail'!$L$2)+Y$1</f>
        <v>1556</v>
      </c>
      <c r="Z54" s="8">
        <f>_xlfn.DAYS($C54, 'Loan Detail'!$L$2)+Z$1</f>
        <v>1557</v>
      </c>
      <c r="AA54" s="8">
        <f>_xlfn.DAYS($C54, 'Loan Detail'!$L$2)+AA$1</f>
        <v>1558</v>
      </c>
      <c r="AB54" s="8">
        <f>_xlfn.DAYS($C54, 'Loan Detail'!$L$2)+AB$1</f>
        <v>1559</v>
      </c>
      <c r="AC54" s="8">
        <f>_xlfn.DAYS($C54, 'Loan Detail'!$L$2)+AC$1</f>
        <v>1560</v>
      </c>
      <c r="AD54" s="8">
        <f>_xlfn.DAYS($C54, 'Loan Detail'!$L$2)+AD$1</f>
        <v>1561</v>
      </c>
      <c r="AE54" s="8">
        <f>_xlfn.DAYS($C54, 'Loan Detail'!$L$2)+AE$1</f>
        <v>1562</v>
      </c>
      <c r="AF54" s="8">
        <f>_xlfn.DAYS($C54, 'Loan Detail'!$L$2)+AF$1</f>
        <v>1563</v>
      </c>
      <c r="AG54" s="8">
        <f>_xlfn.DAYS($C54, 'Loan Detail'!$L$2)+AG$1</f>
        <v>1564</v>
      </c>
      <c r="AH54" s="8">
        <f>_xlfn.DAYS($C54, 'Loan Detail'!$L$2)+AH$1</f>
        <v>1565</v>
      </c>
      <c r="AI54" s="8">
        <f>_xlfn.DAYS($C54, 'Loan Detail'!$L$2)+AI$1</f>
        <v>1566</v>
      </c>
    </row>
    <row r="55" spans="1:35" x14ac:dyDescent="0.3">
      <c r="A55">
        <v>53</v>
      </c>
      <c r="B55">
        <f t="shared" si="0"/>
        <v>31</v>
      </c>
      <c r="C55" s="11">
        <v>45200</v>
      </c>
      <c r="D55" s="19">
        <f>SUM(E55:INDEX(E55:AI55,1,B55))</f>
        <v>49011</v>
      </c>
      <c r="E55" s="8">
        <f>_xlfn.DAYS($C55, 'Loan Detail'!$L$2)+E$1</f>
        <v>1566</v>
      </c>
      <c r="F55" s="8">
        <f>_xlfn.DAYS($C55, 'Loan Detail'!$L$2)+F$1</f>
        <v>1567</v>
      </c>
      <c r="G55" s="8">
        <f>_xlfn.DAYS($C55, 'Loan Detail'!$L$2)+G$1</f>
        <v>1568</v>
      </c>
      <c r="H55" s="8">
        <f>_xlfn.DAYS($C55, 'Loan Detail'!$L$2)+H$1</f>
        <v>1569</v>
      </c>
      <c r="I55" s="8">
        <f>_xlfn.DAYS($C55, 'Loan Detail'!$L$2)+I$1</f>
        <v>1570</v>
      </c>
      <c r="J55" s="8">
        <f>_xlfn.DAYS($C55, 'Loan Detail'!$L$2)+J$1</f>
        <v>1571</v>
      </c>
      <c r="K55" s="8">
        <f>_xlfn.DAYS($C55, 'Loan Detail'!$L$2)+K$1</f>
        <v>1572</v>
      </c>
      <c r="L55" s="8">
        <f>_xlfn.DAYS($C55, 'Loan Detail'!$L$2)+L$1</f>
        <v>1573</v>
      </c>
      <c r="M55" s="8">
        <f>_xlfn.DAYS($C55, 'Loan Detail'!$L$2)+M$1</f>
        <v>1574</v>
      </c>
      <c r="N55" s="8">
        <f>_xlfn.DAYS($C55, 'Loan Detail'!$L$2)+N$1</f>
        <v>1575</v>
      </c>
      <c r="O55" s="8">
        <f>_xlfn.DAYS($C55, 'Loan Detail'!$L$2)+O$1</f>
        <v>1576</v>
      </c>
      <c r="P55" s="8">
        <f>_xlfn.DAYS($C55, 'Loan Detail'!$L$2)+P$1</f>
        <v>1577</v>
      </c>
      <c r="Q55" s="8">
        <f>_xlfn.DAYS($C55, 'Loan Detail'!$L$2)+Q$1</f>
        <v>1578</v>
      </c>
      <c r="R55" s="8">
        <f>_xlfn.DAYS($C55, 'Loan Detail'!$L$2)+R$1</f>
        <v>1579</v>
      </c>
      <c r="S55" s="8">
        <f>_xlfn.DAYS($C55, 'Loan Detail'!$L$2)+S$1</f>
        <v>1580</v>
      </c>
      <c r="T55" s="8">
        <f>_xlfn.DAYS($C55, 'Loan Detail'!$L$2)+T$1</f>
        <v>1581</v>
      </c>
      <c r="U55" s="8">
        <f>_xlfn.DAYS($C55, 'Loan Detail'!$L$2)+U$1</f>
        <v>1582</v>
      </c>
      <c r="V55" s="8">
        <f>_xlfn.DAYS($C55, 'Loan Detail'!$L$2)+V$1</f>
        <v>1583</v>
      </c>
      <c r="W55" s="8">
        <f>_xlfn.DAYS($C55, 'Loan Detail'!$L$2)+W$1</f>
        <v>1584</v>
      </c>
      <c r="X55" s="8">
        <f>_xlfn.DAYS($C55, 'Loan Detail'!$L$2)+X$1</f>
        <v>1585</v>
      </c>
      <c r="Y55" s="8">
        <f>_xlfn.DAYS($C55, 'Loan Detail'!$L$2)+Y$1</f>
        <v>1586</v>
      </c>
      <c r="Z55" s="8">
        <f>_xlfn.DAYS($C55, 'Loan Detail'!$L$2)+Z$1</f>
        <v>1587</v>
      </c>
      <c r="AA55" s="8">
        <f>_xlfn.DAYS($C55, 'Loan Detail'!$L$2)+AA$1</f>
        <v>1588</v>
      </c>
      <c r="AB55" s="8">
        <f>_xlfn.DAYS($C55, 'Loan Detail'!$L$2)+AB$1</f>
        <v>1589</v>
      </c>
      <c r="AC55" s="8">
        <f>_xlfn.DAYS($C55, 'Loan Detail'!$L$2)+AC$1</f>
        <v>1590</v>
      </c>
      <c r="AD55" s="8">
        <f>_xlfn.DAYS($C55, 'Loan Detail'!$L$2)+AD$1</f>
        <v>1591</v>
      </c>
      <c r="AE55" s="8">
        <f>_xlfn.DAYS($C55, 'Loan Detail'!$L$2)+AE$1</f>
        <v>1592</v>
      </c>
      <c r="AF55" s="8">
        <f>_xlfn.DAYS($C55, 'Loan Detail'!$L$2)+AF$1</f>
        <v>1593</v>
      </c>
      <c r="AG55" s="8">
        <f>_xlfn.DAYS($C55, 'Loan Detail'!$L$2)+AG$1</f>
        <v>1594</v>
      </c>
      <c r="AH55" s="8">
        <f>_xlfn.DAYS($C55, 'Loan Detail'!$L$2)+AH$1</f>
        <v>1595</v>
      </c>
      <c r="AI55" s="8">
        <f>_xlfn.DAYS($C55, 'Loan Detail'!$L$2)+AI$1</f>
        <v>1596</v>
      </c>
    </row>
    <row r="56" spans="1:35" x14ac:dyDescent="0.3">
      <c r="A56">
        <v>54</v>
      </c>
      <c r="B56">
        <f t="shared" si="0"/>
        <v>30</v>
      </c>
      <c r="C56" s="11">
        <v>45231</v>
      </c>
      <c r="D56" s="19">
        <f>SUM(E56:INDEX(E56:AI56,1,B56))</f>
        <v>48345</v>
      </c>
      <c r="E56" s="8">
        <f>_xlfn.DAYS($C56, 'Loan Detail'!$L$2)+E$1</f>
        <v>1597</v>
      </c>
      <c r="F56" s="8">
        <f>_xlfn.DAYS($C56, 'Loan Detail'!$L$2)+F$1</f>
        <v>1598</v>
      </c>
      <c r="G56" s="8">
        <f>_xlfn.DAYS($C56, 'Loan Detail'!$L$2)+G$1</f>
        <v>1599</v>
      </c>
      <c r="H56" s="8">
        <f>_xlfn.DAYS($C56, 'Loan Detail'!$L$2)+H$1</f>
        <v>1600</v>
      </c>
      <c r="I56" s="8">
        <f>_xlfn.DAYS($C56, 'Loan Detail'!$L$2)+I$1</f>
        <v>1601</v>
      </c>
      <c r="J56" s="8">
        <f>_xlfn.DAYS($C56, 'Loan Detail'!$L$2)+J$1</f>
        <v>1602</v>
      </c>
      <c r="K56" s="8">
        <f>_xlfn.DAYS($C56, 'Loan Detail'!$L$2)+K$1</f>
        <v>1603</v>
      </c>
      <c r="L56" s="8">
        <f>_xlfn.DAYS($C56, 'Loan Detail'!$L$2)+L$1</f>
        <v>1604</v>
      </c>
      <c r="M56" s="8">
        <f>_xlfn.DAYS($C56, 'Loan Detail'!$L$2)+M$1</f>
        <v>1605</v>
      </c>
      <c r="N56" s="8">
        <f>_xlfn.DAYS($C56, 'Loan Detail'!$L$2)+N$1</f>
        <v>1606</v>
      </c>
      <c r="O56" s="8">
        <f>_xlfn.DAYS($C56, 'Loan Detail'!$L$2)+O$1</f>
        <v>1607</v>
      </c>
      <c r="P56" s="8">
        <f>_xlfn.DAYS($C56, 'Loan Detail'!$L$2)+P$1</f>
        <v>1608</v>
      </c>
      <c r="Q56" s="8">
        <f>_xlfn.DAYS($C56, 'Loan Detail'!$L$2)+Q$1</f>
        <v>1609</v>
      </c>
      <c r="R56" s="8">
        <f>_xlfn.DAYS($C56, 'Loan Detail'!$L$2)+R$1</f>
        <v>1610</v>
      </c>
      <c r="S56" s="8">
        <f>_xlfn.DAYS($C56, 'Loan Detail'!$L$2)+S$1</f>
        <v>1611</v>
      </c>
      <c r="T56" s="8">
        <f>_xlfn.DAYS($C56, 'Loan Detail'!$L$2)+T$1</f>
        <v>1612</v>
      </c>
      <c r="U56" s="8">
        <f>_xlfn.DAYS($C56, 'Loan Detail'!$L$2)+U$1</f>
        <v>1613</v>
      </c>
      <c r="V56" s="8">
        <f>_xlfn.DAYS($C56, 'Loan Detail'!$L$2)+V$1</f>
        <v>1614</v>
      </c>
      <c r="W56" s="8">
        <f>_xlfn.DAYS($C56, 'Loan Detail'!$L$2)+W$1</f>
        <v>1615</v>
      </c>
      <c r="X56" s="8">
        <f>_xlfn.DAYS($C56, 'Loan Detail'!$L$2)+X$1</f>
        <v>1616</v>
      </c>
      <c r="Y56" s="8">
        <f>_xlfn.DAYS($C56, 'Loan Detail'!$L$2)+Y$1</f>
        <v>1617</v>
      </c>
      <c r="Z56" s="8">
        <f>_xlfn.DAYS($C56, 'Loan Detail'!$L$2)+Z$1</f>
        <v>1618</v>
      </c>
      <c r="AA56" s="8">
        <f>_xlfn.DAYS($C56, 'Loan Detail'!$L$2)+AA$1</f>
        <v>1619</v>
      </c>
      <c r="AB56" s="8">
        <f>_xlfn.DAYS($C56, 'Loan Detail'!$L$2)+AB$1</f>
        <v>1620</v>
      </c>
      <c r="AC56" s="8">
        <f>_xlfn.DAYS($C56, 'Loan Detail'!$L$2)+AC$1</f>
        <v>1621</v>
      </c>
      <c r="AD56" s="8">
        <f>_xlfn.DAYS($C56, 'Loan Detail'!$L$2)+AD$1</f>
        <v>1622</v>
      </c>
      <c r="AE56" s="8">
        <f>_xlfn.DAYS($C56, 'Loan Detail'!$L$2)+AE$1</f>
        <v>1623</v>
      </c>
      <c r="AF56" s="8">
        <f>_xlfn.DAYS($C56, 'Loan Detail'!$L$2)+AF$1</f>
        <v>1624</v>
      </c>
      <c r="AG56" s="8">
        <f>_xlfn.DAYS($C56, 'Loan Detail'!$L$2)+AG$1</f>
        <v>1625</v>
      </c>
      <c r="AH56" s="8">
        <f>_xlfn.DAYS($C56, 'Loan Detail'!$L$2)+AH$1</f>
        <v>1626</v>
      </c>
      <c r="AI56" s="8">
        <f>_xlfn.DAYS($C56, 'Loan Detail'!$L$2)+AI$1</f>
        <v>1627</v>
      </c>
    </row>
    <row r="57" spans="1:35" x14ac:dyDescent="0.3">
      <c r="A57">
        <v>55</v>
      </c>
      <c r="B57">
        <f t="shared" si="0"/>
        <v>31</v>
      </c>
      <c r="C57" s="11">
        <v>45261</v>
      </c>
      <c r="D57" s="19">
        <f>SUM(E57:INDEX(E57:AI57,1,B57))</f>
        <v>50902</v>
      </c>
      <c r="E57" s="8">
        <f>_xlfn.DAYS($C57, 'Loan Detail'!$L$2)+E$1</f>
        <v>1627</v>
      </c>
      <c r="F57" s="8">
        <f>_xlfn.DAYS($C57, 'Loan Detail'!$L$2)+F$1</f>
        <v>1628</v>
      </c>
      <c r="G57" s="8">
        <f>_xlfn.DAYS($C57, 'Loan Detail'!$L$2)+G$1</f>
        <v>1629</v>
      </c>
      <c r="H57" s="8">
        <f>_xlfn.DAYS($C57, 'Loan Detail'!$L$2)+H$1</f>
        <v>1630</v>
      </c>
      <c r="I57" s="8">
        <f>_xlfn.DAYS($C57, 'Loan Detail'!$L$2)+I$1</f>
        <v>1631</v>
      </c>
      <c r="J57" s="8">
        <f>_xlfn.DAYS($C57, 'Loan Detail'!$L$2)+J$1</f>
        <v>1632</v>
      </c>
      <c r="K57" s="8">
        <f>_xlfn.DAYS($C57, 'Loan Detail'!$L$2)+K$1</f>
        <v>1633</v>
      </c>
      <c r="L57" s="8">
        <f>_xlfn.DAYS($C57, 'Loan Detail'!$L$2)+L$1</f>
        <v>1634</v>
      </c>
      <c r="M57" s="8">
        <f>_xlfn.DAYS($C57, 'Loan Detail'!$L$2)+M$1</f>
        <v>1635</v>
      </c>
      <c r="N57" s="8">
        <f>_xlfn.DAYS($C57, 'Loan Detail'!$L$2)+N$1</f>
        <v>1636</v>
      </c>
      <c r="O57" s="8">
        <f>_xlfn.DAYS($C57, 'Loan Detail'!$L$2)+O$1</f>
        <v>1637</v>
      </c>
      <c r="P57" s="8">
        <f>_xlfn.DAYS($C57, 'Loan Detail'!$L$2)+P$1</f>
        <v>1638</v>
      </c>
      <c r="Q57" s="8">
        <f>_xlfn.DAYS($C57, 'Loan Detail'!$L$2)+Q$1</f>
        <v>1639</v>
      </c>
      <c r="R57" s="8">
        <f>_xlfn.DAYS($C57, 'Loan Detail'!$L$2)+R$1</f>
        <v>1640</v>
      </c>
      <c r="S57" s="8">
        <f>_xlfn.DAYS($C57, 'Loan Detail'!$L$2)+S$1</f>
        <v>1641</v>
      </c>
      <c r="T57" s="8">
        <f>_xlfn.DAYS($C57, 'Loan Detail'!$L$2)+T$1</f>
        <v>1642</v>
      </c>
      <c r="U57" s="8">
        <f>_xlfn.DAYS($C57, 'Loan Detail'!$L$2)+U$1</f>
        <v>1643</v>
      </c>
      <c r="V57" s="8">
        <f>_xlfn.DAYS($C57, 'Loan Detail'!$L$2)+V$1</f>
        <v>1644</v>
      </c>
      <c r="W57" s="8">
        <f>_xlfn.DAYS($C57, 'Loan Detail'!$L$2)+W$1</f>
        <v>1645</v>
      </c>
      <c r="X57" s="8">
        <f>_xlfn.DAYS($C57, 'Loan Detail'!$L$2)+X$1</f>
        <v>1646</v>
      </c>
      <c r="Y57" s="8">
        <f>_xlfn.DAYS($C57, 'Loan Detail'!$L$2)+Y$1</f>
        <v>1647</v>
      </c>
      <c r="Z57" s="8">
        <f>_xlfn.DAYS($C57, 'Loan Detail'!$L$2)+Z$1</f>
        <v>1648</v>
      </c>
      <c r="AA57" s="8">
        <f>_xlfn.DAYS($C57, 'Loan Detail'!$L$2)+AA$1</f>
        <v>1649</v>
      </c>
      <c r="AB57" s="8">
        <f>_xlfn.DAYS($C57, 'Loan Detail'!$L$2)+AB$1</f>
        <v>1650</v>
      </c>
      <c r="AC57" s="8">
        <f>_xlfn.DAYS($C57, 'Loan Detail'!$L$2)+AC$1</f>
        <v>1651</v>
      </c>
      <c r="AD57" s="8">
        <f>_xlfn.DAYS($C57, 'Loan Detail'!$L$2)+AD$1</f>
        <v>1652</v>
      </c>
      <c r="AE57" s="8">
        <f>_xlfn.DAYS($C57, 'Loan Detail'!$L$2)+AE$1</f>
        <v>1653</v>
      </c>
      <c r="AF57" s="8">
        <f>_xlfn.DAYS($C57, 'Loan Detail'!$L$2)+AF$1</f>
        <v>1654</v>
      </c>
      <c r="AG57" s="8">
        <f>_xlfn.DAYS($C57, 'Loan Detail'!$L$2)+AG$1</f>
        <v>1655</v>
      </c>
      <c r="AH57" s="8">
        <f>_xlfn.DAYS($C57, 'Loan Detail'!$L$2)+AH$1</f>
        <v>1656</v>
      </c>
      <c r="AI57" s="8">
        <f>_xlfn.DAYS($C57, 'Loan Detail'!$L$2)+AI$1</f>
        <v>1657</v>
      </c>
    </row>
    <row r="58" spans="1:35" x14ac:dyDescent="0.3">
      <c r="A58">
        <v>56</v>
      </c>
      <c r="B58">
        <f t="shared" si="0"/>
        <v>31</v>
      </c>
      <c r="C58" s="11">
        <v>45292</v>
      </c>
      <c r="D58" s="19">
        <f>SUM(E58:INDEX(E58:AI58,1,B58))</f>
        <v>51863</v>
      </c>
      <c r="E58" s="8">
        <f>_xlfn.DAYS($C58, 'Loan Detail'!$L$2)+E$1</f>
        <v>1658</v>
      </c>
      <c r="F58" s="8">
        <f>_xlfn.DAYS($C58, 'Loan Detail'!$L$2)+F$1</f>
        <v>1659</v>
      </c>
      <c r="G58" s="8">
        <f>_xlfn.DAYS($C58, 'Loan Detail'!$L$2)+G$1</f>
        <v>1660</v>
      </c>
      <c r="H58" s="8">
        <f>_xlfn.DAYS($C58, 'Loan Detail'!$L$2)+H$1</f>
        <v>1661</v>
      </c>
      <c r="I58" s="8">
        <f>_xlfn.DAYS($C58, 'Loan Detail'!$L$2)+I$1</f>
        <v>1662</v>
      </c>
      <c r="J58" s="8">
        <f>_xlfn.DAYS($C58, 'Loan Detail'!$L$2)+J$1</f>
        <v>1663</v>
      </c>
      <c r="K58" s="8">
        <f>_xlfn.DAYS($C58, 'Loan Detail'!$L$2)+K$1</f>
        <v>1664</v>
      </c>
      <c r="L58" s="8">
        <f>_xlfn.DAYS($C58, 'Loan Detail'!$L$2)+L$1</f>
        <v>1665</v>
      </c>
      <c r="M58" s="8">
        <f>_xlfn.DAYS($C58, 'Loan Detail'!$L$2)+M$1</f>
        <v>1666</v>
      </c>
      <c r="N58" s="8">
        <f>_xlfn.DAYS($C58, 'Loan Detail'!$L$2)+N$1</f>
        <v>1667</v>
      </c>
      <c r="O58" s="8">
        <f>_xlfn.DAYS($C58, 'Loan Detail'!$L$2)+O$1</f>
        <v>1668</v>
      </c>
      <c r="P58" s="8">
        <f>_xlfn.DAYS($C58, 'Loan Detail'!$L$2)+P$1</f>
        <v>1669</v>
      </c>
      <c r="Q58" s="8">
        <f>_xlfn.DAYS($C58, 'Loan Detail'!$L$2)+Q$1</f>
        <v>1670</v>
      </c>
      <c r="R58" s="8">
        <f>_xlfn.DAYS($C58, 'Loan Detail'!$L$2)+R$1</f>
        <v>1671</v>
      </c>
      <c r="S58" s="8">
        <f>_xlfn.DAYS($C58, 'Loan Detail'!$L$2)+S$1</f>
        <v>1672</v>
      </c>
      <c r="T58" s="8">
        <f>_xlfn.DAYS($C58, 'Loan Detail'!$L$2)+T$1</f>
        <v>1673</v>
      </c>
      <c r="U58" s="8">
        <f>_xlfn.DAYS($C58, 'Loan Detail'!$L$2)+U$1</f>
        <v>1674</v>
      </c>
      <c r="V58" s="8">
        <f>_xlfn.DAYS($C58, 'Loan Detail'!$L$2)+V$1</f>
        <v>1675</v>
      </c>
      <c r="W58" s="8">
        <f>_xlfn.DAYS($C58, 'Loan Detail'!$L$2)+W$1</f>
        <v>1676</v>
      </c>
      <c r="X58" s="8">
        <f>_xlfn.DAYS($C58, 'Loan Detail'!$L$2)+X$1</f>
        <v>1677</v>
      </c>
      <c r="Y58" s="8">
        <f>_xlfn.DAYS($C58, 'Loan Detail'!$L$2)+Y$1</f>
        <v>1678</v>
      </c>
      <c r="Z58" s="8">
        <f>_xlfn.DAYS($C58, 'Loan Detail'!$L$2)+Z$1</f>
        <v>1679</v>
      </c>
      <c r="AA58" s="8">
        <f>_xlfn.DAYS($C58, 'Loan Detail'!$L$2)+AA$1</f>
        <v>1680</v>
      </c>
      <c r="AB58" s="8">
        <f>_xlfn.DAYS($C58, 'Loan Detail'!$L$2)+AB$1</f>
        <v>1681</v>
      </c>
      <c r="AC58" s="8">
        <f>_xlfn.DAYS($C58, 'Loan Detail'!$L$2)+AC$1</f>
        <v>1682</v>
      </c>
      <c r="AD58" s="8">
        <f>_xlfn.DAYS($C58, 'Loan Detail'!$L$2)+AD$1</f>
        <v>1683</v>
      </c>
      <c r="AE58" s="8">
        <f>_xlfn.DAYS($C58, 'Loan Detail'!$L$2)+AE$1</f>
        <v>1684</v>
      </c>
      <c r="AF58" s="8">
        <f>_xlfn.DAYS($C58, 'Loan Detail'!$L$2)+AF$1</f>
        <v>1685</v>
      </c>
      <c r="AG58" s="8">
        <f>_xlfn.DAYS($C58, 'Loan Detail'!$L$2)+AG$1</f>
        <v>1686</v>
      </c>
      <c r="AH58" s="8">
        <f>_xlfn.DAYS($C58, 'Loan Detail'!$L$2)+AH$1</f>
        <v>1687</v>
      </c>
      <c r="AI58" s="8">
        <f>_xlfn.DAYS($C58, 'Loan Detail'!$L$2)+AI$1</f>
        <v>1688</v>
      </c>
    </row>
    <row r="59" spans="1:35" x14ac:dyDescent="0.3">
      <c r="A59">
        <v>57</v>
      </c>
      <c r="B59">
        <f t="shared" si="0"/>
        <v>29</v>
      </c>
      <c r="C59" s="11">
        <v>45323</v>
      </c>
      <c r="D59" s="19">
        <f>SUM(E59:INDEX(E59:AI59,1,B59))</f>
        <v>49387</v>
      </c>
      <c r="E59" s="8">
        <f>_xlfn.DAYS($C59, 'Loan Detail'!$L$2)+E$1</f>
        <v>1689</v>
      </c>
      <c r="F59" s="8">
        <f>_xlfn.DAYS($C59, 'Loan Detail'!$L$2)+F$1</f>
        <v>1690</v>
      </c>
      <c r="G59" s="8">
        <f>_xlfn.DAYS($C59, 'Loan Detail'!$L$2)+G$1</f>
        <v>1691</v>
      </c>
      <c r="H59" s="8">
        <f>_xlfn.DAYS($C59, 'Loan Detail'!$L$2)+H$1</f>
        <v>1692</v>
      </c>
      <c r="I59" s="8">
        <f>_xlfn.DAYS($C59, 'Loan Detail'!$L$2)+I$1</f>
        <v>1693</v>
      </c>
      <c r="J59" s="8">
        <f>_xlfn.DAYS($C59, 'Loan Detail'!$L$2)+J$1</f>
        <v>1694</v>
      </c>
      <c r="K59" s="8">
        <f>_xlfn.DAYS($C59, 'Loan Detail'!$L$2)+K$1</f>
        <v>1695</v>
      </c>
      <c r="L59" s="8">
        <f>_xlfn.DAYS($C59, 'Loan Detail'!$L$2)+L$1</f>
        <v>1696</v>
      </c>
      <c r="M59" s="8">
        <f>_xlfn.DAYS($C59, 'Loan Detail'!$L$2)+M$1</f>
        <v>1697</v>
      </c>
      <c r="N59" s="8">
        <f>_xlfn.DAYS($C59, 'Loan Detail'!$L$2)+N$1</f>
        <v>1698</v>
      </c>
      <c r="O59" s="8">
        <f>_xlfn.DAYS($C59, 'Loan Detail'!$L$2)+O$1</f>
        <v>1699</v>
      </c>
      <c r="P59" s="8">
        <f>_xlfn.DAYS($C59, 'Loan Detail'!$L$2)+P$1</f>
        <v>1700</v>
      </c>
      <c r="Q59" s="8">
        <f>_xlfn.DAYS($C59, 'Loan Detail'!$L$2)+Q$1</f>
        <v>1701</v>
      </c>
      <c r="R59" s="8">
        <f>_xlfn.DAYS($C59, 'Loan Detail'!$L$2)+R$1</f>
        <v>1702</v>
      </c>
      <c r="S59" s="8">
        <f>_xlfn.DAYS($C59, 'Loan Detail'!$L$2)+S$1</f>
        <v>1703</v>
      </c>
      <c r="T59" s="8">
        <f>_xlfn.DAYS($C59, 'Loan Detail'!$L$2)+T$1</f>
        <v>1704</v>
      </c>
      <c r="U59" s="8">
        <f>_xlfn.DAYS($C59, 'Loan Detail'!$L$2)+U$1</f>
        <v>1705</v>
      </c>
      <c r="V59" s="8">
        <f>_xlfn.DAYS($C59, 'Loan Detail'!$L$2)+V$1</f>
        <v>1706</v>
      </c>
      <c r="W59" s="8">
        <f>_xlfn.DAYS($C59, 'Loan Detail'!$L$2)+W$1</f>
        <v>1707</v>
      </c>
      <c r="X59" s="8">
        <f>_xlfn.DAYS($C59, 'Loan Detail'!$L$2)+X$1</f>
        <v>1708</v>
      </c>
      <c r="Y59" s="8">
        <f>_xlfn.DAYS($C59, 'Loan Detail'!$L$2)+Y$1</f>
        <v>1709</v>
      </c>
      <c r="Z59" s="8">
        <f>_xlfn.DAYS($C59, 'Loan Detail'!$L$2)+Z$1</f>
        <v>1710</v>
      </c>
      <c r="AA59" s="8">
        <f>_xlfn.DAYS($C59, 'Loan Detail'!$L$2)+AA$1</f>
        <v>1711</v>
      </c>
      <c r="AB59" s="8">
        <f>_xlfn.DAYS($C59, 'Loan Detail'!$L$2)+AB$1</f>
        <v>1712</v>
      </c>
      <c r="AC59" s="8">
        <f>_xlfn.DAYS($C59, 'Loan Detail'!$L$2)+AC$1</f>
        <v>1713</v>
      </c>
      <c r="AD59" s="8">
        <f>_xlfn.DAYS($C59, 'Loan Detail'!$L$2)+AD$1</f>
        <v>1714</v>
      </c>
      <c r="AE59" s="8">
        <f>_xlfn.DAYS($C59, 'Loan Detail'!$L$2)+AE$1</f>
        <v>1715</v>
      </c>
      <c r="AF59" s="8">
        <f>_xlfn.DAYS($C59, 'Loan Detail'!$L$2)+AF$1</f>
        <v>1716</v>
      </c>
      <c r="AG59" s="8">
        <f>_xlfn.DAYS($C59, 'Loan Detail'!$L$2)+AG$1</f>
        <v>1717</v>
      </c>
      <c r="AH59" s="8">
        <f>_xlfn.DAYS($C59, 'Loan Detail'!$L$2)+AH$1</f>
        <v>1718</v>
      </c>
      <c r="AI59" s="8">
        <f>_xlfn.DAYS($C59, 'Loan Detail'!$L$2)+AI$1</f>
        <v>1719</v>
      </c>
    </row>
    <row r="60" spans="1:35" x14ac:dyDescent="0.3">
      <c r="A60">
        <v>58</v>
      </c>
      <c r="B60">
        <f t="shared" si="0"/>
        <v>31</v>
      </c>
      <c r="C60" s="11">
        <v>45352</v>
      </c>
      <c r="D60" s="19">
        <f>SUM(E60:INDEX(E60:AI60,1,B60))</f>
        <v>53723</v>
      </c>
      <c r="E60" s="8">
        <f>_xlfn.DAYS($C60, 'Loan Detail'!$L$2)+E$1</f>
        <v>1718</v>
      </c>
      <c r="F60" s="8">
        <f>_xlfn.DAYS($C60, 'Loan Detail'!$L$2)+F$1</f>
        <v>1719</v>
      </c>
      <c r="G60" s="8">
        <f>_xlfn.DAYS($C60, 'Loan Detail'!$L$2)+G$1</f>
        <v>1720</v>
      </c>
      <c r="H60" s="8">
        <f>_xlfn.DAYS($C60, 'Loan Detail'!$L$2)+H$1</f>
        <v>1721</v>
      </c>
      <c r="I60" s="8">
        <f>_xlfn.DAYS($C60, 'Loan Detail'!$L$2)+I$1</f>
        <v>1722</v>
      </c>
      <c r="J60" s="8">
        <f>_xlfn.DAYS($C60, 'Loan Detail'!$L$2)+J$1</f>
        <v>1723</v>
      </c>
      <c r="K60" s="8">
        <f>_xlfn.DAYS($C60, 'Loan Detail'!$L$2)+K$1</f>
        <v>1724</v>
      </c>
      <c r="L60" s="8">
        <f>_xlfn.DAYS($C60, 'Loan Detail'!$L$2)+L$1</f>
        <v>1725</v>
      </c>
      <c r="M60" s="8">
        <f>_xlfn.DAYS($C60, 'Loan Detail'!$L$2)+M$1</f>
        <v>1726</v>
      </c>
      <c r="N60" s="8">
        <f>_xlfn.DAYS($C60, 'Loan Detail'!$L$2)+N$1</f>
        <v>1727</v>
      </c>
      <c r="O60" s="8">
        <f>_xlfn.DAYS($C60, 'Loan Detail'!$L$2)+O$1</f>
        <v>1728</v>
      </c>
      <c r="P60" s="8">
        <f>_xlfn.DAYS($C60, 'Loan Detail'!$L$2)+P$1</f>
        <v>1729</v>
      </c>
      <c r="Q60" s="8">
        <f>_xlfn.DAYS($C60, 'Loan Detail'!$L$2)+Q$1</f>
        <v>1730</v>
      </c>
      <c r="R60" s="8">
        <f>_xlfn.DAYS($C60, 'Loan Detail'!$L$2)+R$1</f>
        <v>1731</v>
      </c>
      <c r="S60" s="8">
        <f>_xlfn.DAYS($C60, 'Loan Detail'!$L$2)+S$1</f>
        <v>1732</v>
      </c>
      <c r="T60" s="8">
        <f>_xlfn.DAYS($C60, 'Loan Detail'!$L$2)+T$1</f>
        <v>1733</v>
      </c>
      <c r="U60" s="8">
        <f>_xlfn.DAYS($C60, 'Loan Detail'!$L$2)+U$1</f>
        <v>1734</v>
      </c>
      <c r="V60" s="8">
        <f>_xlfn.DAYS($C60, 'Loan Detail'!$L$2)+V$1</f>
        <v>1735</v>
      </c>
      <c r="W60" s="8">
        <f>_xlfn.DAYS($C60, 'Loan Detail'!$L$2)+W$1</f>
        <v>1736</v>
      </c>
      <c r="X60" s="8">
        <f>_xlfn.DAYS($C60, 'Loan Detail'!$L$2)+X$1</f>
        <v>1737</v>
      </c>
      <c r="Y60" s="8">
        <f>_xlfn.DAYS($C60, 'Loan Detail'!$L$2)+Y$1</f>
        <v>1738</v>
      </c>
      <c r="Z60" s="8">
        <f>_xlfn.DAYS($C60, 'Loan Detail'!$L$2)+Z$1</f>
        <v>1739</v>
      </c>
      <c r="AA60" s="8">
        <f>_xlfn.DAYS($C60, 'Loan Detail'!$L$2)+AA$1</f>
        <v>1740</v>
      </c>
      <c r="AB60" s="8">
        <f>_xlfn.DAYS($C60, 'Loan Detail'!$L$2)+AB$1</f>
        <v>1741</v>
      </c>
      <c r="AC60" s="8">
        <f>_xlfn.DAYS($C60, 'Loan Detail'!$L$2)+AC$1</f>
        <v>1742</v>
      </c>
      <c r="AD60" s="8">
        <f>_xlfn.DAYS($C60, 'Loan Detail'!$L$2)+AD$1</f>
        <v>1743</v>
      </c>
      <c r="AE60" s="8">
        <f>_xlfn.DAYS($C60, 'Loan Detail'!$L$2)+AE$1</f>
        <v>1744</v>
      </c>
      <c r="AF60" s="8">
        <f>_xlfn.DAYS($C60, 'Loan Detail'!$L$2)+AF$1</f>
        <v>1745</v>
      </c>
      <c r="AG60" s="8">
        <f>_xlfn.DAYS($C60, 'Loan Detail'!$L$2)+AG$1</f>
        <v>1746</v>
      </c>
      <c r="AH60" s="8">
        <f>_xlfn.DAYS($C60, 'Loan Detail'!$L$2)+AH$1</f>
        <v>1747</v>
      </c>
      <c r="AI60" s="8">
        <f>_xlfn.DAYS($C60, 'Loan Detail'!$L$2)+AI$1</f>
        <v>1748</v>
      </c>
    </row>
    <row r="61" spans="1:35" x14ac:dyDescent="0.3">
      <c r="A61">
        <v>59</v>
      </c>
      <c r="B61">
        <f t="shared" si="0"/>
        <v>30</v>
      </c>
      <c r="C61" s="11">
        <v>45383</v>
      </c>
      <c r="D61" s="19">
        <f>SUM(E61:INDEX(E61:AI61,1,B61))</f>
        <v>52905</v>
      </c>
      <c r="E61" s="8">
        <f>_xlfn.DAYS($C61, 'Loan Detail'!$L$2)+E$1</f>
        <v>1749</v>
      </c>
      <c r="F61" s="8">
        <f>_xlfn.DAYS($C61, 'Loan Detail'!$L$2)+F$1</f>
        <v>1750</v>
      </c>
      <c r="G61" s="8">
        <f>_xlfn.DAYS($C61, 'Loan Detail'!$L$2)+G$1</f>
        <v>1751</v>
      </c>
      <c r="H61" s="8">
        <f>_xlfn.DAYS($C61, 'Loan Detail'!$L$2)+H$1</f>
        <v>1752</v>
      </c>
      <c r="I61" s="8">
        <f>_xlfn.DAYS($C61, 'Loan Detail'!$L$2)+I$1</f>
        <v>1753</v>
      </c>
      <c r="J61" s="8">
        <f>_xlfn.DAYS($C61, 'Loan Detail'!$L$2)+J$1</f>
        <v>1754</v>
      </c>
      <c r="K61" s="8">
        <f>_xlfn.DAYS($C61, 'Loan Detail'!$L$2)+K$1</f>
        <v>1755</v>
      </c>
      <c r="L61" s="8">
        <f>_xlfn.DAYS($C61, 'Loan Detail'!$L$2)+L$1</f>
        <v>1756</v>
      </c>
      <c r="M61" s="8">
        <f>_xlfn.DAYS($C61, 'Loan Detail'!$L$2)+M$1</f>
        <v>1757</v>
      </c>
      <c r="N61" s="8">
        <f>_xlfn.DAYS($C61, 'Loan Detail'!$L$2)+N$1</f>
        <v>1758</v>
      </c>
      <c r="O61" s="8">
        <f>_xlfn.DAYS($C61, 'Loan Detail'!$L$2)+O$1</f>
        <v>1759</v>
      </c>
      <c r="P61" s="8">
        <f>_xlfn.DAYS($C61, 'Loan Detail'!$L$2)+P$1</f>
        <v>1760</v>
      </c>
      <c r="Q61" s="8">
        <f>_xlfn.DAYS($C61, 'Loan Detail'!$L$2)+Q$1</f>
        <v>1761</v>
      </c>
      <c r="R61" s="8">
        <f>_xlfn.DAYS($C61, 'Loan Detail'!$L$2)+R$1</f>
        <v>1762</v>
      </c>
      <c r="S61" s="8">
        <f>_xlfn.DAYS($C61, 'Loan Detail'!$L$2)+S$1</f>
        <v>1763</v>
      </c>
      <c r="T61" s="8">
        <f>_xlfn.DAYS($C61, 'Loan Detail'!$L$2)+T$1</f>
        <v>1764</v>
      </c>
      <c r="U61" s="8">
        <f>_xlfn.DAYS($C61, 'Loan Detail'!$L$2)+U$1</f>
        <v>1765</v>
      </c>
      <c r="V61" s="8">
        <f>_xlfn.DAYS($C61, 'Loan Detail'!$L$2)+V$1</f>
        <v>1766</v>
      </c>
      <c r="W61" s="8">
        <f>_xlfn.DAYS($C61, 'Loan Detail'!$L$2)+W$1</f>
        <v>1767</v>
      </c>
      <c r="X61" s="8">
        <f>_xlfn.DAYS($C61, 'Loan Detail'!$L$2)+X$1</f>
        <v>1768</v>
      </c>
      <c r="Y61" s="8">
        <f>_xlfn.DAYS($C61, 'Loan Detail'!$L$2)+Y$1</f>
        <v>1769</v>
      </c>
      <c r="Z61" s="8">
        <f>_xlfn.DAYS($C61, 'Loan Detail'!$L$2)+Z$1</f>
        <v>1770</v>
      </c>
      <c r="AA61" s="8">
        <f>_xlfn.DAYS($C61, 'Loan Detail'!$L$2)+AA$1</f>
        <v>1771</v>
      </c>
      <c r="AB61" s="8">
        <f>_xlfn.DAYS($C61, 'Loan Detail'!$L$2)+AB$1</f>
        <v>1772</v>
      </c>
      <c r="AC61" s="8">
        <f>_xlfn.DAYS($C61, 'Loan Detail'!$L$2)+AC$1</f>
        <v>1773</v>
      </c>
      <c r="AD61" s="8">
        <f>_xlfn.DAYS($C61, 'Loan Detail'!$L$2)+AD$1</f>
        <v>1774</v>
      </c>
      <c r="AE61" s="8">
        <f>_xlfn.DAYS($C61, 'Loan Detail'!$L$2)+AE$1</f>
        <v>1775</v>
      </c>
      <c r="AF61" s="8">
        <f>_xlfn.DAYS($C61, 'Loan Detail'!$L$2)+AF$1</f>
        <v>1776</v>
      </c>
      <c r="AG61" s="8">
        <f>_xlfn.DAYS($C61, 'Loan Detail'!$L$2)+AG$1</f>
        <v>1777</v>
      </c>
      <c r="AH61" s="8">
        <f>_xlfn.DAYS($C61, 'Loan Detail'!$L$2)+AH$1</f>
        <v>1778</v>
      </c>
      <c r="AI61" s="8">
        <f>_xlfn.DAYS($C61, 'Loan Detail'!$L$2)+AI$1</f>
        <v>1779</v>
      </c>
    </row>
    <row r="62" spans="1:35" x14ac:dyDescent="0.3">
      <c r="A62">
        <v>60</v>
      </c>
      <c r="B62">
        <f t="shared" si="0"/>
        <v>31</v>
      </c>
      <c r="C62" s="11">
        <v>45413</v>
      </c>
      <c r="D62" s="19">
        <f>SUM(E62:INDEX(E62:AI62,1,B62))</f>
        <v>55614</v>
      </c>
      <c r="E62" s="8">
        <f>_xlfn.DAYS($C62, 'Loan Detail'!$L$2)+E$1</f>
        <v>1779</v>
      </c>
      <c r="F62" s="8">
        <f>_xlfn.DAYS($C62, 'Loan Detail'!$L$2)+F$1</f>
        <v>1780</v>
      </c>
      <c r="G62" s="8">
        <f>_xlfn.DAYS($C62, 'Loan Detail'!$L$2)+G$1</f>
        <v>1781</v>
      </c>
      <c r="H62" s="8">
        <f>_xlfn.DAYS($C62, 'Loan Detail'!$L$2)+H$1</f>
        <v>1782</v>
      </c>
      <c r="I62" s="8">
        <f>_xlfn.DAYS($C62, 'Loan Detail'!$L$2)+I$1</f>
        <v>1783</v>
      </c>
      <c r="J62" s="8">
        <f>_xlfn.DAYS($C62, 'Loan Detail'!$L$2)+J$1</f>
        <v>1784</v>
      </c>
      <c r="K62" s="8">
        <f>_xlfn.DAYS($C62, 'Loan Detail'!$L$2)+K$1</f>
        <v>1785</v>
      </c>
      <c r="L62" s="8">
        <f>_xlfn.DAYS($C62, 'Loan Detail'!$L$2)+L$1</f>
        <v>1786</v>
      </c>
      <c r="M62" s="8">
        <f>_xlfn.DAYS($C62, 'Loan Detail'!$L$2)+M$1</f>
        <v>1787</v>
      </c>
      <c r="N62" s="8">
        <f>_xlfn.DAYS($C62, 'Loan Detail'!$L$2)+N$1</f>
        <v>1788</v>
      </c>
      <c r="O62" s="8">
        <f>_xlfn.DAYS($C62, 'Loan Detail'!$L$2)+O$1</f>
        <v>1789</v>
      </c>
      <c r="P62" s="8">
        <f>_xlfn.DAYS($C62, 'Loan Detail'!$L$2)+P$1</f>
        <v>1790</v>
      </c>
      <c r="Q62" s="8">
        <f>_xlfn.DAYS($C62, 'Loan Detail'!$L$2)+Q$1</f>
        <v>1791</v>
      </c>
      <c r="R62" s="8">
        <f>_xlfn.DAYS($C62, 'Loan Detail'!$L$2)+R$1</f>
        <v>1792</v>
      </c>
      <c r="S62" s="8">
        <f>_xlfn.DAYS($C62, 'Loan Detail'!$L$2)+S$1</f>
        <v>1793</v>
      </c>
      <c r="T62" s="8">
        <f>_xlfn.DAYS($C62, 'Loan Detail'!$L$2)+T$1</f>
        <v>1794</v>
      </c>
      <c r="U62" s="8">
        <f>_xlfn.DAYS($C62, 'Loan Detail'!$L$2)+U$1</f>
        <v>1795</v>
      </c>
      <c r="V62" s="8">
        <f>_xlfn.DAYS($C62, 'Loan Detail'!$L$2)+V$1</f>
        <v>1796</v>
      </c>
      <c r="W62" s="8">
        <f>_xlfn.DAYS($C62, 'Loan Detail'!$L$2)+W$1</f>
        <v>1797</v>
      </c>
      <c r="X62" s="8">
        <f>_xlfn.DAYS($C62, 'Loan Detail'!$L$2)+X$1</f>
        <v>1798</v>
      </c>
      <c r="Y62" s="8">
        <f>_xlfn.DAYS($C62, 'Loan Detail'!$L$2)+Y$1</f>
        <v>1799</v>
      </c>
      <c r="Z62" s="8">
        <f>_xlfn.DAYS($C62, 'Loan Detail'!$L$2)+Z$1</f>
        <v>1800</v>
      </c>
      <c r="AA62" s="8">
        <f>_xlfn.DAYS($C62, 'Loan Detail'!$L$2)+AA$1</f>
        <v>1801</v>
      </c>
      <c r="AB62" s="8">
        <f>_xlfn.DAYS($C62, 'Loan Detail'!$L$2)+AB$1</f>
        <v>1802</v>
      </c>
      <c r="AC62" s="8">
        <f>_xlfn.DAYS($C62, 'Loan Detail'!$L$2)+AC$1</f>
        <v>1803</v>
      </c>
      <c r="AD62" s="8">
        <f>_xlfn.DAYS($C62, 'Loan Detail'!$L$2)+AD$1</f>
        <v>1804</v>
      </c>
      <c r="AE62" s="8">
        <f>_xlfn.DAYS($C62, 'Loan Detail'!$L$2)+AE$1</f>
        <v>1805</v>
      </c>
      <c r="AF62" s="8">
        <f>_xlfn.DAYS($C62, 'Loan Detail'!$L$2)+AF$1</f>
        <v>1806</v>
      </c>
      <c r="AG62" s="8">
        <f>_xlfn.DAYS($C62, 'Loan Detail'!$L$2)+AG$1</f>
        <v>1807</v>
      </c>
      <c r="AH62" s="8">
        <f>_xlfn.DAYS($C62, 'Loan Detail'!$L$2)+AH$1</f>
        <v>1808</v>
      </c>
      <c r="AI62" s="8">
        <f>_xlfn.DAYS($C62, 'Loan Detail'!$L$2)+AI$1</f>
        <v>1809</v>
      </c>
    </row>
    <row r="63" spans="1:35" x14ac:dyDescent="0.3">
      <c r="A63">
        <v>61</v>
      </c>
      <c r="B63">
        <f t="shared" si="0"/>
        <v>30</v>
      </c>
      <c r="C63" s="11">
        <v>45444</v>
      </c>
      <c r="D63" s="19">
        <f>SUM(E63:INDEX(E63:AI63,1,B63))</f>
        <v>54735</v>
      </c>
      <c r="E63" s="8">
        <f>_xlfn.DAYS($C63, 'Loan Detail'!$L$2)+E$1</f>
        <v>1810</v>
      </c>
      <c r="F63" s="8">
        <f>_xlfn.DAYS($C63, 'Loan Detail'!$L$2)+F$1</f>
        <v>1811</v>
      </c>
      <c r="G63" s="8">
        <f>_xlfn.DAYS($C63, 'Loan Detail'!$L$2)+G$1</f>
        <v>1812</v>
      </c>
      <c r="H63" s="8">
        <f>_xlfn.DAYS($C63, 'Loan Detail'!$L$2)+H$1</f>
        <v>1813</v>
      </c>
      <c r="I63" s="8">
        <f>_xlfn.DAYS($C63, 'Loan Detail'!$L$2)+I$1</f>
        <v>1814</v>
      </c>
      <c r="J63" s="8">
        <f>_xlfn.DAYS($C63, 'Loan Detail'!$L$2)+J$1</f>
        <v>1815</v>
      </c>
      <c r="K63" s="8">
        <f>_xlfn.DAYS($C63, 'Loan Detail'!$L$2)+K$1</f>
        <v>1816</v>
      </c>
      <c r="L63" s="8">
        <f>_xlfn.DAYS($C63, 'Loan Detail'!$L$2)+L$1</f>
        <v>1817</v>
      </c>
      <c r="M63" s="8">
        <f>_xlfn.DAYS($C63, 'Loan Detail'!$L$2)+M$1</f>
        <v>1818</v>
      </c>
      <c r="N63" s="8">
        <f>_xlfn.DAYS($C63, 'Loan Detail'!$L$2)+N$1</f>
        <v>1819</v>
      </c>
      <c r="O63" s="8">
        <f>_xlfn.DAYS($C63, 'Loan Detail'!$L$2)+O$1</f>
        <v>1820</v>
      </c>
      <c r="P63" s="8">
        <f>_xlfn.DAYS($C63, 'Loan Detail'!$L$2)+P$1</f>
        <v>1821</v>
      </c>
      <c r="Q63" s="8">
        <f>_xlfn.DAYS($C63, 'Loan Detail'!$L$2)+Q$1</f>
        <v>1822</v>
      </c>
      <c r="R63" s="8">
        <f>_xlfn.DAYS($C63, 'Loan Detail'!$L$2)+R$1</f>
        <v>1823</v>
      </c>
      <c r="S63" s="8">
        <f>_xlfn.DAYS($C63, 'Loan Detail'!$L$2)+S$1</f>
        <v>1824</v>
      </c>
      <c r="T63" s="8">
        <f>_xlfn.DAYS($C63, 'Loan Detail'!$L$2)+T$1</f>
        <v>1825</v>
      </c>
      <c r="U63" s="8">
        <f>_xlfn.DAYS($C63, 'Loan Detail'!$L$2)+U$1</f>
        <v>1826</v>
      </c>
      <c r="V63" s="8">
        <f>_xlfn.DAYS($C63, 'Loan Detail'!$L$2)+V$1</f>
        <v>1827</v>
      </c>
      <c r="W63" s="8">
        <f>_xlfn.DAYS($C63, 'Loan Detail'!$L$2)+W$1</f>
        <v>1828</v>
      </c>
      <c r="X63" s="8">
        <f>_xlfn.DAYS($C63, 'Loan Detail'!$L$2)+X$1</f>
        <v>1829</v>
      </c>
      <c r="Y63" s="8">
        <f>_xlfn.DAYS($C63, 'Loan Detail'!$L$2)+Y$1</f>
        <v>1830</v>
      </c>
      <c r="Z63" s="8">
        <f>_xlfn.DAYS($C63, 'Loan Detail'!$L$2)+Z$1</f>
        <v>1831</v>
      </c>
      <c r="AA63" s="8">
        <f>_xlfn.DAYS($C63, 'Loan Detail'!$L$2)+AA$1</f>
        <v>1832</v>
      </c>
      <c r="AB63" s="8">
        <f>_xlfn.DAYS($C63, 'Loan Detail'!$L$2)+AB$1</f>
        <v>1833</v>
      </c>
      <c r="AC63" s="8">
        <f>_xlfn.DAYS($C63, 'Loan Detail'!$L$2)+AC$1</f>
        <v>1834</v>
      </c>
      <c r="AD63" s="8">
        <f>_xlfn.DAYS($C63, 'Loan Detail'!$L$2)+AD$1</f>
        <v>1835</v>
      </c>
      <c r="AE63" s="8">
        <f>_xlfn.DAYS($C63, 'Loan Detail'!$L$2)+AE$1</f>
        <v>1836</v>
      </c>
      <c r="AF63" s="8">
        <f>_xlfn.DAYS($C63, 'Loan Detail'!$L$2)+AF$1</f>
        <v>1837</v>
      </c>
      <c r="AG63" s="8">
        <f>_xlfn.DAYS($C63, 'Loan Detail'!$L$2)+AG$1</f>
        <v>1838</v>
      </c>
      <c r="AH63" s="8">
        <f>_xlfn.DAYS($C63, 'Loan Detail'!$L$2)+AH$1</f>
        <v>1839</v>
      </c>
      <c r="AI63" s="8">
        <f>_xlfn.DAYS($C63, 'Loan Detail'!$L$2)+AI$1</f>
        <v>1840</v>
      </c>
    </row>
    <row r="64" spans="1:35" x14ac:dyDescent="0.3">
      <c r="A64">
        <v>62</v>
      </c>
      <c r="B64">
        <f t="shared" si="0"/>
        <v>31</v>
      </c>
      <c r="C64" s="11">
        <v>45474</v>
      </c>
      <c r="D64" s="19">
        <f>SUM(E64:INDEX(E64:AI64,1,B64))</f>
        <v>57505</v>
      </c>
      <c r="E64" s="8">
        <f>_xlfn.DAYS($C64, 'Loan Detail'!$L$2)+E$1</f>
        <v>1840</v>
      </c>
      <c r="F64" s="8">
        <f>_xlfn.DAYS($C64, 'Loan Detail'!$L$2)+F$1</f>
        <v>1841</v>
      </c>
      <c r="G64" s="8">
        <f>_xlfn.DAYS($C64, 'Loan Detail'!$L$2)+G$1</f>
        <v>1842</v>
      </c>
      <c r="H64" s="8">
        <f>_xlfn.DAYS($C64, 'Loan Detail'!$L$2)+H$1</f>
        <v>1843</v>
      </c>
      <c r="I64" s="8">
        <f>_xlfn.DAYS($C64, 'Loan Detail'!$L$2)+I$1</f>
        <v>1844</v>
      </c>
      <c r="J64" s="8">
        <f>_xlfn.DAYS($C64, 'Loan Detail'!$L$2)+J$1</f>
        <v>1845</v>
      </c>
      <c r="K64" s="8">
        <f>_xlfn.DAYS($C64, 'Loan Detail'!$L$2)+K$1</f>
        <v>1846</v>
      </c>
      <c r="L64" s="8">
        <f>_xlfn.DAYS($C64, 'Loan Detail'!$L$2)+L$1</f>
        <v>1847</v>
      </c>
      <c r="M64" s="8">
        <f>_xlfn.DAYS($C64, 'Loan Detail'!$L$2)+M$1</f>
        <v>1848</v>
      </c>
      <c r="N64" s="8">
        <f>_xlfn.DAYS($C64, 'Loan Detail'!$L$2)+N$1</f>
        <v>1849</v>
      </c>
      <c r="O64" s="8">
        <f>_xlfn.DAYS($C64, 'Loan Detail'!$L$2)+O$1</f>
        <v>1850</v>
      </c>
      <c r="P64" s="8">
        <f>_xlfn.DAYS($C64, 'Loan Detail'!$L$2)+P$1</f>
        <v>1851</v>
      </c>
      <c r="Q64" s="8">
        <f>_xlfn.DAYS($C64, 'Loan Detail'!$L$2)+Q$1</f>
        <v>1852</v>
      </c>
      <c r="R64" s="8">
        <f>_xlfn.DAYS($C64, 'Loan Detail'!$L$2)+R$1</f>
        <v>1853</v>
      </c>
      <c r="S64" s="8">
        <f>_xlfn.DAYS($C64, 'Loan Detail'!$L$2)+S$1</f>
        <v>1854</v>
      </c>
      <c r="T64" s="8">
        <f>_xlfn.DAYS($C64, 'Loan Detail'!$L$2)+T$1</f>
        <v>1855</v>
      </c>
      <c r="U64" s="8">
        <f>_xlfn.DAYS($C64, 'Loan Detail'!$L$2)+U$1</f>
        <v>1856</v>
      </c>
      <c r="V64" s="8">
        <f>_xlfn.DAYS($C64, 'Loan Detail'!$L$2)+V$1</f>
        <v>1857</v>
      </c>
      <c r="W64" s="8">
        <f>_xlfn.DAYS($C64, 'Loan Detail'!$L$2)+W$1</f>
        <v>1858</v>
      </c>
      <c r="X64" s="8">
        <f>_xlfn.DAYS($C64, 'Loan Detail'!$L$2)+X$1</f>
        <v>1859</v>
      </c>
      <c r="Y64" s="8">
        <f>_xlfn.DAYS($C64, 'Loan Detail'!$L$2)+Y$1</f>
        <v>1860</v>
      </c>
      <c r="Z64" s="8">
        <f>_xlfn.DAYS($C64, 'Loan Detail'!$L$2)+Z$1</f>
        <v>1861</v>
      </c>
      <c r="AA64" s="8">
        <f>_xlfn.DAYS($C64, 'Loan Detail'!$L$2)+AA$1</f>
        <v>1862</v>
      </c>
      <c r="AB64" s="8">
        <f>_xlfn.DAYS($C64, 'Loan Detail'!$L$2)+AB$1</f>
        <v>1863</v>
      </c>
      <c r="AC64" s="8">
        <f>_xlfn.DAYS($C64, 'Loan Detail'!$L$2)+AC$1</f>
        <v>1864</v>
      </c>
      <c r="AD64" s="8">
        <f>_xlfn.DAYS($C64, 'Loan Detail'!$L$2)+AD$1</f>
        <v>1865</v>
      </c>
      <c r="AE64" s="8">
        <f>_xlfn.DAYS($C64, 'Loan Detail'!$L$2)+AE$1</f>
        <v>1866</v>
      </c>
      <c r="AF64" s="8">
        <f>_xlfn.DAYS($C64, 'Loan Detail'!$L$2)+AF$1</f>
        <v>1867</v>
      </c>
      <c r="AG64" s="8">
        <f>_xlfn.DAYS($C64, 'Loan Detail'!$L$2)+AG$1</f>
        <v>1868</v>
      </c>
      <c r="AH64" s="8">
        <f>_xlfn.DAYS($C64, 'Loan Detail'!$L$2)+AH$1</f>
        <v>1869</v>
      </c>
      <c r="AI64" s="8">
        <f>_xlfn.DAYS($C64, 'Loan Detail'!$L$2)+AI$1</f>
        <v>1870</v>
      </c>
    </row>
    <row r="65" spans="1:35" x14ac:dyDescent="0.3">
      <c r="A65">
        <v>63</v>
      </c>
      <c r="B65">
        <f t="shared" si="0"/>
        <v>31</v>
      </c>
      <c r="C65" s="11">
        <v>45505</v>
      </c>
      <c r="D65" s="19">
        <f>SUM(E65:INDEX(E65:AI65,1,B65))</f>
        <v>58466</v>
      </c>
      <c r="E65" s="8">
        <f>_xlfn.DAYS($C65, 'Loan Detail'!$L$2)+E$1</f>
        <v>1871</v>
      </c>
      <c r="F65" s="8">
        <f>_xlfn.DAYS($C65, 'Loan Detail'!$L$2)+F$1</f>
        <v>1872</v>
      </c>
      <c r="G65" s="8">
        <f>_xlfn.DAYS($C65, 'Loan Detail'!$L$2)+G$1</f>
        <v>1873</v>
      </c>
      <c r="H65" s="8">
        <f>_xlfn.DAYS($C65, 'Loan Detail'!$L$2)+H$1</f>
        <v>1874</v>
      </c>
      <c r="I65" s="8">
        <f>_xlfn.DAYS($C65, 'Loan Detail'!$L$2)+I$1</f>
        <v>1875</v>
      </c>
      <c r="J65" s="8">
        <f>_xlfn.DAYS($C65, 'Loan Detail'!$L$2)+J$1</f>
        <v>1876</v>
      </c>
      <c r="K65" s="8">
        <f>_xlfn.DAYS($C65, 'Loan Detail'!$L$2)+K$1</f>
        <v>1877</v>
      </c>
      <c r="L65" s="8">
        <f>_xlfn.DAYS($C65, 'Loan Detail'!$L$2)+L$1</f>
        <v>1878</v>
      </c>
      <c r="M65" s="8">
        <f>_xlfn.DAYS($C65, 'Loan Detail'!$L$2)+M$1</f>
        <v>1879</v>
      </c>
      <c r="N65" s="8">
        <f>_xlfn.DAYS($C65, 'Loan Detail'!$L$2)+N$1</f>
        <v>1880</v>
      </c>
      <c r="O65" s="8">
        <f>_xlfn.DAYS($C65, 'Loan Detail'!$L$2)+O$1</f>
        <v>1881</v>
      </c>
      <c r="P65" s="8">
        <f>_xlfn.DAYS($C65, 'Loan Detail'!$L$2)+P$1</f>
        <v>1882</v>
      </c>
      <c r="Q65" s="8">
        <f>_xlfn.DAYS($C65, 'Loan Detail'!$L$2)+Q$1</f>
        <v>1883</v>
      </c>
      <c r="R65" s="8">
        <f>_xlfn.DAYS($C65, 'Loan Detail'!$L$2)+R$1</f>
        <v>1884</v>
      </c>
      <c r="S65" s="8">
        <f>_xlfn.DAYS($C65, 'Loan Detail'!$L$2)+S$1</f>
        <v>1885</v>
      </c>
      <c r="T65" s="8">
        <f>_xlfn.DAYS($C65, 'Loan Detail'!$L$2)+T$1</f>
        <v>1886</v>
      </c>
      <c r="U65" s="8">
        <f>_xlfn.DAYS($C65, 'Loan Detail'!$L$2)+U$1</f>
        <v>1887</v>
      </c>
      <c r="V65" s="8">
        <f>_xlfn.DAYS($C65, 'Loan Detail'!$L$2)+V$1</f>
        <v>1888</v>
      </c>
      <c r="W65" s="8">
        <f>_xlfn.DAYS($C65, 'Loan Detail'!$L$2)+W$1</f>
        <v>1889</v>
      </c>
      <c r="X65" s="8">
        <f>_xlfn.DAYS($C65, 'Loan Detail'!$L$2)+X$1</f>
        <v>1890</v>
      </c>
      <c r="Y65" s="8">
        <f>_xlfn.DAYS($C65, 'Loan Detail'!$L$2)+Y$1</f>
        <v>1891</v>
      </c>
      <c r="Z65" s="8">
        <f>_xlfn.DAYS($C65, 'Loan Detail'!$L$2)+Z$1</f>
        <v>1892</v>
      </c>
      <c r="AA65" s="8">
        <f>_xlfn.DAYS($C65, 'Loan Detail'!$L$2)+AA$1</f>
        <v>1893</v>
      </c>
      <c r="AB65" s="8">
        <f>_xlfn.DAYS($C65, 'Loan Detail'!$L$2)+AB$1</f>
        <v>1894</v>
      </c>
      <c r="AC65" s="8">
        <f>_xlfn.DAYS($C65, 'Loan Detail'!$L$2)+AC$1</f>
        <v>1895</v>
      </c>
      <c r="AD65" s="8">
        <f>_xlfn.DAYS($C65, 'Loan Detail'!$L$2)+AD$1</f>
        <v>1896</v>
      </c>
      <c r="AE65" s="8">
        <f>_xlfn.DAYS($C65, 'Loan Detail'!$L$2)+AE$1</f>
        <v>1897</v>
      </c>
      <c r="AF65" s="8">
        <f>_xlfn.DAYS($C65, 'Loan Detail'!$L$2)+AF$1</f>
        <v>1898</v>
      </c>
      <c r="AG65" s="8">
        <f>_xlfn.DAYS($C65, 'Loan Detail'!$L$2)+AG$1</f>
        <v>1899</v>
      </c>
      <c r="AH65" s="8">
        <f>_xlfn.DAYS($C65, 'Loan Detail'!$L$2)+AH$1</f>
        <v>1900</v>
      </c>
      <c r="AI65" s="8">
        <f>_xlfn.DAYS($C65, 'Loan Detail'!$L$2)+AI$1</f>
        <v>1901</v>
      </c>
    </row>
    <row r="66" spans="1:35" x14ac:dyDescent="0.3">
      <c r="A66">
        <v>64</v>
      </c>
      <c r="B66">
        <f t="shared" si="0"/>
        <v>30</v>
      </c>
      <c r="C66" s="11">
        <v>45536</v>
      </c>
      <c r="D66" s="19">
        <f>SUM(E66:INDEX(E66:AI66,1,B66))</f>
        <v>57495</v>
      </c>
      <c r="E66" s="8">
        <f>_xlfn.DAYS($C66, 'Loan Detail'!$L$2)+E$1</f>
        <v>1902</v>
      </c>
      <c r="F66" s="8">
        <f>_xlfn.DAYS($C66, 'Loan Detail'!$L$2)+F$1</f>
        <v>1903</v>
      </c>
      <c r="G66" s="8">
        <f>_xlfn.DAYS($C66, 'Loan Detail'!$L$2)+G$1</f>
        <v>1904</v>
      </c>
      <c r="H66" s="8">
        <f>_xlfn.DAYS($C66, 'Loan Detail'!$L$2)+H$1</f>
        <v>1905</v>
      </c>
      <c r="I66" s="8">
        <f>_xlfn.DAYS($C66, 'Loan Detail'!$L$2)+I$1</f>
        <v>1906</v>
      </c>
      <c r="J66" s="8">
        <f>_xlfn.DAYS($C66, 'Loan Detail'!$L$2)+J$1</f>
        <v>1907</v>
      </c>
      <c r="K66" s="8">
        <f>_xlfn.DAYS($C66, 'Loan Detail'!$L$2)+K$1</f>
        <v>1908</v>
      </c>
      <c r="L66" s="8">
        <f>_xlfn.DAYS($C66, 'Loan Detail'!$L$2)+L$1</f>
        <v>1909</v>
      </c>
      <c r="M66" s="8">
        <f>_xlfn.DAYS($C66, 'Loan Detail'!$L$2)+M$1</f>
        <v>1910</v>
      </c>
      <c r="N66" s="8">
        <f>_xlfn.DAYS($C66, 'Loan Detail'!$L$2)+N$1</f>
        <v>1911</v>
      </c>
      <c r="O66" s="8">
        <f>_xlfn.DAYS($C66, 'Loan Detail'!$L$2)+O$1</f>
        <v>1912</v>
      </c>
      <c r="P66" s="8">
        <f>_xlfn.DAYS($C66, 'Loan Detail'!$L$2)+P$1</f>
        <v>1913</v>
      </c>
      <c r="Q66" s="8">
        <f>_xlfn.DAYS($C66, 'Loan Detail'!$L$2)+Q$1</f>
        <v>1914</v>
      </c>
      <c r="R66" s="8">
        <f>_xlfn.DAYS($C66, 'Loan Detail'!$L$2)+R$1</f>
        <v>1915</v>
      </c>
      <c r="S66" s="8">
        <f>_xlfn.DAYS($C66, 'Loan Detail'!$L$2)+S$1</f>
        <v>1916</v>
      </c>
      <c r="T66" s="8">
        <f>_xlfn.DAYS($C66, 'Loan Detail'!$L$2)+T$1</f>
        <v>1917</v>
      </c>
      <c r="U66" s="8">
        <f>_xlfn.DAYS($C66, 'Loan Detail'!$L$2)+U$1</f>
        <v>1918</v>
      </c>
      <c r="V66" s="8">
        <f>_xlfn.DAYS($C66, 'Loan Detail'!$L$2)+V$1</f>
        <v>1919</v>
      </c>
      <c r="W66" s="8">
        <f>_xlfn.DAYS($C66, 'Loan Detail'!$L$2)+W$1</f>
        <v>1920</v>
      </c>
      <c r="X66" s="8">
        <f>_xlfn.DAYS($C66, 'Loan Detail'!$L$2)+X$1</f>
        <v>1921</v>
      </c>
      <c r="Y66" s="8">
        <f>_xlfn.DAYS($C66, 'Loan Detail'!$L$2)+Y$1</f>
        <v>1922</v>
      </c>
      <c r="Z66" s="8">
        <f>_xlfn.DAYS($C66, 'Loan Detail'!$L$2)+Z$1</f>
        <v>1923</v>
      </c>
      <c r="AA66" s="8">
        <f>_xlfn.DAYS($C66, 'Loan Detail'!$L$2)+AA$1</f>
        <v>1924</v>
      </c>
      <c r="AB66" s="8">
        <f>_xlfn.DAYS($C66, 'Loan Detail'!$L$2)+AB$1</f>
        <v>1925</v>
      </c>
      <c r="AC66" s="8">
        <f>_xlfn.DAYS($C66, 'Loan Detail'!$L$2)+AC$1</f>
        <v>1926</v>
      </c>
      <c r="AD66" s="8">
        <f>_xlfn.DAYS($C66, 'Loan Detail'!$L$2)+AD$1</f>
        <v>1927</v>
      </c>
      <c r="AE66" s="8">
        <f>_xlfn.DAYS($C66, 'Loan Detail'!$L$2)+AE$1</f>
        <v>1928</v>
      </c>
      <c r="AF66" s="8">
        <f>_xlfn.DAYS($C66, 'Loan Detail'!$L$2)+AF$1</f>
        <v>1929</v>
      </c>
      <c r="AG66" s="8">
        <f>_xlfn.DAYS($C66, 'Loan Detail'!$L$2)+AG$1</f>
        <v>1930</v>
      </c>
      <c r="AH66" s="8">
        <f>_xlfn.DAYS($C66, 'Loan Detail'!$L$2)+AH$1</f>
        <v>1931</v>
      </c>
      <c r="AI66" s="8">
        <f>_xlfn.DAYS($C66, 'Loan Detail'!$L$2)+AI$1</f>
        <v>1932</v>
      </c>
    </row>
    <row r="67" spans="1:35" x14ac:dyDescent="0.3">
      <c r="A67">
        <v>65</v>
      </c>
      <c r="B67">
        <f t="shared" si="0"/>
        <v>31</v>
      </c>
      <c r="C67" s="11">
        <v>45566</v>
      </c>
      <c r="D67" s="19">
        <f>SUM(E67:INDEX(E67:AI67,1,B67))</f>
        <v>60357</v>
      </c>
      <c r="E67" s="8">
        <f>_xlfn.DAYS($C67, 'Loan Detail'!$L$2)+E$1</f>
        <v>1932</v>
      </c>
      <c r="F67" s="8">
        <f>_xlfn.DAYS($C67, 'Loan Detail'!$L$2)+F$1</f>
        <v>1933</v>
      </c>
      <c r="G67" s="8">
        <f>_xlfn.DAYS($C67, 'Loan Detail'!$L$2)+G$1</f>
        <v>1934</v>
      </c>
      <c r="H67" s="8">
        <f>_xlfn.DAYS($C67, 'Loan Detail'!$L$2)+H$1</f>
        <v>1935</v>
      </c>
      <c r="I67" s="8">
        <f>_xlfn.DAYS($C67, 'Loan Detail'!$L$2)+I$1</f>
        <v>1936</v>
      </c>
      <c r="J67" s="8">
        <f>_xlfn.DAYS($C67, 'Loan Detail'!$L$2)+J$1</f>
        <v>1937</v>
      </c>
      <c r="K67" s="8">
        <f>_xlfn.DAYS($C67, 'Loan Detail'!$L$2)+K$1</f>
        <v>1938</v>
      </c>
      <c r="L67" s="8">
        <f>_xlfn.DAYS($C67, 'Loan Detail'!$L$2)+L$1</f>
        <v>1939</v>
      </c>
      <c r="M67" s="8">
        <f>_xlfn.DAYS($C67, 'Loan Detail'!$L$2)+M$1</f>
        <v>1940</v>
      </c>
      <c r="N67" s="8">
        <f>_xlfn.DAYS($C67, 'Loan Detail'!$L$2)+N$1</f>
        <v>1941</v>
      </c>
      <c r="O67" s="8">
        <f>_xlfn.DAYS($C67, 'Loan Detail'!$L$2)+O$1</f>
        <v>1942</v>
      </c>
      <c r="P67" s="8">
        <f>_xlfn.DAYS($C67, 'Loan Detail'!$L$2)+P$1</f>
        <v>1943</v>
      </c>
      <c r="Q67" s="8">
        <f>_xlfn.DAYS($C67, 'Loan Detail'!$L$2)+Q$1</f>
        <v>1944</v>
      </c>
      <c r="R67" s="8">
        <f>_xlfn.DAYS($C67, 'Loan Detail'!$L$2)+R$1</f>
        <v>1945</v>
      </c>
      <c r="S67" s="8">
        <f>_xlfn.DAYS($C67, 'Loan Detail'!$L$2)+S$1</f>
        <v>1946</v>
      </c>
      <c r="T67" s="8">
        <f>_xlfn.DAYS($C67, 'Loan Detail'!$L$2)+T$1</f>
        <v>1947</v>
      </c>
      <c r="U67" s="8">
        <f>_xlfn.DAYS($C67, 'Loan Detail'!$L$2)+U$1</f>
        <v>1948</v>
      </c>
      <c r="V67" s="8">
        <f>_xlfn.DAYS($C67, 'Loan Detail'!$L$2)+V$1</f>
        <v>1949</v>
      </c>
      <c r="W67" s="8">
        <f>_xlfn.DAYS($C67, 'Loan Detail'!$L$2)+W$1</f>
        <v>1950</v>
      </c>
      <c r="X67" s="8">
        <f>_xlfn.DAYS($C67, 'Loan Detail'!$L$2)+X$1</f>
        <v>1951</v>
      </c>
      <c r="Y67" s="8">
        <f>_xlfn.DAYS($C67, 'Loan Detail'!$L$2)+Y$1</f>
        <v>1952</v>
      </c>
      <c r="Z67" s="8">
        <f>_xlfn.DAYS($C67, 'Loan Detail'!$L$2)+Z$1</f>
        <v>1953</v>
      </c>
      <c r="AA67" s="8">
        <f>_xlfn.DAYS($C67, 'Loan Detail'!$L$2)+AA$1</f>
        <v>1954</v>
      </c>
      <c r="AB67" s="8">
        <f>_xlfn.DAYS($C67, 'Loan Detail'!$L$2)+AB$1</f>
        <v>1955</v>
      </c>
      <c r="AC67" s="8">
        <f>_xlfn.DAYS($C67, 'Loan Detail'!$L$2)+AC$1</f>
        <v>1956</v>
      </c>
      <c r="AD67" s="8">
        <f>_xlfn.DAYS($C67, 'Loan Detail'!$L$2)+AD$1</f>
        <v>1957</v>
      </c>
      <c r="AE67" s="8">
        <f>_xlfn.DAYS($C67, 'Loan Detail'!$L$2)+AE$1</f>
        <v>1958</v>
      </c>
      <c r="AF67" s="8">
        <f>_xlfn.DAYS($C67, 'Loan Detail'!$L$2)+AF$1</f>
        <v>1959</v>
      </c>
      <c r="AG67" s="8">
        <f>_xlfn.DAYS($C67, 'Loan Detail'!$L$2)+AG$1</f>
        <v>1960</v>
      </c>
      <c r="AH67" s="8">
        <f>_xlfn.DAYS($C67, 'Loan Detail'!$L$2)+AH$1</f>
        <v>1961</v>
      </c>
      <c r="AI67" s="8">
        <f>_xlfn.DAYS($C67, 'Loan Detail'!$L$2)+AI$1</f>
        <v>1962</v>
      </c>
    </row>
    <row r="68" spans="1:35" x14ac:dyDescent="0.3">
      <c r="A68">
        <v>66</v>
      </c>
      <c r="B68">
        <f t="shared" ref="B68:B122" si="1">DAY(EOMONTH(C68,0))</f>
        <v>30</v>
      </c>
      <c r="C68" s="11">
        <v>45597</v>
      </c>
      <c r="D68" s="19">
        <f>SUM(E68:INDEX(E68:AI68,1,B68))</f>
        <v>59325</v>
      </c>
      <c r="E68" s="8">
        <f>_xlfn.DAYS($C68, 'Loan Detail'!$L$2)+E$1</f>
        <v>1963</v>
      </c>
      <c r="F68" s="8">
        <f>_xlfn.DAYS($C68, 'Loan Detail'!$L$2)+F$1</f>
        <v>1964</v>
      </c>
      <c r="G68" s="8">
        <f>_xlfn.DAYS($C68, 'Loan Detail'!$L$2)+G$1</f>
        <v>1965</v>
      </c>
      <c r="H68" s="8">
        <f>_xlfn.DAYS($C68, 'Loan Detail'!$L$2)+H$1</f>
        <v>1966</v>
      </c>
      <c r="I68" s="8">
        <f>_xlfn.DAYS($C68, 'Loan Detail'!$L$2)+I$1</f>
        <v>1967</v>
      </c>
      <c r="J68" s="8">
        <f>_xlfn.DAYS($C68, 'Loan Detail'!$L$2)+J$1</f>
        <v>1968</v>
      </c>
      <c r="K68" s="8">
        <f>_xlfn.DAYS($C68, 'Loan Detail'!$L$2)+K$1</f>
        <v>1969</v>
      </c>
      <c r="L68" s="8">
        <f>_xlfn.DAYS($C68, 'Loan Detail'!$L$2)+L$1</f>
        <v>1970</v>
      </c>
      <c r="M68" s="8">
        <f>_xlfn.DAYS($C68, 'Loan Detail'!$L$2)+M$1</f>
        <v>1971</v>
      </c>
      <c r="N68" s="8">
        <f>_xlfn.DAYS($C68, 'Loan Detail'!$L$2)+N$1</f>
        <v>1972</v>
      </c>
      <c r="O68" s="8">
        <f>_xlfn.DAYS($C68, 'Loan Detail'!$L$2)+O$1</f>
        <v>1973</v>
      </c>
      <c r="P68" s="8">
        <f>_xlfn.DAYS($C68, 'Loan Detail'!$L$2)+P$1</f>
        <v>1974</v>
      </c>
      <c r="Q68" s="8">
        <f>_xlfn.DAYS($C68, 'Loan Detail'!$L$2)+Q$1</f>
        <v>1975</v>
      </c>
      <c r="R68" s="8">
        <f>_xlfn.DAYS($C68, 'Loan Detail'!$L$2)+R$1</f>
        <v>1976</v>
      </c>
      <c r="S68" s="8">
        <f>_xlfn.DAYS($C68, 'Loan Detail'!$L$2)+S$1</f>
        <v>1977</v>
      </c>
      <c r="T68" s="8">
        <f>_xlfn.DAYS($C68, 'Loan Detail'!$L$2)+T$1</f>
        <v>1978</v>
      </c>
      <c r="U68" s="8">
        <f>_xlfn.DAYS($C68, 'Loan Detail'!$L$2)+U$1</f>
        <v>1979</v>
      </c>
      <c r="V68" s="8">
        <f>_xlfn.DAYS($C68, 'Loan Detail'!$L$2)+V$1</f>
        <v>1980</v>
      </c>
      <c r="W68" s="8">
        <f>_xlfn.DAYS($C68, 'Loan Detail'!$L$2)+W$1</f>
        <v>1981</v>
      </c>
      <c r="X68" s="8">
        <f>_xlfn.DAYS($C68, 'Loan Detail'!$L$2)+X$1</f>
        <v>1982</v>
      </c>
      <c r="Y68" s="8">
        <f>_xlfn.DAYS($C68, 'Loan Detail'!$L$2)+Y$1</f>
        <v>1983</v>
      </c>
      <c r="Z68" s="8">
        <f>_xlfn.DAYS($C68, 'Loan Detail'!$L$2)+Z$1</f>
        <v>1984</v>
      </c>
      <c r="AA68" s="8">
        <f>_xlfn.DAYS($C68, 'Loan Detail'!$L$2)+AA$1</f>
        <v>1985</v>
      </c>
      <c r="AB68" s="8">
        <f>_xlfn.DAYS($C68, 'Loan Detail'!$L$2)+AB$1</f>
        <v>1986</v>
      </c>
      <c r="AC68" s="8">
        <f>_xlfn.DAYS($C68, 'Loan Detail'!$L$2)+AC$1</f>
        <v>1987</v>
      </c>
      <c r="AD68" s="8">
        <f>_xlfn.DAYS($C68, 'Loan Detail'!$L$2)+AD$1</f>
        <v>1988</v>
      </c>
      <c r="AE68" s="8">
        <f>_xlfn.DAYS($C68, 'Loan Detail'!$L$2)+AE$1</f>
        <v>1989</v>
      </c>
      <c r="AF68" s="8">
        <f>_xlfn.DAYS($C68, 'Loan Detail'!$L$2)+AF$1</f>
        <v>1990</v>
      </c>
      <c r="AG68" s="8">
        <f>_xlfn.DAYS($C68, 'Loan Detail'!$L$2)+AG$1</f>
        <v>1991</v>
      </c>
      <c r="AH68" s="8">
        <f>_xlfn.DAYS($C68, 'Loan Detail'!$L$2)+AH$1</f>
        <v>1992</v>
      </c>
      <c r="AI68" s="8">
        <f>_xlfn.DAYS($C68, 'Loan Detail'!$L$2)+AI$1</f>
        <v>1993</v>
      </c>
    </row>
    <row r="69" spans="1:35" x14ac:dyDescent="0.3">
      <c r="A69">
        <v>67</v>
      </c>
      <c r="B69">
        <f t="shared" si="1"/>
        <v>31</v>
      </c>
      <c r="C69" s="11">
        <v>45627</v>
      </c>
      <c r="D69" s="19">
        <f>SUM(E69:INDEX(E69:AI69,1,B69))</f>
        <v>62248</v>
      </c>
      <c r="E69" s="8">
        <f>_xlfn.DAYS($C69, 'Loan Detail'!$L$2)+E$1</f>
        <v>1993</v>
      </c>
      <c r="F69" s="8">
        <f>_xlfn.DAYS($C69, 'Loan Detail'!$L$2)+F$1</f>
        <v>1994</v>
      </c>
      <c r="G69" s="8">
        <f>_xlfn.DAYS($C69, 'Loan Detail'!$L$2)+G$1</f>
        <v>1995</v>
      </c>
      <c r="H69" s="8">
        <f>_xlfn.DAYS($C69, 'Loan Detail'!$L$2)+H$1</f>
        <v>1996</v>
      </c>
      <c r="I69" s="8">
        <f>_xlfn.DAYS($C69, 'Loan Detail'!$L$2)+I$1</f>
        <v>1997</v>
      </c>
      <c r="J69" s="8">
        <f>_xlfn.DAYS($C69, 'Loan Detail'!$L$2)+J$1</f>
        <v>1998</v>
      </c>
      <c r="K69" s="8">
        <f>_xlfn.DAYS($C69, 'Loan Detail'!$L$2)+K$1</f>
        <v>1999</v>
      </c>
      <c r="L69" s="8">
        <f>_xlfn.DAYS($C69, 'Loan Detail'!$L$2)+L$1</f>
        <v>2000</v>
      </c>
      <c r="M69" s="8">
        <f>_xlfn.DAYS($C69, 'Loan Detail'!$L$2)+M$1</f>
        <v>2001</v>
      </c>
      <c r="N69" s="8">
        <f>_xlfn.DAYS($C69, 'Loan Detail'!$L$2)+N$1</f>
        <v>2002</v>
      </c>
      <c r="O69" s="8">
        <f>_xlfn.DAYS($C69, 'Loan Detail'!$L$2)+O$1</f>
        <v>2003</v>
      </c>
      <c r="P69" s="8">
        <f>_xlfn.DAYS($C69, 'Loan Detail'!$L$2)+P$1</f>
        <v>2004</v>
      </c>
      <c r="Q69" s="8">
        <f>_xlfn.DAYS($C69, 'Loan Detail'!$L$2)+Q$1</f>
        <v>2005</v>
      </c>
      <c r="R69" s="8">
        <f>_xlfn.DAYS($C69, 'Loan Detail'!$L$2)+R$1</f>
        <v>2006</v>
      </c>
      <c r="S69" s="8">
        <f>_xlfn.DAYS($C69, 'Loan Detail'!$L$2)+S$1</f>
        <v>2007</v>
      </c>
      <c r="T69" s="8">
        <f>_xlfn.DAYS($C69, 'Loan Detail'!$L$2)+T$1</f>
        <v>2008</v>
      </c>
      <c r="U69" s="8">
        <f>_xlfn.DAYS($C69, 'Loan Detail'!$L$2)+U$1</f>
        <v>2009</v>
      </c>
      <c r="V69" s="8">
        <f>_xlfn.DAYS($C69, 'Loan Detail'!$L$2)+V$1</f>
        <v>2010</v>
      </c>
      <c r="W69" s="8">
        <f>_xlfn.DAYS($C69, 'Loan Detail'!$L$2)+W$1</f>
        <v>2011</v>
      </c>
      <c r="X69" s="8">
        <f>_xlfn.DAYS($C69, 'Loan Detail'!$L$2)+X$1</f>
        <v>2012</v>
      </c>
      <c r="Y69" s="8">
        <f>_xlfn.DAYS($C69, 'Loan Detail'!$L$2)+Y$1</f>
        <v>2013</v>
      </c>
      <c r="Z69" s="8">
        <f>_xlfn.DAYS($C69, 'Loan Detail'!$L$2)+Z$1</f>
        <v>2014</v>
      </c>
      <c r="AA69" s="8">
        <f>_xlfn.DAYS($C69, 'Loan Detail'!$L$2)+AA$1</f>
        <v>2015</v>
      </c>
      <c r="AB69" s="8">
        <f>_xlfn.DAYS($C69, 'Loan Detail'!$L$2)+AB$1</f>
        <v>2016</v>
      </c>
      <c r="AC69" s="8">
        <f>_xlfn.DAYS($C69, 'Loan Detail'!$L$2)+AC$1</f>
        <v>2017</v>
      </c>
      <c r="AD69" s="8">
        <f>_xlfn.DAYS($C69, 'Loan Detail'!$L$2)+AD$1</f>
        <v>2018</v>
      </c>
      <c r="AE69" s="8">
        <f>_xlfn.DAYS($C69, 'Loan Detail'!$L$2)+AE$1</f>
        <v>2019</v>
      </c>
      <c r="AF69" s="8">
        <f>_xlfn.DAYS($C69, 'Loan Detail'!$L$2)+AF$1</f>
        <v>2020</v>
      </c>
      <c r="AG69" s="8">
        <f>_xlfn.DAYS($C69, 'Loan Detail'!$L$2)+AG$1</f>
        <v>2021</v>
      </c>
      <c r="AH69" s="8">
        <f>_xlfn.DAYS($C69, 'Loan Detail'!$L$2)+AH$1</f>
        <v>2022</v>
      </c>
      <c r="AI69" s="8">
        <f>_xlfn.DAYS($C69, 'Loan Detail'!$L$2)+AI$1</f>
        <v>2023</v>
      </c>
    </row>
    <row r="70" spans="1:35" x14ac:dyDescent="0.3">
      <c r="A70">
        <v>68</v>
      </c>
      <c r="B70">
        <f t="shared" si="1"/>
        <v>31</v>
      </c>
      <c r="C70" s="11">
        <v>45658</v>
      </c>
      <c r="D70" s="19">
        <f>SUM(E70:INDEX(E70:AI70,1,B70))</f>
        <v>63209</v>
      </c>
      <c r="E70" s="8">
        <f>_xlfn.DAYS($C70, 'Loan Detail'!$L$2)+E$1</f>
        <v>2024</v>
      </c>
      <c r="F70" s="8">
        <f>_xlfn.DAYS($C70, 'Loan Detail'!$L$2)+F$1</f>
        <v>2025</v>
      </c>
      <c r="G70" s="8">
        <f>_xlfn.DAYS($C70, 'Loan Detail'!$L$2)+G$1</f>
        <v>2026</v>
      </c>
      <c r="H70" s="8">
        <f>_xlfn.DAYS($C70, 'Loan Detail'!$L$2)+H$1</f>
        <v>2027</v>
      </c>
      <c r="I70" s="8">
        <f>_xlfn.DAYS($C70, 'Loan Detail'!$L$2)+I$1</f>
        <v>2028</v>
      </c>
      <c r="J70" s="8">
        <f>_xlfn.DAYS($C70, 'Loan Detail'!$L$2)+J$1</f>
        <v>2029</v>
      </c>
      <c r="K70" s="8">
        <f>_xlfn.DAYS($C70, 'Loan Detail'!$L$2)+K$1</f>
        <v>2030</v>
      </c>
      <c r="L70" s="8">
        <f>_xlfn.DAYS($C70, 'Loan Detail'!$L$2)+L$1</f>
        <v>2031</v>
      </c>
      <c r="M70" s="8">
        <f>_xlfn.DAYS($C70, 'Loan Detail'!$L$2)+M$1</f>
        <v>2032</v>
      </c>
      <c r="N70" s="8">
        <f>_xlfn.DAYS($C70, 'Loan Detail'!$L$2)+N$1</f>
        <v>2033</v>
      </c>
      <c r="O70" s="8">
        <f>_xlfn.DAYS($C70, 'Loan Detail'!$L$2)+O$1</f>
        <v>2034</v>
      </c>
      <c r="P70" s="8">
        <f>_xlfn.DAYS($C70, 'Loan Detail'!$L$2)+P$1</f>
        <v>2035</v>
      </c>
      <c r="Q70" s="8">
        <f>_xlfn.DAYS($C70, 'Loan Detail'!$L$2)+Q$1</f>
        <v>2036</v>
      </c>
      <c r="R70" s="8">
        <f>_xlfn.DAYS($C70, 'Loan Detail'!$L$2)+R$1</f>
        <v>2037</v>
      </c>
      <c r="S70" s="8">
        <f>_xlfn.DAYS($C70, 'Loan Detail'!$L$2)+S$1</f>
        <v>2038</v>
      </c>
      <c r="T70" s="8">
        <f>_xlfn.DAYS($C70, 'Loan Detail'!$L$2)+T$1</f>
        <v>2039</v>
      </c>
      <c r="U70" s="8">
        <f>_xlfn.DAYS($C70, 'Loan Detail'!$L$2)+U$1</f>
        <v>2040</v>
      </c>
      <c r="V70" s="8">
        <f>_xlfn.DAYS($C70, 'Loan Detail'!$L$2)+V$1</f>
        <v>2041</v>
      </c>
      <c r="W70" s="8">
        <f>_xlfn.DAYS($C70, 'Loan Detail'!$L$2)+W$1</f>
        <v>2042</v>
      </c>
      <c r="X70" s="8">
        <f>_xlfn.DAYS($C70, 'Loan Detail'!$L$2)+X$1</f>
        <v>2043</v>
      </c>
      <c r="Y70" s="8">
        <f>_xlfn.DAYS($C70, 'Loan Detail'!$L$2)+Y$1</f>
        <v>2044</v>
      </c>
      <c r="Z70" s="8">
        <f>_xlfn.DAYS($C70, 'Loan Detail'!$L$2)+Z$1</f>
        <v>2045</v>
      </c>
      <c r="AA70" s="8">
        <f>_xlfn.DAYS($C70, 'Loan Detail'!$L$2)+AA$1</f>
        <v>2046</v>
      </c>
      <c r="AB70" s="8">
        <f>_xlfn.DAYS($C70, 'Loan Detail'!$L$2)+AB$1</f>
        <v>2047</v>
      </c>
      <c r="AC70" s="8">
        <f>_xlfn.DAYS($C70, 'Loan Detail'!$L$2)+AC$1</f>
        <v>2048</v>
      </c>
      <c r="AD70" s="8">
        <f>_xlfn.DAYS($C70, 'Loan Detail'!$L$2)+AD$1</f>
        <v>2049</v>
      </c>
      <c r="AE70" s="8">
        <f>_xlfn.DAYS($C70, 'Loan Detail'!$L$2)+AE$1</f>
        <v>2050</v>
      </c>
      <c r="AF70" s="8">
        <f>_xlfn.DAYS($C70, 'Loan Detail'!$L$2)+AF$1</f>
        <v>2051</v>
      </c>
      <c r="AG70" s="8">
        <f>_xlfn.DAYS($C70, 'Loan Detail'!$L$2)+AG$1</f>
        <v>2052</v>
      </c>
      <c r="AH70" s="8">
        <f>_xlfn.DAYS($C70, 'Loan Detail'!$L$2)+AH$1</f>
        <v>2053</v>
      </c>
      <c r="AI70" s="8">
        <f>_xlfn.DAYS($C70, 'Loan Detail'!$L$2)+AI$1</f>
        <v>2054</v>
      </c>
    </row>
    <row r="71" spans="1:35" x14ac:dyDescent="0.3">
      <c r="A71">
        <v>69</v>
      </c>
      <c r="B71">
        <f t="shared" si="1"/>
        <v>28</v>
      </c>
      <c r="C71" s="11">
        <v>45689</v>
      </c>
      <c r="D71" s="19">
        <f>SUM(E71:INDEX(E71:AI71,1,B71))</f>
        <v>57918</v>
      </c>
      <c r="E71" s="8">
        <f>_xlfn.DAYS($C71, 'Loan Detail'!$L$2)+E$1</f>
        <v>2055</v>
      </c>
      <c r="F71" s="8">
        <f>_xlfn.DAYS($C71, 'Loan Detail'!$L$2)+F$1</f>
        <v>2056</v>
      </c>
      <c r="G71" s="8">
        <f>_xlfn.DAYS($C71, 'Loan Detail'!$L$2)+G$1</f>
        <v>2057</v>
      </c>
      <c r="H71" s="8">
        <f>_xlfn.DAYS($C71, 'Loan Detail'!$L$2)+H$1</f>
        <v>2058</v>
      </c>
      <c r="I71" s="8">
        <f>_xlfn.DAYS($C71, 'Loan Detail'!$L$2)+I$1</f>
        <v>2059</v>
      </c>
      <c r="J71" s="8">
        <f>_xlfn.DAYS($C71, 'Loan Detail'!$L$2)+J$1</f>
        <v>2060</v>
      </c>
      <c r="K71" s="8">
        <f>_xlfn.DAYS($C71, 'Loan Detail'!$L$2)+K$1</f>
        <v>2061</v>
      </c>
      <c r="L71" s="8">
        <f>_xlfn.DAYS($C71, 'Loan Detail'!$L$2)+L$1</f>
        <v>2062</v>
      </c>
      <c r="M71" s="8">
        <f>_xlfn.DAYS($C71, 'Loan Detail'!$L$2)+M$1</f>
        <v>2063</v>
      </c>
      <c r="N71" s="8">
        <f>_xlfn.DAYS($C71, 'Loan Detail'!$L$2)+N$1</f>
        <v>2064</v>
      </c>
      <c r="O71" s="8">
        <f>_xlfn.DAYS($C71, 'Loan Detail'!$L$2)+O$1</f>
        <v>2065</v>
      </c>
      <c r="P71" s="8">
        <f>_xlfn.DAYS($C71, 'Loan Detail'!$L$2)+P$1</f>
        <v>2066</v>
      </c>
      <c r="Q71" s="8">
        <f>_xlfn.DAYS($C71, 'Loan Detail'!$L$2)+Q$1</f>
        <v>2067</v>
      </c>
      <c r="R71" s="8">
        <f>_xlfn.DAYS($C71, 'Loan Detail'!$L$2)+R$1</f>
        <v>2068</v>
      </c>
      <c r="S71" s="8">
        <f>_xlfn.DAYS($C71, 'Loan Detail'!$L$2)+S$1</f>
        <v>2069</v>
      </c>
      <c r="T71" s="8">
        <f>_xlfn.DAYS($C71, 'Loan Detail'!$L$2)+T$1</f>
        <v>2070</v>
      </c>
      <c r="U71" s="8">
        <f>_xlfn.DAYS($C71, 'Loan Detail'!$L$2)+U$1</f>
        <v>2071</v>
      </c>
      <c r="V71" s="8">
        <f>_xlfn.DAYS($C71, 'Loan Detail'!$L$2)+V$1</f>
        <v>2072</v>
      </c>
      <c r="W71" s="8">
        <f>_xlfn.DAYS($C71, 'Loan Detail'!$L$2)+W$1</f>
        <v>2073</v>
      </c>
      <c r="X71" s="8">
        <f>_xlfn.DAYS($C71, 'Loan Detail'!$L$2)+X$1</f>
        <v>2074</v>
      </c>
      <c r="Y71" s="8">
        <f>_xlfn.DAYS($C71, 'Loan Detail'!$L$2)+Y$1</f>
        <v>2075</v>
      </c>
      <c r="Z71" s="8">
        <f>_xlfn.DAYS($C71, 'Loan Detail'!$L$2)+Z$1</f>
        <v>2076</v>
      </c>
      <c r="AA71" s="8">
        <f>_xlfn.DAYS($C71, 'Loan Detail'!$L$2)+AA$1</f>
        <v>2077</v>
      </c>
      <c r="AB71" s="8">
        <f>_xlfn.DAYS($C71, 'Loan Detail'!$L$2)+AB$1</f>
        <v>2078</v>
      </c>
      <c r="AC71" s="8">
        <f>_xlfn.DAYS($C71, 'Loan Detail'!$L$2)+AC$1</f>
        <v>2079</v>
      </c>
      <c r="AD71" s="8">
        <f>_xlfn.DAYS($C71, 'Loan Detail'!$L$2)+AD$1</f>
        <v>2080</v>
      </c>
      <c r="AE71" s="8">
        <f>_xlfn.DAYS($C71, 'Loan Detail'!$L$2)+AE$1</f>
        <v>2081</v>
      </c>
      <c r="AF71" s="8">
        <f>_xlfn.DAYS($C71, 'Loan Detail'!$L$2)+AF$1</f>
        <v>2082</v>
      </c>
      <c r="AG71" s="8">
        <f>_xlfn.DAYS($C71, 'Loan Detail'!$L$2)+AG$1</f>
        <v>2083</v>
      </c>
      <c r="AH71" s="8">
        <f>_xlfn.DAYS($C71, 'Loan Detail'!$L$2)+AH$1</f>
        <v>2084</v>
      </c>
      <c r="AI71" s="8">
        <f>_xlfn.DAYS($C71, 'Loan Detail'!$L$2)+AI$1</f>
        <v>2085</v>
      </c>
    </row>
    <row r="72" spans="1:35" x14ac:dyDescent="0.3">
      <c r="A72">
        <v>70</v>
      </c>
      <c r="B72">
        <f t="shared" si="1"/>
        <v>31</v>
      </c>
      <c r="C72" s="11">
        <v>45717</v>
      </c>
      <c r="D72" s="19">
        <f>SUM(E72:INDEX(E72:AI72,1,B72))</f>
        <v>65038</v>
      </c>
      <c r="E72" s="8">
        <f>_xlfn.DAYS($C72, 'Loan Detail'!$L$2)+E$1</f>
        <v>2083</v>
      </c>
      <c r="F72" s="8">
        <f>_xlfn.DAYS($C72, 'Loan Detail'!$L$2)+F$1</f>
        <v>2084</v>
      </c>
      <c r="G72" s="8">
        <f>_xlfn.DAYS($C72, 'Loan Detail'!$L$2)+G$1</f>
        <v>2085</v>
      </c>
      <c r="H72" s="8">
        <f>_xlfn.DAYS($C72, 'Loan Detail'!$L$2)+H$1</f>
        <v>2086</v>
      </c>
      <c r="I72" s="8">
        <f>_xlfn.DAYS($C72, 'Loan Detail'!$L$2)+I$1</f>
        <v>2087</v>
      </c>
      <c r="J72" s="8">
        <f>_xlfn.DAYS($C72, 'Loan Detail'!$L$2)+J$1</f>
        <v>2088</v>
      </c>
      <c r="K72" s="8">
        <f>_xlfn.DAYS($C72, 'Loan Detail'!$L$2)+K$1</f>
        <v>2089</v>
      </c>
      <c r="L72" s="8">
        <f>_xlfn.DAYS($C72, 'Loan Detail'!$L$2)+L$1</f>
        <v>2090</v>
      </c>
      <c r="M72" s="8">
        <f>_xlfn.DAYS($C72, 'Loan Detail'!$L$2)+M$1</f>
        <v>2091</v>
      </c>
      <c r="N72" s="8">
        <f>_xlfn.DAYS($C72, 'Loan Detail'!$L$2)+N$1</f>
        <v>2092</v>
      </c>
      <c r="O72" s="8">
        <f>_xlfn.DAYS($C72, 'Loan Detail'!$L$2)+O$1</f>
        <v>2093</v>
      </c>
      <c r="P72" s="8">
        <f>_xlfn.DAYS($C72, 'Loan Detail'!$L$2)+P$1</f>
        <v>2094</v>
      </c>
      <c r="Q72" s="8">
        <f>_xlfn.DAYS($C72, 'Loan Detail'!$L$2)+Q$1</f>
        <v>2095</v>
      </c>
      <c r="R72" s="8">
        <f>_xlfn.DAYS($C72, 'Loan Detail'!$L$2)+R$1</f>
        <v>2096</v>
      </c>
      <c r="S72" s="8">
        <f>_xlfn.DAYS($C72, 'Loan Detail'!$L$2)+S$1</f>
        <v>2097</v>
      </c>
      <c r="T72" s="8">
        <f>_xlfn.DAYS($C72, 'Loan Detail'!$L$2)+T$1</f>
        <v>2098</v>
      </c>
      <c r="U72" s="8">
        <f>_xlfn.DAYS($C72, 'Loan Detail'!$L$2)+U$1</f>
        <v>2099</v>
      </c>
      <c r="V72" s="8">
        <f>_xlfn.DAYS($C72, 'Loan Detail'!$L$2)+V$1</f>
        <v>2100</v>
      </c>
      <c r="W72" s="8">
        <f>_xlfn.DAYS($C72, 'Loan Detail'!$L$2)+W$1</f>
        <v>2101</v>
      </c>
      <c r="X72" s="8">
        <f>_xlfn.DAYS($C72, 'Loan Detail'!$L$2)+X$1</f>
        <v>2102</v>
      </c>
      <c r="Y72" s="8">
        <f>_xlfn.DAYS($C72, 'Loan Detail'!$L$2)+Y$1</f>
        <v>2103</v>
      </c>
      <c r="Z72" s="8">
        <f>_xlfn.DAYS($C72, 'Loan Detail'!$L$2)+Z$1</f>
        <v>2104</v>
      </c>
      <c r="AA72" s="8">
        <f>_xlfn.DAYS($C72, 'Loan Detail'!$L$2)+AA$1</f>
        <v>2105</v>
      </c>
      <c r="AB72" s="8">
        <f>_xlfn.DAYS($C72, 'Loan Detail'!$L$2)+AB$1</f>
        <v>2106</v>
      </c>
      <c r="AC72" s="8">
        <f>_xlfn.DAYS($C72, 'Loan Detail'!$L$2)+AC$1</f>
        <v>2107</v>
      </c>
      <c r="AD72" s="8">
        <f>_xlfn.DAYS($C72, 'Loan Detail'!$L$2)+AD$1</f>
        <v>2108</v>
      </c>
      <c r="AE72" s="8">
        <f>_xlfn.DAYS($C72, 'Loan Detail'!$L$2)+AE$1</f>
        <v>2109</v>
      </c>
      <c r="AF72" s="8">
        <f>_xlfn.DAYS($C72, 'Loan Detail'!$L$2)+AF$1</f>
        <v>2110</v>
      </c>
      <c r="AG72" s="8">
        <f>_xlfn.DAYS($C72, 'Loan Detail'!$L$2)+AG$1</f>
        <v>2111</v>
      </c>
      <c r="AH72" s="8">
        <f>_xlfn.DAYS($C72, 'Loan Detail'!$L$2)+AH$1</f>
        <v>2112</v>
      </c>
      <c r="AI72" s="8">
        <f>_xlfn.DAYS($C72, 'Loan Detail'!$L$2)+AI$1</f>
        <v>2113</v>
      </c>
    </row>
    <row r="73" spans="1:35" x14ac:dyDescent="0.3">
      <c r="A73">
        <v>71</v>
      </c>
      <c r="B73">
        <f t="shared" si="1"/>
        <v>30</v>
      </c>
      <c r="C73" s="11">
        <v>45748</v>
      </c>
      <c r="D73" s="19">
        <f>SUM(E73:INDEX(E73:AI73,1,B73))</f>
        <v>63855</v>
      </c>
      <c r="E73" s="8">
        <f>_xlfn.DAYS($C73, 'Loan Detail'!$L$2)+E$1</f>
        <v>2114</v>
      </c>
      <c r="F73" s="8">
        <f>_xlfn.DAYS($C73, 'Loan Detail'!$L$2)+F$1</f>
        <v>2115</v>
      </c>
      <c r="G73" s="8">
        <f>_xlfn.DAYS($C73, 'Loan Detail'!$L$2)+G$1</f>
        <v>2116</v>
      </c>
      <c r="H73" s="8">
        <f>_xlfn.DAYS($C73, 'Loan Detail'!$L$2)+H$1</f>
        <v>2117</v>
      </c>
      <c r="I73" s="8">
        <f>_xlfn.DAYS($C73, 'Loan Detail'!$L$2)+I$1</f>
        <v>2118</v>
      </c>
      <c r="J73" s="8">
        <f>_xlfn.DAYS($C73, 'Loan Detail'!$L$2)+J$1</f>
        <v>2119</v>
      </c>
      <c r="K73" s="8">
        <f>_xlfn.DAYS($C73, 'Loan Detail'!$L$2)+K$1</f>
        <v>2120</v>
      </c>
      <c r="L73" s="8">
        <f>_xlfn.DAYS($C73, 'Loan Detail'!$L$2)+L$1</f>
        <v>2121</v>
      </c>
      <c r="M73" s="8">
        <f>_xlfn.DAYS($C73, 'Loan Detail'!$L$2)+M$1</f>
        <v>2122</v>
      </c>
      <c r="N73" s="8">
        <f>_xlfn.DAYS($C73, 'Loan Detail'!$L$2)+N$1</f>
        <v>2123</v>
      </c>
      <c r="O73" s="8">
        <f>_xlfn.DAYS($C73, 'Loan Detail'!$L$2)+O$1</f>
        <v>2124</v>
      </c>
      <c r="P73" s="8">
        <f>_xlfn.DAYS($C73, 'Loan Detail'!$L$2)+P$1</f>
        <v>2125</v>
      </c>
      <c r="Q73" s="8">
        <f>_xlfn.DAYS($C73, 'Loan Detail'!$L$2)+Q$1</f>
        <v>2126</v>
      </c>
      <c r="R73" s="8">
        <f>_xlfn.DAYS($C73, 'Loan Detail'!$L$2)+R$1</f>
        <v>2127</v>
      </c>
      <c r="S73" s="8">
        <f>_xlfn.DAYS($C73, 'Loan Detail'!$L$2)+S$1</f>
        <v>2128</v>
      </c>
      <c r="T73" s="8">
        <f>_xlfn.DAYS($C73, 'Loan Detail'!$L$2)+T$1</f>
        <v>2129</v>
      </c>
      <c r="U73" s="8">
        <f>_xlfn.DAYS($C73, 'Loan Detail'!$L$2)+U$1</f>
        <v>2130</v>
      </c>
      <c r="V73" s="8">
        <f>_xlfn.DAYS($C73, 'Loan Detail'!$L$2)+V$1</f>
        <v>2131</v>
      </c>
      <c r="W73" s="8">
        <f>_xlfn.DAYS($C73, 'Loan Detail'!$L$2)+W$1</f>
        <v>2132</v>
      </c>
      <c r="X73" s="8">
        <f>_xlfn.DAYS($C73, 'Loan Detail'!$L$2)+X$1</f>
        <v>2133</v>
      </c>
      <c r="Y73" s="8">
        <f>_xlfn.DAYS($C73, 'Loan Detail'!$L$2)+Y$1</f>
        <v>2134</v>
      </c>
      <c r="Z73" s="8">
        <f>_xlfn.DAYS($C73, 'Loan Detail'!$L$2)+Z$1</f>
        <v>2135</v>
      </c>
      <c r="AA73" s="8">
        <f>_xlfn.DAYS($C73, 'Loan Detail'!$L$2)+AA$1</f>
        <v>2136</v>
      </c>
      <c r="AB73" s="8">
        <f>_xlfn.DAYS($C73, 'Loan Detail'!$L$2)+AB$1</f>
        <v>2137</v>
      </c>
      <c r="AC73" s="8">
        <f>_xlfn.DAYS($C73, 'Loan Detail'!$L$2)+AC$1</f>
        <v>2138</v>
      </c>
      <c r="AD73" s="8">
        <f>_xlfn.DAYS($C73, 'Loan Detail'!$L$2)+AD$1</f>
        <v>2139</v>
      </c>
      <c r="AE73" s="8">
        <f>_xlfn.DAYS($C73, 'Loan Detail'!$L$2)+AE$1</f>
        <v>2140</v>
      </c>
      <c r="AF73" s="8">
        <f>_xlfn.DAYS($C73, 'Loan Detail'!$L$2)+AF$1</f>
        <v>2141</v>
      </c>
      <c r="AG73" s="8">
        <f>_xlfn.DAYS($C73, 'Loan Detail'!$L$2)+AG$1</f>
        <v>2142</v>
      </c>
      <c r="AH73" s="8">
        <f>_xlfn.DAYS($C73, 'Loan Detail'!$L$2)+AH$1</f>
        <v>2143</v>
      </c>
      <c r="AI73" s="8">
        <f>_xlfn.DAYS($C73, 'Loan Detail'!$L$2)+AI$1</f>
        <v>2144</v>
      </c>
    </row>
    <row r="74" spans="1:35" x14ac:dyDescent="0.3">
      <c r="A74">
        <v>72</v>
      </c>
      <c r="B74">
        <f t="shared" si="1"/>
        <v>31</v>
      </c>
      <c r="C74" s="11">
        <v>45778</v>
      </c>
      <c r="D74" s="19">
        <f>SUM(E74:INDEX(E74:AI74,1,B74))</f>
        <v>66929</v>
      </c>
      <c r="E74" s="8">
        <f>_xlfn.DAYS($C74, 'Loan Detail'!$L$2)+E$1</f>
        <v>2144</v>
      </c>
      <c r="F74" s="8">
        <f>_xlfn.DAYS($C74, 'Loan Detail'!$L$2)+F$1</f>
        <v>2145</v>
      </c>
      <c r="G74" s="8">
        <f>_xlfn.DAYS($C74, 'Loan Detail'!$L$2)+G$1</f>
        <v>2146</v>
      </c>
      <c r="H74" s="8">
        <f>_xlfn.DAYS($C74, 'Loan Detail'!$L$2)+H$1</f>
        <v>2147</v>
      </c>
      <c r="I74" s="8">
        <f>_xlfn.DAYS($C74, 'Loan Detail'!$L$2)+I$1</f>
        <v>2148</v>
      </c>
      <c r="J74" s="8">
        <f>_xlfn.DAYS($C74, 'Loan Detail'!$L$2)+J$1</f>
        <v>2149</v>
      </c>
      <c r="K74" s="8">
        <f>_xlfn.DAYS($C74, 'Loan Detail'!$L$2)+K$1</f>
        <v>2150</v>
      </c>
      <c r="L74" s="8">
        <f>_xlfn.DAYS($C74, 'Loan Detail'!$L$2)+L$1</f>
        <v>2151</v>
      </c>
      <c r="M74" s="8">
        <f>_xlfn.DAYS($C74, 'Loan Detail'!$L$2)+M$1</f>
        <v>2152</v>
      </c>
      <c r="N74" s="8">
        <f>_xlfn.DAYS($C74, 'Loan Detail'!$L$2)+N$1</f>
        <v>2153</v>
      </c>
      <c r="O74" s="8">
        <f>_xlfn.DAYS($C74, 'Loan Detail'!$L$2)+O$1</f>
        <v>2154</v>
      </c>
      <c r="P74" s="8">
        <f>_xlfn.DAYS($C74, 'Loan Detail'!$L$2)+P$1</f>
        <v>2155</v>
      </c>
      <c r="Q74" s="8">
        <f>_xlfn.DAYS($C74, 'Loan Detail'!$L$2)+Q$1</f>
        <v>2156</v>
      </c>
      <c r="R74" s="8">
        <f>_xlfn.DAYS($C74, 'Loan Detail'!$L$2)+R$1</f>
        <v>2157</v>
      </c>
      <c r="S74" s="8">
        <f>_xlfn.DAYS($C74, 'Loan Detail'!$L$2)+S$1</f>
        <v>2158</v>
      </c>
      <c r="T74" s="8">
        <f>_xlfn.DAYS($C74, 'Loan Detail'!$L$2)+T$1</f>
        <v>2159</v>
      </c>
      <c r="U74" s="8">
        <f>_xlfn.DAYS($C74, 'Loan Detail'!$L$2)+U$1</f>
        <v>2160</v>
      </c>
      <c r="V74" s="8">
        <f>_xlfn.DAYS($C74, 'Loan Detail'!$L$2)+V$1</f>
        <v>2161</v>
      </c>
      <c r="W74" s="8">
        <f>_xlfn.DAYS($C74, 'Loan Detail'!$L$2)+W$1</f>
        <v>2162</v>
      </c>
      <c r="X74" s="8">
        <f>_xlfn.DAYS($C74, 'Loan Detail'!$L$2)+X$1</f>
        <v>2163</v>
      </c>
      <c r="Y74" s="8">
        <f>_xlfn.DAYS($C74, 'Loan Detail'!$L$2)+Y$1</f>
        <v>2164</v>
      </c>
      <c r="Z74" s="8">
        <f>_xlfn.DAYS($C74, 'Loan Detail'!$L$2)+Z$1</f>
        <v>2165</v>
      </c>
      <c r="AA74" s="8">
        <f>_xlfn.DAYS($C74, 'Loan Detail'!$L$2)+AA$1</f>
        <v>2166</v>
      </c>
      <c r="AB74" s="8">
        <f>_xlfn.DAYS($C74, 'Loan Detail'!$L$2)+AB$1</f>
        <v>2167</v>
      </c>
      <c r="AC74" s="8">
        <f>_xlfn.DAYS($C74, 'Loan Detail'!$L$2)+AC$1</f>
        <v>2168</v>
      </c>
      <c r="AD74" s="8">
        <f>_xlfn.DAYS($C74, 'Loan Detail'!$L$2)+AD$1</f>
        <v>2169</v>
      </c>
      <c r="AE74" s="8">
        <f>_xlfn.DAYS($C74, 'Loan Detail'!$L$2)+AE$1</f>
        <v>2170</v>
      </c>
      <c r="AF74" s="8">
        <f>_xlfn.DAYS($C74, 'Loan Detail'!$L$2)+AF$1</f>
        <v>2171</v>
      </c>
      <c r="AG74" s="8">
        <f>_xlfn.DAYS($C74, 'Loan Detail'!$L$2)+AG$1</f>
        <v>2172</v>
      </c>
      <c r="AH74" s="8">
        <f>_xlfn.DAYS($C74, 'Loan Detail'!$L$2)+AH$1</f>
        <v>2173</v>
      </c>
      <c r="AI74" s="8">
        <f>_xlfn.DAYS($C74, 'Loan Detail'!$L$2)+AI$1</f>
        <v>2174</v>
      </c>
    </row>
    <row r="75" spans="1:35" x14ac:dyDescent="0.3">
      <c r="A75">
        <v>73</v>
      </c>
      <c r="B75">
        <f t="shared" si="1"/>
        <v>30</v>
      </c>
      <c r="C75" s="11">
        <v>45809</v>
      </c>
      <c r="D75" s="19">
        <f>SUM(E75:INDEX(E75:AI75,1,B75))</f>
        <v>65685</v>
      </c>
      <c r="E75" s="8">
        <f>_xlfn.DAYS($C75, 'Loan Detail'!$L$2)+E$1</f>
        <v>2175</v>
      </c>
      <c r="F75" s="8">
        <f>_xlfn.DAYS($C75, 'Loan Detail'!$L$2)+F$1</f>
        <v>2176</v>
      </c>
      <c r="G75" s="8">
        <f>_xlfn.DAYS($C75, 'Loan Detail'!$L$2)+G$1</f>
        <v>2177</v>
      </c>
      <c r="H75" s="8">
        <f>_xlfn.DAYS($C75, 'Loan Detail'!$L$2)+H$1</f>
        <v>2178</v>
      </c>
      <c r="I75" s="8">
        <f>_xlfn.DAYS($C75, 'Loan Detail'!$L$2)+I$1</f>
        <v>2179</v>
      </c>
      <c r="J75" s="8">
        <f>_xlfn.DAYS($C75, 'Loan Detail'!$L$2)+J$1</f>
        <v>2180</v>
      </c>
      <c r="K75" s="8">
        <f>_xlfn.DAYS($C75, 'Loan Detail'!$L$2)+K$1</f>
        <v>2181</v>
      </c>
      <c r="L75" s="8">
        <f>_xlfn.DAYS($C75, 'Loan Detail'!$L$2)+L$1</f>
        <v>2182</v>
      </c>
      <c r="M75" s="8">
        <f>_xlfn.DAYS($C75, 'Loan Detail'!$L$2)+M$1</f>
        <v>2183</v>
      </c>
      <c r="N75" s="8">
        <f>_xlfn.DAYS($C75, 'Loan Detail'!$L$2)+N$1</f>
        <v>2184</v>
      </c>
      <c r="O75" s="8">
        <f>_xlfn.DAYS($C75, 'Loan Detail'!$L$2)+O$1</f>
        <v>2185</v>
      </c>
      <c r="P75" s="8">
        <f>_xlfn.DAYS($C75, 'Loan Detail'!$L$2)+P$1</f>
        <v>2186</v>
      </c>
      <c r="Q75" s="8">
        <f>_xlfn.DAYS($C75, 'Loan Detail'!$L$2)+Q$1</f>
        <v>2187</v>
      </c>
      <c r="R75" s="8">
        <f>_xlfn.DAYS($C75, 'Loan Detail'!$L$2)+R$1</f>
        <v>2188</v>
      </c>
      <c r="S75" s="8">
        <f>_xlfn.DAYS($C75, 'Loan Detail'!$L$2)+S$1</f>
        <v>2189</v>
      </c>
      <c r="T75" s="8">
        <f>_xlfn.DAYS($C75, 'Loan Detail'!$L$2)+T$1</f>
        <v>2190</v>
      </c>
      <c r="U75" s="8">
        <f>_xlfn.DAYS($C75, 'Loan Detail'!$L$2)+U$1</f>
        <v>2191</v>
      </c>
      <c r="V75" s="8">
        <f>_xlfn.DAYS($C75, 'Loan Detail'!$L$2)+V$1</f>
        <v>2192</v>
      </c>
      <c r="W75" s="8">
        <f>_xlfn.DAYS($C75, 'Loan Detail'!$L$2)+W$1</f>
        <v>2193</v>
      </c>
      <c r="X75" s="8">
        <f>_xlfn.DAYS($C75, 'Loan Detail'!$L$2)+X$1</f>
        <v>2194</v>
      </c>
      <c r="Y75" s="8">
        <f>_xlfn.DAYS($C75, 'Loan Detail'!$L$2)+Y$1</f>
        <v>2195</v>
      </c>
      <c r="Z75" s="8">
        <f>_xlfn.DAYS($C75, 'Loan Detail'!$L$2)+Z$1</f>
        <v>2196</v>
      </c>
      <c r="AA75" s="8">
        <f>_xlfn.DAYS($C75, 'Loan Detail'!$L$2)+AA$1</f>
        <v>2197</v>
      </c>
      <c r="AB75" s="8">
        <f>_xlfn.DAYS($C75, 'Loan Detail'!$L$2)+AB$1</f>
        <v>2198</v>
      </c>
      <c r="AC75" s="8">
        <f>_xlfn.DAYS($C75, 'Loan Detail'!$L$2)+AC$1</f>
        <v>2199</v>
      </c>
      <c r="AD75" s="8">
        <f>_xlfn.DAYS($C75, 'Loan Detail'!$L$2)+AD$1</f>
        <v>2200</v>
      </c>
      <c r="AE75" s="8">
        <f>_xlfn.DAYS($C75, 'Loan Detail'!$L$2)+AE$1</f>
        <v>2201</v>
      </c>
      <c r="AF75" s="8">
        <f>_xlfn.DAYS($C75, 'Loan Detail'!$L$2)+AF$1</f>
        <v>2202</v>
      </c>
      <c r="AG75" s="8">
        <f>_xlfn.DAYS($C75, 'Loan Detail'!$L$2)+AG$1</f>
        <v>2203</v>
      </c>
      <c r="AH75" s="8">
        <f>_xlfn.DAYS($C75, 'Loan Detail'!$L$2)+AH$1</f>
        <v>2204</v>
      </c>
      <c r="AI75" s="8">
        <f>_xlfn.DAYS($C75, 'Loan Detail'!$L$2)+AI$1</f>
        <v>2205</v>
      </c>
    </row>
    <row r="76" spans="1:35" x14ac:dyDescent="0.3">
      <c r="A76">
        <v>74</v>
      </c>
      <c r="B76">
        <f t="shared" si="1"/>
        <v>31</v>
      </c>
      <c r="C76" s="11">
        <v>45839</v>
      </c>
      <c r="D76" s="19">
        <f>SUM(E76:INDEX(E76:AI76,1,B76))</f>
        <v>68820</v>
      </c>
      <c r="E76" s="8">
        <f>_xlfn.DAYS($C76, 'Loan Detail'!$L$2)+E$1</f>
        <v>2205</v>
      </c>
      <c r="F76" s="8">
        <f>_xlfn.DAYS($C76, 'Loan Detail'!$L$2)+F$1</f>
        <v>2206</v>
      </c>
      <c r="G76" s="8">
        <f>_xlfn.DAYS($C76, 'Loan Detail'!$L$2)+G$1</f>
        <v>2207</v>
      </c>
      <c r="H76" s="8">
        <f>_xlfn.DAYS($C76, 'Loan Detail'!$L$2)+H$1</f>
        <v>2208</v>
      </c>
      <c r="I76" s="8">
        <f>_xlfn.DAYS($C76, 'Loan Detail'!$L$2)+I$1</f>
        <v>2209</v>
      </c>
      <c r="J76" s="8">
        <f>_xlfn.DAYS($C76, 'Loan Detail'!$L$2)+J$1</f>
        <v>2210</v>
      </c>
      <c r="K76" s="8">
        <f>_xlfn.DAYS($C76, 'Loan Detail'!$L$2)+K$1</f>
        <v>2211</v>
      </c>
      <c r="L76" s="8">
        <f>_xlfn.DAYS($C76, 'Loan Detail'!$L$2)+L$1</f>
        <v>2212</v>
      </c>
      <c r="M76" s="8">
        <f>_xlfn.DAYS($C76, 'Loan Detail'!$L$2)+M$1</f>
        <v>2213</v>
      </c>
      <c r="N76" s="8">
        <f>_xlfn.DAYS($C76, 'Loan Detail'!$L$2)+N$1</f>
        <v>2214</v>
      </c>
      <c r="O76" s="8">
        <f>_xlfn.DAYS($C76, 'Loan Detail'!$L$2)+O$1</f>
        <v>2215</v>
      </c>
      <c r="P76" s="8">
        <f>_xlfn.DAYS($C76, 'Loan Detail'!$L$2)+P$1</f>
        <v>2216</v>
      </c>
      <c r="Q76" s="8">
        <f>_xlfn.DAYS($C76, 'Loan Detail'!$L$2)+Q$1</f>
        <v>2217</v>
      </c>
      <c r="R76" s="8">
        <f>_xlfn.DAYS($C76, 'Loan Detail'!$L$2)+R$1</f>
        <v>2218</v>
      </c>
      <c r="S76" s="8">
        <f>_xlfn.DAYS($C76, 'Loan Detail'!$L$2)+S$1</f>
        <v>2219</v>
      </c>
      <c r="T76" s="8">
        <f>_xlfn.DAYS($C76, 'Loan Detail'!$L$2)+T$1</f>
        <v>2220</v>
      </c>
      <c r="U76" s="8">
        <f>_xlfn.DAYS($C76, 'Loan Detail'!$L$2)+U$1</f>
        <v>2221</v>
      </c>
      <c r="V76" s="8">
        <f>_xlfn.DAYS($C76, 'Loan Detail'!$L$2)+V$1</f>
        <v>2222</v>
      </c>
      <c r="W76" s="8">
        <f>_xlfn.DAYS($C76, 'Loan Detail'!$L$2)+W$1</f>
        <v>2223</v>
      </c>
      <c r="X76" s="8">
        <f>_xlfn.DAYS($C76, 'Loan Detail'!$L$2)+X$1</f>
        <v>2224</v>
      </c>
      <c r="Y76" s="8">
        <f>_xlfn.DAYS($C76, 'Loan Detail'!$L$2)+Y$1</f>
        <v>2225</v>
      </c>
      <c r="Z76" s="8">
        <f>_xlfn.DAYS($C76, 'Loan Detail'!$L$2)+Z$1</f>
        <v>2226</v>
      </c>
      <c r="AA76" s="8">
        <f>_xlfn.DAYS($C76, 'Loan Detail'!$L$2)+AA$1</f>
        <v>2227</v>
      </c>
      <c r="AB76" s="8">
        <f>_xlfn.DAYS($C76, 'Loan Detail'!$L$2)+AB$1</f>
        <v>2228</v>
      </c>
      <c r="AC76" s="8">
        <f>_xlfn.DAYS($C76, 'Loan Detail'!$L$2)+AC$1</f>
        <v>2229</v>
      </c>
      <c r="AD76" s="8">
        <f>_xlfn.DAYS($C76, 'Loan Detail'!$L$2)+AD$1</f>
        <v>2230</v>
      </c>
      <c r="AE76" s="8">
        <f>_xlfn.DAYS($C76, 'Loan Detail'!$L$2)+AE$1</f>
        <v>2231</v>
      </c>
      <c r="AF76" s="8">
        <f>_xlfn.DAYS($C76, 'Loan Detail'!$L$2)+AF$1</f>
        <v>2232</v>
      </c>
      <c r="AG76" s="8">
        <f>_xlfn.DAYS($C76, 'Loan Detail'!$L$2)+AG$1</f>
        <v>2233</v>
      </c>
      <c r="AH76" s="8">
        <f>_xlfn.DAYS($C76, 'Loan Detail'!$L$2)+AH$1</f>
        <v>2234</v>
      </c>
      <c r="AI76" s="8">
        <f>_xlfn.DAYS($C76, 'Loan Detail'!$L$2)+AI$1</f>
        <v>2235</v>
      </c>
    </row>
    <row r="77" spans="1:35" x14ac:dyDescent="0.3">
      <c r="A77">
        <v>75</v>
      </c>
      <c r="B77">
        <f t="shared" si="1"/>
        <v>31</v>
      </c>
      <c r="C77" s="11">
        <v>45870</v>
      </c>
      <c r="D77" s="19">
        <f>SUM(E77:INDEX(E77:AI77,1,B77))</f>
        <v>69781</v>
      </c>
      <c r="E77" s="8">
        <f>_xlfn.DAYS($C77, 'Loan Detail'!$L$2)+E$1</f>
        <v>2236</v>
      </c>
      <c r="F77" s="8">
        <f>_xlfn.DAYS($C77, 'Loan Detail'!$L$2)+F$1</f>
        <v>2237</v>
      </c>
      <c r="G77" s="8">
        <f>_xlfn.DAYS($C77, 'Loan Detail'!$L$2)+G$1</f>
        <v>2238</v>
      </c>
      <c r="H77" s="8">
        <f>_xlfn.DAYS($C77, 'Loan Detail'!$L$2)+H$1</f>
        <v>2239</v>
      </c>
      <c r="I77" s="8">
        <f>_xlfn.DAYS($C77, 'Loan Detail'!$L$2)+I$1</f>
        <v>2240</v>
      </c>
      <c r="J77" s="8">
        <f>_xlfn.DAYS($C77, 'Loan Detail'!$L$2)+J$1</f>
        <v>2241</v>
      </c>
      <c r="K77" s="8">
        <f>_xlfn.DAYS($C77, 'Loan Detail'!$L$2)+K$1</f>
        <v>2242</v>
      </c>
      <c r="L77" s="8">
        <f>_xlfn.DAYS($C77, 'Loan Detail'!$L$2)+L$1</f>
        <v>2243</v>
      </c>
      <c r="M77" s="8">
        <f>_xlfn.DAYS($C77, 'Loan Detail'!$L$2)+M$1</f>
        <v>2244</v>
      </c>
      <c r="N77" s="8">
        <f>_xlfn.DAYS($C77, 'Loan Detail'!$L$2)+N$1</f>
        <v>2245</v>
      </c>
      <c r="O77" s="8">
        <f>_xlfn.DAYS($C77, 'Loan Detail'!$L$2)+O$1</f>
        <v>2246</v>
      </c>
      <c r="P77" s="8">
        <f>_xlfn.DAYS($C77, 'Loan Detail'!$L$2)+P$1</f>
        <v>2247</v>
      </c>
      <c r="Q77" s="8">
        <f>_xlfn.DAYS($C77, 'Loan Detail'!$L$2)+Q$1</f>
        <v>2248</v>
      </c>
      <c r="R77" s="8">
        <f>_xlfn.DAYS($C77, 'Loan Detail'!$L$2)+R$1</f>
        <v>2249</v>
      </c>
      <c r="S77" s="8">
        <f>_xlfn.DAYS($C77, 'Loan Detail'!$L$2)+S$1</f>
        <v>2250</v>
      </c>
      <c r="T77" s="8">
        <f>_xlfn.DAYS($C77, 'Loan Detail'!$L$2)+T$1</f>
        <v>2251</v>
      </c>
      <c r="U77" s="8">
        <f>_xlfn.DAYS($C77, 'Loan Detail'!$L$2)+U$1</f>
        <v>2252</v>
      </c>
      <c r="V77" s="8">
        <f>_xlfn.DAYS($C77, 'Loan Detail'!$L$2)+V$1</f>
        <v>2253</v>
      </c>
      <c r="W77" s="8">
        <f>_xlfn.DAYS($C77, 'Loan Detail'!$L$2)+W$1</f>
        <v>2254</v>
      </c>
      <c r="X77" s="8">
        <f>_xlfn.DAYS($C77, 'Loan Detail'!$L$2)+X$1</f>
        <v>2255</v>
      </c>
      <c r="Y77" s="8">
        <f>_xlfn.DAYS($C77, 'Loan Detail'!$L$2)+Y$1</f>
        <v>2256</v>
      </c>
      <c r="Z77" s="8">
        <f>_xlfn.DAYS($C77, 'Loan Detail'!$L$2)+Z$1</f>
        <v>2257</v>
      </c>
      <c r="AA77" s="8">
        <f>_xlfn.DAYS($C77, 'Loan Detail'!$L$2)+AA$1</f>
        <v>2258</v>
      </c>
      <c r="AB77" s="8">
        <f>_xlfn.DAYS($C77, 'Loan Detail'!$L$2)+AB$1</f>
        <v>2259</v>
      </c>
      <c r="AC77" s="8">
        <f>_xlfn.DAYS($C77, 'Loan Detail'!$L$2)+AC$1</f>
        <v>2260</v>
      </c>
      <c r="AD77" s="8">
        <f>_xlfn.DAYS($C77, 'Loan Detail'!$L$2)+AD$1</f>
        <v>2261</v>
      </c>
      <c r="AE77" s="8">
        <f>_xlfn.DAYS($C77, 'Loan Detail'!$L$2)+AE$1</f>
        <v>2262</v>
      </c>
      <c r="AF77" s="8">
        <f>_xlfn.DAYS($C77, 'Loan Detail'!$L$2)+AF$1</f>
        <v>2263</v>
      </c>
      <c r="AG77" s="8">
        <f>_xlfn.DAYS($C77, 'Loan Detail'!$L$2)+AG$1</f>
        <v>2264</v>
      </c>
      <c r="AH77" s="8">
        <f>_xlfn.DAYS($C77, 'Loan Detail'!$L$2)+AH$1</f>
        <v>2265</v>
      </c>
      <c r="AI77" s="8">
        <f>_xlfn.DAYS($C77, 'Loan Detail'!$L$2)+AI$1</f>
        <v>2266</v>
      </c>
    </row>
    <row r="78" spans="1:35" x14ac:dyDescent="0.3">
      <c r="A78">
        <v>76</v>
      </c>
      <c r="B78">
        <f t="shared" si="1"/>
        <v>30</v>
      </c>
      <c r="C78" s="11">
        <v>45901</v>
      </c>
      <c r="D78" s="19">
        <f>SUM(E78:INDEX(E78:AI78,1,B78))</f>
        <v>68445</v>
      </c>
      <c r="E78" s="8">
        <f>_xlfn.DAYS($C78, 'Loan Detail'!$L$2)+E$1</f>
        <v>2267</v>
      </c>
      <c r="F78" s="8">
        <f>_xlfn.DAYS($C78, 'Loan Detail'!$L$2)+F$1</f>
        <v>2268</v>
      </c>
      <c r="G78" s="8">
        <f>_xlfn.DAYS($C78, 'Loan Detail'!$L$2)+G$1</f>
        <v>2269</v>
      </c>
      <c r="H78" s="8">
        <f>_xlfn.DAYS($C78, 'Loan Detail'!$L$2)+H$1</f>
        <v>2270</v>
      </c>
      <c r="I78" s="8">
        <f>_xlfn.DAYS($C78, 'Loan Detail'!$L$2)+I$1</f>
        <v>2271</v>
      </c>
      <c r="J78" s="8">
        <f>_xlfn.DAYS($C78, 'Loan Detail'!$L$2)+J$1</f>
        <v>2272</v>
      </c>
      <c r="K78" s="8">
        <f>_xlfn.DAYS($C78, 'Loan Detail'!$L$2)+K$1</f>
        <v>2273</v>
      </c>
      <c r="L78" s="8">
        <f>_xlfn.DAYS($C78, 'Loan Detail'!$L$2)+L$1</f>
        <v>2274</v>
      </c>
      <c r="M78" s="8">
        <f>_xlfn.DAYS($C78, 'Loan Detail'!$L$2)+M$1</f>
        <v>2275</v>
      </c>
      <c r="N78" s="8">
        <f>_xlfn.DAYS($C78, 'Loan Detail'!$L$2)+N$1</f>
        <v>2276</v>
      </c>
      <c r="O78" s="8">
        <f>_xlfn.DAYS($C78, 'Loan Detail'!$L$2)+O$1</f>
        <v>2277</v>
      </c>
      <c r="P78" s="8">
        <f>_xlfn.DAYS($C78, 'Loan Detail'!$L$2)+P$1</f>
        <v>2278</v>
      </c>
      <c r="Q78" s="8">
        <f>_xlfn.DAYS($C78, 'Loan Detail'!$L$2)+Q$1</f>
        <v>2279</v>
      </c>
      <c r="R78" s="8">
        <f>_xlfn.DAYS($C78, 'Loan Detail'!$L$2)+R$1</f>
        <v>2280</v>
      </c>
      <c r="S78" s="8">
        <f>_xlfn.DAYS($C78, 'Loan Detail'!$L$2)+S$1</f>
        <v>2281</v>
      </c>
      <c r="T78" s="8">
        <f>_xlfn.DAYS($C78, 'Loan Detail'!$L$2)+T$1</f>
        <v>2282</v>
      </c>
      <c r="U78" s="8">
        <f>_xlfn.DAYS($C78, 'Loan Detail'!$L$2)+U$1</f>
        <v>2283</v>
      </c>
      <c r="V78" s="8">
        <f>_xlfn.DAYS($C78, 'Loan Detail'!$L$2)+V$1</f>
        <v>2284</v>
      </c>
      <c r="W78" s="8">
        <f>_xlfn.DAYS($C78, 'Loan Detail'!$L$2)+W$1</f>
        <v>2285</v>
      </c>
      <c r="X78" s="8">
        <f>_xlfn.DAYS($C78, 'Loan Detail'!$L$2)+X$1</f>
        <v>2286</v>
      </c>
      <c r="Y78" s="8">
        <f>_xlfn.DAYS($C78, 'Loan Detail'!$L$2)+Y$1</f>
        <v>2287</v>
      </c>
      <c r="Z78" s="8">
        <f>_xlfn.DAYS($C78, 'Loan Detail'!$L$2)+Z$1</f>
        <v>2288</v>
      </c>
      <c r="AA78" s="8">
        <f>_xlfn.DAYS($C78, 'Loan Detail'!$L$2)+AA$1</f>
        <v>2289</v>
      </c>
      <c r="AB78" s="8">
        <f>_xlfn.DAYS($C78, 'Loan Detail'!$L$2)+AB$1</f>
        <v>2290</v>
      </c>
      <c r="AC78" s="8">
        <f>_xlfn.DAYS($C78, 'Loan Detail'!$L$2)+AC$1</f>
        <v>2291</v>
      </c>
      <c r="AD78" s="8">
        <f>_xlfn.DAYS($C78, 'Loan Detail'!$L$2)+AD$1</f>
        <v>2292</v>
      </c>
      <c r="AE78" s="8">
        <f>_xlfn.DAYS($C78, 'Loan Detail'!$L$2)+AE$1</f>
        <v>2293</v>
      </c>
      <c r="AF78" s="8">
        <f>_xlfn.DAYS($C78, 'Loan Detail'!$L$2)+AF$1</f>
        <v>2294</v>
      </c>
      <c r="AG78" s="8">
        <f>_xlfn.DAYS($C78, 'Loan Detail'!$L$2)+AG$1</f>
        <v>2295</v>
      </c>
      <c r="AH78" s="8">
        <f>_xlfn.DAYS($C78, 'Loan Detail'!$L$2)+AH$1</f>
        <v>2296</v>
      </c>
      <c r="AI78" s="8">
        <f>_xlfn.DAYS($C78, 'Loan Detail'!$L$2)+AI$1</f>
        <v>2297</v>
      </c>
    </row>
    <row r="79" spans="1:35" x14ac:dyDescent="0.3">
      <c r="A79">
        <v>77</v>
      </c>
      <c r="B79">
        <f t="shared" si="1"/>
        <v>31</v>
      </c>
      <c r="C79" s="11">
        <v>45931</v>
      </c>
      <c r="D79" s="19">
        <f>SUM(E79:INDEX(E79:AI79,1,B79))</f>
        <v>71672</v>
      </c>
      <c r="E79" s="8">
        <f>_xlfn.DAYS($C79, 'Loan Detail'!$L$2)+E$1</f>
        <v>2297</v>
      </c>
      <c r="F79" s="8">
        <f>_xlfn.DAYS($C79, 'Loan Detail'!$L$2)+F$1</f>
        <v>2298</v>
      </c>
      <c r="G79" s="8">
        <f>_xlfn.DAYS($C79, 'Loan Detail'!$L$2)+G$1</f>
        <v>2299</v>
      </c>
      <c r="H79" s="8">
        <f>_xlfn.DAYS($C79, 'Loan Detail'!$L$2)+H$1</f>
        <v>2300</v>
      </c>
      <c r="I79" s="8">
        <f>_xlfn.DAYS($C79, 'Loan Detail'!$L$2)+I$1</f>
        <v>2301</v>
      </c>
      <c r="J79" s="8">
        <f>_xlfn.DAYS($C79, 'Loan Detail'!$L$2)+J$1</f>
        <v>2302</v>
      </c>
      <c r="K79" s="8">
        <f>_xlfn.DAYS($C79, 'Loan Detail'!$L$2)+K$1</f>
        <v>2303</v>
      </c>
      <c r="L79" s="8">
        <f>_xlfn.DAYS($C79, 'Loan Detail'!$L$2)+L$1</f>
        <v>2304</v>
      </c>
      <c r="M79" s="8">
        <f>_xlfn.DAYS($C79, 'Loan Detail'!$L$2)+M$1</f>
        <v>2305</v>
      </c>
      <c r="N79" s="8">
        <f>_xlfn.DAYS($C79, 'Loan Detail'!$L$2)+N$1</f>
        <v>2306</v>
      </c>
      <c r="O79" s="8">
        <f>_xlfn.DAYS($C79, 'Loan Detail'!$L$2)+O$1</f>
        <v>2307</v>
      </c>
      <c r="P79" s="8">
        <f>_xlfn.DAYS($C79, 'Loan Detail'!$L$2)+P$1</f>
        <v>2308</v>
      </c>
      <c r="Q79" s="8">
        <f>_xlfn.DAYS($C79, 'Loan Detail'!$L$2)+Q$1</f>
        <v>2309</v>
      </c>
      <c r="R79" s="8">
        <f>_xlfn.DAYS($C79, 'Loan Detail'!$L$2)+R$1</f>
        <v>2310</v>
      </c>
      <c r="S79" s="8">
        <f>_xlfn.DAYS($C79, 'Loan Detail'!$L$2)+S$1</f>
        <v>2311</v>
      </c>
      <c r="T79" s="8">
        <f>_xlfn.DAYS($C79, 'Loan Detail'!$L$2)+T$1</f>
        <v>2312</v>
      </c>
      <c r="U79" s="8">
        <f>_xlfn.DAYS($C79, 'Loan Detail'!$L$2)+U$1</f>
        <v>2313</v>
      </c>
      <c r="V79" s="8">
        <f>_xlfn.DAYS($C79, 'Loan Detail'!$L$2)+V$1</f>
        <v>2314</v>
      </c>
      <c r="W79" s="8">
        <f>_xlfn.DAYS($C79, 'Loan Detail'!$L$2)+W$1</f>
        <v>2315</v>
      </c>
      <c r="X79" s="8">
        <f>_xlfn.DAYS($C79, 'Loan Detail'!$L$2)+X$1</f>
        <v>2316</v>
      </c>
      <c r="Y79" s="8">
        <f>_xlfn.DAYS($C79, 'Loan Detail'!$L$2)+Y$1</f>
        <v>2317</v>
      </c>
      <c r="Z79" s="8">
        <f>_xlfn.DAYS($C79, 'Loan Detail'!$L$2)+Z$1</f>
        <v>2318</v>
      </c>
      <c r="AA79" s="8">
        <f>_xlfn.DAYS($C79, 'Loan Detail'!$L$2)+AA$1</f>
        <v>2319</v>
      </c>
      <c r="AB79" s="8">
        <f>_xlfn.DAYS($C79, 'Loan Detail'!$L$2)+AB$1</f>
        <v>2320</v>
      </c>
      <c r="AC79" s="8">
        <f>_xlfn.DAYS($C79, 'Loan Detail'!$L$2)+AC$1</f>
        <v>2321</v>
      </c>
      <c r="AD79" s="8">
        <f>_xlfn.DAYS($C79, 'Loan Detail'!$L$2)+AD$1</f>
        <v>2322</v>
      </c>
      <c r="AE79" s="8">
        <f>_xlfn.DAYS($C79, 'Loan Detail'!$L$2)+AE$1</f>
        <v>2323</v>
      </c>
      <c r="AF79" s="8">
        <f>_xlfn.DAYS($C79, 'Loan Detail'!$L$2)+AF$1</f>
        <v>2324</v>
      </c>
      <c r="AG79" s="8">
        <f>_xlfn.DAYS($C79, 'Loan Detail'!$L$2)+AG$1</f>
        <v>2325</v>
      </c>
      <c r="AH79" s="8">
        <f>_xlfn.DAYS($C79, 'Loan Detail'!$L$2)+AH$1</f>
        <v>2326</v>
      </c>
      <c r="AI79" s="8">
        <f>_xlfn.DAYS($C79, 'Loan Detail'!$L$2)+AI$1</f>
        <v>2327</v>
      </c>
    </row>
    <row r="80" spans="1:35" x14ac:dyDescent="0.3">
      <c r="A80">
        <v>78</v>
      </c>
      <c r="B80">
        <f t="shared" si="1"/>
        <v>30</v>
      </c>
      <c r="C80" s="11">
        <v>45962</v>
      </c>
      <c r="D80" s="19">
        <f>SUM(E80:INDEX(E80:AI80,1,B80))</f>
        <v>70275</v>
      </c>
      <c r="E80" s="8">
        <f>_xlfn.DAYS($C80, 'Loan Detail'!$L$2)+E$1</f>
        <v>2328</v>
      </c>
      <c r="F80" s="8">
        <f>_xlfn.DAYS($C80, 'Loan Detail'!$L$2)+F$1</f>
        <v>2329</v>
      </c>
      <c r="G80" s="8">
        <f>_xlfn.DAYS($C80, 'Loan Detail'!$L$2)+G$1</f>
        <v>2330</v>
      </c>
      <c r="H80" s="8">
        <f>_xlfn.DAYS($C80, 'Loan Detail'!$L$2)+H$1</f>
        <v>2331</v>
      </c>
      <c r="I80" s="8">
        <f>_xlfn.DAYS($C80, 'Loan Detail'!$L$2)+I$1</f>
        <v>2332</v>
      </c>
      <c r="J80" s="8">
        <f>_xlfn.DAYS($C80, 'Loan Detail'!$L$2)+J$1</f>
        <v>2333</v>
      </c>
      <c r="K80" s="8">
        <f>_xlfn.DAYS($C80, 'Loan Detail'!$L$2)+K$1</f>
        <v>2334</v>
      </c>
      <c r="L80" s="8">
        <f>_xlfn.DAYS($C80, 'Loan Detail'!$L$2)+L$1</f>
        <v>2335</v>
      </c>
      <c r="M80" s="8">
        <f>_xlfn.DAYS($C80, 'Loan Detail'!$L$2)+M$1</f>
        <v>2336</v>
      </c>
      <c r="N80" s="8">
        <f>_xlfn.DAYS($C80, 'Loan Detail'!$L$2)+N$1</f>
        <v>2337</v>
      </c>
      <c r="O80" s="8">
        <f>_xlfn.DAYS($C80, 'Loan Detail'!$L$2)+O$1</f>
        <v>2338</v>
      </c>
      <c r="P80" s="8">
        <f>_xlfn.DAYS($C80, 'Loan Detail'!$L$2)+P$1</f>
        <v>2339</v>
      </c>
      <c r="Q80" s="8">
        <f>_xlfn.DAYS($C80, 'Loan Detail'!$L$2)+Q$1</f>
        <v>2340</v>
      </c>
      <c r="R80" s="8">
        <f>_xlfn.DAYS($C80, 'Loan Detail'!$L$2)+R$1</f>
        <v>2341</v>
      </c>
      <c r="S80" s="8">
        <f>_xlfn.DAYS($C80, 'Loan Detail'!$L$2)+S$1</f>
        <v>2342</v>
      </c>
      <c r="T80" s="8">
        <f>_xlfn.DAYS($C80, 'Loan Detail'!$L$2)+T$1</f>
        <v>2343</v>
      </c>
      <c r="U80" s="8">
        <f>_xlfn.DAYS($C80, 'Loan Detail'!$L$2)+U$1</f>
        <v>2344</v>
      </c>
      <c r="V80" s="8">
        <f>_xlfn.DAYS($C80, 'Loan Detail'!$L$2)+V$1</f>
        <v>2345</v>
      </c>
      <c r="W80" s="8">
        <f>_xlfn.DAYS($C80, 'Loan Detail'!$L$2)+W$1</f>
        <v>2346</v>
      </c>
      <c r="X80" s="8">
        <f>_xlfn.DAYS($C80, 'Loan Detail'!$L$2)+X$1</f>
        <v>2347</v>
      </c>
      <c r="Y80" s="8">
        <f>_xlfn.DAYS($C80, 'Loan Detail'!$L$2)+Y$1</f>
        <v>2348</v>
      </c>
      <c r="Z80" s="8">
        <f>_xlfn.DAYS($C80, 'Loan Detail'!$L$2)+Z$1</f>
        <v>2349</v>
      </c>
      <c r="AA80" s="8">
        <f>_xlfn.DAYS($C80, 'Loan Detail'!$L$2)+AA$1</f>
        <v>2350</v>
      </c>
      <c r="AB80" s="8">
        <f>_xlfn.DAYS($C80, 'Loan Detail'!$L$2)+AB$1</f>
        <v>2351</v>
      </c>
      <c r="AC80" s="8">
        <f>_xlfn.DAYS($C80, 'Loan Detail'!$L$2)+AC$1</f>
        <v>2352</v>
      </c>
      <c r="AD80" s="8">
        <f>_xlfn.DAYS($C80, 'Loan Detail'!$L$2)+AD$1</f>
        <v>2353</v>
      </c>
      <c r="AE80" s="8">
        <f>_xlfn.DAYS($C80, 'Loan Detail'!$L$2)+AE$1</f>
        <v>2354</v>
      </c>
      <c r="AF80" s="8">
        <f>_xlfn.DAYS($C80, 'Loan Detail'!$L$2)+AF$1</f>
        <v>2355</v>
      </c>
      <c r="AG80" s="8">
        <f>_xlfn.DAYS($C80, 'Loan Detail'!$L$2)+AG$1</f>
        <v>2356</v>
      </c>
      <c r="AH80" s="8">
        <f>_xlfn.DAYS($C80, 'Loan Detail'!$L$2)+AH$1</f>
        <v>2357</v>
      </c>
      <c r="AI80" s="8">
        <f>_xlfn.DAYS($C80, 'Loan Detail'!$L$2)+AI$1</f>
        <v>2358</v>
      </c>
    </row>
    <row r="81" spans="1:35" x14ac:dyDescent="0.3">
      <c r="A81">
        <v>79</v>
      </c>
      <c r="B81">
        <f t="shared" si="1"/>
        <v>31</v>
      </c>
      <c r="C81" s="11">
        <v>45992</v>
      </c>
      <c r="D81" s="19">
        <f>SUM(E81:INDEX(E81:AI81,1,B81))</f>
        <v>73563</v>
      </c>
      <c r="E81" s="8">
        <f>_xlfn.DAYS($C81, 'Loan Detail'!$L$2)+E$1</f>
        <v>2358</v>
      </c>
      <c r="F81" s="8">
        <f>_xlfn.DAYS($C81, 'Loan Detail'!$L$2)+F$1</f>
        <v>2359</v>
      </c>
      <c r="G81" s="8">
        <f>_xlfn.DAYS($C81, 'Loan Detail'!$L$2)+G$1</f>
        <v>2360</v>
      </c>
      <c r="H81" s="8">
        <f>_xlfn.DAYS($C81, 'Loan Detail'!$L$2)+H$1</f>
        <v>2361</v>
      </c>
      <c r="I81" s="8">
        <f>_xlfn.DAYS($C81, 'Loan Detail'!$L$2)+I$1</f>
        <v>2362</v>
      </c>
      <c r="J81" s="8">
        <f>_xlfn.DAYS($C81, 'Loan Detail'!$L$2)+J$1</f>
        <v>2363</v>
      </c>
      <c r="K81" s="8">
        <f>_xlfn.DAYS($C81, 'Loan Detail'!$L$2)+K$1</f>
        <v>2364</v>
      </c>
      <c r="L81" s="8">
        <f>_xlfn.DAYS($C81, 'Loan Detail'!$L$2)+L$1</f>
        <v>2365</v>
      </c>
      <c r="M81" s="8">
        <f>_xlfn.DAYS($C81, 'Loan Detail'!$L$2)+M$1</f>
        <v>2366</v>
      </c>
      <c r="N81" s="8">
        <f>_xlfn.DAYS($C81, 'Loan Detail'!$L$2)+N$1</f>
        <v>2367</v>
      </c>
      <c r="O81" s="8">
        <f>_xlfn.DAYS($C81, 'Loan Detail'!$L$2)+O$1</f>
        <v>2368</v>
      </c>
      <c r="P81" s="8">
        <f>_xlfn.DAYS($C81, 'Loan Detail'!$L$2)+P$1</f>
        <v>2369</v>
      </c>
      <c r="Q81" s="8">
        <f>_xlfn.DAYS($C81, 'Loan Detail'!$L$2)+Q$1</f>
        <v>2370</v>
      </c>
      <c r="R81" s="8">
        <f>_xlfn.DAYS($C81, 'Loan Detail'!$L$2)+R$1</f>
        <v>2371</v>
      </c>
      <c r="S81" s="8">
        <f>_xlfn.DAYS($C81, 'Loan Detail'!$L$2)+S$1</f>
        <v>2372</v>
      </c>
      <c r="T81" s="8">
        <f>_xlfn.DAYS($C81, 'Loan Detail'!$L$2)+T$1</f>
        <v>2373</v>
      </c>
      <c r="U81" s="8">
        <f>_xlfn.DAYS($C81, 'Loan Detail'!$L$2)+U$1</f>
        <v>2374</v>
      </c>
      <c r="V81" s="8">
        <f>_xlfn.DAYS($C81, 'Loan Detail'!$L$2)+V$1</f>
        <v>2375</v>
      </c>
      <c r="W81" s="8">
        <f>_xlfn.DAYS($C81, 'Loan Detail'!$L$2)+W$1</f>
        <v>2376</v>
      </c>
      <c r="X81" s="8">
        <f>_xlfn.DAYS($C81, 'Loan Detail'!$L$2)+X$1</f>
        <v>2377</v>
      </c>
      <c r="Y81" s="8">
        <f>_xlfn.DAYS($C81, 'Loan Detail'!$L$2)+Y$1</f>
        <v>2378</v>
      </c>
      <c r="Z81" s="8">
        <f>_xlfn.DAYS($C81, 'Loan Detail'!$L$2)+Z$1</f>
        <v>2379</v>
      </c>
      <c r="AA81" s="8">
        <f>_xlfn.DAYS($C81, 'Loan Detail'!$L$2)+AA$1</f>
        <v>2380</v>
      </c>
      <c r="AB81" s="8">
        <f>_xlfn.DAYS($C81, 'Loan Detail'!$L$2)+AB$1</f>
        <v>2381</v>
      </c>
      <c r="AC81" s="8">
        <f>_xlfn.DAYS($C81, 'Loan Detail'!$L$2)+AC$1</f>
        <v>2382</v>
      </c>
      <c r="AD81" s="8">
        <f>_xlfn.DAYS($C81, 'Loan Detail'!$L$2)+AD$1</f>
        <v>2383</v>
      </c>
      <c r="AE81" s="8">
        <f>_xlfn.DAYS($C81, 'Loan Detail'!$L$2)+AE$1</f>
        <v>2384</v>
      </c>
      <c r="AF81" s="8">
        <f>_xlfn.DAYS($C81, 'Loan Detail'!$L$2)+AF$1</f>
        <v>2385</v>
      </c>
      <c r="AG81" s="8">
        <f>_xlfn.DAYS($C81, 'Loan Detail'!$L$2)+AG$1</f>
        <v>2386</v>
      </c>
      <c r="AH81" s="8">
        <f>_xlfn.DAYS($C81, 'Loan Detail'!$L$2)+AH$1</f>
        <v>2387</v>
      </c>
      <c r="AI81" s="8">
        <f>_xlfn.DAYS($C81, 'Loan Detail'!$L$2)+AI$1</f>
        <v>2388</v>
      </c>
    </row>
    <row r="82" spans="1:35" x14ac:dyDescent="0.3">
      <c r="A82">
        <v>80</v>
      </c>
      <c r="B82">
        <f t="shared" si="1"/>
        <v>31</v>
      </c>
      <c r="C82" s="11">
        <v>46023</v>
      </c>
      <c r="D82" s="19">
        <f>SUM(E82:INDEX(E82:AI82,1,B82))</f>
        <v>74524</v>
      </c>
      <c r="E82" s="8">
        <f>_xlfn.DAYS($C82, 'Loan Detail'!$L$2)+E$1</f>
        <v>2389</v>
      </c>
      <c r="F82" s="8">
        <f>_xlfn.DAYS($C82, 'Loan Detail'!$L$2)+F$1</f>
        <v>2390</v>
      </c>
      <c r="G82" s="8">
        <f>_xlfn.DAYS($C82, 'Loan Detail'!$L$2)+G$1</f>
        <v>2391</v>
      </c>
      <c r="H82" s="8">
        <f>_xlfn.DAYS($C82, 'Loan Detail'!$L$2)+H$1</f>
        <v>2392</v>
      </c>
      <c r="I82" s="8">
        <f>_xlfn.DAYS($C82, 'Loan Detail'!$L$2)+I$1</f>
        <v>2393</v>
      </c>
      <c r="J82" s="8">
        <f>_xlfn.DAYS($C82, 'Loan Detail'!$L$2)+J$1</f>
        <v>2394</v>
      </c>
      <c r="K82" s="8">
        <f>_xlfn.DAYS($C82, 'Loan Detail'!$L$2)+K$1</f>
        <v>2395</v>
      </c>
      <c r="L82" s="8">
        <f>_xlfn.DAYS($C82, 'Loan Detail'!$L$2)+L$1</f>
        <v>2396</v>
      </c>
      <c r="M82" s="8">
        <f>_xlfn.DAYS($C82, 'Loan Detail'!$L$2)+M$1</f>
        <v>2397</v>
      </c>
      <c r="N82" s="8">
        <f>_xlfn.DAYS($C82, 'Loan Detail'!$L$2)+N$1</f>
        <v>2398</v>
      </c>
      <c r="O82" s="8">
        <f>_xlfn.DAYS($C82, 'Loan Detail'!$L$2)+O$1</f>
        <v>2399</v>
      </c>
      <c r="P82" s="8">
        <f>_xlfn.DAYS($C82, 'Loan Detail'!$L$2)+P$1</f>
        <v>2400</v>
      </c>
      <c r="Q82" s="8">
        <f>_xlfn.DAYS($C82, 'Loan Detail'!$L$2)+Q$1</f>
        <v>2401</v>
      </c>
      <c r="R82" s="8">
        <f>_xlfn.DAYS($C82, 'Loan Detail'!$L$2)+R$1</f>
        <v>2402</v>
      </c>
      <c r="S82" s="8">
        <f>_xlfn.DAYS($C82, 'Loan Detail'!$L$2)+S$1</f>
        <v>2403</v>
      </c>
      <c r="T82" s="8">
        <f>_xlfn.DAYS($C82, 'Loan Detail'!$L$2)+T$1</f>
        <v>2404</v>
      </c>
      <c r="U82" s="8">
        <f>_xlfn.DAYS($C82, 'Loan Detail'!$L$2)+U$1</f>
        <v>2405</v>
      </c>
      <c r="V82" s="8">
        <f>_xlfn.DAYS($C82, 'Loan Detail'!$L$2)+V$1</f>
        <v>2406</v>
      </c>
      <c r="W82" s="8">
        <f>_xlfn.DAYS($C82, 'Loan Detail'!$L$2)+W$1</f>
        <v>2407</v>
      </c>
      <c r="X82" s="8">
        <f>_xlfn.DAYS($C82, 'Loan Detail'!$L$2)+X$1</f>
        <v>2408</v>
      </c>
      <c r="Y82" s="8">
        <f>_xlfn.DAYS($C82, 'Loan Detail'!$L$2)+Y$1</f>
        <v>2409</v>
      </c>
      <c r="Z82" s="8">
        <f>_xlfn.DAYS($C82, 'Loan Detail'!$L$2)+Z$1</f>
        <v>2410</v>
      </c>
      <c r="AA82" s="8">
        <f>_xlfn.DAYS($C82, 'Loan Detail'!$L$2)+AA$1</f>
        <v>2411</v>
      </c>
      <c r="AB82" s="8">
        <f>_xlfn.DAYS($C82, 'Loan Detail'!$L$2)+AB$1</f>
        <v>2412</v>
      </c>
      <c r="AC82" s="8">
        <f>_xlfn.DAYS($C82, 'Loan Detail'!$L$2)+AC$1</f>
        <v>2413</v>
      </c>
      <c r="AD82" s="8">
        <f>_xlfn.DAYS($C82, 'Loan Detail'!$L$2)+AD$1</f>
        <v>2414</v>
      </c>
      <c r="AE82" s="8">
        <f>_xlfn.DAYS($C82, 'Loan Detail'!$L$2)+AE$1</f>
        <v>2415</v>
      </c>
      <c r="AF82" s="8">
        <f>_xlfn.DAYS($C82, 'Loan Detail'!$L$2)+AF$1</f>
        <v>2416</v>
      </c>
      <c r="AG82" s="8">
        <f>_xlfn.DAYS($C82, 'Loan Detail'!$L$2)+AG$1</f>
        <v>2417</v>
      </c>
      <c r="AH82" s="8">
        <f>_xlfn.DAYS($C82, 'Loan Detail'!$L$2)+AH$1</f>
        <v>2418</v>
      </c>
      <c r="AI82" s="8">
        <f>_xlfn.DAYS($C82, 'Loan Detail'!$L$2)+AI$1</f>
        <v>2419</v>
      </c>
    </row>
    <row r="83" spans="1:35" x14ac:dyDescent="0.3">
      <c r="A83">
        <v>81</v>
      </c>
      <c r="B83">
        <f t="shared" si="1"/>
        <v>28</v>
      </c>
      <c r="C83" s="11">
        <v>46054</v>
      </c>
      <c r="D83" s="19">
        <f>SUM(E83:INDEX(E83:AI83,1,B83))</f>
        <v>68138</v>
      </c>
      <c r="E83" s="8">
        <f>_xlfn.DAYS($C83, 'Loan Detail'!$L$2)+E$1</f>
        <v>2420</v>
      </c>
      <c r="F83" s="8">
        <f>_xlfn.DAYS($C83, 'Loan Detail'!$L$2)+F$1</f>
        <v>2421</v>
      </c>
      <c r="G83" s="8">
        <f>_xlfn.DAYS($C83, 'Loan Detail'!$L$2)+G$1</f>
        <v>2422</v>
      </c>
      <c r="H83" s="8">
        <f>_xlfn.DAYS($C83, 'Loan Detail'!$L$2)+H$1</f>
        <v>2423</v>
      </c>
      <c r="I83" s="8">
        <f>_xlfn.DAYS($C83, 'Loan Detail'!$L$2)+I$1</f>
        <v>2424</v>
      </c>
      <c r="J83" s="8">
        <f>_xlfn.DAYS($C83, 'Loan Detail'!$L$2)+J$1</f>
        <v>2425</v>
      </c>
      <c r="K83" s="8">
        <f>_xlfn.DAYS($C83, 'Loan Detail'!$L$2)+K$1</f>
        <v>2426</v>
      </c>
      <c r="L83" s="8">
        <f>_xlfn.DAYS($C83, 'Loan Detail'!$L$2)+L$1</f>
        <v>2427</v>
      </c>
      <c r="M83" s="8">
        <f>_xlfn.DAYS($C83, 'Loan Detail'!$L$2)+M$1</f>
        <v>2428</v>
      </c>
      <c r="N83" s="8">
        <f>_xlfn.DAYS($C83, 'Loan Detail'!$L$2)+N$1</f>
        <v>2429</v>
      </c>
      <c r="O83" s="8">
        <f>_xlfn.DAYS($C83, 'Loan Detail'!$L$2)+O$1</f>
        <v>2430</v>
      </c>
      <c r="P83" s="8">
        <f>_xlfn.DAYS($C83, 'Loan Detail'!$L$2)+P$1</f>
        <v>2431</v>
      </c>
      <c r="Q83" s="8">
        <f>_xlfn.DAYS($C83, 'Loan Detail'!$L$2)+Q$1</f>
        <v>2432</v>
      </c>
      <c r="R83" s="8">
        <f>_xlfn.DAYS($C83, 'Loan Detail'!$L$2)+R$1</f>
        <v>2433</v>
      </c>
      <c r="S83" s="8">
        <f>_xlfn.DAYS($C83, 'Loan Detail'!$L$2)+S$1</f>
        <v>2434</v>
      </c>
      <c r="T83" s="8">
        <f>_xlfn.DAYS($C83, 'Loan Detail'!$L$2)+T$1</f>
        <v>2435</v>
      </c>
      <c r="U83" s="8">
        <f>_xlfn.DAYS($C83, 'Loan Detail'!$L$2)+U$1</f>
        <v>2436</v>
      </c>
      <c r="V83" s="8">
        <f>_xlfn.DAYS($C83, 'Loan Detail'!$L$2)+V$1</f>
        <v>2437</v>
      </c>
      <c r="W83" s="8">
        <f>_xlfn.DAYS($C83, 'Loan Detail'!$L$2)+W$1</f>
        <v>2438</v>
      </c>
      <c r="X83" s="8">
        <f>_xlfn.DAYS($C83, 'Loan Detail'!$L$2)+X$1</f>
        <v>2439</v>
      </c>
      <c r="Y83" s="8">
        <f>_xlfn.DAYS($C83, 'Loan Detail'!$L$2)+Y$1</f>
        <v>2440</v>
      </c>
      <c r="Z83" s="8">
        <f>_xlfn.DAYS($C83, 'Loan Detail'!$L$2)+Z$1</f>
        <v>2441</v>
      </c>
      <c r="AA83" s="8">
        <f>_xlfn.DAYS($C83, 'Loan Detail'!$L$2)+AA$1</f>
        <v>2442</v>
      </c>
      <c r="AB83" s="8">
        <f>_xlfn.DAYS($C83, 'Loan Detail'!$L$2)+AB$1</f>
        <v>2443</v>
      </c>
      <c r="AC83" s="8">
        <f>_xlfn.DAYS($C83, 'Loan Detail'!$L$2)+AC$1</f>
        <v>2444</v>
      </c>
      <c r="AD83" s="8">
        <f>_xlfn.DAYS($C83, 'Loan Detail'!$L$2)+AD$1</f>
        <v>2445</v>
      </c>
      <c r="AE83" s="8">
        <f>_xlfn.DAYS($C83, 'Loan Detail'!$L$2)+AE$1</f>
        <v>2446</v>
      </c>
      <c r="AF83" s="8">
        <f>_xlfn.DAYS($C83, 'Loan Detail'!$L$2)+AF$1</f>
        <v>2447</v>
      </c>
      <c r="AG83" s="8">
        <f>_xlfn.DAYS($C83, 'Loan Detail'!$L$2)+AG$1</f>
        <v>2448</v>
      </c>
      <c r="AH83" s="8">
        <f>_xlfn.DAYS($C83, 'Loan Detail'!$L$2)+AH$1</f>
        <v>2449</v>
      </c>
      <c r="AI83" s="8">
        <f>_xlfn.DAYS($C83, 'Loan Detail'!$L$2)+AI$1</f>
        <v>2450</v>
      </c>
    </row>
    <row r="84" spans="1:35" x14ac:dyDescent="0.3">
      <c r="A84">
        <v>82</v>
      </c>
      <c r="B84">
        <f t="shared" si="1"/>
        <v>31</v>
      </c>
      <c r="C84" s="11">
        <v>46082</v>
      </c>
      <c r="D84" s="19">
        <f>SUM(E84:INDEX(E84:AI84,1,B84))</f>
        <v>76353</v>
      </c>
      <c r="E84" s="8">
        <f>_xlfn.DAYS($C84, 'Loan Detail'!$L$2)+E$1</f>
        <v>2448</v>
      </c>
      <c r="F84" s="8">
        <f>_xlfn.DAYS($C84, 'Loan Detail'!$L$2)+F$1</f>
        <v>2449</v>
      </c>
      <c r="G84" s="8">
        <f>_xlfn.DAYS($C84, 'Loan Detail'!$L$2)+G$1</f>
        <v>2450</v>
      </c>
      <c r="H84" s="8">
        <f>_xlfn.DAYS($C84, 'Loan Detail'!$L$2)+H$1</f>
        <v>2451</v>
      </c>
      <c r="I84" s="8">
        <f>_xlfn.DAYS($C84, 'Loan Detail'!$L$2)+I$1</f>
        <v>2452</v>
      </c>
      <c r="J84" s="8">
        <f>_xlfn.DAYS($C84, 'Loan Detail'!$L$2)+J$1</f>
        <v>2453</v>
      </c>
      <c r="K84" s="8">
        <f>_xlfn.DAYS($C84, 'Loan Detail'!$L$2)+K$1</f>
        <v>2454</v>
      </c>
      <c r="L84" s="8">
        <f>_xlfn.DAYS($C84, 'Loan Detail'!$L$2)+L$1</f>
        <v>2455</v>
      </c>
      <c r="M84" s="8">
        <f>_xlfn.DAYS($C84, 'Loan Detail'!$L$2)+M$1</f>
        <v>2456</v>
      </c>
      <c r="N84" s="8">
        <f>_xlfn.DAYS($C84, 'Loan Detail'!$L$2)+N$1</f>
        <v>2457</v>
      </c>
      <c r="O84" s="8">
        <f>_xlfn.DAYS($C84, 'Loan Detail'!$L$2)+O$1</f>
        <v>2458</v>
      </c>
      <c r="P84" s="8">
        <f>_xlfn.DAYS($C84, 'Loan Detail'!$L$2)+P$1</f>
        <v>2459</v>
      </c>
      <c r="Q84" s="8">
        <f>_xlfn.DAYS($C84, 'Loan Detail'!$L$2)+Q$1</f>
        <v>2460</v>
      </c>
      <c r="R84" s="8">
        <f>_xlfn.DAYS($C84, 'Loan Detail'!$L$2)+R$1</f>
        <v>2461</v>
      </c>
      <c r="S84" s="8">
        <f>_xlfn.DAYS($C84, 'Loan Detail'!$L$2)+S$1</f>
        <v>2462</v>
      </c>
      <c r="T84" s="8">
        <f>_xlfn.DAYS($C84, 'Loan Detail'!$L$2)+T$1</f>
        <v>2463</v>
      </c>
      <c r="U84" s="8">
        <f>_xlfn.DAYS($C84, 'Loan Detail'!$L$2)+U$1</f>
        <v>2464</v>
      </c>
      <c r="V84" s="8">
        <f>_xlfn.DAYS($C84, 'Loan Detail'!$L$2)+V$1</f>
        <v>2465</v>
      </c>
      <c r="W84" s="8">
        <f>_xlfn.DAYS($C84, 'Loan Detail'!$L$2)+W$1</f>
        <v>2466</v>
      </c>
      <c r="X84" s="8">
        <f>_xlfn.DAYS($C84, 'Loan Detail'!$L$2)+X$1</f>
        <v>2467</v>
      </c>
      <c r="Y84" s="8">
        <f>_xlfn.DAYS($C84, 'Loan Detail'!$L$2)+Y$1</f>
        <v>2468</v>
      </c>
      <c r="Z84" s="8">
        <f>_xlfn.DAYS($C84, 'Loan Detail'!$L$2)+Z$1</f>
        <v>2469</v>
      </c>
      <c r="AA84" s="8">
        <f>_xlfn.DAYS($C84, 'Loan Detail'!$L$2)+AA$1</f>
        <v>2470</v>
      </c>
      <c r="AB84" s="8">
        <f>_xlfn.DAYS($C84, 'Loan Detail'!$L$2)+AB$1</f>
        <v>2471</v>
      </c>
      <c r="AC84" s="8">
        <f>_xlfn.DAYS($C84, 'Loan Detail'!$L$2)+AC$1</f>
        <v>2472</v>
      </c>
      <c r="AD84" s="8">
        <f>_xlfn.DAYS($C84, 'Loan Detail'!$L$2)+AD$1</f>
        <v>2473</v>
      </c>
      <c r="AE84" s="8">
        <f>_xlfn.DAYS($C84, 'Loan Detail'!$L$2)+AE$1</f>
        <v>2474</v>
      </c>
      <c r="AF84" s="8">
        <f>_xlfn.DAYS($C84, 'Loan Detail'!$L$2)+AF$1</f>
        <v>2475</v>
      </c>
      <c r="AG84" s="8">
        <f>_xlfn.DAYS($C84, 'Loan Detail'!$L$2)+AG$1</f>
        <v>2476</v>
      </c>
      <c r="AH84" s="8">
        <f>_xlfn.DAYS($C84, 'Loan Detail'!$L$2)+AH$1</f>
        <v>2477</v>
      </c>
      <c r="AI84" s="8">
        <f>_xlfn.DAYS($C84, 'Loan Detail'!$L$2)+AI$1</f>
        <v>2478</v>
      </c>
    </row>
    <row r="85" spans="1:35" x14ac:dyDescent="0.3">
      <c r="A85">
        <v>83</v>
      </c>
      <c r="B85">
        <f t="shared" si="1"/>
        <v>30</v>
      </c>
      <c r="C85" s="11">
        <v>46113</v>
      </c>
      <c r="D85" s="19">
        <f>SUM(E85:INDEX(E85:AI85,1,B85))</f>
        <v>74805</v>
      </c>
      <c r="E85" s="8">
        <f>_xlfn.DAYS($C85, 'Loan Detail'!$L$2)+E$1</f>
        <v>2479</v>
      </c>
      <c r="F85" s="8">
        <f>_xlfn.DAYS($C85, 'Loan Detail'!$L$2)+F$1</f>
        <v>2480</v>
      </c>
      <c r="G85" s="8">
        <f>_xlfn.DAYS($C85, 'Loan Detail'!$L$2)+G$1</f>
        <v>2481</v>
      </c>
      <c r="H85" s="8">
        <f>_xlfn.DAYS($C85, 'Loan Detail'!$L$2)+H$1</f>
        <v>2482</v>
      </c>
      <c r="I85" s="8">
        <f>_xlfn.DAYS($C85, 'Loan Detail'!$L$2)+I$1</f>
        <v>2483</v>
      </c>
      <c r="J85" s="8">
        <f>_xlfn.DAYS($C85, 'Loan Detail'!$L$2)+J$1</f>
        <v>2484</v>
      </c>
      <c r="K85" s="8">
        <f>_xlfn.DAYS($C85, 'Loan Detail'!$L$2)+K$1</f>
        <v>2485</v>
      </c>
      <c r="L85" s="8">
        <f>_xlfn.DAYS($C85, 'Loan Detail'!$L$2)+L$1</f>
        <v>2486</v>
      </c>
      <c r="M85" s="8">
        <f>_xlfn.DAYS($C85, 'Loan Detail'!$L$2)+M$1</f>
        <v>2487</v>
      </c>
      <c r="N85" s="8">
        <f>_xlfn.DAYS($C85, 'Loan Detail'!$L$2)+N$1</f>
        <v>2488</v>
      </c>
      <c r="O85" s="8">
        <f>_xlfn.DAYS($C85, 'Loan Detail'!$L$2)+O$1</f>
        <v>2489</v>
      </c>
      <c r="P85" s="8">
        <f>_xlfn.DAYS($C85, 'Loan Detail'!$L$2)+P$1</f>
        <v>2490</v>
      </c>
      <c r="Q85" s="8">
        <f>_xlfn.DAYS($C85, 'Loan Detail'!$L$2)+Q$1</f>
        <v>2491</v>
      </c>
      <c r="R85" s="8">
        <f>_xlfn.DAYS($C85, 'Loan Detail'!$L$2)+R$1</f>
        <v>2492</v>
      </c>
      <c r="S85" s="8">
        <f>_xlfn.DAYS($C85, 'Loan Detail'!$L$2)+S$1</f>
        <v>2493</v>
      </c>
      <c r="T85" s="8">
        <f>_xlfn.DAYS($C85, 'Loan Detail'!$L$2)+T$1</f>
        <v>2494</v>
      </c>
      <c r="U85" s="8">
        <f>_xlfn.DAYS($C85, 'Loan Detail'!$L$2)+U$1</f>
        <v>2495</v>
      </c>
      <c r="V85" s="8">
        <f>_xlfn.DAYS($C85, 'Loan Detail'!$L$2)+V$1</f>
        <v>2496</v>
      </c>
      <c r="W85" s="8">
        <f>_xlfn.DAYS($C85, 'Loan Detail'!$L$2)+W$1</f>
        <v>2497</v>
      </c>
      <c r="X85" s="8">
        <f>_xlfn.DAYS($C85, 'Loan Detail'!$L$2)+X$1</f>
        <v>2498</v>
      </c>
      <c r="Y85" s="8">
        <f>_xlfn.DAYS($C85, 'Loan Detail'!$L$2)+Y$1</f>
        <v>2499</v>
      </c>
      <c r="Z85" s="8">
        <f>_xlfn.DAYS($C85, 'Loan Detail'!$L$2)+Z$1</f>
        <v>2500</v>
      </c>
      <c r="AA85" s="8">
        <f>_xlfn.DAYS($C85, 'Loan Detail'!$L$2)+AA$1</f>
        <v>2501</v>
      </c>
      <c r="AB85" s="8">
        <f>_xlfn.DAYS($C85, 'Loan Detail'!$L$2)+AB$1</f>
        <v>2502</v>
      </c>
      <c r="AC85" s="8">
        <f>_xlfn.DAYS($C85, 'Loan Detail'!$L$2)+AC$1</f>
        <v>2503</v>
      </c>
      <c r="AD85" s="8">
        <f>_xlfn.DAYS($C85, 'Loan Detail'!$L$2)+AD$1</f>
        <v>2504</v>
      </c>
      <c r="AE85" s="8">
        <f>_xlfn.DAYS($C85, 'Loan Detail'!$L$2)+AE$1</f>
        <v>2505</v>
      </c>
      <c r="AF85" s="8">
        <f>_xlfn.DAYS($C85, 'Loan Detail'!$L$2)+AF$1</f>
        <v>2506</v>
      </c>
      <c r="AG85" s="8">
        <f>_xlfn.DAYS($C85, 'Loan Detail'!$L$2)+AG$1</f>
        <v>2507</v>
      </c>
      <c r="AH85" s="8">
        <f>_xlfn.DAYS($C85, 'Loan Detail'!$L$2)+AH$1</f>
        <v>2508</v>
      </c>
      <c r="AI85" s="8">
        <f>_xlfn.DAYS($C85, 'Loan Detail'!$L$2)+AI$1</f>
        <v>2509</v>
      </c>
    </row>
    <row r="86" spans="1:35" x14ac:dyDescent="0.3">
      <c r="A86">
        <v>84</v>
      </c>
      <c r="B86">
        <f t="shared" si="1"/>
        <v>31</v>
      </c>
      <c r="C86" s="11">
        <v>46143</v>
      </c>
      <c r="D86" s="19">
        <f>SUM(E86:INDEX(E86:AI86,1,B86))</f>
        <v>78244</v>
      </c>
      <c r="E86" s="8">
        <f>_xlfn.DAYS($C86, 'Loan Detail'!$L$2)+E$1</f>
        <v>2509</v>
      </c>
      <c r="F86" s="8">
        <f>_xlfn.DAYS($C86, 'Loan Detail'!$L$2)+F$1</f>
        <v>2510</v>
      </c>
      <c r="G86" s="8">
        <f>_xlfn.DAYS($C86, 'Loan Detail'!$L$2)+G$1</f>
        <v>2511</v>
      </c>
      <c r="H86" s="8">
        <f>_xlfn.DAYS($C86, 'Loan Detail'!$L$2)+H$1</f>
        <v>2512</v>
      </c>
      <c r="I86" s="8">
        <f>_xlfn.DAYS($C86, 'Loan Detail'!$L$2)+I$1</f>
        <v>2513</v>
      </c>
      <c r="J86" s="8">
        <f>_xlfn.DAYS($C86, 'Loan Detail'!$L$2)+J$1</f>
        <v>2514</v>
      </c>
      <c r="K86" s="8">
        <f>_xlfn.DAYS($C86, 'Loan Detail'!$L$2)+K$1</f>
        <v>2515</v>
      </c>
      <c r="L86" s="8">
        <f>_xlfn.DAYS($C86, 'Loan Detail'!$L$2)+L$1</f>
        <v>2516</v>
      </c>
      <c r="M86" s="8">
        <f>_xlfn.DAYS($C86, 'Loan Detail'!$L$2)+M$1</f>
        <v>2517</v>
      </c>
      <c r="N86" s="8">
        <f>_xlfn.DAYS($C86, 'Loan Detail'!$L$2)+N$1</f>
        <v>2518</v>
      </c>
      <c r="O86" s="8">
        <f>_xlfn.DAYS($C86, 'Loan Detail'!$L$2)+O$1</f>
        <v>2519</v>
      </c>
      <c r="P86" s="8">
        <f>_xlfn.DAYS($C86, 'Loan Detail'!$L$2)+P$1</f>
        <v>2520</v>
      </c>
      <c r="Q86" s="8">
        <f>_xlfn.DAYS($C86, 'Loan Detail'!$L$2)+Q$1</f>
        <v>2521</v>
      </c>
      <c r="R86" s="8">
        <f>_xlfn.DAYS($C86, 'Loan Detail'!$L$2)+R$1</f>
        <v>2522</v>
      </c>
      <c r="S86" s="8">
        <f>_xlfn.DAYS($C86, 'Loan Detail'!$L$2)+S$1</f>
        <v>2523</v>
      </c>
      <c r="T86" s="8">
        <f>_xlfn.DAYS($C86, 'Loan Detail'!$L$2)+T$1</f>
        <v>2524</v>
      </c>
      <c r="U86" s="8">
        <f>_xlfn.DAYS($C86, 'Loan Detail'!$L$2)+U$1</f>
        <v>2525</v>
      </c>
      <c r="V86" s="8">
        <f>_xlfn.DAYS($C86, 'Loan Detail'!$L$2)+V$1</f>
        <v>2526</v>
      </c>
      <c r="W86" s="8">
        <f>_xlfn.DAYS($C86, 'Loan Detail'!$L$2)+W$1</f>
        <v>2527</v>
      </c>
      <c r="X86" s="8">
        <f>_xlfn.DAYS($C86, 'Loan Detail'!$L$2)+X$1</f>
        <v>2528</v>
      </c>
      <c r="Y86" s="8">
        <f>_xlfn.DAYS($C86, 'Loan Detail'!$L$2)+Y$1</f>
        <v>2529</v>
      </c>
      <c r="Z86" s="8">
        <f>_xlfn.DAYS($C86, 'Loan Detail'!$L$2)+Z$1</f>
        <v>2530</v>
      </c>
      <c r="AA86" s="8">
        <f>_xlfn.DAYS($C86, 'Loan Detail'!$L$2)+AA$1</f>
        <v>2531</v>
      </c>
      <c r="AB86" s="8">
        <f>_xlfn.DAYS($C86, 'Loan Detail'!$L$2)+AB$1</f>
        <v>2532</v>
      </c>
      <c r="AC86" s="8">
        <f>_xlfn.DAYS($C86, 'Loan Detail'!$L$2)+AC$1</f>
        <v>2533</v>
      </c>
      <c r="AD86" s="8">
        <f>_xlfn.DAYS($C86, 'Loan Detail'!$L$2)+AD$1</f>
        <v>2534</v>
      </c>
      <c r="AE86" s="8">
        <f>_xlfn.DAYS($C86, 'Loan Detail'!$L$2)+AE$1</f>
        <v>2535</v>
      </c>
      <c r="AF86" s="8">
        <f>_xlfn.DAYS($C86, 'Loan Detail'!$L$2)+AF$1</f>
        <v>2536</v>
      </c>
      <c r="AG86" s="8">
        <f>_xlfn.DAYS($C86, 'Loan Detail'!$L$2)+AG$1</f>
        <v>2537</v>
      </c>
      <c r="AH86" s="8">
        <f>_xlfn.DAYS($C86, 'Loan Detail'!$L$2)+AH$1</f>
        <v>2538</v>
      </c>
      <c r="AI86" s="8">
        <f>_xlfn.DAYS($C86, 'Loan Detail'!$L$2)+AI$1</f>
        <v>2539</v>
      </c>
    </row>
    <row r="87" spans="1:35" x14ac:dyDescent="0.3">
      <c r="A87">
        <v>85</v>
      </c>
      <c r="B87">
        <f t="shared" si="1"/>
        <v>30</v>
      </c>
      <c r="C87" s="11">
        <v>46174</v>
      </c>
      <c r="D87" s="19">
        <f>SUM(E87:INDEX(E87:AI87,1,B87))</f>
        <v>76635</v>
      </c>
      <c r="E87" s="8">
        <f>_xlfn.DAYS($C87, 'Loan Detail'!$L$2)+E$1</f>
        <v>2540</v>
      </c>
      <c r="F87" s="8">
        <f>_xlfn.DAYS($C87, 'Loan Detail'!$L$2)+F$1</f>
        <v>2541</v>
      </c>
      <c r="G87" s="8">
        <f>_xlfn.DAYS($C87, 'Loan Detail'!$L$2)+G$1</f>
        <v>2542</v>
      </c>
      <c r="H87" s="8">
        <f>_xlfn.DAYS($C87, 'Loan Detail'!$L$2)+H$1</f>
        <v>2543</v>
      </c>
      <c r="I87" s="8">
        <f>_xlfn.DAYS($C87, 'Loan Detail'!$L$2)+I$1</f>
        <v>2544</v>
      </c>
      <c r="J87" s="8">
        <f>_xlfn.DAYS($C87, 'Loan Detail'!$L$2)+J$1</f>
        <v>2545</v>
      </c>
      <c r="K87" s="8">
        <f>_xlfn.DAYS($C87, 'Loan Detail'!$L$2)+K$1</f>
        <v>2546</v>
      </c>
      <c r="L87" s="8">
        <f>_xlfn.DAYS($C87, 'Loan Detail'!$L$2)+L$1</f>
        <v>2547</v>
      </c>
      <c r="M87" s="8">
        <f>_xlfn.DAYS($C87, 'Loan Detail'!$L$2)+M$1</f>
        <v>2548</v>
      </c>
      <c r="N87" s="8">
        <f>_xlfn.DAYS($C87, 'Loan Detail'!$L$2)+N$1</f>
        <v>2549</v>
      </c>
      <c r="O87" s="8">
        <f>_xlfn.DAYS($C87, 'Loan Detail'!$L$2)+O$1</f>
        <v>2550</v>
      </c>
      <c r="P87" s="8">
        <f>_xlfn.DAYS($C87, 'Loan Detail'!$L$2)+P$1</f>
        <v>2551</v>
      </c>
      <c r="Q87" s="8">
        <f>_xlfn.DAYS($C87, 'Loan Detail'!$L$2)+Q$1</f>
        <v>2552</v>
      </c>
      <c r="R87" s="8">
        <f>_xlfn.DAYS($C87, 'Loan Detail'!$L$2)+R$1</f>
        <v>2553</v>
      </c>
      <c r="S87" s="8">
        <f>_xlfn.DAYS($C87, 'Loan Detail'!$L$2)+S$1</f>
        <v>2554</v>
      </c>
      <c r="T87" s="8">
        <f>_xlfn.DAYS($C87, 'Loan Detail'!$L$2)+T$1</f>
        <v>2555</v>
      </c>
      <c r="U87" s="8">
        <f>_xlfn.DAYS($C87, 'Loan Detail'!$L$2)+U$1</f>
        <v>2556</v>
      </c>
      <c r="V87" s="8">
        <f>_xlfn.DAYS($C87, 'Loan Detail'!$L$2)+V$1</f>
        <v>2557</v>
      </c>
      <c r="W87" s="8">
        <f>_xlfn.DAYS($C87, 'Loan Detail'!$L$2)+W$1</f>
        <v>2558</v>
      </c>
      <c r="X87" s="8">
        <f>_xlfn.DAYS($C87, 'Loan Detail'!$L$2)+X$1</f>
        <v>2559</v>
      </c>
      <c r="Y87" s="8">
        <f>_xlfn.DAYS($C87, 'Loan Detail'!$L$2)+Y$1</f>
        <v>2560</v>
      </c>
      <c r="Z87" s="8">
        <f>_xlfn.DAYS($C87, 'Loan Detail'!$L$2)+Z$1</f>
        <v>2561</v>
      </c>
      <c r="AA87" s="8">
        <f>_xlfn.DAYS($C87, 'Loan Detail'!$L$2)+AA$1</f>
        <v>2562</v>
      </c>
      <c r="AB87" s="8">
        <f>_xlfn.DAYS($C87, 'Loan Detail'!$L$2)+AB$1</f>
        <v>2563</v>
      </c>
      <c r="AC87" s="8">
        <f>_xlfn.DAYS($C87, 'Loan Detail'!$L$2)+AC$1</f>
        <v>2564</v>
      </c>
      <c r="AD87" s="8">
        <f>_xlfn.DAYS($C87, 'Loan Detail'!$L$2)+AD$1</f>
        <v>2565</v>
      </c>
      <c r="AE87" s="8">
        <f>_xlfn.DAYS($C87, 'Loan Detail'!$L$2)+AE$1</f>
        <v>2566</v>
      </c>
      <c r="AF87" s="8">
        <f>_xlfn.DAYS($C87, 'Loan Detail'!$L$2)+AF$1</f>
        <v>2567</v>
      </c>
      <c r="AG87" s="8">
        <f>_xlfn.DAYS($C87, 'Loan Detail'!$L$2)+AG$1</f>
        <v>2568</v>
      </c>
      <c r="AH87" s="8">
        <f>_xlfn.DAYS($C87, 'Loan Detail'!$L$2)+AH$1</f>
        <v>2569</v>
      </c>
      <c r="AI87" s="8">
        <f>_xlfn.DAYS($C87, 'Loan Detail'!$L$2)+AI$1</f>
        <v>2570</v>
      </c>
    </row>
    <row r="88" spans="1:35" x14ac:dyDescent="0.3">
      <c r="A88">
        <v>86</v>
      </c>
      <c r="B88">
        <f t="shared" si="1"/>
        <v>31</v>
      </c>
      <c r="C88" s="11">
        <v>46204</v>
      </c>
      <c r="D88" s="19">
        <f>SUM(E88:INDEX(E88:AI88,1,B88))</f>
        <v>80135</v>
      </c>
      <c r="E88" s="8">
        <f>_xlfn.DAYS($C88, 'Loan Detail'!$L$2)+E$1</f>
        <v>2570</v>
      </c>
      <c r="F88" s="8">
        <f>_xlfn.DAYS($C88, 'Loan Detail'!$L$2)+F$1</f>
        <v>2571</v>
      </c>
      <c r="G88" s="8">
        <f>_xlfn.DAYS($C88, 'Loan Detail'!$L$2)+G$1</f>
        <v>2572</v>
      </c>
      <c r="H88" s="8">
        <f>_xlfn.DAYS($C88, 'Loan Detail'!$L$2)+H$1</f>
        <v>2573</v>
      </c>
      <c r="I88" s="8">
        <f>_xlfn.DAYS($C88, 'Loan Detail'!$L$2)+I$1</f>
        <v>2574</v>
      </c>
      <c r="J88" s="8">
        <f>_xlfn.DAYS($C88, 'Loan Detail'!$L$2)+J$1</f>
        <v>2575</v>
      </c>
      <c r="K88" s="8">
        <f>_xlfn.DAYS($C88, 'Loan Detail'!$L$2)+K$1</f>
        <v>2576</v>
      </c>
      <c r="L88" s="8">
        <f>_xlfn.DAYS($C88, 'Loan Detail'!$L$2)+L$1</f>
        <v>2577</v>
      </c>
      <c r="M88" s="8">
        <f>_xlfn.DAYS($C88, 'Loan Detail'!$L$2)+M$1</f>
        <v>2578</v>
      </c>
      <c r="N88" s="8">
        <f>_xlfn.DAYS($C88, 'Loan Detail'!$L$2)+N$1</f>
        <v>2579</v>
      </c>
      <c r="O88" s="8">
        <f>_xlfn.DAYS($C88, 'Loan Detail'!$L$2)+O$1</f>
        <v>2580</v>
      </c>
      <c r="P88" s="8">
        <f>_xlfn.DAYS($C88, 'Loan Detail'!$L$2)+P$1</f>
        <v>2581</v>
      </c>
      <c r="Q88" s="8">
        <f>_xlfn.DAYS($C88, 'Loan Detail'!$L$2)+Q$1</f>
        <v>2582</v>
      </c>
      <c r="R88" s="8">
        <f>_xlfn.DAYS($C88, 'Loan Detail'!$L$2)+R$1</f>
        <v>2583</v>
      </c>
      <c r="S88" s="8">
        <f>_xlfn.DAYS($C88, 'Loan Detail'!$L$2)+S$1</f>
        <v>2584</v>
      </c>
      <c r="T88" s="8">
        <f>_xlfn.DAYS($C88, 'Loan Detail'!$L$2)+T$1</f>
        <v>2585</v>
      </c>
      <c r="U88" s="8">
        <f>_xlfn.DAYS($C88, 'Loan Detail'!$L$2)+U$1</f>
        <v>2586</v>
      </c>
      <c r="V88" s="8">
        <f>_xlfn.DAYS($C88, 'Loan Detail'!$L$2)+V$1</f>
        <v>2587</v>
      </c>
      <c r="W88" s="8">
        <f>_xlfn.DAYS($C88, 'Loan Detail'!$L$2)+W$1</f>
        <v>2588</v>
      </c>
      <c r="X88" s="8">
        <f>_xlfn.DAYS($C88, 'Loan Detail'!$L$2)+X$1</f>
        <v>2589</v>
      </c>
      <c r="Y88" s="8">
        <f>_xlfn.DAYS($C88, 'Loan Detail'!$L$2)+Y$1</f>
        <v>2590</v>
      </c>
      <c r="Z88" s="8">
        <f>_xlfn.DAYS($C88, 'Loan Detail'!$L$2)+Z$1</f>
        <v>2591</v>
      </c>
      <c r="AA88" s="8">
        <f>_xlfn.DAYS($C88, 'Loan Detail'!$L$2)+AA$1</f>
        <v>2592</v>
      </c>
      <c r="AB88" s="8">
        <f>_xlfn.DAYS($C88, 'Loan Detail'!$L$2)+AB$1</f>
        <v>2593</v>
      </c>
      <c r="AC88" s="8">
        <f>_xlfn.DAYS($C88, 'Loan Detail'!$L$2)+AC$1</f>
        <v>2594</v>
      </c>
      <c r="AD88" s="8">
        <f>_xlfn.DAYS($C88, 'Loan Detail'!$L$2)+AD$1</f>
        <v>2595</v>
      </c>
      <c r="AE88" s="8">
        <f>_xlfn.DAYS($C88, 'Loan Detail'!$L$2)+AE$1</f>
        <v>2596</v>
      </c>
      <c r="AF88" s="8">
        <f>_xlfn.DAYS($C88, 'Loan Detail'!$L$2)+AF$1</f>
        <v>2597</v>
      </c>
      <c r="AG88" s="8">
        <f>_xlfn.DAYS($C88, 'Loan Detail'!$L$2)+AG$1</f>
        <v>2598</v>
      </c>
      <c r="AH88" s="8">
        <f>_xlfn.DAYS($C88, 'Loan Detail'!$L$2)+AH$1</f>
        <v>2599</v>
      </c>
      <c r="AI88" s="8">
        <f>_xlfn.DAYS($C88, 'Loan Detail'!$L$2)+AI$1</f>
        <v>2600</v>
      </c>
    </row>
    <row r="89" spans="1:35" x14ac:dyDescent="0.3">
      <c r="A89">
        <v>87</v>
      </c>
      <c r="B89">
        <f t="shared" si="1"/>
        <v>31</v>
      </c>
      <c r="C89" s="11">
        <v>46235</v>
      </c>
      <c r="D89" s="19">
        <f>SUM(E89:INDEX(E89:AI89,1,B89))</f>
        <v>81096</v>
      </c>
      <c r="E89" s="8">
        <f>_xlfn.DAYS($C89, 'Loan Detail'!$L$2)+E$1</f>
        <v>2601</v>
      </c>
      <c r="F89" s="8">
        <f>_xlfn.DAYS($C89, 'Loan Detail'!$L$2)+F$1</f>
        <v>2602</v>
      </c>
      <c r="G89" s="8">
        <f>_xlfn.DAYS($C89, 'Loan Detail'!$L$2)+G$1</f>
        <v>2603</v>
      </c>
      <c r="H89" s="8">
        <f>_xlfn.DAYS($C89, 'Loan Detail'!$L$2)+H$1</f>
        <v>2604</v>
      </c>
      <c r="I89" s="8">
        <f>_xlfn.DAYS($C89, 'Loan Detail'!$L$2)+I$1</f>
        <v>2605</v>
      </c>
      <c r="J89" s="8">
        <f>_xlfn.DAYS($C89, 'Loan Detail'!$L$2)+J$1</f>
        <v>2606</v>
      </c>
      <c r="K89" s="8">
        <f>_xlfn.DAYS($C89, 'Loan Detail'!$L$2)+K$1</f>
        <v>2607</v>
      </c>
      <c r="L89" s="8">
        <f>_xlfn.DAYS($C89, 'Loan Detail'!$L$2)+L$1</f>
        <v>2608</v>
      </c>
      <c r="M89" s="8">
        <f>_xlfn.DAYS($C89, 'Loan Detail'!$L$2)+M$1</f>
        <v>2609</v>
      </c>
      <c r="N89" s="8">
        <f>_xlfn.DAYS($C89, 'Loan Detail'!$L$2)+N$1</f>
        <v>2610</v>
      </c>
      <c r="O89" s="8">
        <f>_xlfn.DAYS($C89, 'Loan Detail'!$L$2)+O$1</f>
        <v>2611</v>
      </c>
      <c r="P89" s="8">
        <f>_xlfn.DAYS($C89, 'Loan Detail'!$L$2)+P$1</f>
        <v>2612</v>
      </c>
      <c r="Q89" s="8">
        <f>_xlfn.DAYS($C89, 'Loan Detail'!$L$2)+Q$1</f>
        <v>2613</v>
      </c>
      <c r="R89" s="8">
        <f>_xlfn.DAYS($C89, 'Loan Detail'!$L$2)+R$1</f>
        <v>2614</v>
      </c>
      <c r="S89" s="8">
        <f>_xlfn.DAYS($C89, 'Loan Detail'!$L$2)+S$1</f>
        <v>2615</v>
      </c>
      <c r="T89" s="8">
        <f>_xlfn.DAYS($C89, 'Loan Detail'!$L$2)+T$1</f>
        <v>2616</v>
      </c>
      <c r="U89" s="8">
        <f>_xlfn.DAYS($C89, 'Loan Detail'!$L$2)+U$1</f>
        <v>2617</v>
      </c>
      <c r="V89" s="8">
        <f>_xlfn.DAYS($C89, 'Loan Detail'!$L$2)+V$1</f>
        <v>2618</v>
      </c>
      <c r="W89" s="8">
        <f>_xlfn.DAYS($C89, 'Loan Detail'!$L$2)+W$1</f>
        <v>2619</v>
      </c>
      <c r="X89" s="8">
        <f>_xlfn.DAYS($C89, 'Loan Detail'!$L$2)+X$1</f>
        <v>2620</v>
      </c>
      <c r="Y89" s="8">
        <f>_xlfn.DAYS($C89, 'Loan Detail'!$L$2)+Y$1</f>
        <v>2621</v>
      </c>
      <c r="Z89" s="8">
        <f>_xlfn.DAYS($C89, 'Loan Detail'!$L$2)+Z$1</f>
        <v>2622</v>
      </c>
      <c r="AA89" s="8">
        <f>_xlfn.DAYS($C89, 'Loan Detail'!$L$2)+AA$1</f>
        <v>2623</v>
      </c>
      <c r="AB89" s="8">
        <f>_xlfn.DAYS($C89, 'Loan Detail'!$L$2)+AB$1</f>
        <v>2624</v>
      </c>
      <c r="AC89" s="8">
        <f>_xlfn.DAYS($C89, 'Loan Detail'!$L$2)+AC$1</f>
        <v>2625</v>
      </c>
      <c r="AD89" s="8">
        <f>_xlfn.DAYS($C89, 'Loan Detail'!$L$2)+AD$1</f>
        <v>2626</v>
      </c>
      <c r="AE89" s="8">
        <f>_xlfn.DAYS($C89, 'Loan Detail'!$L$2)+AE$1</f>
        <v>2627</v>
      </c>
      <c r="AF89" s="8">
        <f>_xlfn.DAYS($C89, 'Loan Detail'!$L$2)+AF$1</f>
        <v>2628</v>
      </c>
      <c r="AG89" s="8">
        <f>_xlfn.DAYS($C89, 'Loan Detail'!$L$2)+AG$1</f>
        <v>2629</v>
      </c>
      <c r="AH89" s="8">
        <f>_xlfn.DAYS($C89, 'Loan Detail'!$L$2)+AH$1</f>
        <v>2630</v>
      </c>
      <c r="AI89" s="8">
        <f>_xlfn.DAYS($C89, 'Loan Detail'!$L$2)+AI$1</f>
        <v>2631</v>
      </c>
    </row>
    <row r="90" spans="1:35" x14ac:dyDescent="0.3">
      <c r="A90">
        <v>88</v>
      </c>
      <c r="B90">
        <f t="shared" si="1"/>
        <v>30</v>
      </c>
      <c r="C90" s="11">
        <v>46266</v>
      </c>
      <c r="D90" s="19">
        <f>SUM(E90:INDEX(E90:AI90,1,B90))</f>
        <v>79395</v>
      </c>
      <c r="E90" s="8">
        <f>_xlfn.DAYS($C90, 'Loan Detail'!$L$2)+E$1</f>
        <v>2632</v>
      </c>
      <c r="F90" s="8">
        <f>_xlfn.DAYS($C90, 'Loan Detail'!$L$2)+F$1</f>
        <v>2633</v>
      </c>
      <c r="G90" s="8">
        <f>_xlfn.DAYS($C90, 'Loan Detail'!$L$2)+G$1</f>
        <v>2634</v>
      </c>
      <c r="H90" s="8">
        <f>_xlfn.DAYS($C90, 'Loan Detail'!$L$2)+H$1</f>
        <v>2635</v>
      </c>
      <c r="I90" s="8">
        <f>_xlfn.DAYS($C90, 'Loan Detail'!$L$2)+I$1</f>
        <v>2636</v>
      </c>
      <c r="J90" s="8">
        <f>_xlfn.DAYS($C90, 'Loan Detail'!$L$2)+J$1</f>
        <v>2637</v>
      </c>
      <c r="K90" s="8">
        <f>_xlfn.DAYS($C90, 'Loan Detail'!$L$2)+K$1</f>
        <v>2638</v>
      </c>
      <c r="L90" s="8">
        <f>_xlfn.DAYS($C90, 'Loan Detail'!$L$2)+L$1</f>
        <v>2639</v>
      </c>
      <c r="M90" s="8">
        <f>_xlfn.DAYS($C90, 'Loan Detail'!$L$2)+M$1</f>
        <v>2640</v>
      </c>
      <c r="N90" s="8">
        <f>_xlfn.DAYS($C90, 'Loan Detail'!$L$2)+N$1</f>
        <v>2641</v>
      </c>
      <c r="O90" s="8">
        <f>_xlfn.DAYS($C90, 'Loan Detail'!$L$2)+O$1</f>
        <v>2642</v>
      </c>
      <c r="P90" s="8">
        <f>_xlfn.DAYS($C90, 'Loan Detail'!$L$2)+P$1</f>
        <v>2643</v>
      </c>
      <c r="Q90" s="8">
        <f>_xlfn.DAYS($C90, 'Loan Detail'!$L$2)+Q$1</f>
        <v>2644</v>
      </c>
      <c r="R90" s="8">
        <f>_xlfn.DAYS($C90, 'Loan Detail'!$L$2)+R$1</f>
        <v>2645</v>
      </c>
      <c r="S90" s="8">
        <f>_xlfn.DAYS($C90, 'Loan Detail'!$L$2)+S$1</f>
        <v>2646</v>
      </c>
      <c r="T90" s="8">
        <f>_xlfn.DAYS($C90, 'Loan Detail'!$L$2)+T$1</f>
        <v>2647</v>
      </c>
      <c r="U90" s="8">
        <f>_xlfn.DAYS($C90, 'Loan Detail'!$L$2)+U$1</f>
        <v>2648</v>
      </c>
      <c r="V90" s="8">
        <f>_xlfn.DAYS($C90, 'Loan Detail'!$L$2)+V$1</f>
        <v>2649</v>
      </c>
      <c r="W90" s="8">
        <f>_xlfn.DAYS($C90, 'Loan Detail'!$L$2)+W$1</f>
        <v>2650</v>
      </c>
      <c r="X90" s="8">
        <f>_xlfn.DAYS($C90, 'Loan Detail'!$L$2)+X$1</f>
        <v>2651</v>
      </c>
      <c r="Y90" s="8">
        <f>_xlfn.DAYS($C90, 'Loan Detail'!$L$2)+Y$1</f>
        <v>2652</v>
      </c>
      <c r="Z90" s="8">
        <f>_xlfn.DAYS($C90, 'Loan Detail'!$L$2)+Z$1</f>
        <v>2653</v>
      </c>
      <c r="AA90" s="8">
        <f>_xlfn.DAYS($C90, 'Loan Detail'!$L$2)+AA$1</f>
        <v>2654</v>
      </c>
      <c r="AB90" s="8">
        <f>_xlfn.DAYS($C90, 'Loan Detail'!$L$2)+AB$1</f>
        <v>2655</v>
      </c>
      <c r="AC90" s="8">
        <f>_xlfn.DAYS($C90, 'Loan Detail'!$L$2)+AC$1</f>
        <v>2656</v>
      </c>
      <c r="AD90" s="8">
        <f>_xlfn.DAYS($C90, 'Loan Detail'!$L$2)+AD$1</f>
        <v>2657</v>
      </c>
      <c r="AE90" s="8">
        <f>_xlfn.DAYS($C90, 'Loan Detail'!$L$2)+AE$1</f>
        <v>2658</v>
      </c>
      <c r="AF90" s="8">
        <f>_xlfn.DAYS($C90, 'Loan Detail'!$L$2)+AF$1</f>
        <v>2659</v>
      </c>
      <c r="AG90" s="8">
        <f>_xlfn.DAYS($C90, 'Loan Detail'!$L$2)+AG$1</f>
        <v>2660</v>
      </c>
      <c r="AH90" s="8">
        <f>_xlfn.DAYS($C90, 'Loan Detail'!$L$2)+AH$1</f>
        <v>2661</v>
      </c>
      <c r="AI90" s="8">
        <f>_xlfn.DAYS($C90, 'Loan Detail'!$L$2)+AI$1</f>
        <v>2662</v>
      </c>
    </row>
    <row r="91" spans="1:35" x14ac:dyDescent="0.3">
      <c r="A91">
        <v>89</v>
      </c>
      <c r="B91">
        <f t="shared" si="1"/>
        <v>31</v>
      </c>
      <c r="C91" s="11">
        <v>46296</v>
      </c>
      <c r="D91" s="19">
        <f>SUM(E91:INDEX(E91:AI91,1,B91))</f>
        <v>82987</v>
      </c>
      <c r="E91" s="8">
        <f>_xlfn.DAYS($C91, 'Loan Detail'!$L$2)+E$1</f>
        <v>2662</v>
      </c>
      <c r="F91" s="8">
        <f>_xlfn.DAYS($C91, 'Loan Detail'!$L$2)+F$1</f>
        <v>2663</v>
      </c>
      <c r="G91" s="8">
        <f>_xlfn.DAYS($C91, 'Loan Detail'!$L$2)+G$1</f>
        <v>2664</v>
      </c>
      <c r="H91" s="8">
        <f>_xlfn.DAYS($C91, 'Loan Detail'!$L$2)+H$1</f>
        <v>2665</v>
      </c>
      <c r="I91" s="8">
        <f>_xlfn.DAYS($C91, 'Loan Detail'!$L$2)+I$1</f>
        <v>2666</v>
      </c>
      <c r="J91" s="8">
        <f>_xlfn.DAYS($C91, 'Loan Detail'!$L$2)+J$1</f>
        <v>2667</v>
      </c>
      <c r="K91" s="8">
        <f>_xlfn.DAYS($C91, 'Loan Detail'!$L$2)+K$1</f>
        <v>2668</v>
      </c>
      <c r="L91" s="8">
        <f>_xlfn.DAYS($C91, 'Loan Detail'!$L$2)+L$1</f>
        <v>2669</v>
      </c>
      <c r="M91" s="8">
        <f>_xlfn.DAYS($C91, 'Loan Detail'!$L$2)+M$1</f>
        <v>2670</v>
      </c>
      <c r="N91" s="8">
        <f>_xlfn.DAYS($C91, 'Loan Detail'!$L$2)+N$1</f>
        <v>2671</v>
      </c>
      <c r="O91" s="8">
        <f>_xlfn.DAYS($C91, 'Loan Detail'!$L$2)+O$1</f>
        <v>2672</v>
      </c>
      <c r="P91" s="8">
        <f>_xlfn.DAYS($C91, 'Loan Detail'!$L$2)+P$1</f>
        <v>2673</v>
      </c>
      <c r="Q91" s="8">
        <f>_xlfn.DAYS($C91, 'Loan Detail'!$L$2)+Q$1</f>
        <v>2674</v>
      </c>
      <c r="R91" s="8">
        <f>_xlfn.DAYS($C91, 'Loan Detail'!$L$2)+R$1</f>
        <v>2675</v>
      </c>
      <c r="S91" s="8">
        <f>_xlfn.DAYS($C91, 'Loan Detail'!$L$2)+S$1</f>
        <v>2676</v>
      </c>
      <c r="T91" s="8">
        <f>_xlfn.DAYS($C91, 'Loan Detail'!$L$2)+T$1</f>
        <v>2677</v>
      </c>
      <c r="U91" s="8">
        <f>_xlfn.DAYS($C91, 'Loan Detail'!$L$2)+U$1</f>
        <v>2678</v>
      </c>
      <c r="V91" s="8">
        <f>_xlfn.DAYS($C91, 'Loan Detail'!$L$2)+V$1</f>
        <v>2679</v>
      </c>
      <c r="W91" s="8">
        <f>_xlfn.DAYS($C91, 'Loan Detail'!$L$2)+W$1</f>
        <v>2680</v>
      </c>
      <c r="X91" s="8">
        <f>_xlfn.DAYS($C91, 'Loan Detail'!$L$2)+X$1</f>
        <v>2681</v>
      </c>
      <c r="Y91" s="8">
        <f>_xlfn.DAYS($C91, 'Loan Detail'!$L$2)+Y$1</f>
        <v>2682</v>
      </c>
      <c r="Z91" s="8">
        <f>_xlfn.DAYS($C91, 'Loan Detail'!$L$2)+Z$1</f>
        <v>2683</v>
      </c>
      <c r="AA91" s="8">
        <f>_xlfn.DAYS($C91, 'Loan Detail'!$L$2)+AA$1</f>
        <v>2684</v>
      </c>
      <c r="AB91" s="8">
        <f>_xlfn.DAYS($C91, 'Loan Detail'!$L$2)+AB$1</f>
        <v>2685</v>
      </c>
      <c r="AC91" s="8">
        <f>_xlfn.DAYS($C91, 'Loan Detail'!$L$2)+AC$1</f>
        <v>2686</v>
      </c>
      <c r="AD91" s="8">
        <f>_xlfn.DAYS($C91, 'Loan Detail'!$L$2)+AD$1</f>
        <v>2687</v>
      </c>
      <c r="AE91" s="8">
        <f>_xlfn.DAYS($C91, 'Loan Detail'!$L$2)+AE$1</f>
        <v>2688</v>
      </c>
      <c r="AF91" s="8">
        <f>_xlfn.DAYS($C91, 'Loan Detail'!$L$2)+AF$1</f>
        <v>2689</v>
      </c>
      <c r="AG91" s="8">
        <f>_xlfn.DAYS($C91, 'Loan Detail'!$L$2)+AG$1</f>
        <v>2690</v>
      </c>
      <c r="AH91" s="8">
        <f>_xlfn.DAYS($C91, 'Loan Detail'!$L$2)+AH$1</f>
        <v>2691</v>
      </c>
      <c r="AI91" s="8">
        <f>_xlfn.DAYS($C91, 'Loan Detail'!$L$2)+AI$1</f>
        <v>2692</v>
      </c>
    </row>
    <row r="92" spans="1:35" x14ac:dyDescent="0.3">
      <c r="A92">
        <v>90</v>
      </c>
      <c r="B92">
        <f t="shared" si="1"/>
        <v>30</v>
      </c>
      <c r="C92" s="11">
        <v>46327</v>
      </c>
      <c r="D92" s="19">
        <f>SUM(E92:INDEX(E92:AI92,1,B92))</f>
        <v>81225</v>
      </c>
      <c r="E92" s="8">
        <f>_xlfn.DAYS($C92, 'Loan Detail'!$L$2)+E$1</f>
        <v>2693</v>
      </c>
      <c r="F92" s="8">
        <f>_xlfn.DAYS($C92, 'Loan Detail'!$L$2)+F$1</f>
        <v>2694</v>
      </c>
      <c r="G92" s="8">
        <f>_xlfn.DAYS($C92, 'Loan Detail'!$L$2)+G$1</f>
        <v>2695</v>
      </c>
      <c r="H92" s="8">
        <f>_xlfn.DAYS($C92, 'Loan Detail'!$L$2)+H$1</f>
        <v>2696</v>
      </c>
      <c r="I92" s="8">
        <f>_xlfn.DAYS($C92, 'Loan Detail'!$L$2)+I$1</f>
        <v>2697</v>
      </c>
      <c r="J92" s="8">
        <f>_xlfn.DAYS($C92, 'Loan Detail'!$L$2)+J$1</f>
        <v>2698</v>
      </c>
      <c r="K92" s="8">
        <f>_xlfn.DAYS($C92, 'Loan Detail'!$L$2)+K$1</f>
        <v>2699</v>
      </c>
      <c r="L92" s="8">
        <f>_xlfn.DAYS($C92, 'Loan Detail'!$L$2)+L$1</f>
        <v>2700</v>
      </c>
      <c r="M92" s="8">
        <f>_xlfn.DAYS($C92, 'Loan Detail'!$L$2)+M$1</f>
        <v>2701</v>
      </c>
      <c r="N92" s="8">
        <f>_xlfn.DAYS($C92, 'Loan Detail'!$L$2)+N$1</f>
        <v>2702</v>
      </c>
      <c r="O92" s="8">
        <f>_xlfn.DAYS($C92, 'Loan Detail'!$L$2)+O$1</f>
        <v>2703</v>
      </c>
      <c r="P92" s="8">
        <f>_xlfn.DAYS($C92, 'Loan Detail'!$L$2)+P$1</f>
        <v>2704</v>
      </c>
      <c r="Q92" s="8">
        <f>_xlfn.DAYS($C92, 'Loan Detail'!$L$2)+Q$1</f>
        <v>2705</v>
      </c>
      <c r="R92" s="8">
        <f>_xlfn.DAYS($C92, 'Loan Detail'!$L$2)+R$1</f>
        <v>2706</v>
      </c>
      <c r="S92" s="8">
        <f>_xlfn.DAYS($C92, 'Loan Detail'!$L$2)+S$1</f>
        <v>2707</v>
      </c>
      <c r="T92" s="8">
        <f>_xlfn.DAYS($C92, 'Loan Detail'!$L$2)+T$1</f>
        <v>2708</v>
      </c>
      <c r="U92" s="8">
        <f>_xlfn.DAYS($C92, 'Loan Detail'!$L$2)+U$1</f>
        <v>2709</v>
      </c>
      <c r="V92" s="8">
        <f>_xlfn.DAYS($C92, 'Loan Detail'!$L$2)+V$1</f>
        <v>2710</v>
      </c>
      <c r="W92" s="8">
        <f>_xlfn.DAYS($C92, 'Loan Detail'!$L$2)+W$1</f>
        <v>2711</v>
      </c>
      <c r="X92" s="8">
        <f>_xlfn.DAYS($C92, 'Loan Detail'!$L$2)+X$1</f>
        <v>2712</v>
      </c>
      <c r="Y92" s="8">
        <f>_xlfn.DAYS($C92, 'Loan Detail'!$L$2)+Y$1</f>
        <v>2713</v>
      </c>
      <c r="Z92" s="8">
        <f>_xlfn.DAYS($C92, 'Loan Detail'!$L$2)+Z$1</f>
        <v>2714</v>
      </c>
      <c r="AA92" s="8">
        <f>_xlfn.DAYS($C92, 'Loan Detail'!$L$2)+AA$1</f>
        <v>2715</v>
      </c>
      <c r="AB92" s="8">
        <f>_xlfn.DAYS($C92, 'Loan Detail'!$L$2)+AB$1</f>
        <v>2716</v>
      </c>
      <c r="AC92" s="8">
        <f>_xlfn.DAYS($C92, 'Loan Detail'!$L$2)+AC$1</f>
        <v>2717</v>
      </c>
      <c r="AD92" s="8">
        <f>_xlfn.DAYS($C92, 'Loan Detail'!$L$2)+AD$1</f>
        <v>2718</v>
      </c>
      <c r="AE92" s="8">
        <f>_xlfn.DAYS($C92, 'Loan Detail'!$L$2)+AE$1</f>
        <v>2719</v>
      </c>
      <c r="AF92" s="8">
        <f>_xlfn.DAYS($C92, 'Loan Detail'!$L$2)+AF$1</f>
        <v>2720</v>
      </c>
      <c r="AG92" s="8">
        <f>_xlfn.DAYS($C92, 'Loan Detail'!$L$2)+AG$1</f>
        <v>2721</v>
      </c>
      <c r="AH92" s="8">
        <f>_xlfn.DAYS($C92, 'Loan Detail'!$L$2)+AH$1</f>
        <v>2722</v>
      </c>
      <c r="AI92" s="8">
        <f>_xlfn.DAYS($C92, 'Loan Detail'!$L$2)+AI$1</f>
        <v>2723</v>
      </c>
    </row>
    <row r="93" spans="1:35" x14ac:dyDescent="0.3">
      <c r="A93">
        <v>91</v>
      </c>
      <c r="B93">
        <f t="shared" si="1"/>
        <v>31</v>
      </c>
      <c r="C93" s="11">
        <v>46357</v>
      </c>
      <c r="D93" s="19">
        <f>SUM(E93:INDEX(E93:AI93,1,B93))</f>
        <v>84878</v>
      </c>
      <c r="E93" s="8">
        <f>_xlfn.DAYS($C93, 'Loan Detail'!$L$2)+E$1</f>
        <v>2723</v>
      </c>
      <c r="F93" s="8">
        <f>_xlfn.DAYS($C93, 'Loan Detail'!$L$2)+F$1</f>
        <v>2724</v>
      </c>
      <c r="G93" s="8">
        <f>_xlfn.DAYS($C93, 'Loan Detail'!$L$2)+G$1</f>
        <v>2725</v>
      </c>
      <c r="H93" s="8">
        <f>_xlfn.DAYS($C93, 'Loan Detail'!$L$2)+H$1</f>
        <v>2726</v>
      </c>
      <c r="I93" s="8">
        <f>_xlfn.DAYS($C93, 'Loan Detail'!$L$2)+I$1</f>
        <v>2727</v>
      </c>
      <c r="J93" s="8">
        <f>_xlfn.DAYS($C93, 'Loan Detail'!$L$2)+J$1</f>
        <v>2728</v>
      </c>
      <c r="K93" s="8">
        <f>_xlfn.DAYS($C93, 'Loan Detail'!$L$2)+K$1</f>
        <v>2729</v>
      </c>
      <c r="L93" s="8">
        <f>_xlfn.DAYS($C93, 'Loan Detail'!$L$2)+L$1</f>
        <v>2730</v>
      </c>
      <c r="M93" s="8">
        <f>_xlfn.DAYS($C93, 'Loan Detail'!$L$2)+M$1</f>
        <v>2731</v>
      </c>
      <c r="N93" s="8">
        <f>_xlfn.DAYS($C93, 'Loan Detail'!$L$2)+N$1</f>
        <v>2732</v>
      </c>
      <c r="O93" s="8">
        <f>_xlfn.DAYS($C93, 'Loan Detail'!$L$2)+O$1</f>
        <v>2733</v>
      </c>
      <c r="P93" s="8">
        <f>_xlfn.DAYS($C93, 'Loan Detail'!$L$2)+P$1</f>
        <v>2734</v>
      </c>
      <c r="Q93" s="8">
        <f>_xlfn.DAYS($C93, 'Loan Detail'!$L$2)+Q$1</f>
        <v>2735</v>
      </c>
      <c r="R93" s="8">
        <f>_xlfn.DAYS($C93, 'Loan Detail'!$L$2)+R$1</f>
        <v>2736</v>
      </c>
      <c r="S93" s="8">
        <f>_xlfn.DAYS($C93, 'Loan Detail'!$L$2)+S$1</f>
        <v>2737</v>
      </c>
      <c r="T93" s="8">
        <f>_xlfn.DAYS($C93, 'Loan Detail'!$L$2)+T$1</f>
        <v>2738</v>
      </c>
      <c r="U93" s="8">
        <f>_xlfn.DAYS($C93, 'Loan Detail'!$L$2)+U$1</f>
        <v>2739</v>
      </c>
      <c r="V93" s="8">
        <f>_xlfn.DAYS($C93, 'Loan Detail'!$L$2)+V$1</f>
        <v>2740</v>
      </c>
      <c r="W93" s="8">
        <f>_xlfn.DAYS($C93, 'Loan Detail'!$L$2)+W$1</f>
        <v>2741</v>
      </c>
      <c r="X93" s="8">
        <f>_xlfn.DAYS($C93, 'Loan Detail'!$L$2)+X$1</f>
        <v>2742</v>
      </c>
      <c r="Y93" s="8">
        <f>_xlfn.DAYS($C93, 'Loan Detail'!$L$2)+Y$1</f>
        <v>2743</v>
      </c>
      <c r="Z93" s="8">
        <f>_xlfn.DAYS($C93, 'Loan Detail'!$L$2)+Z$1</f>
        <v>2744</v>
      </c>
      <c r="AA93" s="8">
        <f>_xlfn.DAYS($C93, 'Loan Detail'!$L$2)+AA$1</f>
        <v>2745</v>
      </c>
      <c r="AB93" s="8">
        <f>_xlfn.DAYS($C93, 'Loan Detail'!$L$2)+AB$1</f>
        <v>2746</v>
      </c>
      <c r="AC93" s="8">
        <f>_xlfn.DAYS($C93, 'Loan Detail'!$L$2)+AC$1</f>
        <v>2747</v>
      </c>
      <c r="AD93" s="8">
        <f>_xlfn.DAYS($C93, 'Loan Detail'!$L$2)+AD$1</f>
        <v>2748</v>
      </c>
      <c r="AE93" s="8">
        <f>_xlfn.DAYS($C93, 'Loan Detail'!$L$2)+AE$1</f>
        <v>2749</v>
      </c>
      <c r="AF93" s="8">
        <f>_xlfn.DAYS($C93, 'Loan Detail'!$L$2)+AF$1</f>
        <v>2750</v>
      </c>
      <c r="AG93" s="8">
        <f>_xlfn.DAYS($C93, 'Loan Detail'!$L$2)+AG$1</f>
        <v>2751</v>
      </c>
      <c r="AH93" s="8">
        <f>_xlfn.DAYS($C93, 'Loan Detail'!$L$2)+AH$1</f>
        <v>2752</v>
      </c>
      <c r="AI93" s="8">
        <f>_xlfn.DAYS($C93, 'Loan Detail'!$L$2)+AI$1</f>
        <v>2753</v>
      </c>
    </row>
    <row r="94" spans="1:35" x14ac:dyDescent="0.3">
      <c r="A94">
        <v>92</v>
      </c>
      <c r="B94">
        <f t="shared" si="1"/>
        <v>31</v>
      </c>
      <c r="C94" s="11">
        <v>46388</v>
      </c>
      <c r="D94" s="19">
        <f>SUM(E94:INDEX(E94:AI94,1,B94))</f>
        <v>85839</v>
      </c>
      <c r="E94" s="8">
        <f>_xlfn.DAYS($C94, 'Loan Detail'!$L$2)+E$1</f>
        <v>2754</v>
      </c>
      <c r="F94" s="8">
        <f>_xlfn.DAYS($C94, 'Loan Detail'!$L$2)+F$1</f>
        <v>2755</v>
      </c>
      <c r="G94" s="8">
        <f>_xlfn.DAYS($C94, 'Loan Detail'!$L$2)+G$1</f>
        <v>2756</v>
      </c>
      <c r="H94" s="8">
        <f>_xlfn.DAYS($C94, 'Loan Detail'!$L$2)+H$1</f>
        <v>2757</v>
      </c>
      <c r="I94" s="8">
        <f>_xlfn.DAYS($C94, 'Loan Detail'!$L$2)+I$1</f>
        <v>2758</v>
      </c>
      <c r="J94" s="8">
        <f>_xlfn.DAYS($C94, 'Loan Detail'!$L$2)+J$1</f>
        <v>2759</v>
      </c>
      <c r="K94" s="8">
        <f>_xlfn.DAYS($C94, 'Loan Detail'!$L$2)+K$1</f>
        <v>2760</v>
      </c>
      <c r="L94" s="8">
        <f>_xlfn.DAYS($C94, 'Loan Detail'!$L$2)+L$1</f>
        <v>2761</v>
      </c>
      <c r="M94" s="8">
        <f>_xlfn.DAYS($C94, 'Loan Detail'!$L$2)+M$1</f>
        <v>2762</v>
      </c>
      <c r="N94" s="8">
        <f>_xlfn.DAYS($C94, 'Loan Detail'!$L$2)+N$1</f>
        <v>2763</v>
      </c>
      <c r="O94" s="8">
        <f>_xlfn.DAYS($C94, 'Loan Detail'!$L$2)+O$1</f>
        <v>2764</v>
      </c>
      <c r="P94" s="8">
        <f>_xlfn.DAYS($C94, 'Loan Detail'!$L$2)+P$1</f>
        <v>2765</v>
      </c>
      <c r="Q94" s="8">
        <f>_xlfn.DAYS($C94, 'Loan Detail'!$L$2)+Q$1</f>
        <v>2766</v>
      </c>
      <c r="R94" s="8">
        <f>_xlfn.DAYS($C94, 'Loan Detail'!$L$2)+R$1</f>
        <v>2767</v>
      </c>
      <c r="S94" s="8">
        <f>_xlfn.DAYS($C94, 'Loan Detail'!$L$2)+S$1</f>
        <v>2768</v>
      </c>
      <c r="T94" s="8">
        <f>_xlfn.DAYS($C94, 'Loan Detail'!$L$2)+T$1</f>
        <v>2769</v>
      </c>
      <c r="U94" s="8">
        <f>_xlfn.DAYS($C94, 'Loan Detail'!$L$2)+U$1</f>
        <v>2770</v>
      </c>
      <c r="V94" s="8">
        <f>_xlfn.DAYS($C94, 'Loan Detail'!$L$2)+V$1</f>
        <v>2771</v>
      </c>
      <c r="W94" s="8">
        <f>_xlfn.DAYS($C94, 'Loan Detail'!$L$2)+W$1</f>
        <v>2772</v>
      </c>
      <c r="X94" s="8">
        <f>_xlfn.DAYS($C94, 'Loan Detail'!$L$2)+X$1</f>
        <v>2773</v>
      </c>
      <c r="Y94" s="8">
        <f>_xlfn.DAYS($C94, 'Loan Detail'!$L$2)+Y$1</f>
        <v>2774</v>
      </c>
      <c r="Z94" s="8">
        <f>_xlfn.DAYS($C94, 'Loan Detail'!$L$2)+Z$1</f>
        <v>2775</v>
      </c>
      <c r="AA94" s="8">
        <f>_xlfn.DAYS($C94, 'Loan Detail'!$L$2)+AA$1</f>
        <v>2776</v>
      </c>
      <c r="AB94" s="8">
        <f>_xlfn.DAYS($C94, 'Loan Detail'!$L$2)+AB$1</f>
        <v>2777</v>
      </c>
      <c r="AC94" s="8">
        <f>_xlfn.DAYS($C94, 'Loan Detail'!$L$2)+AC$1</f>
        <v>2778</v>
      </c>
      <c r="AD94" s="8">
        <f>_xlfn.DAYS($C94, 'Loan Detail'!$L$2)+AD$1</f>
        <v>2779</v>
      </c>
      <c r="AE94" s="8">
        <f>_xlfn.DAYS($C94, 'Loan Detail'!$L$2)+AE$1</f>
        <v>2780</v>
      </c>
      <c r="AF94" s="8">
        <f>_xlfn.DAYS($C94, 'Loan Detail'!$L$2)+AF$1</f>
        <v>2781</v>
      </c>
      <c r="AG94" s="8">
        <f>_xlfn.DAYS($C94, 'Loan Detail'!$L$2)+AG$1</f>
        <v>2782</v>
      </c>
      <c r="AH94" s="8">
        <f>_xlfn.DAYS($C94, 'Loan Detail'!$L$2)+AH$1</f>
        <v>2783</v>
      </c>
      <c r="AI94" s="8">
        <f>_xlfn.DAYS($C94, 'Loan Detail'!$L$2)+AI$1</f>
        <v>2784</v>
      </c>
    </row>
    <row r="95" spans="1:35" x14ac:dyDescent="0.3">
      <c r="A95">
        <v>93</v>
      </c>
      <c r="B95">
        <f t="shared" si="1"/>
        <v>28</v>
      </c>
      <c r="C95" s="11">
        <v>46419</v>
      </c>
      <c r="D95" s="19">
        <f>SUM(E95:INDEX(E95:AI95,1,B95))</f>
        <v>78358</v>
      </c>
      <c r="E95" s="8">
        <f>_xlfn.DAYS($C95, 'Loan Detail'!$L$2)+E$1</f>
        <v>2785</v>
      </c>
      <c r="F95" s="8">
        <f>_xlfn.DAYS($C95, 'Loan Detail'!$L$2)+F$1</f>
        <v>2786</v>
      </c>
      <c r="G95" s="8">
        <f>_xlfn.DAYS($C95, 'Loan Detail'!$L$2)+G$1</f>
        <v>2787</v>
      </c>
      <c r="H95" s="8">
        <f>_xlfn.DAYS($C95, 'Loan Detail'!$L$2)+H$1</f>
        <v>2788</v>
      </c>
      <c r="I95" s="8">
        <f>_xlfn.DAYS($C95, 'Loan Detail'!$L$2)+I$1</f>
        <v>2789</v>
      </c>
      <c r="J95" s="8">
        <f>_xlfn.DAYS($C95, 'Loan Detail'!$L$2)+J$1</f>
        <v>2790</v>
      </c>
      <c r="K95" s="8">
        <f>_xlfn.DAYS($C95, 'Loan Detail'!$L$2)+K$1</f>
        <v>2791</v>
      </c>
      <c r="L95" s="8">
        <f>_xlfn.DAYS($C95, 'Loan Detail'!$L$2)+L$1</f>
        <v>2792</v>
      </c>
      <c r="M95" s="8">
        <f>_xlfn.DAYS($C95, 'Loan Detail'!$L$2)+M$1</f>
        <v>2793</v>
      </c>
      <c r="N95" s="8">
        <f>_xlfn.DAYS($C95, 'Loan Detail'!$L$2)+N$1</f>
        <v>2794</v>
      </c>
      <c r="O95" s="8">
        <f>_xlfn.DAYS($C95, 'Loan Detail'!$L$2)+O$1</f>
        <v>2795</v>
      </c>
      <c r="P95" s="8">
        <f>_xlfn.DAYS($C95, 'Loan Detail'!$L$2)+P$1</f>
        <v>2796</v>
      </c>
      <c r="Q95" s="8">
        <f>_xlfn.DAYS($C95, 'Loan Detail'!$L$2)+Q$1</f>
        <v>2797</v>
      </c>
      <c r="R95" s="8">
        <f>_xlfn.DAYS($C95, 'Loan Detail'!$L$2)+R$1</f>
        <v>2798</v>
      </c>
      <c r="S95" s="8">
        <f>_xlfn.DAYS($C95, 'Loan Detail'!$L$2)+S$1</f>
        <v>2799</v>
      </c>
      <c r="T95" s="8">
        <f>_xlfn.DAYS($C95, 'Loan Detail'!$L$2)+T$1</f>
        <v>2800</v>
      </c>
      <c r="U95" s="8">
        <f>_xlfn.DAYS($C95, 'Loan Detail'!$L$2)+U$1</f>
        <v>2801</v>
      </c>
      <c r="V95" s="8">
        <f>_xlfn.DAYS($C95, 'Loan Detail'!$L$2)+V$1</f>
        <v>2802</v>
      </c>
      <c r="W95" s="8">
        <f>_xlfn.DAYS($C95, 'Loan Detail'!$L$2)+W$1</f>
        <v>2803</v>
      </c>
      <c r="X95" s="8">
        <f>_xlfn.DAYS($C95, 'Loan Detail'!$L$2)+X$1</f>
        <v>2804</v>
      </c>
      <c r="Y95" s="8">
        <f>_xlfn.DAYS($C95, 'Loan Detail'!$L$2)+Y$1</f>
        <v>2805</v>
      </c>
      <c r="Z95" s="8">
        <f>_xlfn.DAYS($C95, 'Loan Detail'!$L$2)+Z$1</f>
        <v>2806</v>
      </c>
      <c r="AA95" s="8">
        <f>_xlfn.DAYS($C95, 'Loan Detail'!$L$2)+AA$1</f>
        <v>2807</v>
      </c>
      <c r="AB95" s="8">
        <f>_xlfn.DAYS($C95, 'Loan Detail'!$L$2)+AB$1</f>
        <v>2808</v>
      </c>
      <c r="AC95" s="8">
        <f>_xlfn.DAYS($C95, 'Loan Detail'!$L$2)+AC$1</f>
        <v>2809</v>
      </c>
      <c r="AD95" s="8">
        <f>_xlfn.DAYS($C95, 'Loan Detail'!$L$2)+AD$1</f>
        <v>2810</v>
      </c>
      <c r="AE95" s="8">
        <f>_xlfn.DAYS($C95, 'Loan Detail'!$L$2)+AE$1</f>
        <v>2811</v>
      </c>
      <c r="AF95" s="8">
        <f>_xlfn.DAYS($C95, 'Loan Detail'!$L$2)+AF$1</f>
        <v>2812</v>
      </c>
      <c r="AG95" s="8">
        <f>_xlfn.DAYS($C95, 'Loan Detail'!$L$2)+AG$1</f>
        <v>2813</v>
      </c>
      <c r="AH95" s="8">
        <f>_xlfn.DAYS($C95, 'Loan Detail'!$L$2)+AH$1</f>
        <v>2814</v>
      </c>
      <c r="AI95" s="8">
        <f>_xlfn.DAYS($C95, 'Loan Detail'!$L$2)+AI$1</f>
        <v>2815</v>
      </c>
    </row>
    <row r="96" spans="1:35" x14ac:dyDescent="0.3">
      <c r="A96">
        <v>94</v>
      </c>
      <c r="B96">
        <f t="shared" si="1"/>
        <v>31</v>
      </c>
      <c r="C96" s="11">
        <v>46447</v>
      </c>
      <c r="D96" s="19">
        <f>SUM(E96:INDEX(E96:AI96,1,B96))</f>
        <v>87668</v>
      </c>
      <c r="E96" s="8">
        <f>_xlfn.DAYS($C96, 'Loan Detail'!$L$2)+E$1</f>
        <v>2813</v>
      </c>
      <c r="F96" s="8">
        <f>_xlfn.DAYS($C96, 'Loan Detail'!$L$2)+F$1</f>
        <v>2814</v>
      </c>
      <c r="G96" s="8">
        <f>_xlfn.DAYS($C96, 'Loan Detail'!$L$2)+G$1</f>
        <v>2815</v>
      </c>
      <c r="H96" s="8">
        <f>_xlfn.DAYS($C96, 'Loan Detail'!$L$2)+H$1</f>
        <v>2816</v>
      </c>
      <c r="I96" s="8">
        <f>_xlfn.DAYS($C96, 'Loan Detail'!$L$2)+I$1</f>
        <v>2817</v>
      </c>
      <c r="J96" s="8">
        <f>_xlfn.DAYS($C96, 'Loan Detail'!$L$2)+J$1</f>
        <v>2818</v>
      </c>
      <c r="K96" s="8">
        <f>_xlfn.DAYS($C96, 'Loan Detail'!$L$2)+K$1</f>
        <v>2819</v>
      </c>
      <c r="L96" s="8">
        <f>_xlfn.DAYS($C96, 'Loan Detail'!$L$2)+L$1</f>
        <v>2820</v>
      </c>
      <c r="M96" s="8">
        <f>_xlfn.DAYS($C96, 'Loan Detail'!$L$2)+M$1</f>
        <v>2821</v>
      </c>
      <c r="N96" s="8">
        <f>_xlfn.DAYS($C96, 'Loan Detail'!$L$2)+N$1</f>
        <v>2822</v>
      </c>
      <c r="O96" s="8">
        <f>_xlfn.DAYS($C96, 'Loan Detail'!$L$2)+O$1</f>
        <v>2823</v>
      </c>
      <c r="P96" s="8">
        <f>_xlfn.DAYS($C96, 'Loan Detail'!$L$2)+P$1</f>
        <v>2824</v>
      </c>
      <c r="Q96" s="8">
        <f>_xlfn.DAYS($C96, 'Loan Detail'!$L$2)+Q$1</f>
        <v>2825</v>
      </c>
      <c r="R96" s="8">
        <f>_xlfn.DAYS($C96, 'Loan Detail'!$L$2)+R$1</f>
        <v>2826</v>
      </c>
      <c r="S96" s="8">
        <f>_xlfn.DAYS($C96, 'Loan Detail'!$L$2)+S$1</f>
        <v>2827</v>
      </c>
      <c r="T96" s="8">
        <f>_xlfn.DAYS($C96, 'Loan Detail'!$L$2)+T$1</f>
        <v>2828</v>
      </c>
      <c r="U96" s="8">
        <f>_xlfn.DAYS($C96, 'Loan Detail'!$L$2)+U$1</f>
        <v>2829</v>
      </c>
      <c r="V96" s="8">
        <f>_xlfn.DAYS($C96, 'Loan Detail'!$L$2)+V$1</f>
        <v>2830</v>
      </c>
      <c r="W96" s="8">
        <f>_xlfn.DAYS($C96, 'Loan Detail'!$L$2)+W$1</f>
        <v>2831</v>
      </c>
      <c r="X96" s="8">
        <f>_xlfn.DAYS($C96, 'Loan Detail'!$L$2)+X$1</f>
        <v>2832</v>
      </c>
      <c r="Y96" s="8">
        <f>_xlfn.DAYS($C96, 'Loan Detail'!$L$2)+Y$1</f>
        <v>2833</v>
      </c>
      <c r="Z96" s="8">
        <f>_xlfn.DAYS($C96, 'Loan Detail'!$L$2)+Z$1</f>
        <v>2834</v>
      </c>
      <c r="AA96" s="8">
        <f>_xlfn.DAYS($C96, 'Loan Detail'!$L$2)+AA$1</f>
        <v>2835</v>
      </c>
      <c r="AB96" s="8">
        <f>_xlfn.DAYS($C96, 'Loan Detail'!$L$2)+AB$1</f>
        <v>2836</v>
      </c>
      <c r="AC96" s="8">
        <f>_xlfn.DAYS($C96, 'Loan Detail'!$L$2)+AC$1</f>
        <v>2837</v>
      </c>
      <c r="AD96" s="8">
        <f>_xlfn.DAYS($C96, 'Loan Detail'!$L$2)+AD$1</f>
        <v>2838</v>
      </c>
      <c r="AE96" s="8">
        <f>_xlfn.DAYS($C96, 'Loan Detail'!$L$2)+AE$1</f>
        <v>2839</v>
      </c>
      <c r="AF96" s="8">
        <f>_xlfn.DAYS($C96, 'Loan Detail'!$L$2)+AF$1</f>
        <v>2840</v>
      </c>
      <c r="AG96" s="8">
        <f>_xlfn.DAYS($C96, 'Loan Detail'!$L$2)+AG$1</f>
        <v>2841</v>
      </c>
      <c r="AH96" s="8">
        <f>_xlfn.DAYS($C96, 'Loan Detail'!$L$2)+AH$1</f>
        <v>2842</v>
      </c>
      <c r="AI96" s="8">
        <f>_xlfn.DAYS($C96, 'Loan Detail'!$L$2)+AI$1</f>
        <v>2843</v>
      </c>
    </row>
    <row r="97" spans="1:35" x14ac:dyDescent="0.3">
      <c r="A97">
        <v>95</v>
      </c>
      <c r="B97">
        <f t="shared" si="1"/>
        <v>30</v>
      </c>
      <c r="C97" s="11">
        <v>46478</v>
      </c>
      <c r="D97" s="19">
        <f>SUM(E97:INDEX(E97:AI97,1,B97))</f>
        <v>85755</v>
      </c>
      <c r="E97" s="8">
        <f>_xlfn.DAYS($C97, 'Loan Detail'!$L$2)+E$1</f>
        <v>2844</v>
      </c>
      <c r="F97" s="8">
        <f>_xlfn.DAYS($C97, 'Loan Detail'!$L$2)+F$1</f>
        <v>2845</v>
      </c>
      <c r="G97" s="8">
        <f>_xlfn.DAYS($C97, 'Loan Detail'!$L$2)+G$1</f>
        <v>2846</v>
      </c>
      <c r="H97" s="8">
        <f>_xlfn.DAYS($C97, 'Loan Detail'!$L$2)+H$1</f>
        <v>2847</v>
      </c>
      <c r="I97" s="8">
        <f>_xlfn.DAYS($C97, 'Loan Detail'!$L$2)+I$1</f>
        <v>2848</v>
      </c>
      <c r="J97" s="8">
        <f>_xlfn.DAYS($C97, 'Loan Detail'!$L$2)+J$1</f>
        <v>2849</v>
      </c>
      <c r="K97" s="8">
        <f>_xlfn.DAYS($C97, 'Loan Detail'!$L$2)+K$1</f>
        <v>2850</v>
      </c>
      <c r="L97" s="8">
        <f>_xlfn.DAYS($C97, 'Loan Detail'!$L$2)+L$1</f>
        <v>2851</v>
      </c>
      <c r="M97" s="8">
        <f>_xlfn.DAYS($C97, 'Loan Detail'!$L$2)+M$1</f>
        <v>2852</v>
      </c>
      <c r="N97" s="8">
        <f>_xlfn.DAYS($C97, 'Loan Detail'!$L$2)+N$1</f>
        <v>2853</v>
      </c>
      <c r="O97" s="8">
        <f>_xlfn.DAYS($C97, 'Loan Detail'!$L$2)+O$1</f>
        <v>2854</v>
      </c>
      <c r="P97" s="8">
        <f>_xlfn.DAYS($C97, 'Loan Detail'!$L$2)+P$1</f>
        <v>2855</v>
      </c>
      <c r="Q97" s="8">
        <f>_xlfn.DAYS($C97, 'Loan Detail'!$L$2)+Q$1</f>
        <v>2856</v>
      </c>
      <c r="R97" s="8">
        <f>_xlfn.DAYS($C97, 'Loan Detail'!$L$2)+R$1</f>
        <v>2857</v>
      </c>
      <c r="S97" s="8">
        <f>_xlfn.DAYS($C97, 'Loan Detail'!$L$2)+S$1</f>
        <v>2858</v>
      </c>
      <c r="T97" s="8">
        <f>_xlfn.DAYS($C97, 'Loan Detail'!$L$2)+T$1</f>
        <v>2859</v>
      </c>
      <c r="U97" s="8">
        <f>_xlfn.DAYS($C97, 'Loan Detail'!$L$2)+U$1</f>
        <v>2860</v>
      </c>
      <c r="V97" s="8">
        <f>_xlfn.DAYS($C97, 'Loan Detail'!$L$2)+V$1</f>
        <v>2861</v>
      </c>
      <c r="W97" s="8">
        <f>_xlfn.DAYS($C97, 'Loan Detail'!$L$2)+W$1</f>
        <v>2862</v>
      </c>
      <c r="X97" s="8">
        <f>_xlfn.DAYS($C97, 'Loan Detail'!$L$2)+X$1</f>
        <v>2863</v>
      </c>
      <c r="Y97" s="8">
        <f>_xlfn.DAYS($C97, 'Loan Detail'!$L$2)+Y$1</f>
        <v>2864</v>
      </c>
      <c r="Z97" s="8">
        <f>_xlfn.DAYS($C97, 'Loan Detail'!$L$2)+Z$1</f>
        <v>2865</v>
      </c>
      <c r="AA97" s="8">
        <f>_xlfn.DAYS($C97, 'Loan Detail'!$L$2)+AA$1</f>
        <v>2866</v>
      </c>
      <c r="AB97" s="8">
        <f>_xlfn.DAYS($C97, 'Loan Detail'!$L$2)+AB$1</f>
        <v>2867</v>
      </c>
      <c r="AC97" s="8">
        <f>_xlfn.DAYS($C97, 'Loan Detail'!$L$2)+AC$1</f>
        <v>2868</v>
      </c>
      <c r="AD97" s="8">
        <f>_xlfn.DAYS($C97, 'Loan Detail'!$L$2)+AD$1</f>
        <v>2869</v>
      </c>
      <c r="AE97" s="8">
        <f>_xlfn.DAYS($C97, 'Loan Detail'!$L$2)+AE$1</f>
        <v>2870</v>
      </c>
      <c r="AF97" s="8">
        <f>_xlfn.DAYS($C97, 'Loan Detail'!$L$2)+AF$1</f>
        <v>2871</v>
      </c>
      <c r="AG97" s="8">
        <f>_xlfn.DAYS($C97, 'Loan Detail'!$L$2)+AG$1</f>
        <v>2872</v>
      </c>
      <c r="AH97" s="8">
        <f>_xlfn.DAYS($C97, 'Loan Detail'!$L$2)+AH$1</f>
        <v>2873</v>
      </c>
      <c r="AI97" s="8">
        <f>_xlfn.DAYS($C97, 'Loan Detail'!$L$2)+AI$1</f>
        <v>2874</v>
      </c>
    </row>
    <row r="98" spans="1:35" x14ac:dyDescent="0.3">
      <c r="A98">
        <v>96</v>
      </c>
      <c r="B98">
        <f t="shared" si="1"/>
        <v>31</v>
      </c>
      <c r="C98" s="11">
        <v>46508</v>
      </c>
      <c r="D98" s="19">
        <f>SUM(E98:INDEX(E98:AI98,1,B98))</f>
        <v>89559</v>
      </c>
      <c r="E98" s="8">
        <f>_xlfn.DAYS($C98, 'Loan Detail'!$L$2)+E$1</f>
        <v>2874</v>
      </c>
      <c r="F98" s="8">
        <f>_xlfn.DAYS($C98, 'Loan Detail'!$L$2)+F$1</f>
        <v>2875</v>
      </c>
      <c r="G98" s="8">
        <f>_xlfn.DAYS($C98, 'Loan Detail'!$L$2)+G$1</f>
        <v>2876</v>
      </c>
      <c r="H98" s="8">
        <f>_xlfn.DAYS($C98, 'Loan Detail'!$L$2)+H$1</f>
        <v>2877</v>
      </c>
      <c r="I98" s="8">
        <f>_xlfn.DAYS($C98, 'Loan Detail'!$L$2)+I$1</f>
        <v>2878</v>
      </c>
      <c r="J98" s="8">
        <f>_xlfn.DAYS($C98, 'Loan Detail'!$L$2)+J$1</f>
        <v>2879</v>
      </c>
      <c r="K98" s="8">
        <f>_xlfn.DAYS($C98, 'Loan Detail'!$L$2)+K$1</f>
        <v>2880</v>
      </c>
      <c r="L98" s="8">
        <f>_xlfn.DAYS($C98, 'Loan Detail'!$L$2)+L$1</f>
        <v>2881</v>
      </c>
      <c r="M98" s="8">
        <f>_xlfn.DAYS($C98, 'Loan Detail'!$L$2)+M$1</f>
        <v>2882</v>
      </c>
      <c r="N98" s="8">
        <f>_xlfn.DAYS($C98, 'Loan Detail'!$L$2)+N$1</f>
        <v>2883</v>
      </c>
      <c r="O98" s="8">
        <f>_xlfn.DAYS($C98, 'Loan Detail'!$L$2)+O$1</f>
        <v>2884</v>
      </c>
      <c r="P98" s="8">
        <f>_xlfn.DAYS($C98, 'Loan Detail'!$L$2)+P$1</f>
        <v>2885</v>
      </c>
      <c r="Q98" s="8">
        <f>_xlfn.DAYS($C98, 'Loan Detail'!$L$2)+Q$1</f>
        <v>2886</v>
      </c>
      <c r="R98" s="8">
        <f>_xlfn.DAYS($C98, 'Loan Detail'!$L$2)+R$1</f>
        <v>2887</v>
      </c>
      <c r="S98" s="8">
        <f>_xlfn.DAYS($C98, 'Loan Detail'!$L$2)+S$1</f>
        <v>2888</v>
      </c>
      <c r="T98" s="8">
        <f>_xlfn.DAYS($C98, 'Loan Detail'!$L$2)+T$1</f>
        <v>2889</v>
      </c>
      <c r="U98" s="8">
        <f>_xlfn.DAYS($C98, 'Loan Detail'!$L$2)+U$1</f>
        <v>2890</v>
      </c>
      <c r="V98" s="8">
        <f>_xlfn.DAYS($C98, 'Loan Detail'!$L$2)+V$1</f>
        <v>2891</v>
      </c>
      <c r="W98" s="8">
        <f>_xlfn.DAYS($C98, 'Loan Detail'!$L$2)+W$1</f>
        <v>2892</v>
      </c>
      <c r="X98" s="8">
        <f>_xlfn.DAYS($C98, 'Loan Detail'!$L$2)+X$1</f>
        <v>2893</v>
      </c>
      <c r="Y98" s="8">
        <f>_xlfn.DAYS($C98, 'Loan Detail'!$L$2)+Y$1</f>
        <v>2894</v>
      </c>
      <c r="Z98" s="8">
        <f>_xlfn.DAYS($C98, 'Loan Detail'!$L$2)+Z$1</f>
        <v>2895</v>
      </c>
      <c r="AA98" s="8">
        <f>_xlfn.DAYS($C98, 'Loan Detail'!$L$2)+AA$1</f>
        <v>2896</v>
      </c>
      <c r="AB98" s="8">
        <f>_xlfn.DAYS($C98, 'Loan Detail'!$L$2)+AB$1</f>
        <v>2897</v>
      </c>
      <c r="AC98" s="8">
        <f>_xlfn.DAYS($C98, 'Loan Detail'!$L$2)+AC$1</f>
        <v>2898</v>
      </c>
      <c r="AD98" s="8">
        <f>_xlfn.DAYS($C98, 'Loan Detail'!$L$2)+AD$1</f>
        <v>2899</v>
      </c>
      <c r="AE98" s="8">
        <f>_xlfn.DAYS($C98, 'Loan Detail'!$L$2)+AE$1</f>
        <v>2900</v>
      </c>
      <c r="AF98" s="8">
        <f>_xlfn.DAYS($C98, 'Loan Detail'!$L$2)+AF$1</f>
        <v>2901</v>
      </c>
      <c r="AG98" s="8">
        <f>_xlfn.DAYS($C98, 'Loan Detail'!$L$2)+AG$1</f>
        <v>2902</v>
      </c>
      <c r="AH98" s="8">
        <f>_xlfn.DAYS($C98, 'Loan Detail'!$L$2)+AH$1</f>
        <v>2903</v>
      </c>
      <c r="AI98" s="8">
        <f>_xlfn.DAYS($C98, 'Loan Detail'!$L$2)+AI$1</f>
        <v>2904</v>
      </c>
    </row>
    <row r="99" spans="1:35" x14ac:dyDescent="0.3">
      <c r="A99">
        <v>97</v>
      </c>
      <c r="B99">
        <f t="shared" si="1"/>
        <v>30</v>
      </c>
      <c r="C99" s="11">
        <v>46539</v>
      </c>
      <c r="D99" s="19">
        <f>SUM(E99:INDEX(E99:AI99,1,B99))</f>
        <v>87585</v>
      </c>
      <c r="E99" s="8">
        <f>_xlfn.DAYS($C99, 'Loan Detail'!$L$2)+E$1</f>
        <v>2905</v>
      </c>
      <c r="F99" s="8">
        <f>_xlfn.DAYS($C99, 'Loan Detail'!$L$2)+F$1</f>
        <v>2906</v>
      </c>
      <c r="G99" s="8">
        <f>_xlfn.DAYS($C99, 'Loan Detail'!$L$2)+G$1</f>
        <v>2907</v>
      </c>
      <c r="H99" s="8">
        <f>_xlfn.DAYS($C99, 'Loan Detail'!$L$2)+H$1</f>
        <v>2908</v>
      </c>
      <c r="I99" s="8">
        <f>_xlfn.DAYS($C99, 'Loan Detail'!$L$2)+I$1</f>
        <v>2909</v>
      </c>
      <c r="J99" s="8">
        <f>_xlfn.DAYS($C99, 'Loan Detail'!$L$2)+J$1</f>
        <v>2910</v>
      </c>
      <c r="K99" s="8">
        <f>_xlfn.DAYS($C99, 'Loan Detail'!$L$2)+K$1</f>
        <v>2911</v>
      </c>
      <c r="L99" s="8">
        <f>_xlfn.DAYS($C99, 'Loan Detail'!$L$2)+L$1</f>
        <v>2912</v>
      </c>
      <c r="M99" s="8">
        <f>_xlfn.DAYS($C99, 'Loan Detail'!$L$2)+M$1</f>
        <v>2913</v>
      </c>
      <c r="N99" s="8">
        <f>_xlfn.DAYS($C99, 'Loan Detail'!$L$2)+N$1</f>
        <v>2914</v>
      </c>
      <c r="O99" s="8">
        <f>_xlfn.DAYS($C99, 'Loan Detail'!$L$2)+O$1</f>
        <v>2915</v>
      </c>
      <c r="P99" s="8">
        <f>_xlfn.DAYS($C99, 'Loan Detail'!$L$2)+P$1</f>
        <v>2916</v>
      </c>
      <c r="Q99" s="8">
        <f>_xlfn.DAYS($C99, 'Loan Detail'!$L$2)+Q$1</f>
        <v>2917</v>
      </c>
      <c r="R99" s="8">
        <f>_xlfn.DAYS($C99, 'Loan Detail'!$L$2)+R$1</f>
        <v>2918</v>
      </c>
      <c r="S99" s="8">
        <f>_xlfn.DAYS($C99, 'Loan Detail'!$L$2)+S$1</f>
        <v>2919</v>
      </c>
      <c r="T99" s="8">
        <f>_xlfn.DAYS($C99, 'Loan Detail'!$L$2)+T$1</f>
        <v>2920</v>
      </c>
      <c r="U99" s="8">
        <f>_xlfn.DAYS($C99, 'Loan Detail'!$L$2)+U$1</f>
        <v>2921</v>
      </c>
      <c r="V99" s="8">
        <f>_xlfn.DAYS($C99, 'Loan Detail'!$L$2)+V$1</f>
        <v>2922</v>
      </c>
      <c r="W99" s="8">
        <f>_xlfn.DAYS($C99, 'Loan Detail'!$L$2)+W$1</f>
        <v>2923</v>
      </c>
      <c r="X99" s="8">
        <f>_xlfn.DAYS($C99, 'Loan Detail'!$L$2)+X$1</f>
        <v>2924</v>
      </c>
      <c r="Y99" s="8">
        <f>_xlfn.DAYS($C99, 'Loan Detail'!$L$2)+Y$1</f>
        <v>2925</v>
      </c>
      <c r="Z99" s="8">
        <f>_xlfn.DAYS($C99, 'Loan Detail'!$L$2)+Z$1</f>
        <v>2926</v>
      </c>
      <c r="AA99" s="8">
        <f>_xlfn.DAYS($C99, 'Loan Detail'!$L$2)+AA$1</f>
        <v>2927</v>
      </c>
      <c r="AB99" s="8">
        <f>_xlfn.DAYS($C99, 'Loan Detail'!$L$2)+AB$1</f>
        <v>2928</v>
      </c>
      <c r="AC99" s="8">
        <f>_xlfn.DAYS($C99, 'Loan Detail'!$L$2)+AC$1</f>
        <v>2929</v>
      </c>
      <c r="AD99" s="8">
        <f>_xlfn.DAYS($C99, 'Loan Detail'!$L$2)+AD$1</f>
        <v>2930</v>
      </c>
      <c r="AE99" s="8">
        <f>_xlfn.DAYS($C99, 'Loan Detail'!$L$2)+AE$1</f>
        <v>2931</v>
      </c>
      <c r="AF99" s="8">
        <f>_xlfn.DAYS($C99, 'Loan Detail'!$L$2)+AF$1</f>
        <v>2932</v>
      </c>
      <c r="AG99" s="8">
        <f>_xlfn.DAYS($C99, 'Loan Detail'!$L$2)+AG$1</f>
        <v>2933</v>
      </c>
      <c r="AH99" s="8">
        <f>_xlfn.DAYS($C99, 'Loan Detail'!$L$2)+AH$1</f>
        <v>2934</v>
      </c>
      <c r="AI99" s="8">
        <f>_xlfn.DAYS($C99, 'Loan Detail'!$L$2)+AI$1</f>
        <v>2935</v>
      </c>
    </row>
    <row r="100" spans="1:35" x14ac:dyDescent="0.3">
      <c r="A100">
        <v>98</v>
      </c>
      <c r="B100">
        <f t="shared" si="1"/>
        <v>31</v>
      </c>
      <c r="C100" s="11">
        <v>46569</v>
      </c>
      <c r="D100" s="19">
        <f>SUM(E100:INDEX(E100:AI100,1,B100))</f>
        <v>91450</v>
      </c>
      <c r="E100" s="8">
        <f>_xlfn.DAYS($C100, 'Loan Detail'!$L$2)+E$1</f>
        <v>2935</v>
      </c>
      <c r="F100" s="8">
        <f>_xlfn.DAYS($C100, 'Loan Detail'!$L$2)+F$1</f>
        <v>2936</v>
      </c>
      <c r="G100" s="8">
        <f>_xlfn.DAYS($C100, 'Loan Detail'!$L$2)+G$1</f>
        <v>2937</v>
      </c>
      <c r="H100" s="8">
        <f>_xlfn.DAYS($C100, 'Loan Detail'!$L$2)+H$1</f>
        <v>2938</v>
      </c>
      <c r="I100" s="8">
        <f>_xlfn.DAYS($C100, 'Loan Detail'!$L$2)+I$1</f>
        <v>2939</v>
      </c>
      <c r="J100" s="8">
        <f>_xlfn.DAYS($C100, 'Loan Detail'!$L$2)+J$1</f>
        <v>2940</v>
      </c>
      <c r="K100" s="8">
        <f>_xlfn.DAYS($C100, 'Loan Detail'!$L$2)+K$1</f>
        <v>2941</v>
      </c>
      <c r="L100" s="8">
        <f>_xlfn.DAYS($C100, 'Loan Detail'!$L$2)+L$1</f>
        <v>2942</v>
      </c>
      <c r="M100" s="8">
        <f>_xlfn.DAYS($C100, 'Loan Detail'!$L$2)+M$1</f>
        <v>2943</v>
      </c>
      <c r="N100" s="8">
        <f>_xlfn.DAYS($C100, 'Loan Detail'!$L$2)+N$1</f>
        <v>2944</v>
      </c>
      <c r="O100" s="8">
        <f>_xlfn.DAYS($C100, 'Loan Detail'!$L$2)+O$1</f>
        <v>2945</v>
      </c>
      <c r="P100" s="8">
        <f>_xlfn.DAYS($C100, 'Loan Detail'!$L$2)+P$1</f>
        <v>2946</v>
      </c>
      <c r="Q100" s="8">
        <f>_xlfn.DAYS($C100, 'Loan Detail'!$L$2)+Q$1</f>
        <v>2947</v>
      </c>
      <c r="R100" s="8">
        <f>_xlfn.DAYS($C100, 'Loan Detail'!$L$2)+R$1</f>
        <v>2948</v>
      </c>
      <c r="S100" s="8">
        <f>_xlfn.DAYS($C100, 'Loan Detail'!$L$2)+S$1</f>
        <v>2949</v>
      </c>
      <c r="T100" s="8">
        <f>_xlfn.DAYS($C100, 'Loan Detail'!$L$2)+T$1</f>
        <v>2950</v>
      </c>
      <c r="U100" s="8">
        <f>_xlfn.DAYS($C100, 'Loan Detail'!$L$2)+U$1</f>
        <v>2951</v>
      </c>
      <c r="V100" s="8">
        <f>_xlfn.DAYS($C100, 'Loan Detail'!$L$2)+V$1</f>
        <v>2952</v>
      </c>
      <c r="W100" s="8">
        <f>_xlfn.DAYS($C100, 'Loan Detail'!$L$2)+W$1</f>
        <v>2953</v>
      </c>
      <c r="X100" s="8">
        <f>_xlfn.DAYS($C100, 'Loan Detail'!$L$2)+X$1</f>
        <v>2954</v>
      </c>
      <c r="Y100" s="8">
        <f>_xlfn.DAYS($C100, 'Loan Detail'!$L$2)+Y$1</f>
        <v>2955</v>
      </c>
      <c r="Z100" s="8">
        <f>_xlfn.DAYS($C100, 'Loan Detail'!$L$2)+Z$1</f>
        <v>2956</v>
      </c>
      <c r="AA100" s="8">
        <f>_xlfn.DAYS($C100, 'Loan Detail'!$L$2)+AA$1</f>
        <v>2957</v>
      </c>
      <c r="AB100" s="8">
        <f>_xlfn.DAYS($C100, 'Loan Detail'!$L$2)+AB$1</f>
        <v>2958</v>
      </c>
      <c r="AC100" s="8">
        <f>_xlfn.DAYS($C100, 'Loan Detail'!$L$2)+AC$1</f>
        <v>2959</v>
      </c>
      <c r="AD100" s="8">
        <f>_xlfn.DAYS($C100, 'Loan Detail'!$L$2)+AD$1</f>
        <v>2960</v>
      </c>
      <c r="AE100" s="8">
        <f>_xlfn.DAYS($C100, 'Loan Detail'!$L$2)+AE$1</f>
        <v>2961</v>
      </c>
      <c r="AF100" s="8">
        <f>_xlfn.DAYS($C100, 'Loan Detail'!$L$2)+AF$1</f>
        <v>2962</v>
      </c>
      <c r="AG100" s="8">
        <f>_xlfn.DAYS($C100, 'Loan Detail'!$L$2)+AG$1</f>
        <v>2963</v>
      </c>
      <c r="AH100" s="8">
        <f>_xlfn.DAYS($C100, 'Loan Detail'!$L$2)+AH$1</f>
        <v>2964</v>
      </c>
      <c r="AI100" s="8">
        <f>_xlfn.DAYS($C100, 'Loan Detail'!$L$2)+AI$1</f>
        <v>2965</v>
      </c>
    </row>
    <row r="101" spans="1:35" x14ac:dyDescent="0.3">
      <c r="A101">
        <v>99</v>
      </c>
      <c r="B101">
        <f t="shared" si="1"/>
        <v>31</v>
      </c>
      <c r="C101" s="11">
        <v>46600</v>
      </c>
      <c r="D101" s="19">
        <f>SUM(E101:INDEX(E101:AI101,1,B101))</f>
        <v>92411</v>
      </c>
      <c r="E101" s="8">
        <f>_xlfn.DAYS($C101, 'Loan Detail'!$L$2)+E$1</f>
        <v>2966</v>
      </c>
      <c r="F101" s="8">
        <f>_xlfn.DAYS($C101, 'Loan Detail'!$L$2)+F$1</f>
        <v>2967</v>
      </c>
      <c r="G101" s="8">
        <f>_xlfn.DAYS($C101, 'Loan Detail'!$L$2)+G$1</f>
        <v>2968</v>
      </c>
      <c r="H101" s="8">
        <f>_xlfn.DAYS($C101, 'Loan Detail'!$L$2)+H$1</f>
        <v>2969</v>
      </c>
      <c r="I101" s="8">
        <f>_xlfn.DAYS($C101, 'Loan Detail'!$L$2)+I$1</f>
        <v>2970</v>
      </c>
      <c r="J101" s="8">
        <f>_xlfn.DAYS($C101, 'Loan Detail'!$L$2)+J$1</f>
        <v>2971</v>
      </c>
      <c r="K101" s="8">
        <f>_xlfn.DAYS($C101, 'Loan Detail'!$L$2)+K$1</f>
        <v>2972</v>
      </c>
      <c r="L101" s="8">
        <f>_xlfn.DAYS($C101, 'Loan Detail'!$L$2)+L$1</f>
        <v>2973</v>
      </c>
      <c r="M101" s="8">
        <f>_xlfn.DAYS($C101, 'Loan Detail'!$L$2)+M$1</f>
        <v>2974</v>
      </c>
      <c r="N101" s="8">
        <f>_xlfn.DAYS($C101, 'Loan Detail'!$L$2)+N$1</f>
        <v>2975</v>
      </c>
      <c r="O101" s="8">
        <f>_xlfn.DAYS($C101, 'Loan Detail'!$L$2)+O$1</f>
        <v>2976</v>
      </c>
      <c r="P101" s="8">
        <f>_xlfn.DAYS($C101, 'Loan Detail'!$L$2)+P$1</f>
        <v>2977</v>
      </c>
      <c r="Q101" s="8">
        <f>_xlfn.DAYS($C101, 'Loan Detail'!$L$2)+Q$1</f>
        <v>2978</v>
      </c>
      <c r="R101" s="8">
        <f>_xlfn.DAYS($C101, 'Loan Detail'!$L$2)+R$1</f>
        <v>2979</v>
      </c>
      <c r="S101" s="8">
        <f>_xlfn.DAYS($C101, 'Loan Detail'!$L$2)+S$1</f>
        <v>2980</v>
      </c>
      <c r="T101" s="8">
        <f>_xlfn.DAYS($C101, 'Loan Detail'!$L$2)+T$1</f>
        <v>2981</v>
      </c>
      <c r="U101" s="8">
        <f>_xlfn.DAYS($C101, 'Loan Detail'!$L$2)+U$1</f>
        <v>2982</v>
      </c>
      <c r="V101" s="8">
        <f>_xlfn.DAYS($C101, 'Loan Detail'!$L$2)+V$1</f>
        <v>2983</v>
      </c>
      <c r="W101" s="8">
        <f>_xlfn.DAYS($C101, 'Loan Detail'!$L$2)+W$1</f>
        <v>2984</v>
      </c>
      <c r="X101" s="8">
        <f>_xlfn.DAYS($C101, 'Loan Detail'!$L$2)+X$1</f>
        <v>2985</v>
      </c>
      <c r="Y101" s="8">
        <f>_xlfn.DAYS($C101, 'Loan Detail'!$L$2)+Y$1</f>
        <v>2986</v>
      </c>
      <c r="Z101" s="8">
        <f>_xlfn.DAYS($C101, 'Loan Detail'!$L$2)+Z$1</f>
        <v>2987</v>
      </c>
      <c r="AA101" s="8">
        <f>_xlfn.DAYS($C101, 'Loan Detail'!$L$2)+AA$1</f>
        <v>2988</v>
      </c>
      <c r="AB101" s="8">
        <f>_xlfn.DAYS($C101, 'Loan Detail'!$L$2)+AB$1</f>
        <v>2989</v>
      </c>
      <c r="AC101" s="8">
        <f>_xlfn.DAYS($C101, 'Loan Detail'!$L$2)+AC$1</f>
        <v>2990</v>
      </c>
      <c r="AD101" s="8">
        <f>_xlfn.DAYS($C101, 'Loan Detail'!$L$2)+AD$1</f>
        <v>2991</v>
      </c>
      <c r="AE101" s="8">
        <f>_xlfn.DAYS($C101, 'Loan Detail'!$L$2)+AE$1</f>
        <v>2992</v>
      </c>
      <c r="AF101" s="8">
        <f>_xlfn.DAYS($C101, 'Loan Detail'!$L$2)+AF$1</f>
        <v>2993</v>
      </c>
      <c r="AG101" s="8">
        <f>_xlfn.DAYS($C101, 'Loan Detail'!$L$2)+AG$1</f>
        <v>2994</v>
      </c>
      <c r="AH101" s="8">
        <f>_xlfn.DAYS($C101, 'Loan Detail'!$L$2)+AH$1</f>
        <v>2995</v>
      </c>
      <c r="AI101" s="8">
        <f>_xlfn.DAYS($C101, 'Loan Detail'!$L$2)+AI$1</f>
        <v>2996</v>
      </c>
    </row>
    <row r="102" spans="1:35" x14ac:dyDescent="0.3">
      <c r="A102">
        <v>100</v>
      </c>
      <c r="B102">
        <f t="shared" si="1"/>
        <v>30</v>
      </c>
      <c r="C102" s="11">
        <v>46631</v>
      </c>
      <c r="D102" s="19">
        <f>SUM(E102:INDEX(E102:AI102,1,B102))</f>
        <v>90345</v>
      </c>
      <c r="E102" s="8">
        <f>_xlfn.DAYS($C102, 'Loan Detail'!$L$2)+E$1</f>
        <v>2997</v>
      </c>
      <c r="F102" s="8">
        <f>_xlfn.DAYS($C102, 'Loan Detail'!$L$2)+F$1</f>
        <v>2998</v>
      </c>
      <c r="G102" s="8">
        <f>_xlfn.DAYS($C102, 'Loan Detail'!$L$2)+G$1</f>
        <v>2999</v>
      </c>
      <c r="H102" s="8">
        <f>_xlfn.DAYS($C102, 'Loan Detail'!$L$2)+H$1</f>
        <v>3000</v>
      </c>
      <c r="I102" s="8">
        <f>_xlfn.DAYS($C102, 'Loan Detail'!$L$2)+I$1</f>
        <v>3001</v>
      </c>
      <c r="J102" s="8">
        <f>_xlfn.DAYS($C102, 'Loan Detail'!$L$2)+J$1</f>
        <v>3002</v>
      </c>
      <c r="K102" s="8">
        <f>_xlfn.DAYS($C102, 'Loan Detail'!$L$2)+K$1</f>
        <v>3003</v>
      </c>
      <c r="L102" s="8">
        <f>_xlfn.DAYS($C102, 'Loan Detail'!$L$2)+L$1</f>
        <v>3004</v>
      </c>
      <c r="M102" s="8">
        <f>_xlfn.DAYS($C102, 'Loan Detail'!$L$2)+M$1</f>
        <v>3005</v>
      </c>
      <c r="N102" s="8">
        <f>_xlfn.DAYS($C102, 'Loan Detail'!$L$2)+N$1</f>
        <v>3006</v>
      </c>
      <c r="O102" s="8">
        <f>_xlfn.DAYS($C102, 'Loan Detail'!$L$2)+O$1</f>
        <v>3007</v>
      </c>
      <c r="P102" s="8">
        <f>_xlfn.DAYS($C102, 'Loan Detail'!$L$2)+P$1</f>
        <v>3008</v>
      </c>
      <c r="Q102" s="8">
        <f>_xlfn.DAYS($C102, 'Loan Detail'!$L$2)+Q$1</f>
        <v>3009</v>
      </c>
      <c r="R102" s="8">
        <f>_xlfn.DAYS($C102, 'Loan Detail'!$L$2)+R$1</f>
        <v>3010</v>
      </c>
      <c r="S102" s="8">
        <f>_xlfn.DAYS($C102, 'Loan Detail'!$L$2)+S$1</f>
        <v>3011</v>
      </c>
      <c r="T102" s="8">
        <f>_xlfn.DAYS($C102, 'Loan Detail'!$L$2)+T$1</f>
        <v>3012</v>
      </c>
      <c r="U102" s="8">
        <f>_xlfn.DAYS($C102, 'Loan Detail'!$L$2)+U$1</f>
        <v>3013</v>
      </c>
      <c r="V102" s="8">
        <f>_xlfn.DAYS($C102, 'Loan Detail'!$L$2)+V$1</f>
        <v>3014</v>
      </c>
      <c r="W102" s="8">
        <f>_xlfn.DAYS($C102, 'Loan Detail'!$L$2)+W$1</f>
        <v>3015</v>
      </c>
      <c r="X102" s="8">
        <f>_xlfn.DAYS($C102, 'Loan Detail'!$L$2)+X$1</f>
        <v>3016</v>
      </c>
      <c r="Y102" s="8">
        <f>_xlfn.DAYS($C102, 'Loan Detail'!$L$2)+Y$1</f>
        <v>3017</v>
      </c>
      <c r="Z102" s="8">
        <f>_xlfn.DAYS($C102, 'Loan Detail'!$L$2)+Z$1</f>
        <v>3018</v>
      </c>
      <c r="AA102" s="8">
        <f>_xlfn.DAYS($C102, 'Loan Detail'!$L$2)+AA$1</f>
        <v>3019</v>
      </c>
      <c r="AB102" s="8">
        <f>_xlfn.DAYS($C102, 'Loan Detail'!$L$2)+AB$1</f>
        <v>3020</v>
      </c>
      <c r="AC102" s="8">
        <f>_xlfn.DAYS($C102, 'Loan Detail'!$L$2)+AC$1</f>
        <v>3021</v>
      </c>
      <c r="AD102" s="8">
        <f>_xlfn.DAYS($C102, 'Loan Detail'!$L$2)+AD$1</f>
        <v>3022</v>
      </c>
      <c r="AE102" s="8">
        <f>_xlfn.DAYS($C102, 'Loan Detail'!$L$2)+AE$1</f>
        <v>3023</v>
      </c>
      <c r="AF102" s="8">
        <f>_xlfn.DAYS($C102, 'Loan Detail'!$L$2)+AF$1</f>
        <v>3024</v>
      </c>
      <c r="AG102" s="8">
        <f>_xlfn.DAYS($C102, 'Loan Detail'!$L$2)+AG$1</f>
        <v>3025</v>
      </c>
      <c r="AH102" s="8">
        <f>_xlfn.DAYS($C102, 'Loan Detail'!$L$2)+AH$1</f>
        <v>3026</v>
      </c>
      <c r="AI102" s="8">
        <f>_xlfn.DAYS($C102, 'Loan Detail'!$L$2)+AI$1</f>
        <v>3027</v>
      </c>
    </row>
    <row r="103" spans="1:35" x14ac:dyDescent="0.3">
      <c r="A103">
        <v>101</v>
      </c>
      <c r="B103">
        <f t="shared" si="1"/>
        <v>31</v>
      </c>
      <c r="C103" s="11">
        <v>46661</v>
      </c>
      <c r="D103" s="19">
        <f>SUM(E103:INDEX(E103:AI103,1,B103))</f>
        <v>94302</v>
      </c>
      <c r="E103" s="8">
        <f>_xlfn.DAYS($C103, 'Loan Detail'!$L$2)+E$1</f>
        <v>3027</v>
      </c>
      <c r="F103" s="8">
        <f>_xlfn.DAYS($C103, 'Loan Detail'!$L$2)+F$1</f>
        <v>3028</v>
      </c>
      <c r="G103" s="8">
        <f>_xlfn.DAYS($C103, 'Loan Detail'!$L$2)+G$1</f>
        <v>3029</v>
      </c>
      <c r="H103" s="8">
        <f>_xlfn.DAYS($C103, 'Loan Detail'!$L$2)+H$1</f>
        <v>3030</v>
      </c>
      <c r="I103" s="8">
        <f>_xlfn.DAYS($C103, 'Loan Detail'!$L$2)+I$1</f>
        <v>3031</v>
      </c>
      <c r="J103" s="8">
        <f>_xlfn.DAYS($C103, 'Loan Detail'!$L$2)+J$1</f>
        <v>3032</v>
      </c>
      <c r="K103" s="8">
        <f>_xlfn.DAYS($C103, 'Loan Detail'!$L$2)+K$1</f>
        <v>3033</v>
      </c>
      <c r="L103" s="8">
        <f>_xlfn.DAYS($C103, 'Loan Detail'!$L$2)+L$1</f>
        <v>3034</v>
      </c>
      <c r="M103" s="8">
        <f>_xlfn.DAYS($C103, 'Loan Detail'!$L$2)+M$1</f>
        <v>3035</v>
      </c>
      <c r="N103" s="8">
        <f>_xlfn.DAYS($C103, 'Loan Detail'!$L$2)+N$1</f>
        <v>3036</v>
      </c>
      <c r="O103" s="8">
        <f>_xlfn.DAYS($C103, 'Loan Detail'!$L$2)+O$1</f>
        <v>3037</v>
      </c>
      <c r="P103" s="8">
        <f>_xlfn.DAYS($C103, 'Loan Detail'!$L$2)+P$1</f>
        <v>3038</v>
      </c>
      <c r="Q103" s="8">
        <f>_xlfn.DAYS($C103, 'Loan Detail'!$L$2)+Q$1</f>
        <v>3039</v>
      </c>
      <c r="R103" s="8">
        <f>_xlfn.DAYS($C103, 'Loan Detail'!$L$2)+R$1</f>
        <v>3040</v>
      </c>
      <c r="S103" s="8">
        <f>_xlfn.DAYS($C103, 'Loan Detail'!$L$2)+S$1</f>
        <v>3041</v>
      </c>
      <c r="T103" s="8">
        <f>_xlfn.DAYS($C103, 'Loan Detail'!$L$2)+T$1</f>
        <v>3042</v>
      </c>
      <c r="U103" s="8">
        <f>_xlfn.DAYS($C103, 'Loan Detail'!$L$2)+U$1</f>
        <v>3043</v>
      </c>
      <c r="V103" s="8">
        <f>_xlfn.DAYS($C103, 'Loan Detail'!$L$2)+V$1</f>
        <v>3044</v>
      </c>
      <c r="W103" s="8">
        <f>_xlfn.DAYS($C103, 'Loan Detail'!$L$2)+W$1</f>
        <v>3045</v>
      </c>
      <c r="X103" s="8">
        <f>_xlfn.DAYS($C103, 'Loan Detail'!$L$2)+X$1</f>
        <v>3046</v>
      </c>
      <c r="Y103" s="8">
        <f>_xlfn.DAYS($C103, 'Loan Detail'!$L$2)+Y$1</f>
        <v>3047</v>
      </c>
      <c r="Z103" s="8">
        <f>_xlfn.DAYS($C103, 'Loan Detail'!$L$2)+Z$1</f>
        <v>3048</v>
      </c>
      <c r="AA103" s="8">
        <f>_xlfn.DAYS($C103, 'Loan Detail'!$L$2)+AA$1</f>
        <v>3049</v>
      </c>
      <c r="AB103" s="8">
        <f>_xlfn.DAYS($C103, 'Loan Detail'!$L$2)+AB$1</f>
        <v>3050</v>
      </c>
      <c r="AC103" s="8">
        <f>_xlfn.DAYS($C103, 'Loan Detail'!$L$2)+AC$1</f>
        <v>3051</v>
      </c>
      <c r="AD103" s="8">
        <f>_xlfn.DAYS($C103, 'Loan Detail'!$L$2)+AD$1</f>
        <v>3052</v>
      </c>
      <c r="AE103" s="8">
        <f>_xlfn.DAYS($C103, 'Loan Detail'!$L$2)+AE$1</f>
        <v>3053</v>
      </c>
      <c r="AF103" s="8">
        <f>_xlfn.DAYS($C103, 'Loan Detail'!$L$2)+AF$1</f>
        <v>3054</v>
      </c>
      <c r="AG103" s="8">
        <f>_xlfn.DAYS($C103, 'Loan Detail'!$L$2)+AG$1</f>
        <v>3055</v>
      </c>
      <c r="AH103" s="8">
        <f>_xlfn.DAYS($C103, 'Loan Detail'!$L$2)+AH$1</f>
        <v>3056</v>
      </c>
      <c r="AI103" s="8">
        <f>_xlfn.DAYS($C103, 'Loan Detail'!$L$2)+AI$1</f>
        <v>3057</v>
      </c>
    </row>
    <row r="104" spans="1:35" x14ac:dyDescent="0.3">
      <c r="A104">
        <v>102</v>
      </c>
      <c r="B104">
        <f t="shared" si="1"/>
        <v>30</v>
      </c>
      <c r="C104" s="11">
        <v>46692</v>
      </c>
      <c r="D104" s="19">
        <f>SUM(E104:INDEX(E104:AI104,1,B104))</f>
        <v>92175</v>
      </c>
      <c r="E104" s="8">
        <f>_xlfn.DAYS($C104, 'Loan Detail'!$L$2)+E$1</f>
        <v>3058</v>
      </c>
      <c r="F104" s="8">
        <f>_xlfn.DAYS($C104, 'Loan Detail'!$L$2)+F$1</f>
        <v>3059</v>
      </c>
      <c r="G104" s="8">
        <f>_xlfn.DAYS($C104, 'Loan Detail'!$L$2)+G$1</f>
        <v>3060</v>
      </c>
      <c r="H104" s="8">
        <f>_xlfn.DAYS($C104, 'Loan Detail'!$L$2)+H$1</f>
        <v>3061</v>
      </c>
      <c r="I104" s="8">
        <f>_xlfn.DAYS($C104, 'Loan Detail'!$L$2)+I$1</f>
        <v>3062</v>
      </c>
      <c r="J104" s="8">
        <f>_xlfn.DAYS($C104, 'Loan Detail'!$L$2)+J$1</f>
        <v>3063</v>
      </c>
      <c r="K104" s="8">
        <f>_xlfn.DAYS($C104, 'Loan Detail'!$L$2)+K$1</f>
        <v>3064</v>
      </c>
      <c r="L104" s="8">
        <f>_xlfn.DAYS($C104, 'Loan Detail'!$L$2)+L$1</f>
        <v>3065</v>
      </c>
      <c r="M104" s="8">
        <f>_xlfn.DAYS($C104, 'Loan Detail'!$L$2)+M$1</f>
        <v>3066</v>
      </c>
      <c r="N104" s="8">
        <f>_xlfn.DAYS($C104, 'Loan Detail'!$L$2)+N$1</f>
        <v>3067</v>
      </c>
      <c r="O104" s="8">
        <f>_xlfn.DAYS($C104, 'Loan Detail'!$L$2)+O$1</f>
        <v>3068</v>
      </c>
      <c r="P104" s="8">
        <f>_xlfn.DAYS($C104, 'Loan Detail'!$L$2)+P$1</f>
        <v>3069</v>
      </c>
      <c r="Q104" s="8">
        <f>_xlfn.DAYS($C104, 'Loan Detail'!$L$2)+Q$1</f>
        <v>3070</v>
      </c>
      <c r="R104" s="8">
        <f>_xlfn.DAYS($C104, 'Loan Detail'!$L$2)+R$1</f>
        <v>3071</v>
      </c>
      <c r="S104" s="8">
        <f>_xlfn.DAYS($C104, 'Loan Detail'!$L$2)+S$1</f>
        <v>3072</v>
      </c>
      <c r="T104" s="8">
        <f>_xlfn.DAYS($C104, 'Loan Detail'!$L$2)+T$1</f>
        <v>3073</v>
      </c>
      <c r="U104" s="8">
        <f>_xlfn.DAYS($C104, 'Loan Detail'!$L$2)+U$1</f>
        <v>3074</v>
      </c>
      <c r="V104" s="8">
        <f>_xlfn.DAYS($C104, 'Loan Detail'!$L$2)+V$1</f>
        <v>3075</v>
      </c>
      <c r="W104" s="8">
        <f>_xlfn.DAYS($C104, 'Loan Detail'!$L$2)+W$1</f>
        <v>3076</v>
      </c>
      <c r="X104" s="8">
        <f>_xlfn.DAYS($C104, 'Loan Detail'!$L$2)+X$1</f>
        <v>3077</v>
      </c>
      <c r="Y104" s="8">
        <f>_xlfn.DAYS($C104, 'Loan Detail'!$L$2)+Y$1</f>
        <v>3078</v>
      </c>
      <c r="Z104" s="8">
        <f>_xlfn.DAYS($C104, 'Loan Detail'!$L$2)+Z$1</f>
        <v>3079</v>
      </c>
      <c r="AA104" s="8">
        <f>_xlfn.DAYS($C104, 'Loan Detail'!$L$2)+AA$1</f>
        <v>3080</v>
      </c>
      <c r="AB104" s="8">
        <f>_xlfn.DAYS($C104, 'Loan Detail'!$L$2)+AB$1</f>
        <v>3081</v>
      </c>
      <c r="AC104" s="8">
        <f>_xlfn.DAYS($C104, 'Loan Detail'!$L$2)+AC$1</f>
        <v>3082</v>
      </c>
      <c r="AD104" s="8">
        <f>_xlfn.DAYS($C104, 'Loan Detail'!$L$2)+AD$1</f>
        <v>3083</v>
      </c>
      <c r="AE104" s="8">
        <f>_xlfn.DAYS($C104, 'Loan Detail'!$L$2)+AE$1</f>
        <v>3084</v>
      </c>
      <c r="AF104" s="8">
        <f>_xlfn.DAYS($C104, 'Loan Detail'!$L$2)+AF$1</f>
        <v>3085</v>
      </c>
      <c r="AG104" s="8">
        <f>_xlfn.DAYS($C104, 'Loan Detail'!$L$2)+AG$1</f>
        <v>3086</v>
      </c>
      <c r="AH104" s="8">
        <f>_xlfn.DAYS($C104, 'Loan Detail'!$L$2)+AH$1</f>
        <v>3087</v>
      </c>
      <c r="AI104" s="8">
        <f>_xlfn.DAYS($C104, 'Loan Detail'!$L$2)+AI$1</f>
        <v>3088</v>
      </c>
    </row>
    <row r="105" spans="1:35" x14ac:dyDescent="0.3">
      <c r="A105">
        <v>103</v>
      </c>
      <c r="B105">
        <f t="shared" si="1"/>
        <v>31</v>
      </c>
      <c r="C105" s="11">
        <v>46722</v>
      </c>
      <c r="D105" s="19">
        <f>SUM(E105:INDEX(E105:AI105,1,B105))</f>
        <v>96193</v>
      </c>
      <c r="E105" s="8">
        <f>_xlfn.DAYS($C105, 'Loan Detail'!$L$2)+E$1</f>
        <v>3088</v>
      </c>
      <c r="F105" s="8">
        <f>_xlfn.DAYS($C105, 'Loan Detail'!$L$2)+F$1</f>
        <v>3089</v>
      </c>
      <c r="G105" s="8">
        <f>_xlfn.DAYS($C105, 'Loan Detail'!$L$2)+G$1</f>
        <v>3090</v>
      </c>
      <c r="H105" s="8">
        <f>_xlfn.DAYS($C105, 'Loan Detail'!$L$2)+H$1</f>
        <v>3091</v>
      </c>
      <c r="I105" s="8">
        <f>_xlfn.DAYS($C105, 'Loan Detail'!$L$2)+I$1</f>
        <v>3092</v>
      </c>
      <c r="J105" s="8">
        <f>_xlfn.DAYS($C105, 'Loan Detail'!$L$2)+J$1</f>
        <v>3093</v>
      </c>
      <c r="K105" s="8">
        <f>_xlfn.DAYS($C105, 'Loan Detail'!$L$2)+K$1</f>
        <v>3094</v>
      </c>
      <c r="L105" s="8">
        <f>_xlfn.DAYS($C105, 'Loan Detail'!$L$2)+L$1</f>
        <v>3095</v>
      </c>
      <c r="M105" s="8">
        <f>_xlfn.DAYS($C105, 'Loan Detail'!$L$2)+M$1</f>
        <v>3096</v>
      </c>
      <c r="N105" s="8">
        <f>_xlfn.DAYS($C105, 'Loan Detail'!$L$2)+N$1</f>
        <v>3097</v>
      </c>
      <c r="O105" s="8">
        <f>_xlfn.DAYS($C105, 'Loan Detail'!$L$2)+O$1</f>
        <v>3098</v>
      </c>
      <c r="P105" s="8">
        <f>_xlfn.DAYS($C105, 'Loan Detail'!$L$2)+P$1</f>
        <v>3099</v>
      </c>
      <c r="Q105" s="8">
        <f>_xlfn.DAYS($C105, 'Loan Detail'!$L$2)+Q$1</f>
        <v>3100</v>
      </c>
      <c r="R105" s="8">
        <f>_xlfn.DAYS($C105, 'Loan Detail'!$L$2)+R$1</f>
        <v>3101</v>
      </c>
      <c r="S105" s="8">
        <f>_xlfn.DAYS($C105, 'Loan Detail'!$L$2)+S$1</f>
        <v>3102</v>
      </c>
      <c r="T105" s="8">
        <f>_xlfn.DAYS($C105, 'Loan Detail'!$L$2)+T$1</f>
        <v>3103</v>
      </c>
      <c r="U105" s="8">
        <f>_xlfn.DAYS($C105, 'Loan Detail'!$L$2)+U$1</f>
        <v>3104</v>
      </c>
      <c r="V105" s="8">
        <f>_xlfn.DAYS($C105, 'Loan Detail'!$L$2)+V$1</f>
        <v>3105</v>
      </c>
      <c r="W105" s="8">
        <f>_xlfn.DAYS($C105, 'Loan Detail'!$L$2)+W$1</f>
        <v>3106</v>
      </c>
      <c r="X105" s="8">
        <f>_xlfn.DAYS($C105, 'Loan Detail'!$L$2)+X$1</f>
        <v>3107</v>
      </c>
      <c r="Y105" s="8">
        <f>_xlfn.DAYS($C105, 'Loan Detail'!$L$2)+Y$1</f>
        <v>3108</v>
      </c>
      <c r="Z105" s="8">
        <f>_xlfn.DAYS($C105, 'Loan Detail'!$L$2)+Z$1</f>
        <v>3109</v>
      </c>
      <c r="AA105" s="8">
        <f>_xlfn.DAYS($C105, 'Loan Detail'!$L$2)+AA$1</f>
        <v>3110</v>
      </c>
      <c r="AB105" s="8">
        <f>_xlfn.DAYS($C105, 'Loan Detail'!$L$2)+AB$1</f>
        <v>3111</v>
      </c>
      <c r="AC105" s="8">
        <f>_xlfn.DAYS($C105, 'Loan Detail'!$L$2)+AC$1</f>
        <v>3112</v>
      </c>
      <c r="AD105" s="8">
        <f>_xlfn.DAYS($C105, 'Loan Detail'!$L$2)+AD$1</f>
        <v>3113</v>
      </c>
      <c r="AE105" s="8">
        <f>_xlfn.DAYS($C105, 'Loan Detail'!$L$2)+AE$1</f>
        <v>3114</v>
      </c>
      <c r="AF105" s="8">
        <f>_xlfn.DAYS($C105, 'Loan Detail'!$L$2)+AF$1</f>
        <v>3115</v>
      </c>
      <c r="AG105" s="8">
        <f>_xlfn.DAYS($C105, 'Loan Detail'!$L$2)+AG$1</f>
        <v>3116</v>
      </c>
      <c r="AH105" s="8">
        <f>_xlfn.DAYS($C105, 'Loan Detail'!$L$2)+AH$1</f>
        <v>3117</v>
      </c>
      <c r="AI105" s="8">
        <f>_xlfn.DAYS($C105, 'Loan Detail'!$L$2)+AI$1</f>
        <v>3118</v>
      </c>
    </row>
    <row r="106" spans="1:35" x14ac:dyDescent="0.3">
      <c r="A106">
        <v>104</v>
      </c>
      <c r="B106">
        <f t="shared" si="1"/>
        <v>31</v>
      </c>
      <c r="C106" s="11">
        <v>46753</v>
      </c>
      <c r="D106" s="19">
        <f>SUM(E106:INDEX(E106:AI106,1,B106))</f>
        <v>97154</v>
      </c>
      <c r="E106" s="8">
        <f>_xlfn.DAYS($C106, 'Loan Detail'!$L$2)+E$1</f>
        <v>3119</v>
      </c>
      <c r="F106" s="8">
        <f>_xlfn.DAYS($C106, 'Loan Detail'!$L$2)+F$1</f>
        <v>3120</v>
      </c>
      <c r="G106" s="8">
        <f>_xlfn.DAYS($C106, 'Loan Detail'!$L$2)+G$1</f>
        <v>3121</v>
      </c>
      <c r="H106" s="8">
        <f>_xlfn.DAYS($C106, 'Loan Detail'!$L$2)+H$1</f>
        <v>3122</v>
      </c>
      <c r="I106" s="8">
        <f>_xlfn.DAYS($C106, 'Loan Detail'!$L$2)+I$1</f>
        <v>3123</v>
      </c>
      <c r="J106" s="8">
        <f>_xlfn.DAYS($C106, 'Loan Detail'!$L$2)+J$1</f>
        <v>3124</v>
      </c>
      <c r="K106" s="8">
        <f>_xlfn.DAYS($C106, 'Loan Detail'!$L$2)+K$1</f>
        <v>3125</v>
      </c>
      <c r="L106" s="8">
        <f>_xlfn.DAYS($C106, 'Loan Detail'!$L$2)+L$1</f>
        <v>3126</v>
      </c>
      <c r="M106" s="8">
        <f>_xlfn.DAYS($C106, 'Loan Detail'!$L$2)+M$1</f>
        <v>3127</v>
      </c>
      <c r="N106" s="8">
        <f>_xlfn.DAYS($C106, 'Loan Detail'!$L$2)+N$1</f>
        <v>3128</v>
      </c>
      <c r="O106" s="8">
        <f>_xlfn.DAYS($C106, 'Loan Detail'!$L$2)+O$1</f>
        <v>3129</v>
      </c>
      <c r="P106" s="8">
        <f>_xlfn.DAYS($C106, 'Loan Detail'!$L$2)+P$1</f>
        <v>3130</v>
      </c>
      <c r="Q106" s="8">
        <f>_xlfn.DAYS($C106, 'Loan Detail'!$L$2)+Q$1</f>
        <v>3131</v>
      </c>
      <c r="R106" s="8">
        <f>_xlfn.DAYS($C106, 'Loan Detail'!$L$2)+R$1</f>
        <v>3132</v>
      </c>
      <c r="S106" s="8">
        <f>_xlfn.DAYS($C106, 'Loan Detail'!$L$2)+S$1</f>
        <v>3133</v>
      </c>
      <c r="T106" s="8">
        <f>_xlfn.DAYS($C106, 'Loan Detail'!$L$2)+T$1</f>
        <v>3134</v>
      </c>
      <c r="U106" s="8">
        <f>_xlfn.DAYS($C106, 'Loan Detail'!$L$2)+U$1</f>
        <v>3135</v>
      </c>
      <c r="V106" s="8">
        <f>_xlfn.DAYS($C106, 'Loan Detail'!$L$2)+V$1</f>
        <v>3136</v>
      </c>
      <c r="W106" s="8">
        <f>_xlfn.DAYS($C106, 'Loan Detail'!$L$2)+W$1</f>
        <v>3137</v>
      </c>
      <c r="X106" s="8">
        <f>_xlfn.DAYS($C106, 'Loan Detail'!$L$2)+X$1</f>
        <v>3138</v>
      </c>
      <c r="Y106" s="8">
        <f>_xlfn.DAYS($C106, 'Loan Detail'!$L$2)+Y$1</f>
        <v>3139</v>
      </c>
      <c r="Z106" s="8">
        <f>_xlfn.DAYS($C106, 'Loan Detail'!$L$2)+Z$1</f>
        <v>3140</v>
      </c>
      <c r="AA106" s="8">
        <f>_xlfn.DAYS($C106, 'Loan Detail'!$L$2)+AA$1</f>
        <v>3141</v>
      </c>
      <c r="AB106" s="8">
        <f>_xlfn.DAYS($C106, 'Loan Detail'!$L$2)+AB$1</f>
        <v>3142</v>
      </c>
      <c r="AC106" s="8">
        <f>_xlfn.DAYS($C106, 'Loan Detail'!$L$2)+AC$1</f>
        <v>3143</v>
      </c>
      <c r="AD106" s="8">
        <f>_xlfn.DAYS($C106, 'Loan Detail'!$L$2)+AD$1</f>
        <v>3144</v>
      </c>
      <c r="AE106" s="8">
        <f>_xlfn.DAYS($C106, 'Loan Detail'!$L$2)+AE$1</f>
        <v>3145</v>
      </c>
      <c r="AF106" s="8">
        <f>_xlfn.DAYS($C106, 'Loan Detail'!$L$2)+AF$1</f>
        <v>3146</v>
      </c>
      <c r="AG106" s="8">
        <f>_xlfn.DAYS($C106, 'Loan Detail'!$L$2)+AG$1</f>
        <v>3147</v>
      </c>
      <c r="AH106" s="8">
        <f>_xlfn.DAYS($C106, 'Loan Detail'!$L$2)+AH$1</f>
        <v>3148</v>
      </c>
      <c r="AI106" s="8">
        <f>_xlfn.DAYS($C106, 'Loan Detail'!$L$2)+AI$1</f>
        <v>3149</v>
      </c>
    </row>
    <row r="107" spans="1:35" x14ac:dyDescent="0.3">
      <c r="A107">
        <v>105</v>
      </c>
      <c r="B107">
        <f t="shared" si="1"/>
        <v>29</v>
      </c>
      <c r="C107" s="11">
        <v>46784</v>
      </c>
      <c r="D107" s="19">
        <f>SUM(E107:INDEX(E107:AI107,1,B107))</f>
        <v>91756</v>
      </c>
      <c r="E107" s="8">
        <f>_xlfn.DAYS($C107, 'Loan Detail'!$L$2)+E$1</f>
        <v>3150</v>
      </c>
      <c r="F107" s="8">
        <f>_xlfn.DAYS($C107, 'Loan Detail'!$L$2)+F$1</f>
        <v>3151</v>
      </c>
      <c r="G107" s="8">
        <f>_xlfn.DAYS($C107, 'Loan Detail'!$L$2)+G$1</f>
        <v>3152</v>
      </c>
      <c r="H107" s="8">
        <f>_xlfn.DAYS($C107, 'Loan Detail'!$L$2)+H$1</f>
        <v>3153</v>
      </c>
      <c r="I107" s="8">
        <f>_xlfn.DAYS($C107, 'Loan Detail'!$L$2)+I$1</f>
        <v>3154</v>
      </c>
      <c r="J107" s="8">
        <f>_xlfn.DAYS($C107, 'Loan Detail'!$L$2)+J$1</f>
        <v>3155</v>
      </c>
      <c r="K107" s="8">
        <f>_xlfn.DAYS($C107, 'Loan Detail'!$L$2)+K$1</f>
        <v>3156</v>
      </c>
      <c r="L107" s="8">
        <f>_xlfn.DAYS($C107, 'Loan Detail'!$L$2)+L$1</f>
        <v>3157</v>
      </c>
      <c r="M107" s="8">
        <f>_xlfn.DAYS($C107, 'Loan Detail'!$L$2)+M$1</f>
        <v>3158</v>
      </c>
      <c r="N107" s="8">
        <f>_xlfn.DAYS($C107, 'Loan Detail'!$L$2)+N$1</f>
        <v>3159</v>
      </c>
      <c r="O107" s="8">
        <f>_xlfn.DAYS($C107, 'Loan Detail'!$L$2)+O$1</f>
        <v>3160</v>
      </c>
      <c r="P107" s="8">
        <f>_xlfn.DAYS($C107, 'Loan Detail'!$L$2)+P$1</f>
        <v>3161</v>
      </c>
      <c r="Q107" s="8">
        <f>_xlfn.DAYS($C107, 'Loan Detail'!$L$2)+Q$1</f>
        <v>3162</v>
      </c>
      <c r="R107" s="8">
        <f>_xlfn.DAYS($C107, 'Loan Detail'!$L$2)+R$1</f>
        <v>3163</v>
      </c>
      <c r="S107" s="8">
        <f>_xlfn.DAYS($C107, 'Loan Detail'!$L$2)+S$1</f>
        <v>3164</v>
      </c>
      <c r="T107" s="8">
        <f>_xlfn.DAYS($C107, 'Loan Detail'!$L$2)+T$1</f>
        <v>3165</v>
      </c>
      <c r="U107" s="8">
        <f>_xlfn.DAYS($C107, 'Loan Detail'!$L$2)+U$1</f>
        <v>3166</v>
      </c>
      <c r="V107" s="8">
        <f>_xlfn.DAYS($C107, 'Loan Detail'!$L$2)+V$1</f>
        <v>3167</v>
      </c>
      <c r="W107" s="8">
        <f>_xlfn.DAYS($C107, 'Loan Detail'!$L$2)+W$1</f>
        <v>3168</v>
      </c>
      <c r="X107" s="8">
        <f>_xlfn.DAYS($C107, 'Loan Detail'!$L$2)+X$1</f>
        <v>3169</v>
      </c>
      <c r="Y107" s="8">
        <f>_xlfn.DAYS($C107, 'Loan Detail'!$L$2)+Y$1</f>
        <v>3170</v>
      </c>
      <c r="Z107" s="8">
        <f>_xlfn.DAYS($C107, 'Loan Detail'!$L$2)+Z$1</f>
        <v>3171</v>
      </c>
      <c r="AA107" s="8">
        <f>_xlfn.DAYS($C107, 'Loan Detail'!$L$2)+AA$1</f>
        <v>3172</v>
      </c>
      <c r="AB107" s="8">
        <f>_xlfn.DAYS($C107, 'Loan Detail'!$L$2)+AB$1</f>
        <v>3173</v>
      </c>
      <c r="AC107" s="8">
        <f>_xlfn.DAYS($C107, 'Loan Detail'!$L$2)+AC$1</f>
        <v>3174</v>
      </c>
      <c r="AD107" s="8">
        <f>_xlfn.DAYS($C107, 'Loan Detail'!$L$2)+AD$1</f>
        <v>3175</v>
      </c>
      <c r="AE107" s="8">
        <f>_xlfn.DAYS($C107, 'Loan Detail'!$L$2)+AE$1</f>
        <v>3176</v>
      </c>
      <c r="AF107" s="8">
        <f>_xlfn.DAYS($C107, 'Loan Detail'!$L$2)+AF$1</f>
        <v>3177</v>
      </c>
      <c r="AG107" s="8">
        <f>_xlfn.DAYS($C107, 'Loan Detail'!$L$2)+AG$1</f>
        <v>3178</v>
      </c>
      <c r="AH107" s="8">
        <f>_xlfn.DAYS($C107, 'Loan Detail'!$L$2)+AH$1</f>
        <v>3179</v>
      </c>
      <c r="AI107" s="8">
        <f>_xlfn.DAYS($C107, 'Loan Detail'!$L$2)+AI$1</f>
        <v>3180</v>
      </c>
    </row>
    <row r="108" spans="1:35" x14ac:dyDescent="0.3">
      <c r="A108">
        <v>106</v>
      </c>
      <c r="B108">
        <f t="shared" si="1"/>
        <v>31</v>
      </c>
      <c r="C108" s="11">
        <v>46813</v>
      </c>
      <c r="D108" s="19">
        <f>SUM(E108:INDEX(E108:AI108,1,B108))</f>
        <v>99014</v>
      </c>
      <c r="E108" s="8">
        <f>_xlfn.DAYS($C108, 'Loan Detail'!$L$2)+E$1</f>
        <v>3179</v>
      </c>
      <c r="F108" s="8">
        <f>_xlfn.DAYS($C108, 'Loan Detail'!$L$2)+F$1</f>
        <v>3180</v>
      </c>
      <c r="G108" s="8">
        <f>_xlfn.DAYS($C108, 'Loan Detail'!$L$2)+G$1</f>
        <v>3181</v>
      </c>
      <c r="H108" s="8">
        <f>_xlfn.DAYS($C108, 'Loan Detail'!$L$2)+H$1</f>
        <v>3182</v>
      </c>
      <c r="I108" s="8">
        <f>_xlfn.DAYS($C108, 'Loan Detail'!$L$2)+I$1</f>
        <v>3183</v>
      </c>
      <c r="J108" s="8">
        <f>_xlfn.DAYS($C108, 'Loan Detail'!$L$2)+J$1</f>
        <v>3184</v>
      </c>
      <c r="K108" s="8">
        <f>_xlfn.DAYS($C108, 'Loan Detail'!$L$2)+K$1</f>
        <v>3185</v>
      </c>
      <c r="L108" s="8">
        <f>_xlfn.DAYS($C108, 'Loan Detail'!$L$2)+L$1</f>
        <v>3186</v>
      </c>
      <c r="M108" s="8">
        <f>_xlfn.DAYS($C108, 'Loan Detail'!$L$2)+M$1</f>
        <v>3187</v>
      </c>
      <c r="N108" s="8">
        <f>_xlfn.DAYS($C108, 'Loan Detail'!$L$2)+N$1</f>
        <v>3188</v>
      </c>
      <c r="O108" s="8">
        <f>_xlfn.DAYS($C108, 'Loan Detail'!$L$2)+O$1</f>
        <v>3189</v>
      </c>
      <c r="P108" s="8">
        <f>_xlfn.DAYS($C108, 'Loan Detail'!$L$2)+P$1</f>
        <v>3190</v>
      </c>
      <c r="Q108" s="8">
        <f>_xlfn.DAYS($C108, 'Loan Detail'!$L$2)+Q$1</f>
        <v>3191</v>
      </c>
      <c r="R108" s="8">
        <f>_xlfn.DAYS($C108, 'Loan Detail'!$L$2)+R$1</f>
        <v>3192</v>
      </c>
      <c r="S108" s="8">
        <f>_xlfn.DAYS($C108, 'Loan Detail'!$L$2)+S$1</f>
        <v>3193</v>
      </c>
      <c r="T108" s="8">
        <f>_xlfn.DAYS($C108, 'Loan Detail'!$L$2)+T$1</f>
        <v>3194</v>
      </c>
      <c r="U108" s="8">
        <f>_xlfn.DAYS($C108, 'Loan Detail'!$L$2)+U$1</f>
        <v>3195</v>
      </c>
      <c r="V108" s="8">
        <f>_xlfn.DAYS($C108, 'Loan Detail'!$L$2)+V$1</f>
        <v>3196</v>
      </c>
      <c r="W108" s="8">
        <f>_xlfn.DAYS($C108, 'Loan Detail'!$L$2)+W$1</f>
        <v>3197</v>
      </c>
      <c r="X108" s="8">
        <f>_xlfn.DAYS($C108, 'Loan Detail'!$L$2)+X$1</f>
        <v>3198</v>
      </c>
      <c r="Y108" s="8">
        <f>_xlfn.DAYS($C108, 'Loan Detail'!$L$2)+Y$1</f>
        <v>3199</v>
      </c>
      <c r="Z108" s="8">
        <f>_xlfn.DAYS($C108, 'Loan Detail'!$L$2)+Z$1</f>
        <v>3200</v>
      </c>
      <c r="AA108" s="8">
        <f>_xlfn.DAYS($C108, 'Loan Detail'!$L$2)+AA$1</f>
        <v>3201</v>
      </c>
      <c r="AB108" s="8">
        <f>_xlfn.DAYS($C108, 'Loan Detail'!$L$2)+AB$1</f>
        <v>3202</v>
      </c>
      <c r="AC108" s="8">
        <f>_xlfn.DAYS($C108, 'Loan Detail'!$L$2)+AC$1</f>
        <v>3203</v>
      </c>
      <c r="AD108" s="8">
        <f>_xlfn.DAYS($C108, 'Loan Detail'!$L$2)+AD$1</f>
        <v>3204</v>
      </c>
      <c r="AE108" s="8">
        <f>_xlfn.DAYS($C108, 'Loan Detail'!$L$2)+AE$1</f>
        <v>3205</v>
      </c>
      <c r="AF108" s="8">
        <f>_xlfn.DAYS($C108, 'Loan Detail'!$L$2)+AF$1</f>
        <v>3206</v>
      </c>
      <c r="AG108" s="8">
        <f>_xlfn.DAYS($C108, 'Loan Detail'!$L$2)+AG$1</f>
        <v>3207</v>
      </c>
      <c r="AH108" s="8">
        <f>_xlfn.DAYS($C108, 'Loan Detail'!$L$2)+AH$1</f>
        <v>3208</v>
      </c>
      <c r="AI108" s="8">
        <f>_xlfn.DAYS($C108, 'Loan Detail'!$L$2)+AI$1</f>
        <v>3209</v>
      </c>
    </row>
    <row r="109" spans="1:35" x14ac:dyDescent="0.3">
      <c r="A109">
        <v>107</v>
      </c>
      <c r="B109">
        <f t="shared" si="1"/>
        <v>30</v>
      </c>
      <c r="C109" s="11">
        <v>46844</v>
      </c>
      <c r="D109" s="19">
        <f>SUM(E109:INDEX(E109:AI109,1,B109))</f>
        <v>96735</v>
      </c>
      <c r="E109" s="8">
        <f>_xlfn.DAYS($C109, 'Loan Detail'!$L$2)+E$1</f>
        <v>3210</v>
      </c>
      <c r="F109" s="8">
        <f>_xlfn.DAYS($C109, 'Loan Detail'!$L$2)+F$1</f>
        <v>3211</v>
      </c>
      <c r="G109" s="8">
        <f>_xlfn.DAYS($C109, 'Loan Detail'!$L$2)+G$1</f>
        <v>3212</v>
      </c>
      <c r="H109" s="8">
        <f>_xlfn.DAYS($C109, 'Loan Detail'!$L$2)+H$1</f>
        <v>3213</v>
      </c>
      <c r="I109" s="8">
        <f>_xlfn.DAYS($C109, 'Loan Detail'!$L$2)+I$1</f>
        <v>3214</v>
      </c>
      <c r="J109" s="8">
        <f>_xlfn.DAYS($C109, 'Loan Detail'!$L$2)+J$1</f>
        <v>3215</v>
      </c>
      <c r="K109" s="8">
        <f>_xlfn.DAYS($C109, 'Loan Detail'!$L$2)+K$1</f>
        <v>3216</v>
      </c>
      <c r="L109" s="8">
        <f>_xlfn.DAYS($C109, 'Loan Detail'!$L$2)+L$1</f>
        <v>3217</v>
      </c>
      <c r="M109" s="8">
        <f>_xlfn.DAYS($C109, 'Loan Detail'!$L$2)+M$1</f>
        <v>3218</v>
      </c>
      <c r="N109" s="8">
        <f>_xlfn.DAYS($C109, 'Loan Detail'!$L$2)+N$1</f>
        <v>3219</v>
      </c>
      <c r="O109" s="8">
        <f>_xlfn.DAYS($C109, 'Loan Detail'!$L$2)+O$1</f>
        <v>3220</v>
      </c>
      <c r="P109" s="8">
        <f>_xlfn.DAYS($C109, 'Loan Detail'!$L$2)+P$1</f>
        <v>3221</v>
      </c>
      <c r="Q109" s="8">
        <f>_xlfn.DAYS($C109, 'Loan Detail'!$L$2)+Q$1</f>
        <v>3222</v>
      </c>
      <c r="R109" s="8">
        <f>_xlfn.DAYS($C109, 'Loan Detail'!$L$2)+R$1</f>
        <v>3223</v>
      </c>
      <c r="S109" s="8">
        <f>_xlfn.DAYS($C109, 'Loan Detail'!$L$2)+S$1</f>
        <v>3224</v>
      </c>
      <c r="T109" s="8">
        <f>_xlfn.DAYS($C109, 'Loan Detail'!$L$2)+T$1</f>
        <v>3225</v>
      </c>
      <c r="U109" s="8">
        <f>_xlfn.DAYS($C109, 'Loan Detail'!$L$2)+U$1</f>
        <v>3226</v>
      </c>
      <c r="V109" s="8">
        <f>_xlfn.DAYS($C109, 'Loan Detail'!$L$2)+V$1</f>
        <v>3227</v>
      </c>
      <c r="W109" s="8">
        <f>_xlfn.DAYS($C109, 'Loan Detail'!$L$2)+W$1</f>
        <v>3228</v>
      </c>
      <c r="X109" s="8">
        <f>_xlfn.DAYS($C109, 'Loan Detail'!$L$2)+X$1</f>
        <v>3229</v>
      </c>
      <c r="Y109" s="8">
        <f>_xlfn.DAYS($C109, 'Loan Detail'!$L$2)+Y$1</f>
        <v>3230</v>
      </c>
      <c r="Z109" s="8">
        <f>_xlfn.DAYS($C109, 'Loan Detail'!$L$2)+Z$1</f>
        <v>3231</v>
      </c>
      <c r="AA109" s="8">
        <f>_xlfn.DAYS($C109, 'Loan Detail'!$L$2)+AA$1</f>
        <v>3232</v>
      </c>
      <c r="AB109" s="8">
        <f>_xlfn.DAYS($C109, 'Loan Detail'!$L$2)+AB$1</f>
        <v>3233</v>
      </c>
      <c r="AC109" s="8">
        <f>_xlfn.DAYS($C109, 'Loan Detail'!$L$2)+AC$1</f>
        <v>3234</v>
      </c>
      <c r="AD109" s="8">
        <f>_xlfn.DAYS($C109, 'Loan Detail'!$L$2)+AD$1</f>
        <v>3235</v>
      </c>
      <c r="AE109" s="8">
        <f>_xlfn.DAYS($C109, 'Loan Detail'!$L$2)+AE$1</f>
        <v>3236</v>
      </c>
      <c r="AF109" s="8">
        <f>_xlfn.DAYS($C109, 'Loan Detail'!$L$2)+AF$1</f>
        <v>3237</v>
      </c>
      <c r="AG109" s="8">
        <f>_xlfn.DAYS($C109, 'Loan Detail'!$L$2)+AG$1</f>
        <v>3238</v>
      </c>
      <c r="AH109" s="8">
        <f>_xlfn.DAYS($C109, 'Loan Detail'!$L$2)+AH$1</f>
        <v>3239</v>
      </c>
      <c r="AI109" s="8">
        <f>_xlfn.DAYS($C109, 'Loan Detail'!$L$2)+AI$1</f>
        <v>3240</v>
      </c>
    </row>
    <row r="110" spans="1:35" x14ac:dyDescent="0.3">
      <c r="A110">
        <v>108</v>
      </c>
      <c r="B110">
        <f t="shared" si="1"/>
        <v>31</v>
      </c>
      <c r="C110" s="11">
        <v>46874</v>
      </c>
      <c r="D110" s="19">
        <f>SUM(E110:INDEX(E110:AI110,1,B110))</f>
        <v>100905</v>
      </c>
      <c r="E110" s="8">
        <f>_xlfn.DAYS($C110, 'Loan Detail'!$L$2)+E$1</f>
        <v>3240</v>
      </c>
      <c r="F110" s="8">
        <f>_xlfn.DAYS($C110, 'Loan Detail'!$L$2)+F$1</f>
        <v>3241</v>
      </c>
      <c r="G110" s="8">
        <f>_xlfn.DAYS($C110, 'Loan Detail'!$L$2)+G$1</f>
        <v>3242</v>
      </c>
      <c r="H110" s="8">
        <f>_xlfn.DAYS($C110, 'Loan Detail'!$L$2)+H$1</f>
        <v>3243</v>
      </c>
      <c r="I110" s="8">
        <f>_xlfn.DAYS($C110, 'Loan Detail'!$L$2)+I$1</f>
        <v>3244</v>
      </c>
      <c r="J110" s="8">
        <f>_xlfn.DAYS($C110, 'Loan Detail'!$L$2)+J$1</f>
        <v>3245</v>
      </c>
      <c r="K110" s="8">
        <f>_xlfn.DAYS($C110, 'Loan Detail'!$L$2)+K$1</f>
        <v>3246</v>
      </c>
      <c r="L110" s="8">
        <f>_xlfn.DAYS($C110, 'Loan Detail'!$L$2)+L$1</f>
        <v>3247</v>
      </c>
      <c r="M110" s="8">
        <f>_xlfn.DAYS($C110, 'Loan Detail'!$L$2)+M$1</f>
        <v>3248</v>
      </c>
      <c r="N110" s="8">
        <f>_xlfn.DAYS($C110, 'Loan Detail'!$L$2)+N$1</f>
        <v>3249</v>
      </c>
      <c r="O110" s="8">
        <f>_xlfn.DAYS($C110, 'Loan Detail'!$L$2)+O$1</f>
        <v>3250</v>
      </c>
      <c r="P110" s="8">
        <f>_xlfn.DAYS($C110, 'Loan Detail'!$L$2)+P$1</f>
        <v>3251</v>
      </c>
      <c r="Q110" s="8">
        <f>_xlfn.DAYS($C110, 'Loan Detail'!$L$2)+Q$1</f>
        <v>3252</v>
      </c>
      <c r="R110" s="8">
        <f>_xlfn.DAYS($C110, 'Loan Detail'!$L$2)+R$1</f>
        <v>3253</v>
      </c>
      <c r="S110" s="8">
        <f>_xlfn.DAYS($C110, 'Loan Detail'!$L$2)+S$1</f>
        <v>3254</v>
      </c>
      <c r="T110" s="8">
        <f>_xlfn.DAYS($C110, 'Loan Detail'!$L$2)+T$1</f>
        <v>3255</v>
      </c>
      <c r="U110" s="8">
        <f>_xlfn.DAYS($C110, 'Loan Detail'!$L$2)+U$1</f>
        <v>3256</v>
      </c>
      <c r="V110" s="8">
        <f>_xlfn.DAYS($C110, 'Loan Detail'!$L$2)+V$1</f>
        <v>3257</v>
      </c>
      <c r="W110" s="8">
        <f>_xlfn.DAYS($C110, 'Loan Detail'!$L$2)+W$1</f>
        <v>3258</v>
      </c>
      <c r="X110" s="8">
        <f>_xlfn.DAYS($C110, 'Loan Detail'!$L$2)+X$1</f>
        <v>3259</v>
      </c>
      <c r="Y110" s="8">
        <f>_xlfn.DAYS($C110, 'Loan Detail'!$L$2)+Y$1</f>
        <v>3260</v>
      </c>
      <c r="Z110" s="8">
        <f>_xlfn.DAYS($C110, 'Loan Detail'!$L$2)+Z$1</f>
        <v>3261</v>
      </c>
      <c r="AA110" s="8">
        <f>_xlfn.DAYS($C110, 'Loan Detail'!$L$2)+AA$1</f>
        <v>3262</v>
      </c>
      <c r="AB110" s="8">
        <f>_xlfn.DAYS($C110, 'Loan Detail'!$L$2)+AB$1</f>
        <v>3263</v>
      </c>
      <c r="AC110" s="8">
        <f>_xlfn.DAYS($C110, 'Loan Detail'!$L$2)+AC$1</f>
        <v>3264</v>
      </c>
      <c r="AD110" s="8">
        <f>_xlfn.DAYS($C110, 'Loan Detail'!$L$2)+AD$1</f>
        <v>3265</v>
      </c>
      <c r="AE110" s="8">
        <f>_xlfn.DAYS($C110, 'Loan Detail'!$L$2)+AE$1</f>
        <v>3266</v>
      </c>
      <c r="AF110" s="8">
        <f>_xlfn.DAYS($C110, 'Loan Detail'!$L$2)+AF$1</f>
        <v>3267</v>
      </c>
      <c r="AG110" s="8">
        <f>_xlfn.DAYS($C110, 'Loan Detail'!$L$2)+AG$1</f>
        <v>3268</v>
      </c>
      <c r="AH110" s="8">
        <f>_xlfn.DAYS($C110, 'Loan Detail'!$L$2)+AH$1</f>
        <v>3269</v>
      </c>
      <c r="AI110" s="8">
        <f>_xlfn.DAYS($C110, 'Loan Detail'!$L$2)+AI$1</f>
        <v>3270</v>
      </c>
    </row>
    <row r="111" spans="1:35" x14ac:dyDescent="0.3">
      <c r="A111">
        <v>109</v>
      </c>
      <c r="B111">
        <f t="shared" si="1"/>
        <v>30</v>
      </c>
      <c r="C111" s="11">
        <v>46905</v>
      </c>
      <c r="D111" s="19">
        <f>SUM(E111:INDEX(E111:AI111,1,B111))</f>
        <v>98565</v>
      </c>
      <c r="E111" s="8">
        <f>_xlfn.DAYS($C111, 'Loan Detail'!$L$2)+E$1</f>
        <v>3271</v>
      </c>
      <c r="F111" s="8">
        <f>_xlfn.DAYS($C111, 'Loan Detail'!$L$2)+F$1</f>
        <v>3272</v>
      </c>
      <c r="G111" s="8">
        <f>_xlfn.DAYS($C111, 'Loan Detail'!$L$2)+G$1</f>
        <v>3273</v>
      </c>
      <c r="H111" s="8">
        <f>_xlfn.DAYS($C111, 'Loan Detail'!$L$2)+H$1</f>
        <v>3274</v>
      </c>
      <c r="I111" s="8">
        <f>_xlfn.DAYS($C111, 'Loan Detail'!$L$2)+I$1</f>
        <v>3275</v>
      </c>
      <c r="J111" s="8">
        <f>_xlfn.DAYS($C111, 'Loan Detail'!$L$2)+J$1</f>
        <v>3276</v>
      </c>
      <c r="K111" s="8">
        <f>_xlfn.DAYS($C111, 'Loan Detail'!$L$2)+K$1</f>
        <v>3277</v>
      </c>
      <c r="L111" s="8">
        <f>_xlfn.DAYS($C111, 'Loan Detail'!$L$2)+L$1</f>
        <v>3278</v>
      </c>
      <c r="M111" s="8">
        <f>_xlfn.DAYS($C111, 'Loan Detail'!$L$2)+M$1</f>
        <v>3279</v>
      </c>
      <c r="N111" s="8">
        <f>_xlfn.DAYS($C111, 'Loan Detail'!$L$2)+N$1</f>
        <v>3280</v>
      </c>
      <c r="O111" s="8">
        <f>_xlfn.DAYS($C111, 'Loan Detail'!$L$2)+O$1</f>
        <v>3281</v>
      </c>
      <c r="P111" s="8">
        <f>_xlfn.DAYS($C111, 'Loan Detail'!$L$2)+P$1</f>
        <v>3282</v>
      </c>
      <c r="Q111" s="8">
        <f>_xlfn.DAYS($C111, 'Loan Detail'!$L$2)+Q$1</f>
        <v>3283</v>
      </c>
      <c r="R111" s="8">
        <f>_xlfn.DAYS($C111, 'Loan Detail'!$L$2)+R$1</f>
        <v>3284</v>
      </c>
      <c r="S111" s="8">
        <f>_xlfn.DAYS($C111, 'Loan Detail'!$L$2)+S$1</f>
        <v>3285</v>
      </c>
      <c r="T111" s="8">
        <f>_xlfn.DAYS($C111, 'Loan Detail'!$L$2)+T$1</f>
        <v>3286</v>
      </c>
      <c r="U111" s="8">
        <f>_xlfn.DAYS($C111, 'Loan Detail'!$L$2)+U$1</f>
        <v>3287</v>
      </c>
      <c r="V111" s="8">
        <f>_xlfn.DAYS($C111, 'Loan Detail'!$L$2)+V$1</f>
        <v>3288</v>
      </c>
      <c r="W111" s="8">
        <f>_xlfn.DAYS($C111, 'Loan Detail'!$L$2)+W$1</f>
        <v>3289</v>
      </c>
      <c r="X111" s="8">
        <f>_xlfn.DAYS($C111, 'Loan Detail'!$L$2)+X$1</f>
        <v>3290</v>
      </c>
      <c r="Y111" s="8">
        <f>_xlfn.DAYS($C111, 'Loan Detail'!$L$2)+Y$1</f>
        <v>3291</v>
      </c>
      <c r="Z111" s="8">
        <f>_xlfn.DAYS($C111, 'Loan Detail'!$L$2)+Z$1</f>
        <v>3292</v>
      </c>
      <c r="AA111" s="8">
        <f>_xlfn.DAYS($C111, 'Loan Detail'!$L$2)+AA$1</f>
        <v>3293</v>
      </c>
      <c r="AB111" s="8">
        <f>_xlfn.DAYS($C111, 'Loan Detail'!$L$2)+AB$1</f>
        <v>3294</v>
      </c>
      <c r="AC111" s="8">
        <f>_xlfn.DAYS($C111, 'Loan Detail'!$L$2)+AC$1</f>
        <v>3295</v>
      </c>
      <c r="AD111" s="8">
        <f>_xlfn.DAYS($C111, 'Loan Detail'!$L$2)+AD$1</f>
        <v>3296</v>
      </c>
      <c r="AE111" s="8">
        <f>_xlfn.DAYS($C111, 'Loan Detail'!$L$2)+AE$1</f>
        <v>3297</v>
      </c>
      <c r="AF111" s="8">
        <f>_xlfn.DAYS($C111, 'Loan Detail'!$L$2)+AF$1</f>
        <v>3298</v>
      </c>
      <c r="AG111" s="8">
        <f>_xlfn.DAYS($C111, 'Loan Detail'!$L$2)+AG$1</f>
        <v>3299</v>
      </c>
      <c r="AH111" s="8">
        <f>_xlfn.DAYS($C111, 'Loan Detail'!$L$2)+AH$1</f>
        <v>3300</v>
      </c>
      <c r="AI111" s="8">
        <f>_xlfn.DAYS($C111, 'Loan Detail'!$L$2)+AI$1</f>
        <v>3301</v>
      </c>
    </row>
    <row r="112" spans="1:35" x14ac:dyDescent="0.3">
      <c r="A112">
        <v>110</v>
      </c>
      <c r="B112">
        <f t="shared" si="1"/>
        <v>31</v>
      </c>
      <c r="C112" s="11">
        <v>46935</v>
      </c>
      <c r="D112" s="19">
        <f>SUM(E112:INDEX(E112:AI112,1,B112))</f>
        <v>102796</v>
      </c>
      <c r="E112" s="8">
        <f>_xlfn.DAYS($C112, 'Loan Detail'!$L$2)+E$1</f>
        <v>3301</v>
      </c>
      <c r="F112" s="8">
        <f>_xlfn.DAYS($C112, 'Loan Detail'!$L$2)+F$1</f>
        <v>3302</v>
      </c>
      <c r="G112" s="8">
        <f>_xlfn.DAYS($C112, 'Loan Detail'!$L$2)+G$1</f>
        <v>3303</v>
      </c>
      <c r="H112" s="8">
        <f>_xlfn.DAYS($C112, 'Loan Detail'!$L$2)+H$1</f>
        <v>3304</v>
      </c>
      <c r="I112" s="8">
        <f>_xlfn.DAYS($C112, 'Loan Detail'!$L$2)+I$1</f>
        <v>3305</v>
      </c>
      <c r="J112" s="8">
        <f>_xlfn.DAYS($C112, 'Loan Detail'!$L$2)+J$1</f>
        <v>3306</v>
      </c>
      <c r="K112" s="8">
        <f>_xlfn.DAYS($C112, 'Loan Detail'!$L$2)+K$1</f>
        <v>3307</v>
      </c>
      <c r="L112" s="8">
        <f>_xlfn.DAYS($C112, 'Loan Detail'!$L$2)+L$1</f>
        <v>3308</v>
      </c>
      <c r="M112" s="8">
        <f>_xlfn.DAYS($C112, 'Loan Detail'!$L$2)+M$1</f>
        <v>3309</v>
      </c>
      <c r="N112" s="8">
        <f>_xlfn.DAYS($C112, 'Loan Detail'!$L$2)+N$1</f>
        <v>3310</v>
      </c>
      <c r="O112" s="8">
        <f>_xlfn.DAYS($C112, 'Loan Detail'!$L$2)+O$1</f>
        <v>3311</v>
      </c>
      <c r="P112" s="8">
        <f>_xlfn.DAYS($C112, 'Loan Detail'!$L$2)+P$1</f>
        <v>3312</v>
      </c>
      <c r="Q112" s="8">
        <f>_xlfn.DAYS($C112, 'Loan Detail'!$L$2)+Q$1</f>
        <v>3313</v>
      </c>
      <c r="R112" s="8">
        <f>_xlfn.DAYS($C112, 'Loan Detail'!$L$2)+R$1</f>
        <v>3314</v>
      </c>
      <c r="S112" s="8">
        <f>_xlfn.DAYS($C112, 'Loan Detail'!$L$2)+S$1</f>
        <v>3315</v>
      </c>
      <c r="T112" s="8">
        <f>_xlfn.DAYS($C112, 'Loan Detail'!$L$2)+T$1</f>
        <v>3316</v>
      </c>
      <c r="U112" s="8">
        <f>_xlfn.DAYS($C112, 'Loan Detail'!$L$2)+U$1</f>
        <v>3317</v>
      </c>
      <c r="V112" s="8">
        <f>_xlfn.DAYS($C112, 'Loan Detail'!$L$2)+V$1</f>
        <v>3318</v>
      </c>
      <c r="W112" s="8">
        <f>_xlfn.DAYS($C112, 'Loan Detail'!$L$2)+W$1</f>
        <v>3319</v>
      </c>
      <c r="X112" s="8">
        <f>_xlfn.DAYS($C112, 'Loan Detail'!$L$2)+X$1</f>
        <v>3320</v>
      </c>
      <c r="Y112" s="8">
        <f>_xlfn.DAYS($C112, 'Loan Detail'!$L$2)+Y$1</f>
        <v>3321</v>
      </c>
      <c r="Z112" s="8">
        <f>_xlfn.DAYS($C112, 'Loan Detail'!$L$2)+Z$1</f>
        <v>3322</v>
      </c>
      <c r="AA112" s="8">
        <f>_xlfn.DAYS($C112, 'Loan Detail'!$L$2)+AA$1</f>
        <v>3323</v>
      </c>
      <c r="AB112" s="8">
        <f>_xlfn.DAYS($C112, 'Loan Detail'!$L$2)+AB$1</f>
        <v>3324</v>
      </c>
      <c r="AC112" s="8">
        <f>_xlfn.DAYS($C112, 'Loan Detail'!$L$2)+AC$1</f>
        <v>3325</v>
      </c>
      <c r="AD112" s="8">
        <f>_xlfn.DAYS($C112, 'Loan Detail'!$L$2)+AD$1</f>
        <v>3326</v>
      </c>
      <c r="AE112" s="8">
        <f>_xlfn.DAYS($C112, 'Loan Detail'!$L$2)+AE$1</f>
        <v>3327</v>
      </c>
      <c r="AF112" s="8">
        <f>_xlfn.DAYS($C112, 'Loan Detail'!$L$2)+AF$1</f>
        <v>3328</v>
      </c>
      <c r="AG112" s="8">
        <f>_xlfn.DAYS($C112, 'Loan Detail'!$L$2)+AG$1</f>
        <v>3329</v>
      </c>
      <c r="AH112" s="8">
        <f>_xlfn.DAYS($C112, 'Loan Detail'!$L$2)+AH$1</f>
        <v>3330</v>
      </c>
      <c r="AI112" s="8">
        <f>_xlfn.DAYS($C112, 'Loan Detail'!$L$2)+AI$1</f>
        <v>3331</v>
      </c>
    </row>
    <row r="113" spans="1:35" x14ac:dyDescent="0.3">
      <c r="A113">
        <v>111</v>
      </c>
      <c r="B113">
        <f t="shared" si="1"/>
        <v>31</v>
      </c>
      <c r="C113" s="11">
        <v>46966</v>
      </c>
      <c r="D113" s="19">
        <f>SUM(E113:INDEX(E113:AI113,1,B113))</f>
        <v>103757</v>
      </c>
      <c r="E113" s="8">
        <f>_xlfn.DAYS($C113, 'Loan Detail'!$L$2)+E$1</f>
        <v>3332</v>
      </c>
      <c r="F113" s="8">
        <f>_xlfn.DAYS($C113, 'Loan Detail'!$L$2)+F$1</f>
        <v>3333</v>
      </c>
      <c r="G113" s="8">
        <f>_xlfn.DAYS($C113, 'Loan Detail'!$L$2)+G$1</f>
        <v>3334</v>
      </c>
      <c r="H113" s="8">
        <f>_xlfn.DAYS($C113, 'Loan Detail'!$L$2)+H$1</f>
        <v>3335</v>
      </c>
      <c r="I113" s="8">
        <f>_xlfn.DAYS($C113, 'Loan Detail'!$L$2)+I$1</f>
        <v>3336</v>
      </c>
      <c r="J113" s="8">
        <f>_xlfn.DAYS($C113, 'Loan Detail'!$L$2)+J$1</f>
        <v>3337</v>
      </c>
      <c r="K113" s="8">
        <f>_xlfn.DAYS($C113, 'Loan Detail'!$L$2)+K$1</f>
        <v>3338</v>
      </c>
      <c r="L113" s="8">
        <f>_xlfn.DAYS($C113, 'Loan Detail'!$L$2)+L$1</f>
        <v>3339</v>
      </c>
      <c r="M113" s="8">
        <f>_xlfn.DAYS($C113, 'Loan Detail'!$L$2)+M$1</f>
        <v>3340</v>
      </c>
      <c r="N113" s="8">
        <f>_xlfn.DAYS($C113, 'Loan Detail'!$L$2)+N$1</f>
        <v>3341</v>
      </c>
      <c r="O113" s="8">
        <f>_xlfn.DAYS($C113, 'Loan Detail'!$L$2)+O$1</f>
        <v>3342</v>
      </c>
      <c r="P113" s="8">
        <f>_xlfn.DAYS($C113, 'Loan Detail'!$L$2)+P$1</f>
        <v>3343</v>
      </c>
      <c r="Q113" s="8">
        <f>_xlfn.DAYS($C113, 'Loan Detail'!$L$2)+Q$1</f>
        <v>3344</v>
      </c>
      <c r="R113" s="8">
        <f>_xlfn.DAYS($C113, 'Loan Detail'!$L$2)+R$1</f>
        <v>3345</v>
      </c>
      <c r="S113" s="8">
        <f>_xlfn.DAYS($C113, 'Loan Detail'!$L$2)+S$1</f>
        <v>3346</v>
      </c>
      <c r="T113" s="8">
        <f>_xlfn.DAYS($C113, 'Loan Detail'!$L$2)+T$1</f>
        <v>3347</v>
      </c>
      <c r="U113" s="8">
        <f>_xlfn.DAYS($C113, 'Loan Detail'!$L$2)+U$1</f>
        <v>3348</v>
      </c>
      <c r="V113" s="8">
        <f>_xlfn.DAYS($C113, 'Loan Detail'!$L$2)+V$1</f>
        <v>3349</v>
      </c>
      <c r="W113" s="8">
        <f>_xlfn.DAYS($C113, 'Loan Detail'!$L$2)+W$1</f>
        <v>3350</v>
      </c>
      <c r="X113" s="8">
        <f>_xlfn.DAYS($C113, 'Loan Detail'!$L$2)+X$1</f>
        <v>3351</v>
      </c>
      <c r="Y113" s="8">
        <f>_xlfn.DAYS($C113, 'Loan Detail'!$L$2)+Y$1</f>
        <v>3352</v>
      </c>
      <c r="Z113" s="8">
        <f>_xlfn.DAYS($C113, 'Loan Detail'!$L$2)+Z$1</f>
        <v>3353</v>
      </c>
      <c r="AA113" s="8">
        <f>_xlfn.DAYS($C113, 'Loan Detail'!$L$2)+AA$1</f>
        <v>3354</v>
      </c>
      <c r="AB113" s="8">
        <f>_xlfn.DAYS($C113, 'Loan Detail'!$L$2)+AB$1</f>
        <v>3355</v>
      </c>
      <c r="AC113" s="8">
        <f>_xlfn.DAYS($C113, 'Loan Detail'!$L$2)+AC$1</f>
        <v>3356</v>
      </c>
      <c r="AD113" s="8">
        <f>_xlfn.DAYS($C113, 'Loan Detail'!$L$2)+AD$1</f>
        <v>3357</v>
      </c>
      <c r="AE113" s="8">
        <f>_xlfn.DAYS($C113, 'Loan Detail'!$L$2)+AE$1</f>
        <v>3358</v>
      </c>
      <c r="AF113" s="8">
        <f>_xlfn.DAYS($C113, 'Loan Detail'!$L$2)+AF$1</f>
        <v>3359</v>
      </c>
      <c r="AG113" s="8">
        <f>_xlfn.DAYS($C113, 'Loan Detail'!$L$2)+AG$1</f>
        <v>3360</v>
      </c>
      <c r="AH113" s="8">
        <f>_xlfn.DAYS($C113, 'Loan Detail'!$L$2)+AH$1</f>
        <v>3361</v>
      </c>
      <c r="AI113" s="8">
        <f>_xlfn.DAYS($C113, 'Loan Detail'!$L$2)+AI$1</f>
        <v>3362</v>
      </c>
    </row>
    <row r="114" spans="1:35" x14ac:dyDescent="0.3">
      <c r="A114">
        <v>112</v>
      </c>
      <c r="B114">
        <f t="shared" si="1"/>
        <v>30</v>
      </c>
      <c r="C114" s="11">
        <v>46997</v>
      </c>
      <c r="D114" s="19">
        <f>SUM(E114:INDEX(E114:AI114,1,B114))</f>
        <v>101325</v>
      </c>
      <c r="E114" s="8">
        <f>_xlfn.DAYS($C114, 'Loan Detail'!$L$2)+E$1</f>
        <v>3363</v>
      </c>
      <c r="F114" s="8">
        <f>_xlfn.DAYS($C114, 'Loan Detail'!$L$2)+F$1</f>
        <v>3364</v>
      </c>
      <c r="G114" s="8">
        <f>_xlfn.DAYS($C114, 'Loan Detail'!$L$2)+G$1</f>
        <v>3365</v>
      </c>
      <c r="H114" s="8">
        <f>_xlfn.DAYS($C114, 'Loan Detail'!$L$2)+H$1</f>
        <v>3366</v>
      </c>
      <c r="I114" s="8">
        <f>_xlfn.DAYS($C114, 'Loan Detail'!$L$2)+I$1</f>
        <v>3367</v>
      </c>
      <c r="J114" s="8">
        <f>_xlfn.DAYS($C114, 'Loan Detail'!$L$2)+J$1</f>
        <v>3368</v>
      </c>
      <c r="K114" s="8">
        <f>_xlfn.DAYS($C114, 'Loan Detail'!$L$2)+K$1</f>
        <v>3369</v>
      </c>
      <c r="L114" s="8">
        <f>_xlfn.DAYS($C114, 'Loan Detail'!$L$2)+L$1</f>
        <v>3370</v>
      </c>
      <c r="M114" s="8">
        <f>_xlfn.DAYS($C114, 'Loan Detail'!$L$2)+M$1</f>
        <v>3371</v>
      </c>
      <c r="N114" s="8">
        <f>_xlfn.DAYS($C114, 'Loan Detail'!$L$2)+N$1</f>
        <v>3372</v>
      </c>
      <c r="O114" s="8">
        <f>_xlfn.DAYS($C114, 'Loan Detail'!$L$2)+O$1</f>
        <v>3373</v>
      </c>
      <c r="P114" s="8">
        <f>_xlfn.DAYS($C114, 'Loan Detail'!$L$2)+P$1</f>
        <v>3374</v>
      </c>
      <c r="Q114" s="8">
        <f>_xlfn.DAYS($C114, 'Loan Detail'!$L$2)+Q$1</f>
        <v>3375</v>
      </c>
      <c r="R114" s="8">
        <f>_xlfn.DAYS($C114, 'Loan Detail'!$L$2)+R$1</f>
        <v>3376</v>
      </c>
      <c r="S114" s="8">
        <f>_xlfn.DAYS($C114, 'Loan Detail'!$L$2)+S$1</f>
        <v>3377</v>
      </c>
      <c r="T114" s="8">
        <f>_xlfn.DAYS($C114, 'Loan Detail'!$L$2)+T$1</f>
        <v>3378</v>
      </c>
      <c r="U114" s="8">
        <f>_xlfn.DAYS($C114, 'Loan Detail'!$L$2)+U$1</f>
        <v>3379</v>
      </c>
      <c r="V114" s="8">
        <f>_xlfn.DAYS($C114, 'Loan Detail'!$L$2)+V$1</f>
        <v>3380</v>
      </c>
      <c r="W114" s="8">
        <f>_xlfn.DAYS($C114, 'Loan Detail'!$L$2)+W$1</f>
        <v>3381</v>
      </c>
      <c r="X114" s="8">
        <f>_xlfn.DAYS($C114, 'Loan Detail'!$L$2)+X$1</f>
        <v>3382</v>
      </c>
      <c r="Y114" s="8">
        <f>_xlfn.DAYS($C114, 'Loan Detail'!$L$2)+Y$1</f>
        <v>3383</v>
      </c>
      <c r="Z114" s="8">
        <f>_xlfn.DAYS($C114, 'Loan Detail'!$L$2)+Z$1</f>
        <v>3384</v>
      </c>
      <c r="AA114" s="8">
        <f>_xlfn.DAYS($C114, 'Loan Detail'!$L$2)+AA$1</f>
        <v>3385</v>
      </c>
      <c r="AB114" s="8">
        <f>_xlfn.DAYS($C114, 'Loan Detail'!$L$2)+AB$1</f>
        <v>3386</v>
      </c>
      <c r="AC114" s="8">
        <f>_xlfn.DAYS($C114, 'Loan Detail'!$L$2)+AC$1</f>
        <v>3387</v>
      </c>
      <c r="AD114" s="8">
        <f>_xlfn.DAYS($C114, 'Loan Detail'!$L$2)+AD$1</f>
        <v>3388</v>
      </c>
      <c r="AE114" s="8">
        <f>_xlfn.DAYS($C114, 'Loan Detail'!$L$2)+AE$1</f>
        <v>3389</v>
      </c>
      <c r="AF114" s="8">
        <f>_xlfn.DAYS($C114, 'Loan Detail'!$L$2)+AF$1</f>
        <v>3390</v>
      </c>
      <c r="AG114" s="8">
        <f>_xlfn.DAYS($C114, 'Loan Detail'!$L$2)+AG$1</f>
        <v>3391</v>
      </c>
      <c r="AH114" s="8">
        <f>_xlfn.DAYS($C114, 'Loan Detail'!$L$2)+AH$1</f>
        <v>3392</v>
      </c>
      <c r="AI114" s="8">
        <f>_xlfn.DAYS($C114, 'Loan Detail'!$L$2)+AI$1</f>
        <v>3393</v>
      </c>
    </row>
    <row r="115" spans="1:35" x14ac:dyDescent="0.3">
      <c r="A115">
        <v>113</v>
      </c>
      <c r="B115">
        <f t="shared" si="1"/>
        <v>31</v>
      </c>
      <c r="C115" s="11">
        <v>47027</v>
      </c>
      <c r="D115" s="19">
        <f>SUM(E115:INDEX(E115:AI115,1,B115))</f>
        <v>105648</v>
      </c>
      <c r="E115" s="8">
        <f>_xlfn.DAYS($C115, 'Loan Detail'!$L$2)+E$1</f>
        <v>3393</v>
      </c>
      <c r="F115" s="8">
        <f>_xlfn.DAYS($C115, 'Loan Detail'!$L$2)+F$1</f>
        <v>3394</v>
      </c>
      <c r="G115" s="8">
        <f>_xlfn.DAYS($C115, 'Loan Detail'!$L$2)+G$1</f>
        <v>3395</v>
      </c>
      <c r="H115" s="8">
        <f>_xlfn.DAYS($C115, 'Loan Detail'!$L$2)+H$1</f>
        <v>3396</v>
      </c>
      <c r="I115" s="8">
        <f>_xlfn.DAYS($C115, 'Loan Detail'!$L$2)+I$1</f>
        <v>3397</v>
      </c>
      <c r="J115" s="8">
        <f>_xlfn.DAYS($C115, 'Loan Detail'!$L$2)+J$1</f>
        <v>3398</v>
      </c>
      <c r="K115" s="8">
        <f>_xlfn.DAYS($C115, 'Loan Detail'!$L$2)+K$1</f>
        <v>3399</v>
      </c>
      <c r="L115" s="8">
        <f>_xlfn.DAYS($C115, 'Loan Detail'!$L$2)+L$1</f>
        <v>3400</v>
      </c>
      <c r="M115" s="8">
        <f>_xlfn.DAYS($C115, 'Loan Detail'!$L$2)+M$1</f>
        <v>3401</v>
      </c>
      <c r="N115" s="8">
        <f>_xlfn.DAYS($C115, 'Loan Detail'!$L$2)+N$1</f>
        <v>3402</v>
      </c>
      <c r="O115" s="8">
        <f>_xlfn.DAYS($C115, 'Loan Detail'!$L$2)+O$1</f>
        <v>3403</v>
      </c>
      <c r="P115" s="8">
        <f>_xlfn.DAYS($C115, 'Loan Detail'!$L$2)+P$1</f>
        <v>3404</v>
      </c>
      <c r="Q115" s="8">
        <f>_xlfn.DAYS($C115, 'Loan Detail'!$L$2)+Q$1</f>
        <v>3405</v>
      </c>
      <c r="R115" s="8">
        <f>_xlfn.DAYS($C115, 'Loan Detail'!$L$2)+R$1</f>
        <v>3406</v>
      </c>
      <c r="S115" s="8">
        <f>_xlfn.DAYS($C115, 'Loan Detail'!$L$2)+S$1</f>
        <v>3407</v>
      </c>
      <c r="T115" s="8">
        <f>_xlfn.DAYS($C115, 'Loan Detail'!$L$2)+T$1</f>
        <v>3408</v>
      </c>
      <c r="U115" s="8">
        <f>_xlfn.DAYS($C115, 'Loan Detail'!$L$2)+U$1</f>
        <v>3409</v>
      </c>
      <c r="V115" s="8">
        <f>_xlfn.DAYS($C115, 'Loan Detail'!$L$2)+V$1</f>
        <v>3410</v>
      </c>
      <c r="W115" s="8">
        <f>_xlfn.DAYS($C115, 'Loan Detail'!$L$2)+W$1</f>
        <v>3411</v>
      </c>
      <c r="X115" s="8">
        <f>_xlfn.DAYS($C115, 'Loan Detail'!$L$2)+X$1</f>
        <v>3412</v>
      </c>
      <c r="Y115" s="8">
        <f>_xlfn.DAYS($C115, 'Loan Detail'!$L$2)+Y$1</f>
        <v>3413</v>
      </c>
      <c r="Z115" s="8">
        <f>_xlfn.DAYS($C115, 'Loan Detail'!$L$2)+Z$1</f>
        <v>3414</v>
      </c>
      <c r="AA115" s="8">
        <f>_xlfn.DAYS($C115, 'Loan Detail'!$L$2)+AA$1</f>
        <v>3415</v>
      </c>
      <c r="AB115" s="8">
        <f>_xlfn.DAYS($C115, 'Loan Detail'!$L$2)+AB$1</f>
        <v>3416</v>
      </c>
      <c r="AC115" s="8">
        <f>_xlfn.DAYS($C115, 'Loan Detail'!$L$2)+AC$1</f>
        <v>3417</v>
      </c>
      <c r="AD115" s="8">
        <f>_xlfn.DAYS($C115, 'Loan Detail'!$L$2)+AD$1</f>
        <v>3418</v>
      </c>
      <c r="AE115" s="8">
        <f>_xlfn.DAYS($C115, 'Loan Detail'!$L$2)+AE$1</f>
        <v>3419</v>
      </c>
      <c r="AF115" s="8">
        <f>_xlfn.DAYS($C115, 'Loan Detail'!$L$2)+AF$1</f>
        <v>3420</v>
      </c>
      <c r="AG115" s="8">
        <f>_xlfn.DAYS($C115, 'Loan Detail'!$L$2)+AG$1</f>
        <v>3421</v>
      </c>
      <c r="AH115" s="8">
        <f>_xlfn.DAYS($C115, 'Loan Detail'!$L$2)+AH$1</f>
        <v>3422</v>
      </c>
      <c r="AI115" s="8">
        <f>_xlfn.DAYS($C115, 'Loan Detail'!$L$2)+AI$1</f>
        <v>3423</v>
      </c>
    </row>
    <row r="116" spans="1:35" x14ac:dyDescent="0.3">
      <c r="A116">
        <v>114</v>
      </c>
      <c r="B116">
        <f t="shared" si="1"/>
        <v>30</v>
      </c>
      <c r="C116" s="11">
        <v>47058</v>
      </c>
      <c r="D116" s="19">
        <f>SUM(E116:INDEX(E116:AI116,1,B116))</f>
        <v>103155</v>
      </c>
      <c r="E116" s="8">
        <f>_xlfn.DAYS($C116, 'Loan Detail'!$L$2)+E$1</f>
        <v>3424</v>
      </c>
      <c r="F116" s="8">
        <f>_xlfn.DAYS($C116, 'Loan Detail'!$L$2)+F$1</f>
        <v>3425</v>
      </c>
      <c r="G116" s="8">
        <f>_xlfn.DAYS($C116, 'Loan Detail'!$L$2)+G$1</f>
        <v>3426</v>
      </c>
      <c r="H116" s="8">
        <f>_xlfn.DAYS($C116, 'Loan Detail'!$L$2)+H$1</f>
        <v>3427</v>
      </c>
      <c r="I116" s="8">
        <f>_xlfn.DAYS($C116, 'Loan Detail'!$L$2)+I$1</f>
        <v>3428</v>
      </c>
      <c r="J116" s="8">
        <f>_xlfn.DAYS($C116, 'Loan Detail'!$L$2)+J$1</f>
        <v>3429</v>
      </c>
      <c r="K116" s="8">
        <f>_xlfn.DAYS($C116, 'Loan Detail'!$L$2)+K$1</f>
        <v>3430</v>
      </c>
      <c r="L116" s="8">
        <f>_xlfn.DAYS($C116, 'Loan Detail'!$L$2)+L$1</f>
        <v>3431</v>
      </c>
      <c r="M116" s="8">
        <f>_xlfn.DAYS($C116, 'Loan Detail'!$L$2)+M$1</f>
        <v>3432</v>
      </c>
      <c r="N116" s="8">
        <f>_xlfn.DAYS($C116, 'Loan Detail'!$L$2)+N$1</f>
        <v>3433</v>
      </c>
      <c r="O116" s="8">
        <f>_xlfn.DAYS($C116, 'Loan Detail'!$L$2)+O$1</f>
        <v>3434</v>
      </c>
      <c r="P116" s="8">
        <f>_xlfn.DAYS($C116, 'Loan Detail'!$L$2)+P$1</f>
        <v>3435</v>
      </c>
      <c r="Q116" s="8">
        <f>_xlfn.DAYS($C116, 'Loan Detail'!$L$2)+Q$1</f>
        <v>3436</v>
      </c>
      <c r="R116" s="8">
        <f>_xlfn.DAYS($C116, 'Loan Detail'!$L$2)+R$1</f>
        <v>3437</v>
      </c>
      <c r="S116" s="8">
        <f>_xlfn.DAYS($C116, 'Loan Detail'!$L$2)+S$1</f>
        <v>3438</v>
      </c>
      <c r="T116" s="8">
        <f>_xlfn.DAYS($C116, 'Loan Detail'!$L$2)+T$1</f>
        <v>3439</v>
      </c>
      <c r="U116" s="8">
        <f>_xlfn.DAYS($C116, 'Loan Detail'!$L$2)+U$1</f>
        <v>3440</v>
      </c>
      <c r="V116" s="8">
        <f>_xlfn.DAYS($C116, 'Loan Detail'!$L$2)+V$1</f>
        <v>3441</v>
      </c>
      <c r="W116" s="8">
        <f>_xlfn.DAYS($C116, 'Loan Detail'!$L$2)+W$1</f>
        <v>3442</v>
      </c>
      <c r="X116" s="8">
        <f>_xlfn.DAYS($C116, 'Loan Detail'!$L$2)+X$1</f>
        <v>3443</v>
      </c>
      <c r="Y116" s="8">
        <f>_xlfn.DAYS($C116, 'Loan Detail'!$L$2)+Y$1</f>
        <v>3444</v>
      </c>
      <c r="Z116" s="8">
        <f>_xlfn.DAYS($C116, 'Loan Detail'!$L$2)+Z$1</f>
        <v>3445</v>
      </c>
      <c r="AA116" s="8">
        <f>_xlfn.DAYS($C116, 'Loan Detail'!$L$2)+AA$1</f>
        <v>3446</v>
      </c>
      <c r="AB116" s="8">
        <f>_xlfn.DAYS($C116, 'Loan Detail'!$L$2)+AB$1</f>
        <v>3447</v>
      </c>
      <c r="AC116" s="8">
        <f>_xlfn.DAYS($C116, 'Loan Detail'!$L$2)+AC$1</f>
        <v>3448</v>
      </c>
      <c r="AD116" s="8">
        <f>_xlfn.DAYS($C116, 'Loan Detail'!$L$2)+AD$1</f>
        <v>3449</v>
      </c>
      <c r="AE116" s="8">
        <f>_xlfn.DAYS($C116, 'Loan Detail'!$L$2)+AE$1</f>
        <v>3450</v>
      </c>
      <c r="AF116" s="8">
        <f>_xlfn.DAYS($C116, 'Loan Detail'!$L$2)+AF$1</f>
        <v>3451</v>
      </c>
      <c r="AG116" s="8">
        <f>_xlfn.DAYS($C116, 'Loan Detail'!$L$2)+AG$1</f>
        <v>3452</v>
      </c>
      <c r="AH116" s="8">
        <f>_xlfn.DAYS($C116, 'Loan Detail'!$L$2)+AH$1</f>
        <v>3453</v>
      </c>
      <c r="AI116" s="8">
        <f>_xlfn.DAYS($C116, 'Loan Detail'!$L$2)+AI$1</f>
        <v>3454</v>
      </c>
    </row>
    <row r="117" spans="1:35" x14ac:dyDescent="0.3">
      <c r="A117">
        <v>115</v>
      </c>
      <c r="B117">
        <f t="shared" si="1"/>
        <v>31</v>
      </c>
      <c r="C117" s="11">
        <v>47088</v>
      </c>
      <c r="D117" s="19">
        <f>SUM(E117:INDEX(E117:AI117,1,B117))</f>
        <v>107539</v>
      </c>
      <c r="E117" s="8">
        <f>_xlfn.DAYS($C117, 'Loan Detail'!$L$2)+E$1</f>
        <v>3454</v>
      </c>
      <c r="F117" s="8">
        <f>_xlfn.DAYS($C117, 'Loan Detail'!$L$2)+F$1</f>
        <v>3455</v>
      </c>
      <c r="G117" s="8">
        <f>_xlfn.DAYS($C117, 'Loan Detail'!$L$2)+G$1</f>
        <v>3456</v>
      </c>
      <c r="H117" s="8">
        <f>_xlfn.DAYS($C117, 'Loan Detail'!$L$2)+H$1</f>
        <v>3457</v>
      </c>
      <c r="I117" s="8">
        <f>_xlfn.DAYS($C117, 'Loan Detail'!$L$2)+I$1</f>
        <v>3458</v>
      </c>
      <c r="J117" s="8">
        <f>_xlfn.DAYS($C117, 'Loan Detail'!$L$2)+J$1</f>
        <v>3459</v>
      </c>
      <c r="K117" s="8">
        <f>_xlfn.DAYS($C117, 'Loan Detail'!$L$2)+K$1</f>
        <v>3460</v>
      </c>
      <c r="L117" s="8">
        <f>_xlfn.DAYS($C117, 'Loan Detail'!$L$2)+L$1</f>
        <v>3461</v>
      </c>
      <c r="M117" s="8">
        <f>_xlfn.DAYS($C117, 'Loan Detail'!$L$2)+M$1</f>
        <v>3462</v>
      </c>
      <c r="N117" s="8">
        <f>_xlfn.DAYS($C117, 'Loan Detail'!$L$2)+N$1</f>
        <v>3463</v>
      </c>
      <c r="O117" s="8">
        <f>_xlfn.DAYS($C117, 'Loan Detail'!$L$2)+O$1</f>
        <v>3464</v>
      </c>
      <c r="P117" s="8">
        <f>_xlfn.DAYS($C117, 'Loan Detail'!$L$2)+P$1</f>
        <v>3465</v>
      </c>
      <c r="Q117" s="8">
        <f>_xlfn.DAYS($C117, 'Loan Detail'!$L$2)+Q$1</f>
        <v>3466</v>
      </c>
      <c r="R117" s="8">
        <f>_xlfn.DAYS($C117, 'Loan Detail'!$L$2)+R$1</f>
        <v>3467</v>
      </c>
      <c r="S117" s="8">
        <f>_xlfn.DAYS($C117, 'Loan Detail'!$L$2)+S$1</f>
        <v>3468</v>
      </c>
      <c r="T117" s="8">
        <f>_xlfn.DAYS($C117, 'Loan Detail'!$L$2)+T$1</f>
        <v>3469</v>
      </c>
      <c r="U117" s="8">
        <f>_xlfn.DAYS($C117, 'Loan Detail'!$L$2)+U$1</f>
        <v>3470</v>
      </c>
      <c r="V117" s="8">
        <f>_xlfn.DAYS($C117, 'Loan Detail'!$L$2)+V$1</f>
        <v>3471</v>
      </c>
      <c r="W117" s="8">
        <f>_xlfn.DAYS($C117, 'Loan Detail'!$L$2)+W$1</f>
        <v>3472</v>
      </c>
      <c r="X117" s="8">
        <f>_xlfn.DAYS($C117, 'Loan Detail'!$L$2)+X$1</f>
        <v>3473</v>
      </c>
      <c r="Y117" s="8">
        <f>_xlfn.DAYS($C117, 'Loan Detail'!$L$2)+Y$1</f>
        <v>3474</v>
      </c>
      <c r="Z117" s="8">
        <f>_xlfn.DAYS($C117, 'Loan Detail'!$L$2)+Z$1</f>
        <v>3475</v>
      </c>
      <c r="AA117" s="8">
        <f>_xlfn.DAYS($C117, 'Loan Detail'!$L$2)+AA$1</f>
        <v>3476</v>
      </c>
      <c r="AB117" s="8">
        <f>_xlfn.DAYS($C117, 'Loan Detail'!$L$2)+AB$1</f>
        <v>3477</v>
      </c>
      <c r="AC117" s="8">
        <f>_xlfn.DAYS($C117, 'Loan Detail'!$L$2)+AC$1</f>
        <v>3478</v>
      </c>
      <c r="AD117" s="8">
        <f>_xlfn.DAYS($C117, 'Loan Detail'!$L$2)+AD$1</f>
        <v>3479</v>
      </c>
      <c r="AE117" s="8">
        <f>_xlfn.DAYS($C117, 'Loan Detail'!$L$2)+AE$1</f>
        <v>3480</v>
      </c>
      <c r="AF117" s="8">
        <f>_xlfn.DAYS($C117, 'Loan Detail'!$L$2)+AF$1</f>
        <v>3481</v>
      </c>
      <c r="AG117" s="8">
        <f>_xlfn.DAYS($C117, 'Loan Detail'!$L$2)+AG$1</f>
        <v>3482</v>
      </c>
      <c r="AH117" s="8">
        <f>_xlfn.DAYS($C117, 'Loan Detail'!$L$2)+AH$1</f>
        <v>3483</v>
      </c>
      <c r="AI117" s="8">
        <f>_xlfn.DAYS($C117, 'Loan Detail'!$L$2)+AI$1</f>
        <v>3484</v>
      </c>
    </row>
    <row r="118" spans="1:35" x14ac:dyDescent="0.3">
      <c r="A118">
        <v>116</v>
      </c>
      <c r="B118">
        <f t="shared" si="1"/>
        <v>31</v>
      </c>
      <c r="C118" s="11">
        <v>47119</v>
      </c>
      <c r="D118" s="19">
        <f>SUM(E118:INDEX(E118:AI118,1,B118))</f>
        <v>108500</v>
      </c>
      <c r="E118" s="8">
        <f>_xlfn.DAYS($C118, 'Loan Detail'!$L$2)+E$1</f>
        <v>3485</v>
      </c>
      <c r="F118" s="8">
        <f>_xlfn.DAYS($C118, 'Loan Detail'!$L$2)+F$1</f>
        <v>3486</v>
      </c>
      <c r="G118" s="8">
        <f>_xlfn.DAYS($C118, 'Loan Detail'!$L$2)+G$1</f>
        <v>3487</v>
      </c>
      <c r="H118" s="8">
        <f>_xlfn.DAYS($C118, 'Loan Detail'!$L$2)+H$1</f>
        <v>3488</v>
      </c>
      <c r="I118" s="8">
        <f>_xlfn.DAYS($C118, 'Loan Detail'!$L$2)+I$1</f>
        <v>3489</v>
      </c>
      <c r="J118" s="8">
        <f>_xlfn.DAYS($C118, 'Loan Detail'!$L$2)+J$1</f>
        <v>3490</v>
      </c>
      <c r="K118" s="8">
        <f>_xlfn.DAYS($C118, 'Loan Detail'!$L$2)+K$1</f>
        <v>3491</v>
      </c>
      <c r="L118" s="8">
        <f>_xlfn.DAYS($C118, 'Loan Detail'!$L$2)+L$1</f>
        <v>3492</v>
      </c>
      <c r="M118" s="8">
        <f>_xlfn.DAYS($C118, 'Loan Detail'!$L$2)+M$1</f>
        <v>3493</v>
      </c>
      <c r="N118" s="8">
        <f>_xlfn.DAYS($C118, 'Loan Detail'!$L$2)+N$1</f>
        <v>3494</v>
      </c>
      <c r="O118" s="8">
        <f>_xlfn.DAYS($C118, 'Loan Detail'!$L$2)+O$1</f>
        <v>3495</v>
      </c>
      <c r="P118" s="8">
        <f>_xlfn.DAYS($C118, 'Loan Detail'!$L$2)+P$1</f>
        <v>3496</v>
      </c>
      <c r="Q118" s="8">
        <f>_xlfn.DAYS($C118, 'Loan Detail'!$L$2)+Q$1</f>
        <v>3497</v>
      </c>
      <c r="R118" s="8">
        <f>_xlfn.DAYS($C118, 'Loan Detail'!$L$2)+R$1</f>
        <v>3498</v>
      </c>
      <c r="S118" s="8">
        <f>_xlfn.DAYS($C118, 'Loan Detail'!$L$2)+S$1</f>
        <v>3499</v>
      </c>
      <c r="T118" s="8">
        <f>_xlfn.DAYS($C118, 'Loan Detail'!$L$2)+T$1</f>
        <v>3500</v>
      </c>
      <c r="U118" s="8">
        <f>_xlfn.DAYS($C118, 'Loan Detail'!$L$2)+U$1</f>
        <v>3501</v>
      </c>
      <c r="V118" s="8">
        <f>_xlfn.DAYS($C118, 'Loan Detail'!$L$2)+V$1</f>
        <v>3502</v>
      </c>
      <c r="W118" s="8">
        <f>_xlfn.DAYS($C118, 'Loan Detail'!$L$2)+W$1</f>
        <v>3503</v>
      </c>
      <c r="X118" s="8">
        <f>_xlfn.DAYS($C118, 'Loan Detail'!$L$2)+X$1</f>
        <v>3504</v>
      </c>
      <c r="Y118" s="8">
        <f>_xlfn.DAYS($C118, 'Loan Detail'!$L$2)+Y$1</f>
        <v>3505</v>
      </c>
      <c r="Z118" s="8">
        <f>_xlfn.DAYS($C118, 'Loan Detail'!$L$2)+Z$1</f>
        <v>3506</v>
      </c>
      <c r="AA118" s="8">
        <f>_xlfn.DAYS($C118, 'Loan Detail'!$L$2)+AA$1</f>
        <v>3507</v>
      </c>
      <c r="AB118" s="8">
        <f>_xlfn.DAYS($C118, 'Loan Detail'!$L$2)+AB$1</f>
        <v>3508</v>
      </c>
      <c r="AC118" s="8">
        <f>_xlfn.DAYS($C118, 'Loan Detail'!$L$2)+AC$1</f>
        <v>3509</v>
      </c>
      <c r="AD118" s="8">
        <f>_xlfn.DAYS($C118, 'Loan Detail'!$L$2)+AD$1</f>
        <v>3510</v>
      </c>
      <c r="AE118" s="8">
        <f>_xlfn.DAYS($C118, 'Loan Detail'!$L$2)+AE$1</f>
        <v>3511</v>
      </c>
      <c r="AF118" s="8">
        <f>_xlfn.DAYS($C118, 'Loan Detail'!$L$2)+AF$1</f>
        <v>3512</v>
      </c>
      <c r="AG118" s="8">
        <f>_xlfn.DAYS($C118, 'Loan Detail'!$L$2)+AG$1</f>
        <v>3513</v>
      </c>
      <c r="AH118" s="8">
        <f>_xlfn.DAYS($C118, 'Loan Detail'!$L$2)+AH$1</f>
        <v>3514</v>
      </c>
      <c r="AI118" s="8">
        <f>_xlfn.DAYS($C118, 'Loan Detail'!$L$2)+AI$1</f>
        <v>3515</v>
      </c>
    </row>
    <row r="119" spans="1:35" x14ac:dyDescent="0.3">
      <c r="A119">
        <v>117</v>
      </c>
      <c r="B119">
        <f t="shared" si="1"/>
        <v>28</v>
      </c>
      <c r="C119" s="11">
        <v>47150</v>
      </c>
      <c r="D119" s="19">
        <f>SUM(E119:INDEX(E119:AI119,1,B119))</f>
        <v>98826</v>
      </c>
      <c r="E119" s="8">
        <f>_xlfn.DAYS($C119, 'Loan Detail'!$L$2)+E$1</f>
        <v>3516</v>
      </c>
      <c r="F119" s="8">
        <f>_xlfn.DAYS($C119, 'Loan Detail'!$L$2)+F$1</f>
        <v>3517</v>
      </c>
      <c r="G119" s="8">
        <f>_xlfn.DAYS($C119, 'Loan Detail'!$L$2)+G$1</f>
        <v>3518</v>
      </c>
      <c r="H119" s="8">
        <f>_xlfn.DAYS($C119, 'Loan Detail'!$L$2)+H$1</f>
        <v>3519</v>
      </c>
      <c r="I119" s="8">
        <f>_xlfn.DAYS($C119, 'Loan Detail'!$L$2)+I$1</f>
        <v>3520</v>
      </c>
      <c r="J119" s="8">
        <f>_xlfn.DAYS($C119, 'Loan Detail'!$L$2)+J$1</f>
        <v>3521</v>
      </c>
      <c r="K119" s="8">
        <f>_xlfn.DAYS($C119, 'Loan Detail'!$L$2)+K$1</f>
        <v>3522</v>
      </c>
      <c r="L119" s="8">
        <f>_xlfn.DAYS($C119, 'Loan Detail'!$L$2)+L$1</f>
        <v>3523</v>
      </c>
      <c r="M119" s="8">
        <f>_xlfn.DAYS($C119, 'Loan Detail'!$L$2)+M$1</f>
        <v>3524</v>
      </c>
      <c r="N119" s="8">
        <f>_xlfn.DAYS($C119, 'Loan Detail'!$L$2)+N$1</f>
        <v>3525</v>
      </c>
      <c r="O119" s="8">
        <f>_xlfn.DAYS($C119, 'Loan Detail'!$L$2)+O$1</f>
        <v>3526</v>
      </c>
      <c r="P119" s="8">
        <f>_xlfn.DAYS($C119, 'Loan Detail'!$L$2)+P$1</f>
        <v>3527</v>
      </c>
      <c r="Q119" s="8">
        <f>_xlfn.DAYS($C119, 'Loan Detail'!$L$2)+Q$1</f>
        <v>3528</v>
      </c>
      <c r="R119" s="8">
        <f>_xlfn.DAYS($C119, 'Loan Detail'!$L$2)+R$1</f>
        <v>3529</v>
      </c>
      <c r="S119" s="8">
        <f>_xlfn.DAYS($C119, 'Loan Detail'!$L$2)+S$1</f>
        <v>3530</v>
      </c>
      <c r="T119" s="8">
        <f>_xlfn.DAYS($C119, 'Loan Detail'!$L$2)+T$1</f>
        <v>3531</v>
      </c>
      <c r="U119" s="8">
        <f>_xlfn.DAYS($C119, 'Loan Detail'!$L$2)+U$1</f>
        <v>3532</v>
      </c>
      <c r="V119" s="8">
        <f>_xlfn.DAYS($C119, 'Loan Detail'!$L$2)+V$1</f>
        <v>3533</v>
      </c>
      <c r="W119" s="8">
        <f>_xlfn.DAYS($C119, 'Loan Detail'!$L$2)+W$1</f>
        <v>3534</v>
      </c>
      <c r="X119" s="8">
        <f>_xlfn.DAYS($C119, 'Loan Detail'!$L$2)+X$1</f>
        <v>3535</v>
      </c>
      <c r="Y119" s="8">
        <f>_xlfn.DAYS($C119, 'Loan Detail'!$L$2)+Y$1</f>
        <v>3536</v>
      </c>
      <c r="Z119" s="8">
        <f>_xlfn.DAYS($C119, 'Loan Detail'!$L$2)+Z$1</f>
        <v>3537</v>
      </c>
      <c r="AA119" s="8">
        <f>_xlfn.DAYS($C119, 'Loan Detail'!$L$2)+AA$1</f>
        <v>3538</v>
      </c>
      <c r="AB119" s="8">
        <f>_xlfn.DAYS($C119, 'Loan Detail'!$L$2)+AB$1</f>
        <v>3539</v>
      </c>
      <c r="AC119" s="8">
        <f>_xlfn.DAYS($C119, 'Loan Detail'!$L$2)+AC$1</f>
        <v>3540</v>
      </c>
      <c r="AD119" s="8">
        <f>_xlfn.DAYS($C119, 'Loan Detail'!$L$2)+AD$1</f>
        <v>3541</v>
      </c>
      <c r="AE119" s="8">
        <f>_xlfn.DAYS($C119, 'Loan Detail'!$L$2)+AE$1</f>
        <v>3542</v>
      </c>
      <c r="AF119" s="8">
        <f>_xlfn.DAYS($C119, 'Loan Detail'!$L$2)+AF$1</f>
        <v>3543</v>
      </c>
      <c r="AG119" s="8">
        <f>_xlfn.DAYS($C119, 'Loan Detail'!$L$2)+AG$1</f>
        <v>3544</v>
      </c>
      <c r="AH119" s="8">
        <f>_xlfn.DAYS($C119, 'Loan Detail'!$L$2)+AH$1</f>
        <v>3545</v>
      </c>
      <c r="AI119" s="8">
        <f>_xlfn.DAYS($C119, 'Loan Detail'!$L$2)+AI$1</f>
        <v>3546</v>
      </c>
    </row>
    <row r="120" spans="1:35" x14ac:dyDescent="0.3">
      <c r="A120">
        <v>118</v>
      </c>
      <c r="B120">
        <f t="shared" si="1"/>
        <v>31</v>
      </c>
      <c r="C120" s="11">
        <v>47178</v>
      </c>
      <c r="D120" s="19">
        <f>SUM(E120:INDEX(E120:AI120,1,B120))</f>
        <v>110329</v>
      </c>
      <c r="E120" s="8">
        <f>_xlfn.DAYS($C120, 'Loan Detail'!$L$2)+E$1</f>
        <v>3544</v>
      </c>
      <c r="F120" s="8">
        <f>_xlfn.DAYS($C120, 'Loan Detail'!$L$2)+F$1</f>
        <v>3545</v>
      </c>
      <c r="G120" s="8">
        <f>_xlfn.DAYS($C120, 'Loan Detail'!$L$2)+G$1</f>
        <v>3546</v>
      </c>
      <c r="H120" s="8">
        <f>_xlfn.DAYS($C120, 'Loan Detail'!$L$2)+H$1</f>
        <v>3547</v>
      </c>
      <c r="I120" s="8">
        <f>_xlfn.DAYS($C120, 'Loan Detail'!$L$2)+I$1</f>
        <v>3548</v>
      </c>
      <c r="J120" s="8">
        <f>_xlfn.DAYS($C120, 'Loan Detail'!$L$2)+J$1</f>
        <v>3549</v>
      </c>
      <c r="K120" s="8">
        <f>_xlfn.DAYS($C120, 'Loan Detail'!$L$2)+K$1</f>
        <v>3550</v>
      </c>
      <c r="L120" s="8">
        <f>_xlfn.DAYS($C120, 'Loan Detail'!$L$2)+L$1</f>
        <v>3551</v>
      </c>
      <c r="M120" s="8">
        <f>_xlfn.DAYS($C120, 'Loan Detail'!$L$2)+M$1</f>
        <v>3552</v>
      </c>
      <c r="N120" s="8">
        <f>_xlfn.DAYS($C120, 'Loan Detail'!$L$2)+N$1</f>
        <v>3553</v>
      </c>
      <c r="O120" s="8">
        <f>_xlfn.DAYS($C120, 'Loan Detail'!$L$2)+O$1</f>
        <v>3554</v>
      </c>
      <c r="P120" s="8">
        <f>_xlfn.DAYS($C120, 'Loan Detail'!$L$2)+P$1</f>
        <v>3555</v>
      </c>
      <c r="Q120" s="8">
        <f>_xlfn.DAYS($C120, 'Loan Detail'!$L$2)+Q$1</f>
        <v>3556</v>
      </c>
      <c r="R120" s="8">
        <f>_xlfn.DAYS($C120, 'Loan Detail'!$L$2)+R$1</f>
        <v>3557</v>
      </c>
      <c r="S120" s="8">
        <f>_xlfn.DAYS($C120, 'Loan Detail'!$L$2)+S$1</f>
        <v>3558</v>
      </c>
      <c r="T120" s="8">
        <f>_xlfn.DAYS($C120, 'Loan Detail'!$L$2)+T$1</f>
        <v>3559</v>
      </c>
      <c r="U120" s="8">
        <f>_xlfn.DAYS($C120, 'Loan Detail'!$L$2)+U$1</f>
        <v>3560</v>
      </c>
      <c r="V120" s="8">
        <f>_xlfn.DAYS($C120, 'Loan Detail'!$L$2)+V$1</f>
        <v>3561</v>
      </c>
      <c r="W120" s="8">
        <f>_xlfn.DAYS($C120, 'Loan Detail'!$L$2)+W$1</f>
        <v>3562</v>
      </c>
      <c r="X120" s="8">
        <f>_xlfn.DAYS($C120, 'Loan Detail'!$L$2)+X$1</f>
        <v>3563</v>
      </c>
      <c r="Y120" s="8">
        <f>_xlfn.DAYS($C120, 'Loan Detail'!$L$2)+Y$1</f>
        <v>3564</v>
      </c>
      <c r="Z120" s="8">
        <f>_xlfn.DAYS($C120, 'Loan Detail'!$L$2)+Z$1</f>
        <v>3565</v>
      </c>
      <c r="AA120" s="8">
        <f>_xlfn.DAYS($C120, 'Loan Detail'!$L$2)+AA$1</f>
        <v>3566</v>
      </c>
      <c r="AB120" s="8">
        <f>_xlfn.DAYS($C120, 'Loan Detail'!$L$2)+AB$1</f>
        <v>3567</v>
      </c>
      <c r="AC120" s="8">
        <f>_xlfn.DAYS($C120, 'Loan Detail'!$L$2)+AC$1</f>
        <v>3568</v>
      </c>
      <c r="AD120" s="8">
        <f>_xlfn.DAYS($C120, 'Loan Detail'!$L$2)+AD$1</f>
        <v>3569</v>
      </c>
      <c r="AE120" s="8">
        <f>_xlfn.DAYS($C120, 'Loan Detail'!$L$2)+AE$1</f>
        <v>3570</v>
      </c>
      <c r="AF120" s="8">
        <f>_xlfn.DAYS($C120, 'Loan Detail'!$L$2)+AF$1</f>
        <v>3571</v>
      </c>
      <c r="AG120" s="8">
        <f>_xlfn.DAYS($C120, 'Loan Detail'!$L$2)+AG$1</f>
        <v>3572</v>
      </c>
      <c r="AH120" s="8">
        <f>_xlfn.DAYS($C120, 'Loan Detail'!$L$2)+AH$1</f>
        <v>3573</v>
      </c>
      <c r="AI120" s="8">
        <f>_xlfn.DAYS($C120, 'Loan Detail'!$L$2)+AI$1</f>
        <v>3574</v>
      </c>
    </row>
    <row r="121" spans="1:35" x14ac:dyDescent="0.3">
      <c r="A121">
        <v>119</v>
      </c>
      <c r="B121">
        <f t="shared" si="1"/>
        <v>30</v>
      </c>
      <c r="C121" s="11">
        <v>47209</v>
      </c>
      <c r="D121" s="19">
        <f>SUM(E121:INDEX(E121:AI121,1,B121))</f>
        <v>107685</v>
      </c>
      <c r="E121" s="8">
        <f>_xlfn.DAYS($C121, 'Loan Detail'!$L$2)+E$1</f>
        <v>3575</v>
      </c>
      <c r="F121" s="8">
        <f>_xlfn.DAYS($C121, 'Loan Detail'!$L$2)+F$1</f>
        <v>3576</v>
      </c>
      <c r="G121" s="8">
        <f>_xlfn.DAYS($C121, 'Loan Detail'!$L$2)+G$1</f>
        <v>3577</v>
      </c>
      <c r="H121" s="8">
        <f>_xlfn.DAYS($C121, 'Loan Detail'!$L$2)+H$1</f>
        <v>3578</v>
      </c>
      <c r="I121" s="8">
        <f>_xlfn.DAYS($C121, 'Loan Detail'!$L$2)+I$1</f>
        <v>3579</v>
      </c>
      <c r="J121" s="8">
        <f>_xlfn.DAYS($C121, 'Loan Detail'!$L$2)+J$1</f>
        <v>3580</v>
      </c>
      <c r="K121" s="8">
        <f>_xlfn.DAYS($C121, 'Loan Detail'!$L$2)+K$1</f>
        <v>3581</v>
      </c>
      <c r="L121" s="8">
        <f>_xlfn.DAYS($C121, 'Loan Detail'!$L$2)+L$1</f>
        <v>3582</v>
      </c>
      <c r="M121" s="8">
        <f>_xlfn.DAYS($C121, 'Loan Detail'!$L$2)+M$1</f>
        <v>3583</v>
      </c>
      <c r="N121" s="8">
        <f>_xlfn.DAYS($C121, 'Loan Detail'!$L$2)+N$1</f>
        <v>3584</v>
      </c>
      <c r="O121" s="8">
        <f>_xlfn.DAYS($C121, 'Loan Detail'!$L$2)+O$1</f>
        <v>3585</v>
      </c>
      <c r="P121" s="8">
        <f>_xlfn.DAYS($C121, 'Loan Detail'!$L$2)+P$1</f>
        <v>3586</v>
      </c>
      <c r="Q121" s="8">
        <f>_xlfn.DAYS($C121, 'Loan Detail'!$L$2)+Q$1</f>
        <v>3587</v>
      </c>
      <c r="R121" s="8">
        <f>_xlfn.DAYS($C121, 'Loan Detail'!$L$2)+R$1</f>
        <v>3588</v>
      </c>
      <c r="S121" s="8">
        <f>_xlfn.DAYS($C121, 'Loan Detail'!$L$2)+S$1</f>
        <v>3589</v>
      </c>
      <c r="T121" s="8">
        <f>_xlfn.DAYS($C121, 'Loan Detail'!$L$2)+T$1</f>
        <v>3590</v>
      </c>
      <c r="U121" s="8">
        <f>_xlfn.DAYS($C121, 'Loan Detail'!$L$2)+U$1</f>
        <v>3591</v>
      </c>
      <c r="V121" s="8">
        <f>_xlfn.DAYS($C121, 'Loan Detail'!$L$2)+V$1</f>
        <v>3592</v>
      </c>
      <c r="W121" s="8">
        <f>_xlfn.DAYS($C121, 'Loan Detail'!$L$2)+W$1</f>
        <v>3593</v>
      </c>
      <c r="X121" s="8">
        <f>_xlfn.DAYS($C121, 'Loan Detail'!$L$2)+X$1</f>
        <v>3594</v>
      </c>
      <c r="Y121" s="8">
        <f>_xlfn.DAYS($C121, 'Loan Detail'!$L$2)+Y$1</f>
        <v>3595</v>
      </c>
      <c r="Z121" s="8">
        <f>_xlfn.DAYS($C121, 'Loan Detail'!$L$2)+Z$1</f>
        <v>3596</v>
      </c>
      <c r="AA121" s="8">
        <f>_xlfn.DAYS($C121, 'Loan Detail'!$L$2)+AA$1</f>
        <v>3597</v>
      </c>
      <c r="AB121" s="8">
        <f>_xlfn.DAYS($C121, 'Loan Detail'!$L$2)+AB$1</f>
        <v>3598</v>
      </c>
      <c r="AC121" s="8">
        <f>_xlfn.DAYS($C121, 'Loan Detail'!$L$2)+AC$1</f>
        <v>3599</v>
      </c>
      <c r="AD121" s="8">
        <f>_xlfn.DAYS($C121, 'Loan Detail'!$L$2)+AD$1</f>
        <v>3600</v>
      </c>
      <c r="AE121" s="8">
        <f>_xlfn.DAYS($C121, 'Loan Detail'!$L$2)+AE$1</f>
        <v>3601</v>
      </c>
      <c r="AF121" s="8">
        <f>_xlfn.DAYS($C121, 'Loan Detail'!$L$2)+AF$1</f>
        <v>3602</v>
      </c>
      <c r="AG121" s="8">
        <f>_xlfn.DAYS($C121, 'Loan Detail'!$L$2)+AG$1</f>
        <v>3603</v>
      </c>
      <c r="AH121" s="8">
        <f>_xlfn.DAYS($C121, 'Loan Detail'!$L$2)+AH$1</f>
        <v>3604</v>
      </c>
      <c r="AI121" s="8">
        <f>_xlfn.DAYS($C121, 'Loan Detail'!$L$2)+AI$1</f>
        <v>3605</v>
      </c>
    </row>
    <row r="122" spans="1:35" x14ac:dyDescent="0.3">
      <c r="A122">
        <v>120</v>
      </c>
      <c r="B122">
        <f t="shared" si="1"/>
        <v>31</v>
      </c>
      <c r="C122" s="11">
        <v>47239</v>
      </c>
      <c r="D122" s="19">
        <f>SUM(E122:INDEX(E122:AI122,1,B122))</f>
        <v>112220</v>
      </c>
      <c r="E122" s="8">
        <f>_xlfn.DAYS($C122, 'Loan Detail'!$L$2)+E$1</f>
        <v>3605</v>
      </c>
      <c r="F122" s="8">
        <f>_xlfn.DAYS($C122, 'Loan Detail'!$L$2)+F$1</f>
        <v>3606</v>
      </c>
      <c r="G122" s="8">
        <f>_xlfn.DAYS($C122, 'Loan Detail'!$L$2)+G$1</f>
        <v>3607</v>
      </c>
      <c r="H122" s="8">
        <f>_xlfn.DAYS($C122, 'Loan Detail'!$L$2)+H$1</f>
        <v>3608</v>
      </c>
      <c r="I122" s="8">
        <f>_xlfn.DAYS($C122, 'Loan Detail'!$L$2)+I$1</f>
        <v>3609</v>
      </c>
      <c r="J122" s="8">
        <f>_xlfn.DAYS($C122, 'Loan Detail'!$L$2)+J$1</f>
        <v>3610</v>
      </c>
      <c r="K122" s="8">
        <f>_xlfn.DAYS($C122, 'Loan Detail'!$L$2)+K$1</f>
        <v>3611</v>
      </c>
      <c r="L122" s="8">
        <f>_xlfn.DAYS($C122, 'Loan Detail'!$L$2)+L$1</f>
        <v>3612</v>
      </c>
      <c r="M122" s="8">
        <f>_xlfn.DAYS($C122, 'Loan Detail'!$L$2)+M$1</f>
        <v>3613</v>
      </c>
      <c r="N122" s="8">
        <f>_xlfn.DAYS($C122, 'Loan Detail'!$L$2)+N$1</f>
        <v>3614</v>
      </c>
      <c r="O122" s="8">
        <f>_xlfn.DAYS($C122, 'Loan Detail'!$L$2)+O$1</f>
        <v>3615</v>
      </c>
      <c r="P122" s="8">
        <f>_xlfn.DAYS($C122, 'Loan Detail'!$L$2)+P$1</f>
        <v>3616</v>
      </c>
      <c r="Q122" s="8">
        <f>_xlfn.DAYS($C122, 'Loan Detail'!$L$2)+Q$1</f>
        <v>3617</v>
      </c>
      <c r="R122" s="8">
        <f>_xlfn.DAYS($C122, 'Loan Detail'!$L$2)+R$1</f>
        <v>3618</v>
      </c>
      <c r="S122" s="8">
        <f>_xlfn.DAYS($C122, 'Loan Detail'!$L$2)+S$1</f>
        <v>3619</v>
      </c>
      <c r="T122" s="8">
        <f>_xlfn.DAYS($C122, 'Loan Detail'!$L$2)+T$1</f>
        <v>3620</v>
      </c>
      <c r="U122" s="8">
        <f>_xlfn.DAYS($C122, 'Loan Detail'!$L$2)+U$1</f>
        <v>3621</v>
      </c>
      <c r="V122" s="8">
        <f>_xlfn.DAYS($C122, 'Loan Detail'!$L$2)+V$1</f>
        <v>3622</v>
      </c>
      <c r="W122" s="8">
        <f>_xlfn.DAYS($C122, 'Loan Detail'!$L$2)+W$1</f>
        <v>3623</v>
      </c>
      <c r="X122" s="8">
        <f>_xlfn.DAYS($C122, 'Loan Detail'!$L$2)+X$1</f>
        <v>3624</v>
      </c>
      <c r="Y122" s="8">
        <f>_xlfn.DAYS($C122, 'Loan Detail'!$L$2)+Y$1</f>
        <v>3625</v>
      </c>
      <c r="Z122" s="8">
        <f>_xlfn.DAYS($C122, 'Loan Detail'!$L$2)+Z$1</f>
        <v>3626</v>
      </c>
      <c r="AA122" s="8">
        <f>_xlfn.DAYS($C122, 'Loan Detail'!$L$2)+AA$1</f>
        <v>3627</v>
      </c>
      <c r="AB122" s="8">
        <f>_xlfn.DAYS($C122, 'Loan Detail'!$L$2)+AB$1</f>
        <v>3628</v>
      </c>
      <c r="AC122" s="8">
        <f>_xlfn.DAYS($C122, 'Loan Detail'!$L$2)+AC$1</f>
        <v>3629</v>
      </c>
      <c r="AD122" s="8">
        <f>_xlfn.DAYS($C122, 'Loan Detail'!$L$2)+AD$1</f>
        <v>3630</v>
      </c>
      <c r="AE122" s="8">
        <f>_xlfn.DAYS($C122, 'Loan Detail'!$L$2)+AE$1</f>
        <v>3631</v>
      </c>
      <c r="AF122" s="8">
        <f>_xlfn.DAYS($C122, 'Loan Detail'!$L$2)+AF$1</f>
        <v>3632</v>
      </c>
      <c r="AG122" s="8">
        <f>_xlfn.DAYS($C122, 'Loan Detail'!$L$2)+AG$1</f>
        <v>3633</v>
      </c>
      <c r="AH122" s="8">
        <f>_xlfn.DAYS($C122, 'Loan Detail'!$L$2)+AH$1</f>
        <v>3634</v>
      </c>
      <c r="AI122" s="8">
        <f>_xlfn.DAYS($C122, 'Loan Detail'!$L$2)+AI$1</f>
        <v>3635</v>
      </c>
    </row>
    <row r="123" spans="1:35" x14ac:dyDescent="0.3">
      <c r="C12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217C-350C-451D-8071-4454BCEDAB6B}">
  <dimension ref="A1:AK123"/>
  <sheetViews>
    <sheetView workbookViewId="0">
      <selection activeCell="D3" sqref="D3:D10"/>
    </sheetView>
  </sheetViews>
  <sheetFormatPr defaultRowHeight="14.4" x14ac:dyDescent="0.3"/>
  <cols>
    <col min="3" max="3" width="12.44140625" bestFit="1" customWidth="1"/>
    <col min="4" max="4" width="11.109375" bestFit="1" customWidth="1"/>
    <col min="5" max="5" width="14.6640625" bestFit="1" customWidth="1"/>
    <col min="18" max="18" width="9.5546875" bestFit="1" customWidth="1"/>
    <col min="37" max="37" width="9.5546875" bestFit="1" customWidth="1"/>
  </cols>
  <sheetData>
    <row r="1" spans="1:37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7" x14ac:dyDescent="0.3">
      <c r="A2">
        <v>0</v>
      </c>
      <c r="B2">
        <v>0</v>
      </c>
      <c r="C2" t="s">
        <v>44</v>
      </c>
      <c r="D2" t="s">
        <v>15</v>
      </c>
    </row>
    <row r="3" spans="1:37" x14ac:dyDescent="0.3">
      <c r="A3">
        <v>1</v>
      </c>
      <c r="B3">
        <f>DAY(EOMONTH(C3,0))</f>
        <v>30</v>
      </c>
      <c r="C3" s="11">
        <v>43617</v>
      </c>
      <c r="D3" s="19">
        <f>SUM(E3:INDEX(E3:AI3,1,B3))</f>
        <v>1853.2987231466602</v>
      </c>
      <c r="E3" s="8">
        <f>IF( Days!E3 &gt; 0, IPMT('Loan Detail'!$B$2/'Loan Detail'!$B$5, Days!E3,'Loan Detail'!$B$3*'Loan Detail'!$B$5,Balance!E3), 0)</f>
        <v>0</v>
      </c>
      <c r="F3" s="8">
        <f>IF( Days!F3 &gt; 0, IPMT('Loan Detail'!$B$2/'Loan Detail'!$B$5, Days!F3,'Loan Detail'!$B$3*'Loan Detail'!$B$5,Balance!F3), 0)</f>
        <v>0</v>
      </c>
      <c r="G3" s="8">
        <f>IF( Days!G3 &gt; 0, IPMT('Loan Detail'!$B$2/'Loan Detail'!$B$5, Days!G3,'Loan Detail'!$B$3*'Loan Detail'!$B$5,Balance!G3), 0)</f>
        <v>0</v>
      </c>
      <c r="H3" s="8">
        <f>IF( Days!H3 &gt; 0, IPMT('Loan Detail'!$B$2/'Loan Detail'!$B$5, Days!H3,'Loan Detail'!$B$3*'Loan Detail'!$B$5,Balance!H3), 0)</f>
        <v>0</v>
      </c>
      <c r="I3" s="8">
        <f>IF( Days!I3 &gt; 0, IPMT('Loan Detail'!$B$2/'Loan Detail'!$B$5, Days!I3,'Loan Detail'!$B$3*'Loan Detail'!$B$5,Balance!I3), 0)</f>
        <v>0</v>
      </c>
      <c r="J3" s="8">
        <f>IF( Days!J3 &gt; 0, IPMT('Loan Detail'!$B$2/'Loan Detail'!$B$5, Days!J3,'Loan Detail'!$B$3*'Loan Detail'!$B$5,Balance!J3), 0)</f>
        <v>0</v>
      </c>
      <c r="K3" s="8">
        <f>IF( Days!K3 &gt; 0, IPMT('Loan Detail'!$B$2/'Loan Detail'!$B$5, Days!K3,'Loan Detail'!$B$3*'Loan Detail'!$B$5,Balance!K3), 0)</f>
        <v>0</v>
      </c>
      <c r="L3" s="8">
        <f>IF( Days!L3 &gt; 0, IPMT('Loan Detail'!$B$2/'Loan Detail'!$B$5, Days!L3,'Loan Detail'!$B$3*'Loan Detail'!$B$5,Balance!L3), 0)</f>
        <v>0</v>
      </c>
      <c r="M3" s="8">
        <f>IF( Days!M3 &gt; 0, IPMT('Loan Detail'!$B$2/'Loan Detail'!$B$5, Days!M3,'Loan Detail'!$B$3*'Loan Detail'!$B$5,Balance!M3), 0)</f>
        <v>0</v>
      </c>
      <c r="N3" s="8">
        <f>IF( Days!N3 &gt; 0, IPMT('Loan Detail'!$B$2/'Loan Detail'!$B$5, Days!N3,'Loan Detail'!$B$3*'Loan Detail'!$B$5,Balance!N3), 0)</f>
        <v>0</v>
      </c>
      <c r="O3" s="8">
        <f>IF( Days!O3 &gt; 0, IPMT('Loan Detail'!$B$2/'Loan Detail'!$B$5, Days!O3,'Loan Detail'!$B$3*'Loan Detail'!$B$5,Balance!O3), 0)</f>
        <v>0</v>
      </c>
      <c r="P3" s="8">
        <f>IF( Days!P3 &gt; 0, IPMT('Loan Detail'!$B$2/'Loan Detail'!$B$5, Days!P3,'Loan Detail'!$B$3*'Loan Detail'!$B$5,Balance!P3), 0)</f>
        <v>0</v>
      </c>
      <c r="Q3" s="8">
        <f>IF( Days!Q3 &gt; 0, IPMT('Loan Detail'!$B$2/'Loan Detail'!$B$5, Days!Q3,'Loan Detail'!$B$3*'Loan Detail'!$B$5,Balance!Q3), 0)</f>
        <v>0</v>
      </c>
      <c r="R3" s="8">
        <f>IF( Days!R3 &gt; 0, IPMT('Loan Detail'!$B$2/'Loan Detail'!$B$5, Days!R3,'Loan Detail'!$B$3*'Loan Detail'!$B$5,Balance!R3), 0)</f>
        <v>0</v>
      </c>
      <c r="S3" s="8">
        <f>IF( Days!S3 &gt; 0, IPMT('Loan Detail'!$B$2/'Loan Detail'!$B$5, Days!S3,'Loan Detail'!$B$3*'Loan Detail'!$B$5,Balance!S3), 0)</f>
        <v>0</v>
      </c>
      <c r="T3" s="8">
        <f>IF( Days!T3 &gt; 0, IPMT('Loan Detail'!$B$2/'Loan Detail'!$B$5, Days!T3,'Loan Detail'!$B$3*'Loan Detail'!$B$5,Balance!T3), 0)</f>
        <v>0</v>
      </c>
      <c r="U3" s="8">
        <f>IF( Days!U3 &gt; 0, IPMT('Loan Detail'!$B$2/'Loan Detail'!$B$5, Days!U3,'Loan Detail'!$B$3*'Loan Detail'!$B$5,Balance!U3), 0)</f>
        <v>0</v>
      </c>
      <c r="V3" s="8">
        <f>IF( Days!V3 &gt; 0, IPMT('Loan Detail'!$B$2/'Loan Detail'!$B$5, Days!V3,'Loan Detail'!$B$3*'Loan Detail'!$B$5,Balance!V3), 0)</f>
        <v>0</v>
      </c>
      <c r="W3" s="8">
        <f>IF( Days!W3 &gt; 0, IPMT('Loan Detail'!$B$2/'Loan Detail'!$B$5, Days!W3,'Loan Detail'!$B$3*'Loan Detail'!$B$5,Balance!W3), 0)</f>
        <v>154.60273972602741</v>
      </c>
      <c r="X3" s="8">
        <f>IF( Days!X3 &gt; 0, IPMT('Loan Detail'!$B$2/'Loan Detail'!$B$5, Days!X3,'Loan Detail'!$B$3*'Loan Detail'!$B$5,Balance!X3), 0)</f>
        <v>154.5759362932566</v>
      </c>
      <c r="Y3" s="8">
        <f>IF( Days!Y3 &gt; 0, IPMT('Loan Detail'!$B$2/'Loan Detail'!$B$5, Days!Y3,'Loan Detail'!$B$3*'Loan Detail'!$B$5,Balance!Y3), 0)</f>
        <v>154.54912658187348</v>
      </c>
      <c r="Z3" s="8">
        <f>IF( Days!Z3 &gt; 0, IPMT('Loan Detail'!$B$2/'Loan Detail'!$B$5, Days!Z3,'Loan Detail'!$B$3*'Loan Detail'!$B$5,Balance!Z3), 0)</f>
        <v>154.52231059040722</v>
      </c>
      <c r="AA3" s="8">
        <f>IF( Days!AA3 &gt; 0, IPMT('Loan Detail'!$B$2/'Loan Detail'!$B$5, Days!AA3,'Loan Detail'!$B$3*'Loan Detail'!$B$5,Balance!AA3), 0)</f>
        <v>154.49548831738684</v>
      </c>
      <c r="AB3" s="8">
        <f>IF( Days!AB3 &gt; 0, IPMT('Loan Detail'!$B$2/'Loan Detail'!$B$5, Days!AB3,'Loan Detail'!$B$3*'Loan Detail'!$B$5,Balance!AB3), 0)</f>
        <v>154.44525541895277</v>
      </c>
      <c r="AC3" s="8">
        <f>IF( Days!AC3 &gt; 0, IPMT('Loan Detail'!$B$2/'Loan Detail'!$B$5, Days!AC3,'Loan Detail'!$B$3*'Loan Detail'!$B$5,Balance!AC3), 0)</f>
        <v>154.4184246442943</v>
      </c>
      <c r="AD3" s="8">
        <f>IF( Days!AD3 &gt; 0, IPMT('Loan Detail'!$B$2/'Loan Detail'!$B$5, Days!AD3,'Loan Detail'!$B$3*'Loan Detail'!$B$5,Balance!AD3), 0)</f>
        <v>154.3915875846188</v>
      </c>
      <c r="AE3" s="8">
        <f>IF( Days!AE3 &gt; 0, IPMT('Loan Detail'!$B$2/'Loan Detail'!$B$5, Days!AE3,'Loan Detail'!$B$3*'Loan Detail'!$B$5,Balance!AE3), 0)</f>
        <v>154.36474423845394</v>
      </c>
      <c r="AF3" s="8">
        <f>IF( Days!AF3 &gt; 0, IPMT('Loan Detail'!$B$2/'Loan Detail'!$B$5, Days!AF3,'Loan Detail'!$B$3*'Loan Detail'!$B$5,Balance!AF3), 0)</f>
        <v>154.3378946043272</v>
      </c>
      <c r="AG3" s="8">
        <f>IF( Days!AG3 &gt; 0, IPMT('Loan Detail'!$B$2/'Loan Detail'!$B$5, Days!AG3,'Loan Detail'!$B$3*'Loan Detail'!$B$5,Balance!AG3), 0)</f>
        <v>154.31103868076559</v>
      </c>
      <c r="AH3" s="8">
        <f>IF( Days!AH3 &gt; 0, IPMT('Loan Detail'!$B$2/'Loan Detail'!$B$5, Days!AH3,'Loan Detail'!$B$3*'Loan Detail'!$B$5,Balance!AH3), 0)</f>
        <v>154.28417646629592</v>
      </c>
      <c r="AI3" s="8">
        <f>IF( Days!AI3 &gt; 0, IPMT('Loan Detail'!$B$2/'Loan Detail'!$B$5, Days!AI3,'Loan Detail'!$B$3*'Loan Detail'!$B$5,Balance!AI3), 0)</f>
        <v>154.25730795944446</v>
      </c>
      <c r="AK3" s="9"/>
    </row>
    <row r="4" spans="1:37" x14ac:dyDescent="0.3">
      <c r="A4">
        <v>2</v>
      </c>
      <c r="B4">
        <f t="shared" ref="B4:B67" si="0">DAY(EOMONTH(C4,0))</f>
        <v>31</v>
      </c>
      <c r="C4" s="11">
        <v>43647</v>
      </c>
      <c r="D4" s="19">
        <f>SUM(E4:INDEX(E4:AI4,1,B4))</f>
        <v>4233.6405887724204</v>
      </c>
      <c r="E4" s="8">
        <f>IF( Days!E4 &gt; 0, IPMT('Loan Detail'!$B$2/'Loan Detail'!$B$5, Days!E4,'Loan Detail'!$B$3*'Loan Detail'!$B$5,Balance!E4), 0)</f>
        <v>154.69053249630954</v>
      </c>
      <c r="F4" s="8">
        <f>IF( Days!F4 &gt; 0, IPMT('Loan Detail'!$B$2/'Loan Detail'!$B$5, Days!F4,'Loan Detail'!$B$3*'Loan Detail'!$B$5,Balance!F4), 0)</f>
        <v>154.66358221896374</v>
      </c>
      <c r="G4" s="8">
        <f>IF( Days!G4 &gt; 0, IPMT('Loan Detail'!$B$2/'Loan Detail'!$B$5, Days!G4,'Loan Detail'!$B$3*'Loan Detail'!$B$5,Balance!G4), 0)</f>
        <v>154.63662562860776</v>
      </c>
      <c r="H4" s="8">
        <f>IF( Days!H4 &gt; 0, IPMT('Loan Detail'!$B$2/'Loan Detail'!$B$5, Days!H4,'Loan Detail'!$B$3*'Loan Detail'!$B$5,Balance!H4), 0)</f>
        <v>154.6096627237628</v>
      </c>
      <c r="I4" s="8">
        <f>IF( Days!I4 &gt; 0, IPMT('Loan Detail'!$B$2/'Loan Detail'!$B$5, Days!I4,'Loan Detail'!$B$3*'Loan Detail'!$B$5,Balance!I4), 0)</f>
        <v>134.19540431271071</v>
      </c>
      <c r="J4" s="8">
        <f>IF( Days!J4 &gt; 0, IPMT('Loan Detail'!$B$2/'Loan Detail'!$B$5, Days!J4,'Loan Detail'!$B$3*'Loan Detail'!$B$5,Balance!J4), 0)</f>
        <v>134.17198646960406</v>
      </c>
      <c r="K4" s="8">
        <f>IF( Days!K4 &gt; 0, IPMT('Loan Detail'!$B$2/'Loan Detail'!$B$5, Days!K4,'Loan Detail'!$B$3*'Loan Detail'!$B$5,Balance!K4), 0)</f>
        <v>134.14856314094794</v>
      </c>
      <c r="L4" s="8">
        <f>IF( Days!L4 &gt; 0, IPMT('Loan Detail'!$B$2/'Loan Detail'!$B$5, Days!L4,'Loan Detail'!$B$3*'Loan Detail'!$B$5,Balance!L4), 0)</f>
        <v>134.12513432545728</v>
      </c>
      <c r="M4" s="8">
        <f>IF( Days!M4 &gt; 0, IPMT('Loan Detail'!$B$2/'Loan Detail'!$B$5, Days!M4,'Loan Detail'!$B$3*'Loan Detail'!$B$5,Balance!M4), 0)</f>
        <v>134.10170002184685</v>
      </c>
      <c r="N4" s="8">
        <f>IF( Days!N4 &gt; 0, IPMT('Loan Detail'!$B$2/'Loan Detail'!$B$5, Days!N4,'Loan Detail'!$B$3*'Loan Detail'!$B$5,Balance!N4), 0)</f>
        <v>134.07826022883103</v>
      </c>
      <c r="O4" s="8">
        <f>IF( Days!O4 &gt; 0, IPMT('Loan Detail'!$B$2/'Loan Detail'!$B$5, Days!O4,'Loan Detail'!$B$3*'Loan Detail'!$B$5,Balance!O4), 0)</f>
        <v>134.05481494512395</v>
      </c>
      <c r="P4" s="8">
        <f>IF( Days!P4 &gt; 0, IPMT('Loan Detail'!$B$2/'Loan Detail'!$B$5, Days!P4,'Loan Detail'!$B$3*'Loan Detail'!$B$5,Balance!P4), 0)</f>
        <v>134.03136416943943</v>
      </c>
      <c r="Q4" s="8">
        <f>IF( Days!Q4 &gt; 0, IPMT('Loan Detail'!$B$2/'Loan Detail'!$B$5, Days!Q4,'Loan Detail'!$B$3*'Loan Detail'!$B$5,Balance!Q4), 0)</f>
        <v>134.00790790049112</v>
      </c>
      <c r="R4" s="8">
        <f>IF( Days!R4 &gt; 0, IPMT('Loan Detail'!$B$2/'Loan Detail'!$B$5, Days!R4,'Loan Detail'!$B$3*'Loan Detail'!$B$5,Balance!R4), 0)</f>
        <v>133.98444613699201</v>
      </c>
      <c r="S4" s="8">
        <f>IF( Days!S4 &gt; 0, IPMT('Loan Detail'!$B$2/'Loan Detail'!$B$5, Days!S4,'Loan Detail'!$B$3*'Loan Detail'!$B$5,Balance!S4), 0)</f>
        <v>133.96097887765524</v>
      </c>
      <c r="T4" s="8">
        <f>IF( Days!T4 &gt; 0, IPMT('Loan Detail'!$B$2/'Loan Detail'!$B$5, Days!T4,'Loan Detail'!$B$3*'Loan Detail'!$B$5,Balance!T4), 0)</f>
        <v>133.93750612119337</v>
      </c>
      <c r="U4" s="8">
        <f>IF( Days!U4 &gt; 0, IPMT('Loan Detail'!$B$2/'Loan Detail'!$B$5, Days!U4,'Loan Detail'!$B$3*'Loan Detail'!$B$5,Balance!U4), 0)</f>
        <v>133.91402786631861</v>
      </c>
      <c r="V4" s="8">
        <f>IF( Days!V4 &gt; 0, IPMT('Loan Detail'!$B$2/'Loan Detail'!$B$5, Days!V4,'Loan Detail'!$B$3*'Loan Detail'!$B$5,Balance!V4), 0)</f>
        <v>133.89054411174305</v>
      </c>
      <c r="W4" s="8">
        <f>IF( Days!W4 &gt; 0, IPMT('Loan Detail'!$B$2/'Loan Detail'!$B$5, Days!W4,'Loan Detail'!$B$3*'Loan Detail'!$B$5,Balance!W4), 0)</f>
        <v>133.86705485617841</v>
      </c>
      <c r="X4" s="8">
        <f>IF( Days!X4 &gt; 0, IPMT('Loan Detail'!$B$2/'Loan Detail'!$B$5, Days!X4,'Loan Detail'!$B$3*'Loan Detail'!$B$5,Balance!X4), 0)</f>
        <v>133.84356009833613</v>
      </c>
      <c r="Y4" s="8">
        <f>IF( Days!Y4 &gt; 0, IPMT('Loan Detail'!$B$2/'Loan Detail'!$B$5, Days!Y4,'Loan Detail'!$B$3*'Loan Detail'!$B$5,Balance!Y4), 0)</f>
        <v>133.82005983692724</v>
      </c>
      <c r="Z4" s="8">
        <f>IF( Days!Z4 &gt; 0, IPMT('Loan Detail'!$B$2/'Loan Detail'!$B$5, Days!Z4,'Loan Detail'!$B$3*'Loan Detail'!$B$5,Balance!Z4), 0)</f>
        <v>133.79655407066261</v>
      </c>
      <c r="AA4" s="8">
        <f>IF( Days!AA4 &gt; 0, IPMT('Loan Detail'!$B$2/'Loan Detail'!$B$5, Days!AA4,'Loan Detail'!$B$3*'Loan Detail'!$B$5,Balance!AA4), 0)</f>
        <v>133.77304279825276</v>
      </c>
      <c r="AB4" s="8">
        <f>IF( Days!AB4 &gt; 0, IPMT('Loan Detail'!$B$2/'Loan Detail'!$B$5, Days!AB4,'Loan Detail'!$B$3*'Loan Detail'!$B$5,Balance!AB4), 0)</f>
        <v>133.74952601840783</v>
      </c>
      <c r="AC4" s="8">
        <f>IF( Days!AC4 &gt; 0, IPMT('Loan Detail'!$B$2/'Loan Detail'!$B$5, Days!AC4,'Loan Detail'!$B$3*'Loan Detail'!$B$5,Balance!AC4), 0)</f>
        <v>133.72600372983777</v>
      </c>
      <c r="AD4" s="8">
        <f>IF( Days!AD4 &gt; 0, IPMT('Loan Detail'!$B$2/'Loan Detail'!$B$5, Days!AD4,'Loan Detail'!$B$3*'Loan Detail'!$B$5,Balance!AD4), 0)</f>
        <v>133.70247593125217</v>
      </c>
      <c r="AE4" s="8">
        <f>IF( Days!AE4 &gt; 0, IPMT('Loan Detail'!$B$2/'Loan Detail'!$B$5, Days!AE4,'Loan Detail'!$B$3*'Loan Detail'!$B$5,Balance!AE4), 0)</f>
        <v>133.67894262136033</v>
      </c>
      <c r="AF4" s="8">
        <f>IF( Days!AF4 &gt; 0, IPMT('Loan Detail'!$B$2/'Loan Detail'!$B$5, Days!AF4,'Loan Detail'!$B$3*'Loan Detail'!$B$5,Balance!AF4), 0)</f>
        <v>133.65540379887125</v>
      </c>
      <c r="AG4" s="8">
        <f>IF( Days!AG4 &gt; 0, IPMT('Loan Detail'!$B$2/'Loan Detail'!$B$5, Days!AG4,'Loan Detail'!$B$3*'Loan Detail'!$B$5,Balance!AG4), 0)</f>
        <v>133.63185946249362</v>
      </c>
      <c r="AH4" s="8">
        <f>IF( Days!AH4 &gt; 0, IPMT('Loan Detail'!$B$2/'Loan Detail'!$B$5, Days!AH4,'Loan Detail'!$B$3*'Loan Detail'!$B$5,Balance!AH4), 0)</f>
        <v>133.60830961093581</v>
      </c>
      <c r="AI4" s="8">
        <f>IF( Days!AI4 &gt; 0, IPMT('Loan Detail'!$B$2/'Loan Detail'!$B$5, Days!AI4,'Loan Detail'!$B$3*'Loan Detail'!$B$5,Balance!AI4), 0)</f>
        <v>133.58475424290594</v>
      </c>
    </row>
    <row r="5" spans="1:37" x14ac:dyDescent="0.3">
      <c r="A5">
        <v>3</v>
      </c>
      <c r="B5">
        <f t="shared" si="0"/>
        <v>31</v>
      </c>
      <c r="C5" s="11">
        <v>43678</v>
      </c>
      <c r="D5" s="19">
        <f>SUM(E5:INDEX(E5:AI5,1,B5))</f>
        <v>3913.2358658048806</v>
      </c>
      <c r="E5" s="8">
        <f>IF( Days!E5 &gt; 0, IPMT('Loan Detail'!$B$2/'Loan Detail'!$B$5, Days!E5,'Loan Detail'!$B$3*'Loan Detail'!$B$5,Balance!E5), 0)</f>
        <v>134.1146030203289</v>
      </c>
      <c r="F5" s="8">
        <f>IF( Days!F5 &gt; 0, IPMT('Loan Detail'!$B$2/'Loan Detail'!$B$5, Days!F5,'Loan Detail'!$B$3*'Loan Detail'!$B$5,Balance!F5), 0)</f>
        <v>134.09093896828082</v>
      </c>
      <c r="G5" s="8">
        <f>IF( Days!G5 &gt; 0, IPMT('Loan Detail'!$B$2/'Loan Detail'!$B$5, Days!G5,'Loan Detail'!$B$3*'Loan Detail'!$B$5,Balance!G5), 0)</f>
        <v>134.06726937300957</v>
      </c>
      <c r="H5" s="8">
        <f>IF( Days!H5 &gt; 0, IPMT('Loan Detail'!$B$2/'Loan Detail'!$B$5, Days!H5,'Loan Detail'!$B$3*'Loan Detail'!$B$5,Balance!H5), 0)</f>
        <v>134.04359423321671</v>
      </c>
      <c r="I5" s="8">
        <f>IF( Days!I5 &gt; 0, IPMT('Loan Detail'!$B$2/'Loan Detail'!$B$5, Days!I5,'Loan Detail'!$B$3*'Loan Detail'!$B$5,Balance!I5), 0)</f>
        <v>125.35967761712122</v>
      </c>
      <c r="J5" s="8">
        <f>IF( Days!J5 &gt; 0, IPMT('Loan Detail'!$B$2/'Loan Detail'!$B$5, Days!J5,'Loan Detail'!$B$3*'Loan Detail'!$B$5,Balance!J5), 0)</f>
        <v>125.33752196561582</v>
      </c>
      <c r="K5" s="8">
        <f>IF( Days!K5 &gt; 0, IPMT('Loan Detail'!$B$2/'Loan Detail'!$B$5, Days!K5,'Loan Detail'!$B$3*'Loan Detail'!$B$5,Balance!K5), 0)</f>
        <v>125.31536112422494</v>
      </c>
      <c r="L5" s="8">
        <f>IF( Days!L5 &gt; 0, IPMT('Loan Detail'!$B$2/'Loan Detail'!$B$5, Days!L5,'Loan Detail'!$B$3*'Loan Detail'!$B$5,Balance!L5), 0)</f>
        <v>125.29319509173281</v>
      </c>
      <c r="M5" s="8">
        <f>IF( Days!M5 &gt; 0, IPMT('Loan Detail'!$B$2/'Loan Detail'!$B$5, Days!M5,'Loan Detail'!$B$3*'Loan Detail'!$B$5,Balance!M5), 0)</f>
        <v>125.2710238669235</v>
      </c>
      <c r="N5" s="8">
        <f>IF( Days!N5 &gt; 0, IPMT('Loan Detail'!$B$2/'Loan Detail'!$B$5, Days!N5,'Loan Detail'!$B$3*'Loan Detail'!$B$5,Balance!N5), 0)</f>
        <v>125.2488474485807</v>
      </c>
      <c r="O5" s="8">
        <f>IF( Days!O5 &gt; 0, IPMT('Loan Detail'!$B$2/'Loan Detail'!$B$5, Days!O5,'Loan Detail'!$B$3*'Loan Detail'!$B$5,Balance!O5), 0)</f>
        <v>125.22666583548785</v>
      </c>
      <c r="P5" s="8">
        <f>IF( Days!P5 &gt; 0, IPMT('Loan Detail'!$B$2/'Loan Detail'!$B$5, Days!P5,'Loan Detail'!$B$3*'Loan Detail'!$B$5,Balance!P5), 0)</f>
        <v>125.20447902642813</v>
      </c>
      <c r="Q5" s="8">
        <f>IF( Days!Q5 &gt; 0, IPMT('Loan Detail'!$B$2/'Loan Detail'!$B$5, Days!Q5,'Loan Detail'!$B$3*'Loan Detail'!$B$5,Balance!Q5), 0)</f>
        <v>125.18228702018435</v>
      </c>
      <c r="R5" s="8">
        <f>IF( Days!R5 &gt; 0, IPMT('Loan Detail'!$B$2/'Loan Detail'!$B$5, Days!R5,'Loan Detail'!$B$3*'Loan Detail'!$B$5,Balance!R5), 0)</f>
        <v>125.16008981553911</v>
      </c>
      <c r="S5" s="8">
        <f>IF( Days!S5 &gt; 0, IPMT('Loan Detail'!$B$2/'Loan Detail'!$B$5, Days!S5,'Loan Detail'!$B$3*'Loan Detail'!$B$5,Balance!S5), 0)</f>
        <v>125.13788741127469</v>
      </c>
      <c r="T5" s="8">
        <f>IF( Days!T5 &gt; 0, IPMT('Loan Detail'!$B$2/'Loan Detail'!$B$5, Days!T5,'Loan Detail'!$B$3*'Loan Detail'!$B$5,Balance!T5), 0)</f>
        <v>125.11567980617313</v>
      </c>
      <c r="U5" s="8">
        <f>IF( Days!U5 &gt; 0, IPMT('Loan Detail'!$B$2/'Loan Detail'!$B$5, Days!U5,'Loan Detail'!$B$3*'Loan Detail'!$B$5,Balance!U5), 0)</f>
        <v>125.0934669990161</v>
      </c>
      <c r="V5" s="8">
        <f>IF( Days!V5 &gt; 0, IPMT('Loan Detail'!$B$2/'Loan Detail'!$B$5, Days!V5,'Loan Detail'!$B$3*'Loan Detail'!$B$5,Balance!V5), 0)</f>
        <v>125.07124898858507</v>
      </c>
      <c r="W5" s="8">
        <f>IF( Days!W5 &gt; 0, IPMT('Loan Detail'!$B$2/'Loan Detail'!$B$5, Days!W5,'Loan Detail'!$B$3*'Loan Detail'!$B$5,Balance!W5), 0)</f>
        <v>125.04902577366119</v>
      </c>
      <c r="X5" s="8">
        <f>IF( Days!X5 &gt; 0, IPMT('Loan Detail'!$B$2/'Loan Detail'!$B$5, Days!X5,'Loan Detail'!$B$3*'Loan Detail'!$B$5,Balance!X5), 0)</f>
        <v>125.02679735302533</v>
      </c>
      <c r="Y5" s="8">
        <f>IF( Days!Y5 &gt; 0, IPMT('Loan Detail'!$B$2/'Loan Detail'!$B$5, Days!Y5,'Loan Detail'!$B$3*'Loan Detail'!$B$5,Balance!Y5), 0)</f>
        <v>125.00456372545804</v>
      </c>
      <c r="Z5" s="8">
        <f>IF( Days!Z5 &gt; 0, IPMT('Loan Detail'!$B$2/'Loan Detail'!$B$5, Days!Z5,'Loan Detail'!$B$3*'Loan Detail'!$B$5,Balance!Z5), 0)</f>
        <v>124.98232488973963</v>
      </c>
      <c r="AA5" s="8">
        <f>IF( Days!AA5 &gt; 0, IPMT('Loan Detail'!$B$2/'Loan Detail'!$B$5, Days!AA5,'Loan Detail'!$B$3*'Loan Detail'!$B$5,Balance!AA5), 0)</f>
        <v>124.96008084465016</v>
      </c>
      <c r="AB5" s="8">
        <f>IF( Days!AB5 &gt; 0, IPMT('Loan Detail'!$B$2/'Loan Detail'!$B$5, Days!AB5,'Loan Detail'!$B$3*'Loan Detail'!$B$5,Balance!AB5), 0)</f>
        <v>124.93783158896929</v>
      </c>
      <c r="AC5" s="8">
        <f>IF( Days!AC5 &gt; 0, IPMT('Loan Detail'!$B$2/'Loan Detail'!$B$5, Days!AC5,'Loan Detail'!$B$3*'Loan Detail'!$B$5,Balance!AC5), 0)</f>
        <v>124.91557712147645</v>
      </c>
      <c r="AD5" s="8">
        <f>IF( Days!AD5 &gt; 0, IPMT('Loan Detail'!$B$2/'Loan Detail'!$B$5, Days!AD5,'Loan Detail'!$B$3*'Loan Detail'!$B$5,Balance!AD5), 0)</f>
        <v>124.89331744095082</v>
      </c>
      <c r="AE5" s="8">
        <f>IF( Days!AE5 &gt; 0, IPMT('Loan Detail'!$B$2/'Loan Detail'!$B$5, Days!AE5,'Loan Detail'!$B$3*'Loan Detail'!$B$5,Balance!AE5), 0)</f>
        <v>124.87105254617124</v>
      </c>
      <c r="AF5" s="8">
        <f>IF( Days!AF5 &gt; 0, IPMT('Loan Detail'!$B$2/'Loan Detail'!$B$5, Days!AF5,'Loan Detail'!$B$3*'Loan Detail'!$B$5,Balance!AF5), 0)</f>
        <v>124.84878243591638</v>
      </c>
      <c r="AG5" s="8">
        <f>IF( Days!AG5 &gt; 0, IPMT('Loan Detail'!$B$2/'Loan Detail'!$B$5, Days!AG5,'Loan Detail'!$B$3*'Loan Detail'!$B$5,Balance!AG5), 0)</f>
        <v>124.82650710896438</v>
      </c>
      <c r="AH5" s="8">
        <f>IF( Days!AH5 &gt; 0, IPMT('Loan Detail'!$B$2/'Loan Detail'!$B$5, Days!AH5,'Loan Detail'!$B$3*'Loan Detail'!$B$5,Balance!AH5), 0)</f>
        <v>124.80422656409331</v>
      </c>
      <c r="AI5" s="8">
        <f>IF( Days!AI5 &gt; 0, IPMT('Loan Detail'!$B$2/'Loan Detail'!$B$5, Days!AI5,'Loan Detail'!$B$3*'Loan Detail'!$B$5,Balance!AI5), 0)</f>
        <v>124.78194080008097</v>
      </c>
    </row>
    <row r="6" spans="1:37" x14ac:dyDescent="0.3">
      <c r="A6">
        <v>4</v>
      </c>
      <c r="B6">
        <f t="shared" si="0"/>
        <v>30</v>
      </c>
      <c r="C6" s="11">
        <v>43709</v>
      </c>
      <c r="D6" s="19">
        <f>SUM(E6:INDEX(E6:AI6,1,B6))</f>
        <v>3507.4265652081085</v>
      </c>
      <c r="E6" s="8">
        <f>IF( Days!E6 &gt; 0, IPMT('Loan Detail'!$B$2/'Loan Detail'!$B$5, Days!E6,'Loan Detail'!$B$3*'Loan Detail'!$B$5,Balance!E6), 0)</f>
        <v>124.68556727678632</v>
      </c>
      <c r="F6" s="8">
        <f>IF( Days!F6 &gt; 0, IPMT('Loan Detail'!$B$2/'Loan Detail'!$B$5, Days!F6,'Loan Detail'!$B$3*'Loan Detail'!$B$5,Balance!F6), 0)</f>
        <v>124.66328431035667</v>
      </c>
      <c r="G6" s="8">
        <f>IF( Days!G6 &gt; 0, IPMT('Loan Detail'!$B$2/'Loan Detail'!$B$5, Days!G6,'Loan Detail'!$B$3*'Loan Detail'!$B$5,Balance!G6), 0)</f>
        <v>124.64099612421846</v>
      </c>
      <c r="H6" s="8">
        <f>IF( Days!H6 &gt; 0, IPMT('Loan Detail'!$B$2/'Loan Detail'!$B$5, Days!H6,'Loan Detail'!$B$3*'Loan Detail'!$B$5,Balance!H6), 0)</f>
        <v>124.61870271714895</v>
      </c>
      <c r="I6" s="8">
        <f>IF( Days!I6 &gt; 0, IPMT('Loan Detail'!$B$2/'Loan Detail'!$B$5, Days!I6,'Loan Detail'!$B$3*'Loan Detail'!$B$5,Balance!I6), 0)</f>
        <v>115.98378327166103</v>
      </c>
      <c r="J6" s="8">
        <f>IF( Days!J6 &gt; 0, IPMT('Loan Detail'!$B$2/'Loan Detail'!$B$5, Days!J6,'Loan Detail'!$B$3*'Loan Detail'!$B$5,Balance!J6), 0)</f>
        <v>115.96302115396453</v>
      </c>
      <c r="K6" s="8">
        <f>IF( Days!K6 &gt; 0, IPMT('Loan Detail'!$B$2/'Loan Detail'!$B$5, Days!K6,'Loan Detail'!$B$3*'Loan Detail'!$B$5,Balance!K6), 0)</f>
        <v>115.94225417281314</v>
      </c>
      <c r="L6" s="8">
        <f>IF( Days!L6 &gt; 0, IPMT('Loan Detail'!$B$2/'Loan Detail'!$B$5, Days!L6,'Loan Detail'!$B$3*'Loan Detail'!$B$5,Balance!L6), 0)</f>
        <v>115.92148232706747</v>
      </c>
      <c r="M6" s="8">
        <f>IF( Days!M6 &gt; 0, IPMT('Loan Detail'!$B$2/'Loan Detail'!$B$5, Days!M6,'Loan Detail'!$B$3*'Loan Detail'!$B$5,Balance!M6), 0)</f>
        <v>115.90070561558808</v>
      </c>
      <c r="N6" s="8">
        <f>IF( Days!N6 &gt; 0, IPMT('Loan Detail'!$B$2/'Loan Detail'!$B$5, Days!N6,'Loan Detail'!$B$3*'Loan Detail'!$B$5,Balance!N6), 0)</f>
        <v>115.87992403723517</v>
      </c>
      <c r="O6" s="8">
        <f>IF( Days!O6 &gt; 0, IPMT('Loan Detail'!$B$2/'Loan Detail'!$B$5, Days!O6,'Loan Detail'!$B$3*'Loan Detail'!$B$5,Balance!O6), 0)</f>
        <v>115.85913759086874</v>
      </c>
      <c r="P6" s="8">
        <f>IF( Days!P6 &gt; 0, IPMT('Loan Detail'!$B$2/'Loan Detail'!$B$5, Days!P6,'Loan Detail'!$B$3*'Loan Detail'!$B$5,Balance!P6), 0)</f>
        <v>115.83834627534843</v>
      </c>
      <c r="Q6" s="8">
        <f>IF( Days!Q6 &gt; 0, IPMT('Loan Detail'!$B$2/'Loan Detail'!$B$5, Days!Q6,'Loan Detail'!$B$3*'Loan Detail'!$B$5,Balance!Q6), 0)</f>
        <v>115.81755008953364</v>
      </c>
      <c r="R6" s="8">
        <f>IF( Days!R6 &gt; 0, IPMT('Loan Detail'!$B$2/'Loan Detail'!$B$5, Days!R6,'Loan Detail'!$B$3*'Loan Detail'!$B$5,Balance!R6), 0)</f>
        <v>115.79674903228354</v>
      </c>
      <c r="S6" s="8">
        <f>IF( Days!S6 &gt; 0, IPMT('Loan Detail'!$B$2/'Loan Detail'!$B$5, Days!S6,'Loan Detail'!$B$3*'Loan Detail'!$B$5,Balance!S6), 0)</f>
        <v>115.77594310245702</v>
      </c>
      <c r="T6" s="8">
        <f>IF( Days!T6 &gt; 0, IPMT('Loan Detail'!$B$2/'Loan Detail'!$B$5, Days!T6,'Loan Detail'!$B$3*'Loan Detail'!$B$5,Balance!T6), 0)</f>
        <v>115.75513229891271</v>
      </c>
      <c r="U6" s="8">
        <f>IF( Days!U6 &gt; 0, IPMT('Loan Detail'!$B$2/'Loan Detail'!$B$5, Days!U6,'Loan Detail'!$B$3*'Loan Detail'!$B$5,Balance!U6), 0)</f>
        <v>115.73431662050893</v>
      </c>
      <c r="V6" s="8">
        <f>IF( Days!V6 &gt; 0, IPMT('Loan Detail'!$B$2/'Loan Detail'!$B$5, Days!V6,'Loan Detail'!$B$3*'Loan Detail'!$B$5,Balance!V6), 0)</f>
        <v>115.71349606610377</v>
      </c>
      <c r="W6" s="8">
        <f>IF( Days!W6 &gt; 0, IPMT('Loan Detail'!$B$2/'Loan Detail'!$B$5, Days!W6,'Loan Detail'!$B$3*'Loan Detail'!$B$5,Balance!W6), 0)</f>
        <v>115.69267063455506</v>
      </c>
      <c r="X6" s="8">
        <f>IF( Days!X6 &gt; 0, IPMT('Loan Detail'!$B$2/'Loan Detail'!$B$5, Days!X6,'Loan Detail'!$B$3*'Loan Detail'!$B$5,Balance!X6), 0)</f>
        <v>115.67184032472031</v>
      </c>
      <c r="Y6" s="8">
        <f>IF( Days!Y6 &gt; 0, IPMT('Loan Detail'!$B$2/'Loan Detail'!$B$5, Days!Y6,'Loan Detail'!$B$3*'Loan Detail'!$B$5,Balance!Y6), 0)</f>
        <v>115.6510051354568</v>
      </c>
      <c r="Z6" s="8">
        <f>IF( Days!Z6 &gt; 0, IPMT('Loan Detail'!$B$2/'Loan Detail'!$B$5, Days!Z6,'Loan Detail'!$B$3*'Loan Detail'!$B$5,Balance!Z6), 0)</f>
        <v>115.6301650656216</v>
      </c>
      <c r="AA6" s="8">
        <f>IF( Days!AA6 &gt; 0, IPMT('Loan Detail'!$B$2/'Loan Detail'!$B$5, Days!AA6,'Loan Detail'!$B$3*'Loan Detail'!$B$5,Balance!AA6), 0)</f>
        <v>115.60932011407137</v>
      </c>
      <c r="AB6" s="8">
        <f>IF( Days!AB6 &gt; 0, IPMT('Loan Detail'!$B$2/'Loan Detail'!$B$5, Days!AB6,'Loan Detail'!$B$3*'Loan Detail'!$B$5,Balance!AB6), 0)</f>
        <v>115.58847027966266</v>
      </c>
      <c r="AC6" s="8">
        <f>IF( Days!AC6 &gt; 0, IPMT('Loan Detail'!$B$2/'Loan Detail'!$B$5, Days!AC6,'Loan Detail'!$B$3*'Loan Detail'!$B$5,Balance!AC6), 0)</f>
        <v>115.56761556125163</v>
      </c>
      <c r="AD6" s="8">
        <f>IF( Days!AD6 &gt; 0, IPMT('Loan Detail'!$B$2/'Loan Detail'!$B$5, Days!AD6,'Loan Detail'!$B$3*'Loan Detail'!$B$5,Balance!AD6), 0)</f>
        <v>115.54675595769422</v>
      </c>
      <c r="AE6" s="8">
        <f>IF( Days!AE6 &gt; 0, IPMT('Loan Detail'!$B$2/'Loan Detail'!$B$5, Days!AE6,'Loan Detail'!$B$3*'Loan Detail'!$B$5,Balance!AE6), 0)</f>
        <v>115.52589146784612</v>
      </c>
      <c r="AF6" s="8">
        <f>IF( Days!AF6 &gt; 0, IPMT('Loan Detail'!$B$2/'Loan Detail'!$B$5, Days!AF6,'Loan Detail'!$B$3*'Loan Detail'!$B$5,Balance!AF6), 0)</f>
        <v>115.50502209056275</v>
      </c>
      <c r="AG6" s="8">
        <f>IF( Days!AG6 &gt; 0, IPMT('Loan Detail'!$B$2/'Loan Detail'!$B$5, Days!AG6,'Loan Detail'!$B$3*'Loan Detail'!$B$5,Balance!AG6), 0)</f>
        <v>115.48414782469916</v>
      </c>
      <c r="AH6" s="8">
        <f>IF( Days!AH6 &gt; 0, IPMT('Loan Detail'!$B$2/'Loan Detail'!$B$5, Days!AH6,'Loan Detail'!$B$3*'Loan Detail'!$B$5,Balance!AH6), 0)</f>
        <v>115.46326866911036</v>
      </c>
      <c r="AI6" s="8">
        <f>IF( Days!AI6 &gt; 0, IPMT('Loan Detail'!$B$2/'Loan Detail'!$B$5, Days!AI6,'Loan Detail'!$B$3*'Loan Detail'!$B$5,Balance!AI6), 0)</f>
        <v>115.44238462265083</v>
      </c>
    </row>
    <row r="7" spans="1:37" x14ac:dyDescent="0.3">
      <c r="A7">
        <v>5</v>
      </c>
      <c r="B7">
        <f t="shared" si="0"/>
        <v>31</v>
      </c>
      <c r="C7" s="11">
        <v>43739</v>
      </c>
      <c r="D7" s="19">
        <f>SUM(E7:INDEX(E7:AI7,1,B7))</f>
        <v>3335.3516668612228</v>
      </c>
      <c r="E7" s="8">
        <f>IF( Days!E7 &gt; 0, IPMT('Loan Detail'!$B$2/'Loan Detail'!$B$5, Days!E7,'Loan Detail'!$B$3*'Loan Detail'!$B$5,Balance!E7), 0)</f>
        <v>115.34905999063575</v>
      </c>
      <c r="F7" s="8">
        <f>IF( Days!F7 &gt; 0, IPMT('Loan Detail'!$B$2/'Loan Detail'!$B$5, Days!F7,'Loan Detail'!$B$3*'Loan Detail'!$B$5,Balance!F7), 0)</f>
        <v>115.32818793896013</v>
      </c>
      <c r="G7" s="8">
        <f>IF( Days!G7 &gt; 0, IPMT('Loan Detail'!$B$2/'Loan Detail'!$B$5, Days!G7,'Loan Detail'!$B$3*'Loan Detail'!$B$5,Balance!G7), 0)</f>
        <v>115.30731099807795</v>
      </c>
      <c r="H7" s="8">
        <f>IF( Days!H7 &gt; 0, IPMT('Loan Detail'!$B$2/'Loan Detail'!$B$5, Days!H7,'Loan Detail'!$B$3*'Loan Detail'!$B$5,Balance!H7), 0)</f>
        <v>115.28642916684383</v>
      </c>
      <c r="I7" s="8">
        <f>IF( Days!I7 &gt; 0, IPMT('Loan Detail'!$B$2/'Loan Detail'!$B$5, Days!I7,'Loan Detail'!$B$3*'Loan Detail'!$B$5,Balance!I7), 0)</f>
        <v>106.6993311175639</v>
      </c>
      <c r="J7" s="8">
        <f>IF( Days!J7 &gt; 0, IPMT('Loan Detail'!$B$2/'Loan Detail'!$B$5, Days!J7,'Loan Detail'!$B$3*'Loan Detail'!$B$5,Balance!J7), 0)</f>
        <v>106.67999210835789</v>
      </c>
      <c r="K7" s="8">
        <f>IF( Days!K7 &gt; 0, IPMT('Loan Detail'!$B$2/'Loan Detail'!$B$5, Days!K7,'Loan Detail'!$B$3*'Loan Detail'!$B$5,Balance!K7), 0)</f>
        <v>106.66064856905521</v>
      </c>
      <c r="L7" s="8">
        <f>IF( Days!L7 &gt; 0, IPMT('Loan Detail'!$B$2/'Loan Detail'!$B$5, Days!L7,'Loan Detail'!$B$3*'Loan Detail'!$B$5,Balance!L7), 0)</f>
        <v>106.64130049859473</v>
      </c>
      <c r="M7" s="8">
        <f>IF( Days!M7 &gt; 0, IPMT('Loan Detail'!$B$2/'Loan Detail'!$B$5, Days!M7,'Loan Detail'!$B$3*'Loan Detail'!$B$5,Balance!M7), 0)</f>
        <v>106.62194789591497</v>
      </c>
      <c r="N7" s="8">
        <f>IF( Days!N7 &gt; 0, IPMT('Loan Detail'!$B$2/'Loan Detail'!$B$5, Days!N7,'Loan Detail'!$B$3*'Loan Detail'!$B$5,Balance!N7), 0)</f>
        <v>106.60259075995432</v>
      </c>
      <c r="O7" s="8">
        <f>IF( Days!O7 &gt; 0, IPMT('Loan Detail'!$B$2/'Loan Detail'!$B$5, Days!O7,'Loan Detail'!$B$3*'Loan Detail'!$B$5,Balance!O7), 0)</f>
        <v>106.58322908965083</v>
      </c>
      <c r="P7" s="8">
        <f>IF( Days!P7 &gt; 0, IPMT('Loan Detail'!$B$2/'Loan Detail'!$B$5, Days!P7,'Loan Detail'!$B$3*'Loan Detail'!$B$5,Balance!P7), 0)</f>
        <v>106.56386288394243</v>
      </c>
      <c r="Q7" s="8">
        <f>IF( Days!Q7 &gt; 0, IPMT('Loan Detail'!$B$2/'Loan Detail'!$B$5, Days!Q7,'Loan Detail'!$B$3*'Loan Detail'!$B$5,Balance!Q7), 0)</f>
        <v>106.54449214176664</v>
      </c>
      <c r="R7" s="8">
        <f>IF( Days!R7 &gt; 0, IPMT('Loan Detail'!$B$2/'Loan Detail'!$B$5, Days!R7,'Loan Detail'!$B$3*'Loan Detail'!$B$5,Balance!R7), 0)</f>
        <v>106.52511686206084</v>
      </c>
      <c r="S7" s="8">
        <f>IF( Days!S7 &gt; 0, IPMT('Loan Detail'!$B$2/'Loan Detail'!$B$5, Days!S7,'Loan Detail'!$B$3*'Loan Detail'!$B$5,Balance!S7), 0)</f>
        <v>106.50573704376212</v>
      </c>
      <c r="T7" s="8">
        <f>IF( Days!T7 &gt; 0, IPMT('Loan Detail'!$B$2/'Loan Detail'!$B$5, Days!T7,'Loan Detail'!$B$3*'Loan Detail'!$B$5,Balance!T7), 0)</f>
        <v>106.48635268580735</v>
      </c>
      <c r="U7" s="8">
        <f>IF( Days!U7 &gt; 0, IPMT('Loan Detail'!$B$2/'Loan Detail'!$B$5, Days!U7,'Loan Detail'!$B$3*'Loan Detail'!$B$5,Balance!U7), 0)</f>
        <v>106.46696378713308</v>
      </c>
      <c r="V7" s="8">
        <f>IF( Days!V7 &gt; 0, IPMT('Loan Detail'!$B$2/'Loan Detail'!$B$5, Days!V7,'Loan Detail'!$B$3*'Loan Detail'!$B$5,Balance!V7), 0)</f>
        <v>106.44757034667569</v>
      </c>
      <c r="W7" s="8">
        <f>IF( Days!W7 &gt; 0, IPMT('Loan Detail'!$B$2/'Loan Detail'!$B$5, Days!W7,'Loan Detail'!$B$3*'Loan Detail'!$B$5,Balance!W7), 0)</f>
        <v>106.42817236337133</v>
      </c>
      <c r="X7" s="8">
        <f>IF( Days!X7 &gt; 0, IPMT('Loan Detail'!$B$2/'Loan Detail'!$B$5, Days!X7,'Loan Detail'!$B$3*'Loan Detail'!$B$5,Balance!X7), 0)</f>
        <v>106.4087698361558</v>
      </c>
      <c r="Y7" s="8">
        <f>IF( Days!Y7 &gt; 0, IPMT('Loan Detail'!$B$2/'Loan Detail'!$B$5, Days!Y7,'Loan Detail'!$B$3*'Loan Detail'!$B$5,Balance!Y7), 0)</f>
        <v>106.3893627639647</v>
      </c>
      <c r="Z7" s="8">
        <f>IF( Days!Z7 &gt; 0, IPMT('Loan Detail'!$B$2/'Loan Detail'!$B$5, Days!Z7,'Loan Detail'!$B$3*'Loan Detail'!$B$5,Balance!Z7), 0)</f>
        <v>106.36995114573342</v>
      </c>
      <c r="AA7" s="8">
        <f>IF( Days!AA7 &gt; 0, IPMT('Loan Detail'!$B$2/'Loan Detail'!$B$5, Days!AA7,'Loan Detail'!$B$3*'Loan Detail'!$B$5,Balance!AA7), 0)</f>
        <v>106.35053498039704</v>
      </c>
      <c r="AB7" s="8">
        <f>IF( Days!AB7 &gt; 0, IPMT('Loan Detail'!$B$2/'Loan Detail'!$B$5, Days!AB7,'Loan Detail'!$B$3*'Loan Detail'!$B$5,Balance!AB7), 0)</f>
        <v>106.33111426689041</v>
      </c>
      <c r="AC7" s="8">
        <f>IF( Days!AC7 &gt; 0, IPMT('Loan Detail'!$B$2/'Loan Detail'!$B$5, Days!AC7,'Loan Detail'!$B$3*'Loan Detail'!$B$5,Balance!AC7), 0)</f>
        <v>106.31168900414816</v>
      </c>
      <c r="AD7" s="8">
        <f>IF( Days!AD7 &gt; 0, IPMT('Loan Detail'!$B$2/'Loan Detail'!$B$5, Days!AD7,'Loan Detail'!$B$3*'Loan Detail'!$B$5,Balance!AD7), 0)</f>
        <v>106.29225919110466</v>
      </c>
      <c r="AE7" s="8">
        <f>IF( Days!AE7 &gt; 0, IPMT('Loan Detail'!$B$2/'Loan Detail'!$B$5, Days!AE7,'Loan Detail'!$B$3*'Loan Detail'!$B$5,Balance!AE7), 0)</f>
        <v>106.27282482669399</v>
      </c>
      <c r="AF7" s="8">
        <f>IF( Days!AF7 &gt; 0, IPMT('Loan Detail'!$B$2/'Loan Detail'!$B$5, Days!AF7,'Loan Detail'!$B$3*'Loan Detail'!$B$5,Balance!AF7), 0)</f>
        <v>106.25338590984997</v>
      </c>
      <c r="AG7" s="8">
        <f>IF( Days!AG7 &gt; 0, IPMT('Loan Detail'!$B$2/'Loan Detail'!$B$5, Days!AG7,'Loan Detail'!$B$3*'Loan Detail'!$B$5,Balance!AG7), 0)</f>
        <v>106.23394243950629</v>
      </c>
      <c r="AH7" s="8">
        <f>IF( Days!AH7 &gt; 0, IPMT('Loan Detail'!$B$2/'Loan Detail'!$B$5, Days!AH7,'Loan Detail'!$B$3*'Loan Detail'!$B$5,Balance!AH7), 0)</f>
        <v>106.21449441459626</v>
      </c>
      <c r="AI7" s="8">
        <f>IF( Days!AI7 &gt; 0, IPMT('Loan Detail'!$B$2/'Loan Detail'!$B$5, Days!AI7,'Loan Detail'!$B$3*'Loan Detail'!$B$5,Balance!AI7), 0)</f>
        <v>106.195041834053</v>
      </c>
    </row>
    <row r="8" spans="1:37" x14ac:dyDescent="0.3">
      <c r="A8">
        <v>6</v>
      </c>
      <c r="B8">
        <f t="shared" si="0"/>
        <v>30</v>
      </c>
      <c r="C8" s="11">
        <v>43770</v>
      </c>
      <c r="D8" s="19">
        <f>SUM(E8:INDEX(E8:AI8,1,B8))</f>
        <v>2954.6493630639625</v>
      </c>
      <c r="E8" s="8">
        <f>IF( Days!E8 &gt; 0, IPMT('Loan Detail'!$B$2/'Loan Detail'!$B$5, Days!E8,'Loan Detail'!$B$3*'Loan Detail'!$B$5,Balance!E8), 0)</f>
        <v>106.13623510653289</v>
      </c>
      <c r="F8" s="8">
        <f>IF( Days!F8 &gt; 0, IPMT('Loan Detail'!$B$2/'Loan Detail'!$B$5, Days!F8,'Loan Detail'!$B$3*'Loan Detail'!$B$5,Balance!F8), 0)</f>
        <v>106.11678062419402</v>
      </c>
      <c r="G8" s="8">
        <f>IF( Days!G8 &gt; 0, IPMT('Loan Detail'!$B$2/'Loan Detail'!$B$5, Days!G8,'Loan Detail'!$B$3*'Loan Detail'!$B$5,Balance!G8), 0)</f>
        <v>106.09732158470931</v>
      </c>
      <c r="H8" s="8">
        <f>IF( Days!H8 &gt; 0, IPMT('Loan Detail'!$B$2/'Loan Detail'!$B$5, Days!H8,'Loan Detail'!$B$3*'Loan Detail'!$B$5,Balance!H8), 0)</f>
        <v>106.07785798701123</v>
      </c>
      <c r="I8" s="8">
        <f>IF( Days!I8 &gt; 0, IPMT('Loan Detail'!$B$2/'Loan Detail'!$B$5, Days!I8,'Loan Detail'!$B$3*'Loan Detail'!$B$5,Balance!I8), 0)</f>
        <v>97.540478795387742</v>
      </c>
      <c r="J8" s="8">
        <f>IF( Days!J8 &gt; 0, IPMT('Loan Detail'!$B$2/'Loan Detail'!$B$5, Days!J8,'Loan Detail'!$B$3*'Loan Detail'!$B$5,Balance!J8), 0)</f>
        <v>97.522569998406283</v>
      </c>
      <c r="K8" s="8">
        <f>IF( Days!K8 &gt; 0, IPMT('Loan Detail'!$B$2/'Loan Detail'!$B$5, Days!K8,'Loan Detail'!$B$3*'Loan Detail'!$B$5,Balance!K8), 0)</f>
        <v>97.504657006350442</v>
      </c>
      <c r="L8" s="8">
        <f>IF( Days!L8 &gt; 0, IPMT('Loan Detail'!$B$2/'Loan Detail'!$B$5, Days!L8,'Loan Detail'!$B$3*'Loan Detail'!$B$5,Balance!L8), 0)</f>
        <v>97.486739818237552</v>
      </c>
      <c r="M8" s="8">
        <f>IF( Days!M8 &gt; 0, IPMT('Loan Detail'!$B$2/'Loan Detail'!$B$5, Days!M8,'Loan Detail'!$B$3*'Loan Detail'!$B$5,Balance!M8), 0)</f>
        <v>97.468818433084706</v>
      </c>
      <c r="N8" s="8">
        <f>IF( Days!N8 &gt; 0, IPMT('Loan Detail'!$B$2/'Loan Detail'!$B$5, Days!N8,'Loan Detail'!$B$3*'Loan Detail'!$B$5,Balance!N8), 0)</f>
        <v>97.450892849908797</v>
      </c>
      <c r="O8" s="8">
        <f>IF( Days!O8 &gt; 0, IPMT('Loan Detail'!$B$2/'Loan Detail'!$B$5, Days!O8,'Loan Detail'!$B$3*'Loan Detail'!$B$5,Balance!O8), 0)</f>
        <v>97.432963067726376</v>
      </c>
      <c r="P8" s="8">
        <f>IF( Days!P8 &gt; 0, IPMT('Loan Detail'!$B$2/'Loan Detail'!$B$5, Days!P8,'Loan Detail'!$B$3*'Loan Detail'!$B$5,Balance!P8), 0)</f>
        <v>97.415029085553911</v>
      </c>
      <c r="Q8" s="8">
        <f>IF( Days!Q8 &gt; 0, IPMT('Loan Detail'!$B$2/'Loan Detail'!$B$5, Days!Q8,'Loan Detail'!$B$3*'Loan Detail'!$B$5,Balance!Q8), 0)</f>
        <v>97.397090902407541</v>
      </c>
      <c r="R8" s="8">
        <f>IF( Days!R8 &gt; 0, IPMT('Loan Detail'!$B$2/'Loan Detail'!$B$5, Days!R8,'Loan Detail'!$B$3*'Loan Detail'!$B$5,Balance!R8), 0)</f>
        <v>97.379148517303179</v>
      </c>
      <c r="S8" s="8">
        <f>IF( Days!S8 &gt; 0, IPMT('Loan Detail'!$B$2/'Loan Detail'!$B$5, Days!S8,'Loan Detail'!$B$3*'Loan Detail'!$B$5,Balance!S8), 0)</f>
        <v>97.361201929256566</v>
      </c>
      <c r="T8" s="8">
        <f>IF( Days!T8 &gt; 0, IPMT('Loan Detail'!$B$2/'Loan Detail'!$B$5, Days!T8,'Loan Detail'!$B$3*'Loan Detail'!$B$5,Balance!T8), 0)</f>
        <v>97.343251137283147</v>
      </c>
      <c r="U8" s="8">
        <f>IF( Days!U8 &gt; 0, IPMT('Loan Detail'!$B$2/'Loan Detail'!$B$5, Days!U8,'Loan Detail'!$B$3*'Loan Detail'!$B$5,Balance!U8), 0)</f>
        <v>97.325296140398208</v>
      </c>
      <c r="V8" s="8">
        <f>IF( Days!V8 &gt; 0, IPMT('Loan Detail'!$B$2/'Loan Detail'!$B$5, Days!V8,'Loan Detail'!$B$3*'Loan Detail'!$B$5,Balance!V8), 0)</f>
        <v>97.307336937616739</v>
      </c>
      <c r="W8" s="8">
        <f>IF( Days!W8 &gt; 0, IPMT('Loan Detail'!$B$2/'Loan Detail'!$B$5, Days!W8,'Loan Detail'!$B$3*'Loan Detail'!$B$5,Balance!W8), 0)</f>
        <v>97.289373527953515</v>
      </c>
      <c r="X8" s="8">
        <f>IF( Days!X8 &gt; 0, IPMT('Loan Detail'!$B$2/'Loan Detail'!$B$5, Days!X8,'Loan Detail'!$B$3*'Loan Detail'!$B$5,Balance!X8), 0)</f>
        <v>97.27140591042307</v>
      </c>
      <c r="Y8" s="8">
        <f>IF( Days!Y8 &gt; 0, IPMT('Loan Detail'!$B$2/'Loan Detail'!$B$5, Days!Y8,'Loan Detail'!$B$3*'Loan Detail'!$B$5,Balance!Y8), 0)</f>
        <v>97.25343408403981</v>
      </c>
      <c r="Z8" s="8">
        <f>IF( Days!Z8 &gt; 0, IPMT('Loan Detail'!$B$2/'Loan Detail'!$B$5, Days!Z8,'Loan Detail'!$B$3*'Loan Detail'!$B$5,Balance!Z8), 0)</f>
        <v>97.235458047817701</v>
      </c>
      <c r="AA8" s="8">
        <f>IF( Days!AA8 &gt; 0, IPMT('Loan Detail'!$B$2/'Loan Detail'!$B$5, Days!AA8,'Loan Detail'!$B$3*'Loan Detail'!$B$5,Balance!AA8), 0)</f>
        <v>97.217477800770723</v>
      </c>
      <c r="AB8" s="8">
        <f>IF( Days!AB8 &gt; 0, IPMT('Loan Detail'!$B$2/'Loan Detail'!$B$5, Days!AB8,'Loan Detail'!$B$3*'Loan Detail'!$B$5,Balance!AB8), 0)</f>
        <v>97.199493341912444</v>
      </c>
      <c r="AC8" s="8">
        <f>IF( Days!AC8 &gt; 0, IPMT('Loan Detail'!$B$2/'Loan Detail'!$B$5, Days!AC8,'Loan Detail'!$B$3*'Loan Detail'!$B$5,Balance!AC8), 0)</f>
        <v>97.181504670256217</v>
      </c>
      <c r="AD8" s="8">
        <f>IF( Days!AD8 &gt; 0, IPMT('Loan Detail'!$B$2/'Loan Detail'!$B$5, Days!AD8,'Loan Detail'!$B$3*'Loan Detail'!$B$5,Balance!AD8), 0)</f>
        <v>97.163511784815327</v>
      </c>
      <c r="AE8" s="8">
        <f>IF( Days!AE8 &gt; 0, IPMT('Loan Detail'!$B$2/'Loan Detail'!$B$5, Days!AE8,'Loan Detail'!$B$3*'Loan Detail'!$B$5,Balance!AE8), 0)</f>
        <v>97.145514684602617</v>
      </c>
      <c r="AF8" s="8">
        <f>IF( Days!AF8 &gt; 0, IPMT('Loan Detail'!$B$2/'Loan Detail'!$B$5, Days!AF8,'Loan Detail'!$B$3*'Loan Detail'!$B$5,Balance!AF8), 0)</f>
        <v>97.127513368630801</v>
      </c>
      <c r="AG8" s="8">
        <f>IF( Days!AG8 &gt; 0, IPMT('Loan Detail'!$B$2/'Loan Detail'!$B$5, Days!AG8,'Loan Detail'!$B$3*'Loan Detail'!$B$5,Balance!AG8), 0)</f>
        <v>97.109507835912339</v>
      </c>
      <c r="AH8" s="8">
        <f>IF( Days!AH8 &gt; 0, IPMT('Loan Detail'!$B$2/'Loan Detail'!$B$5, Days!AH8,'Loan Detail'!$B$3*'Loan Detail'!$B$5,Balance!AH8), 0)</f>
        <v>97.091498085459548</v>
      </c>
      <c r="AI8" s="8">
        <f>IF( Days!AI8 &gt; 0, IPMT('Loan Detail'!$B$2/'Loan Detail'!$B$5, Days!AI8,'Loan Detail'!$B$3*'Loan Detail'!$B$5,Balance!AI8), 0)</f>
        <v>97.073484116284391</v>
      </c>
    </row>
    <row r="9" spans="1:37" x14ac:dyDescent="0.3">
      <c r="A9">
        <v>7</v>
      </c>
      <c r="B9">
        <f t="shared" si="0"/>
        <v>31</v>
      </c>
      <c r="C9" s="11">
        <v>43800</v>
      </c>
      <c r="D9" s="19">
        <f>SUM(E9:INDEX(E9:AI9,1,B9))</f>
        <v>2770.0455091389131</v>
      </c>
      <c r="E9" s="8">
        <f>IF( Days!E9 &gt; 0, IPMT('Loan Detail'!$B$2/'Loan Detail'!$B$5, Days!E9,'Loan Detail'!$B$3*'Loan Detail'!$B$5,Balance!E9), 0)</f>
        <v>96.986906567944928</v>
      </c>
      <c r="F9" s="8">
        <f>IF( Days!F9 &gt; 0, IPMT('Loan Detail'!$B$2/'Loan Detail'!$B$5, Days!F9,'Loan Detail'!$B$3*'Loan Detail'!$B$5,Balance!F9), 0)</f>
        <v>96.968904449056353</v>
      </c>
      <c r="G9" s="8">
        <f>IF( Days!G9 &gt; 0, IPMT('Loan Detail'!$B$2/'Loan Detail'!$B$5, Days!G9,'Loan Detail'!$B$3*'Loan Detail'!$B$5,Balance!G9), 0)</f>
        <v>96.950898113233123</v>
      </c>
      <c r="H9" s="8">
        <f>IF( Days!H9 &gt; 0, IPMT('Loan Detail'!$B$2/'Loan Detail'!$B$5, Days!H9,'Loan Detail'!$B$3*'Loan Detail'!$B$5,Balance!H9), 0)</f>
        <v>96.932887559487398</v>
      </c>
      <c r="I9" s="8">
        <f>IF( Days!I9 &gt; 0, IPMT('Loan Detail'!$B$2/'Loan Detail'!$B$5, Days!I9,'Loan Detail'!$B$3*'Loan Detail'!$B$5,Balance!I9), 0)</f>
        <v>88.444039070748531</v>
      </c>
      <c r="J9" s="8">
        <f>IF( Days!J9 &gt; 0, IPMT('Loan Detail'!$B$2/'Loan Detail'!$B$5, Days!J9,'Loan Detail'!$B$3*'Loan Detail'!$B$5,Balance!J9), 0)</f>
        <v>88.427595026240908</v>
      </c>
      <c r="K9" s="8">
        <f>IF( Days!K9 &gt; 0, IPMT('Loan Detail'!$B$2/'Loan Detail'!$B$5, Days!K9,'Loan Detail'!$B$3*'Loan Detail'!$B$5,Balance!K9), 0)</f>
        <v>88.411147129772175</v>
      </c>
      <c r="L9" s="8">
        <f>IF( Days!L9 &gt; 0, IPMT('Loan Detail'!$B$2/'Loan Detail'!$B$5, Days!L9,'Loan Detail'!$B$3*'Loan Detail'!$B$5,Balance!L9), 0)</f>
        <v>88.394695380440027</v>
      </c>
      <c r="M9" s="8">
        <f>IF( Days!M9 &gt; 0, IPMT('Loan Detail'!$B$2/'Loan Detail'!$B$5, Days!M9,'Loan Detail'!$B$3*'Loan Detail'!$B$5,Balance!M9), 0)</f>
        <v>88.378239777341946</v>
      </c>
      <c r="N9" s="8">
        <f>IF( Days!N9 &gt; 0, IPMT('Loan Detail'!$B$2/'Loan Detail'!$B$5, Days!N9,'Loan Detail'!$B$3*'Loan Detail'!$B$5,Balance!N9), 0)</f>
        <v>88.361780319575189</v>
      </c>
      <c r="O9" s="8">
        <f>IF( Days!O9 &gt; 0, IPMT('Loan Detail'!$B$2/'Loan Detail'!$B$5, Days!O9,'Loan Detail'!$B$3*'Loan Detail'!$B$5,Balance!O9), 0)</f>
        <v>88.345317006236812</v>
      </c>
      <c r="P9" s="8">
        <f>IF( Days!P9 &gt; 0, IPMT('Loan Detail'!$B$2/'Loan Detail'!$B$5, Days!P9,'Loan Detail'!$B$3*'Loan Detail'!$B$5,Balance!P9), 0)</f>
        <v>88.328849836423643</v>
      </c>
      <c r="Q9" s="8">
        <f>IF( Days!Q9 &gt; 0, IPMT('Loan Detail'!$B$2/'Loan Detail'!$B$5, Days!Q9,'Loan Detail'!$B$3*'Loan Detail'!$B$5,Balance!Q9), 0)</f>
        <v>88.312378809232399</v>
      </c>
      <c r="R9" s="8">
        <f>IF( Days!R9 &gt; 0, IPMT('Loan Detail'!$B$2/'Loan Detail'!$B$5, Days!R9,'Loan Detail'!$B$3*'Loan Detail'!$B$5,Balance!R9), 0)</f>
        <v>88.295903923759397</v>
      </c>
      <c r="S9" s="8">
        <f>IF( Days!S9 &gt; 0, IPMT('Loan Detail'!$B$2/'Loan Detail'!$B$5, Days!S9,'Loan Detail'!$B$3*'Loan Detail'!$B$5,Balance!S9), 0)</f>
        <v>88.279425179100912</v>
      </c>
      <c r="T9" s="8">
        <f>IF( Days!T9 &gt; 0, IPMT('Loan Detail'!$B$2/'Loan Detail'!$B$5, Days!T9,'Loan Detail'!$B$3*'Loan Detail'!$B$5,Balance!T9), 0)</f>
        <v>88.262942574352934</v>
      </c>
      <c r="U9" s="8">
        <f>IF( Days!U9 &gt; 0, IPMT('Loan Detail'!$B$2/'Loan Detail'!$B$5, Days!U9,'Loan Detail'!$B$3*'Loan Detail'!$B$5,Balance!U9), 0)</f>
        <v>88.246456108611227</v>
      </c>
      <c r="V9" s="8">
        <f>IF( Days!V9 &gt; 0, IPMT('Loan Detail'!$B$2/'Loan Detail'!$B$5, Days!V9,'Loan Detail'!$B$3*'Loan Detail'!$B$5,Balance!V9), 0)</f>
        <v>88.229965780971369</v>
      </c>
      <c r="W9" s="8">
        <f>IF( Days!W9 &gt; 0, IPMT('Loan Detail'!$B$2/'Loan Detail'!$B$5, Days!W9,'Loan Detail'!$B$3*'Loan Detail'!$B$5,Balance!W9), 0)</f>
        <v>88.213471590528727</v>
      </c>
      <c r="X9" s="8">
        <f>IF( Days!X9 &gt; 0, IPMT('Loan Detail'!$B$2/'Loan Detail'!$B$5, Days!X9,'Loan Detail'!$B$3*'Loan Detail'!$B$5,Balance!X9), 0)</f>
        <v>88.196973536378493</v>
      </c>
      <c r="Y9" s="8">
        <f>IF( Days!Y9 &gt; 0, IPMT('Loan Detail'!$B$2/'Loan Detail'!$B$5, Days!Y9,'Loan Detail'!$B$3*'Loan Detail'!$B$5,Balance!Y9), 0)</f>
        <v>88.180471617615595</v>
      </c>
      <c r="Z9" s="8">
        <f>IF( Days!Z9 &gt; 0, IPMT('Loan Detail'!$B$2/'Loan Detail'!$B$5, Days!Z9,'Loan Detail'!$B$3*'Loan Detail'!$B$5,Balance!Z9), 0)</f>
        <v>88.163965833334672</v>
      </c>
      <c r="AA9" s="8">
        <f>IF( Days!AA9 &gt; 0, IPMT('Loan Detail'!$B$2/'Loan Detail'!$B$5, Days!AA9,'Loan Detail'!$B$3*'Loan Detail'!$B$5,Balance!AA9), 0)</f>
        <v>88.14745618263035</v>
      </c>
      <c r="AB9" s="8">
        <f>IF( Days!AB9 &gt; 0, IPMT('Loan Detail'!$B$2/'Loan Detail'!$B$5, Days!AB9,'Loan Detail'!$B$3*'Loan Detail'!$B$5,Balance!AB9), 0)</f>
        <v>88.130942664596887</v>
      </c>
      <c r="AC9" s="8">
        <f>IF( Days!AC9 &gt; 0, IPMT('Loan Detail'!$B$2/'Loan Detail'!$B$5, Days!AC9,'Loan Detail'!$B$3*'Loan Detail'!$B$5,Balance!AC9), 0)</f>
        <v>88.114425278328383</v>
      </c>
      <c r="AD9" s="8">
        <f>IF( Days!AD9 &gt; 0, IPMT('Loan Detail'!$B$2/'Loan Detail'!$B$5, Days!AD9,'Loan Detail'!$B$3*'Loan Detail'!$B$5,Balance!AD9), 0)</f>
        <v>88.097904022918698</v>
      </c>
      <c r="AE9" s="8">
        <f>IF( Days!AE9 &gt; 0, IPMT('Loan Detail'!$B$2/'Loan Detail'!$B$5, Days!AE9,'Loan Detail'!$B$3*'Loan Detail'!$B$5,Balance!AE9), 0)</f>
        <v>88.081378897461505</v>
      </c>
      <c r="AF9" s="8">
        <f>IF( Days!AF9 &gt; 0, IPMT('Loan Detail'!$B$2/'Loan Detail'!$B$5, Days!AF9,'Loan Detail'!$B$3*'Loan Detail'!$B$5,Balance!AF9), 0)</f>
        <v>88.064849901050295</v>
      </c>
      <c r="AG9" s="8">
        <f>IF( Days!AG9 &gt; 0, IPMT('Loan Detail'!$B$2/'Loan Detail'!$B$5, Days!AG9,'Loan Detail'!$B$3*'Loan Detail'!$B$5,Balance!AG9), 0)</f>
        <v>88.048317032778272</v>
      </c>
      <c r="AH9" s="8">
        <f>IF( Days!AH9 &gt; 0, IPMT('Loan Detail'!$B$2/'Loan Detail'!$B$5, Days!AH9,'Loan Detail'!$B$3*'Loan Detail'!$B$5,Balance!AH9), 0)</f>
        <v>88.031780291738471</v>
      </c>
      <c r="AI9" s="8">
        <f>IF( Days!AI9 &gt; 0, IPMT('Loan Detail'!$B$2/'Loan Detail'!$B$5, Days!AI9,'Loan Detail'!$B$3*'Loan Detail'!$B$5,Balance!AI9), 0)</f>
        <v>88.015239677023715</v>
      </c>
    </row>
    <row r="10" spans="1:37" x14ac:dyDescent="0.3">
      <c r="A10">
        <v>8</v>
      </c>
      <c r="B10">
        <f t="shared" si="0"/>
        <v>31</v>
      </c>
      <c r="C10" s="11">
        <v>43831</v>
      </c>
      <c r="D10" s="19">
        <f>SUM(E10:INDEX(E10:AI10,1,B10))</f>
        <v>2492.1251341743668</v>
      </c>
      <c r="E10" s="8">
        <f>IF( Days!E10 &gt; 0, IPMT('Loan Detail'!$B$2/'Loan Detail'!$B$5, Days!E10,'Loan Detail'!$B$3*'Loan Detail'!$B$5,Balance!E10), 0)</f>
        <v>87.956955852357709</v>
      </c>
      <c r="F10" s="8">
        <f>IF( Days!F10 &gt; 0, IPMT('Loan Detail'!$B$2/'Loan Detail'!$B$5, Days!F10,'Loan Detail'!$B$3*'Loan Detail'!$B$5,Balance!F10), 0)</f>
        <v>87.940415336752324</v>
      </c>
      <c r="G10" s="8">
        <f>IF( Days!G10 &gt; 0, IPMT('Loan Detail'!$B$2/'Loan Detail'!$B$5, Days!G10,'Loan Detail'!$B$3*'Loan Detail'!$B$5,Balance!G10), 0)</f>
        <v>87.92387094658784</v>
      </c>
      <c r="H10" s="8">
        <f>IF( Days!H10 &gt; 0, IPMT('Loan Detail'!$B$2/'Loan Detail'!$B$5, Days!H10,'Loan Detail'!$B$3*'Loan Detail'!$B$5,Balance!H10), 0)</f>
        <v>87.907322680956582</v>
      </c>
      <c r="I10" s="8">
        <f>IF( Days!I10 &gt; 0, IPMT('Loan Detail'!$B$2/'Loan Detail'!$B$5, Days!I10,'Loan Detail'!$B$3*'Loan Detail'!$B$5,Balance!I10), 0)</f>
        <v>79.468932152110483</v>
      </c>
      <c r="J10" s="8">
        <f>IF( Days!J10 &gt; 0, IPMT('Loan Detail'!$B$2/'Loan Detail'!$B$5, Days!J10,'Loan Detail'!$B$3*'Loan Detail'!$B$5,Balance!J10), 0)</f>
        <v>79.45396255785765</v>
      </c>
      <c r="K10" s="8">
        <f>IF( Days!K10 &gt; 0, IPMT('Loan Detail'!$B$2/'Loan Detail'!$B$5, Days!K10,'Loan Detail'!$B$3*'Loan Detail'!$B$5,Balance!K10), 0)</f>
        <v>79.438989457028654</v>
      </c>
      <c r="L10" s="8">
        <f>IF( Days!L10 &gt; 0, IPMT('Loan Detail'!$B$2/'Loan Detail'!$B$5, Days!L10,'Loan Detail'!$B$3*'Loan Detail'!$B$5,Balance!L10), 0)</f>
        <v>79.424012848802036</v>
      </c>
      <c r="M10" s="8">
        <f>IF( Days!M10 &gt; 0, IPMT('Loan Detail'!$B$2/'Loan Detail'!$B$5, Days!M10,'Loan Detail'!$B$3*'Loan Detail'!$B$5,Balance!M10), 0)</f>
        <v>79.409032732356209</v>
      </c>
      <c r="N10" s="8">
        <f>IF( Days!N10 &gt; 0, IPMT('Loan Detail'!$B$2/'Loan Detail'!$B$5, Days!N10,'Loan Detail'!$B$3*'Loan Detail'!$B$5,Balance!N10), 0)</f>
        <v>79.39404910686946</v>
      </c>
      <c r="O10" s="8">
        <f>IF( Days!O10 &gt; 0, IPMT('Loan Detail'!$B$2/'Loan Detail'!$B$5, Days!O10,'Loan Detail'!$B$3*'Loan Detail'!$B$5,Balance!O10), 0)</f>
        <v>79.379061971519718</v>
      </c>
      <c r="P10" s="8">
        <f>IF( Days!P10 &gt; 0, IPMT('Loan Detail'!$B$2/'Loan Detail'!$B$5, Days!P10,'Loan Detail'!$B$3*'Loan Detail'!$B$5,Balance!P10), 0)</f>
        <v>79.364071325484872</v>
      </c>
      <c r="Q10" s="8">
        <f>IF( Days!Q10 &gt; 0, IPMT('Loan Detail'!$B$2/'Loan Detail'!$B$5, Days!Q10,'Loan Detail'!$B$3*'Loan Detail'!$B$5,Balance!Q10), 0)</f>
        <v>79.349077167942511</v>
      </c>
      <c r="R10" s="8">
        <f>IF( Days!R10 &gt; 0, IPMT('Loan Detail'!$B$2/'Loan Detail'!$B$5, Days!R10,'Loan Detail'!$B$3*'Loan Detail'!$B$5,Balance!R10), 0)</f>
        <v>79.334079498070111</v>
      </c>
      <c r="S10" s="8">
        <f>IF( Days!S10 &gt; 0, IPMT('Loan Detail'!$B$2/'Loan Detail'!$B$5, Days!S10,'Loan Detail'!$B$3*'Loan Detail'!$B$5,Balance!S10), 0)</f>
        <v>79.319078315044877</v>
      </c>
      <c r="T10" s="8">
        <f>IF( Days!T10 &gt; 0, IPMT('Loan Detail'!$B$2/'Loan Detail'!$B$5, Days!T10,'Loan Detail'!$B$3*'Loan Detail'!$B$5,Balance!T10), 0)</f>
        <v>79.30407361804393</v>
      </c>
      <c r="U10" s="8">
        <f>IF( Days!U10 &gt; 0, IPMT('Loan Detail'!$B$2/'Loan Detail'!$B$5, Days!U10,'Loan Detail'!$B$3*'Loan Detail'!$B$5,Balance!U10), 0)</f>
        <v>79.289065406244063</v>
      </c>
      <c r="V10" s="8">
        <f>IF( Days!V10 &gt; 0, IPMT('Loan Detail'!$B$2/'Loan Detail'!$B$5, Days!V10,'Loan Detail'!$B$3*'Loan Detail'!$B$5,Balance!V10), 0)</f>
        <v>79.274053678822</v>
      </c>
      <c r="W10" s="8">
        <f>IF( Days!W10 &gt; 0, IPMT('Loan Detail'!$B$2/'Loan Detail'!$B$5, Days!W10,'Loan Detail'!$B$3*'Loan Detail'!$B$5,Balance!W10), 0)</f>
        <v>79.259038434954178</v>
      </c>
      <c r="X10" s="8">
        <f>IF( Days!X10 &gt; 0, IPMT('Loan Detail'!$B$2/'Loan Detail'!$B$5, Days!X10,'Loan Detail'!$B$3*'Loan Detail'!$B$5,Balance!X10), 0)</f>
        <v>79.244019673816936</v>
      </c>
      <c r="Y10" s="8">
        <f>IF( Days!Y10 &gt; 0, IPMT('Loan Detail'!$B$2/'Loan Detail'!$B$5, Days!Y10,'Loan Detail'!$B$3*'Loan Detail'!$B$5,Balance!Y10), 0)</f>
        <v>79.22899739458633</v>
      </c>
      <c r="Z10" s="8">
        <f>IF( Days!Z10 &gt; 0, IPMT('Loan Detail'!$B$2/'Loan Detail'!$B$5, Days!Z10,'Loan Detail'!$B$3*'Loan Detail'!$B$5,Balance!Z10), 0)</f>
        <v>79.213971596438213</v>
      </c>
      <c r="AA10" s="8">
        <f>IF( Days!AA10 &gt; 0, IPMT('Loan Detail'!$B$2/'Loan Detail'!$B$5, Days!AA10,'Loan Detail'!$B$3*'Loan Detail'!$B$5,Balance!AA10), 0)</f>
        <v>79.198942278548387</v>
      </c>
      <c r="AB10" s="8">
        <f>IF( Days!AB10 &gt; 0, IPMT('Loan Detail'!$B$2/'Loan Detail'!$B$5, Days!AB10,'Loan Detail'!$B$3*'Loan Detail'!$B$5,Balance!AB10), 0)</f>
        <v>79.183909440092293</v>
      </c>
      <c r="AC10" s="8">
        <f>IF( Days!AC10 &gt; 0, IPMT('Loan Detail'!$B$2/'Loan Detail'!$B$5, Days!AC10,'Loan Detail'!$B$3*'Loan Detail'!$B$5,Balance!AC10), 0)</f>
        <v>79.168873080245291</v>
      </c>
      <c r="AD10" s="8">
        <f>IF( Days!AD10 &gt; 0, IPMT('Loan Detail'!$B$2/'Loan Detail'!$B$5, Days!AD10,'Loan Detail'!$B$3*'Loan Detail'!$B$5,Balance!AD10), 0)</f>
        <v>79.153833198182468</v>
      </c>
      <c r="AE10" s="8">
        <f>IF( Days!AE10 &gt; 0, IPMT('Loan Detail'!$B$2/'Loan Detail'!$B$5, Days!AE10,'Loan Detail'!$B$3*'Loan Detail'!$B$5,Balance!AE10), 0)</f>
        <v>79.138789793078786</v>
      </c>
      <c r="AF10" s="8">
        <f>IF( Days!AF10 &gt; 0, IPMT('Loan Detail'!$B$2/'Loan Detail'!$B$5, Days!AF10,'Loan Detail'!$B$3*'Loan Detail'!$B$5,Balance!AF10), 0)</f>
        <v>79.123742864108948</v>
      </c>
      <c r="AG10" s="8">
        <f>IF( Days!AG10 &gt; 0, IPMT('Loan Detail'!$B$2/'Loan Detail'!$B$5, Days!AG10,'Loan Detail'!$B$3*'Loan Detail'!$B$5,Balance!AG10), 0)</f>
        <v>79.108692410447588</v>
      </c>
      <c r="AH10" s="8">
        <f>IF( Days!AH10 &gt; 0, IPMT('Loan Detail'!$B$2/'Loan Detail'!$B$5, Days!AH10,'Loan Detail'!$B$3*'Loan Detail'!$B$5,Balance!AH10), 0)</f>
        <v>79.093638431268957</v>
      </c>
      <c r="AI10" s="8">
        <f>IF( Days!AI10 &gt; 0, IPMT('Loan Detail'!$B$2/'Loan Detail'!$B$5, Days!AI10,'Loan Detail'!$B$3*'Loan Detail'!$B$5,Balance!AI10), 0)</f>
        <v>79.078580925747261</v>
      </c>
    </row>
    <row r="11" spans="1:37" x14ac:dyDescent="0.3">
      <c r="A11">
        <v>9</v>
      </c>
      <c r="B11">
        <f t="shared" si="0"/>
        <v>29</v>
      </c>
      <c r="C11" s="11">
        <v>43862</v>
      </c>
      <c r="D11" s="19">
        <f>SUM(E11:INDEX(E11:AI11,1,B11))</f>
        <v>2076.0742484924394</v>
      </c>
      <c r="E11" s="8">
        <f>IF( Days!E11 &gt; 0, IPMT('Loan Detail'!$B$2/'Loan Detail'!$B$5, Days!E11,'Loan Detail'!$B$3*'Loan Detail'!$B$5,Balance!E11), 0)</f>
        <v>79.001049102410448</v>
      </c>
      <c r="F11" s="8">
        <f>IF( Days!F11 &gt; 0, IPMT('Loan Detail'!$B$2/'Loan Detail'!$B$5, Days!F11,'Loan Detail'!$B$3*'Loan Detail'!$B$5,Balance!F11), 0)</f>
        <v>78.985996444748849</v>
      </c>
      <c r="G11" s="8">
        <f>IF( Days!G11 &gt; 0, IPMT('Loan Detail'!$B$2/'Loan Detail'!$B$5, Days!G11,'Loan Detail'!$B$3*'Loan Detail'!$B$5,Balance!G11), 0)</f>
        <v>78.970940261053755</v>
      </c>
      <c r="H11" s="8">
        <f>IF( Days!H11 &gt; 0, IPMT('Loan Detail'!$B$2/'Loan Detail'!$B$5, Days!H11,'Loan Detail'!$B$3*'Loan Detail'!$B$5,Balance!H11), 0)</f>
        <v>78.955880550499188</v>
      </c>
      <c r="I11" s="8">
        <f>IF( Days!I11 &gt; 0, IPMT('Loan Detail'!$B$2/'Loan Detail'!$B$5, Days!I11,'Loan Detail'!$B$3*'Loan Detail'!$B$5,Balance!I11), 0)</f>
        <v>70.568331294253895</v>
      </c>
      <c r="J11" s="8">
        <f>IF( Days!J11 &gt; 0, IPMT('Loan Detail'!$B$2/'Loan Detail'!$B$5, Days!J11,'Loan Detail'!$B$3*'Loan Detail'!$B$5,Balance!J11), 0)</f>
        <v>70.5548625131607</v>
      </c>
      <c r="K11" s="8">
        <f>IF( Days!K11 &gt; 0, IPMT('Loan Detail'!$B$2/'Loan Detail'!$B$5, Days!K11,'Loan Detail'!$B$3*'Loan Detail'!$B$5,Balance!K11), 0)</f>
        <v>70.541390577051601</v>
      </c>
      <c r="L11" s="8">
        <f>IF( Days!L11 &gt; 0, IPMT('Loan Detail'!$B$2/'Loan Detail'!$B$5, Days!L11,'Loan Detail'!$B$3*'Loan Detail'!$B$5,Balance!L11), 0)</f>
        <v>70.527915485187648</v>
      </c>
      <c r="M11" s="8">
        <f>IF( Days!M11 &gt; 0, IPMT('Loan Detail'!$B$2/'Loan Detail'!$B$5, Days!M11,'Loan Detail'!$B$3*'Loan Detail'!$B$5,Balance!M11), 0)</f>
        <v>70.514437236829551</v>
      </c>
      <c r="N11" s="8">
        <f>IF( Days!N11 &gt; 0, IPMT('Loan Detail'!$B$2/'Loan Detail'!$B$5, Days!N11,'Loan Detail'!$B$3*'Loan Detail'!$B$5,Balance!N11), 0)</f>
        <v>70.500955831237945</v>
      </c>
      <c r="O11" s="8">
        <f>IF( Days!O11 &gt; 0, IPMT('Loan Detail'!$B$2/'Loan Detail'!$B$5, Days!O11,'Loan Detail'!$B$3*'Loan Detail'!$B$5,Balance!O11), 0)</f>
        <v>70.487471267673229</v>
      </c>
      <c r="P11" s="8">
        <f>IF( Days!P11 &gt; 0, IPMT('Loan Detail'!$B$2/'Loan Detail'!$B$5, Days!P11,'Loan Detail'!$B$3*'Loan Detail'!$B$5,Balance!P11), 0)</f>
        <v>70.473983545395697</v>
      </c>
      <c r="Q11" s="8">
        <f>IF( Days!Q11 &gt; 0, IPMT('Loan Detail'!$B$2/'Loan Detail'!$B$5, Days!Q11,'Loan Detail'!$B$3*'Loan Detail'!$B$5,Balance!Q11), 0)</f>
        <v>70.460492663665406</v>
      </c>
      <c r="R11" s="8">
        <f>IF( Days!R11 &gt; 0, IPMT('Loan Detail'!$B$2/'Loan Detail'!$B$5, Days!R11,'Loan Detail'!$B$3*'Loan Detail'!$B$5,Balance!R11), 0)</f>
        <v>70.446998621742281</v>
      </c>
      <c r="S11" s="8">
        <f>IF( Days!S11 &gt; 0, IPMT('Loan Detail'!$B$2/'Loan Detail'!$B$5, Days!S11,'Loan Detail'!$B$3*'Loan Detail'!$B$5,Balance!S11), 0)</f>
        <v>70.433501418886024</v>
      </c>
      <c r="T11" s="8">
        <f>IF( Days!T11 &gt; 0, IPMT('Loan Detail'!$B$2/'Loan Detail'!$B$5, Days!T11,'Loan Detail'!$B$3*'Loan Detail'!$B$5,Balance!T11), 0)</f>
        <v>70.420001054356263</v>
      </c>
      <c r="U11" s="8">
        <f>IF( Days!U11 &gt; 0, IPMT('Loan Detail'!$B$2/'Loan Detail'!$B$5, Days!U11,'Loan Detail'!$B$3*'Loan Detail'!$B$5,Balance!U11), 0)</f>
        <v>70.406497527412299</v>
      </c>
      <c r="V11" s="8">
        <f>IF( Days!V11 &gt; 0, IPMT('Loan Detail'!$B$2/'Loan Detail'!$B$5, Days!V11,'Loan Detail'!$B$3*'Loan Detail'!$B$5,Balance!V11), 0)</f>
        <v>70.39299083731342</v>
      </c>
      <c r="W11" s="8">
        <f>IF( Days!W11 &gt; 0, IPMT('Loan Detail'!$B$2/'Loan Detail'!$B$5, Days!W11,'Loan Detail'!$B$3*'Loan Detail'!$B$5,Balance!W11), 0)</f>
        <v>70.379480983318643</v>
      </c>
      <c r="X11" s="8">
        <f>IF( Days!X11 &gt; 0, IPMT('Loan Detail'!$B$2/'Loan Detail'!$B$5, Days!X11,'Loan Detail'!$B$3*'Loan Detail'!$B$5,Balance!X11), 0)</f>
        <v>70.365967964686817</v>
      </c>
      <c r="Y11" s="8">
        <f>IF( Days!Y11 &gt; 0, IPMT('Loan Detail'!$B$2/'Loan Detail'!$B$5, Days!Y11,'Loan Detail'!$B$3*'Loan Detail'!$B$5,Balance!Y11), 0)</f>
        <v>70.35245178067666</v>
      </c>
      <c r="Z11" s="8">
        <f>IF( Days!Z11 &gt; 0, IPMT('Loan Detail'!$B$2/'Loan Detail'!$B$5, Days!Z11,'Loan Detail'!$B$3*'Loan Detail'!$B$5,Balance!Z11), 0)</f>
        <v>70.338932430546706</v>
      </c>
      <c r="AA11" s="8">
        <f>IF( Days!AA11 &gt; 0, IPMT('Loan Detail'!$B$2/'Loan Detail'!$B$5, Days!AA11,'Loan Detail'!$B$3*'Loan Detail'!$B$5,Balance!AA11), 0)</f>
        <v>70.325409913555248</v>
      </c>
      <c r="AB11" s="8">
        <f>IF( Days!AB11 &gt; 0, IPMT('Loan Detail'!$B$2/'Loan Detail'!$B$5, Days!AB11,'Loan Detail'!$B$3*'Loan Detail'!$B$5,Balance!AB11), 0)</f>
        <v>70.311884228960508</v>
      </c>
      <c r="AC11" s="8">
        <f>IF( Days!AC11 &gt; 0, IPMT('Loan Detail'!$B$2/'Loan Detail'!$B$5, Days!AC11,'Loan Detail'!$B$3*'Loan Detail'!$B$5,Balance!AC11), 0)</f>
        <v>70.298355376020496</v>
      </c>
      <c r="AD11" s="8">
        <f>IF( Days!AD11 &gt; 0, IPMT('Loan Detail'!$B$2/'Loan Detail'!$B$5, Days!AD11,'Loan Detail'!$B$3*'Loan Detail'!$B$5,Balance!AD11), 0)</f>
        <v>70.284823353992991</v>
      </c>
      <c r="AE11" s="8">
        <f>IF( Days!AE11 &gt; 0, IPMT('Loan Detail'!$B$2/'Loan Detail'!$B$5, Days!AE11,'Loan Detail'!$B$3*'Loan Detail'!$B$5,Balance!AE11), 0)</f>
        <v>70.271288162135676</v>
      </c>
      <c r="AF11" s="8">
        <f>IF( Days!AF11 &gt; 0, IPMT('Loan Detail'!$B$2/'Loan Detail'!$B$5, Days!AF11,'Loan Detail'!$B$3*'Loan Detail'!$B$5,Balance!AF11), 0)</f>
        <v>70.257749799706033</v>
      </c>
      <c r="AG11" s="8">
        <f>IF( Days!AG11 &gt; 0, IPMT('Loan Detail'!$B$2/'Loan Detail'!$B$5, Days!AG11,'Loan Detail'!$B$3*'Loan Detail'!$B$5,Balance!AG11), 0)</f>
        <v>70.244208265961333</v>
      </c>
      <c r="AH11" s="8">
        <f>IF( Days!AH11 &gt; 0, IPMT('Loan Detail'!$B$2/'Loan Detail'!$B$5, Days!AH11,'Loan Detail'!$B$3*'Loan Detail'!$B$5,Balance!AH11), 0)</f>
        <v>70.230663560158732</v>
      </c>
      <c r="AI11" s="8">
        <f>IF( Days!AI11 &gt; 0, IPMT('Loan Detail'!$B$2/'Loan Detail'!$B$5, Days!AI11,'Loan Detail'!$B$3*'Loan Detail'!$B$5,Balance!AI11), 0)</f>
        <v>70.217115681555185</v>
      </c>
    </row>
    <row r="12" spans="1:37" x14ac:dyDescent="0.3">
      <c r="A12">
        <v>10</v>
      </c>
      <c r="B12">
        <f t="shared" si="0"/>
        <v>31</v>
      </c>
      <c r="C12" s="11">
        <v>43891</v>
      </c>
      <c r="D12" s="19">
        <f>SUM(E12:INDEX(E12:AI12,1,B12))</f>
        <v>1943.7258729283258</v>
      </c>
      <c r="E12" s="8">
        <f>IF( Days!E12 &gt; 0, IPMT('Loan Detail'!$B$2/'Loan Detail'!$B$5, Days!E12,'Loan Detail'!$B$3*'Loan Detail'!$B$5,Balance!E12), 0)</f>
        <v>70.137662317796853</v>
      </c>
      <c r="F12" s="8">
        <f>IF( Days!F12 &gt; 0, IPMT('Loan Detail'!$B$2/'Loan Detail'!$B$5, Days!F12,'Loan Detail'!$B$3*'Loan Detail'!$B$5,Balance!F12), 0)</f>
        <v>70.12413237964094</v>
      </c>
      <c r="G12" s="8">
        <f>IF( Days!G12 &gt; 0, IPMT('Loan Detail'!$B$2/'Loan Detail'!$B$5, Days!G12,'Loan Detail'!$B$3*'Loan Detail'!$B$5,Balance!G12), 0)</f>
        <v>70.110599272143347</v>
      </c>
      <c r="H12" s="8">
        <f>IF( Days!H12 &gt; 0, IPMT('Loan Detail'!$B$2/'Loan Detail'!$B$5, Days!H12,'Loan Detail'!$B$3*'Loan Detail'!$B$5,Balance!H12), 0)</f>
        <v>70.097062994561668</v>
      </c>
      <c r="I12" s="8">
        <f>IF( Days!I12 &gt; 0, IPMT('Loan Detail'!$B$2/'Loan Detail'!$B$5, Days!I12,'Loan Detail'!$B$3*'Loan Detail'!$B$5,Balance!I12), 0)</f>
        <v>61.757531408145361</v>
      </c>
      <c r="J12" s="8">
        <f>IF( Days!J12 &gt; 0, IPMT('Loan Detail'!$B$2/'Loan Detail'!$B$5, Days!J12,'Loan Detail'!$B$3*'Loan Detail'!$B$5,Balance!J12), 0)</f>
        <v>61.745597664858686</v>
      </c>
      <c r="K12" s="8">
        <f>IF( Days!K12 &gt; 0, IPMT('Loan Detail'!$B$2/'Loan Detail'!$B$5, Days!K12,'Loan Detail'!$B$3*'Loan Detail'!$B$5,Balance!K12), 0)</f>
        <v>61.733661126133512</v>
      </c>
      <c r="L12" s="8">
        <f>IF( Days!L12 &gt; 0, IPMT('Loan Detail'!$B$2/'Loan Detail'!$B$5, Days!L12,'Loan Detail'!$B$3*'Loan Detail'!$B$5,Balance!L12), 0)</f>
        <v>61.721721791315026</v>
      </c>
      <c r="M12" s="8">
        <f>IF( Days!M12 &gt; 0, IPMT('Loan Detail'!$B$2/'Loan Detail'!$B$5, Days!M12,'Loan Detail'!$B$3*'Loan Detail'!$B$5,Balance!M12), 0)</f>
        <v>61.70977965974825</v>
      </c>
      <c r="N12" s="8">
        <f>IF( Days!N12 &gt; 0, IPMT('Loan Detail'!$B$2/'Loan Detail'!$B$5, Days!N12,'Loan Detail'!$B$3*'Loan Detail'!$B$5,Balance!N12), 0)</f>
        <v>61.697834730778041</v>
      </c>
      <c r="O12" s="8">
        <f>IF( Days!O12 &gt; 0, IPMT('Loan Detail'!$B$2/'Loan Detail'!$B$5, Days!O12,'Loan Detail'!$B$3*'Loan Detail'!$B$5,Balance!O12), 0)</f>
        <v>61.685887003749137</v>
      </c>
      <c r="P12" s="8">
        <f>IF( Days!P12 &gt; 0, IPMT('Loan Detail'!$B$2/'Loan Detail'!$B$5, Days!P12,'Loan Detail'!$B$3*'Loan Detail'!$B$5,Balance!P12), 0)</f>
        <v>61.673936478006091</v>
      </c>
      <c r="Q12" s="8">
        <f>IF( Days!Q12 &gt; 0, IPMT('Loan Detail'!$B$2/'Loan Detail'!$B$5, Days!Q12,'Loan Detail'!$B$3*'Loan Detail'!$B$5,Balance!Q12), 0)</f>
        <v>61.661983152893313</v>
      </c>
      <c r="R12" s="8">
        <f>IF( Days!R12 &gt; 0, IPMT('Loan Detail'!$B$2/'Loan Detail'!$B$5, Days!R12,'Loan Detail'!$B$3*'Loan Detail'!$B$5,Balance!R12), 0)</f>
        <v>61.650027027755065</v>
      </c>
      <c r="S12" s="8">
        <f>IF( Days!S12 &gt; 0, IPMT('Loan Detail'!$B$2/'Loan Detail'!$B$5, Days!S12,'Loan Detail'!$B$3*'Loan Detail'!$B$5,Balance!S12), 0)</f>
        <v>61.638068101935438</v>
      </c>
      <c r="T12" s="8">
        <f>IF( Days!T12 &gt; 0, IPMT('Loan Detail'!$B$2/'Loan Detail'!$B$5, Days!T12,'Loan Detail'!$B$3*'Loan Detail'!$B$5,Balance!T12), 0)</f>
        <v>61.626106374778416</v>
      </c>
      <c r="U12" s="8">
        <f>IF( Days!U12 &gt; 0, IPMT('Loan Detail'!$B$2/'Loan Detail'!$B$5, Days!U12,'Loan Detail'!$B$3*'Loan Detail'!$B$5,Balance!U12), 0)</f>
        <v>61.614141845627763</v>
      </c>
      <c r="V12" s="8">
        <f>IF( Days!V12 &gt; 0, IPMT('Loan Detail'!$B$2/'Loan Detail'!$B$5, Days!V12,'Loan Detail'!$B$3*'Loan Detail'!$B$5,Balance!V12), 0)</f>
        <v>61.60217451382713</v>
      </c>
      <c r="W12" s="8">
        <f>IF( Days!W12 &gt; 0, IPMT('Loan Detail'!$B$2/'Loan Detail'!$B$5, Days!W12,'Loan Detail'!$B$3*'Loan Detail'!$B$5,Balance!W12), 0)</f>
        <v>61.590204378719996</v>
      </c>
      <c r="X12" s="8">
        <f>IF( Days!X12 &gt; 0, IPMT('Loan Detail'!$B$2/'Loan Detail'!$B$5, Days!X12,'Loan Detail'!$B$3*'Loan Detail'!$B$5,Balance!X12), 0)</f>
        <v>61.578231439649713</v>
      </c>
      <c r="Y12" s="8">
        <f>IF( Days!Y12 &gt; 0, IPMT('Loan Detail'!$B$2/'Loan Detail'!$B$5, Days!Y12,'Loan Detail'!$B$3*'Loan Detail'!$B$5,Balance!Y12), 0)</f>
        <v>61.566255695959462</v>
      </c>
      <c r="Z12" s="8">
        <f>IF( Days!Z12 &gt; 0, IPMT('Loan Detail'!$B$2/'Loan Detail'!$B$5, Days!Z12,'Loan Detail'!$B$3*'Loan Detail'!$B$5,Balance!Z12), 0)</f>
        <v>61.554277146992263</v>
      </c>
      <c r="AA12" s="8">
        <f>IF( Days!AA12 &gt; 0, IPMT('Loan Detail'!$B$2/'Loan Detail'!$B$5, Days!AA12,'Loan Detail'!$B$3*'Loan Detail'!$B$5,Balance!AA12), 0)</f>
        <v>61.542295792090997</v>
      </c>
      <c r="AB12" s="8">
        <f>IF( Days!AB12 &gt; 0, IPMT('Loan Detail'!$B$2/'Loan Detail'!$B$5, Days!AB12,'Loan Detail'!$B$3*'Loan Detail'!$B$5,Balance!AB12), 0)</f>
        <v>61.530311630598369</v>
      </c>
      <c r="AC12" s="8">
        <f>IF( Days!AC12 &gt; 0, IPMT('Loan Detail'!$B$2/'Loan Detail'!$B$5, Days!AC12,'Loan Detail'!$B$3*'Loan Detail'!$B$5,Balance!AC12), 0)</f>
        <v>61.518324661856958</v>
      </c>
      <c r="AD12" s="8">
        <f>IF( Days!AD12 &gt; 0, IPMT('Loan Detail'!$B$2/'Loan Detail'!$B$5, Days!AD12,'Loan Detail'!$B$3*'Loan Detail'!$B$5,Balance!AD12), 0)</f>
        <v>61.506334885209149</v>
      </c>
      <c r="AE12" s="8">
        <f>IF( Days!AE12 &gt; 0, IPMT('Loan Detail'!$B$2/'Loan Detail'!$B$5, Days!AE12,'Loan Detail'!$B$3*'Loan Detail'!$B$5,Balance!AE12), 0)</f>
        <v>61.494342299997243</v>
      </c>
      <c r="AF12" s="8">
        <f>IF( Days!AF12 &gt; 0, IPMT('Loan Detail'!$B$2/'Loan Detail'!$B$5, Days!AF12,'Loan Detail'!$B$3*'Loan Detail'!$B$5,Balance!AF12), 0)</f>
        <v>61.482346905563304</v>
      </c>
      <c r="AG12" s="8">
        <f>IF( Days!AG12 &gt; 0, IPMT('Loan Detail'!$B$2/'Loan Detail'!$B$5, Days!AG12,'Loan Detail'!$B$3*'Loan Detail'!$B$5,Balance!AG12), 0)</f>
        <v>61.470348701249335</v>
      </c>
      <c r="AH12" s="8">
        <f>IF( Days!AH12 &gt; 0, IPMT('Loan Detail'!$B$2/'Loan Detail'!$B$5, Days!AH12,'Loan Detail'!$B$3*'Loan Detail'!$B$5,Balance!AH12), 0)</f>
        <v>61.458347686397069</v>
      </c>
      <c r="AI12" s="8">
        <f>IF( Days!AI12 &gt; 0, IPMT('Loan Detail'!$B$2/'Loan Detail'!$B$5, Days!AI12,'Loan Detail'!$B$3*'Loan Detail'!$B$5,Balance!AI12), 0)</f>
        <v>61.446343860348172</v>
      </c>
    </row>
    <row r="13" spans="1:37" x14ac:dyDescent="0.3">
      <c r="A13">
        <v>11</v>
      </c>
      <c r="B13">
        <f t="shared" si="0"/>
        <v>30</v>
      </c>
      <c r="C13" s="11">
        <v>43922</v>
      </c>
      <c r="D13" s="19">
        <f>SUM(E13:INDEX(E13:AI13,1,B13))</f>
        <v>1622.2680796398654</v>
      </c>
      <c r="E13" s="8">
        <f>IF( Days!E13 &gt; 0, IPMT('Loan Detail'!$B$2/'Loan Detail'!$B$5, Days!E13,'Loan Detail'!$B$3*'Loan Detail'!$B$5,Balance!E13), 0)</f>
        <v>61.404930487607473</v>
      </c>
      <c r="F13" s="8">
        <f>IF( Days!F13 &gt; 0, IPMT('Loan Detail'!$B$2/'Loan Detail'!$B$5, Days!F13,'Loan Detail'!$B$3*'Loan Detail'!$B$5,Balance!F13), 0)</f>
        <v>61.392926785745551</v>
      </c>
      <c r="G13" s="8">
        <f>IF( Days!G13 &gt; 0, IPMT('Loan Detail'!$B$2/'Loan Detail'!$B$5, Days!G13,'Loan Detail'!$B$3*'Loan Detail'!$B$5,Balance!G13), 0)</f>
        <v>61.380920272057601</v>
      </c>
      <c r="H13" s="8">
        <f>IF( Days!H13 &gt; 0, IPMT('Loan Detail'!$B$2/'Loan Detail'!$B$5, Days!H13,'Loan Detail'!$B$3*'Loan Detail'!$B$5,Balance!H13), 0)</f>
        <v>61.36891094588492</v>
      </c>
      <c r="I13" s="8">
        <f>IF( Days!I13 &gt; 0, IPMT('Loan Detail'!$B$2/'Loan Detail'!$B$5, Days!I13,'Loan Detail'!$B$3*'Loan Detail'!$B$5,Balance!I13), 0)</f>
        <v>53.080957489803602</v>
      </c>
      <c r="J13" s="8">
        <f>IF( Days!J13 &gt; 0, IPMT('Loan Detail'!$B$2/'Loan Detail'!$B$5, Days!J13,'Loan Detail'!$B$3*'Loan Detail'!$B$5,Balance!J13), 0)</f>
        <v>53.070563137609454</v>
      </c>
      <c r="K13" s="8">
        <f>IF( Days!K13 &gt; 0, IPMT('Loan Detail'!$B$2/'Loan Detail'!$B$5, Days!K13,'Loan Detail'!$B$3*'Loan Detail'!$B$5,Balance!K13), 0)</f>
        <v>53.060166350573908</v>
      </c>
      <c r="L13" s="8">
        <f>IF( Days!L13 &gt; 0, IPMT('Loan Detail'!$B$2/'Loan Detail'!$B$5, Days!L13,'Loan Detail'!$B$3*'Loan Detail'!$B$5,Balance!L13), 0)</f>
        <v>53.049767128126597</v>
      </c>
      <c r="M13" s="8">
        <f>IF( Days!M13 &gt; 0, IPMT('Loan Detail'!$B$2/'Loan Detail'!$B$5, Days!M13,'Loan Detail'!$B$3*'Loan Detail'!$B$5,Balance!M13), 0)</f>
        <v>53.03936546969706</v>
      </c>
      <c r="N13" s="8">
        <f>IF( Days!N13 &gt; 0, IPMT('Loan Detail'!$B$2/'Loan Detail'!$B$5, Days!N13,'Loan Detail'!$B$3*'Loan Detail'!$B$5,Balance!N13), 0)</f>
        <v>53.028961374714648</v>
      </c>
      <c r="O13" s="8">
        <f>IF( Days!O13 &gt; 0, IPMT('Loan Detail'!$B$2/'Loan Detail'!$B$5, Days!O13,'Loan Detail'!$B$3*'Loan Detail'!$B$5,Balance!O13), 0)</f>
        <v>53.018554842608616</v>
      </c>
      <c r="P13" s="8">
        <f>IF( Days!P13 &gt; 0, IPMT('Loan Detail'!$B$2/'Loan Detail'!$B$5, Days!P13,'Loan Detail'!$B$3*'Loan Detail'!$B$5,Balance!P13), 0)</f>
        <v>53.008145872808086</v>
      </c>
      <c r="Q13" s="8">
        <f>IF( Days!Q13 &gt; 0, IPMT('Loan Detail'!$B$2/'Loan Detail'!$B$5, Days!Q13,'Loan Detail'!$B$3*'Loan Detail'!$B$5,Balance!Q13), 0)</f>
        <v>52.997734464742003</v>
      </c>
      <c r="R13" s="8">
        <f>IF( Days!R13 &gt; 0, IPMT('Loan Detail'!$B$2/'Loan Detail'!$B$5, Days!R13,'Loan Detail'!$B$3*'Loan Detail'!$B$5,Balance!R13), 0)</f>
        <v>52.987320617839252</v>
      </c>
      <c r="S13" s="8">
        <f>IF( Days!S13 &gt; 0, IPMT('Loan Detail'!$B$2/'Loan Detail'!$B$5, Days!S13,'Loan Detail'!$B$3*'Loan Detail'!$B$5,Balance!S13), 0)</f>
        <v>52.97690433152853</v>
      </c>
      <c r="T13" s="8">
        <f>IF( Days!T13 &gt; 0, IPMT('Loan Detail'!$B$2/'Loan Detail'!$B$5, Days!T13,'Loan Detail'!$B$3*'Loan Detail'!$B$5,Balance!T13), 0)</f>
        <v>52.966485605238404</v>
      </c>
      <c r="U13" s="8">
        <f>IF( Days!U13 &gt; 0, IPMT('Loan Detail'!$B$2/'Loan Detail'!$B$5, Days!U13,'Loan Detail'!$B$3*'Loan Detail'!$B$5,Balance!U13), 0)</f>
        <v>52.956064438397341</v>
      </c>
      <c r="V13" s="8">
        <f>IF( Days!V13 &gt; 0, IPMT('Loan Detail'!$B$2/'Loan Detail'!$B$5, Days!V13,'Loan Detail'!$B$3*'Loan Detail'!$B$5,Balance!V13), 0)</f>
        <v>52.945640830433625</v>
      </c>
      <c r="W13" s="8">
        <f>IF( Days!W13 &gt; 0, IPMT('Loan Detail'!$B$2/'Loan Detail'!$B$5, Days!W13,'Loan Detail'!$B$3*'Loan Detail'!$B$5,Balance!W13), 0)</f>
        <v>52.935214780775439</v>
      </c>
      <c r="X13" s="8">
        <f>IF( Days!X13 &gt; 0, IPMT('Loan Detail'!$B$2/'Loan Detail'!$B$5, Days!X13,'Loan Detail'!$B$3*'Loan Detail'!$B$5,Balance!X13), 0)</f>
        <v>52.924786288850832</v>
      </c>
      <c r="Y13" s="8">
        <f>IF( Days!Y13 &gt; 0, IPMT('Loan Detail'!$B$2/'Loan Detail'!$B$5, Days!Y13,'Loan Detail'!$B$3*'Loan Detail'!$B$5,Balance!Y13), 0)</f>
        <v>52.914355354087689</v>
      </c>
      <c r="Z13" s="8">
        <f>IF( Days!Z13 &gt; 0, IPMT('Loan Detail'!$B$2/'Loan Detail'!$B$5, Days!Z13,'Loan Detail'!$B$3*'Loan Detail'!$B$5,Balance!Z13), 0)</f>
        <v>52.903921975913818</v>
      </c>
      <c r="AA13" s="8">
        <f>IF( Days!AA13 &gt; 0, IPMT('Loan Detail'!$B$2/'Loan Detail'!$B$5, Days!AA13,'Loan Detail'!$B$3*'Loan Detail'!$B$5,Balance!AA13), 0)</f>
        <v>52.893486153756832</v>
      </c>
      <c r="AB13" s="8">
        <f>IF( Days!AB13 &gt; 0, IPMT('Loan Detail'!$B$2/'Loan Detail'!$B$5, Days!AB13,'Loan Detail'!$B$3*'Loan Detail'!$B$5,Balance!AB13), 0)</f>
        <v>52.883047887044256</v>
      </c>
      <c r="AC13" s="8">
        <f>IF( Days!AC13 &gt; 0, IPMT('Loan Detail'!$B$2/'Loan Detail'!$B$5, Days!AC13,'Loan Detail'!$B$3*'Loan Detail'!$B$5,Balance!AC13), 0)</f>
        <v>52.872607175203434</v>
      </c>
      <c r="AD13" s="8">
        <f>IF( Days!AD13 &gt; 0, IPMT('Loan Detail'!$B$2/'Loan Detail'!$B$5, Days!AD13,'Loan Detail'!$B$3*'Loan Detail'!$B$5,Balance!AD13), 0)</f>
        <v>52.862164017661634</v>
      </c>
      <c r="AE13" s="8">
        <f>IF( Days!AE13 &gt; 0, IPMT('Loan Detail'!$B$2/'Loan Detail'!$B$5, Days!AE13,'Loan Detail'!$B$3*'Loan Detail'!$B$5,Balance!AE13), 0)</f>
        <v>52.85171841384593</v>
      </c>
      <c r="AF13" s="8">
        <f>IF( Days!AF13 &gt; 0, IPMT('Loan Detail'!$B$2/'Loan Detail'!$B$5, Days!AF13,'Loan Detail'!$B$3*'Loan Detail'!$B$5,Balance!AF13), 0)</f>
        <v>52.841270363183305</v>
      </c>
      <c r="AG13" s="8">
        <f>IF( Days!AG13 &gt; 0, IPMT('Loan Detail'!$B$2/'Loan Detail'!$B$5, Days!AG13,'Loan Detail'!$B$3*'Loan Detail'!$B$5,Balance!AG13), 0)</f>
        <v>52.830819865100601</v>
      </c>
      <c r="AH13" s="8">
        <f>IF( Days!AH13 &gt; 0, IPMT('Loan Detail'!$B$2/'Loan Detail'!$B$5, Days!AH13,'Loan Detail'!$B$3*'Loan Detail'!$B$5,Balance!AH13), 0)</f>
        <v>52.820366919024522</v>
      </c>
      <c r="AI13" s="8">
        <f>IF( Days!AI13 &gt; 0, IPMT('Loan Detail'!$B$2/'Loan Detail'!$B$5, Days!AI13,'Loan Detail'!$B$3*'Loan Detail'!$B$5,Balance!AI13), 0)</f>
        <v>52.809911524381604</v>
      </c>
    </row>
    <row r="14" spans="1:37" x14ac:dyDescent="0.3">
      <c r="A14">
        <v>12</v>
      </c>
      <c r="B14">
        <f t="shared" si="0"/>
        <v>31</v>
      </c>
      <c r="C14" s="11">
        <v>43952</v>
      </c>
      <c r="D14" s="19">
        <f>SUM(E14:INDEX(E14:AI14,1,B14))</f>
        <v>1408.4794295295228</v>
      </c>
      <c r="E14" s="8">
        <f>IF( Days!E14 &gt; 0, IPMT('Loan Detail'!$B$2/'Loan Detail'!$B$5, Days!E14,'Loan Detail'!$B$3*'Loan Detail'!$B$5,Balance!E14), 0)</f>
        <v>52.738906513590535</v>
      </c>
      <c r="F14" s="8">
        <f>IF( Days!F14 &gt; 0, IPMT('Loan Detail'!$B$2/'Loan Detail'!$B$5, Days!F14,'Loan Detail'!$B$3*'Loan Detail'!$B$5,Balance!F14), 0)</f>
        <v>52.728462730791037</v>
      </c>
      <c r="G14" s="8">
        <f>IF( Days!G14 &gt; 0, IPMT('Loan Detail'!$B$2/'Loan Detail'!$B$5, Days!G14,'Loan Detail'!$B$3*'Loan Detail'!$B$5,Balance!G14), 0)</f>
        <v>52.718016501571185</v>
      </c>
      <c r="H14" s="8">
        <f>IF( Days!H14 &gt; 0, IPMT('Loan Detail'!$B$2/'Loan Detail'!$B$5, Days!H14,'Loan Detail'!$B$3*'Loan Detail'!$B$5,Balance!H14), 0)</f>
        <v>52.707567825357913</v>
      </c>
      <c r="I14" s="8">
        <f>IF( Days!I14 &gt; 0, IPMT('Loan Detail'!$B$2/'Loan Detail'!$B$5, Days!I14,'Loan Detail'!$B$3*'Loan Detail'!$B$5,Balance!I14), 0)</f>
        <v>44.469958908949891</v>
      </c>
      <c r="J14" s="8">
        <f>IF( Days!J14 &gt; 0, IPMT('Loan Detail'!$B$2/'Loan Detail'!$B$5, Days!J14,'Loan Detail'!$B$3*'Loan Detail'!$B$5,Balance!J14), 0)</f>
        <v>44.461137365328064</v>
      </c>
      <c r="K14" s="8">
        <f>IF( Days!K14 &gt; 0, IPMT('Loan Detail'!$B$2/'Loan Detail'!$B$5, Days!K14,'Loan Detail'!$B$3*'Loan Detail'!$B$5,Balance!K14), 0)</f>
        <v>44.452313755289865</v>
      </c>
      <c r="L14" s="8">
        <f>IF( Days!L14 &gt; 0, IPMT('Loan Detail'!$B$2/'Loan Detail'!$B$5, Days!L14,'Loan Detail'!$B$3*'Loan Detail'!$B$5,Balance!L14), 0)</f>
        <v>44.44348807835123</v>
      </c>
      <c r="M14" s="8">
        <f>IF( Days!M14 &gt; 0, IPMT('Loan Detail'!$B$2/'Loan Detail'!$B$5, Days!M14,'Loan Detail'!$B$3*'Loan Detail'!$B$5,Balance!M14), 0)</f>
        <v>44.434660334027988</v>
      </c>
      <c r="N14" s="8">
        <f>IF( Days!N14 &gt; 0, IPMT('Loan Detail'!$B$2/'Loan Detail'!$B$5, Days!N14,'Loan Detail'!$B$3*'Loan Detail'!$B$5,Balance!N14), 0)</f>
        <v>44.42583052183587</v>
      </c>
      <c r="O14" s="8">
        <f>IF( Days!O14 &gt; 0, IPMT('Loan Detail'!$B$2/'Loan Detail'!$B$5, Days!O14,'Loan Detail'!$B$3*'Loan Detail'!$B$5,Balance!O14), 0)</f>
        <v>44.416998641290498</v>
      </c>
      <c r="P14" s="8">
        <f>IF( Days!P14 &gt; 0, IPMT('Loan Detail'!$B$2/'Loan Detail'!$B$5, Days!P14,'Loan Detail'!$B$3*'Loan Detail'!$B$5,Balance!P14), 0)</f>
        <v>44.408164691907345</v>
      </c>
      <c r="Q14" s="8">
        <f>IF( Days!Q14 &gt; 0, IPMT('Loan Detail'!$B$2/'Loan Detail'!$B$5, Days!Q14,'Loan Detail'!$B$3*'Loan Detail'!$B$5,Balance!Q14), 0)</f>
        <v>44.399328673201808</v>
      </c>
      <c r="R14" s="8">
        <f>IF( Days!R14 &gt; 0, IPMT('Loan Detail'!$B$2/'Loan Detail'!$B$5, Days!R14,'Loan Detail'!$B$3*'Loan Detail'!$B$5,Balance!R14), 0)</f>
        <v>44.39049058468914</v>
      </c>
      <c r="S14" s="8">
        <f>IF( Days!S14 &gt; 0, IPMT('Loan Detail'!$B$2/'Loan Detail'!$B$5, Days!S14,'Loan Detail'!$B$3*'Loan Detail'!$B$5,Balance!S14), 0)</f>
        <v>44.381650425884509</v>
      </c>
      <c r="T14" s="8">
        <f>IF( Days!T14 &gt; 0, IPMT('Loan Detail'!$B$2/'Loan Detail'!$B$5, Days!T14,'Loan Detail'!$B$3*'Loan Detail'!$B$5,Balance!T14), 0)</f>
        <v>44.372808196302955</v>
      </c>
      <c r="U14" s="8">
        <f>IF( Days!U14 &gt; 0, IPMT('Loan Detail'!$B$2/'Loan Detail'!$B$5, Days!U14,'Loan Detail'!$B$3*'Loan Detail'!$B$5,Balance!U14), 0)</f>
        <v>44.363963895459406</v>
      </c>
      <c r="V14" s="8">
        <f>IF( Days!V14 &gt; 0, IPMT('Loan Detail'!$B$2/'Loan Detail'!$B$5, Days!V14,'Loan Detail'!$B$3*'Loan Detail'!$B$5,Balance!V14), 0)</f>
        <v>44.355117522868667</v>
      </c>
      <c r="W14" s="8">
        <f>IF( Days!W14 &gt; 0, IPMT('Loan Detail'!$B$2/'Loan Detail'!$B$5, Days!W14,'Loan Detail'!$B$3*'Loan Detail'!$B$5,Balance!W14), 0)</f>
        <v>44.346269078045452</v>
      </c>
      <c r="X14" s="8">
        <f>IF( Days!X14 &gt; 0, IPMT('Loan Detail'!$B$2/'Loan Detail'!$B$5, Days!X14,'Loan Detail'!$B$3*'Loan Detail'!$B$5,Balance!X14), 0)</f>
        <v>44.337418560504332</v>
      </c>
      <c r="Y14" s="8">
        <f>IF( Days!Y14 &gt; 0, IPMT('Loan Detail'!$B$2/'Loan Detail'!$B$5, Days!Y14,'Loan Detail'!$B$3*'Loan Detail'!$B$5,Balance!Y14), 0)</f>
        <v>44.328565969759808</v>
      </c>
      <c r="Z14" s="8">
        <f>IF( Days!Z14 &gt; 0, IPMT('Loan Detail'!$B$2/'Loan Detail'!$B$5, Days!Z14,'Loan Detail'!$B$3*'Loan Detail'!$B$5,Balance!Z14), 0)</f>
        <v>44.319711305326194</v>
      </c>
      <c r="AA14" s="8">
        <f>IF( Days!AA14 &gt; 0, IPMT('Loan Detail'!$B$2/'Loan Detail'!$B$5, Days!AA14,'Loan Detail'!$B$3*'Loan Detail'!$B$5,Balance!AA14), 0)</f>
        <v>44.310854566717772</v>
      </c>
      <c r="AB14" s="8">
        <f>IF( Days!AB14 &gt; 0, IPMT('Loan Detail'!$B$2/'Loan Detail'!$B$5, Days!AB14,'Loan Detail'!$B$3*'Loan Detail'!$B$5,Balance!AB14), 0)</f>
        <v>44.301995753448658</v>
      </c>
      <c r="AC14" s="8">
        <f>IF( Days!AC14 &gt; 0, IPMT('Loan Detail'!$B$2/'Loan Detail'!$B$5, Days!AC14,'Loan Detail'!$B$3*'Loan Detail'!$B$5,Balance!AC14), 0)</f>
        <v>44.293134865032876</v>
      </c>
      <c r="AD14" s="8">
        <f>IF( Days!AD14 &gt; 0, IPMT('Loan Detail'!$B$2/'Loan Detail'!$B$5, Days!AD14,'Loan Detail'!$B$3*'Loan Detail'!$B$5,Balance!AD14), 0)</f>
        <v>44.284271900984322</v>
      </c>
      <c r="AE14" s="8">
        <f>IF( Days!AE14 &gt; 0, IPMT('Loan Detail'!$B$2/'Loan Detail'!$B$5, Days!AE14,'Loan Detail'!$B$3*'Loan Detail'!$B$5,Balance!AE14), 0)</f>
        <v>44.275406860816801</v>
      </c>
      <c r="AF14" s="8">
        <f>IF( Days!AF14 &gt; 0, IPMT('Loan Detail'!$B$2/'Loan Detail'!$B$5, Days!AF14,'Loan Detail'!$B$3*'Loan Detail'!$B$5,Balance!AF14), 0)</f>
        <v>44.266539744043961</v>
      </c>
      <c r="AG14" s="8">
        <f>IF( Days!AG14 &gt; 0, IPMT('Loan Detail'!$B$2/'Loan Detail'!$B$5, Days!AG14,'Loan Detail'!$B$3*'Loan Detail'!$B$5,Balance!AG14), 0)</f>
        <v>44.257670550179419</v>
      </c>
      <c r="AH14" s="8">
        <f>IF( Days!AH14 &gt; 0, IPMT('Loan Detail'!$B$2/'Loan Detail'!$B$5, Days!AH14,'Loan Detail'!$B$3*'Loan Detail'!$B$5,Balance!AH14), 0)</f>
        <v>44.24879927873657</v>
      </c>
      <c r="AI14" s="8">
        <f>IF( Days!AI14 &gt; 0, IPMT('Loan Detail'!$B$2/'Loan Detail'!$B$5, Days!AI14,'Loan Detail'!$B$3*'Loan Detail'!$B$5,Balance!AI14), 0)</f>
        <v>44.239925929228761</v>
      </c>
    </row>
    <row r="15" spans="1:37" x14ac:dyDescent="0.3">
      <c r="A15">
        <v>13</v>
      </c>
      <c r="B15">
        <f t="shared" si="0"/>
        <v>30</v>
      </c>
      <c r="C15" s="11">
        <v>43983</v>
      </c>
      <c r="D15" s="19">
        <f>SUM(E15:INDEX(E15:AI15,1,B15))</f>
        <v>1109.6067214168484</v>
      </c>
      <c r="E15" s="8">
        <f>IF( Days!E15 &gt; 0, IPMT('Loan Detail'!$B$2/'Loan Detail'!$B$5, Days!E15,'Loan Detail'!$B$3*'Loan Detail'!$B$5,Balance!E15), 0)</f>
        <v>44.184118838278572</v>
      </c>
      <c r="F15" s="8">
        <f>IF( Days!F15 &gt; 0, IPMT('Loan Detail'!$B$2/'Loan Detail'!$B$5, Days!F15,'Loan Detail'!$B$3*'Loan Detail'!$B$5,Balance!F15), 0)</f>
        <v>44.175250750720885</v>
      </c>
      <c r="G15" s="8">
        <f>IF( Days!G15 &gt; 0, IPMT('Loan Detail'!$B$2/'Loan Detail'!$B$5, Days!G15,'Loan Detail'!$B$3*'Loan Detail'!$B$5,Balance!G15), 0)</f>
        <v>44.166380585844053</v>
      </c>
      <c r="H15" s="8">
        <f>IF( Days!H15 &gt; 0, IPMT('Loan Detail'!$B$2/'Loan Detail'!$B$5, Days!H15,'Loan Detail'!$B$3*'Loan Detail'!$B$5,Balance!H15), 0)</f>
        <v>44.157508343161481</v>
      </c>
      <c r="I15" s="8">
        <f>IF( Days!I15 &gt; 0, IPMT('Loan Detail'!$B$2/'Loan Detail'!$B$5, Days!I15,'Loan Detail'!$B$3*'Loan Detail'!$B$5,Balance!I15), 0)</f>
        <v>35.972247278116534</v>
      </c>
      <c r="J15" s="8">
        <f>IF( Days!J15 &gt; 0, IPMT('Loan Detail'!$B$2/'Loan Detail'!$B$5, Days!J15,'Loan Detail'!$B$3*'Loan Detail'!$B$5,Balance!J15), 0)</f>
        <v>35.965014799604475</v>
      </c>
      <c r="K15" s="8">
        <f>IF( Days!K15 &gt; 0, IPMT('Loan Detail'!$B$2/'Loan Detail'!$B$5, Days!K15,'Loan Detail'!$B$3*'Loan Detail'!$B$5,Balance!K15), 0)</f>
        <v>35.957780626909077</v>
      </c>
      <c r="L15" s="8">
        <f>IF( Days!L15 &gt; 0, IPMT('Loan Detail'!$B$2/'Loan Detail'!$B$5, Days!L15,'Loan Detail'!$B$3*'Loan Detail'!$B$5,Balance!L15), 0)</f>
        <v>35.950544759633523</v>
      </c>
      <c r="M15" s="8">
        <f>IF( Days!M15 &gt; 0, IPMT('Loan Detail'!$B$2/'Loan Detail'!$B$5, Days!M15,'Loan Detail'!$B$3*'Loan Detail'!$B$5,Balance!M15), 0)</f>
        <v>35.943307197380818</v>
      </c>
      <c r="N15" s="8">
        <f>IF( Days!N15 &gt; 0, IPMT('Loan Detail'!$B$2/'Loan Detail'!$B$5, Days!N15,'Loan Detail'!$B$3*'Loan Detail'!$B$5,Balance!N15), 0)</f>
        <v>35.936067939753954</v>
      </c>
      <c r="O15" s="8">
        <f>IF( Days!O15 &gt; 0, IPMT('Loan Detail'!$B$2/'Loan Detail'!$B$5, Days!O15,'Loan Detail'!$B$3*'Loan Detail'!$B$5,Balance!O15), 0)</f>
        <v>35.928826986355787</v>
      </c>
      <c r="P15" s="8">
        <f>IF( Days!P15 &gt; 0, IPMT('Loan Detail'!$B$2/'Loan Detail'!$B$5, Days!P15,'Loan Detail'!$B$3*'Loan Detail'!$B$5,Balance!P15), 0)</f>
        <v>35.921584336789074</v>
      </c>
      <c r="Q15" s="8">
        <f>IF( Days!Q15 &gt; 0, IPMT('Loan Detail'!$B$2/'Loan Detail'!$B$5, Days!Q15,'Loan Detail'!$B$3*'Loan Detail'!$B$5,Balance!Q15), 0)</f>
        <v>35.914339990656515</v>
      </c>
      <c r="R15" s="8">
        <f>IF( Days!R15 &gt; 0, IPMT('Loan Detail'!$B$2/'Loan Detail'!$B$5, Days!R15,'Loan Detail'!$B$3*'Loan Detail'!$B$5,Balance!R15), 0)</f>
        <v>35.907093947560668</v>
      </c>
      <c r="S15" s="8">
        <f>IF( Days!S15 &gt; 0, IPMT('Loan Detail'!$B$2/'Loan Detail'!$B$5, Days!S15,'Loan Detail'!$B$3*'Loan Detail'!$B$5,Balance!S15), 0)</f>
        <v>35.899846207104055</v>
      </c>
      <c r="T15" s="8">
        <f>IF( Days!T15 &gt; 0, IPMT('Loan Detail'!$B$2/'Loan Detail'!$B$5, Days!T15,'Loan Detail'!$B$3*'Loan Detail'!$B$5,Balance!T15), 0)</f>
        <v>35.892596768889057</v>
      </c>
      <c r="U15" s="8">
        <f>IF( Days!U15 &gt; 0, IPMT('Loan Detail'!$B$2/'Loan Detail'!$B$5, Days!U15,'Loan Detail'!$B$3*'Loan Detail'!$B$5,Balance!U15), 0)</f>
        <v>35.885345632517982</v>
      </c>
      <c r="V15" s="8">
        <f>IF( Days!V15 &gt; 0, IPMT('Loan Detail'!$B$2/'Loan Detail'!$B$5, Days!V15,'Loan Detail'!$B$3*'Loan Detail'!$B$5,Balance!V15), 0)</f>
        <v>35.878092797593034</v>
      </c>
      <c r="W15" s="8">
        <f>IF( Days!W15 &gt; 0, IPMT('Loan Detail'!$B$2/'Loan Detail'!$B$5, Days!W15,'Loan Detail'!$B$3*'Loan Detail'!$B$5,Balance!W15), 0)</f>
        <v>35.870838263716365</v>
      </c>
      <c r="X15" s="8">
        <f>IF( Days!X15 &gt; 0, IPMT('Loan Detail'!$B$2/'Loan Detail'!$B$5, Days!X15,'Loan Detail'!$B$3*'Loan Detail'!$B$5,Balance!X15), 0)</f>
        <v>35.863582030489972</v>
      </c>
      <c r="Y15" s="8">
        <f>IF( Days!Y15 &gt; 0, IPMT('Loan Detail'!$B$2/'Loan Detail'!$B$5, Days!Y15,'Loan Detail'!$B$3*'Loan Detail'!$B$5,Balance!Y15), 0)</f>
        <v>35.856324097515788</v>
      </c>
      <c r="Z15" s="8">
        <f>IF( Days!Z15 &gt; 0, IPMT('Loan Detail'!$B$2/'Loan Detail'!$B$5, Days!Z15,'Loan Detail'!$B$3*'Loan Detail'!$B$5,Balance!Z15), 0)</f>
        <v>35.849064464395667</v>
      </c>
      <c r="AA15" s="8">
        <f>IF( Days!AA15 &gt; 0, IPMT('Loan Detail'!$B$2/'Loan Detail'!$B$5, Days!AA15,'Loan Detail'!$B$3*'Loan Detail'!$B$5,Balance!AA15), 0)</f>
        <v>35.84180313073135</v>
      </c>
      <c r="AB15" s="8">
        <f>IF( Days!AB15 &gt; 0, IPMT('Loan Detail'!$B$2/'Loan Detail'!$B$5, Days!AB15,'Loan Detail'!$B$3*'Loan Detail'!$B$5,Balance!AB15), 0)</f>
        <v>35.834540096124492</v>
      </c>
      <c r="AC15" s="8">
        <f>IF( Days!AC15 &gt; 0, IPMT('Loan Detail'!$B$2/'Loan Detail'!$B$5, Days!AC15,'Loan Detail'!$B$3*'Loan Detail'!$B$5,Balance!AC15), 0)</f>
        <v>35.82727536017665</v>
      </c>
      <c r="AD15" s="8">
        <f>IF( Days!AD15 &gt; 0, IPMT('Loan Detail'!$B$2/'Loan Detail'!$B$5, Days!AD15,'Loan Detail'!$B$3*'Loan Detail'!$B$5,Balance!AD15), 0)</f>
        <v>35.820008922489279</v>
      </c>
      <c r="AE15" s="8">
        <f>IF( Days!AE15 &gt; 0, IPMT('Loan Detail'!$B$2/'Loan Detail'!$B$5, Days!AE15,'Loan Detail'!$B$3*'Loan Detail'!$B$5,Balance!AE15), 0)</f>
        <v>35.812740782663766</v>
      </c>
      <c r="AF15" s="8">
        <f>IF( Days!AF15 &gt; 0, IPMT('Loan Detail'!$B$2/'Loan Detail'!$B$5, Days!AF15,'Loan Detail'!$B$3*'Loan Detail'!$B$5,Balance!AF15), 0)</f>
        <v>35.805470940301404</v>
      </c>
      <c r="AG15" s="8">
        <f>IF( Days!AG15 &gt; 0, IPMT('Loan Detail'!$B$2/'Loan Detail'!$B$5, Days!AG15,'Loan Detail'!$B$3*'Loan Detail'!$B$5,Balance!AG15), 0)</f>
        <v>35.798199395003358</v>
      </c>
      <c r="AH15" s="8">
        <f>IF( Days!AH15 &gt; 0, IPMT('Loan Detail'!$B$2/'Loan Detail'!$B$5, Days!AH15,'Loan Detail'!$B$3*'Loan Detail'!$B$5,Balance!AH15), 0)</f>
        <v>35.79092614637073</v>
      </c>
      <c r="AI15" s="8">
        <f>IF( Days!AI15 &gt; 0, IPMT('Loan Detail'!$B$2/'Loan Detail'!$B$5, Days!AI15,'Loan Detail'!$B$3*'Loan Detail'!$B$5,Balance!AI15), 0)</f>
        <v>35.783651194004527</v>
      </c>
    </row>
    <row r="16" spans="1:37" x14ac:dyDescent="0.3">
      <c r="A16">
        <v>14</v>
      </c>
      <c r="B16">
        <f t="shared" si="0"/>
        <v>31</v>
      </c>
      <c r="C16" s="11">
        <v>44013</v>
      </c>
      <c r="D16" s="19">
        <f>SUM(E16:INDEX(E16:AI16,1,B16))</f>
        <v>885.04232541904707</v>
      </c>
      <c r="E16" s="8">
        <f>IF( Days!E16 &gt; 0, IPMT('Loan Detail'!$B$2/'Loan Detail'!$B$5, Days!E16,'Loan Detail'!$B$3*'Loan Detail'!$B$5,Balance!E16), 0)</f>
        <v>35.718437964133521</v>
      </c>
      <c r="F16" s="8">
        <f>IF( Days!F16 &gt; 0, IPMT('Loan Detail'!$B$2/'Loan Detail'!$B$5, Days!F16,'Loan Detail'!$B$3*'Loan Detail'!$B$5,Balance!F16), 0)</f>
        <v>35.711174568837926</v>
      </c>
      <c r="G16" s="8">
        <f>IF( Days!G16 &gt; 0, IPMT('Loan Detail'!$B$2/'Loan Detail'!$B$5, Days!G16,'Loan Detail'!$B$3*'Loan Detail'!$B$5,Balance!G16), 0)</f>
        <v>35.703909472116855</v>
      </c>
      <c r="H16" s="8">
        <f>IF( Days!H16 &gt; 0, IPMT('Loan Detail'!$B$2/'Loan Detail'!$B$5, Days!H16,'Loan Detail'!$B$3*'Loan Detail'!$B$5,Balance!H16), 0)</f>
        <v>35.696642673571752</v>
      </c>
      <c r="I16" s="8">
        <f>IF( Days!I16 &gt; 0, IPMT('Loan Detail'!$B$2/'Loan Detail'!$B$5, Days!I16,'Loan Detail'!$B$3*'Loan Detail'!$B$5,Balance!I16), 0)</f>
        <v>27.56247294388243</v>
      </c>
      <c r="J16" s="8">
        <f>IF( Days!J16 &gt; 0, IPMT('Loan Detail'!$B$2/'Loan Detail'!$B$5, Days!J16,'Loan Detail'!$B$3*'Loan Detail'!$B$5,Balance!J16), 0)</f>
        <v>27.556858253547972</v>
      </c>
      <c r="K16" s="8">
        <f>IF( Days!K16 &gt; 0, IPMT('Loan Detail'!$B$2/'Loan Detail'!$B$5, Days!K16,'Loan Detail'!$B$3*'Loan Detail'!$B$5,Balance!K16), 0)</f>
        <v>27.551242247991524</v>
      </c>
      <c r="L16" s="8">
        <f>IF( Days!L16 &gt; 0, IPMT('Loan Detail'!$B$2/'Loan Detail'!$B$5, Days!L16,'Loan Detail'!$B$3*'Loan Detail'!$B$5,Balance!L16), 0)</f>
        <v>27.54562492690502</v>
      </c>
      <c r="M16" s="8">
        <f>IF( Days!M16 &gt; 0, IPMT('Loan Detail'!$B$2/'Loan Detail'!$B$5, Days!M16,'Loan Detail'!$B$3*'Loan Detail'!$B$5,Balance!M16), 0)</f>
        <v>27.54000628998028</v>
      </c>
      <c r="N16" s="8">
        <f>IF( Days!N16 &gt; 0, IPMT('Loan Detail'!$B$2/'Loan Detail'!$B$5, Days!N16,'Loan Detail'!$B$3*'Loan Detail'!$B$5,Balance!N16), 0)</f>
        <v>27.53438633690909</v>
      </c>
      <c r="O16" s="8">
        <f>IF( Days!O16 &gt; 0, IPMT('Loan Detail'!$B$2/'Loan Detail'!$B$5, Days!O16,'Loan Detail'!$B$3*'Loan Detail'!$B$5,Balance!O16), 0)</f>
        <v>27.52876506738313</v>
      </c>
      <c r="P16" s="8">
        <f>IF( Days!P16 &gt; 0, IPMT('Loan Detail'!$B$2/'Loan Detail'!$B$5, Days!P16,'Loan Detail'!$B$3*'Loan Detail'!$B$5,Balance!P16), 0)</f>
        <v>27.523142481094041</v>
      </c>
      <c r="Q16" s="8">
        <f>IF( Days!Q16 &gt; 0, IPMT('Loan Detail'!$B$2/'Loan Detail'!$B$5, Days!Q16,'Loan Detail'!$B$3*'Loan Detail'!$B$5,Balance!Q16), 0)</f>
        <v>27.517518577733366</v>
      </c>
      <c r="R16" s="8">
        <f>IF( Days!R16 &gt; 0, IPMT('Loan Detail'!$B$2/'Loan Detail'!$B$5, Days!R16,'Loan Detail'!$B$3*'Loan Detail'!$B$5,Balance!R16), 0)</f>
        <v>27.511893356992591</v>
      </c>
      <c r="S16" s="8">
        <f>IF( Days!S16 &gt; 0, IPMT('Loan Detail'!$B$2/'Loan Detail'!$B$5, Days!S16,'Loan Detail'!$B$3*'Loan Detail'!$B$5,Balance!S16), 0)</f>
        <v>27.50626681856312</v>
      </c>
      <c r="T16" s="8">
        <f>IF( Days!T16 &gt; 0, IPMT('Loan Detail'!$B$2/'Loan Detail'!$B$5, Days!T16,'Loan Detail'!$B$3*'Loan Detail'!$B$5,Balance!T16), 0)</f>
        <v>27.500638962136289</v>
      </c>
      <c r="U16" s="8">
        <f>IF( Days!U16 &gt; 0, IPMT('Loan Detail'!$B$2/'Loan Detail'!$B$5, Days!U16,'Loan Detail'!$B$3*'Loan Detail'!$B$5,Balance!U16), 0)</f>
        <v>27.495009787403376</v>
      </c>
      <c r="V16" s="8">
        <f>IF( Days!V16 &gt; 0, IPMT('Loan Detail'!$B$2/'Loan Detail'!$B$5, Days!V16,'Loan Detail'!$B$3*'Loan Detail'!$B$5,Balance!V16), 0)</f>
        <v>27.489379294055542</v>
      </c>
      <c r="W16" s="8">
        <f>IF( Days!W16 &gt; 0, IPMT('Loan Detail'!$B$2/'Loan Detail'!$B$5, Days!W16,'Loan Detail'!$B$3*'Loan Detail'!$B$5,Balance!W16), 0)</f>
        <v>27.483747481783933</v>
      </c>
      <c r="X16" s="8">
        <f>IF( Days!X16 &gt; 0, IPMT('Loan Detail'!$B$2/'Loan Detail'!$B$5, Days!X16,'Loan Detail'!$B$3*'Loan Detail'!$B$5,Balance!X16), 0)</f>
        <v>27.478114350279583</v>
      </c>
      <c r="Y16" s="8">
        <f>IF( Days!Y16 &gt; 0, IPMT('Loan Detail'!$B$2/'Loan Detail'!$B$5, Days!Y16,'Loan Detail'!$B$3*'Loan Detail'!$B$5,Balance!Y16), 0)</f>
        <v>27.472479899233477</v>
      </c>
      <c r="Z16" s="8">
        <f>IF( Days!Z16 &gt; 0, IPMT('Loan Detail'!$B$2/'Loan Detail'!$B$5, Days!Z16,'Loan Detail'!$B$3*'Loan Detail'!$B$5,Balance!Z16), 0)</f>
        <v>27.466844128336501</v>
      </c>
      <c r="AA16" s="8">
        <f>IF( Days!AA16 &gt; 0, IPMT('Loan Detail'!$B$2/'Loan Detail'!$B$5, Days!AA16,'Loan Detail'!$B$3*'Loan Detail'!$B$5,Balance!AA16), 0)</f>
        <v>27.461207037279497</v>
      </c>
      <c r="AB16" s="8">
        <f>IF( Days!AB16 &gt; 0, IPMT('Loan Detail'!$B$2/'Loan Detail'!$B$5, Days!AB16,'Loan Detail'!$B$3*'Loan Detail'!$B$5,Balance!AB16), 0)</f>
        <v>27.455568625753212</v>
      </c>
      <c r="AC16" s="8">
        <f>IF( Days!AC16 &gt; 0, IPMT('Loan Detail'!$B$2/'Loan Detail'!$B$5, Days!AC16,'Loan Detail'!$B$3*'Loan Detail'!$B$5,Balance!AC16), 0)</f>
        <v>27.449928893448345</v>
      </c>
      <c r="AD16" s="8">
        <f>IF( Days!AD16 &gt; 0, IPMT('Loan Detail'!$B$2/'Loan Detail'!$B$5, Days!AD16,'Loan Detail'!$B$3*'Loan Detail'!$B$5,Balance!AD16), 0)</f>
        <v>27.444287840055498</v>
      </c>
      <c r="AE16" s="8">
        <f>IF( Days!AE16 &gt; 0, IPMT('Loan Detail'!$B$2/'Loan Detail'!$B$5, Days!AE16,'Loan Detail'!$B$3*'Loan Detail'!$B$5,Balance!AE16), 0)</f>
        <v>27.438645465265211</v>
      </c>
      <c r="AF16" s="8">
        <f>IF( Days!AF16 &gt; 0, IPMT('Loan Detail'!$B$2/'Loan Detail'!$B$5, Days!AF16,'Loan Detail'!$B$3*'Loan Detail'!$B$5,Balance!AF16), 0)</f>
        <v>27.433001768767955</v>
      </c>
      <c r="AG16" s="8">
        <f>IF( Days!AG16 &gt; 0, IPMT('Loan Detail'!$B$2/'Loan Detail'!$B$5, Days!AG16,'Loan Detail'!$B$3*'Loan Detail'!$B$5,Balance!AG16), 0)</f>
        <v>27.427356750254116</v>
      </c>
      <c r="AH16" s="8">
        <f>IF( Days!AH16 &gt; 0, IPMT('Loan Detail'!$B$2/'Loan Detail'!$B$5, Days!AH16,'Loan Detail'!$B$3*'Loan Detail'!$B$5,Balance!AH16), 0)</f>
        <v>27.421710409414032</v>
      </c>
      <c r="AI16" s="8">
        <f>IF( Days!AI16 &gt; 0, IPMT('Loan Detail'!$B$2/'Loan Detail'!$B$5, Days!AI16,'Loan Detail'!$B$3*'Loan Detail'!$B$5,Balance!AI16), 0)</f>
        <v>27.416062745937939</v>
      </c>
    </row>
    <row r="17" spans="1:35" x14ac:dyDescent="0.3">
      <c r="A17">
        <v>15</v>
      </c>
      <c r="B17">
        <f t="shared" si="0"/>
        <v>31</v>
      </c>
      <c r="C17" s="11">
        <v>44044</v>
      </c>
      <c r="D17" s="19">
        <f>SUM(E17:INDEX(E17:AI17,1,B17))</f>
        <v>628.13545509629591</v>
      </c>
      <c r="E17" s="8">
        <f>IF( Days!E17 &gt; 0, IPMT('Loan Detail'!$B$2/'Loan Detail'!$B$5, Days!E17,'Loan Detail'!$B$3*'Loan Detail'!$B$5,Balance!E17), 0)</f>
        <v>27.361724380218345</v>
      </c>
      <c r="F17" s="8">
        <f>IF( Days!F17 &gt; 0, IPMT('Loan Detail'!$B$2/'Loan Detail'!$B$5, Days!F17,'Loan Detail'!$B$3*'Loan Detail'!$B$5,Balance!F17), 0)</f>
        <v>27.356084107239653</v>
      </c>
      <c r="G17" s="8">
        <f>IF( Days!G17 &gt; 0, IPMT('Loan Detail'!$B$2/'Loan Detail'!$B$5, Days!G17,'Loan Detail'!$B$3*'Loan Detail'!$B$5,Balance!G17), 0)</f>
        <v>27.350442513046328</v>
      </c>
      <c r="H17" s="8">
        <f>IF( Days!H17 &gt; 0, IPMT('Loan Detail'!$B$2/'Loan Detail'!$B$5, Days!H17,'Loan Detail'!$B$3*'Loan Detail'!$B$5,Balance!H17), 0)</f>
        <v>27.344799597328883</v>
      </c>
      <c r="I17" s="8">
        <f>IF( Days!I17 &gt; 0, IPMT('Loan Detail'!$B$2/'Loan Detail'!$B$5, Days!I17,'Loan Detail'!$B$3*'Loan Detail'!$B$5,Balance!I17), 0)</f>
        <v>19.263755770743309</v>
      </c>
      <c r="J17" s="8">
        <f>IF( Days!J17 &gt; 0, IPMT('Loan Detail'!$B$2/'Loan Detail'!$B$5, Days!J17,'Loan Detail'!$B$3*'Loan Detail'!$B$5,Balance!J17), 0)</f>
        <v>19.259777788186359</v>
      </c>
      <c r="K17" s="8">
        <f>IF( Days!K17 &gt; 0, IPMT('Loan Detail'!$B$2/'Loan Detail'!$B$5, Days!K17,'Loan Detail'!$B$3*'Loan Detail'!$B$5,Balance!K17), 0)</f>
        <v>19.255798873800622</v>
      </c>
      <c r="L17" s="8">
        <f>IF( Days!L17 &gt; 0, IPMT('Loan Detail'!$B$2/'Loan Detail'!$B$5, Days!L17,'Loan Detail'!$B$3*'Loan Detail'!$B$5,Balance!L17), 0)</f>
        <v>19.251819027367816</v>
      </c>
      <c r="M17" s="8">
        <f>IF( Days!M17 &gt; 0, IPMT('Loan Detail'!$B$2/'Loan Detail'!$B$5, Days!M17,'Loan Detail'!$B$3*'Loan Detail'!$B$5,Balance!M17), 0)</f>
        <v>19.247838248669609</v>
      </c>
      <c r="N17" s="8">
        <f>IF( Days!N17 &gt; 0, IPMT('Loan Detail'!$B$2/'Loan Detail'!$B$5, Days!N17,'Loan Detail'!$B$3*'Loan Detail'!$B$5,Balance!N17), 0)</f>
        <v>19.24385653748763</v>
      </c>
      <c r="O17" s="8">
        <f>IF( Days!O17 &gt; 0, IPMT('Loan Detail'!$B$2/'Loan Detail'!$B$5, Days!O17,'Loan Detail'!$B$3*'Loan Detail'!$B$5,Balance!O17), 0)</f>
        <v>19.239873893603445</v>
      </c>
      <c r="P17" s="8">
        <f>IF( Days!P17 &gt; 0, IPMT('Loan Detail'!$B$2/'Loan Detail'!$B$5, Days!P17,'Loan Detail'!$B$3*'Loan Detail'!$B$5,Balance!P17), 0)</f>
        <v>19.23589031679856</v>
      </c>
      <c r="Q17" s="8">
        <f>IF( Days!Q17 &gt; 0, IPMT('Loan Detail'!$B$2/'Loan Detail'!$B$5, Days!Q17,'Loan Detail'!$B$3*'Loan Detail'!$B$5,Balance!Q17), 0)</f>
        <v>19.231905806854456</v>
      </c>
      <c r="R17" s="8">
        <f>IF( Days!R17 &gt; 0, IPMT('Loan Detail'!$B$2/'Loan Detail'!$B$5, Days!R17,'Loan Detail'!$B$3*'Loan Detail'!$B$5,Balance!R17), 0)</f>
        <v>19.227920363552546</v>
      </c>
      <c r="S17" s="8">
        <f>IF( Days!S17 &gt; 0, IPMT('Loan Detail'!$B$2/'Loan Detail'!$B$5, Days!S17,'Loan Detail'!$B$3*'Loan Detail'!$B$5,Balance!S17), 0)</f>
        <v>19.223933986674187</v>
      </c>
      <c r="T17" s="8">
        <f>IF( Days!T17 &gt; 0, IPMT('Loan Detail'!$B$2/'Loan Detail'!$B$5, Days!T17,'Loan Detail'!$B$3*'Loan Detail'!$B$5,Balance!T17), 0)</f>
        <v>19.219946676000699</v>
      </c>
      <c r="U17" s="8">
        <f>IF( Days!U17 &gt; 0, IPMT('Loan Detail'!$B$2/'Loan Detail'!$B$5, Days!U17,'Loan Detail'!$B$3*'Loan Detail'!$B$5,Balance!U17), 0)</f>
        <v>19.215958431313336</v>
      </c>
      <c r="V17" s="8">
        <f>IF( Days!V17 &gt; 0, IPMT('Loan Detail'!$B$2/'Loan Detail'!$B$5, Days!V17,'Loan Detail'!$B$3*'Loan Detail'!$B$5,Balance!V17), 0)</f>
        <v>19.211969252393313</v>
      </c>
      <c r="W17" s="8">
        <f>IF( Days!W17 &gt; 0, IPMT('Loan Detail'!$B$2/'Loan Detail'!$B$5, Days!W17,'Loan Detail'!$B$3*'Loan Detail'!$B$5,Balance!W17), 0)</f>
        <v>19.207979139021795</v>
      </c>
      <c r="X17" s="8">
        <f>IF( Days!X17 &gt; 0, IPMT('Loan Detail'!$B$2/'Loan Detail'!$B$5, Days!X17,'Loan Detail'!$B$3*'Loan Detail'!$B$5,Balance!X17), 0)</f>
        <v>19.20398809097988</v>
      </c>
      <c r="Y17" s="8">
        <f>IF( Days!Y17 &gt; 0, IPMT('Loan Detail'!$B$2/'Loan Detail'!$B$5, Days!Y17,'Loan Detail'!$B$3*'Loan Detail'!$B$5,Balance!Y17), 0)</f>
        <v>19.199996108048637</v>
      </c>
      <c r="Z17" s="8">
        <f>IF( Days!Z17 &gt; 0, IPMT('Loan Detail'!$B$2/'Loan Detail'!$B$5, Days!Z17,'Loan Detail'!$B$3*'Loan Detail'!$B$5,Balance!Z17), 0)</f>
        <v>19.196003190009058</v>
      </c>
      <c r="AA17" s="8">
        <f>IF( Days!AA17 &gt; 0, IPMT('Loan Detail'!$B$2/'Loan Detail'!$B$5, Days!AA17,'Loan Detail'!$B$3*'Loan Detail'!$B$5,Balance!AA17), 0)</f>
        <v>19.192009336642101</v>
      </c>
      <c r="AB17" s="8">
        <f>IF( Days!AB17 &gt; 0, IPMT('Loan Detail'!$B$2/'Loan Detail'!$B$5, Days!AB17,'Loan Detail'!$B$3*'Loan Detail'!$B$5,Balance!AB17), 0)</f>
        <v>19.18801454772867</v>
      </c>
      <c r="AC17" s="8">
        <f>IF( Days!AC17 &gt; 0, IPMT('Loan Detail'!$B$2/'Loan Detail'!$B$5, Days!AC17,'Loan Detail'!$B$3*'Loan Detail'!$B$5,Balance!AC17), 0)</f>
        <v>19.18401882304962</v>
      </c>
      <c r="AD17" s="8">
        <f>IF( Days!AD17 &gt; 0, IPMT('Loan Detail'!$B$2/'Loan Detail'!$B$5, Days!AD17,'Loan Detail'!$B$3*'Loan Detail'!$B$5,Balance!AD17), 0)</f>
        <v>19.18002216238575</v>
      </c>
      <c r="AE17" s="8">
        <f>IF( Days!AE17 &gt; 0, IPMT('Loan Detail'!$B$2/'Loan Detail'!$B$5, Days!AE17,'Loan Detail'!$B$3*'Loan Detail'!$B$5,Balance!AE17), 0)</f>
        <v>19.1760245655178</v>
      </c>
      <c r="AF17" s="8">
        <f>IF( Days!AF17 &gt; 0, IPMT('Loan Detail'!$B$2/'Loan Detail'!$B$5, Days!AF17,'Loan Detail'!$B$3*'Loan Detail'!$B$5,Balance!AF17), 0)</f>
        <v>19.172026032226483</v>
      </c>
      <c r="AG17" s="8">
        <f>IF( Days!AG17 &gt; 0, IPMT('Loan Detail'!$B$2/'Loan Detail'!$B$5, Days!AG17,'Loan Detail'!$B$3*'Loan Detail'!$B$5,Balance!AG17), 0)</f>
        <v>19.168026562292429</v>
      </c>
      <c r="AH17" s="8">
        <f>IF( Days!AH17 &gt; 0, IPMT('Loan Detail'!$B$2/'Loan Detail'!$B$5, Days!AH17,'Loan Detail'!$B$3*'Loan Detail'!$B$5,Balance!AH17), 0)</f>
        <v>19.164026155496241</v>
      </c>
      <c r="AI17" s="8">
        <f>IF( Days!AI17 &gt; 0, IPMT('Loan Detail'!$B$2/'Loan Detail'!$B$5, Days!AI17,'Loan Detail'!$B$3*'Loan Detail'!$B$5,Balance!AI17), 0)</f>
        <v>19.160024811618463</v>
      </c>
    </row>
    <row r="18" spans="1:35" x14ac:dyDescent="0.3">
      <c r="A18">
        <v>16</v>
      </c>
      <c r="B18">
        <f t="shared" si="0"/>
        <v>30</v>
      </c>
      <c r="C18" s="11">
        <v>44075</v>
      </c>
      <c r="D18" s="19">
        <f>SUM(E18:INDEX(E18:AI18,1,B18))</f>
        <v>363.21551503096742</v>
      </c>
      <c r="E18" s="8">
        <f>IF( Days!E18 &gt; 0, IPMT('Loan Detail'!$B$2/'Loan Detail'!$B$5, Days!E18,'Loan Detail'!$B$3*'Loan Detail'!$B$5,Balance!E18), 0)</f>
        <v>19.100677955023766</v>
      </c>
      <c r="F18" s="8">
        <f>IF( Days!F18 &gt; 0, IPMT('Loan Detail'!$B$2/'Loan Detail'!$B$5, Days!F18,'Loan Detail'!$B$3*'Loan Detail'!$B$5,Balance!F18), 0)</f>
        <v>19.096686302213698</v>
      </c>
      <c r="G18" s="8">
        <f>IF( Days!G18 &gt; 0, IPMT('Loan Detail'!$B$2/'Loan Detail'!$B$5, Days!G18,'Loan Detail'!$B$3*'Loan Detail'!$B$5,Balance!G18), 0)</f>
        <v>19.092693714372622</v>
      </c>
      <c r="H18" s="8">
        <f>IF( Days!H18 &gt; 0, IPMT('Loan Detail'!$B$2/'Loan Detail'!$B$5, Days!H18,'Loan Detail'!$B$3*'Loan Detail'!$B$5,Balance!H18), 0)</f>
        <v>19.088700191281522</v>
      </c>
      <c r="I18" s="8">
        <f>IF( Days!I18 &gt; 0, IPMT('Loan Detail'!$B$2/'Loan Detail'!$B$5, Days!I18,'Loan Detail'!$B$3*'Loan Detail'!$B$5,Balance!I18), 0)</f>
        <v>11.061183087196301</v>
      </c>
      <c r="J18" s="8">
        <f>IF( Days!J18 &gt; 0, IPMT('Loan Detail'!$B$2/'Loan Detail'!$B$5, Days!J18,'Loan Detail'!$B$3*'Loan Detail'!$B$5,Balance!J18), 0)</f>
        <v>11.058867422081704</v>
      </c>
      <c r="K18" s="8">
        <f>IF( Days!K18 &gt; 0, IPMT('Loan Detail'!$B$2/'Loan Detail'!$B$5, Days!K18,'Loan Detail'!$B$3*'Loan Detail'!$B$5,Balance!K18), 0)</f>
        <v>11.056551214530483</v>
      </c>
      <c r="L18" s="8">
        <f>IF( Days!L18 &gt; 0, IPMT('Loan Detail'!$B$2/'Loan Detail'!$B$5, Days!L18,'Loan Detail'!$B$3*'Loan Detail'!$B$5,Balance!L18), 0)</f>
        <v>11.054234464415577</v>
      </c>
      <c r="M18" s="8">
        <f>IF( Days!M18 &gt; 0, IPMT('Loan Detail'!$B$2/'Loan Detail'!$B$5, Days!M18,'Loan Detail'!$B$3*'Loan Detail'!$B$5,Balance!M18), 0)</f>
        <v>11.051917171609894</v>
      </c>
      <c r="N18" s="8">
        <f>IF( Days!N18 &gt; 0, IPMT('Loan Detail'!$B$2/'Loan Detail'!$B$5, Days!N18,'Loan Detail'!$B$3*'Loan Detail'!$B$5,Balance!N18), 0)</f>
        <v>11.049599335986304</v>
      </c>
      <c r="O18" s="8">
        <f>IF( Days!O18 &gt; 0, IPMT('Loan Detail'!$B$2/'Loan Detail'!$B$5, Days!O18,'Loan Detail'!$B$3*'Loan Detail'!$B$5,Balance!O18), 0)</f>
        <v>11.047280957417655</v>
      </c>
      <c r="P18" s="8">
        <f>IF( Days!P18 &gt; 0, IPMT('Loan Detail'!$B$2/'Loan Detail'!$B$5, Days!P18,'Loan Detail'!$B$3*'Loan Detail'!$B$5,Balance!P18), 0)</f>
        <v>11.04496203577677</v>
      </c>
      <c r="Q18" s="8">
        <f>IF( Days!Q18 &gt; 0, IPMT('Loan Detail'!$B$2/'Loan Detail'!$B$5, Days!Q18,'Loan Detail'!$B$3*'Loan Detail'!$B$5,Balance!Q18), 0)</f>
        <v>11.04264257093643</v>
      </c>
      <c r="R18" s="8">
        <f>IF( Days!R18 &gt; 0, IPMT('Loan Detail'!$B$2/'Loan Detail'!$B$5, Days!R18,'Loan Detail'!$B$3*'Loan Detail'!$B$5,Balance!R18), 0)</f>
        <v>11.040322562769393</v>
      </c>
      <c r="S18" s="8">
        <f>IF( Days!S18 &gt; 0, IPMT('Loan Detail'!$B$2/'Loan Detail'!$B$5, Days!S18,'Loan Detail'!$B$3*'Loan Detail'!$B$5,Balance!S18), 0)</f>
        <v>11.038002011148389</v>
      </c>
      <c r="T18" s="8">
        <f>IF( Days!T18 &gt; 0, IPMT('Loan Detail'!$B$2/'Loan Detail'!$B$5, Days!T18,'Loan Detail'!$B$3*'Loan Detail'!$B$5,Balance!T18), 0)</f>
        <v>11.035680915946116</v>
      </c>
      <c r="U18" s="8">
        <f>IF( Days!U18 &gt; 0, IPMT('Loan Detail'!$B$2/'Loan Detail'!$B$5, Days!U18,'Loan Detail'!$B$3*'Loan Detail'!$B$5,Balance!U18), 0)</f>
        <v>11.03335927703524</v>
      </c>
      <c r="V18" s="8">
        <f>IF( Days!V18 &gt; 0, IPMT('Loan Detail'!$B$2/'Loan Detail'!$B$5, Days!V18,'Loan Detail'!$B$3*'Loan Detail'!$B$5,Balance!V18), 0)</f>
        <v>11.031037094288404</v>
      </c>
      <c r="W18" s="8">
        <f>IF( Days!W18 &gt; 0, IPMT('Loan Detail'!$B$2/'Loan Detail'!$B$5, Days!W18,'Loan Detail'!$B$3*'Loan Detail'!$B$5,Balance!W18), 0)</f>
        <v>11.028714367578205</v>
      </c>
      <c r="X18" s="8">
        <f>IF( Days!X18 &gt; 0, IPMT('Loan Detail'!$B$2/'Loan Detail'!$B$5, Days!X18,'Loan Detail'!$B$3*'Loan Detail'!$B$5,Balance!X18), 0)</f>
        <v>11.026391096777234</v>
      </c>
      <c r="Y18" s="8">
        <f>IF( Days!Y18 &gt; 0, IPMT('Loan Detail'!$B$2/'Loan Detail'!$B$5, Days!Y18,'Loan Detail'!$B$3*'Loan Detail'!$B$5,Balance!Y18), 0)</f>
        <v>11.024067281758033</v>
      </c>
      <c r="Z18" s="8">
        <f>IF( Days!Z18 &gt; 0, IPMT('Loan Detail'!$B$2/'Loan Detail'!$B$5, Days!Z18,'Loan Detail'!$B$3*'Loan Detail'!$B$5,Balance!Z18), 0)</f>
        <v>11.02174292239312</v>
      </c>
      <c r="AA18" s="8">
        <f>IF( Days!AA18 &gt; 0, IPMT('Loan Detail'!$B$2/'Loan Detail'!$B$5, Days!AA18,'Loan Detail'!$B$3*'Loan Detail'!$B$5,Balance!AA18), 0)</f>
        <v>11.019418018554989</v>
      </c>
      <c r="AB18" s="8">
        <f>IF( Days!AB18 &gt; 0, IPMT('Loan Detail'!$B$2/'Loan Detail'!$B$5, Days!AB18,'Loan Detail'!$B$3*'Loan Detail'!$B$5,Balance!AB18), 0)</f>
        <v>11.017092570116095</v>
      </c>
      <c r="AC18" s="8">
        <f>IF( Days!AC18 &gt; 0, IPMT('Loan Detail'!$B$2/'Loan Detail'!$B$5, Days!AC18,'Loan Detail'!$B$3*'Loan Detail'!$B$5,Balance!AC18), 0)</f>
        <v>11.014766576948867</v>
      </c>
      <c r="AD18" s="8">
        <f>IF( Days!AD18 &gt; 0, IPMT('Loan Detail'!$B$2/'Loan Detail'!$B$5, Days!AD18,'Loan Detail'!$B$3*'Loan Detail'!$B$5,Balance!AD18), 0)</f>
        <v>11.012440038925703</v>
      </c>
      <c r="AE18" s="8">
        <f>IF( Days!AE18 &gt; 0, IPMT('Loan Detail'!$B$2/'Loan Detail'!$B$5, Days!AE18,'Loan Detail'!$B$3*'Loan Detail'!$B$5,Balance!AE18), 0)</f>
        <v>11.010112955918983</v>
      </c>
      <c r="AF18" s="8">
        <f>IF( Days!AF18 &gt; 0, IPMT('Loan Detail'!$B$2/'Loan Detail'!$B$5, Days!AF18,'Loan Detail'!$B$3*'Loan Detail'!$B$5,Balance!AF18), 0)</f>
        <v>11.007785327801031</v>
      </c>
      <c r="AG18" s="8">
        <f>IF( Days!AG18 &gt; 0, IPMT('Loan Detail'!$B$2/'Loan Detail'!$B$5, Days!AG18,'Loan Detail'!$B$3*'Loan Detail'!$B$5,Balance!AG18), 0)</f>
        <v>11.005457154444164</v>
      </c>
      <c r="AH18" s="8">
        <f>IF( Days!AH18 &gt; 0, IPMT('Loan Detail'!$B$2/'Loan Detail'!$B$5, Days!AH18,'Loan Detail'!$B$3*'Loan Detail'!$B$5,Balance!AH18), 0)</f>
        <v>11.003128435720663</v>
      </c>
      <c r="AI18" s="8">
        <f>IF( Days!AI18 &gt; 0, IPMT('Loan Detail'!$B$2/'Loan Detail'!$B$5, Days!AI18,'Loan Detail'!$B$3*'Loan Detail'!$B$5,Balance!AI18), 0)</f>
        <v>11.000799171502775</v>
      </c>
    </row>
    <row r="19" spans="1:35" x14ac:dyDescent="0.3">
      <c r="A19">
        <v>17</v>
      </c>
      <c r="B19">
        <f t="shared" si="0"/>
        <v>31</v>
      </c>
      <c r="C19" s="11">
        <v>44105</v>
      </c>
      <c r="D19" s="19">
        <f>SUM(E19:INDEX(E19:AI19,1,B19))</f>
        <v>123.51149136375334</v>
      </c>
      <c r="E19" s="8">
        <f>IF( Days!E19 &gt; 0, IPMT('Loan Detail'!$B$2/'Loan Detail'!$B$5, Days!E19,'Loan Detail'!$B$3*'Loan Detail'!$B$5,Balance!E19), 0)</f>
        <v>10.944087384694456</v>
      </c>
      <c r="F19" s="8">
        <f>IF( Days!F19 &gt; 0, IPMT('Loan Detail'!$B$2/'Loan Detail'!$B$5, Days!F19,'Loan Detail'!$B$3*'Loan Detail'!$B$5,Balance!F19), 0)</f>
        <v>10.941769585588975</v>
      </c>
      <c r="G19" s="8">
        <f>IF( Days!G19 &gt; 0, IPMT('Loan Detail'!$B$2/'Loan Detail'!$B$5, Days!G19,'Loan Detail'!$B$3*'Loan Detail'!$B$5,Balance!G19), 0)</f>
        <v>10.939451243546992</v>
      </c>
      <c r="H19" s="8">
        <f>IF( Days!H19 &gt; 0, IPMT('Loan Detail'!$B$2/'Loan Detail'!$B$5, Days!H19,'Loan Detail'!$B$3*'Loan Detail'!$B$5,Balance!H19), 0)</f>
        <v>10.937132358441326</v>
      </c>
      <c r="I19" s="8">
        <f>IF( Days!I19 &gt; 0, IPMT('Loan Detail'!$B$2/'Loan Detail'!$B$5, Days!I19,'Loan Detail'!$B$3*'Loan Detail'!$B$5,Balance!I19), 0)</f>
        <v>2.9618536932313075</v>
      </c>
      <c r="J19" s="8">
        <f>IF( Days!J19 &gt; 0, IPMT('Loan Detail'!$B$2/'Loan Detail'!$B$5, Days!J19,'Loan Detail'!$B$3*'Loan Detail'!$B$5,Balance!J19), 0)</f>
        <v>2.9612252950557676</v>
      </c>
      <c r="K19" s="8">
        <f>IF( Days!K19 &gt; 0, IPMT('Loan Detail'!$B$2/'Loan Detail'!$B$5, Days!K19,'Loan Detail'!$B$3*'Loan Detail'!$B$5,Balance!K19), 0)</f>
        <v>2.9605967496801067</v>
      </c>
      <c r="L19" s="8">
        <f>IF( Days!L19 &gt; 0, IPMT('Loan Detail'!$B$2/'Loan Detail'!$B$5, Days!L19,'Loan Detail'!$B$3*'Loan Detail'!$B$5,Balance!L19), 0)</f>
        <v>2.9599680570698439</v>
      </c>
      <c r="M19" s="8">
        <f>IF( Days!M19 &gt; 0, IPMT('Loan Detail'!$B$2/'Loan Detail'!$B$5, Days!M19,'Loan Detail'!$B$3*'Loan Detail'!$B$5,Balance!M19), 0)</f>
        <v>2.9593392171904904</v>
      </c>
      <c r="N19" s="8">
        <f>IF( Days!N19 &gt; 0, IPMT('Loan Detail'!$B$2/'Loan Detail'!$B$5, Days!N19,'Loan Detail'!$B$3*'Loan Detail'!$B$5,Balance!N19), 0)</f>
        <v>2.9587102300075485</v>
      </c>
      <c r="O19" s="8">
        <f>IF( Days!O19 &gt; 0, IPMT('Loan Detail'!$B$2/'Loan Detail'!$B$5, Days!O19,'Loan Detail'!$B$3*'Loan Detail'!$B$5,Balance!O19), 0)</f>
        <v>2.9580810954865133</v>
      </c>
      <c r="P19" s="8">
        <f>IF( Days!P19 &gt; 0, IPMT('Loan Detail'!$B$2/'Loan Detail'!$B$5, Days!P19,'Loan Detail'!$B$3*'Loan Detail'!$B$5,Balance!P19), 0)</f>
        <v>2.9574518135928716</v>
      </c>
      <c r="Q19" s="8">
        <f>IF( Days!Q19 &gt; 0, IPMT('Loan Detail'!$B$2/'Loan Detail'!$B$5, Days!Q19,'Loan Detail'!$B$3*'Loan Detail'!$B$5,Balance!Q19), 0)</f>
        <v>2.9568223842921011</v>
      </c>
      <c r="R19" s="8">
        <f>IF( Days!R19 &gt; 0, IPMT('Loan Detail'!$B$2/'Loan Detail'!$B$5, Days!R19,'Loan Detail'!$B$3*'Loan Detail'!$B$5,Balance!R19), 0)</f>
        <v>2.9561928075496717</v>
      </c>
      <c r="S19" s="8">
        <f>IF( Days!S19 &gt; 0, IPMT('Loan Detail'!$B$2/'Loan Detail'!$B$5, Days!S19,'Loan Detail'!$B$3*'Loan Detail'!$B$5,Balance!S19), 0)</f>
        <v>2.9555630833310471</v>
      </c>
      <c r="T19" s="8">
        <f>IF( Days!T19 &gt; 0, IPMT('Loan Detail'!$B$2/'Loan Detail'!$B$5, Days!T19,'Loan Detail'!$B$3*'Loan Detail'!$B$5,Balance!T19), 0)</f>
        <v>2.9549332116016807</v>
      </c>
      <c r="U19" s="8">
        <f>IF( Days!U19 &gt; 0, IPMT('Loan Detail'!$B$2/'Loan Detail'!$B$5, Days!U19,'Loan Detail'!$B$3*'Loan Detail'!$B$5,Balance!U19), 0)</f>
        <v>2.9543031923270191</v>
      </c>
      <c r="V19" s="8">
        <f>IF( Days!V19 &gt; 0, IPMT('Loan Detail'!$B$2/'Loan Detail'!$B$5, Days!V19,'Loan Detail'!$B$3*'Loan Detail'!$B$5,Balance!V19), 0)</f>
        <v>2.9536730254724994</v>
      </c>
      <c r="W19" s="8">
        <f>IF( Days!W19 &gt; 0, IPMT('Loan Detail'!$B$2/'Loan Detail'!$B$5, Days!W19,'Loan Detail'!$B$3*'Loan Detail'!$B$5,Balance!W19), 0)</f>
        <v>2.9530427110035529</v>
      </c>
      <c r="X19" s="8">
        <f>IF( Days!X19 &gt; 0, IPMT('Loan Detail'!$B$2/'Loan Detail'!$B$5, Days!X19,'Loan Detail'!$B$3*'Loan Detail'!$B$5,Balance!X19), 0)</f>
        <v>2.9524122488855999</v>
      </c>
      <c r="Y19" s="8">
        <f>IF( Days!Y19 &gt; 0, IPMT('Loan Detail'!$B$2/'Loan Detail'!$B$5, Days!Y19,'Loan Detail'!$B$3*'Loan Detail'!$B$5,Balance!Y19), 0)</f>
        <v>2.9517816390840554</v>
      </c>
      <c r="Z19" s="8">
        <f>IF( Days!Z19 &gt; 0, IPMT('Loan Detail'!$B$2/'Loan Detail'!$B$5, Days!Z19,'Loan Detail'!$B$3*'Loan Detail'!$B$5,Balance!Z19), 0)</f>
        <v>2.9511508815643253</v>
      </c>
      <c r="AA19" s="8">
        <f>IF( Days!AA19 &gt; 0, IPMT('Loan Detail'!$B$2/'Loan Detail'!$B$5, Days!AA19,'Loan Detail'!$B$3*'Loan Detail'!$B$5,Balance!AA19), 0)</f>
        <v>2.9505199762918051</v>
      </c>
      <c r="AB19" s="8">
        <f>IF( Days!AB19 &gt; 0, IPMT('Loan Detail'!$B$2/'Loan Detail'!$B$5, Days!AB19,'Loan Detail'!$B$3*'Loan Detail'!$B$5,Balance!AB19), 0)</f>
        <v>2.9498889232318861</v>
      </c>
      <c r="AC19" s="8">
        <f>IF( Days!AC19 &gt; 0, IPMT('Loan Detail'!$B$2/'Loan Detail'!$B$5, Days!AC19,'Loan Detail'!$B$3*'Loan Detail'!$B$5,Balance!AC19), 0)</f>
        <v>2.9492577223499481</v>
      </c>
      <c r="AD19" s="8">
        <f>IF( Days!AD19 &gt; 0, IPMT('Loan Detail'!$B$2/'Loan Detail'!$B$5, Days!AD19,'Loan Detail'!$B$3*'Loan Detail'!$B$5,Balance!AD19), 0)</f>
        <v>2.9486263736113663</v>
      </c>
      <c r="AE19" s="8">
        <f>IF( Days!AE19 &gt; 0, IPMT('Loan Detail'!$B$2/'Loan Detail'!$B$5, Days!AE19,'Loan Detail'!$B$3*'Loan Detail'!$B$5,Balance!AE19), 0)</f>
        <v>2.9479948769815039</v>
      </c>
      <c r="AF19" s="8">
        <f>IF( Days!AF19 &gt; 0, IPMT('Loan Detail'!$B$2/'Loan Detail'!$B$5, Days!AF19,'Loan Detail'!$B$3*'Loan Detail'!$B$5,Balance!AF19), 0)</f>
        <v>2.9473632324257184</v>
      </c>
      <c r="AG19" s="8">
        <f>IF( Days!AG19 &gt; 0, IPMT('Loan Detail'!$B$2/'Loan Detail'!$B$5, Days!AG19,'Loan Detail'!$B$3*'Loan Detail'!$B$5,Balance!AG19), 0)</f>
        <v>2.9467314399093594</v>
      </c>
      <c r="AH19" s="8">
        <f>IF( Days!AH19 &gt; 0, IPMT('Loan Detail'!$B$2/'Loan Detail'!$B$5, Days!AH19,'Loan Detail'!$B$3*'Loan Detail'!$B$5,Balance!AH19), 0)</f>
        <v>2.9460994993977669</v>
      </c>
      <c r="AI19" s="8">
        <f>IF( Days!AI19 &gt; 0, IPMT('Loan Detail'!$B$2/'Loan Detail'!$B$5, Days!AI19,'Loan Detail'!$B$3*'Loan Detail'!$B$5,Balance!AI19), 0)</f>
        <v>2.9454674108562737</v>
      </c>
    </row>
    <row r="20" spans="1:35" x14ac:dyDescent="0.3">
      <c r="A20">
        <v>18</v>
      </c>
      <c r="B20">
        <f t="shared" si="0"/>
        <v>30</v>
      </c>
      <c r="C20" s="11">
        <v>44136</v>
      </c>
      <c r="D20" s="19">
        <f>SUM(E20:INDEX(E20:AI20,1,B20))</f>
        <v>-118.82905701820422</v>
      </c>
      <c r="E20" s="8">
        <f>IF( Days!E20 &gt; 0, IPMT('Loan Detail'!$B$2/'Loan Detail'!$B$5, Days!E20,'Loan Detail'!$B$3*'Loan Detail'!$B$5,Balance!E20), 0)</f>
        <v>2.8938594737697159</v>
      </c>
      <c r="F20" s="8">
        <f>IF( Days!F20 &gt; 0, IPMT('Loan Detail'!$B$2/'Loan Detail'!$B$5, Days!F20,'Loan Detail'!$B$3*'Loan Detail'!$B$5,Balance!F20), 0)</f>
        <v>2.8932380357732583</v>
      </c>
      <c r="G20" s="8">
        <f>IF( Days!G20 &gt; 0, IPMT('Loan Detail'!$B$2/'Loan Detail'!$B$5, Days!G20,'Loan Detail'!$B$3*'Loan Detail'!$B$5,Balance!G20), 0)</f>
        <v>2.8926164522070783</v>
      </c>
      <c r="H20" s="8">
        <f>IF( Days!H20 &gt; 0, IPMT('Loan Detail'!$B$2/'Loan Detail'!$B$5, Days!H20,'Loan Detail'!$B$3*'Loan Detail'!$B$5,Balance!H20), 0)</f>
        <v>2.8919947230370768</v>
      </c>
      <c r="I20" s="8">
        <f>IF( Days!I20 &gt; 0, IPMT('Loan Detail'!$B$2/'Loan Detail'!$B$5, Days!I20,'Loan Detail'!$B$3*'Loan Detail'!$B$5,Balance!I20), 0)</f>
        <v>-5.0289629401060933</v>
      </c>
      <c r="J20" s="8">
        <f>IF( Days!J20 &gt; 0, IPMT('Loan Detail'!$B$2/'Loan Detail'!$B$5, Days!J20,'Loan Detail'!$B$3*'Loan Detail'!$B$5,Balance!J20), 0)</f>
        <v>-5.0278810602843</v>
      </c>
      <c r="K20" s="8">
        <f>IF( Days!K20 &gt; 0, IPMT('Loan Detail'!$B$2/'Loan Detail'!$B$5, Days!K20,'Loan Detail'!$B$3*'Loan Detail'!$B$5,Balance!K20), 0)</f>
        <v>-5.0267989270358644</v>
      </c>
      <c r="L20" s="8">
        <f>IF( Days!L20 &gt; 0, IPMT('Loan Detail'!$B$2/'Loan Detail'!$B$5, Days!L20,'Loan Detail'!$B$3*'Loan Detail'!$B$5,Balance!L20), 0)</f>
        <v>-5.0257165403014215</v>
      </c>
      <c r="M20" s="8">
        <f>IF( Days!M20 &gt; 0, IPMT('Loan Detail'!$B$2/'Loan Detail'!$B$5, Days!M20,'Loan Detail'!$B$3*'Loan Detail'!$B$5,Balance!M20), 0)</f>
        <v>-5.0246339000215912</v>
      </c>
      <c r="N20" s="8">
        <f>IF( Days!N20 &gt; 0, IPMT('Loan Detail'!$B$2/'Loan Detail'!$B$5, Days!N20,'Loan Detail'!$B$3*'Loan Detail'!$B$5,Balance!N20), 0)</f>
        <v>-5.0235510061369837</v>
      </c>
      <c r="O20" s="8">
        <f>IF( Days!O20 &gt; 0, IPMT('Loan Detail'!$B$2/'Loan Detail'!$B$5, Days!O20,'Loan Detail'!$B$3*'Loan Detail'!$B$5,Balance!O20), 0)</f>
        <v>-5.0224678585881932</v>
      </c>
      <c r="P20" s="8">
        <f>IF( Days!P20 &gt; 0, IPMT('Loan Detail'!$B$2/'Loan Detail'!$B$5, Days!P20,'Loan Detail'!$B$3*'Loan Detail'!$B$5,Balance!P20), 0)</f>
        <v>-5.021384457315798</v>
      </c>
      <c r="Q20" s="8">
        <f>IF( Days!Q20 &gt; 0, IPMT('Loan Detail'!$B$2/'Loan Detail'!$B$5, Days!Q20,'Loan Detail'!$B$3*'Loan Detail'!$B$5,Balance!Q20), 0)</f>
        <v>-5.0203008022603655</v>
      </c>
      <c r="R20" s="8">
        <f>IF( Days!R20 &gt; 0, IPMT('Loan Detail'!$B$2/'Loan Detail'!$B$5, Days!R20,'Loan Detail'!$B$3*'Loan Detail'!$B$5,Balance!R20), 0)</f>
        <v>-5.0192168933624455</v>
      </c>
      <c r="S20" s="8">
        <f>IF( Days!S20 &gt; 0, IPMT('Loan Detail'!$B$2/'Loan Detail'!$B$5, Days!S20,'Loan Detail'!$B$3*'Loan Detail'!$B$5,Balance!S20), 0)</f>
        <v>-5.0181327305625825</v>
      </c>
      <c r="T20" s="8">
        <f>IF( Days!T20 &gt; 0, IPMT('Loan Detail'!$B$2/'Loan Detail'!$B$5, Days!T20,'Loan Detail'!$B$3*'Loan Detail'!$B$5,Balance!T20), 0)</f>
        <v>-5.0170483138012933</v>
      </c>
      <c r="U20" s="8">
        <f>IF( Days!U20 &gt; 0, IPMT('Loan Detail'!$B$2/'Loan Detail'!$B$5, Days!U20,'Loan Detail'!$B$3*'Loan Detail'!$B$5,Balance!U20), 0)</f>
        <v>-5.0159636430190915</v>
      </c>
      <c r="V20" s="8">
        <f>IF( Days!V20 &gt; 0, IPMT('Loan Detail'!$B$2/'Loan Detail'!$B$5, Days!V20,'Loan Detail'!$B$3*'Loan Detail'!$B$5,Balance!V20), 0)</f>
        <v>-5.0148787181564742</v>
      </c>
      <c r="W20" s="8">
        <f>IF( Days!W20 &gt; 0, IPMT('Loan Detail'!$B$2/'Loan Detail'!$B$5, Days!W20,'Loan Detail'!$B$3*'Loan Detail'!$B$5,Balance!W20), 0)</f>
        <v>-5.013793539153923</v>
      </c>
      <c r="X20" s="8">
        <f>IF( Days!X20 &gt; 0, IPMT('Loan Detail'!$B$2/'Loan Detail'!$B$5, Days!X20,'Loan Detail'!$B$3*'Loan Detail'!$B$5,Balance!X20), 0)</f>
        <v>-5.0127081059519067</v>
      </c>
      <c r="Y20" s="8">
        <f>IF( Days!Y20 &gt; 0, IPMT('Loan Detail'!$B$2/'Loan Detail'!$B$5, Days!Y20,'Loan Detail'!$B$3*'Loan Detail'!$B$5,Balance!Y20), 0)</f>
        <v>-5.0116224184908811</v>
      </c>
      <c r="Z20" s="8">
        <f>IF( Days!Z20 &gt; 0, IPMT('Loan Detail'!$B$2/'Loan Detail'!$B$5, Days!Z20,'Loan Detail'!$B$3*'Loan Detail'!$B$5,Balance!Z20), 0)</f>
        <v>-5.0105364767112848</v>
      </c>
      <c r="AA20" s="8">
        <f>IF( Days!AA20 &gt; 0, IPMT('Loan Detail'!$B$2/'Loan Detail'!$B$5, Days!AA20,'Loan Detail'!$B$3*'Loan Detail'!$B$5,Balance!AA20), 0)</f>
        <v>-5.0094502805535468</v>
      </c>
      <c r="AB20" s="8">
        <f>IF( Days!AB20 &gt; 0, IPMT('Loan Detail'!$B$2/'Loan Detail'!$B$5, Days!AB20,'Loan Detail'!$B$3*'Loan Detail'!$B$5,Balance!AB20), 0)</f>
        <v>-5.0083638299580775</v>
      </c>
      <c r="AC20" s="8">
        <f>IF( Days!AC20 &gt; 0, IPMT('Loan Detail'!$B$2/'Loan Detail'!$B$5, Days!AC20,'Loan Detail'!$B$3*'Loan Detail'!$B$5,Balance!AC20), 0)</f>
        <v>-5.0072771248652774</v>
      </c>
      <c r="AD20" s="8">
        <f>IF( Days!AD20 &gt; 0, IPMT('Loan Detail'!$B$2/'Loan Detail'!$B$5, Days!AD20,'Loan Detail'!$B$3*'Loan Detail'!$B$5,Balance!AD20), 0)</f>
        <v>-5.0061901652155303</v>
      </c>
      <c r="AE20" s="8">
        <f>IF( Days!AE20 &gt; 0, IPMT('Loan Detail'!$B$2/'Loan Detail'!$B$5, Days!AE20,'Loan Detail'!$B$3*'Loan Detail'!$B$5,Balance!AE20), 0)</f>
        <v>-5.0051029509492091</v>
      </c>
      <c r="AF20" s="8">
        <f>IF( Days!AF20 &gt; 0, IPMT('Loan Detail'!$B$2/'Loan Detail'!$B$5, Days!AF20,'Loan Detail'!$B$3*'Loan Detail'!$B$5,Balance!AF20), 0)</f>
        <v>-5.0040154820066673</v>
      </c>
      <c r="AG20" s="8">
        <f>IF( Days!AG20 &gt; 0, IPMT('Loan Detail'!$B$2/'Loan Detail'!$B$5, Days!AG20,'Loan Detail'!$B$3*'Loan Detail'!$B$5,Balance!AG20), 0)</f>
        <v>-5.0029277583282514</v>
      </c>
      <c r="AH20" s="8">
        <f>IF( Days!AH20 &gt; 0, IPMT('Loan Detail'!$B$2/'Loan Detail'!$B$5, Days!AH20,'Loan Detail'!$B$3*'Loan Detail'!$B$5,Balance!AH20), 0)</f>
        <v>-5.00183977985429</v>
      </c>
      <c r="AI20" s="8">
        <f>IF( Days!AI20 &gt; 0, IPMT('Loan Detail'!$B$2/'Loan Detail'!$B$5, Days!AI20,'Loan Detail'!$B$3*'Loan Detail'!$B$5,Balance!AI20), 0)</f>
        <v>-5.0007515465250947</v>
      </c>
    </row>
    <row r="21" spans="1:35" x14ac:dyDescent="0.3">
      <c r="A21">
        <v>19</v>
      </c>
      <c r="B21">
        <f t="shared" si="0"/>
        <v>31</v>
      </c>
      <c r="C21" s="11">
        <v>44166</v>
      </c>
      <c r="D21" s="19">
        <f>SUM(E21:INDEX(E21:AI21,1,B21))</f>
        <v>-367.95885462753591</v>
      </c>
      <c r="E21" s="8">
        <f>IF( Days!E21 &gt; 0, IPMT('Loan Detail'!$B$2/'Loan Detail'!$B$5, Days!E21,'Loan Detail'!$B$3*'Loan Detail'!$B$5,Balance!E21), 0)</f>
        <v>-5.0519547894649159</v>
      </c>
      <c r="F21" s="8">
        <f>IF( Days!F21 &gt; 0, IPMT('Loan Detail'!$B$2/'Loan Detail'!$B$5, Days!F21,'Loan Detail'!$B$3*'Loan Detail'!$B$5,Balance!F21), 0)</f>
        <v>-5.0508551560704111</v>
      </c>
      <c r="G21" s="8">
        <f>IF( Days!G21 &gt; 0, IPMT('Loan Detail'!$B$2/'Loan Detail'!$B$5, Days!G21,'Loan Detail'!$B$3*'Loan Detail'!$B$5,Balance!G21), 0)</f>
        <v>-5.0497552650905488</v>
      </c>
      <c r="H21" s="8">
        <f>IF( Days!H21 &gt; 0, IPMT('Loan Detail'!$B$2/'Loan Detail'!$B$5, Days!H21,'Loan Detail'!$B$3*'Loan Detail'!$B$5,Balance!H21), 0)</f>
        <v>-5.0486551164649907</v>
      </c>
      <c r="I21" s="8">
        <f>IF( Days!I21 &gt; 0, IPMT('Loan Detail'!$B$2/'Loan Detail'!$B$5, Days!I21,'Loan Detail'!$B$3*'Loan Detail'!$B$5,Balance!I21), 0)</f>
        <v>-12.916599486450439</v>
      </c>
      <c r="J21" s="8">
        <f>IF( Days!J21 &gt; 0, IPMT('Loan Detail'!$B$2/'Loan Detail'!$B$5, Days!J21,'Loan Detail'!$B$3*'Loan Detail'!$B$5,Balance!J21), 0)</f>
        <v>-12.913782907306741</v>
      </c>
      <c r="K21" s="8">
        <f>IF( Days!K21 &gt; 0, IPMT('Loan Detail'!$B$2/'Loan Detail'!$B$5, Days!K21,'Loan Detail'!$B$3*'Loan Detail'!$B$5,Balance!K21), 0)</f>
        <v>-12.910965668389023</v>
      </c>
      <c r="L21" s="8">
        <f>IF( Days!L21 &gt; 0, IPMT('Loan Detail'!$B$2/'Loan Detail'!$B$5, Days!L21,'Loan Detail'!$B$3*'Loan Detail'!$B$5,Balance!L21), 0)</f>
        <v>-12.908147769542738</v>
      </c>
      <c r="M21" s="8">
        <f>IF( Days!M21 &gt; 0, IPMT('Loan Detail'!$B$2/'Loan Detail'!$B$5, Days!M21,'Loan Detail'!$B$3*'Loan Detail'!$B$5,Balance!M21), 0)</f>
        <v>-12.905329210613298</v>
      </c>
      <c r="N21" s="8">
        <f>IF( Days!N21 &gt; 0, IPMT('Loan Detail'!$B$2/'Loan Detail'!$B$5, Days!N21,'Loan Detail'!$B$3*'Loan Detail'!$B$5,Balance!N21), 0)</f>
        <v>-12.902509991446083</v>
      </c>
      <c r="O21" s="8">
        <f>IF( Days!O21 &gt; 0, IPMT('Loan Detail'!$B$2/'Loan Detail'!$B$5, Days!O21,'Loan Detail'!$B$3*'Loan Detail'!$B$5,Balance!O21), 0)</f>
        <v>-12.899690111886429</v>
      </c>
      <c r="P21" s="8">
        <f>IF( Days!P21 &gt; 0, IPMT('Loan Detail'!$B$2/'Loan Detail'!$B$5, Days!P21,'Loan Detail'!$B$3*'Loan Detail'!$B$5,Balance!P21), 0)</f>
        <v>-12.896869571779648</v>
      </c>
      <c r="Q21" s="8">
        <f>IF( Days!Q21 &gt; 0, IPMT('Loan Detail'!$B$2/'Loan Detail'!$B$5, Days!Q21,'Loan Detail'!$B$3*'Loan Detail'!$B$5,Balance!Q21), 0)</f>
        <v>-12.894048370971007</v>
      </c>
      <c r="R21" s="8">
        <f>IF( Days!R21 &gt; 0, IPMT('Loan Detail'!$B$2/'Loan Detail'!$B$5, Days!R21,'Loan Detail'!$B$3*'Loan Detail'!$B$5,Balance!R21), 0)</f>
        <v>-12.891226509305735</v>
      </c>
      <c r="S21" s="8">
        <f>IF( Days!S21 &gt; 0, IPMT('Loan Detail'!$B$2/'Loan Detail'!$B$5, Days!S21,'Loan Detail'!$B$3*'Loan Detail'!$B$5,Balance!S21), 0)</f>
        <v>-12.888403986629037</v>
      </c>
      <c r="T21" s="8">
        <f>IF( Days!T21 &gt; 0, IPMT('Loan Detail'!$B$2/'Loan Detail'!$B$5, Days!T21,'Loan Detail'!$B$3*'Loan Detail'!$B$5,Balance!T21), 0)</f>
        <v>-12.885580802786064</v>
      </c>
      <c r="U21" s="8">
        <f>IF( Days!U21 &gt; 0, IPMT('Loan Detail'!$B$2/'Loan Detail'!$B$5, Days!U21,'Loan Detail'!$B$3*'Loan Detail'!$B$5,Balance!U21), 0)</f>
        <v>-12.882756957621945</v>
      </c>
      <c r="V21" s="8">
        <f>IF( Days!V21 &gt; 0, IPMT('Loan Detail'!$B$2/'Loan Detail'!$B$5, Days!V21,'Loan Detail'!$B$3*'Loan Detail'!$B$5,Balance!V21), 0)</f>
        <v>-12.879932450981769</v>
      </c>
      <c r="W21" s="8">
        <f>IF( Days!W21 &gt; 0, IPMT('Loan Detail'!$B$2/'Loan Detail'!$B$5, Days!W21,'Loan Detail'!$B$3*'Loan Detail'!$B$5,Balance!W21), 0)</f>
        <v>-12.877107282710583</v>
      </c>
      <c r="X21" s="8">
        <f>IF( Days!X21 &gt; 0, IPMT('Loan Detail'!$B$2/'Loan Detail'!$B$5, Days!X21,'Loan Detail'!$B$3*'Loan Detail'!$B$5,Balance!X21), 0)</f>
        <v>-12.874281452653408</v>
      </c>
      <c r="Y21" s="8">
        <f>IF( Days!Y21 &gt; 0, IPMT('Loan Detail'!$B$2/'Loan Detail'!$B$5, Days!Y21,'Loan Detail'!$B$3*'Loan Detail'!$B$5,Balance!Y21), 0)</f>
        <v>-12.871454960655216</v>
      </c>
      <c r="Z21" s="8">
        <f>IF( Days!Z21 &gt; 0, IPMT('Loan Detail'!$B$2/'Loan Detail'!$B$5, Days!Z21,'Loan Detail'!$B$3*'Loan Detail'!$B$5,Balance!Z21), 0)</f>
        <v>-12.868627806560957</v>
      </c>
      <c r="AA21" s="8">
        <f>IF( Days!AA21 &gt; 0, IPMT('Loan Detail'!$B$2/'Loan Detail'!$B$5, Days!AA21,'Loan Detail'!$B$3*'Loan Detail'!$B$5,Balance!AA21), 0)</f>
        <v>-12.865799990215526</v>
      </c>
      <c r="AB21" s="8">
        <f>IF( Days!AB21 &gt; 0, IPMT('Loan Detail'!$B$2/'Loan Detail'!$B$5, Days!AB21,'Loan Detail'!$B$3*'Loan Detail'!$B$5,Balance!AB21), 0)</f>
        <v>-12.862971511463812</v>
      </c>
      <c r="AC21" s="8">
        <f>IF( Days!AC21 &gt; 0, IPMT('Loan Detail'!$B$2/'Loan Detail'!$B$5, Days!AC21,'Loan Detail'!$B$3*'Loan Detail'!$B$5,Balance!AC21), 0)</f>
        <v>-12.860142370150628</v>
      </c>
      <c r="AD21" s="8">
        <f>IF( Days!AD21 &gt; 0, IPMT('Loan Detail'!$B$2/'Loan Detail'!$B$5, Days!AD21,'Loan Detail'!$B$3*'Loan Detail'!$B$5,Balance!AD21), 0)</f>
        <v>-12.857312566120781</v>
      </c>
      <c r="AE21" s="8">
        <f>IF( Days!AE21 &gt; 0, IPMT('Loan Detail'!$B$2/'Loan Detail'!$B$5, Days!AE21,'Loan Detail'!$B$3*'Loan Detail'!$B$5,Balance!AE21), 0)</f>
        <v>-12.854482099219034</v>
      </c>
      <c r="AF21" s="8">
        <f>IF( Days!AF21 &gt; 0, IPMT('Loan Detail'!$B$2/'Loan Detail'!$B$5, Days!AF21,'Loan Detail'!$B$3*'Loan Detail'!$B$5,Balance!AF21), 0)</f>
        <v>-12.851650969290109</v>
      </c>
      <c r="AG21" s="8">
        <f>IF( Days!AG21 &gt; 0, IPMT('Loan Detail'!$B$2/'Loan Detail'!$B$5, Days!AG21,'Loan Detail'!$B$3*'Loan Detail'!$B$5,Balance!AG21), 0)</f>
        <v>-12.848819176178688</v>
      </c>
      <c r="AH21" s="8">
        <f>IF( Days!AH21 &gt; 0, IPMT('Loan Detail'!$B$2/'Loan Detail'!$B$5, Days!AH21,'Loan Detail'!$B$3*'Loan Detail'!$B$5,Balance!AH21), 0)</f>
        <v>-12.845986719729437</v>
      </c>
      <c r="AI21" s="8">
        <f>IF( Days!AI21 &gt; 0, IPMT('Loan Detail'!$B$2/'Loan Detail'!$B$5, Days!AI21,'Loan Detail'!$B$3*'Loan Detail'!$B$5,Balance!AI21), 0)</f>
        <v>-12.843153599786953</v>
      </c>
    </row>
    <row r="22" spans="1:35" x14ac:dyDescent="0.3">
      <c r="A22">
        <v>20</v>
      </c>
      <c r="B22">
        <f t="shared" si="0"/>
        <v>31</v>
      </c>
      <c r="C22" s="11">
        <v>44197</v>
      </c>
      <c r="D22" s="19">
        <f>SUM(E22:INDEX(E22:AI22,1,B22))</f>
        <v>-608.75931720710059</v>
      </c>
      <c r="E22" s="8">
        <f>IF( Days!E22 &gt; 0, IPMT('Loan Detail'!$B$2/'Loan Detail'!$B$5, Days!E22,'Loan Detail'!$B$3*'Loan Detail'!$B$5,Balance!E22), 0)</f>
        <v>-12.892601104859008</v>
      </c>
      <c r="F22" s="8">
        <f>IF( Days!F22 &gt; 0, IPMT('Loan Detail'!$B$2/'Loan Detail'!$B$5, Days!F22,'Loan Detail'!$B$3*'Loan Detail'!$B$5,Balance!F22), 0)</f>
        <v>-12.889755116585938</v>
      </c>
      <c r="G22" s="8">
        <f>IF( Days!G22 &gt; 0, IPMT('Loan Detail'!$B$2/'Loan Detail'!$B$5, Days!G22,'Loan Detail'!$B$3*'Loan Detail'!$B$5,Balance!G22), 0)</f>
        <v>-12.886908461649865</v>
      </c>
      <c r="H22" s="8">
        <f>IF( Days!H22 &gt; 0, IPMT('Loan Detail'!$B$2/'Loan Detail'!$B$5, Days!H22,'Loan Detail'!$B$3*'Loan Detail'!$B$5,Balance!H22), 0)</f>
        <v>-12.884061139894621</v>
      </c>
      <c r="I22" s="8">
        <f>IF( Days!I22 &gt; 0, IPMT('Loan Detail'!$B$2/'Loan Detail'!$B$5, Days!I22,'Loan Detail'!$B$3*'Loan Detail'!$B$5,Balance!I22), 0)</f>
        <v>-20.696877231685818</v>
      </c>
      <c r="J22" s="8">
        <f>IF( Days!J22 &gt; 0, IPMT('Loan Detail'!$B$2/'Loan Detail'!$B$5, Days!J22,'Loan Detail'!$B$3*'Loan Detail'!$B$5,Balance!J22), 0)</f>
        <v>-20.692300156532738</v>
      </c>
      <c r="K22" s="8">
        <f>IF( Days!K22 &gt; 0, IPMT('Loan Detail'!$B$2/'Loan Detail'!$B$5, Days!K22,'Loan Detail'!$B$3*'Loan Detail'!$B$5,Balance!K22), 0)</f>
        <v>-20.687722009215481</v>
      </c>
      <c r="L22" s="8">
        <f>IF( Days!L22 &gt; 0, IPMT('Loan Detail'!$B$2/'Loan Detail'!$B$5, Days!L22,'Loan Detail'!$B$3*'Loan Detail'!$B$5,Balance!L22), 0)</f>
        <v>-20.683142789482893</v>
      </c>
      <c r="M22" s="8">
        <f>IF( Days!M22 &gt; 0, IPMT('Loan Detail'!$B$2/'Loan Detail'!$B$5, Days!M22,'Loan Detail'!$B$3*'Loan Detail'!$B$5,Balance!M22), 0)</f>
        <v>-20.678562497083767</v>
      </c>
      <c r="N22" s="8">
        <f>IF( Days!N22 &gt; 0, IPMT('Loan Detail'!$B$2/'Loan Detail'!$B$5, Days!N22,'Loan Detail'!$B$3*'Loan Detail'!$B$5,Balance!N22), 0)</f>
        <v>-20.673981131766826</v>
      </c>
      <c r="O22" s="8">
        <f>IF( Days!O22 &gt; 0, IPMT('Loan Detail'!$B$2/'Loan Detail'!$B$5, Days!O22,'Loan Detail'!$B$3*'Loan Detail'!$B$5,Balance!O22), 0)</f>
        <v>-20.669398693280755</v>
      </c>
      <c r="P22" s="8">
        <f>IF( Days!P22 &gt; 0, IPMT('Loan Detail'!$B$2/'Loan Detail'!$B$5, Days!P22,'Loan Detail'!$B$3*'Loan Detail'!$B$5,Balance!P22), 0)</f>
        <v>-20.664815181374159</v>
      </c>
      <c r="Q22" s="8">
        <f>IF( Days!Q22 &gt; 0, IPMT('Loan Detail'!$B$2/'Loan Detail'!$B$5, Days!Q22,'Loan Detail'!$B$3*'Loan Detail'!$B$5,Balance!Q22), 0)</f>
        <v>-20.6602305957956</v>
      </c>
      <c r="R22" s="8">
        <f>IF( Days!R22 &gt; 0, IPMT('Loan Detail'!$B$2/'Loan Detail'!$B$5, Days!R22,'Loan Detail'!$B$3*'Loan Detail'!$B$5,Balance!R22), 0)</f>
        <v>-20.655644936293562</v>
      </c>
      <c r="S22" s="8">
        <f>IF( Days!S22 &gt; 0, IPMT('Loan Detail'!$B$2/'Loan Detail'!$B$5, Days!S22,'Loan Detail'!$B$3*'Loan Detail'!$B$5,Balance!S22), 0)</f>
        <v>-20.651058202616497</v>
      </c>
      <c r="T22" s="8">
        <f>IF( Days!T22 &gt; 0, IPMT('Loan Detail'!$B$2/'Loan Detail'!$B$5, Days!T22,'Loan Detail'!$B$3*'Loan Detail'!$B$5,Balance!T22), 0)</f>
        <v>-20.646470394512768</v>
      </c>
      <c r="U22" s="8">
        <f>IF( Days!U22 &gt; 0, IPMT('Loan Detail'!$B$2/'Loan Detail'!$B$5, Days!U22,'Loan Detail'!$B$3*'Loan Detail'!$B$5,Balance!U22), 0)</f>
        <v>-20.641881511730709</v>
      </c>
      <c r="V22" s="8">
        <f>IF( Days!V22 &gt; 0, IPMT('Loan Detail'!$B$2/'Loan Detail'!$B$5, Days!V22,'Loan Detail'!$B$3*'Loan Detail'!$B$5,Balance!V22), 0)</f>
        <v>-20.637291554018574</v>
      </c>
      <c r="W22" s="8">
        <f>IF( Days!W22 &gt; 0, IPMT('Loan Detail'!$B$2/'Loan Detail'!$B$5, Days!W22,'Loan Detail'!$B$3*'Loan Detail'!$B$5,Balance!W22), 0)</f>
        <v>-20.632700521124566</v>
      </c>
      <c r="X22" s="8">
        <f>IF( Days!X22 &gt; 0, IPMT('Loan Detail'!$B$2/'Loan Detail'!$B$5, Days!X22,'Loan Detail'!$B$3*'Loan Detail'!$B$5,Balance!X22), 0)</f>
        <v>-20.62810841279682</v>
      </c>
      <c r="Y22" s="8">
        <f>IF( Days!Y22 &gt; 0, IPMT('Loan Detail'!$B$2/'Loan Detail'!$B$5, Days!Y22,'Loan Detail'!$B$3*'Loan Detail'!$B$5,Balance!Y22), 0)</f>
        <v>-20.623515228783429</v>
      </c>
      <c r="Z22" s="8">
        <f>IF( Days!Z22 &gt; 0, IPMT('Loan Detail'!$B$2/'Loan Detail'!$B$5, Days!Z22,'Loan Detail'!$B$3*'Loan Detail'!$B$5,Balance!Z22), 0)</f>
        <v>-20.618920968832406</v>
      </c>
      <c r="AA22" s="8">
        <f>IF( Days!AA22 &gt; 0, IPMT('Loan Detail'!$B$2/'Loan Detail'!$B$5, Days!AA22,'Loan Detail'!$B$3*'Loan Detail'!$B$5,Balance!AA22), 0)</f>
        <v>-20.614325632691727</v>
      </c>
      <c r="AB22" s="8">
        <f>IF( Days!AB22 &gt; 0, IPMT('Loan Detail'!$B$2/'Loan Detail'!$B$5, Days!AB22,'Loan Detail'!$B$3*'Loan Detail'!$B$5,Balance!AB22), 0)</f>
        <v>-20.609729220109298</v>
      </c>
      <c r="AC22" s="8">
        <f>IF( Days!AC22 &gt; 0, IPMT('Loan Detail'!$B$2/'Loan Detail'!$B$5, Days!AC22,'Loan Detail'!$B$3*'Loan Detail'!$B$5,Balance!AC22), 0)</f>
        <v>-20.605131730832959</v>
      </c>
      <c r="AD22" s="8">
        <f>IF( Days!AD22 &gt; 0, IPMT('Loan Detail'!$B$2/'Loan Detail'!$B$5, Days!AD22,'Loan Detail'!$B$3*'Loan Detail'!$B$5,Balance!AD22), 0)</f>
        <v>-20.6005331646105</v>
      </c>
      <c r="AE22" s="8">
        <f>IF( Days!AE22 &gt; 0, IPMT('Loan Detail'!$B$2/'Loan Detail'!$B$5, Days!AE22,'Loan Detail'!$B$3*'Loan Detail'!$B$5,Balance!AE22), 0)</f>
        <v>-20.595933521189654</v>
      </c>
      <c r="AF22" s="8">
        <f>IF( Days!AF22 &gt; 0, IPMT('Loan Detail'!$B$2/'Loan Detail'!$B$5, Days!AF22,'Loan Detail'!$B$3*'Loan Detail'!$B$5,Balance!AF22), 0)</f>
        <v>-20.591332800318096</v>
      </c>
      <c r="AG22" s="8">
        <f>IF( Days!AG22 &gt; 0, IPMT('Loan Detail'!$B$2/'Loan Detail'!$B$5, Days!AG22,'Loan Detail'!$B$3*'Loan Detail'!$B$5,Balance!AG22), 0)</f>
        <v>-20.586731001743416</v>
      </c>
      <c r="AH22" s="8">
        <f>IF( Days!AH22 &gt; 0, IPMT('Loan Detail'!$B$2/'Loan Detail'!$B$5, Days!AH22,'Loan Detail'!$B$3*'Loan Detail'!$B$5,Balance!AH22), 0)</f>
        <v>-20.582128125213188</v>
      </c>
      <c r="AI22" s="8">
        <f>IF( Days!AI22 &gt; 0, IPMT('Loan Detail'!$B$2/'Loan Detail'!$B$5, Days!AI22,'Loan Detail'!$B$3*'Loan Detail'!$B$5,Balance!AI22), 0)</f>
        <v>-20.577524170474899</v>
      </c>
    </row>
    <row r="23" spans="1:35" x14ac:dyDescent="0.3">
      <c r="A23">
        <v>21</v>
      </c>
      <c r="B23">
        <f t="shared" si="0"/>
        <v>28</v>
      </c>
      <c r="C23" s="11">
        <v>44228</v>
      </c>
      <c r="D23" s="19">
        <f>SUM(E23:INDEX(E23:AI23,1,B23))</f>
        <v>-761.50216512150473</v>
      </c>
      <c r="E23" s="8">
        <f>IF( Days!E23 &gt; 0, IPMT('Loan Detail'!$B$2/'Loan Detail'!$B$5, Days!E23,'Loan Detail'!$B$3*'Loan Detail'!$B$5,Balance!E23), 0)</f>
        <v>-20.623105444616183</v>
      </c>
      <c r="F23" s="8">
        <f>IF( Days!F23 &gt; 0, IPMT('Loan Detail'!$B$2/'Loan Detail'!$B$5, Days!F23,'Loan Detail'!$B$3*'Loan Detail'!$B$5,Balance!F23), 0)</f>
        <v>-20.61848809639152</v>
      </c>
      <c r="G23" s="8">
        <f>IF( Days!G23 &gt; 0, IPMT('Loan Detail'!$B$2/'Loan Detail'!$B$5, Days!G23,'Loan Detail'!$B$3*'Loan Detail'!$B$5,Balance!G23), 0)</f>
        <v>-20.613869666568853</v>
      </c>
      <c r="H23" s="8">
        <f>IF( Days!H23 &gt; 0, IPMT('Loan Detail'!$B$2/'Loan Detail'!$B$5, Days!H23,'Loan Detail'!$B$3*'Loan Detail'!$B$5,Balance!H23), 0)</f>
        <v>-20.609250154894813</v>
      </c>
      <c r="I23" s="8">
        <f>IF( Days!I23 &gt; 0, IPMT('Loan Detail'!$B$2/'Loan Detail'!$B$5, Days!I23,'Loan Detail'!$B$3*'Loan Detail'!$B$5,Balance!I23), 0)</f>
        <v>-28.366523949132159</v>
      </c>
      <c r="J23" s="8">
        <f>IF( Days!J23 &gt; 0, IPMT('Loan Detail'!$B$2/'Loan Detail'!$B$5, Days!J23,'Loan Detail'!$B$3*'Loan Detail'!$B$5,Balance!J23), 0)</f>
        <v>-28.360161258337889</v>
      </c>
      <c r="K23" s="8">
        <f>IF( Days!K23 &gt; 0, IPMT('Loan Detail'!$B$2/'Loan Detail'!$B$5, Days!K23,'Loan Detail'!$B$3*'Loan Detail'!$B$5,Balance!K23), 0)</f>
        <v>-28.353797077105074</v>
      </c>
      <c r="L23" s="8">
        <f>IF( Days!L23 &gt; 0, IPMT('Loan Detail'!$B$2/'Loan Detail'!$B$5, Days!L23,'Loan Detail'!$B$3*'Loan Detail'!$B$5,Balance!L23), 0)</f>
        <v>-28.347431405084606</v>
      </c>
      <c r="M23" s="8">
        <f>IF( Days!M23 &gt; 0, IPMT('Loan Detail'!$B$2/'Loan Detail'!$B$5, Days!M23,'Loan Detail'!$B$3*'Loan Detail'!$B$5,Balance!M23), 0)</f>
        <v>-28.341064241927267</v>
      </c>
      <c r="N23" s="8">
        <f>IF( Days!N23 &gt; 0, IPMT('Loan Detail'!$B$2/'Loan Detail'!$B$5, Days!N23,'Loan Detail'!$B$3*'Loan Detail'!$B$5,Balance!N23), 0)</f>
        <v>-28.334695587283761</v>
      </c>
      <c r="O23" s="8">
        <f>IF( Days!O23 &gt; 0, IPMT('Loan Detail'!$B$2/'Loan Detail'!$B$5, Days!O23,'Loan Detail'!$B$3*'Loan Detail'!$B$5,Balance!O23), 0)</f>
        <v>-28.328325440804718</v>
      </c>
      <c r="P23" s="8">
        <f>IF( Days!P23 &gt; 0, IPMT('Loan Detail'!$B$2/'Loan Detail'!$B$5, Days!P23,'Loan Detail'!$B$3*'Loan Detail'!$B$5,Balance!P23), 0)</f>
        <v>-28.321953802140676</v>
      </c>
      <c r="Q23" s="8">
        <f>IF( Days!Q23 &gt; 0, IPMT('Loan Detail'!$B$2/'Loan Detail'!$B$5, Days!Q23,'Loan Detail'!$B$3*'Loan Detail'!$B$5,Balance!Q23), 0)</f>
        <v>-28.315580670942104</v>
      </c>
      <c r="R23" s="8">
        <f>IF( Days!R23 &gt; 0, IPMT('Loan Detail'!$B$2/'Loan Detail'!$B$5, Days!R23,'Loan Detail'!$B$3*'Loan Detail'!$B$5,Balance!R23), 0)</f>
        <v>-28.309206046859362</v>
      </c>
      <c r="S23" s="8">
        <f>IF( Days!S23 &gt; 0, IPMT('Loan Detail'!$B$2/'Loan Detail'!$B$5, Days!S23,'Loan Detail'!$B$3*'Loan Detail'!$B$5,Balance!S23), 0)</f>
        <v>-28.302829929542771</v>
      </c>
      <c r="T23" s="8">
        <f>IF( Days!T23 &gt; 0, IPMT('Loan Detail'!$B$2/'Loan Detail'!$B$5, Days!T23,'Loan Detail'!$B$3*'Loan Detail'!$B$5,Balance!T23), 0)</f>
        <v>-28.29645231864253</v>
      </c>
      <c r="U23" s="8">
        <f>IF( Days!U23 &gt; 0, IPMT('Loan Detail'!$B$2/'Loan Detail'!$B$5, Days!U23,'Loan Detail'!$B$3*'Loan Detail'!$B$5,Balance!U23), 0)</f>
        <v>-28.290073213808778</v>
      </c>
      <c r="V23" s="8">
        <f>IF( Days!V23 &gt; 0, IPMT('Loan Detail'!$B$2/'Loan Detail'!$B$5, Days!V23,'Loan Detail'!$B$3*'Loan Detail'!$B$5,Balance!V23), 0)</f>
        <v>-28.283692614691567</v>
      </c>
      <c r="W23" s="8">
        <f>IF( Days!W23 &gt; 0, IPMT('Loan Detail'!$B$2/'Loan Detail'!$B$5, Days!W23,'Loan Detail'!$B$3*'Loan Detail'!$B$5,Balance!W23), 0)</f>
        <v>-28.277310520940866</v>
      </c>
      <c r="X23" s="8">
        <f>IF( Days!X23 &gt; 0, IPMT('Loan Detail'!$B$2/'Loan Detail'!$B$5, Days!X23,'Loan Detail'!$B$3*'Loan Detail'!$B$5,Balance!X23), 0)</f>
        <v>-28.27092693220655</v>
      </c>
      <c r="Y23" s="8">
        <f>IF( Days!Y23 &gt; 0, IPMT('Loan Detail'!$B$2/'Loan Detail'!$B$5, Days!Y23,'Loan Detail'!$B$3*'Loan Detail'!$B$5,Balance!Y23), 0)</f>
        <v>-28.264541848138435</v>
      </c>
      <c r="Z23" s="8">
        <f>IF( Days!Z23 &gt; 0, IPMT('Loan Detail'!$B$2/'Loan Detail'!$B$5, Days!Z23,'Loan Detail'!$B$3*'Loan Detail'!$B$5,Balance!Z23), 0)</f>
        <v>-28.258155268386258</v>
      </c>
      <c r="AA23" s="8">
        <f>IF( Days!AA23 &gt; 0, IPMT('Loan Detail'!$B$2/'Loan Detail'!$B$5, Days!AA23,'Loan Detail'!$B$3*'Loan Detail'!$B$5,Balance!AA23), 0)</f>
        <v>-28.25176719259964</v>
      </c>
      <c r="AB23" s="8">
        <f>IF( Days!AB23 &gt; 0, IPMT('Loan Detail'!$B$2/'Loan Detail'!$B$5, Days!AB23,'Loan Detail'!$B$3*'Loan Detail'!$B$5,Balance!AB23), 0)</f>
        <v>-28.245377620428137</v>
      </c>
      <c r="AC23" s="8">
        <f>IF( Days!AC23 &gt; 0, IPMT('Loan Detail'!$B$2/'Loan Detail'!$B$5, Days!AC23,'Loan Detail'!$B$3*'Loan Detail'!$B$5,Balance!AC23), 0)</f>
        <v>-28.238986551521243</v>
      </c>
      <c r="AD23" s="8">
        <f>IF( Days!AD23 &gt; 0, IPMT('Loan Detail'!$B$2/'Loan Detail'!$B$5, Days!AD23,'Loan Detail'!$B$3*'Loan Detail'!$B$5,Balance!AD23), 0)</f>
        <v>-28.232593985528339</v>
      </c>
      <c r="AE23" s="8">
        <f>IF( Days!AE23 &gt; 0, IPMT('Loan Detail'!$B$2/'Loan Detail'!$B$5, Days!AE23,'Loan Detail'!$B$3*'Loan Detail'!$B$5,Balance!AE23), 0)</f>
        <v>-28.226199922098743</v>
      </c>
      <c r="AF23" s="8">
        <f>IF( Days!AF23 &gt; 0, IPMT('Loan Detail'!$B$2/'Loan Detail'!$B$5, Days!AF23,'Loan Detail'!$B$3*'Loan Detail'!$B$5,Balance!AF23), 0)</f>
        <v>-28.219804360881703</v>
      </c>
      <c r="AG23" s="8">
        <f>IF( Days!AG23 &gt; 0, IPMT('Loan Detail'!$B$2/'Loan Detail'!$B$5, Days!AG23,'Loan Detail'!$B$3*'Loan Detail'!$B$5,Balance!AG23), 0)</f>
        <v>-28.213407301526331</v>
      </c>
      <c r="AH23" s="8">
        <f>IF( Days!AH23 &gt; 0, IPMT('Loan Detail'!$B$2/'Loan Detail'!$B$5, Days!AH23,'Loan Detail'!$B$3*'Loan Detail'!$B$5,Balance!AH23), 0)</f>
        <v>-28.207008743681726</v>
      </c>
      <c r="AI23" s="8">
        <f>IF( Days!AI23 &gt; 0, IPMT('Loan Detail'!$B$2/'Loan Detail'!$B$5, Days!AI23,'Loan Detail'!$B$3*'Loan Detail'!$B$5,Balance!AI23), 0)</f>
        <v>-28.200608686996848</v>
      </c>
    </row>
    <row r="24" spans="1:35" x14ac:dyDescent="0.3">
      <c r="A24">
        <v>22</v>
      </c>
      <c r="B24">
        <f t="shared" si="0"/>
        <v>31</v>
      </c>
      <c r="C24" s="11">
        <v>44256</v>
      </c>
      <c r="D24" s="19">
        <f>SUM(E24:INDEX(E24:AI24,1,B24))</f>
        <v>-1080.2452986780036</v>
      </c>
      <c r="E24" s="8">
        <f>IF( Days!E24 &gt; 0, IPMT('Loan Detail'!$B$2/'Loan Detail'!$B$5, Days!E24,'Loan Detail'!$B$3*'Loan Detail'!$B$5,Balance!E24), 0)</f>
        <v>-28.245040927531072</v>
      </c>
      <c r="F24" s="8">
        <f>IF( Days!F24 &gt; 0, IPMT('Loan Detail'!$B$2/'Loan Detail'!$B$5, Days!F24,'Loan Detail'!$B$3*'Loan Detail'!$B$5,Balance!F24), 0)</f>
        <v>-28.238635195452467</v>
      </c>
      <c r="G24" s="8">
        <f>IF( Days!G24 &gt; 0, IPMT('Loan Detail'!$B$2/'Loan Detail'!$B$5, Days!G24,'Loan Detail'!$B$3*'Loan Detail'!$B$5,Balance!G24), 0)</f>
        <v>-28.232227962853056</v>
      </c>
      <c r="H24" s="8">
        <f>IF( Days!H24 &gt; 0, IPMT('Loan Detail'!$B$2/'Loan Detail'!$B$5, Days!H24,'Loan Detail'!$B$3*'Loan Detail'!$B$5,Balance!H24), 0)</f>
        <v>-28.225819229381351</v>
      </c>
      <c r="I24" s="8">
        <f>IF( Days!I24 &gt; 0, IPMT('Loan Detail'!$B$2/'Loan Detail'!$B$5, Days!I24,'Loan Detail'!$B$3*'Loan Detail'!$B$5,Balance!I24), 0)</f>
        <v>-35.932400500378655</v>
      </c>
      <c r="J24" s="8">
        <f>IF( Days!J24 &gt; 0, IPMT('Loan Detail'!$B$2/'Loan Detail'!$B$5, Days!J24,'Loan Detail'!$B$3*'Loan Detail'!$B$5,Balance!J24), 0)</f>
        <v>-35.924236294117662</v>
      </c>
      <c r="K24" s="8">
        <f>IF( Days!K24 &gt; 0, IPMT('Loan Detail'!$B$2/'Loan Detail'!$B$5, Days!K24,'Loan Detail'!$B$3*'Loan Detail'!$B$5,Balance!K24), 0)</f>
        <v>-35.916070175419314</v>
      </c>
      <c r="L24" s="8">
        <f>IF( Days!L24 &gt; 0, IPMT('Loan Detail'!$B$2/'Loan Detail'!$B$5, Days!L24,'Loan Detail'!$B$3*'Loan Detail'!$B$5,Balance!L24), 0)</f>
        <v>-35.907902143835635</v>
      </c>
      <c r="M24" s="8">
        <f>IF( Days!M24 &gt; 0, IPMT('Loan Detail'!$B$2/'Loan Detail'!$B$5, Days!M24,'Loan Detail'!$B$3*'Loan Detail'!$B$5,Balance!M24), 0)</f>
        <v>-35.899732198918528</v>
      </c>
      <c r="N24" s="8">
        <f>IF( Days!N24 &gt; 0, IPMT('Loan Detail'!$B$2/'Loan Detail'!$B$5, Days!N24,'Loan Detail'!$B$3*'Loan Detail'!$B$5,Balance!N24), 0)</f>
        <v>-35.891560340219783</v>
      </c>
      <c r="O24" s="8">
        <f>IF( Days!O24 &gt; 0, IPMT('Loan Detail'!$B$2/'Loan Detail'!$B$5, Days!O24,'Loan Detail'!$B$3*'Loan Detail'!$B$5,Balance!O24), 0)</f>
        <v>-35.883386567291147</v>
      </c>
      <c r="P24" s="8">
        <f>IF( Days!P24 &gt; 0, IPMT('Loan Detail'!$B$2/'Loan Detail'!$B$5, Days!P24,'Loan Detail'!$B$3*'Loan Detail'!$B$5,Balance!P24), 0)</f>
        <v>-35.87521087968419</v>
      </c>
      <c r="Q24" s="8">
        <f>IF( Days!Q24 &gt; 0, IPMT('Loan Detail'!$B$2/'Loan Detail'!$B$5, Days!Q24,'Loan Detail'!$B$3*'Loan Detail'!$B$5,Balance!Q24), 0)</f>
        <v>-35.867033276950409</v>
      </c>
      <c r="R24" s="8">
        <f>IF( Days!R24 &gt; 0, IPMT('Loan Detail'!$B$2/'Loan Detail'!$B$5, Days!R24,'Loan Detail'!$B$3*'Loan Detail'!$B$5,Balance!R24), 0)</f>
        <v>-35.858853758641182</v>
      </c>
      <c r="S24" s="8">
        <f>IF( Days!S24 &gt; 0, IPMT('Loan Detail'!$B$2/'Loan Detail'!$B$5, Days!S24,'Loan Detail'!$B$3*'Loan Detail'!$B$5,Balance!S24), 0)</f>
        <v>-35.850672324307816</v>
      </c>
      <c r="T24" s="8">
        <f>IF( Days!T24 &gt; 0, IPMT('Loan Detail'!$B$2/'Loan Detail'!$B$5, Days!T24,'Loan Detail'!$B$3*'Loan Detail'!$B$5,Balance!T24), 0)</f>
        <v>-35.842488973501474</v>
      </c>
      <c r="U24" s="8">
        <f>IF( Days!U24 &gt; 0, IPMT('Loan Detail'!$B$2/'Loan Detail'!$B$5, Days!U24,'Loan Detail'!$B$3*'Loan Detail'!$B$5,Balance!U24), 0)</f>
        <v>-35.83430370577323</v>
      </c>
      <c r="V24" s="8">
        <f>IF( Days!V24 &gt; 0, IPMT('Loan Detail'!$B$2/'Loan Detail'!$B$5, Days!V24,'Loan Detail'!$B$3*'Loan Detail'!$B$5,Balance!V24), 0)</f>
        <v>-35.826116520674049</v>
      </c>
      <c r="W24" s="8">
        <f>IF( Days!W24 &gt; 0, IPMT('Loan Detail'!$B$2/'Loan Detail'!$B$5, Days!W24,'Loan Detail'!$B$3*'Loan Detail'!$B$5,Balance!W24), 0)</f>
        <v>-35.817927417754809</v>
      </c>
      <c r="X24" s="8">
        <f>IF( Days!X24 &gt; 0, IPMT('Loan Detail'!$B$2/'Loan Detail'!$B$5, Days!X24,'Loan Detail'!$B$3*'Loan Detail'!$B$5,Balance!X24), 0)</f>
        <v>-35.809736396566237</v>
      </c>
      <c r="Y24" s="8">
        <f>IF( Days!Y24 &gt; 0, IPMT('Loan Detail'!$B$2/'Loan Detail'!$B$5, Days!Y24,'Loan Detail'!$B$3*'Loan Detail'!$B$5,Balance!Y24), 0)</f>
        <v>-35.801543456659012</v>
      </c>
      <c r="Z24" s="8">
        <f>IF( Days!Z24 &gt; 0, IPMT('Loan Detail'!$B$2/'Loan Detail'!$B$5, Days!Z24,'Loan Detail'!$B$3*'Loan Detail'!$B$5,Balance!Z24), 0)</f>
        <v>-35.793348597583673</v>
      </c>
      <c r="AA24" s="8">
        <f>IF( Days!AA24 &gt; 0, IPMT('Loan Detail'!$B$2/'Loan Detail'!$B$5, Days!AA24,'Loan Detail'!$B$3*'Loan Detail'!$B$5,Balance!AA24), 0)</f>
        <v>-35.785151818890654</v>
      </c>
      <c r="AB24" s="8">
        <f>IF( Days!AB24 &gt; 0, IPMT('Loan Detail'!$B$2/'Loan Detail'!$B$5, Days!AB24,'Loan Detail'!$B$3*'Loan Detail'!$B$5,Balance!AB24), 0)</f>
        <v>-35.776953120130308</v>
      </c>
      <c r="AC24" s="8">
        <f>IF( Days!AC24 &gt; 0, IPMT('Loan Detail'!$B$2/'Loan Detail'!$B$5, Days!AC24,'Loan Detail'!$B$3*'Loan Detail'!$B$5,Balance!AC24), 0)</f>
        <v>-35.768752500852855</v>
      </c>
      <c r="AD24" s="8">
        <f>IF( Days!AD24 &gt; 0, IPMT('Loan Detail'!$B$2/'Loan Detail'!$B$5, Days!AD24,'Loan Detail'!$B$3*'Loan Detail'!$B$5,Balance!AD24), 0)</f>
        <v>-35.760549960608401</v>
      </c>
      <c r="AE24" s="8">
        <f>IF( Days!AE24 &gt; 0, IPMT('Loan Detail'!$B$2/'Loan Detail'!$B$5, Days!AE24,'Loan Detail'!$B$3*'Loan Detail'!$B$5,Balance!AE24), 0)</f>
        <v>-35.752345498947008</v>
      </c>
      <c r="AF24" s="8">
        <f>IF( Days!AF24 &gt; 0, IPMT('Loan Detail'!$B$2/'Loan Detail'!$B$5, Days!AF24,'Loan Detail'!$B$3*'Loan Detail'!$B$5,Balance!AF24), 0)</f>
        <v>-35.744139115418555</v>
      </c>
      <c r="AG24" s="8">
        <f>IF( Days!AG24 &gt; 0, IPMT('Loan Detail'!$B$2/'Loan Detail'!$B$5, Days!AG24,'Loan Detail'!$B$3*'Loan Detail'!$B$5,Balance!AG24), 0)</f>
        <v>-35.735930809572871</v>
      </c>
      <c r="AH24" s="8">
        <f>IF( Days!AH24 &gt; 0, IPMT('Loan Detail'!$B$2/'Loan Detail'!$B$5, Days!AH24,'Loan Detail'!$B$3*'Loan Detail'!$B$5,Balance!AH24), 0)</f>
        <v>-35.727720580959662</v>
      </c>
      <c r="AI24" s="8">
        <f>IF( Days!AI24 &gt; 0, IPMT('Loan Detail'!$B$2/'Loan Detail'!$B$5, Days!AI24,'Loan Detail'!$B$3*'Loan Detail'!$B$5,Balance!AI24), 0)</f>
        <v>-35.719508429128496</v>
      </c>
    </row>
    <row r="25" spans="1:35" x14ac:dyDescent="0.3">
      <c r="A25">
        <v>23</v>
      </c>
      <c r="B25">
        <f t="shared" si="0"/>
        <v>30</v>
      </c>
      <c r="C25" s="11">
        <v>44287</v>
      </c>
      <c r="D25" s="19">
        <f>SUM(E25:INDEX(E25:AI25,1,B25))</f>
        <v>-1268.2624199556299</v>
      </c>
      <c r="E25" s="8">
        <f>IF( Days!E25 &gt; 0, IPMT('Loan Detail'!$B$2/'Loan Detail'!$B$5, Days!E25,'Loan Detail'!$B$3*'Loan Detail'!$B$5,Balance!E25), 0)</f>
        <v>-35.776841531094561</v>
      </c>
      <c r="F25" s="8">
        <f>IF( Days!F25 &gt; 0, IPMT('Loan Detail'!$B$2/'Loan Detail'!$B$5, Days!F25,'Loan Detail'!$B$3*'Loan Detail'!$B$5,Balance!F25), 0)</f>
        <v>-35.768610451216432</v>
      </c>
      <c r="G25" s="8">
        <f>IF( Days!G25 &gt; 0, IPMT('Loan Detail'!$B$2/'Loan Detail'!$B$5, Days!G25,'Loan Detail'!$B$3*'Loan Detail'!$B$5,Balance!G25), 0)</f>
        <v>-35.760377443236024</v>
      </c>
      <c r="H25" s="8">
        <f>IF( Days!H25 &gt; 0, IPMT('Loan Detail'!$B$2/'Loan Detail'!$B$5, Days!H25,'Loan Detail'!$B$3*'Loan Detail'!$B$5,Balance!H25), 0)</f>
        <v>-35.752142506701695</v>
      </c>
      <c r="I25" s="8">
        <f>IF( Days!I25 &gt; 0, IPMT('Loan Detail'!$B$2/'Loan Detail'!$B$5, Days!I25,'Loan Detail'!$B$3*'Loan Detail'!$B$5,Balance!I25), 0)</f>
        <v>-43.402379257022908</v>
      </c>
      <c r="J25" s="8">
        <f>IF( Days!J25 &gt; 0, IPMT('Loan Detail'!$B$2/'Loan Detail'!$B$5, Days!J25,'Loan Detail'!$B$3*'Loan Detail'!$B$5,Balance!J25), 0)</f>
        <v>-43.392375221406468</v>
      </c>
      <c r="K25" s="8">
        <f>IF( Days!K25 &gt; 0, IPMT('Loan Detail'!$B$2/'Loan Detail'!$B$5, Days!K25,'Loan Detail'!$B$3*'Loan Detail'!$B$5,Balance!K25), 0)</f>
        <v>-43.382368842378952</v>
      </c>
      <c r="L25" s="8">
        <f>IF( Days!L25 &gt; 0, IPMT('Loan Detail'!$B$2/'Loan Detail'!$B$5, Days!L25,'Loan Detail'!$B$3*'Loan Detail'!$B$5,Balance!L25), 0)</f>
        <v>-43.372360119391431</v>
      </c>
      <c r="M25" s="8">
        <f>IF( Days!M25 &gt; 0, IPMT('Loan Detail'!$B$2/'Loan Detail'!$B$5, Days!M25,'Loan Detail'!$B$3*'Loan Detail'!$B$5,Balance!M25), 0)</f>
        <v>-43.362349051894803</v>
      </c>
      <c r="N25" s="8">
        <f>IF( Days!N25 &gt; 0, IPMT('Loan Detail'!$B$2/'Loan Detail'!$B$5, Days!N25,'Loan Detail'!$B$3*'Loan Detail'!$B$5,Balance!N25), 0)</f>
        <v>-43.352335639339913</v>
      </c>
      <c r="O25" s="8">
        <f>IF( Days!O25 &gt; 0, IPMT('Loan Detail'!$B$2/'Loan Detail'!$B$5, Days!O25,'Loan Detail'!$B$3*'Loan Detail'!$B$5,Balance!O25), 0)</f>
        <v>-43.342319881177424</v>
      </c>
      <c r="P25" s="8">
        <f>IF( Days!P25 &gt; 0, IPMT('Loan Detail'!$B$2/'Loan Detail'!$B$5, Days!P25,'Loan Detail'!$B$3*'Loan Detail'!$B$5,Balance!P25), 0)</f>
        <v>-43.332301776857875</v>
      </c>
      <c r="Q25" s="8">
        <f>IF( Days!Q25 &gt; 0, IPMT('Loan Detail'!$B$2/'Loan Detail'!$B$5, Days!Q25,'Loan Detail'!$B$3*'Loan Detail'!$B$5,Balance!Q25), 0)</f>
        <v>-43.32228132583171</v>
      </c>
      <c r="R25" s="8">
        <f>IF( Days!R25 &gt; 0, IPMT('Loan Detail'!$B$2/'Loan Detail'!$B$5, Days!R25,'Loan Detail'!$B$3*'Loan Detail'!$B$5,Balance!R25), 0)</f>
        <v>-43.312258527549211</v>
      </c>
      <c r="S25" s="8">
        <f>IF( Days!S25 &gt; 0, IPMT('Loan Detail'!$B$2/'Loan Detail'!$B$5, Days!S25,'Loan Detail'!$B$3*'Loan Detail'!$B$5,Balance!S25), 0)</f>
        <v>-43.302233381460525</v>
      </c>
      <c r="T25" s="8">
        <f>IF( Days!T25 &gt; 0, IPMT('Loan Detail'!$B$2/'Loan Detail'!$B$5, Days!T25,'Loan Detail'!$B$3*'Loan Detail'!$B$5,Balance!T25), 0)</f>
        <v>-43.292205887015712</v>
      </c>
      <c r="U25" s="8">
        <f>IF( Days!U25 &gt; 0, IPMT('Loan Detail'!$B$2/'Loan Detail'!$B$5, Days!U25,'Loan Detail'!$B$3*'Loan Detail'!$B$5,Balance!U25), 0)</f>
        <v>-43.282176043664663</v>
      </c>
      <c r="V25" s="8">
        <f>IF( Days!V25 &gt; 0, IPMT('Loan Detail'!$B$2/'Loan Detail'!$B$5, Days!V25,'Loan Detail'!$B$3*'Loan Detail'!$B$5,Balance!V25), 0)</f>
        <v>-43.272143850857162</v>
      </c>
      <c r="W25" s="8">
        <f>IF( Days!W25 &gt; 0, IPMT('Loan Detail'!$B$2/'Loan Detail'!$B$5, Days!W25,'Loan Detail'!$B$3*'Loan Detail'!$B$5,Balance!W25), 0)</f>
        <v>-43.262109308042838</v>
      </c>
      <c r="X25" s="8">
        <f>IF( Days!X25 &gt; 0, IPMT('Loan Detail'!$B$2/'Loan Detail'!$B$5, Days!X25,'Loan Detail'!$B$3*'Loan Detail'!$B$5,Balance!X25), 0)</f>
        <v>-43.252072414671233</v>
      </c>
      <c r="Y25" s="8">
        <f>IF( Days!Y25 &gt; 0, IPMT('Loan Detail'!$B$2/'Loan Detail'!$B$5, Days!Y25,'Loan Detail'!$B$3*'Loan Detail'!$B$5,Balance!Y25), 0)</f>
        <v>-43.242033170191732</v>
      </c>
      <c r="Z25" s="8">
        <f>IF( Days!Z25 &gt; 0, IPMT('Loan Detail'!$B$2/'Loan Detail'!$B$5, Days!Z25,'Loan Detail'!$B$3*'Loan Detail'!$B$5,Balance!Z25), 0)</f>
        <v>-43.231991574053581</v>
      </c>
      <c r="AA25" s="8">
        <f>IF( Days!AA25 &gt; 0, IPMT('Loan Detail'!$B$2/'Loan Detail'!$B$5, Days!AA25,'Loan Detail'!$B$3*'Loan Detail'!$B$5,Balance!AA25), 0)</f>
        <v>-43.221947625705937</v>
      </c>
      <c r="AB25" s="8">
        <f>IF( Days!AB25 &gt; 0, IPMT('Loan Detail'!$B$2/'Loan Detail'!$B$5, Days!AB25,'Loan Detail'!$B$3*'Loan Detail'!$B$5,Balance!AB25), 0)</f>
        <v>-43.211901324597783</v>
      </c>
      <c r="AC25" s="8">
        <f>IF( Days!AC25 &gt; 0, IPMT('Loan Detail'!$B$2/'Loan Detail'!$B$5, Days!AC25,'Loan Detail'!$B$3*'Loan Detail'!$B$5,Balance!AC25), 0)</f>
        <v>-43.201852670177999</v>
      </c>
      <c r="AD25" s="8">
        <f>IF( Days!AD25 &gt; 0, IPMT('Loan Detail'!$B$2/'Loan Detail'!$B$5, Days!AD25,'Loan Detail'!$B$3*'Loan Detail'!$B$5,Balance!AD25), 0)</f>
        <v>-43.19180166189534</v>
      </c>
      <c r="AE25" s="8">
        <f>IF( Days!AE25 &gt; 0, IPMT('Loan Detail'!$B$2/'Loan Detail'!$B$5, Days!AE25,'Loan Detail'!$B$3*'Loan Detail'!$B$5,Balance!AE25), 0)</f>
        <v>-43.181748299198411</v>
      </c>
      <c r="AF25" s="8">
        <f>IF( Days!AF25 &gt; 0, IPMT('Loan Detail'!$B$2/'Loan Detail'!$B$5, Days!AF25,'Loan Detail'!$B$3*'Loan Detail'!$B$5,Balance!AF25), 0)</f>
        <v>-43.17169258153568</v>
      </c>
      <c r="AG25" s="8">
        <f>IF( Days!AG25 &gt; 0, IPMT('Loan Detail'!$B$2/'Loan Detail'!$B$5, Days!AG25,'Loan Detail'!$B$3*'Loan Detail'!$B$5,Balance!AG25), 0)</f>
        <v>-43.161634508355547</v>
      </c>
      <c r="AH25" s="8">
        <f>IF( Days!AH25 &gt; 0, IPMT('Loan Detail'!$B$2/'Loan Detail'!$B$5, Days!AH25,'Loan Detail'!$B$3*'Loan Detail'!$B$5,Balance!AH25), 0)</f>
        <v>-43.151574079106211</v>
      </c>
      <c r="AI25" s="8">
        <f>IF( Days!AI25 &gt; 0, IPMT('Loan Detail'!$B$2/'Loan Detail'!$B$5, Days!AI25,'Loan Detail'!$B$3*'Loan Detail'!$B$5,Balance!AI25), 0)</f>
        <v>-43.141511293235766</v>
      </c>
    </row>
    <row r="26" spans="1:35" x14ac:dyDescent="0.3">
      <c r="A26">
        <v>24</v>
      </c>
      <c r="B26">
        <f t="shared" si="0"/>
        <v>31</v>
      </c>
      <c r="C26" s="11">
        <v>44317</v>
      </c>
      <c r="D26" s="19">
        <f>SUM(E26:INDEX(E26:AI26,1,B26))</f>
        <v>-1538.6009490927188</v>
      </c>
      <c r="E26" s="8">
        <f>IF( Days!E26 &gt; 0, IPMT('Loan Detail'!$B$2/'Loan Detail'!$B$5, Days!E26,'Loan Detail'!$B$3*'Loan Detail'!$B$5,Balance!E26), 0)</f>
        <v>-43.179907858904251</v>
      </c>
      <c r="F26" s="8">
        <f>IF( Days!F26 &gt; 0, IPMT('Loan Detail'!$B$2/'Loan Detail'!$B$5, Days!F26,'Loan Detail'!$B$3*'Loan Detail'!$B$5,Balance!F26), 0)</f>
        <v>-43.169833757738594</v>
      </c>
      <c r="G26" s="8">
        <f>IF( Days!G26 &gt; 0, IPMT('Loan Detail'!$B$2/'Loan Detail'!$B$5, Days!G26,'Loan Detail'!$B$3*'Loan Detail'!$B$5,Balance!G26), 0)</f>
        <v>-43.15975729674922</v>
      </c>
      <c r="H26" s="8">
        <f>IF( Days!H26 &gt; 0, IPMT('Loan Detail'!$B$2/'Loan Detail'!$B$5, Days!H26,'Loan Detail'!$B$3*'Loan Detail'!$B$5,Balance!H26), 0)</f>
        <v>-43.149678475383368</v>
      </c>
      <c r="I26" s="8">
        <f>IF( Days!I26 &gt; 0, IPMT('Loan Detail'!$B$2/'Loan Detail'!$B$5, Days!I26,'Loan Detail'!$B$3*'Loan Detail'!$B$5,Balance!I26), 0)</f>
        <v>-50.744933423320596</v>
      </c>
      <c r="J26" s="8">
        <f>IF( Days!J26 &gt; 0, IPMT('Loan Detail'!$B$2/'Loan Detail'!$B$5, Days!J26,'Loan Detail'!$B$3*'Loan Detail'!$B$5,Balance!J26), 0)</f>
        <v>-50.733072191650024</v>
      </c>
      <c r="K26" s="8">
        <f>IF( Days!K26 &gt; 0, IPMT('Loan Detail'!$B$2/'Loan Detail'!$B$5, Days!K26,'Loan Detail'!$B$3*'Loan Detail'!$B$5,Balance!K26), 0)</f>
        <v>-50.721208181526542</v>
      </c>
      <c r="L26" s="8">
        <f>IF( Days!L26 &gt; 0, IPMT('Loan Detail'!$B$2/'Loan Detail'!$B$5, Days!L26,'Loan Detail'!$B$3*'Loan Detail'!$B$5,Balance!L26), 0)</f>
        <v>-50.709341392299329</v>
      </c>
      <c r="M26" s="8">
        <f>IF( Days!M26 &gt; 0, IPMT('Loan Detail'!$B$2/'Loan Detail'!$B$5, Days!M26,'Loan Detail'!$B$3*'Loan Detail'!$B$5,Balance!M26), 0)</f>
        <v>-50.697471823317386</v>
      </c>
      <c r="N26" s="8">
        <f>IF( Days!N26 &gt; 0, IPMT('Loan Detail'!$B$2/'Loan Detail'!$B$5, Days!N26,'Loan Detail'!$B$3*'Loan Detail'!$B$5,Balance!N26), 0)</f>
        <v>-50.685599473929557</v>
      </c>
      <c r="O26" s="8">
        <f>IF( Days!O26 &gt; 0, IPMT('Loan Detail'!$B$2/'Loan Detail'!$B$5, Days!O26,'Loan Detail'!$B$3*'Loan Detail'!$B$5,Balance!O26), 0)</f>
        <v>-50.673724343484537</v>
      </c>
      <c r="P26" s="8">
        <f>IF( Days!P26 &gt; 0, IPMT('Loan Detail'!$B$2/'Loan Detail'!$B$5, Days!P26,'Loan Detail'!$B$3*'Loan Detail'!$B$5,Balance!P26), 0)</f>
        <v>-50.661846431330872</v>
      </c>
      <c r="Q26" s="8">
        <f>IF( Days!Q26 &gt; 0, IPMT('Loan Detail'!$B$2/'Loan Detail'!$B$5, Days!Q26,'Loan Detail'!$B$3*'Loan Detail'!$B$5,Balance!Q26), 0)</f>
        <v>-50.649965736816981</v>
      </c>
      <c r="R26" s="8">
        <f>IF( Days!R26 &gt; 0, IPMT('Loan Detail'!$B$2/'Loan Detail'!$B$5, Days!R26,'Loan Detail'!$B$3*'Loan Detail'!$B$5,Balance!R26), 0)</f>
        <v>-50.638082259291075</v>
      </c>
      <c r="S26" s="8">
        <f>IF( Days!S26 &gt; 0, IPMT('Loan Detail'!$B$2/'Loan Detail'!$B$5, Days!S26,'Loan Detail'!$B$3*'Loan Detail'!$B$5,Balance!S26), 0)</f>
        <v>-50.626195998101252</v>
      </c>
      <c r="T26" s="8">
        <f>IF( Days!T26 &gt; 0, IPMT('Loan Detail'!$B$2/'Loan Detail'!$B$5, Days!T26,'Loan Detail'!$B$3*'Loan Detail'!$B$5,Balance!T26), 0)</f>
        <v>-50.614306952595463</v>
      </c>
      <c r="U26" s="8">
        <f>IF( Days!U26 &gt; 0, IPMT('Loan Detail'!$B$2/'Loan Detail'!$B$5, Days!U26,'Loan Detail'!$B$3*'Loan Detail'!$B$5,Balance!U26), 0)</f>
        <v>-50.602415122121464</v>
      </c>
      <c r="V26" s="8">
        <f>IF( Days!V26 &gt; 0, IPMT('Loan Detail'!$B$2/'Loan Detail'!$B$5, Days!V26,'Loan Detail'!$B$3*'Loan Detail'!$B$5,Balance!V26), 0)</f>
        <v>-50.59052050602692</v>
      </c>
      <c r="W26" s="8">
        <f>IF( Days!W26 &gt; 0, IPMT('Loan Detail'!$B$2/'Loan Detail'!$B$5, Days!W26,'Loan Detail'!$B$3*'Loan Detail'!$B$5,Balance!W26), 0)</f>
        <v>-50.578623103659282</v>
      </c>
      <c r="X26" s="8">
        <f>IF( Days!X26 &gt; 0, IPMT('Loan Detail'!$B$2/'Loan Detail'!$B$5, Days!X26,'Loan Detail'!$B$3*'Loan Detail'!$B$5,Balance!X26), 0)</f>
        <v>-50.566722914365883</v>
      </c>
      <c r="Y26" s="8">
        <f>IF( Days!Y26 &gt; 0, IPMT('Loan Detail'!$B$2/'Loan Detail'!$B$5, Days!Y26,'Loan Detail'!$B$3*'Loan Detail'!$B$5,Balance!Y26), 0)</f>
        <v>-50.554819937493896</v>
      </c>
      <c r="Z26" s="8">
        <f>IF( Days!Z26 &gt; 0, IPMT('Loan Detail'!$B$2/'Loan Detail'!$B$5, Days!Z26,'Loan Detail'!$B$3*'Loan Detail'!$B$5,Balance!Z26), 0)</f>
        <v>-50.54291417239034</v>
      </c>
      <c r="AA26" s="8">
        <f>IF( Days!AA26 &gt; 0, IPMT('Loan Detail'!$B$2/'Loan Detail'!$B$5, Days!AA26,'Loan Detail'!$B$3*'Loan Detail'!$B$5,Balance!AA26), 0)</f>
        <v>-50.531005618402084</v>
      </c>
      <c r="AB26" s="8">
        <f>IF( Days!AB26 &gt; 0, IPMT('Loan Detail'!$B$2/'Loan Detail'!$B$5, Days!AB26,'Loan Detail'!$B$3*'Loan Detail'!$B$5,Balance!AB26), 0)</f>
        <v>-50.51909427487584</v>
      </c>
      <c r="AC26" s="8">
        <f>IF( Days!AC26 &gt; 0, IPMT('Loan Detail'!$B$2/'Loan Detail'!$B$5, Days!AC26,'Loan Detail'!$B$3*'Loan Detail'!$B$5,Balance!AC26), 0)</f>
        <v>-50.507180141158166</v>
      </c>
      <c r="AD26" s="8">
        <f>IF( Days!AD26 &gt; 0, IPMT('Loan Detail'!$B$2/'Loan Detail'!$B$5, Days!AD26,'Loan Detail'!$B$3*'Loan Detail'!$B$5,Balance!AD26), 0)</f>
        <v>-50.495263216595475</v>
      </c>
      <c r="AE26" s="8">
        <f>IF( Days!AE26 &gt; 0, IPMT('Loan Detail'!$B$2/'Loan Detail'!$B$5, Days!AE26,'Loan Detail'!$B$3*'Loan Detail'!$B$5,Balance!AE26), 0)</f>
        <v>-50.483343500534012</v>
      </c>
      <c r="AF26" s="8">
        <f>IF( Days!AF26 &gt; 0, IPMT('Loan Detail'!$B$2/'Loan Detail'!$B$5, Days!AF26,'Loan Detail'!$B$3*'Loan Detail'!$B$5,Balance!AF26), 0)</f>
        <v>-50.471420992319878</v>
      </c>
      <c r="AG26" s="8">
        <f>IF( Days!AG26 &gt; 0, IPMT('Loan Detail'!$B$2/'Loan Detail'!$B$5, Days!AG26,'Loan Detail'!$B$3*'Loan Detail'!$B$5,Balance!AG26), 0)</f>
        <v>-50.459495691299033</v>
      </c>
      <c r="AH26" s="8">
        <f>IF( Days!AH26 &gt; 0, IPMT('Loan Detail'!$B$2/'Loan Detail'!$B$5, Days!AH26,'Loan Detail'!$B$3*'Loan Detail'!$B$5,Balance!AH26), 0)</f>
        <v>-50.447567596817258</v>
      </c>
      <c r="AI26" s="8">
        <f>IF( Days!AI26 &gt; 0, IPMT('Loan Detail'!$B$2/'Loan Detail'!$B$5, Days!AI26,'Loan Detail'!$B$3*'Loan Detail'!$B$5,Balance!AI26), 0)</f>
        <v>-50.435636708220201</v>
      </c>
    </row>
    <row r="27" spans="1:35" x14ac:dyDescent="0.3">
      <c r="A27">
        <v>25</v>
      </c>
      <c r="B27">
        <f t="shared" si="0"/>
        <v>30</v>
      </c>
      <c r="C27" s="11">
        <v>44348</v>
      </c>
      <c r="D27" s="19">
        <f>SUM(E27:INDEX(E27:AI27,1,B27))</f>
        <v>-1704.8637451106488</v>
      </c>
      <c r="E27" s="8">
        <f>IF( Days!E27 &gt; 0, IPMT('Loan Detail'!$B$2/'Loan Detail'!$B$5, Days!E27,'Loan Detail'!$B$3*'Loan Detail'!$B$5,Balance!E27), 0)</f>
        <v>-50.478510444202449</v>
      </c>
      <c r="F27" s="8">
        <f>IF( Days!F27 &gt; 0, IPMT('Loan Detail'!$B$2/'Loan Detail'!$B$5, Days!F27,'Loan Detail'!$B$3*'Loan Detail'!$B$5,Balance!F27), 0)</f>
        <v>-50.466560991203409</v>
      </c>
      <c r="G27" s="8">
        <f>IF( Days!G27 &gt; 0, IPMT('Loan Detail'!$B$2/'Loan Detail'!$B$5, Days!G27,'Loan Detail'!$B$3*'Loan Detail'!$B$5,Balance!G27), 0)</f>
        <v>-50.454608739085892</v>
      </c>
      <c r="H27" s="8">
        <f>IF( Days!H27 &gt; 0, IPMT('Loan Detail'!$B$2/'Loan Detail'!$B$5, Days!H27,'Loan Detail'!$B$3*'Loan Detail'!$B$5,Balance!H27), 0)</f>
        <v>-50.442653687194266</v>
      </c>
      <c r="I27" s="8">
        <f>IF( Days!I27 &gt; 0, IPMT('Loan Detail'!$B$2/'Loan Detail'!$B$5, Days!I27,'Loan Detail'!$B$3*'Loan Detail'!$B$5,Balance!I27), 0)</f>
        <v>-57.980729567198289</v>
      </c>
      <c r="J27" s="8">
        <f>IF( Days!J27 &gt; 0, IPMT('Loan Detail'!$B$2/'Loan Detail'!$B$5, Days!J27,'Loan Detail'!$B$3*'Loan Detail'!$B$5,Balance!J27), 0)</f>
        <v>-57.966978271500516</v>
      </c>
      <c r="K27" s="8">
        <f>IF( Days!K27 &gt; 0, IPMT('Loan Detail'!$B$2/'Loan Detail'!$B$5, Days!K27,'Loan Detail'!$B$3*'Loan Detail'!$B$5,Balance!K27), 0)</f>
        <v>-57.953223754608814</v>
      </c>
      <c r="L27" s="8">
        <f>IF( Days!L27 &gt; 0, IPMT('Loan Detail'!$B$2/'Loan Detail'!$B$5, Days!L27,'Loan Detail'!$B$3*'Loan Detail'!$B$5,Balance!L27), 0)</f>
        <v>-57.93946601576863</v>
      </c>
      <c r="M27" s="8">
        <f>IF( Days!M27 &gt; 0, IPMT('Loan Detail'!$B$2/'Loan Detail'!$B$5, Days!M27,'Loan Detail'!$B$3*'Loan Detail'!$B$5,Balance!M27), 0)</f>
        <v>-57.925705054225254</v>
      </c>
      <c r="N27" s="8">
        <f>IF( Days!N27 &gt; 0, IPMT('Loan Detail'!$B$2/'Loan Detail'!$B$5, Days!N27,'Loan Detail'!$B$3*'Loan Detail'!$B$5,Balance!N27), 0)</f>
        <v>-57.911940869223749</v>
      </c>
      <c r="O27" s="8">
        <f>IF( Days!O27 &gt; 0, IPMT('Loan Detail'!$B$2/'Loan Detail'!$B$5, Days!O27,'Loan Detail'!$B$3*'Loan Detail'!$B$5,Balance!O27), 0)</f>
        <v>-57.898173460009033</v>
      </c>
      <c r="P27" s="8">
        <f>IF( Days!P27 &gt; 0, IPMT('Loan Detail'!$B$2/'Loan Detail'!$B$5, Days!P27,'Loan Detail'!$B$3*'Loan Detail'!$B$5,Balance!P27), 0)</f>
        <v>-57.88440282582588</v>
      </c>
      <c r="Q27" s="8">
        <f>IF( Days!Q27 &gt; 0, IPMT('Loan Detail'!$B$2/'Loan Detail'!$B$5, Days!Q27,'Loan Detail'!$B$3*'Loan Detail'!$B$5,Balance!Q27), 0)</f>
        <v>-57.870628965918833</v>
      </c>
      <c r="R27" s="8">
        <f>IF( Days!R27 &gt; 0, IPMT('Loan Detail'!$B$2/'Loan Detail'!$B$5, Days!R27,'Loan Detail'!$B$3*'Loan Detail'!$B$5,Balance!R27), 0)</f>
        <v>-57.85685187953225</v>
      </c>
      <c r="S27" s="8">
        <f>IF( Days!S27 &gt; 0, IPMT('Loan Detail'!$B$2/'Loan Detail'!$B$5, Days!S27,'Loan Detail'!$B$3*'Loan Detail'!$B$5,Balance!S27), 0)</f>
        <v>-57.843071565910378</v>
      </c>
      <c r="T27" s="8">
        <f>IF( Days!T27 &gt; 0, IPMT('Loan Detail'!$B$2/'Loan Detail'!$B$5, Days!T27,'Loan Detail'!$B$3*'Loan Detail'!$B$5,Balance!T27), 0)</f>
        <v>-57.829288024297234</v>
      </c>
      <c r="U27" s="8">
        <f>IF( Days!U27 &gt; 0, IPMT('Loan Detail'!$B$2/'Loan Detail'!$B$5, Days!U27,'Loan Detail'!$B$3*'Loan Detail'!$B$5,Balance!U27), 0)</f>
        <v>-57.81550125393666</v>
      </c>
      <c r="V27" s="8">
        <f>IF( Days!V27 &gt; 0, IPMT('Loan Detail'!$B$2/'Loan Detail'!$B$5, Days!V27,'Loan Detail'!$B$3*'Loan Detail'!$B$5,Balance!V27), 0)</f>
        <v>-57.801711254072359</v>
      </c>
      <c r="W27" s="8">
        <f>IF( Days!W27 &gt; 0, IPMT('Loan Detail'!$B$2/'Loan Detail'!$B$5, Days!W27,'Loan Detail'!$B$3*'Loan Detail'!$B$5,Balance!W27), 0)</f>
        <v>-57.787918023947796</v>
      </c>
      <c r="X27" s="8">
        <f>IF( Days!X27 &gt; 0, IPMT('Loan Detail'!$B$2/'Loan Detail'!$B$5, Days!X27,'Loan Detail'!$B$3*'Loan Detail'!$B$5,Balance!X27), 0)</f>
        <v>-57.774121562806336</v>
      </c>
      <c r="Y27" s="8">
        <f>IF( Days!Y27 &gt; 0, IPMT('Loan Detail'!$B$2/'Loan Detail'!$B$5, Days!Y27,'Loan Detail'!$B$3*'Loan Detail'!$B$5,Balance!Y27), 0)</f>
        <v>-57.760321869891094</v>
      </c>
      <c r="Z27" s="8">
        <f>IF( Days!Z27 &gt; 0, IPMT('Loan Detail'!$B$2/'Loan Detail'!$B$5, Days!Z27,'Loan Detail'!$B$3*'Loan Detail'!$B$5,Balance!Z27), 0)</f>
        <v>-57.746518944445029</v>
      </c>
      <c r="AA27" s="8">
        <f>IF( Days!AA27 &gt; 0, IPMT('Loan Detail'!$B$2/'Loan Detail'!$B$5, Days!AA27,'Loan Detail'!$B$3*'Loan Detail'!$B$5,Balance!AA27), 0)</f>
        <v>-57.732712785710966</v>
      </c>
      <c r="AB27" s="8">
        <f>IF( Days!AB27 &gt; 0, IPMT('Loan Detail'!$B$2/'Loan Detail'!$B$5, Days!AB27,'Loan Detail'!$B$3*'Loan Detail'!$B$5,Balance!AB27), 0)</f>
        <v>-57.718903392931502</v>
      </c>
      <c r="AC27" s="8">
        <f>IF( Days!AC27 &gt; 0, IPMT('Loan Detail'!$B$2/'Loan Detail'!$B$5, Days!AC27,'Loan Detail'!$B$3*'Loan Detail'!$B$5,Balance!AC27), 0)</f>
        <v>-57.705090765349063</v>
      </c>
      <c r="AD27" s="8">
        <f>IF( Days!AD27 &gt; 0, IPMT('Loan Detail'!$B$2/'Loan Detail'!$B$5, Days!AD27,'Loan Detail'!$B$3*'Loan Detail'!$B$5,Balance!AD27), 0)</f>
        <v>-57.691274902205919</v>
      </c>
      <c r="AE27" s="8">
        <f>IF( Days!AE27 &gt; 0, IPMT('Loan Detail'!$B$2/'Loan Detail'!$B$5, Days!AE27,'Loan Detail'!$B$3*'Loan Detail'!$B$5,Balance!AE27), 0)</f>
        <v>-57.677455802744149</v>
      </c>
      <c r="AF27" s="8">
        <f>IF( Days!AF27 &gt; 0, IPMT('Loan Detail'!$B$2/'Loan Detail'!$B$5, Days!AF27,'Loan Detail'!$B$3*'Loan Detail'!$B$5,Balance!AF27), 0)</f>
        <v>-57.66363346620566</v>
      </c>
      <c r="AG27" s="8">
        <f>IF( Days!AG27 &gt; 0, IPMT('Loan Detail'!$B$2/'Loan Detail'!$B$5, Days!AG27,'Loan Detail'!$B$3*'Loan Detail'!$B$5,Balance!AG27), 0)</f>
        <v>-57.649807891832175</v>
      </c>
      <c r="AH27" s="8">
        <f>IF( Days!AH27 &gt; 0, IPMT('Loan Detail'!$B$2/'Loan Detail'!$B$5, Days!AH27,'Loan Detail'!$B$3*'Loan Detail'!$B$5,Balance!AH27), 0)</f>
        <v>-57.635979078865226</v>
      </c>
      <c r="AI27" s="8">
        <f>IF( Days!AI27 &gt; 0, IPMT('Loan Detail'!$B$2/'Loan Detail'!$B$5, Days!AI27,'Loan Detail'!$B$3*'Loan Detail'!$B$5,Balance!AI27), 0)</f>
        <v>-57.622147026546209</v>
      </c>
    </row>
    <row r="28" spans="1:35" x14ac:dyDescent="0.3">
      <c r="A28">
        <v>26</v>
      </c>
      <c r="B28">
        <f t="shared" si="0"/>
        <v>31</v>
      </c>
      <c r="C28" s="11">
        <v>44378</v>
      </c>
      <c r="D28" s="19">
        <f>SUM(E28:INDEX(E28:AI28,1,B28))</f>
        <v>-1982.6336651511615</v>
      </c>
      <c r="E28" s="8">
        <f>IF( Days!E28 &gt; 0, IPMT('Loan Detail'!$B$2/'Loan Detail'!$B$5, Days!E28,'Loan Detail'!$B$3*'Loan Detail'!$B$5,Balance!E28), 0)</f>
        <v>-57.655614326541951</v>
      </c>
      <c r="F28" s="8">
        <f>IF( Days!F28 &gt; 0, IPMT('Loan Detail'!$B$2/'Loan Detail'!$B$5, Days!F28,'Loan Detail'!$B$3*'Loan Detail'!$B$5,Balance!F28), 0)</f>
        <v>-57.641770998488482</v>
      </c>
      <c r="G28" s="8">
        <f>IF( Days!G28 &gt; 0, IPMT('Loan Detail'!$B$2/'Loan Detail'!$B$5, Days!G28,'Loan Detail'!$B$3*'Loan Detail'!$B$5,Balance!G28), 0)</f>
        <v>-57.627924427682835</v>
      </c>
      <c r="H28" s="8">
        <f>IF( Days!H28 &gt; 0, IPMT('Loan Detail'!$B$2/'Loan Detail'!$B$5, Days!H28,'Loan Detail'!$B$3*'Loan Detail'!$B$5,Balance!H28), 0)</f>
        <v>-57.614074613365396</v>
      </c>
      <c r="I28" s="8">
        <f>IF( Days!I28 &gt; 0, IPMT('Loan Detail'!$B$2/'Loan Detail'!$B$5, Days!I28,'Loan Detail'!$B$3*'Loan Detail'!$B$5,Balance!I28), 0)</f>
        <v>-65.096353157304122</v>
      </c>
      <c r="J28" s="8">
        <f>IF( Days!J28 &gt; 0, IPMT('Loan Detail'!$B$2/'Loan Detail'!$B$5, Days!J28,'Loan Detail'!$B$3*'Loan Detail'!$B$5,Balance!J28), 0)</f>
        <v>-65.080693585004028</v>
      </c>
      <c r="K28" s="8">
        <f>IF( Days!K28 &gt; 0, IPMT('Loan Detail'!$B$2/'Loan Detail'!$B$5, Days!K28,'Loan Detail'!$B$3*'Loan Detail'!$B$5,Balance!K28), 0)</f>
        <v>-65.065030344502759</v>
      </c>
      <c r="L28" s="8">
        <f>IF( Days!L28 &gt; 0, IPMT('Loan Detail'!$B$2/'Loan Detail'!$B$5, Days!L28,'Loan Detail'!$B$3*'Loan Detail'!$B$5,Balance!L28), 0)</f>
        <v>-65.049363434941057</v>
      </c>
      <c r="M28" s="8">
        <f>IF( Days!M28 &gt; 0, IPMT('Loan Detail'!$B$2/'Loan Detail'!$B$5, Days!M28,'Loan Detail'!$B$3*'Loan Detail'!$B$5,Balance!M28), 0)</f>
        <v>-65.033692855459421</v>
      </c>
      <c r="N28" s="8">
        <f>IF( Days!N28 &gt; 0, IPMT('Loan Detail'!$B$2/'Loan Detail'!$B$5, Days!N28,'Loan Detail'!$B$3*'Loan Detail'!$B$5,Balance!N28), 0)</f>
        <v>-65.018018605198236</v>
      </c>
      <c r="O28" s="8">
        <f>IF( Days!O28 &gt; 0, IPMT('Loan Detail'!$B$2/'Loan Detail'!$B$5, Days!O28,'Loan Detail'!$B$3*'Loan Detail'!$B$5,Balance!O28), 0)</f>
        <v>-65.002340683297575</v>
      </c>
      <c r="P28" s="8">
        <f>IF( Days!P28 &gt; 0, IPMT('Loan Detail'!$B$2/'Loan Detail'!$B$5, Days!P28,'Loan Detail'!$B$3*'Loan Detail'!$B$5,Balance!P28), 0)</f>
        <v>-64.986659088897412</v>
      </c>
      <c r="Q28" s="8">
        <f>IF( Days!Q28 &gt; 0, IPMT('Loan Detail'!$B$2/'Loan Detail'!$B$5, Days!Q28,'Loan Detail'!$B$3*'Loan Detail'!$B$5,Balance!Q28), 0)</f>
        <v>-64.970973821137463</v>
      </c>
      <c r="R28" s="8">
        <f>IF( Days!R28 &gt; 0, IPMT('Loan Detail'!$B$2/'Loan Detail'!$B$5, Days!R28,'Loan Detail'!$B$3*'Loan Detail'!$B$5,Balance!R28), 0)</f>
        <v>-64.955284879157247</v>
      </c>
      <c r="S28" s="8">
        <f>IF( Days!S28 &gt; 0, IPMT('Loan Detail'!$B$2/'Loan Detail'!$B$5, Days!S28,'Loan Detail'!$B$3*'Loan Detail'!$B$5,Balance!S28), 0)</f>
        <v>-64.939592262096141</v>
      </c>
      <c r="T28" s="8">
        <f>IF( Days!T28 &gt; 0, IPMT('Loan Detail'!$B$2/'Loan Detail'!$B$5, Days!T28,'Loan Detail'!$B$3*'Loan Detail'!$B$5,Balance!T28), 0)</f>
        <v>-64.923895969093195</v>
      </c>
      <c r="U28" s="8">
        <f>IF( Days!U28 &gt; 0, IPMT('Loan Detail'!$B$2/'Loan Detail'!$B$5, Days!U28,'Loan Detail'!$B$3*'Loan Detail'!$B$5,Balance!U28), 0)</f>
        <v>-64.908195999287344</v>
      </c>
      <c r="V28" s="8">
        <f>IF( Days!V28 &gt; 0, IPMT('Loan Detail'!$B$2/'Loan Detail'!$B$5, Days!V28,'Loan Detail'!$B$3*'Loan Detail'!$B$5,Balance!V28), 0)</f>
        <v>-64.892492351817381</v>
      </c>
      <c r="W28" s="8">
        <f>IF( Days!W28 &gt; 0, IPMT('Loan Detail'!$B$2/'Loan Detail'!$B$5, Days!W28,'Loan Detail'!$B$3*'Loan Detail'!$B$5,Balance!W28), 0)</f>
        <v>-64.876785025821761</v>
      </c>
      <c r="X28" s="8">
        <f>IF( Days!X28 &gt; 0, IPMT('Loan Detail'!$B$2/'Loan Detail'!$B$5, Days!X28,'Loan Detail'!$B$3*'Loan Detail'!$B$5,Balance!X28), 0)</f>
        <v>-64.861074020438835</v>
      </c>
      <c r="Y28" s="8">
        <f>IF( Days!Y28 &gt; 0, IPMT('Loan Detail'!$B$2/'Loan Detail'!$B$5, Days!Y28,'Loan Detail'!$B$3*'Loan Detail'!$B$5,Balance!Y28), 0)</f>
        <v>-64.845359334806687</v>
      </c>
      <c r="Z28" s="8">
        <f>IF( Days!Z28 &gt; 0, IPMT('Loan Detail'!$B$2/'Loan Detail'!$B$5, Days!Z28,'Loan Detail'!$B$3*'Loan Detail'!$B$5,Balance!Z28), 0)</f>
        <v>-64.829640968063231</v>
      </c>
      <c r="AA28" s="8">
        <f>IF( Days!AA28 &gt; 0, IPMT('Loan Detail'!$B$2/'Loan Detail'!$B$5, Days!AA28,'Loan Detail'!$B$3*'Loan Detail'!$B$5,Balance!AA28), 0)</f>
        <v>-64.813918919346222</v>
      </c>
      <c r="AB28" s="8">
        <f>IF( Days!AB28 &gt; 0, IPMT('Loan Detail'!$B$2/'Loan Detail'!$B$5, Days!AB28,'Loan Detail'!$B$3*'Loan Detail'!$B$5,Balance!AB28), 0)</f>
        <v>-64.798193187793132</v>
      </c>
      <c r="AC28" s="8">
        <f>IF( Days!AC28 &gt; 0, IPMT('Loan Detail'!$B$2/'Loan Detail'!$B$5, Days!AC28,'Loan Detail'!$B$3*'Loan Detail'!$B$5,Balance!AC28), 0)</f>
        <v>-64.782463772541263</v>
      </c>
      <c r="AD28" s="8">
        <f>IF( Days!AD28 &gt; 0, IPMT('Loan Detail'!$B$2/'Loan Detail'!$B$5, Days!AD28,'Loan Detail'!$B$3*'Loan Detail'!$B$5,Balance!AD28), 0)</f>
        <v>-64.766730672727789</v>
      </c>
      <c r="AE28" s="8">
        <f>IF( Days!AE28 &gt; 0, IPMT('Loan Detail'!$B$2/'Loan Detail'!$B$5, Days!AE28,'Loan Detail'!$B$3*'Loan Detail'!$B$5,Balance!AE28), 0)</f>
        <v>-64.750993887489514</v>
      </c>
      <c r="AF28" s="8">
        <f>IF( Days!AF28 &gt; 0, IPMT('Loan Detail'!$B$2/'Loan Detail'!$B$5, Days!AF28,'Loan Detail'!$B$3*'Loan Detail'!$B$5,Balance!AF28), 0)</f>
        <v>-64.7352534159632</v>
      </c>
      <c r="AG28" s="8">
        <f>IF( Days!AG28 &gt; 0, IPMT('Loan Detail'!$B$2/'Loan Detail'!$B$5, Days!AG28,'Loan Detail'!$B$3*'Loan Detail'!$B$5,Balance!AG28), 0)</f>
        <v>-64.719509257285367</v>
      </c>
      <c r="AH28" s="8">
        <f>IF( Days!AH28 &gt; 0, IPMT('Loan Detail'!$B$2/'Loan Detail'!$B$5, Days!AH28,'Loan Detail'!$B$3*'Loan Detail'!$B$5,Balance!AH28), 0)</f>
        <v>-64.703761410592264</v>
      </c>
      <c r="AI28" s="8">
        <f>IF( Days!AI28 &gt; 0, IPMT('Loan Detail'!$B$2/'Loan Detail'!$B$5, Days!AI28,'Loan Detail'!$B$3*'Loan Detail'!$B$5,Balance!AI28), 0)</f>
        <v>-64.688009875019986</v>
      </c>
    </row>
    <row r="29" spans="1:35" x14ac:dyDescent="0.3">
      <c r="A29">
        <v>27</v>
      </c>
      <c r="B29">
        <f t="shared" si="0"/>
        <v>31</v>
      </c>
      <c r="C29" s="11">
        <v>44409</v>
      </c>
      <c r="D29" s="19">
        <f>SUM(E29:INDEX(E29:AI29,1,B29))</f>
        <v>-2199.4515198431936</v>
      </c>
      <c r="E29" s="8">
        <f>IF( Days!E29 &gt; 0, IPMT('Loan Detail'!$B$2/'Loan Detail'!$B$5, Days!E29,'Loan Detail'!$B$3*'Loan Detail'!$B$5,Balance!E29), 0)</f>
        <v>-64.727749758036794</v>
      </c>
      <c r="F29" s="8">
        <f>IF( Days!F29 &gt; 0, IPMT('Loan Detail'!$B$2/'Loan Detail'!$B$5, Days!F29,'Loan Detail'!$B$3*'Loan Detail'!$B$5,Balance!F29), 0)</f>
        <v>-64.71197731942533</v>
      </c>
      <c r="G29" s="8">
        <f>IF( Days!G29 &gt; 0, IPMT('Loan Detail'!$B$2/'Loan Detail'!$B$5, Days!G29,'Loan Detail'!$B$3*'Loan Detail'!$B$5,Balance!G29), 0)</f>
        <v>-64.696201186174108</v>
      </c>
      <c r="H29" s="8">
        <f>IF( Days!H29 &gt; 0, IPMT('Loan Detail'!$B$2/'Loan Detail'!$B$5, Days!H29,'Loan Detail'!$B$3*'Loan Detail'!$B$5,Balance!H29), 0)</f>
        <v>-64.680421357417714</v>
      </c>
      <c r="I29" s="8">
        <f>IF( Days!I29 &gt; 0, IPMT('Loan Detail'!$B$2/'Loan Detail'!$B$5, Days!I29,'Loan Detail'!$B$3*'Loan Detail'!$B$5,Balance!I29), 0)</f>
        <v>-72.104671239827766</v>
      </c>
      <c r="J29" s="8">
        <f>IF( Days!J29 &gt; 0, IPMT('Loan Detail'!$B$2/'Loan Detail'!$B$5, Days!J29,'Loan Detail'!$B$3*'Loan Detail'!$B$5,Balance!J29), 0)</f>
        <v>-72.08706760797422</v>
      </c>
      <c r="K29" s="8">
        <f>IF( Days!K29 &gt; 0, IPMT('Loan Detail'!$B$2/'Loan Detail'!$B$5, Days!K29,'Loan Detail'!$B$3*'Loan Detail'!$B$5,Balance!K29), 0)</f>
        <v>-72.069459852530201</v>
      </c>
      <c r="L29" s="8">
        <f>IF( Days!L29 &gt; 0, IPMT('Loan Detail'!$B$2/'Loan Detail'!$B$5, Days!L29,'Loan Detail'!$B$3*'Loan Detail'!$B$5,Balance!L29), 0)</f>
        <v>-72.051847972529771</v>
      </c>
      <c r="M29" s="8">
        <f>IF( Days!M29 &gt; 0, IPMT('Loan Detail'!$B$2/'Loan Detail'!$B$5, Days!M29,'Loan Detail'!$B$3*'Loan Detail'!$B$5,Balance!M29), 0)</f>
        <v>-72.034231967006761</v>
      </c>
      <c r="N29" s="8">
        <f>IF( Days!N29 &gt; 0, IPMT('Loan Detail'!$B$2/'Loan Detail'!$B$5, Days!N29,'Loan Detail'!$B$3*'Loan Detail'!$B$5,Balance!N29), 0)</f>
        <v>-72.016611834994777</v>
      </c>
      <c r="O29" s="8">
        <f>IF( Days!O29 &gt; 0, IPMT('Loan Detail'!$B$2/'Loan Detail'!$B$5, Days!O29,'Loan Detail'!$B$3*'Loan Detail'!$B$5,Balance!O29), 0)</f>
        <v>-71.998987575527238</v>
      </c>
      <c r="P29" s="8">
        <f>IF( Days!P29 &gt; 0, IPMT('Loan Detail'!$B$2/'Loan Detail'!$B$5, Days!P29,'Loan Detail'!$B$3*'Loan Detail'!$B$5,Balance!P29), 0)</f>
        <v>-71.981359187637253</v>
      </c>
      <c r="Q29" s="8">
        <f>IF( Days!Q29 &gt; 0, IPMT('Loan Detail'!$B$2/'Loan Detail'!$B$5, Days!Q29,'Loan Detail'!$B$3*'Loan Detail'!$B$5,Balance!Q29), 0)</f>
        <v>-71.963726670357786</v>
      </c>
      <c r="R29" s="8">
        <f>IF( Days!R29 &gt; 0, IPMT('Loan Detail'!$B$2/'Loan Detail'!$B$5, Days!R29,'Loan Detail'!$B$3*'Loan Detail'!$B$5,Balance!R29), 0)</f>
        <v>-71.946090022721549</v>
      </c>
      <c r="S29" s="8">
        <f>IF( Days!S29 &gt; 0, IPMT('Loan Detail'!$B$2/'Loan Detail'!$B$5, Days!S29,'Loan Detail'!$B$3*'Loan Detail'!$B$5,Balance!S29), 0)</f>
        <v>-71.928449243760952</v>
      </c>
      <c r="T29" s="8">
        <f>IF( Days!T29 &gt; 0, IPMT('Loan Detail'!$B$2/'Loan Detail'!$B$5, Days!T29,'Loan Detail'!$B$3*'Loan Detail'!$B$5,Balance!T29), 0)</f>
        <v>-71.91080433250832</v>
      </c>
      <c r="U29" s="8">
        <f>IF( Days!U29 &gt; 0, IPMT('Loan Detail'!$B$2/'Loan Detail'!$B$5, Days!U29,'Loan Detail'!$B$3*'Loan Detail'!$B$5,Balance!U29), 0)</f>
        <v>-71.893155287995683</v>
      </c>
      <c r="V29" s="8">
        <f>IF( Days!V29 &gt; 0, IPMT('Loan Detail'!$B$2/'Loan Detail'!$B$5, Days!V29,'Loan Detail'!$B$3*'Loan Detail'!$B$5,Balance!V29), 0)</f>
        <v>-71.875502109254796</v>
      </c>
      <c r="W29" s="8">
        <f>IF( Days!W29 &gt; 0, IPMT('Loan Detail'!$B$2/'Loan Detail'!$B$5, Days!W29,'Loan Detail'!$B$3*'Loan Detail'!$B$5,Balance!W29), 0)</f>
        <v>-71.857844795317206</v>
      </c>
      <c r="X29" s="8">
        <f>IF( Days!X29 &gt; 0, IPMT('Loan Detail'!$B$2/'Loan Detail'!$B$5, Days!X29,'Loan Detail'!$B$3*'Loan Detail'!$B$5,Balance!X29), 0)</f>
        <v>-71.840183345214356</v>
      </c>
      <c r="Y29" s="8">
        <f>IF( Days!Y29 &gt; 0, IPMT('Loan Detail'!$B$2/'Loan Detail'!$B$5, Days!Y29,'Loan Detail'!$B$3*'Loan Detail'!$B$5,Balance!Y29), 0)</f>
        <v>-71.822517757977252</v>
      </c>
      <c r="Z29" s="8">
        <f>IF( Days!Z29 &gt; 0, IPMT('Loan Detail'!$B$2/'Loan Detail'!$B$5, Days!Z29,'Loan Detail'!$B$3*'Loan Detail'!$B$5,Balance!Z29), 0)</f>
        <v>-71.804848032636855</v>
      </c>
      <c r="AA29" s="8">
        <f>IF( Days!AA29 &gt; 0, IPMT('Loan Detail'!$B$2/'Loan Detail'!$B$5, Days!AA29,'Loan Detail'!$B$3*'Loan Detail'!$B$5,Balance!AA29), 0)</f>
        <v>-71.787174168223828</v>
      </c>
      <c r="AB29" s="8">
        <f>IF( Days!AB29 &gt; 0, IPMT('Loan Detail'!$B$2/'Loan Detail'!$B$5, Days!AB29,'Loan Detail'!$B$3*'Loan Detail'!$B$5,Balance!AB29), 0)</f>
        <v>-71.769496163768579</v>
      </c>
      <c r="AC29" s="8">
        <f>IF( Days!AC29 &gt; 0, IPMT('Loan Detail'!$B$2/'Loan Detail'!$B$5, Days!AC29,'Loan Detail'!$B$3*'Loan Detail'!$B$5,Balance!AC29), 0)</f>
        <v>-71.751814018301332</v>
      </c>
      <c r="AD29" s="8">
        <f>IF( Days!AD29 &gt; 0, IPMT('Loan Detail'!$B$2/'Loan Detail'!$B$5, Days!AD29,'Loan Detail'!$B$3*'Loan Detail'!$B$5,Balance!AD29), 0)</f>
        <v>-71.734127730852052</v>
      </c>
      <c r="AE29" s="8">
        <f>IF( Days!AE29 &gt; 0, IPMT('Loan Detail'!$B$2/'Loan Detail'!$B$5, Days!AE29,'Loan Detail'!$B$3*'Loan Detail'!$B$5,Balance!AE29), 0)</f>
        <v>-71.716437300450522</v>
      </c>
      <c r="AF29" s="8">
        <f>IF( Days!AF29 &gt; 0, IPMT('Loan Detail'!$B$2/'Loan Detail'!$B$5, Days!AF29,'Loan Detail'!$B$3*'Loan Detail'!$B$5,Balance!AF29), 0)</f>
        <v>-71.698742726126241</v>
      </c>
      <c r="AG29" s="8">
        <f>IF( Days!AG29 &gt; 0, IPMT('Loan Detail'!$B$2/'Loan Detail'!$B$5, Days!AG29,'Loan Detail'!$B$3*'Loan Detail'!$B$5,Balance!AG29), 0)</f>
        <v>-71.681044006908508</v>
      </c>
      <c r="AH29" s="8">
        <f>IF( Days!AH29 &gt; 0, IPMT('Loan Detail'!$B$2/'Loan Detail'!$B$5, Days!AH29,'Loan Detail'!$B$3*'Loan Detail'!$B$5,Balance!AH29), 0)</f>
        <v>-71.663341141826436</v>
      </c>
      <c r="AI29" s="8">
        <f>IF( Days!AI29 &gt; 0, IPMT('Loan Detail'!$B$2/'Loan Detail'!$B$5, Days!AI29,'Loan Detail'!$B$3*'Loan Detail'!$B$5,Balance!AI29), 0)</f>
        <v>-71.645634129908842</v>
      </c>
    </row>
    <row r="30" spans="1:35" x14ac:dyDescent="0.3">
      <c r="A30">
        <v>28</v>
      </c>
      <c r="B30">
        <f t="shared" si="0"/>
        <v>30</v>
      </c>
      <c r="C30" s="11">
        <v>44440</v>
      </c>
      <c r="D30" s="19">
        <f>SUM(E30:INDEX(E30:AI30,1,B30))</f>
        <v>-2333.7756333991406</v>
      </c>
      <c r="E30" s="8">
        <f>IF( Days!E30 &gt; 0, IPMT('Loan Detail'!$B$2/'Loan Detail'!$B$5, Days!E30,'Loan Detail'!$B$3*'Loan Detail'!$B$5,Balance!E30), 0)</f>
        <v>-71.670912216380827</v>
      </c>
      <c r="F30" s="8">
        <f>IF( Days!F30 &gt; 0, IPMT('Loan Detail'!$B$2/'Loan Detail'!$B$5, Days!F30,'Loan Detail'!$B$3*'Loan Detail'!$B$5,Balance!F30), 0)</f>
        <v>-71.653186275603048</v>
      </c>
      <c r="G30" s="8">
        <f>IF( Days!G30 &gt; 0, IPMT('Loan Detail'!$B$2/'Loan Detail'!$B$5, Days!G30,'Loan Detail'!$B$3*'Loan Detail'!$B$5,Balance!G30), 0)</f>
        <v>-71.635456182584349</v>
      </c>
      <c r="H30" s="8">
        <f>IF( Days!H30 &gt; 0, IPMT('Loan Detail'!$B$2/'Loan Detail'!$B$5, Days!H30,'Loan Detail'!$B$3*'Loan Detail'!$B$5,Balance!H30), 0)</f>
        <v>-71.617721936352055</v>
      </c>
      <c r="I30" s="8">
        <f>IF( Days!I30 &gt; 0, IPMT('Loan Detail'!$B$2/'Loan Detail'!$B$5, Days!I30,'Loan Detail'!$B$3*'Loan Detail'!$B$5,Balance!I30), 0)</f>
        <v>-78.983509948763654</v>
      </c>
      <c r="J30" s="8">
        <f>IF( Days!J30 &gt; 0, IPMT('Loan Detail'!$B$2/'Loan Detail'!$B$5, Days!J30,'Loan Detail'!$B$3*'Loan Detail'!$B$5,Balance!J30), 0)</f>
        <v>-78.963937747125769</v>
      </c>
      <c r="K30" s="8">
        <f>IF( Days!K30 &gt; 0, IPMT('Loan Detail'!$B$2/'Loan Detail'!$B$5, Days!K30,'Loan Detail'!$B$3*'Loan Detail'!$B$5,Balance!K30), 0)</f>
        <v>-78.944360960766673</v>
      </c>
      <c r="L30" s="8">
        <f>IF( Days!L30 &gt; 0, IPMT('Loan Detail'!$B$2/'Loan Detail'!$B$5, Days!L30,'Loan Detail'!$B$3*'Loan Detail'!$B$5,Balance!L30), 0)</f>
        <v>-78.924779588612481</v>
      </c>
      <c r="M30" s="8">
        <f>IF( Days!M30 &gt; 0, IPMT('Loan Detail'!$B$2/'Loan Detail'!$B$5, Days!M30,'Loan Detail'!$B$3*'Loan Detail'!$B$5,Balance!M30), 0)</f>
        <v>-78.905193629588865</v>
      </c>
      <c r="N30" s="8">
        <f>IF( Days!N30 &gt; 0, IPMT('Loan Detail'!$B$2/'Loan Detail'!$B$5, Days!N30,'Loan Detail'!$B$3*'Loan Detail'!$B$5,Balance!N30), 0)</f>
        <v>-78.885603082621444</v>
      </c>
      <c r="O30" s="8">
        <f>IF( Days!O30 &gt; 0, IPMT('Loan Detail'!$B$2/'Loan Detail'!$B$5, Days!O30,'Loan Detail'!$B$3*'Loan Detail'!$B$5,Balance!O30), 0)</f>
        <v>-78.866007946635477</v>
      </c>
      <c r="P30" s="8">
        <f>IF( Days!P30 &gt; 0, IPMT('Loan Detail'!$B$2/'Loan Detail'!$B$5, Days!P30,'Loan Detail'!$B$3*'Loan Detail'!$B$5,Balance!P30), 0)</f>
        <v>-78.846408220556015</v>
      </c>
      <c r="Q30" s="8">
        <f>IF( Days!Q30 &gt; 0, IPMT('Loan Detail'!$B$2/'Loan Detail'!$B$5, Days!Q30,'Loan Detail'!$B$3*'Loan Detail'!$B$5,Balance!Q30), 0)</f>
        <v>-78.826803903307834</v>
      </c>
      <c r="R30" s="8">
        <f>IF( Days!R30 &gt; 0, IPMT('Loan Detail'!$B$2/'Loan Detail'!$B$5, Days!R30,'Loan Detail'!$B$3*'Loan Detail'!$B$5,Balance!R30), 0)</f>
        <v>-78.8071949938155</v>
      </c>
      <c r="S30" s="8">
        <f>IF( Days!S30 &gt; 0, IPMT('Loan Detail'!$B$2/'Loan Detail'!$B$5, Days!S30,'Loan Detail'!$B$3*'Loan Detail'!$B$5,Balance!S30), 0)</f>
        <v>-78.787581491003252</v>
      </c>
      <c r="T30" s="8">
        <f>IF( Days!T30 &gt; 0, IPMT('Loan Detail'!$B$2/'Loan Detail'!$B$5, Days!T30,'Loan Detail'!$B$3*'Loan Detail'!$B$5,Balance!T30), 0)</f>
        <v>-78.767963393795128</v>
      </c>
      <c r="U30" s="8">
        <f>IF( Days!U30 &gt; 0, IPMT('Loan Detail'!$B$2/'Loan Detail'!$B$5, Days!U30,'Loan Detail'!$B$3*'Loan Detail'!$B$5,Balance!U30), 0)</f>
        <v>-78.748340701114955</v>
      </c>
      <c r="V30" s="8">
        <f>IF( Days!V30 &gt; 0, IPMT('Loan Detail'!$B$2/'Loan Detail'!$B$5, Days!V30,'Loan Detail'!$B$3*'Loan Detail'!$B$5,Balance!V30), 0)</f>
        <v>-78.72871341188619</v>
      </c>
      <c r="W30" s="8">
        <f>IF( Days!W30 &gt; 0, IPMT('Loan Detail'!$B$2/'Loan Detail'!$B$5, Days!W30,'Loan Detail'!$B$3*'Loan Detail'!$B$5,Balance!W30), 0)</f>
        <v>-78.709081525032147</v>
      </c>
      <c r="X30" s="8">
        <f>IF( Days!X30 &gt; 0, IPMT('Loan Detail'!$B$2/'Loan Detail'!$B$5, Days!X30,'Loan Detail'!$B$3*'Loan Detail'!$B$5,Balance!X30), 0)</f>
        <v>-78.689445039475828</v>
      </c>
      <c r="Y30" s="8">
        <f>IF( Days!Y30 &gt; 0, IPMT('Loan Detail'!$B$2/'Loan Detail'!$B$5, Days!Y30,'Loan Detail'!$B$3*'Loan Detail'!$B$5,Balance!Y30), 0)</f>
        <v>-78.669803954140036</v>
      </c>
      <c r="Z30" s="8">
        <f>IF( Days!Z30 &gt; 0, IPMT('Loan Detail'!$B$2/'Loan Detail'!$B$5, Days!Z30,'Loan Detail'!$B$3*'Loan Detail'!$B$5,Balance!Z30), 0)</f>
        <v>-78.650158267947276</v>
      </c>
      <c r="AA30" s="8">
        <f>IF( Days!AA30 &gt; 0, IPMT('Loan Detail'!$B$2/'Loan Detail'!$B$5, Days!AA30,'Loan Detail'!$B$3*'Loan Detail'!$B$5,Balance!AA30), 0)</f>
        <v>-78.630507979819797</v>
      </c>
      <c r="AB30" s="8">
        <f>IF( Days!AB30 &gt; 0, IPMT('Loan Detail'!$B$2/'Loan Detail'!$B$5, Days!AB30,'Loan Detail'!$B$3*'Loan Detail'!$B$5,Balance!AB30), 0)</f>
        <v>-78.610853088679605</v>
      </c>
      <c r="AC30" s="8">
        <f>IF( Days!AC30 &gt; 0, IPMT('Loan Detail'!$B$2/'Loan Detail'!$B$5, Days!AC30,'Loan Detail'!$B$3*'Loan Detail'!$B$5,Balance!AC30), 0)</f>
        <v>-78.59119359344848</v>
      </c>
      <c r="AD30" s="8">
        <f>IF( Days!AD30 &gt; 0, IPMT('Loan Detail'!$B$2/'Loan Detail'!$B$5, Days!AD30,'Loan Detail'!$B$3*'Loan Detail'!$B$5,Balance!AD30), 0)</f>
        <v>-78.571529493047919</v>
      </c>
      <c r="AE30" s="8">
        <f>IF( Days!AE30 &gt; 0, IPMT('Loan Detail'!$B$2/'Loan Detail'!$B$5, Days!AE30,'Loan Detail'!$B$3*'Loan Detail'!$B$5,Balance!AE30), 0)</f>
        <v>-78.551860786399217</v>
      </c>
      <c r="AF30" s="8">
        <f>IF( Days!AF30 &gt; 0, IPMT('Loan Detail'!$B$2/'Loan Detail'!$B$5, Days!AF30,'Loan Detail'!$B$3*'Loan Detail'!$B$5,Balance!AF30), 0)</f>
        <v>-78.532187472423303</v>
      </c>
      <c r="AG30" s="8">
        <f>IF( Days!AG30 &gt; 0, IPMT('Loan Detail'!$B$2/'Loan Detail'!$B$5, Days!AG30,'Loan Detail'!$B$3*'Loan Detail'!$B$5,Balance!AG30), 0)</f>
        <v>-78.512509550040974</v>
      </c>
      <c r="AH30" s="8">
        <f>IF( Days!AH30 &gt; 0, IPMT('Loan Detail'!$B$2/'Loan Detail'!$B$5, Days!AH30,'Loan Detail'!$B$3*'Loan Detail'!$B$5,Balance!AH30), 0)</f>
        <v>-78.492827018172747</v>
      </c>
      <c r="AI30" s="8">
        <f>IF( Days!AI30 &gt; 0, IPMT('Loan Detail'!$B$2/'Loan Detail'!$B$5, Days!AI30,'Loan Detail'!$B$3*'Loan Detail'!$B$5,Balance!AI30), 0)</f>
        <v>-78.473139875738809</v>
      </c>
    </row>
    <row r="31" spans="1:35" x14ac:dyDescent="0.3">
      <c r="A31">
        <v>29</v>
      </c>
      <c r="B31">
        <f t="shared" si="0"/>
        <v>31</v>
      </c>
      <c r="C31" s="11">
        <v>44470</v>
      </c>
      <c r="D31" s="19">
        <f>SUM(E31:INDEX(E31:AI31,1,B31))</f>
        <v>-2621.5264411355142</v>
      </c>
      <c r="E31" s="8">
        <f>IF( Days!E31 &gt; 0, IPMT('Loan Detail'!$B$2/'Loan Detail'!$B$5, Days!E31,'Loan Detail'!$B$3*'Loan Detail'!$B$5,Balance!E31), 0)</f>
        <v>-78.499574513347497</v>
      </c>
      <c r="F31" s="8">
        <f>IF( Days!F31 &gt; 0, IPMT('Loan Detail'!$B$2/'Loan Detail'!$B$5, Days!F31,'Loan Detail'!$B$3*'Loan Detail'!$B$5,Balance!F31), 0)</f>
        <v>-78.479876125859462</v>
      </c>
      <c r="G31" s="8">
        <f>IF( Days!G31 &gt; 0, IPMT('Loan Detail'!$B$2/'Loan Detail'!$B$5, Days!G31,'Loan Detail'!$B$3*'Loan Detail'!$B$5,Balance!G31), 0)</f>
        <v>-78.460173124091668</v>
      </c>
      <c r="H31" s="8">
        <f>IF( Days!H31 &gt; 0, IPMT('Loan Detail'!$B$2/'Loan Detail'!$B$5, Days!H31,'Loan Detail'!$B$3*'Loan Detail'!$B$5,Balance!H31), 0)</f>
        <v>-78.440465506963179</v>
      </c>
      <c r="I31" s="8">
        <f>IF( Days!I31 &gt; 0, IPMT('Loan Detail'!$B$2/'Loan Detail'!$B$5, Days!I31,'Loan Detail'!$B$3*'Loan Detail'!$B$5,Balance!I31), 0)</f>
        <v>-85.749203460264297</v>
      </c>
      <c r="J31" s="8">
        <f>IF( Days!J31 &gt; 0, IPMT('Loan Detail'!$B$2/'Loan Detail'!$B$5, Days!J31,'Loan Detail'!$B$3*'Loan Detail'!$B$5,Balance!J31), 0)</f>
        <v>-85.72764406169388</v>
      </c>
      <c r="K31" s="8">
        <f>IF( Days!K31 &gt; 0, IPMT('Loan Detail'!$B$2/'Loan Detail'!$B$5, Days!K31,'Loan Detail'!$B$3*'Loan Detail'!$B$5,Balance!K31), 0)</f>
        <v>-85.706079612908155</v>
      </c>
      <c r="L31" s="8">
        <f>IF( Days!L31 &gt; 0, IPMT('Loan Detail'!$B$2/'Loan Detail'!$B$5, Days!L31,'Loan Detail'!$B$3*'Loan Detail'!$B$5,Balance!L31), 0)</f>
        <v>-85.684510112724169</v>
      </c>
      <c r="M31" s="8">
        <f>IF( Days!M31 &gt; 0, IPMT('Loan Detail'!$B$2/'Loan Detail'!$B$5, Days!M31,'Loan Detail'!$B$3*'Loan Detail'!$B$5,Balance!M31), 0)</f>
        <v>-85.662935559958626</v>
      </c>
      <c r="N31" s="8">
        <f>IF( Days!N31 &gt; 0, IPMT('Loan Detail'!$B$2/'Loan Detail'!$B$5, Days!N31,'Loan Detail'!$B$3*'Loan Detail'!$B$5,Balance!N31), 0)</f>
        <v>-85.64135595342799</v>
      </c>
      <c r="O31" s="8">
        <f>IF( Days!O31 &gt; 0, IPMT('Loan Detail'!$B$2/'Loan Detail'!$B$5, Days!O31,'Loan Detail'!$B$3*'Loan Detail'!$B$5,Balance!O31), 0)</f>
        <v>-85.61977129194841</v>
      </c>
      <c r="P31" s="8">
        <f>IF( Days!P31 &gt; 0, IPMT('Loan Detail'!$B$2/'Loan Detail'!$B$5, Days!P31,'Loan Detail'!$B$3*'Loan Detail'!$B$5,Balance!P31), 0)</f>
        <v>-85.59818157433584</v>
      </c>
      <c r="Q31" s="8">
        <f>IF( Days!Q31 &gt; 0, IPMT('Loan Detail'!$B$2/'Loan Detail'!$B$5, Days!Q31,'Loan Detail'!$B$3*'Loan Detail'!$B$5,Balance!Q31), 0)</f>
        <v>-85.576586799405831</v>
      </c>
      <c r="R31" s="8">
        <f>IF( Days!R31 &gt; 0, IPMT('Loan Detail'!$B$2/'Loan Detail'!$B$5, Days!R31,'Loan Detail'!$B$3*'Loan Detail'!$B$5,Balance!R31), 0)</f>
        <v>-85.55498696597374</v>
      </c>
      <c r="S31" s="8">
        <f>IF( Days!S31 &gt; 0, IPMT('Loan Detail'!$B$2/'Loan Detail'!$B$5, Days!S31,'Loan Detail'!$B$3*'Loan Detail'!$B$5,Balance!S31), 0)</f>
        <v>-85.533382072854636</v>
      </c>
      <c r="T31" s="8">
        <f>IF( Days!T31 &gt; 0, IPMT('Loan Detail'!$B$2/'Loan Detail'!$B$5, Days!T31,'Loan Detail'!$B$3*'Loan Detail'!$B$5,Balance!T31), 0)</f>
        <v>-85.51177211886332</v>
      </c>
      <c r="U31" s="8">
        <f>IF( Days!U31 &gt; 0, IPMT('Loan Detail'!$B$2/'Loan Detail'!$B$5, Days!U31,'Loan Detail'!$B$3*'Loan Detail'!$B$5,Balance!U31), 0)</f>
        <v>-85.490157102814294</v>
      </c>
      <c r="V31" s="8">
        <f>IF( Days!V31 &gt; 0, IPMT('Loan Detail'!$B$2/'Loan Detail'!$B$5, Days!V31,'Loan Detail'!$B$3*'Loan Detail'!$B$5,Balance!V31), 0)</f>
        <v>-85.468537023521762</v>
      </c>
      <c r="W31" s="8">
        <f>IF( Days!W31 &gt; 0, IPMT('Loan Detail'!$B$2/'Loan Detail'!$B$5, Days!W31,'Loan Detail'!$B$3*'Loan Detail'!$B$5,Balance!W31), 0)</f>
        <v>-85.446911879799728</v>
      </c>
      <c r="X31" s="8">
        <f>IF( Days!X31 &gt; 0, IPMT('Loan Detail'!$B$2/'Loan Detail'!$B$5, Days!X31,'Loan Detail'!$B$3*'Loan Detail'!$B$5,Balance!X31), 0)</f>
        <v>-85.425281670461828</v>
      </c>
      <c r="Y31" s="8">
        <f>IF( Days!Y31 &gt; 0, IPMT('Loan Detail'!$B$2/'Loan Detail'!$B$5, Days!Y31,'Loan Detail'!$B$3*'Loan Detail'!$B$5,Balance!Y31), 0)</f>
        <v>-85.403646394321441</v>
      </c>
      <c r="Z31" s="8">
        <f>IF( Days!Z31 &gt; 0, IPMT('Loan Detail'!$B$2/'Loan Detail'!$B$5, Days!Z31,'Loan Detail'!$B$3*'Loan Detail'!$B$5,Balance!Z31), 0)</f>
        <v>-85.382006050191734</v>
      </c>
      <c r="AA31" s="8">
        <f>IF( Days!AA31 &gt; 0, IPMT('Loan Detail'!$B$2/'Loan Detail'!$B$5, Days!AA31,'Loan Detail'!$B$3*'Loan Detail'!$B$5,Balance!AA31), 0)</f>
        <v>-85.360360636885545</v>
      </c>
      <c r="AB31" s="8">
        <f>IF( Days!AB31 &gt; 0, IPMT('Loan Detail'!$B$2/'Loan Detail'!$B$5, Days!AB31,'Loan Detail'!$B$3*'Loan Detail'!$B$5,Balance!AB31), 0)</f>
        <v>-85.338710153215345</v>
      </c>
      <c r="AC31" s="8">
        <f>IF( Days!AC31 &gt; 0, IPMT('Loan Detail'!$B$2/'Loan Detail'!$B$5, Days!AC31,'Loan Detail'!$B$3*'Loan Detail'!$B$5,Balance!AC31), 0)</f>
        <v>-85.317054597993561</v>
      </c>
      <c r="AD31" s="8">
        <f>IF( Days!AD31 &gt; 0, IPMT('Loan Detail'!$B$2/'Loan Detail'!$B$5, Days!AD31,'Loan Detail'!$B$3*'Loan Detail'!$B$5,Balance!AD31), 0)</f>
        <v>-85.295393970032109</v>
      </c>
      <c r="AE31" s="8">
        <f>IF( Days!AE31 &gt; 0, IPMT('Loan Detail'!$B$2/'Loan Detail'!$B$5, Days!AE31,'Loan Detail'!$B$3*'Loan Detail'!$B$5,Balance!AE31), 0)</f>
        <v>-85.273728268142719</v>
      </c>
      <c r="AF31" s="8">
        <f>IF( Days!AF31 &gt; 0, IPMT('Loan Detail'!$B$2/'Loan Detail'!$B$5, Days!AF31,'Loan Detail'!$B$3*'Loan Detail'!$B$5,Balance!AF31), 0)</f>
        <v>-85.252057491136881</v>
      </c>
      <c r="AG31" s="8">
        <f>IF( Days!AG31 &gt; 0, IPMT('Loan Detail'!$B$2/'Loan Detail'!$B$5, Days!AG31,'Loan Detail'!$B$3*'Loan Detail'!$B$5,Balance!AG31), 0)</f>
        <v>-85.23038163782573</v>
      </c>
      <c r="AH31" s="8">
        <f>IF( Days!AH31 &gt; 0, IPMT('Loan Detail'!$B$2/'Loan Detail'!$B$5, Days!AH31,'Loan Detail'!$B$3*'Loan Detail'!$B$5,Balance!AH31), 0)</f>
        <v>-85.208700707020199</v>
      </c>
      <c r="AI31" s="8">
        <f>IF( Days!AI31 &gt; 0, IPMT('Loan Detail'!$B$2/'Loan Detail'!$B$5, Days!AI31,'Loan Detail'!$B$3*'Loan Detail'!$B$5,Balance!AI31), 0)</f>
        <v>-85.187014697530856</v>
      </c>
    </row>
    <row r="32" spans="1:35" x14ac:dyDescent="0.3">
      <c r="A32">
        <v>30</v>
      </c>
      <c r="B32">
        <f t="shared" si="0"/>
        <v>30</v>
      </c>
      <c r="C32" s="11">
        <v>44501</v>
      </c>
      <c r="D32" s="19">
        <f>SUM(E32:INDEX(E32:AI32,1,B32))</f>
        <v>-2735.6256217778059</v>
      </c>
      <c r="E32" s="8">
        <f>IF( Days!E32 &gt; 0, IPMT('Loan Detail'!$B$2/'Loan Detail'!$B$5, Days!E32,'Loan Detail'!$B$3*'Loan Detail'!$B$5,Balance!E32), 0)</f>
        <v>-85.221510155122786</v>
      </c>
      <c r="F32" s="8">
        <f>IF( Days!F32 &gt; 0, IPMT('Loan Detail'!$B$2/'Loan Detail'!$B$5, Days!F32,'Loan Detail'!$B$3*'Loan Detail'!$B$5,Balance!F32), 0)</f>
        <v>-85.199799670973036</v>
      </c>
      <c r="G32" s="8">
        <f>IF( Days!G32 &gt; 0, IPMT('Loan Detail'!$B$2/'Loan Detail'!$B$5, Days!G32,'Loan Detail'!$B$3*'Loan Detail'!$B$5,Balance!G32), 0)</f>
        <v>-85.178084101216726</v>
      </c>
      <c r="H32" s="8">
        <f>IF( Days!H32 &gt; 0, IPMT('Loan Detail'!$B$2/'Loan Detail'!$B$5, Days!H32,'Loan Detail'!$B$3*'Loan Detail'!$B$5,Balance!H32), 0)</f>
        <v>-85.15636344466256</v>
      </c>
      <c r="I32" s="8">
        <f>IF( Days!I32 &gt; 0, IPMT('Loan Detail'!$B$2/'Loan Detail'!$B$5, Days!I32,'Loan Detail'!$B$3*'Loan Detail'!$B$5,Balance!I32), 0)</f>
        <v>-92.405767761148127</v>
      </c>
      <c r="J32" s="8">
        <f>IF( Days!J32 &gt; 0, IPMT('Loan Detail'!$B$2/'Loan Detail'!$B$5, Days!J32,'Loan Detail'!$B$3*'Loan Detail'!$B$5,Balance!J32), 0)</f>
        <v>-92.382180952903241</v>
      </c>
      <c r="K32" s="8">
        <f>IF( Days!K32 &gt; 0, IPMT('Loan Detail'!$B$2/'Loan Detail'!$B$5, Days!K32,'Loan Detail'!$B$3*'Loan Detail'!$B$5,Balance!K32), 0)</f>
        <v>-92.358588619529272</v>
      </c>
      <c r="L32" s="8">
        <f>IF( Days!L32 &gt; 0, IPMT('Loan Detail'!$B$2/'Loan Detail'!$B$5, Days!L32,'Loan Detail'!$B$3*'Loan Detail'!$B$5,Balance!L32), 0)</f>
        <v>-92.334990759732037</v>
      </c>
      <c r="M32" s="8">
        <f>IF( Days!M32 &gt; 0, IPMT('Loan Detail'!$B$2/'Loan Detail'!$B$5, Days!M32,'Loan Detail'!$B$3*'Loan Detail'!$B$5,Balance!M32), 0)</f>
        <v>-92.311387372216899</v>
      </c>
      <c r="N32" s="8">
        <f>IF( Days!N32 &gt; 0, IPMT('Loan Detail'!$B$2/'Loan Detail'!$B$5, Days!N32,'Loan Detail'!$B$3*'Loan Detail'!$B$5,Balance!N32), 0)</f>
        <v>-92.287778455689136</v>
      </c>
      <c r="O32" s="8">
        <f>IF( Days!O32 &gt; 0, IPMT('Loan Detail'!$B$2/'Loan Detail'!$B$5, Days!O32,'Loan Detail'!$B$3*'Loan Detail'!$B$5,Balance!O32), 0)</f>
        <v>-92.264164008853484</v>
      </c>
      <c r="P32" s="8">
        <f>IF( Days!P32 &gt; 0, IPMT('Loan Detail'!$B$2/'Loan Detail'!$B$5, Days!P32,'Loan Detail'!$B$3*'Loan Detail'!$B$5,Balance!P32), 0)</f>
        <v>-92.240544030414554</v>
      </c>
      <c r="Q32" s="8">
        <f>IF( Days!Q32 &gt; 0, IPMT('Loan Detail'!$B$2/'Loan Detail'!$B$5, Days!Q32,'Loan Detail'!$B$3*'Loan Detail'!$B$5,Balance!Q32), 0)</f>
        <v>-92.216918519076557</v>
      </c>
      <c r="R32" s="8">
        <f>IF( Days!R32 &gt; 0, IPMT('Loan Detail'!$B$2/'Loan Detail'!$B$5, Days!R32,'Loan Detail'!$B$3*'Loan Detail'!$B$5,Balance!R32), 0)</f>
        <v>-92.193287473543464</v>
      </c>
      <c r="S32" s="8">
        <f>IF( Days!S32 &gt; 0, IPMT('Loan Detail'!$B$2/'Loan Detail'!$B$5, Days!S32,'Loan Detail'!$B$3*'Loan Detail'!$B$5,Balance!S32), 0)</f>
        <v>-92.169650892518831</v>
      </c>
      <c r="T32" s="8">
        <f>IF( Days!T32 &gt; 0, IPMT('Loan Detail'!$B$2/'Loan Detail'!$B$5, Days!T32,'Loan Detail'!$B$3*'Loan Detail'!$B$5,Balance!T32), 0)</f>
        <v>-92.146008774706075</v>
      </c>
      <c r="U32" s="8">
        <f>IF( Days!U32 &gt; 0, IPMT('Loan Detail'!$B$2/'Loan Detail'!$B$5, Days!U32,'Loan Detail'!$B$3*'Loan Detail'!$B$5,Balance!U32), 0)</f>
        <v>-92.122361118808172</v>
      </c>
      <c r="V32" s="8">
        <f>IF( Days!V32 &gt; 0, IPMT('Loan Detail'!$B$2/'Loan Detail'!$B$5, Days!V32,'Loan Detail'!$B$3*'Loan Detail'!$B$5,Balance!V32), 0)</f>
        <v>-92.098707923527869</v>
      </c>
      <c r="W32" s="8">
        <f>IF( Days!W32 &gt; 0, IPMT('Loan Detail'!$B$2/'Loan Detail'!$B$5, Days!W32,'Loan Detail'!$B$3*'Loan Detail'!$B$5,Balance!W32), 0)</f>
        <v>-92.075049187567572</v>
      </c>
      <c r="X32" s="8">
        <f>IF( Days!X32 &gt; 0, IPMT('Loan Detail'!$B$2/'Loan Detail'!$B$5, Days!X32,'Loan Detail'!$B$3*'Loan Detail'!$B$5,Balance!X32), 0)</f>
        <v>-92.051384909629419</v>
      </c>
      <c r="Y32" s="8">
        <f>IF( Days!Y32 &gt; 0, IPMT('Loan Detail'!$B$2/'Loan Detail'!$B$5, Days!Y32,'Loan Detail'!$B$3*'Loan Detail'!$B$5,Balance!Y32), 0)</f>
        <v>-92.027715088415178</v>
      </c>
      <c r="Z32" s="8">
        <f>IF( Days!Z32 &gt; 0, IPMT('Loan Detail'!$B$2/'Loan Detail'!$B$5, Days!Z32,'Loan Detail'!$B$3*'Loan Detail'!$B$5,Balance!Z32), 0)</f>
        <v>-92.004039722626374</v>
      </c>
      <c r="AA32" s="8">
        <f>IF( Days!AA32 &gt; 0, IPMT('Loan Detail'!$B$2/'Loan Detail'!$B$5, Days!AA32,'Loan Detail'!$B$3*'Loan Detail'!$B$5,Balance!AA32), 0)</f>
        <v>-91.980358810964262</v>
      </c>
      <c r="AB32" s="8">
        <f>IF( Days!AB32 &gt; 0, IPMT('Loan Detail'!$B$2/'Loan Detail'!$B$5, Days!AB32,'Loan Detail'!$B$3*'Loan Detail'!$B$5,Balance!AB32), 0)</f>
        <v>-91.95667235212963</v>
      </c>
      <c r="AC32" s="8">
        <f>IF( Days!AC32 &gt; 0, IPMT('Loan Detail'!$B$2/'Loan Detail'!$B$5, Days!AC32,'Loan Detail'!$B$3*'Loan Detail'!$B$5,Balance!AC32), 0)</f>
        <v>-91.932980344823164</v>
      </c>
      <c r="AD32" s="8">
        <f>IF( Days!AD32 &gt; 0, IPMT('Loan Detail'!$B$2/'Loan Detail'!$B$5, Days!AD32,'Loan Detail'!$B$3*'Loan Detail'!$B$5,Balance!AD32), 0)</f>
        <v>-91.909282787745113</v>
      </c>
      <c r="AE32" s="8">
        <f>IF( Days!AE32 &gt; 0, IPMT('Loan Detail'!$B$2/'Loan Detail'!$B$5, Days!AE32,'Loan Detail'!$B$3*'Loan Detail'!$B$5,Balance!AE32), 0)</f>
        <v>-91.885579679595494</v>
      </c>
      <c r="AF32" s="8">
        <f>IF( Days!AF32 &gt; 0, IPMT('Loan Detail'!$B$2/'Loan Detail'!$B$5, Days!AF32,'Loan Detail'!$B$3*'Loan Detail'!$B$5,Balance!AF32), 0)</f>
        <v>-91.861871019073945</v>
      </c>
      <c r="AG32" s="8">
        <f>IF( Days!AG32 &gt; 0, IPMT('Loan Detail'!$B$2/'Loan Detail'!$B$5, Days!AG32,'Loan Detail'!$B$3*'Loan Detail'!$B$5,Balance!AG32), 0)</f>
        <v>-91.838156804879858</v>
      </c>
      <c r="AH32" s="8">
        <f>IF( Days!AH32 &gt; 0, IPMT('Loan Detail'!$B$2/'Loan Detail'!$B$5, Days!AH32,'Loan Detail'!$B$3*'Loan Detail'!$B$5,Balance!AH32), 0)</f>
        <v>-91.814437035712317</v>
      </c>
      <c r="AI32" s="8">
        <f>IF( Days!AI32 &gt; 0, IPMT('Loan Detail'!$B$2/'Loan Detail'!$B$5, Days!AI32,'Loan Detail'!$B$3*'Loan Detail'!$B$5,Balance!AI32), 0)</f>
        <v>-91.790711710270088</v>
      </c>
    </row>
    <row r="33" spans="1:35" x14ac:dyDescent="0.3">
      <c r="A33">
        <v>31</v>
      </c>
      <c r="B33">
        <f t="shared" si="0"/>
        <v>31</v>
      </c>
      <c r="C33" s="11">
        <v>44531</v>
      </c>
      <c r="D33" s="19">
        <f>SUM(E33:INDEX(E33:AI33,1,B33))</f>
        <v>-3029.2895990671459</v>
      </c>
      <c r="E33" s="8">
        <f>IF( Days!E33 &gt; 0, IPMT('Loan Detail'!$B$2/'Loan Detail'!$B$5, Days!E33,'Loan Detail'!$B$3*'Loan Detail'!$B$5,Balance!E33), 0)</f>
        <v>-91.812819994571441</v>
      </c>
      <c r="F33" s="8">
        <f>IF( Days!F33 &gt; 0, IPMT('Loan Detail'!$B$2/'Loan Detail'!$B$5, Days!F33,'Loan Detail'!$B$3*'Loan Detail'!$B$5,Balance!F33), 0)</f>
        <v>-91.789083395842766</v>
      </c>
      <c r="G33" s="8">
        <f>IF( Days!G33 &gt; 0, IPMT('Loan Detail'!$B$2/'Loan Detail'!$B$5, Days!G33,'Loan Detail'!$B$3*'Loan Detail'!$B$5,Balance!G33), 0)</f>
        <v>-91.765341236897129</v>
      </c>
      <c r="H33" s="8">
        <f>IF( Days!H33 &gt; 0, IPMT('Loan Detail'!$B$2/'Loan Detail'!$B$5, Days!H33,'Loan Detail'!$B$3*'Loan Detail'!$B$5,Balance!H33), 0)</f>
        <v>-91.741593516432047</v>
      </c>
      <c r="I33" s="8">
        <f>IF( Days!I33 &gt; 0, IPMT('Loan Detail'!$B$2/'Loan Detail'!$B$5, Days!I33,'Loan Detail'!$B$3*'Loan Detail'!$B$5,Balance!I33), 0)</f>
        <v>-98.933101525727693</v>
      </c>
      <c r="J33" s="8">
        <f>IF( Days!J33 &gt; 0, IPMT('Loan Detail'!$B$2/'Loan Detail'!$B$5, Days!J33,'Loan Detail'!$B$3*'Loan Detail'!$B$5,Balance!J33), 0)</f>
        <v>-98.907473616727387</v>
      </c>
      <c r="K33" s="8">
        <f>IF( Days!K33 &gt; 0, IPMT('Loan Detail'!$B$2/'Loan Detail'!$B$5, Days!K33,'Loan Detail'!$B$3*'Loan Detail'!$B$5,Balance!K33), 0)</f>
        <v>-98.881839704477187</v>
      </c>
      <c r="L33" s="8">
        <f>IF( Days!L33 &gt; 0, IPMT('Loan Detail'!$B$2/'Loan Detail'!$B$5, Days!L33,'Loan Detail'!$B$3*'Loan Detail'!$B$5,Balance!L33), 0)</f>
        <v>-98.856199787570844</v>
      </c>
      <c r="M33" s="8">
        <f>IF( Days!M33 &gt; 0, IPMT('Loan Detail'!$B$2/'Loan Detail'!$B$5, Days!M33,'Loan Detail'!$B$3*'Loan Detail'!$B$5,Balance!M33), 0)</f>
        <v>-98.830553864601768</v>
      </c>
      <c r="N33" s="8">
        <f>IF( Days!N33 &gt; 0, IPMT('Loan Detail'!$B$2/'Loan Detail'!$B$5, Days!N33,'Loan Detail'!$B$3*'Loan Detail'!$B$5,Balance!N33), 0)</f>
        <v>-98.80490193416307</v>
      </c>
      <c r="O33" s="8">
        <f>IF( Days!O33 &gt; 0, IPMT('Loan Detail'!$B$2/'Loan Detail'!$B$5, Days!O33,'Loan Detail'!$B$3*'Loan Detail'!$B$5,Balance!O33), 0)</f>
        <v>-98.779243994847491</v>
      </c>
      <c r="P33" s="8">
        <f>IF( Days!P33 &gt; 0, IPMT('Loan Detail'!$B$2/'Loan Detail'!$B$5, Days!P33,'Loan Detail'!$B$3*'Loan Detail'!$B$5,Balance!P33), 0)</f>
        <v>-98.753580045247517</v>
      </c>
      <c r="Q33" s="8">
        <f>IF( Days!Q33 &gt; 0, IPMT('Loan Detail'!$B$2/'Loan Detail'!$B$5, Days!Q33,'Loan Detail'!$B$3*'Loan Detail'!$B$5,Balance!Q33), 0)</f>
        <v>-98.727910083955223</v>
      </c>
      <c r="R33" s="8">
        <f>IF( Days!R33 &gt; 0, IPMT('Loan Detail'!$B$2/'Loan Detail'!$B$5, Days!R33,'Loan Detail'!$B$3*'Loan Detail'!$B$5,Balance!R33), 0)</f>
        <v>-98.702234109562426</v>
      </c>
      <c r="S33" s="8">
        <f>IF( Days!S33 &gt; 0, IPMT('Loan Detail'!$B$2/'Loan Detail'!$B$5, Days!S33,'Loan Detail'!$B$3*'Loan Detail'!$B$5,Balance!S33), 0)</f>
        <v>-98.676552120660546</v>
      </c>
      <c r="T33" s="8">
        <f>IF( Days!T33 &gt; 0, IPMT('Loan Detail'!$B$2/'Loan Detail'!$B$5, Days!T33,'Loan Detail'!$B$3*'Loan Detail'!$B$5,Balance!T33), 0)</f>
        <v>-98.650864115840719</v>
      </c>
      <c r="U33" s="8">
        <f>IF( Days!U33 &gt; 0, IPMT('Loan Detail'!$B$2/'Loan Detail'!$B$5, Days!U33,'Loan Detail'!$B$3*'Loan Detail'!$B$5,Balance!U33), 0)</f>
        <v>-98.625170093693725</v>
      </c>
      <c r="V33" s="8">
        <f>IF( Days!V33 &gt; 0, IPMT('Loan Detail'!$B$2/'Loan Detail'!$B$5, Days!V33,'Loan Detail'!$B$3*'Loan Detail'!$B$5,Balance!V33), 0)</f>
        <v>-98.599470052810062</v>
      </c>
      <c r="W33" s="8">
        <f>IF( Days!W33 &gt; 0, IPMT('Loan Detail'!$B$2/'Loan Detail'!$B$5, Days!W33,'Loan Detail'!$B$3*'Loan Detail'!$B$5,Balance!W33), 0)</f>
        <v>-98.573763991779828</v>
      </c>
      <c r="X33" s="8">
        <f>IF( Days!X33 &gt; 0, IPMT('Loan Detail'!$B$2/'Loan Detail'!$B$5, Days!X33,'Loan Detail'!$B$3*'Loan Detail'!$B$5,Balance!X33), 0)</f>
        <v>-98.548051909192836</v>
      </c>
      <c r="Y33" s="8">
        <f>IF( Days!Y33 &gt; 0, IPMT('Loan Detail'!$B$2/'Loan Detail'!$B$5, Days!Y33,'Loan Detail'!$B$3*'Loan Detail'!$B$5,Balance!Y33), 0)</f>
        <v>-98.522333803638517</v>
      </c>
      <c r="Z33" s="8">
        <f>IF( Days!Z33 &gt; 0, IPMT('Loan Detail'!$B$2/'Loan Detail'!$B$5, Days!Z33,'Loan Detail'!$B$3*'Loan Detail'!$B$5,Balance!Z33), 0)</f>
        <v>-98.496609673706118</v>
      </c>
      <c r="AA33" s="8">
        <f>IF( Days!AA33 &gt; 0, IPMT('Loan Detail'!$B$2/'Loan Detail'!$B$5, Days!AA33,'Loan Detail'!$B$3*'Loan Detail'!$B$5,Balance!AA33), 0)</f>
        <v>-98.470879517984315</v>
      </c>
      <c r="AB33" s="8">
        <f>IF( Days!AB33 &gt; 0, IPMT('Loan Detail'!$B$2/'Loan Detail'!$B$5, Days!AB33,'Loan Detail'!$B$3*'Loan Detail'!$B$5,Balance!AB33), 0)</f>
        <v>-98.445143335061658</v>
      </c>
      <c r="AC33" s="8">
        <f>IF( Days!AC33 &gt; 0, IPMT('Loan Detail'!$B$2/'Loan Detail'!$B$5, Days!AC33,'Loan Detail'!$B$3*'Loan Detail'!$B$5,Balance!AC33), 0)</f>
        <v>-98.419401123526313</v>
      </c>
      <c r="AD33" s="8">
        <f>IF( Days!AD33 &gt; 0, IPMT('Loan Detail'!$B$2/'Loan Detail'!$B$5, Days!AD33,'Loan Detail'!$B$3*'Loan Detail'!$B$5,Balance!AD33), 0)</f>
        <v>-98.393652881966062</v>
      </c>
      <c r="AE33" s="8">
        <f>IF( Days!AE33 &gt; 0, IPMT('Loan Detail'!$B$2/'Loan Detail'!$B$5, Days!AE33,'Loan Detail'!$B$3*'Loan Detail'!$B$5,Balance!AE33), 0)</f>
        <v>-98.367898608968403</v>
      </c>
      <c r="AF33" s="8">
        <f>IF( Days!AF33 &gt; 0, IPMT('Loan Detail'!$B$2/'Loan Detail'!$B$5, Days!AF33,'Loan Detail'!$B$3*'Loan Detail'!$B$5,Balance!AF33), 0)</f>
        <v>-98.342138303120507</v>
      </c>
      <c r="AG33" s="8">
        <f>IF( Days!AG33 &gt; 0, IPMT('Loan Detail'!$B$2/'Loan Detail'!$B$5, Days!AG33,'Loan Detail'!$B$3*'Loan Detail'!$B$5,Balance!AG33), 0)</f>
        <v>-98.316371963009161</v>
      </c>
      <c r="AH33" s="8">
        <f>IF( Days!AH33 &gt; 0, IPMT('Loan Detail'!$B$2/'Loan Detail'!$B$5, Days!AH33,'Loan Detail'!$B$3*'Loan Detail'!$B$5,Balance!AH33), 0)</f>
        <v>-98.29059958722091</v>
      </c>
      <c r="AI33" s="8">
        <f>IF( Days!AI33 &gt; 0, IPMT('Loan Detail'!$B$2/'Loan Detail'!$B$5, Days!AI33,'Loan Detail'!$B$3*'Loan Detail'!$B$5,Balance!AI33), 0)</f>
        <v>-98.264821174341876</v>
      </c>
    </row>
    <row r="34" spans="1:35" x14ac:dyDescent="0.3">
      <c r="A34">
        <v>32</v>
      </c>
      <c r="B34">
        <f t="shared" si="0"/>
        <v>31</v>
      </c>
      <c r="C34" s="11">
        <v>44562</v>
      </c>
      <c r="D34" s="19">
        <f>SUM(E34:INDEX(E34:AI34,1,B34))</f>
        <v>-3227.7132389185385</v>
      </c>
      <c r="E34" s="8">
        <f>IF( Days!E34 &gt; 0, IPMT('Loan Detail'!$B$2/'Loan Detail'!$B$5, Days!E34,'Loan Detail'!$B$3*'Loan Detail'!$B$5,Balance!E34), 0)</f>
        <v>-98.295480511372276</v>
      </c>
      <c r="F34" s="8">
        <f>IF( Days!F34 &gt; 0, IPMT('Loan Detail'!$B$2/'Loan Detail'!$B$5, Days!F34,'Loan Detail'!$B$3*'Loan Detail'!$B$5,Balance!F34), 0)</f>
        <v>-98.269675201997757</v>
      </c>
      <c r="G34" s="8">
        <f>IF( Days!G34 &gt; 0, IPMT('Loan Detail'!$B$2/'Loan Detail'!$B$5, Days!G34,'Loan Detail'!$B$3*'Loan Detail'!$B$5,Balance!G34), 0)</f>
        <v>-98.243863847817877</v>
      </c>
      <c r="H34" s="8">
        <f>IF( Days!H34 &gt; 0, IPMT('Loan Detail'!$B$2/'Loan Detail'!$B$5, Days!H34,'Loan Detail'!$B$3*'Loan Detail'!$B$5,Balance!H34), 0)</f>
        <v>-98.218046447416711</v>
      </c>
      <c r="I34" s="8">
        <f>IF( Days!I34 &gt; 0, IPMT('Loan Detail'!$B$2/'Loan Detail'!$B$5, Days!I34,'Loan Detail'!$B$3*'Loan Detail'!$B$5,Balance!I34), 0)</f>
        <v>-105.34933933409117</v>
      </c>
      <c r="J34" s="8">
        <f>IF( Days!J34 &gt; 0, IPMT('Loan Detail'!$B$2/'Loan Detail'!$B$5, Days!J34,'Loan Detail'!$B$3*'Loan Detail'!$B$5,Balance!J34), 0)</f>
        <v>-105.32162715515307</v>
      </c>
      <c r="K34" s="8">
        <f>IF( Days!K34 &gt; 0, IPMT('Loan Detail'!$B$2/'Loan Detail'!$B$5, Days!K34,'Loan Detail'!$B$3*'Loan Detail'!$B$5,Balance!K34), 0)</f>
        <v>-105.29390848473197</v>
      </c>
      <c r="L34" s="8">
        <f>IF( Days!L34 &gt; 0, IPMT('Loan Detail'!$B$2/'Loan Detail'!$B$5, Days!L34,'Loan Detail'!$B$3*'Loan Detail'!$B$5,Balance!L34), 0)</f>
        <v>-105.26618332130722</v>
      </c>
      <c r="M34" s="8">
        <f>IF( Days!M34 &gt; 0, IPMT('Loan Detail'!$B$2/'Loan Detail'!$B$5, Days!M34,'Loan Detail'!$B$3*'Loan Detail'!$B$5,Balance!M34), 0)</f>
        <v>-105.23845166335791</v>
      </c>
      <c r="N34" s="8">
        <f>IF( Days!N34 &gt; 0, IPMT('Loan Detail'!$B$2/'Loan Detail'!$B$5, Days!N34,'Loan Detail'!$B$3*'Loan Detail'!$B$5,Balance!N34), 0)</f>
        <v>-105.21071350936269</v>
      </c>
      <c r="O34" s="8">
        <f>IF( Days!O34 &gt; 0, IPMT('Loan Detail'!$B$2/'Loan Detail'!$B$5, Days!O34,'Loan Detail'!$B$3*'Loan Detail'!$B$5,Balance!O34), 0)</f>
        <v>-105.18296885779989</v>
      </c>
      <c r="P34" s="8">
        <f>IF( Days!P34 &gt; 0, IPMT('Loan Detail'!$B$2/'Loan Detail'!$B$5, Days!P34,'Loan Detail'!$B$3*'Loan Detail'!$B$5,Balance!P34), 0)</f>
        <v>-105.15521770714747</v>
      </c>
      <c r="Q34" s="8">
        <f>IF( Days!Q34 &gt; 0, IPMT('Loan Detail'!$B$2/'Loan Detail'!$B$5, Days!Q34,'Loan Detail'!$B$3*'Loan Detail'!$B$5,Balance!Q34), 0)</f>
        <v>-105.12746005588303</v>
      </c>
      <c r="R34" s="8">
        <f>IF( Days!R34 &gt; 0, IPMT('Loan Detail'!$B$2/'Loan Detail'!$B$5, Days!R34,'Loan Detail'!$B$3*'Loan Detail'!$B$5,Balance!R34), 0)</f>
        <v>-105.09969590248389</v>
      </c>
      <c r="S34" s="8">
        <f>IF( Days!S34 &gt; 0, IPMT('Loan Detail'!$B$2/'Loan Detail'!$B$5, Days!S34,'Loan Detail'!$B$3*'Loan Detail'!$B$5,Balance!S34), 0)</f>
        <v>-105.07192524542685</v>
      </c>
      <c r="T34" s="8">
        <f>IF( Days!T34 &gt; 0, IPMT('Loan Detail'!$B$2/'Loan Detail'!$B$5, Days!T34,'Loan Detail'!$B$3*'Loan Detail'!$B$5,Balance!T34), 0)</f>
        <v>-105.04414808318856</v>
      </c>
      <c r="U34" s="8">
        <f>IF( Days!U34 &gt; 0, IPMT('Loan Detail'!$B$2/'Loan Detail'!$B$5, Days!U34,'Loan Detail'!$B$3*'Loan Detail'!$B$5,Balance!U34), 0)</f>
        <v>-105.01636441424507</v>
      </c>
      <c r="V34" s="8">
        <f>IF( Days!V34 &gt; 0, IPMT('Loan Detail'!$B$2/'Loan Detail'!$B$5, Days!V34,'Loan Detail'!$B$3*'Loan Detail'!$B$5,Balance!V34), 0)</f>
        <v>-104.98857423707234</v>
      </c>
      <c r="W34" s="8">
        <f>IF( Days!W34 &gt; 0, IPMT('Loan Detail'!$B$2/'Loan Detail'!$B$5, Days!W34,'Loan Detail'!$B$3*'Loan Detail'!$B$5,Balance!W34), 0)</f>
        <v>-104.96077755014574</v>
      </c>
      <c r="X34" s="8">
        <f>IF( Days!X34 &gt; 0, IPMT('Loan Detail'!$B$2/'Loan Detail'!$B$5, Days!X34,'Loan Detail'!$B$3*'Loan Detail'!$B$5,Balance!X34), 0)</f>
        <v>-104.93297435194044</v>
      </c>
      <c r="Y34" s="8">
        <f>IF( Days!Y34 &gt; 0, IPMT('Loan Detail'!$B$2/'Loan Detail'!$B$5, Days!Y34,'Loan Detail'!$B$3*'Loan Detail'!$B$5,Balance!Y34), 0)</f>
        <v>-104.90516464093118</v>
      </c>
      <c r="Z34" s="8">
        <f>IF( Days!Z34 &gt; 0, IPMT('Loan Detail'!$B$2/'Loan Detail'!$B$5, Days!Z34,'Loan Detail'!$B$3*'Loan Detail'!$B$5,Balance!Z34), 0)</f>
        <v>-104.87734841559235</v>
      </c>
      <c r="AA34" s="8">
        <f>IF( Days!AA34 &gt; 0, IPMT('Loan Detail'!$B$2/'Loan Detail'!$B$5, Days!AA34,'Loan Detail'!$B$3*'Loan Detail'!$B$5,Balance!AA34), 0)</f>
        <v>-104.84952567439798</v>
      </c>
      <c r="AB34" s="8">
        <f>IF( Days!AB34 &gt; 0, IPMT('Loan Detail'!$B$2/'Loan Detail'!$B$5, Days!AB34,'Loan Detail'!$B$3*'Loan Detail'!$B$5,Balance!AB34), 0)</f>
        <v>-104.8216964158218</v>
      </c>
      <c r="AC34" s="8">
        <f>IF( Days!AC34 &gt; 0, IPMT('Loan Detail'!$B$2/'Loan Detail'!$B$5, Days!AC34,'Loan Detail'!$B$3*'Loan Detail'!$B$5,Balance!AC34), 0)</f>
        <v>-104.79386063833708</v>
      </c>
      <c r="AD34" s="8">
        <f>IF( Days!AD34 &gt; 0, IPMT('Loan Detail'!$B$2/'Loan Detail'!$B$5, Days!AD34,'Loan Detail'!$B$3*'Loan Detail'!$B$5,Balance!AD34), 0)</f>
        <v>-104.76601834041685</v>
      </c>
      <c r="AE34" s="8">
        <f>IF( Days!AE34 &gt; 0, IPMT('Loan Detail'!$B$2/'Loan Detail'!$B$5, Days!AE34,'Loan Detail'!$B$3*'Loan Detail'!$B$5,Balance!AE34), 0)</f>
        <v>-104.73816952053362</v>
      </c>
      <c r="AF34" s="8">
        <f>IF( Days!AF34 &gt; 0, IPMT('Loan Detail'!$B$2/'Loan Detail'!$B$5, Days!AF34,'Loan Detail'!$B$3*'Loan Detail'!$B$5,Balance!AF34), 0)</f>
        <v>-104.71031417715974</v>
      </c>
      <c r="AG34" s="8">
        <f>IF( Days!AG34 &gt; 0, IPMT('Loan Detail'!$B$2/'Loan Detail'!$B$5, Days!AG34,'Loan Detail'!$B$3*'Loan Detail'!$B$5,Balance!AG34), 0)</f>
        <v>-104.68245230876707</v>
      </c>
      <c r="AH34" s="8">
        <f>IF( Days!AH34 &gt; 0, IPMT('Loan Detail'!$B$2/'Loan Detail'!$B$5, Days!AH34,'Loan Detail'!$B$3*'Loan Detail'!$B$5,Balance!AH34), 0)</f>
        <v>-104.65458391382712</v>
      </c>
      <c r="AI34" s="8">
        <f>IF( Days!AI34 &gt; 0, IPMT('Loan Detail'!$B$2/'Loan Detail'!$B$5, Days!AI34,'Loan Detail'!$B$3*'Loan Detail'!$B$5,Balance!AI34), 0)</f>
        <v>-104.62670899081112</v>
      </c>
    </row>
    <row r="35" spans="1:35" x14ac:dyDescent="0.3">
      <c r="A35">
        <v>33</v>
      </c>
      <c r="B35">
        <f t="shared" si="0"/>
        <v>28</v>
      </c>
      <c r="C35" s="11">
        <v>44593</v>
      </c>
      <c r="D35" s="19">
        <f>SUM(E35:INDEX(E35:AI35,1,B35))</f>
        <v>-3089.1002428483089</v>
      </c>
      <c r="E35" s="8">
        <f>IF( Days!E35 &gt; 0, IPMT('Loan Detail'!$B$2/'Loan Detail'!$B$5, Days!E35,'Loan Detail'!$B$3*'Loan Detail'!$B$5,Balance!E35), 0)</f>
        <v>-104.63665414916913</v>
      </c>
      <c r="F35" s="8">
        <f>IF( Days!F35 &gt; 0, IPMT('Loan Detail'!$B$2/'Loan Detail'!$B$5, Days!F35,'Loan Detail'!$B$3*'Loan Detail'!$B$5,Balance!F35), 0)</f>
        <v>-104.60875608013836</v>
      </c>
      <c r="G35" s="8">
        <f>IF( Days!G35 &gt; 0, IPMT('Loan Detail'!$B$2/'Loan Detail'!$B$5, Days!G35,'Loan Detail'!$B$3*'Loan Detail'!$B$5,Balance!G35), 0)</f>
        <v>-104.58085147608044</v>
      </c>
      <c r="H35" s="8">
        <f>IF( Days!H35 &gt; 0, IPMT('Loan Detail'!$B$2/'Loan Detail'!$B$5, Days!H35,'Loan Detail'!$B$3*'Loan Detail'!$B$5,Balance!H35), 0)</f>
        <v>-104.55294033546461</v>
      </c>
      <c r="I35" s="8">
        <f>IF( Days!I35 &gt; 0, IPMT('Loan Detail'!$B$2/'Loan Detail'!$B$5, Days!I35,'Loan Detail'!$B$3*'Loan Detail'!$B$5,Balance!I35), 0)</f>
        <v>-111.62357031868176</v>
      </c>
      <c r="J35" s="8">
        <f>IF( Days!J35 &gt; 0, IPMT('Loan Detail'!$B$2/'Loan Detail'!$B$5, Days!J35,'Loan Detail'!$B$3*'Loan Detail'!$B$5,Balance!J35), 0)</f>
        <v>-111.59374969900014</v>
      </c>
      <c r="K35" s="8">
        <f>IF( Days!K35 &gt; 0, IPMT('Loan Detail'!$B$2/'Loan Detail'!$B$5, Days!K35,'Loan Detail'!$B$3*'Loan Detail'!$B$5,Balance!K35), 0)</f>
        <v>-111.5639220939405</v>
      </c>
      <c r="L35" s="8">
        <f>IF( Days!L35 &gt; 0, IPMT('Loan Detail'!$B$2/'Loan Detail'!$B$5, Days!L35,'Loan Detail'!$B$3*'Loan Detail'!$B$5,Balance!L35), 0)</f>
        <v>-111.53408750186651</v>
      </c>
      <c r="M35" s="8">
        <f>IF( Days!M35 &gt; 0, IPMT('Loan Detail'!$B$2/'Loan Detail'!$B$5, Days!M35,'Loan Detail'!$B$3*'Loan Detail'!$B$5,Balance!M35), 0)</f>
        <v>-111.50424592114152</v>
      </c>
      <c r="N35" s="8">
        <f>IF( Days!N35 &gt; 0, IPMT('Loan Detail'!$B$2/'Loan Detail'!$B$5, Days!N35,'Loan Detail'!$B$3*'Loan Detail'!$B$5,Balance!N35), 0)</f>
        <v>-111.4743973501284</v>
      </c>
      <c r="O35" s="8">
        <f>IF( Days!O35 &gt; 0, IPMT('Loan Detail'!$B$2/'Loan Detail'!$B$5, Days!O35,'Loan Detail'!$B$3*'Loan Detail'!$B$5,Balance!O35), 0)</f>
        <v>-111.44454178718978</v>
      </c>
      <c r="P35" s="8">
        <f>IF( Days!P35 &gt; 0, IPMT('Loan Detail'!$B$2/'Loan Detail'!$B$5, Days!P35,'Loan Detail'!$B$3*'Loan Detail'!$B$5,Balance!P35), 0)</f>
        <v>-111.41467923068778</v>
      </c>
      <c r="Q35" s="8">
        <f>IF( Days!Q35 &gt; 0, IPMT('Loan Detail'!$B$2/'Loan Detail'!$B$5, Days!Q35,'Loan Detail'!$B$3*'Loan Detail'!$B$5,Balance!Q35), 0)</f>
        <v>-111.38480967898418</v>
      </c>
      <c r="R35" s="8">
        <f>IF( Days!R35 &gt; 0, IPMT('Loan Detail'!$B$2/'Loan Detail'!$B$5, Days!R35,'Loan Detail'!$B$3*'Loan Detail'!$B$5,Balance!R35), 0)</f>
        <v>-111.35493313044037</v>
      </c>
      <c r="S35" s="8">
        <f>IF( Days!S35 &gt; 0, IPMT('Loan Detail'!$B$2/'Loan Detail'!$B$5, Days!S35,'Loan Detail'!$B$3*'Loan Detail'!$B$5,Balance!S35), 0)</f>
        <v>-111.32504958341741</v>
      </c>
      <c r="T35" s="8">
        <f>IF( Days!T35 &gt; 0, IPMT('Loan Detail'!$B$2/'Loan Detail'!$B$5, Days!T35,'Loan Detail'!$B$3*'Loan Detail'!$B$5,Balance!T35), 0)</f>
        <v>-111.29515903627589</v>
      </c>
      <c r="U35" s="8">
        <f>IF( Days!U35 &gt; 0, IPMT('Loan Detail'!$B$2/'Loan Detail'!$B$5, Days!U35,'Loan Detail'!$B$3*'Loan Detail'!$B$5,Balance!U35), 0)</f>
        <v>-111.26526148737605</v>
      </c>
      <c r="V35" s="8">
        <f>IF( Days!V35 &gt; 0, IPMT('Loan Detail'!$B$2/'Loan Detail'!$B$5, Days!V35,'Loan Detail'!$B$3*'Loan Detail'!$B$5,Balance!V35), 0)</f>
        <v>-111.23535693507777</v>
      </c>
      <c r="W35" s="8">
        <f>IF( Days!W35 &gt; 0, IPMT('Loan Detail'!$B$2/'Loan Detail'!$B$5, Days!W35,'Loan Detail'!$B$3*'Loan Detail'!$B$5,Balance!W35), 0)</f>
        <v>-111.20544537774056</v>
      </c>
      <c r="X35" s="8">
        <f>IF( Days!X35 &gt; 0, IPMT('Loan Detail'!$B$2/'Loan Detail'!$B$5, Days!X35,'Loan Detail'!$B$3*'Loan Detail'!$B$5,Balance!X35), 0)</f>
        <v>-111.17552681372348</v>
      </c>
      <c r="Y35" s="8">
        <f>IF( Days!Y35 &gt; 0, IPMT('Loan Detail'!$B$2/'Loan Detail'!$B$5, Days!Y35,'Loan Detail'!$B$3*'Loan Detail'!$B$5,Balance!Y35), 0)</f>
        <v>-111.14560124138521</v>
      </c>
      <c r="Z35" s="8">
        <f>IF( Days!Z35 &gt; 0, IPMT('Loan Detail'!$B$2/'Loan Detail'!$B$5, Days!Z35,'Loan Detail'!$B$3*'Loan Detail'!$B$5,Balance!Z35), 0)</f>
        <v>-111.11566865908411</v>
      </c>
      <c r="AA35" s="8">
        <f>IF( Days!AA35 &gt; 0, IPMT('Loan Detail'!$B$2/'Loan Detail'!$B$5, Days!AA35,'Loan Detail'!$B$3*'Loan Detail'!$B$5,Balance!AA35), 0)</f>
        <v>-111.08572906517814</v>
      </c>
      <c r="AB35" s="8">
        <f>IF( Days!AB35 &gt; 0, IPMT('Loan Detail'!$B$2/'Loan Detail'!$B$5, Days!AB35,'Loan Detail'!$B$3*'Loan Detail'!$B$5,Balance!AB35), 0)</f>
        <v>-111.05578245802479</v>
      </c>
      <c r="AC35" s="8">
        <f>IF( Days!AC35 &gt; 0, IPMT('Loan Detail'!$B$2/'Loan Detail'!$B$5, Days!AC35,'Loan Detail'!$B$3*'Loan Detail'!$B$5,Balance!AC35), 0)</f>
        <v>-111.02582883598129</v>
      </c>
      <c r="AD35" s="8">
        <f>IF( Days!AD35 &gt; 0, IPMT('Loan Detail'!$B$2/'Loan Detail'!$B$5, Days!AD35,'Loan Detail'!$B$3*'Loan Detail'!$B$5,Balance!AD35), 0)</f>
        <v>-110.99586819740442</v>
      </c>
      <c r="AE35" s="8">
        <f>IF( Days!AE35 &gt; 0, IPMT('Loan Detail'!$B$2/'Loan Detail'!$B$5, Days!AE35,'Loan Detail'!$B$3*'Loan Detail'!$B$5,Balance!AE35), 0)</f>
        <v>-110.96590054065055</v>
      </c>
      <c r="AF35" s="8">
        <f>IF( Days!AF35 &gt; 0, IPMT('Loan Detail'!$B$2/'Loan Detail'!$B$5, Days!AF35,'Loan Detail'!$B$3*'Loan Detail'!$B$5,Balance!AF35), 0)</f>
        <v>-110.93592586407574</v>
      </c>
      <c r="AG35" s="8">
        <f>IF( Days!AG35 &gt; 0, IPMT('Loan Detail'!$B$2/'Loan Detail'!$B$5, Days!AG35,'Loan Detail'!$B$3*'Loan Detail'!$B$5,Balance!AG35), 0)</f>
        <v>-110.90594416603558</v>
      </c>
      <c r="AH35" s="8">
        <f>IF( Days!AH35 &gt; 0, IPMT('Loan Detail'!$B$2/'Loan Detail'!$B$5, Days!AH35,'Loan Detail'!$B$3*'Loan Detail'!$B$5,Balance!AH35), 0)</f>
        <v>-110.87595544488531</v>
      </c>
      <c r="AI35" s="8">
        <f>IF( Days!AI35 &gt; 0, IPMT('Loan Detail'!$B$2/'Loan Detail'!$B$5, Days!AI35,'Loan Detail'!$B$3*'Loan Detail'!$B$5,Balance!AI35), 0)</f>
        <v>-110.84595969897987</v>
      </c>
    </row>
    <row r="36" spans="1:35" x14ac:dyDescent="0.3">
      <c r="A36">
        <v>34</v>
      </c>
      <c r="B36">
        <f t="shared" si="0"/>
        <v>31</v>
      </c>
      <c r="C36" s="11">
        <v>44621</v>
      </c>
      <c r="D36" s="19">
        <f>SUM(E36:INDEX(E36:AI36,1,B36))</f>
        <v>-3612.8494018711426</v>
      </c>
      <c r="E36" s="8">
        <f>IF( Days!E36 &gt; 0, IPMT('Loan Detail'!$B$2/'Loan Detail'!$B$5, Days!E36,'Loan Detail'!$B$3*'Loan Detail'!$B$5,Balance!E36), 0)</f>
        <v>-110.87971748636498</v>
      </c>
      <c r="F36" s="8">
        <f>IF( Days!F36 &gt; 0, IPMT('Loan Detail'!$B$2/'Loan Detail'!$B$5, Days!F36,'Loan Detail'!$B$3*'Loan Detail'!$B$5,Balance!F36), 0)</f>
        <v>-110.8497358568507</v>
      </c>
      <c r="G36" s="8">
        <f>IF( Days!G36 &gt; 0, IPMT('Loan Detail'!$B$2/'Loan Detail'!$B$5, Days!G36,'Loan Detail'!$B$3*'Loan Detail'!$B$5,Balance!G36), 0)</f>
        <v>-110.8197472042424</v>
      </c>
      <c r="H36" s="8">
        <f>IF( Days!H36 &gt; 0, IPMT('Loan Detail'!$B$2/'Loan Detail'!$B$5, Days!H36,'Loan Detail'!$B$3*'Loan Detail'!$B$5,Balance!H36), 0)</f>
        <v>-110.7897515268949</v>
      </c>
      <c r="I36" s="8">
        <f>IF( Days!I36 &gt; 0, IPMT('Loan Detail'!$B$2/'Loan Detail'!$B$5, Days!I36,'Loan Detail'!$B$3*'Loan Detail'!$B$5,Balance!I36), 0)</f>
        <v>-117.80502898847341</v>
      </c>
      <c r="J36" s="8">
        <f>IF( Days!J36 &gt; 0, IPMT('Loan Detail'!$B$2/'Loan Detail'!$B$5, Days!J36,'Loan Detail'!$B$3*'Loan Detail'!$B$5,Balance!J36), 0)</f>
        <v>-117.77311037762594</v>
      </c>
      <c r="K36" s="8">
        <f>IF( Days!K36 &gt; 0, IPMT('Loan Detail'!$B$2/'Loan Detail'!$B$5, Days!K36,'Loan Detail'!$B$3*'Loan Detail'!$B$5,Balance!K36), 0)</f>
        <v>-117.74118428995317</v>
      </c>
      <c r="L36" s="8">
        <f>IF( Days!L36 &gt; 0, IPMT('Loan Detail'!$B$2/'Loan Detail'!$B$5, Days!L36,'Loan Detail'!$B$3*'Loan Detail'!$B$5,Balance!L36), 0)</f>
        <v>-117.70925072370372</v>
      </c>
      <c r="M36" s="8">
        <f>IF( Days!M36 &gt; 0, IPMT('Loan Detail'!$B$2/'Loan Detail'!$B$5, Days!M36,'Loan Detail'!$B$3*'Loan Detail'!$B$5,Balance!M36), 0)</f>
        <v>-117.67730967712571</v>
      </c>
      <c r="N36" s="8">
        <f>IF( Days!N36 &gt; 0, IPMT('Loan Detail'!$B$2/'Loan Detail'!$B$5, Days!N36,'Loan Detail'!$B$3*'Loan Detail'!$B$5,Balance!N36), 0)</f>
        <v>-117.64536114846698</v>
      </c>
      <c r="O36" s="8">
        <f>IF( Days!O36 &gt; 0, IPMT('Loan Detail'!$B$2/'Loan Detail'!$B$5, Days!O36,'Loan Detail'!$B$3*'Loan Detail'!$B$5,Balance!O36), 0)</f>
        <v>-117.61340513597477</v>
      </c>
      <c r="P36" s="8">
        <f>IF( Days!P36 &gt; 0, IPMT('Loan Detail'!$B$2/'Loan Detail'!$B$5, Days!P36,'Loan Detail'!$B$3*'Loan Detail'!$B$5,Balance!P36), 0)</f>
        <v>-117.58144163789611</v>
      </c>
      <c r="Q36" s="8">
        <f>IF( Days!Q36 &gt; 0, IPMT('Loan Detail'!$B$2/'Loan Detail'!$B$5, Days!Q36,'Loan Detail'!$B$3*'Loan Detail'!$B$5,Balance!Q36), 0)</f>
        <v>-117.54947065247744</v>
      </c>
      <c r="R36" s="8">
        <f>IF( Days!R36 &gt; 0, IPMT('Loan Detail'!$B$2/'Loan Detail'!$B$5, Days!R36,'Loan Detail'!$B$3*'Loan Detail'!$B$5,Balance!R36), 0)</f>
        <v>-117.51749217796495</v>
      </c>
      <c r="S36" s="8">
        <f>IF( Days!S36 &gt; 0, IPMT('Loan Detail'!$B$2/'Loan Detail'!$B$5, Days!S36,'Loan Detail'!$B$3*'Loan Detail'!$B$5,Balance!S36), 0)</f>
        <v>-117.48550621260434</v>
      </c>
      <c r="T36" s="8">
        <f>IF( Days!T36 &gt; 0, IPMT('Loan Detail'!$B$2/'Loan Detail'!$B$5, Days!T36,'Loan Detail'!$B$3*'Loan Detail'!$B$5,Balance!T36), 0)</f>
        <v>-117.45351275464087</v>
      </c>
      <c r="U36" s="8">
        <f>IF( Days!U36 &gt; 0, IPMT('Loan Detail'!$B$2/'Loan Detail'!$B$5, Days!U36,'Loan Detail'!$B$3*'Loan Detail'!$B$5,Balance!U36), 0)</f>
        <v>-117.42151180231946</v>
      </c>
      <c r="V36" s="8">
        <f>IF( Days!V36 &gt; 0, IPMT('Loan Detail'!$B$2/'Loan Detail'!$B$5, Days!V36,'Loan Detail'!$B$3*'Loan Detail'!$B$5,Balance!V36), 0)</f>
        <v>-117.38950335388455</v>
      </c>
      <c r="W36" s="8">
        <f>IF( Days!W36 &gt; 0, IPMT('Loan Detail'!$B$2/'Loan Detail'!$B$5, Days!W36,'Loan Detail'!$B$3*'Loan Detail'!$B$5,Balance!W36), 0)</f>
        <v>-117.35748740758018</v>
      </c>
      <c r="X36" s="8">
        <f>IF( Days!X36 &gt; 0, IPMT('Loan Detail'!$B$2/'Loan Detail'!$B$5, Days!X36,'Loan Detail'!$B$3*'Loan Detail'!$B$5,Balance!X36), 0)</f>
        <v>-117.32546396165009</v>
      </c>
      <c r="Y36" s="8">
        <f>IF( Days!Y36 &gt; 0, IPMT('Loan Detail'!$B$2/'Loan Detail'!$B$5, Days!Y36,'Loan Detail'!$B$3*'Loan Detail'!$B$5,Balance!Y36), 0)</f>
        <v>-117.29343301433741</v>
      </c>
      <c r="Z36" s="8">
        <f>IF( Days!Z36 &gt; 0, IPMT('Loan Detail'!$B$2/'Loan Detail'!$B$5, Days!Z36,'Loan Detail'!$B$3*'Loan Detail'!$B$5,Balance!Z36), 0)</f>
        <v>-117.26139456388505</v>
      </c>
      <c r="AA36" s="8">
        <f>IF( Days!AA36 &gt; 0, IPMT('Loan Detail'!$B$2/'Loan Detail'!$B$5, Days!AA36,'Loan Detail'!$B$3*'Loan Detail'!$B$5,Balance!AA36), 0)</f>
        <v>-117.22934860853537</v>
      </c>
      <c r="AB36" s="8">
        <f>IF( Days!AB36 &gt; 0, IPMT('Loan Detail'!$B$2/'Loan Detail'!$B$5, Days!AB36,'Loan Detail'!$B$3*'Loan Detail'!$B$5,Balance!AB36), 0)</f>
        <v>-117.19729514653039</v>
      </c>
      <c r="AC36" s="8">
        <f>IF( Days!AC36 &gt; 0, IPMT('Loan Detail'!$B$2/'Loan Detail'!$B$5, Days!AC36,'Loan Detail'!$B$3*'Loan Detail'!$B$5,Balance!AC36), 0)</f>
        <v>-117.16523417611172</v>
      </c>
      <c r="AD36" s="8">
        <f>IF( Days!AD36 &gt; 0, IPMT('Loan Detail'!$B$2/'Loan Detail'!$B$5, Days!AD36,'Loan Detail'!$B$3*'Loan Detail'!$B$5,Balance!AD36), 0)</f>
        <v>-117.13316569552053</v>
      </c>
      <c r="AE36" s="8">
        <f>IF( Days!AE36 &gt; 0, IPMT('Loan Detail'!$B$2/'Loan Detail'!$B$5, Days!AE36,'Loan Detail'!$B$3*'Loan Detail'!$B$5,Balance!AE36), 0)</f>
        <v>-117.1010897029976</v>
      </c>
      <c r="AF36" s="8">
        <f>IF( Days!AF36 &gt; 0, IPMT('Loan Detail'!$B$2/'Loan Detail'!$B$5, Days!AF36,'Loan Detail'!$B$3*'Loan Detail'!$B$5,Balance!AF36), 0)</f>
        <v>-117.06900619678321</v>
      </c>
      <c r="AG36" s="8">
        <f>IF( Days!AG36 &gt; 0, IPMT('Loan Detail'!$B$2/'Loan Detail'!$B$5, Days!AG36,'Loan Detail'!$B$3*'Loan Detail'!$B$5,Balance!AG36), 0)</f>
        <v>-117.03691517511743</v>
      </c>
      <c r="AH36" s="8">
        <f>IF( Days!AH36 &gt; 0, IPMT('Loan Detail'!$B$2/'Loan Detail'!$B$5, Days!AH36,'Loan Detail'!$B$3*'Loan Detail'!$B$5,Balance!AH36), 0)</f>
        <v>-117.0048166362397</v>
      </c>
      <c r="AI36" s="8">
        <f>IF( Days!AI36 &gt; 0, IPMT('Loan Detail'!$B$2/'Loan Detail'!$B$5, Days!AI36,'Loan Detail'!$B$3*'Loan Detail'!$B$5,Balance!AI36), 0)</f>
        <v>-116.97271057838918</v>
      </c>
    </row>
    <row r="37" spans="1:35" x14ac:dyDescent="0.3">
      <c r="A37">
        <v>35</v>
      </c>
      <c r="B37">
        <f t="shared" si="0"/>
        <v>30</v>
      </c>
      <c r="C37" s="11">
        <v>44652</v>
      </c>
      <c r="D37" s="19">
        <f>SUM(E37:INDEX(E37:AI37,1,B37))</f>
        <v>-3678.1580148292296</v>
      </c>
      <c r="E37" s="8">
        <f>IF( Days!E37 &gt; 0, IPMT('Loan Detail'!$B$2/'Loan Detail'!$B$5, Days!E37,'Loan Detail'!$B$3*'Loan Detail'!$B$5,Balance!E37), 0)</f>
        <v>-117.03886090671182</v>
      </c>
      <c r="F37" s="8">
        <f>IF( Days!F37 &gt; 0, IPMT('Loan Detail'!$B$2/'Loan Detail'!$B$5, Days!F37,'Loan Detail'!$B$3*'Loan Detail'!$B$5,Balance!F37), 0)</f>
        <v>-117.00671281462084</v>
      </c>
      <c r="G37" s="8">
        <f>IF( Days!G37 &gt; 0, IPMT('Loan Detail'!$B$2/'Loan Detail'!$B$5, Days!G37,'Loan Detail'!$B$3*'Loan Detail'!$B$5,Balance!G37), 0)</f>
        <v>-116.97455719194937</v>
      </c>
      <c r="H37" s="8">
        <f>IF( Days!H37 &gt; 0, IPMT('Loan Detail'!$B$2/'Loan Detail'!$B$5, Days!H37,'Loan Detail'!$B$3*'Loan Detail'!$B$5,Balance!H37), 0)</f>
        <v>-116.94239403693339</v>
      </c>
      <c r="I37" s="8">
        <f>IF( Days!I37 &gt; 0, IPMT('Loan Detail'!$B$2/'Loan Detail'!$B$5, Days!I37,'Loan Detail'!$B$3*'Loan Detail'!$B$5,Balance!I37), 0)</f>
        <v>-123.89611986590043</v>
      </c>
      <c r="J37" s="8">
        <f>IF( Days!J37 &gt; 0, IPMT('Loan Detail'!$B$2/'Loan Detail'!$B$5, Days!J37,'Loan Detail'!$B$3*'Loan Detail'!$B$5,Balance!J37), 0)</f>
        <v>-123.86201885140116</v>
      </c>
      <c r="K37" s="8">
        <f>IF( Days!K37 &gt; 0, IPMT('Loan Detail'!$B$2/'Loan Detail'!$B$5, Days!K37,'Loan Detail'!$B$3*'Loan Detail'!$B$5,Balance!K37), 0)</f>
        <v>-123.82790984885595</v>
      </c>
      <c r="L37" s="8">
        <f>IF( Days!L37 &gt; 0, IPMT('Loan Detail'!$B$2/'Loan Detail'!$B$5, Days!L37,'Loan Detail'!$B$3*'Loan Detail'!$B$5,Balance!L37), 0)</f>
        <v>-123.79379285639378</v>
      </c>
      <c r="M37" s="8">
        <f>IF( Days!M37 &gt; 0, IPMT('Loan Detail'!$B$2/'Loan Detail'!$B$5, Days!M37,'Loan Detail'!$B$3*'Loan Detail'!$B$5,Balance!M37), 0)</f>
        <v>-123.75966787214294</v>
      </c>
      <c r="N37" s="8">
        <f>IF( Days!N37 &gt; 0, IPMT('Loan Detail'!$B$2/'Loan Detail'!$B$5, Days!N37,'Loan Detail'!$B$3*'Loan Detail'!$B$5,Balance!N37), 0)</f>
        <v>-123.7255348942314</v>
      </c>
      <c r="O37" s="8">
        <f>IF( Days!O37 &gt; 0, IPMT('Loan Detail'!$B$2/'Loan Detail'!$B$5, Days!O37,'Loan Detail'!$B$3*'Loan Detail'!$B$5,Balance!O37), 0)</f>
        <v>-123.69139392078668</v>
      </c>
      <c r="P37" s="8">
        <f>IF( Days!P37 &gt; 0, IPMT('Loan Detail'!$B$2/'Loan Detail'!$B$5, Days!P37,'Loan Detail'!$B$3*'Loan Detail'!$B$5,Balance!P37), 0)</f>
        <v>-123.65724494993583</v>
      </c>
      <c r="Q37" s="8">
        <f>IF( Days!Q37 &gt; 0, IPMT('Loan Detail'!$B$2/'Loan Detail'!$B$5, Days!Q37,'Loan Detail'!$B$3*'Loan Detail'!$B$5,Balance!Q37), 0)</f>
        <v>-123.62308797980555</v>
      </c>
      <c r="R37" s="8">
        <f>IF( Days!R37 &gt; 0, IPMT('Loan Detail'!$B$2/'Loan Detail'!$B$5, Days!R37,'Loan Detail'!$B$3*'Loan Detail'!$B$5,Balance!R37), 0)</f>
        <v>-123.58892300852199</v>
      </c>
      <c r="S37" s="8">
        <f>IF( Days!S37 &gt; 0, IPMT('Loan Detail'!$B$2/'Loan Detail'!$B$5, Days!S37,'Loan Detail'!$B$3*'Loan Detail'!$B$5,Balance!S37), 0)</f>
        <v>-123.5547500342109</v>
      </c>
      <c r="T37" s="8">
        <f>IF( Days!T37 &gt; 0, IPMT('Loan Detail'!$B$2/'Loan Detail'!$B$5, Days!T37,'Loan Detail'!$B$3*'Loan Detail'!$B$5,Balance!T37), 0)</f>
        <v>-123.52056905499757</v>
      </c>
      <c r="U37" s="8">
        <f>IF( Days!U37 &gt; 0, IPMT('Loan Detail'!$B$2/'Loan Detail'!$B$5, Days!U37,'Loan Detail'!$B$3*'Loan Detail'!$B$5,Balance!U37), 0)</f>
        <v>-123.48638006900697</v>
      </c>
      <c r="V37" s="8">
        <f>IF( Days!V37 &gt; 0, IPMT('Loan Detail'!$B$2/'Loan Detail'!$B$5, Days!V37,'Loan Detail'!$B$3*'Loan Detail'!$B$5,Balance!V37), 0)</f>
        <v>-123.45218307436346</v>
      </c>
      <c r="W37" s="8">
        <f>IF( Days!W37 &gt; 0, IPMT('Loan Detail'!$B$2/'Loan Detail'!$B$5, Days!W37,'Loan Detail'!$B$3*'Loan Detail'!$B$5,Balance!W37), 0)</f>
        <v>-123.41797806919108</v>
      </c>
      <c r="X37" s="8">
        <f>IF( Days!X37 &gt; 0, IPMT('Loan Detail'!$B$2/'Loan Detail'!$B$5, Days!X37,'Loan Detail'!$B$3*'Loan Detail'!$B$5,Balance!X37), 0)</f>
        <v>-123.38376505161339</v>
      </c>
      <c r="Y37" s="8">
        <f>IF( Days!Y37 &gt; 0, IPMT('Loan Detail'!$B$2/'Loan Detail'!$B$5, Days!Y37,'Loan Detail'!$B$3*'Loan Detail'!$B$5,Balance!Y37), 0)</f>
        <v>-123.34954401975344</v>
      </c>
      <c r="Z37" s="8">
        <f>IF( Days!Z37 &gt; 0, IPMT('Loan Detail'!$B$2/'Loan Detail'!$B$5, Days!Z37,'Loan Detail'!$B$3*'Loan Detail'!$B$5,Balance!Z37), 0)</f>
        <v>-123.31531497173404</v>
      </c>
      <c r="AA37" s="8">
        <f>IF( Days!AA37 &gt; 0, IPMT('Loan Detail'!$B$2/'Loan Detail'!$B$5, Days!AA37,'Loan Detail'!$B$3*'Loan Detail'!$B$5,Balance!AA37), 0)</f>
        <v>-123.28107790567734</v>
      </c>
      <c r="AB37" s="8">
        <f>IF( Days!AB37 &gt; 0, IPMT('Loan Detail'!$B$2/'Loan Detail'!$B$5, Days!AB37,'Loan Detail'!$B$3*'Loan Detail'!$B$5,Balance!AB37), 0)</f>
        <v>-123.24683281970518</v>
      </c>
      <c r="AC37" s="8">
        <f>IF( Days!AC37 &gt; 0, IPMT('Loan Detail'!$B$2/'Loan Detail'!$B$5, Days!AC37,'Loan Detail'!$B$3*'Loan Detail'!$B$5,Balance!AC37), 0)</f>
        <v>-123.21257971193886</v>
      </c>
      <c r="AD37" s="8">
        <f>IF( Days!AD37 &gt; 0, IPMT('Loan Detail'!$B$2/'Loan Detail'!$B$5, Days!AD37,'Loan Detail'!$B$3*'Loan Detail'!$B$5,Balance!AD37), 0)</f>
        <v>-123.17831858049939</v>
      </c>
      <c r="AE37" s="8">
        <f>IF( Days!AE37 &gt; 0, IPMT('Loan Detail'!$B$2/'Loan Detail'!$B$5, Days!AE37,'Loan Detail'!$B$3*'Loan Detail'!$B$5,Balance!AE37), 0)</f>
        <v>-123.14404942350721</v>
      </c>
      <c r="AF37" s="8">
        <f>IF( Days!AF37 &gt; 0, IPMT('Loan Detail'!$B$2/'Loan Detail'!$B$5, Days!AF37,'Loan Detail'!$B$3*'Loan Detail'!$B$5,Balance!AF37), 0)</f>
        <v>-123.10977223908237</v>
      </c>
      <c r="AG37" s="8">
        <f>IF( Days!AG37 &gt; 0, IPMT('Loan Detail'!$B$2/'Loan Detail'!$B$5, Days!AG37,'Loan Detail'!$B$3*'Loan Detail'!$B$5,Balance!AG37), 0)</f>
        <v>-123.07548702534446</v>
      </c>
      <c r="AH37" s="8">
        <f>IF( Days!AH37 &gt; 0, IPMT('Loan Detail'!$B$2/'Loan Detail'!$B$5, Days!AH37,'Loan Detail'!$B$3*'Loan Detail'!$B$5,Balance!AH37), 0)</f>
        <v>-123.04119378041267</v>
      </c>
      <c r="AI37" s="8">
        <f>IF( Days!AI37 &gt; 0, IPMT('Loan Detail'!$B$2/'Loan Detail'!$B$5, Days!AI37,'Loan Detail'!$B$3*'Loan Detail'!$B$5,Balance!AI37), 0)</f>
        <v>-123.00689250240565</v>
      </c>
    </row>
    <row r="38" spans="1:35" x14ac:dyDescent="0.3">
      <c r="A38">
        <v>36</v>
      </c>
      <c r="B38">
        <f t="shared" si="0"/>
        <v>31</v>
      </c>
      <c r="C38" s="11">
        <v>44682</v>
      </c>
      <c r="D38" s="19">
        <f>SUM(E38:INDEX(E38:AI38,1,B38))</f>
        <v>-3983.9742319433294</v>
      </c>
      <c r="E38" s="8">
        <f>IF( Days!E38 &gt; 0, IPMT('Loan Detail'!$B$2/'Loan Detail'!$B$5, Days!E38,'Loan Detail'!$B$3*'Loan Detail'!$B$5,Balance!E38), 0)</f>
        <v>-123.01904415358875</v>
      </c>
      <c r="F38" s="8">
        <f>IF( Days!F38 &gt; 0, IPMT('Loan Detail'!$B$2/'Loan Detail'!$B$5, Days!F38,'Loan Detail'!$B$3*'Loan Detail'!$B$5,Balance!F38), 0)</f>
        <v>-122.98473145126354</v>
      </c>
      <c r="G38" s="8">
        <f>IF( Days!G38 &gt; 0, IPMT('Loan Detail'!$B$2/'Loan Detail'!$B$5, Days!G38,'Loan Detail'!$B$3*'Loan Detail'!$B$5,Balance!G38), 0)</f>
        <v>-122.95041071130531</v>
      </c>
      <c r="H38" s="8">
        <f>IF( Days!H38 &gt; 0, IPMT('Loan Detail'!$B$2/'Loan Detail'!$B$5, Days!H38,'Loan Detail'!$B$3*'Loan Detail'!$B$5,Balance!H38), 0)</f>
        <v>-122.91608193183129</v>
      </c>
      <c r="I38" s="8">
        <f>IF( Days!I38 &gt; 0, IPMT('Loan Detail'!$B$2/'Loan Detail'!$B$5, Days!I38,'Loan Detail'!$B$3*'Loan Detail'!$B$5,Balance!I38), 0)</f>
        <v>-129.80976158801374</v>
      </c>
      <c r="J38" s="8">
        <f>IF( Days!J38 &gt; 0, IPMT('Loan Detail'!$B$2/'Loan Detail'!$B$5, Days!J38,'Loan Detail'!$B$3*'Loan Detail'!$B$5,Balance!J38), 0)</f>
        <v>-129.77348037615593</v>
      </c>
      <c r="K38" s="8">
        <f>IF( Days!K38 &gt; 0, IPMT('Loan Detail'!$B$2/'Loan Detail'!$B$5, Days!K38,'Loan Detail'!$B$3*'Loan Detail'!$B$5,Balance!K38), 0)</f>
        <v>-129.73719066554844</v>
      </c>
      <c r="L38" s="8">
        <f>IF( Days!L38 &gt; 0, IPMT('Loan Detail'!$B$2/'Loan Detail'!$B$5, Days!L38,'Loan Detail'!$B$3*'Loan Detail'!$B$5,Balance!L38), 0)</f>
        <v>-129.70089245420056</v>
      </c>
      <c r="M38" s="8">
        <f>IF( Days!M38 &gt; 0, IPMT('Loan Detail'!$B$2/'Loan Detail'!$B$5, Days!M38,'Loan Detail'!$B$3*'Loan Detail'!$B$5,Balance!M38), 0)</f>
        <v>-129.66458574012097</v>
      </c>
      <c r="N38" s="8">
        <f>IF( Days!N38 &gt; 0, IPMT('Loan Detail'!$B$2/'Loan Detail'!$B$5, Days!N38,'Loan Detail'!$B$3*'Loan Detail'!$B$5,Balance!N38), 0)</f>
        <v>-129.62827052131794</v>
      </c>
      <c r="O38" s="8">
        <f>IF( Days!O38 &gt; 0, IPMT('Loan Detail'!$B$2/'Loan Detail'!$B$5, Days!O38,'Loan Detail'!$B$3*'Loan Detail'!$B$5,Balance!O38), 0)</f>
        <v>-129.59194679579929</v>
      </c>
      <c r="P38" s="8">
        <f>IF( Days!P38 &gt; 0, IPMT('Loan Detail'!$B$2/'Loan Detail'!$B$5, Days!P38,'Loan Detail'!$B$3*'Loan Detail'!$B$5,Balance!P38), 0)</f>
        <v>-129.5556145615723</v>
      </c>
      <c r="Q38" s="8">
        <f>IF( Days!Q38 &gt; 0, IPMT('Loan Detail'!$B$2/'Loan Detail'!$B$5, Days!Q38,'Loan Detail'!$B$3*'Loan Detail'!$B$5,Balance!Q38), 0)</f>
        <v>-129.51927381664387</v>
      </c>
      <c r="R38" s="8">
        <f>IF( Days!R38 &gt; 0, IPMT('Loan Detail'!$B$2/'Loan Detail'!$B$5, Days!R38,'Loan Detail'!$B$3*'Loan Detail'!$B$5,Balance!R38), 0)</f>
        <v>-129.48292455902046</v>
      </c>
      <c r="S38" s="8">
        <f>IF( Days!S38 &gt; 0, IPMT('Loan Detail'!$B$2/'Loan Detail'!$B$5, Days!S38,'Loan Detail'!$B$3*'Loan Detail'!$B$5,Balance!S38), 0)</f>
        <v>-129.44656678670788</v>
      </c>
      <c r="T38" s="8">
        <f>IF( Days!T38 &gt; 0, IPMT('Loan Detail'!$B$2/'Loan Detail'!$B$5, Days!T38,'Loan Detail'!$B$3*'Loan Detail'!$B$5,Balance!T38), 0)</f>
        <v>-129.41020049771166</v>
      </c>
      <c r="U38" s="8">
        <f>IF( Days!U38 &gt; 0, IPMT('Loan Detail'!$B$2/'Loan Detail'!$B$5, Days!U38,'Loan Detail'!$B$3*'Loan Detail'!$B$5,Balance!U38), 0)</f>
        <v>-129.37382569003677</v>
      </c>
      <c r="V38" s="8">
        <f>IF( Days!V38 &gt; 0, IPMT('Loan Detail'!$B$2/'Loan Detail'!$B$5, Days!V38,'Loan Detail'!$B$3*'Loan Detail'!$B$5,Balance!V38), 0)</f>
        <v>-129.33744236168781</v>
      </c>
      <c r="W38" s="8">
        <f>IF( Days!W38 &gt; 0, IPMT('Loan Detail'!$B$2/'Loan Detail'!$B$5, Days!W38,'Loan Detail'!$B$3*'Loan Detail'!$B$5,Balance!W38), 0)</f>
        <v>-129.30105051066872</v>
      </c>
      <c r="X38" s="8">
        <f>IF( Days!X38 &gt; 0, IPMT('Loan Detail'!$B$2/'Loan Detail'!$B$5, Days!X38,'Loan Detail'!$B$3*'Loan Detail'!$B$5,Balance!X38), 0)</f>
        <v>-129.26465013498316</v>
      </c>
      <c r="Y38" s="8">
        <f>IF( Days!Y38 &gt; 0, IPMT('Loan Detail'!$B$2/'Loan Detail'!$B$5, Days!Y38,'Loan Detail'!$B$3*'Loan Detail'!$B$5,Balance!Y38), 0)</f>
        <v>-129.22824123263428</v>
      </c>
      <c r="Z38" s="8">
        <f>IF( Days!Z38 &gt; 0, IPMT('Loan Detail'!$B$2/'Loan Detail'!$B$5, Days!Z38,'Loan Detail'!$B$3*'Loan Detail'!$B$5,Balance!Z38), 0)</f>
        <v>-129.19182380162471</v>
      </c>
      <c r="AA38" s="8">
        <f>IF( Days!AA38 &gt; 0, IPMT('Loan Detail'!$B$2/'Loan Detail'!$B$5, Days!AA38,'Loan Detail'!$B$3*'Loan Detail'!$B$5,Balance!AA38), 0)</f>
        <v>-129.15539783995666</v>
      </c>
      <c r="AB38" s="8">
        <f>IF( Days!AB38 &gt; 0, IPMT('Loan Detail'!$B$2/'Loan Detail'!$B$5, Days!AB38,'Loan Detail'!$B$3*'Loan Detail'!$B$5,Balance!AB38), 0)</f>
        <v>-129.11896334563181</v>
      </c>
      <c r="AC38" s="8">
        <f>IF( Days!AC38 &gt; 0, IPMT('Loan Detail'!$B$2/'Loan Detail'!$B$5, Days!AC38,'Loan Detail'!$B$3*'Loan Detail'!$B$5,Balance!AC38), 0)</f>
        <v>-129.08252031665143</v>
      </c>
      <c r="AD38" s="8">
        <f>IF( Days!AD38 &gt; 0, IPMT('Loan Detail'!$B$2/'Loan Detail'!$B$5, Days!AD38,'Loan Detail'!$B$3*'Loan Detail'!$B$5,Balance!AD38), 0)</f>
        <v>-129.04606875101635</v>
      </c>
      <c r="AE38" s="8">
        <f>IF( Days!AE38 &gt; 0, IPMT('Loan Detail'!$B$2/'Loan Detail'!$B$5, Days!AE38,'Loan Detail'!$B$3*'Loan Detail'!$B$5,Balance!AE38), 0)</f>
        <v>-129.00960864672683</v>
      </c>
      <c r="AF38" s="8">
        <f>IF( Days!AF38 &gt; 0, IPMT('Loan Detail'!$B$2/'Loan Detail'!$B$5, Days!AF38,'Loan Detail'!$B$3*'Loan Detail'!$B$5,Balance!AF38), 0)</f>
        <v>-128.97314000178272</v>
      </c>
      <c r="AG38" s="8">
        <f>IF( Days!AG38 &gt; 0, IPMT('Loan Detail'!$B$2/'Loan Detail'!$B$5, Days!AG38,'Loan Detail'!$B$3*'Loan Detail'!$B$5,Balance!AG38), 0)</f>
        <v>-128.93666281418348</v>
      </c>
      <c r="AH38" s="8">
        <f>IF( Days!AH38 &gt; 0, IPMT('Loan Detail'!$B$2/'Loan Detail'!$B$5, Days!AH38,'Loan Detail'!$B$3*'Loan Detail'!$B$5,Balance!AH38), 0)</f>
        <v>-128.90017708192798</v>
      </c>
      <c r="AI38" s="8">
        <f>IF( Days!AI38 &gt; 0, IPMT('Loan Detail'!$B$2/'Loan Detail'!$B$5, Days!AI38,'Loan Detail'!$B$3*'Loan Detail'!$B$5,Balance!AI38), 0)</f>
        <v>-128.86368280301457</v>
      </c>
    </row>
    <row r="39" spans="1:35" x14ac:dyDescent="0.3">
      <c r="A39">
        <v>37</v>
      </c>
      <c r="B39">
        <f t="shared" si="0"/>
        <v>30</v>
      </c>
      <c r="C39" s="11">
        <v>44713</v>
      </c>
      <c r="D39" s="19">
        <f>SUM(E39:INDEX(E39:AI39,1,B39))</f>
        <v>-4028.5105881814056</v>
      </c>
      <c r="E39" s="8">
        <f>IF( Days!E39 &gt; 0, IPMT('Loan Detail'!$B$2/'Loan Detail'!$B$5, Days!E39,'Loan Detail'!$B$3*'Loan Detail'!$B$5,Balance!E39), 0)</f>
        <v>-128.88358795134869</v>
      </c>
      <c r="F39" s="8">
        <f>IF( Days!F39 &gt; 0, IPMT('Loan Detail'!$B$2/'Loan Detail'!$B$5, Days!F39,'Loan Detail'!$B$3*'Loan Detail'!$B$5,Balance!F39), 0)</f>
        <v>-128.8470605863242</v>
      </c>
      <c r="G39" s="8">
        <f>IF( Days!G39 &gt; 0, IPMT('Loan Detail'!$B$2/'Loan Detail'!$B$5, Days!G39,'Loan Detail'!$B$3*'Loan Detail'!$B$5,Balance!G39), 0)</f>
        <v>-128.81052466488941</v>
      </c>
      <c r="H39" s="8">
        <f>IF( Days!H39 &gt; 0, IPMT('Loan Detail'!$B$2/'Loan Detail'!$B$5, Days!H39,'Loan Detail'!$B$3*'Loan Detail'!$B$5,Balance!H39), 0)</f>
        <v>-128.77398018504019</v>
      </c>
      <c r="I39" s="8">
        <f>IF( Days!I39 &gt; 0, IPMT('Loan Detail'!$B$2/'Loan Detail'!$B$5, Days!I39,'Loan Detail'!$B$3*'Loan Detail'!$B$5,Balance!I39), 0)</f>
        <v>-135.60520544867356</v>
      </c>
      <c r="J39" s="8">
        <f>IF( Days!J39 &gt; 0, IPMT('Loan Detail'!$B$2/'Loan Detail'!$B$5, Days!J39,'Loan Detail'!$B$3*'Loan Detail'!$B$5,Balance!J39), 0)</f>
        <v>-135.56669338769277</v>
      </c>
      <c r="K39" s="8">
        <f>IF( Days!K39 &gt; 0, IPMT('Loan Detail'!$B$2/'Loan Detail'!$B$5, Days!K39,'Loan Detail'!$B$3*'Loan Detail'!$B$5,Balance!K39), 0)</f>
        <v>-135.52817230539358</v>
      </c>
      <c r="L39" s="8">
        <f>IF( Days!L39 &gt; 0, IPMT('Loan Detail'!$B$2/'Loan Detail'!$B$5, Days!L39,'Loan Detail'!$B$3*'Loan Detail'!$B$5,Balance!L39), 0)</f>
        <v>-135.48964219966274</v>
      </c>
      <c r="M39" s="8">
        <f>IF( Days!M39 &gt; 0, IPMT('Loan Detail'!$B$2/'Loan Detail'!$B$5, Days!M39,'Loan Detail'!$B$3*'Loan Detail'!$B$5,Balance!M39), 0)</f>
        <v>-135.4511030683866</v>
      </c>
      <c r="N39" s="8">
        <f>IF( Days!N39 &gt; 0, IPMT('Loan Detail'!$B$2/'Loan Detail'!$B$5, Days!N39,'Loan Detail'!$B$3*'Loan Detail'!$B$5,Balance!N39), 0)</f>
        <v>-135.41255490945099</v>
      </c>
      <c r="O39" s="8">
        <f>IF( Days!O39 &gt; 0, IPMT('Loan Detail'!$B$2/'Loan Detail'!$B$5, Days!O39,'Loan Detail'!$B$3*'Loan Detail'!$B$5,Balance!O39), 0)</f>
        <v>-135.3739977207411</v>
      </c>
      <c r="P39" s="8">
        <f>IF( Days!P39 &gt; 0, IPMT('Loan Detail'!$B$2/'Loan Detail'!$B$5, Days!P39,'Loan Detail'!$B$3*'Loan Detail'!$B$5,Balance!P39), 0)</f>
        <v>-135.33543150014179</v>
      </c>
      <c r="Q39" s="8">
        <f>IF( Days!Q39 &gt; 0, IPMT('Loan Detail'!$B$2/'Loan Detail'!$B$5, Days!Q39,'Loan Detail'!$B$3*'Loan Detail'!$B$5,Balance!Q39), 0)</f>
        <v>-135.2968562455375</v>
      </c>
      <c r="R39" s="8">
        <f>IF( Days!R39 &gt; 0, IPMT('Loan Detail'!$B$2/'Loan Detail'!$B$5, Days!R39,'Loan Detail'!$B$3*'Loan Detail'!$B$5,Balance!R39), 0)</f>
        <v>-135.25827195481182</v>
      </c>
      <c r="S39" s="8">
        <f>IF( Days!S39 &gt; 0, IPMT('Loan Detail'!$B$2/'Loan Detail'!$B$5, Days!S39,'Loan Detail'!$B$3*'Loan Detail'!$B$5,Balance!S39), 0)</f>
        <v>-135.21967862584819</v>
      </c>
      <c r="T39" s="8">
        <f>IF( Days!T39 &gt; 0, IPMT('Loan Detail'!$B$2/'Loan Detail'!$B$5, Days!T39,'Loan Detail'!$B$3*'Loan Detail'!$B$5,Balance!T39), 0)</f>
        <v>-135.18107625652942</v>
      </c>
      <c r="U39" s="8">
        <f>IF( Days!U39 &gt; 0, IPMT('Loan Detail'!$B$2/'Loan Detail'!$B$5, Days!U39,'Loan Detail'!$B$3*'Loan Detail'!$B$5,Balance!U39), 0)</f>
        <v>-135.14246484473784</v>
      </c>
      <c r="V39" s="8">
        <f>IF( Days!V39 &gt; 0, IPMT('Loan Detail'!$B$2/'Loan Detail'!$B$5, Days!V39,'Loan Detail'!$B$3*'Loan Detail'!$B$5,Balance!V39), 0)</f>
        <v>-135.10384438835533</v>
      </c>
      <c r="W39" s="8">
        <f>IF( Days!W39 &gt; 0, IPMT('Loan Detail'!$B$2/'Loan Detail'!$B$5, Days!W39,'Loan Detail'!$B$3*'Loan Detail'!$B$5,Balance!W39), 0)</f>
        <v>-135.06521488526309</v>
      </c>
      <c r="X39" s="8">
        <f>IF( Days!X39 &gt; 0, IPMT('Loan Detail'!$B$2/'Loan Detail'!$B$5, Days!X39,'Loan Detail'!$B$3*'Loan Detail'!$B$5,Balance!X39), 0)</f>
        <v>-135.02657633334206</v>
      </c>
      <c r="Y39" s="8">
        <f>IF( Days!Y39 &gt; 0, IPMT('Loan Detail'!$B$2/'Loan Detail'!$B$5, Days!Y39,'Loan Detail'!$B$3*'Loan Detail'!$B$5,Balance!Y39), 0)</f>
        <v>-134.98792873047265</v>
      </c>
      <c r="Z39" s="8">
        <f>IF( Days!Z39 &gt; 0, IPMT('Loan Detail'!$B$2/'Loan Detail'!$B$5, Days!Z39,'Loan Detail'!$B$3*'Loan Detail'!$B$5,Balance!Z39), 0)</f>
        <v>-134.94927207453452</v>
      </c>
      <c r="AA39" s="8">
        <f>IF( Days!AA39 &gt; 0, IPMT('Loan Detail'!$B$2/'Loan Detail'!$B$5, Days!AA39,'Loan Detail'!$B$3*'Loan Detail'!$B$5,Balance!AA39), 0)</f>
        <v>-134.9106063634072</v>
      </c>
      <c r="AB39" s="8">
        <f>IF( Days!AB39 &gt; 0, IPMT('Loan Detail'!$B$2/'Loan Detail'!$B$5, Days!AB39,'Loan Detail'!$B$3*'Loan Detail'!$B$5,Balance!AB39), 0)</f>
        <v>-134.87193159496942</v>
      </c>
      <c r="AC39" s="8">
        <f>IF( Days!AC39 &gt; 0, IPMT('Loan Detail'!$B$2/'Loan Detail'!$B$5, Days!AC39,'Loan Detail'!$B$3*'Loan Detail'!$B$5,Balance!AC39), 0)</f>
        <v>-134.83324776709958</v>
      </c>
      <c r="AD39" s="8">
        <f>IF( Days!AD39 &gt; 0, IPMT('Loan Detail'!$B$2/'Loan Detail'!$B$5, Days!AD39,'Loan Detail'!$B$3*'Loan Detail'!$B$5,Balance!AD39), 0)</f>
        <v>-134.79455487767555</v>
      </c>
      <c r="AE39" s="8">
        <f>IF( Days!AE39 &gt; 0, IPMT('Loan Detail'!$B$2/'Loan Detail'!$B$5, Days!AE39,'Loan Detail'!$B$3*'Loan Detail'!$B$5,Balance!AE39), 0)</f>
        <v>-134.75585292457467</v>
      </c>
      <c r="AF39" s="8">
        <f>IF( Days!AF39 &gt; 0, IPMT('Loan Detail'!$B$2/'Loan Detail'!$B$5, Days!AF39,'Loan Detail'!$B$3*'Loan Detail'!$B$5,Balance!AF39), 0)</f>
        <v>-134.71714190567386</v>
      </c>
      <c r="AG39" s="8">
        <f>IF( Days!AG39 &gt; 0, IPMT('Loan Detail'!$B$2/'Loan Detail'!$B$5, Days!AG39,'Loan Detail'!$B$3*'Loan Detail'!$B$5,Balance!AG39), 0)</f>
        <v>-134.67842181884942</v>
      </c>
      <c r="AH39" s="8">
        <f>IF( Days!AH39 &gt; 0, IPMT('Loan Detail'!$B$2/'Loan Detail'!$B$5, Days!AH39,'Loan Detail'!$B$3*'Loan Detail'!$B$5,Balance!AH39), 0)</f>
        <v>-134.63969266197719</v>
      </c>
      <c r="AI39" s="8">
        <f>IF( Days!AI39 &gt; 0, IPMT('Loan Detail'!$B$2/'Loan Detail'!$B$5, Days!AI39,'Loan Detail'!$B$3*'Loan Detail'!$B$5,Balance!AI39), 0)</f>
        <v>-134.6009544329327</v>
      </c>
    </row>
    <row r="40" spans="1:35" x14ac:dyDescent="0.3">
      <c r="A40">
        <v>38</v>
      </c>
      <c r="B40">
        <f t="shared" si="0"/>
        <v>31</v>
      </c>
      <c r="C40" s="11">
        <v>44743</v>
      </c>
      <c r="D40" s="19">
        <f>SUM(E40:INDEX(E40:AI40,1,B40))</f>
        <v>-4337.9765971358938</v>
      </c>
      <c r="E40" s="8">
        <f>IF( Days!E40 &gt; 0, IPMT('Loan Detail'!$B$2/'Loan Detail'!$B$5, Days!E40,'Loan Detail'!$B$3*'Loan Detail'!$B$5,Balance!E40), 0)</f>
        <v>-134.60909910630625</v>
      </c>
      <c r="F40" s="8">
        <f>IF( Days!F40 &gt; 0, IPMT('Loan Detail'!$B$2/'Loan Detail'!$B$5, Days!F40,'Loan Detail'!$B$3*'Loan Detail'!$B$5,Balance!F40), 0)</f>
        <v>-134.5703494583737</v>
      </c>
      <c r="G40" s="8">
        <f>IF( Days!G40 &gt; 0, IPMT('Loan Detail'!$B$2/'Loan Detail'!$B$5, Days!G40,'Loan Detail'!$B$3*'Loan Detail'!$B$5,Balance!G40), 0)</f>
        <v>-134.5315907334687</v>
      </c>
      <c r="H40" s="8">
        <f>IF( Days!H40 &gt; 0, IPMT('Loan Detail'!$B$2/'Loan Detail'!$B$5, Days!H40,'Loan Detail'!$B$3*'Loan Detail'!$B$5,Balance!H40), 0)</f>
        <v>-134.49282292946518</v>
      </c>
      <c r="I40" s="8">
        <f>IF( Days!I40 &gt; 0, IPMT('Loan Detail'!$B$2/'Loan Detail'!$B$5, Days!I40,'Loan Detail'!$B$3*'Loan Detail'!$B$5,Balance!I40), 0)</f>
        <v>-141.26311141793965</v>
      </c>
      <c r="J40" s="8">
        <f>IF( Days!J40 &gt; 0, IPMT('Loan Detail'!$B$2/'Loan Detail'!$B$5, Days!J40,'Loan Detail'!$B$3*'Loan Detail'!$B$5,Balance!J40), 0)</f>
        <v>-141.22236123776759</v>
      </c>
      <c r="K40" s="8">
        <f>IF( Days!K40 &gt; 0, IPMT('Loan Detail'!$B$2/'Loan Detail'!$B$5, Days!K40,'Loan Detail'!$B$3*'Loan Detail'!$B$5,Balance!K40), 0)</f>
        <v>-141.18160151200536</v>
      </c>
      <c r="L40" s="8">
        <f>IF( Days!L40 &gt; 0, IPMT('Loan Detail'!$B$2/'Loan Detail'!$B$5, Days!L40,'Loan Detail'!$B$3*'Loan Detail'!$B$5,Balance!L40), 0)</f>
        <v>-141.140832238417</v>
      </c>
      <c r="M40" s="8">
        <f>IF( Days!M40 &gt; 0, IPMT('Loan Detail'!$B$2/'Loan Detail'!$B$5, Days!M40,'Loan Detail'!$B$3*'Loan Detail'!$B$5,Balance!M40), 0)</f>
        <v>-141.10005341476588</v>
      </c>
      <c r="N40" s="8">
        <f>IF( Days!N40 &gt; 0, IPMT('Loan Detail'!$B$2/'Loan Detail'!$B$5, Days!N40,'Loan Detail'!$B$3*'Loan Detail'!$B$5,Balance!N40), 0)</f>
        <v>-141.05926503881497</v>
      </c>
      <c r="O40" s="8">
        <f>IF( Days!O40 &gt; 0, IPMT('Loan Detail'!$B$2/'Loan Detail'!$B$5, Days!O40,'Loan Detail'!$B$3*'Loan Detail'!$B$5,Balance!O40), 0)</f>
        <v>-141.01846710832666</v>
      </c>
      <c r="P40" s="8">
        <f>IF( Days!P40 &gt; 0, IPMT('Loan Detail'!$B$2/'Loan Detail'!$B$5, Days!P40,'Loan Detail'!$B$3*'Loan Detail'!$B$5,Balance!P40), 0)</f>
        <v>-140.97765962106291</v>
      </c>
      <c r="Q40" s="8">
        <f>IF( Days!Q40 &gt; 0, IPMT('Loan Detail'!$B$2/'Loan Detail'!$B$5, Days!Q40,'Loan Detail'!$B$3*'Loan Detail'!$B$5,Balance!Q40), 0)</f>
        <v>-140.936842574785</v>
      </c>
      <c r="R40" s="8">
        <f>IF( Days!R40 &gt; 0, IPMT('Loan Detail'!$B$2/'Loan Detail'!$B$5, Days!R40,'Loan Detail'!$B$3*'Loan Detail'!$B$5,Balance!R40), 0)</f>
        <v>-140.89601596725379</v>
      </c>
      <c r="S40" s="8">
        <f>IF( Days!S40 &gt; 0, IPMT('Loan Detail'!$B$2/'Loan Detail'!$B$5, Days!S40,'Loan Detail'!$B$3*'Loan Detail'!$B$5,Balance!S40), 0)</f>
        <v>-140.85517979622952</v>
      </c>
      <c r="T40" s="8">
        <f>IF( Days!T40 &gt; 0, IPMT('Loan Detail'!$B$2/'Loan Detail'!$B$5, Days!T40,'Loan Detail'!$B$3*'Loan Detail'!$B$5,Balance!T40), 0)</f>
        <v>-140.81433405947215</v>
      </c>
      <c r="U40" s="8">
        <f>IF( Days!U40 &gt; 0, IPMT('Loan Detail'!$B$2/'Loan Detail'!$B$5, Days!U40,'Loan Detail'!$B$3*'Loan Detail'!$B$5,Balance!U40), 0)</f>
        <v>-140.77347875474072</v>
      </c>
      <c r="V40" s="8">
        <f>IF( Days!V40 &gt; 0, IPMT('Loan Detail'!$B$2/'Loan Detail'!$B$5, Days!V40,'Loan Detail'!$B$3*'Loan Detail'!$B$5,Balance!V40), 0)</f>
        <v>-140.73261387979412</v>
      </c>
      <c r="W40" s="8">
        <f>IF( Days!W40 &gt; 0, IPMT('Loan Detail'!$B$2/'Loan Detail'!$B$5, Days!W40,'Loan Detail'!$B$3*'Loan Detail'!$B$5,Balance!W40), 0)</f>
        <v>-140.69173943239053</v>
      </c>
      <c r="X40" s="8">
        <f>IF( Days!X40 &gt; 0, IPMT('Loan Detail'!$B$2/'Loan Detail'!$B$5, Days!X40,'Loan Detail'!$B$3*'Loan Detail'!$B$5,Balance!X40), 0)</f>
        <v>-140.65085541028756</v>
      </c>
      <c r="Y40" s="8">
        <f>IF( Days!Y40 &gt; 0, IPMT('Loan Detail'!$B$2/'Loan Detail'!$B$5, Days!Y40,'Loan Detail'!$B$3*'Loan Detail'!$B$5,Balance!Y40), 0)</f>
        <v>-140.6099618112425</v>
      </c>
      <c r="Z40" s="8">
        <f>IF( Days!Z40 &gt; 0, IPMT('Loan Detail'!$B$2/'Loan Detail'!$B$5, Days!Z40,'Loan Detail'!$B$3*'Loan Detail'!$B$5,Balance!Z40), 0)</f>
        <v>-140.56905863301188</v>
      </c>
      <c r="AA40" s="8">
        <f>IF( Days!AA40 &gt; 0, IPMT('Loan Detail'!$B$2/'Loan Detail'!$B$5, Days!AA40,'Loan Detail'!$B$3*'Loan Detail'!$B$5,Balance!AA40), 0)</f>
        <v>-140.5281458733518</v>
      </c>
      <c r="AB40" s="8">
        <f>IF( Days!AB40 &gt; 0, IPMT('Loan Detail'!$B$2/'Loan Detail'!$B$5, Days!AB40,'Loan Detail'!$B$3*'Loan Detail'!$B$5,Balance!AB40), 0)</f>
        <v>-140.48722353001793</v>
      </c>
      <c r="AC40" s="8">
        <f>IF( Days!AC40 &gt; 0, IPMT('Loan Detail'!$B$2/'Loan Detail'!$B$5, Days!AC40,'Loan Detail'!$B$3*'Loan Detail'!$B$5,Balance!AC40), 0)</f>
        <v>-140.44629160076528</v>
      </c>
      <c r="AD40" s="8">
        <f>IF( Days!AD40 &gt; 0, IPMT('Loan Detail'!$B$2/'Loan Detail'!$B$5, Days!AD40,'Loan Detail'!$B$3*'Loan Detail'!$B$5,Balance!AD40), 0)</f>
        <v>-140.40535008334831</v>
      </c>
      <c r="AE40" s="8">
        <f>IF( Days!AE40 &gt; 0, IPMT('Loan Detail'!$B$2/'Loan Detail'!$B$5, Days!AE40,'Loan Detail'!$B$3*'Loan Detail'!$B$5,Balance!AE40), 0)</f>
        <v>-140.36439897552117</v>
      </c>
      <c r="AF40" s="8">
        <f>IF( Days!AF40 &gt; 0, IPMT('Loan Detail'!$B$2/'Loan Detail'!$B$5, Days!AF40,'Loan Detail'!$B$3*'Loan Detail'!$B$5,Balance!AF40), 0)</f>
        <v>-140.32343827503723</v>
      </c>
      <c r="AG40" s="8">
        <f>IF( Days!AG40 &gt; 0, IPMT('Loan Detail'!$B$2/'Loan Detail'!$B$5, Days!AG40,'Loan Detail'!$B$3*'Loan Detail'!$B$5,Balance!AG40), 0)</f>
        <v>-140.28246797964948</v>
      </c>
      <c r="AH40" s="8">
        <f>IF( Days!AH40 &gt; 0, IPMT('Loan Detail'!$B$2/'Loan Detail'!$B$5, Days!AH40,'Loan Detail'!$B$3*'Loan Detail'!$B$5,Balance!AH40), 0)</f>
        <v>-140.24148808711038</v>
      </c>
      <c r="AI40" s="8">
        <f>IF( Days!AI40 &gt; 0, IPMT('Loan Detail'!$B$2/'Loan Detail'!$B$5, Days!AI40,'Loan Detail'!$B$3*'Loan Detail'!$B$5,Balance!AI40), 0)</f>
        <v>-140.20049859517175</v>
      </c>
    </row>
    <row r="41" spans="1:35" x14ac:dyDescent="0.3">
      <c r="A41">
        <v>39</v>
      </c>
      <c r="B41">
        <f t="shared" si="0"/>
        <v>31</v>
      </c>
      <c r="C41" s="11">
        <v>44774</v>
      </c>
      <c r="D41" s="19">
        <f>SUM(E41:INDEX(E41:AI41,1,B41))</f>
        <v>-4509.062360736998</v>
      </c>
      <c r="E41" s="8">
        <f>IF( Days!E41 &gt; 0, IPMT('Loan Detail'!$B$2/'Loan Detail'!$B$5, Days!E41,'Loan Detail'!$B$3*'Loan Detail'!$B$5,Balance!E41), 0)</f>
        <v>-140.21558688408672</v>
      </c>
      <c r="F41" s="8">
        <f>IF( Days!F41 &gt; 0, IPMT('Loan Detail'!$B$2/'Loan Detail'!$B$5, Days!F41,'Loan Detail'!$B$3*'Loan Detail'!$B$5,Balance!F41), 0)</f>
        <v>-140.17456177622378</v>
      </c>
      <c r="G41" s="8">
        <f>IF( Days!G41 &gt; 0, IPMT('Loan Detail'!$B$2/'Loan Detail'!$B$5, Days!G41,'Loan Detail'!$B$3*'Loan Detail'!$B$5,Balance!G41), 0)</f>
        <v>-140.13352705836976</v>
      </c>
      <c r="H41" s="8">
        <f>IF( Days!H41 &gt; 0, IPMT('Loan Detail'!$B$2/'Loan Detail'!$B$5, Days!H41,'Loan Detail'!$B$3*'Loan Detail'!$B$5,Balance!H41), 0)</f>
        <v>-140.09248272827372</v>
      </c>
      <c r="I41" s="8">
        <f>IF( Days!I41 &gt; 0, IPMT('Loan Detail'!$B$2/'Loan Detail'!$B$5, Days!I41,'Loan Detail'!$B$3*'Loan Detail'!$B$5,Balance!I41), 0)</f>
        <v>-146.79938916173867</v>
      </c>
      <c r="J41" s="8">
        <f>IF( Days!J41 &gt; 0, IPMT('Loan Detail'!$B$2/'Loan Detail'!$B$5, Days!J41,'Loan Detail'!$B$3*'Loan Detail'!$B$5,Balance!J41), 0)</f>
        <v>-146.75634707517628</v>
      </c>
      <c r="K41" s="8">
        <f>IF( Days!K41 &gt; 0, IPMT('Loan Detail'!$B$2/'Loan Detail'!$B$5, Days!K41,'Loan Detail'!$B$3*'Loan Detail'!$B$5,Balance!K41), 0)</f>
        <v>-146.71329490615247</v>
      </c>
      <c r="L41" s="8">
        <f>IF( Days!L41 &gt; 0, IPMT('Loan Detail'!$B$2/'Loan Detail'!$B$5, Days!L41,'Loan Detail'!$B$3*'Loan Detail'!$B$5,Balance!L41), 0)</f>
        <v>-146.67023265230554</v>
      </c>
      <c r="M41" s="8">
        <f>IF( Days!M41 &gt; 0, IPMT('Loan Detail'!$B$2/'Loan Detail'!$B$5, Days!M41,'Loan Detail'!$B$3*'Loan Detail'!$B$5,Balance!M41), 0)</f>
        <v>-146.62716031127312</v>
      </c>
      <c r="N41" s="8">
        <f>IF( Days!N41 &gt; 0, IPMT('Loan Detail'!$B$2/'Loan Detail'!$B$5, Days!N41,'Loan Detail'!$B$3*'Loan Detail'!$B$5,Balance!N41), 0)</f>
        <v>-146.58407788069229</v>
      </c>
      <c r="O41" s="8">
        <f>IF( Days!O41 &gt; 0, IPMT('Loan Detail'!$B$2/'Loan Detail'!$B$5, Days!O41,'Loan Detail'!$B$3*'Loan Detail'!$B$5,Balance!O41), 0)</f>
        <v>-146.54098535819963</v>
      </c>
      <c r="P41" s="8">
        <f>IF( Days!P41 &gt; 0, IPMT('Loan Detail'!$B$2/'Loan Detail'!$B$5, Days!P41,'Loan Detail'!$B$3*'Loan Detail'!$B$5,Balance!P41), 0)</f>
        <v>-146.49788274143117</v>
      </c>
      <c r="Q41" s="8">
        <f>IF( Days!Q41 &gt; 0, IPMT('Loan Detail'!$B$2/'Loan Detail'!$B$5, Days!Q41,'Loan Detail'!$B$3*'Loan Detail'!$B$5,Balance!Q41), 0)</f>
        <v>-146.45477002802235</v>
      </c>
      <c r="R41" s="8">
        <f>IF( Days!R41 &gt; 0, IPMT('Loan Detail'!$B$2/'Loan Detail'!$B$5, Days!R41,'Loan Detail'!$B$3*'Loan Detail'!$B$5,Balance!R41), 0)</f>
        <v>-146.41164721560804</v>
      </c>
      <c r="S41" s="8">
        <f>IF( Days!S41 &gt; 0, IPMT('Loan Detail'!$B$2/'Loan Detail'!$B$5, Days!S41,'Loan Detail'!$B$3*'Loan Detail'!$B$5,Balance!S41), 0)</f>
        <v>-146.36851430182264</v>
      </c>
      <c r="T41" s="8">
        <f>IF( Days!T41 &gt; 0, IPMT('Loan Detail'!$B$2/'Loan Detail'!$B$5, Days!T41,'Loan Detail'!$B$3*'Loan Detail'!$B$5,Balance!T41), 0)</f>
        <v>-146.32537128429988</v>
      </c>
      <c r="U41" s="8">
        <f>IF( Days!U41 &gt; 0, IPMT('Loan Detail'!$B$2/'Loan Detail'!$B$5, Days!U41,'Loan Detail'!$B$3*'Loan Detail'!$B$5,Balance!U41), 0)</f>
        <v>-146.28221816067301</v>
      </c>
      <c r="V41" s="8">
        <f>IF( Days!V41 &gt; 0, IPMT('Loan Detail'!$B$2/'Loan Detail'!$B$5, Days!V41,'Loan Detail'!$B$3*'Loan Detail'!$B$5,Balance!V41), 0)</f>
        <v>-146.23905492857472</v>
      </c>
      <c r="W41" s="8">
        <f>IF( Days!W41 &gt; 0, IPMT('Loan Detail'!$B$2/'Loan Detail'!$B$5, Days!W41,'Loan Detail'!$B$3*'Loan Detail'!$B$5,Balance!W41), 0)</f>
        <v>-146.19588158563715</v>
      </c>
      <c r="X41" s="8">
        <f>IF( Days!X41 &gt; 0, IPMT('Loan Detail'!$B$2/'Loan Detail'!$B$5, Days!X41,'Loan Detail'!$B$3*'Loan Detail'!$B$5,Balance!X41), 0)</f>
        <v>-146.15269812949182</v>
      </c>
      <c r="Y41" s="8">
        <f>IF( Days!Y41 &gt; 0, IPMT('Loan Detail'!$B$2/'Loan Detail'!$B$5, Days!Y41,'Loan Detail'!$B$3*'Loan Detail'!$B$5,Balance!Y41), 0)</f>
        <v>-146.10950455776978</v>
      </c>
      <c r="Z41" s="8">
        <f>IF( Days!Z41 &gt; 0, IPMT('Loan Detail'!$B$2/'Loan Detail'!$B$5, Days!Z41,'Loan Detail'!$B$3*'Loan Detail'!$B$5,Balance!Z41), 0)</f>
        <v>-146.06630086810151</v>
      </c>
      <c r="AA41" s="8">
        <f>IF( Days!AA41 &gt; 0, IPMT('Loan Detail'!$B$2/'Loan Detail'!$B$5, Days!AA41,'Loan Detail'!$B$3*'Loan Detail'!$B$5,Balance!AA41), 0)</f>
        <v>-146.02308705811689</v>
      </c>
      <c r="AB41" s="8">
        <f>IF( Days!AB41 &gt; 0, IPMT('Loan Detail'!$B$2/'Loan Detail'!$B$5, Days!AB41,'Loan Detail'!$B$3*'Loan Detail'!$B$5,Balance!AB41), 0)</f>
        <v>-145.97986312544526</v>
      </c>
      <c r="AC41" s="8">
        <f>IF( Days!AC41 &gt; 0, IPMT('Loan Detail'!$B$2/'Loan Detail'!$B$5, Days!AC41,'Loan Detail'!$B$3*'Loan Detail'!$B$5,Balance!AC41), 0)</f>
        <v>-145.93662906771542</v>
      </c>
      <c r="AD41" s="8">
        <f>IF( Days!AD41 &gt; 0, IPMT('Loan Detail'!$B$2/'Loan Detail'!$B$5, Days!AD41,'Loan Detail'!$B$3*'Loan Detail'!$B$5,Balance!AD41), 0)</f>
        <v>-145.89338488255567</v>
      </c>
      <c r="AE41" s="8">
        <f>IF( Days!AE41 &gt; 0, IPMT('Loan Detail'!$B$2/'Loan Detail'!$B$5, Days!AE41,'Loan Detail'!$B$3*'Loan Detail'!$B$5,Balance!AE41), 0)</f>
        <v>-145.8501305675936</v>
      </c>
      <c r="AF41" s="8">
        <f>IF( Days!AF41 &gt; 0, IPMT('Loan Detail'!$B$2/'Loan Detail'!$B$5, Days!AF41,'Loan Detail'!$B$3*'Loan Detail'!$B$5,Balance!AF41), 0)</f>
        <v>-145.80686612045636</v>
      </c>
      <c r="AG41" s="8">
        <f>IF( Days!AG41 &gt; 0, IPMT('Loan Detail'!$B$2/'Loan Detail'!$B$5, Days!AG41,'Loan Detail'!$B$3*'Loan Detail'!$B$5,Balance!AG41), 0)</f>
        <v>-145.76359153877056</v>
      </c>
      <c r="AH41" s="8">
        <f>IF( Days!AH41 &gt; 0, IPMT('Loan Detail'!$B$2/'Loan Detail'!$B$5, Days!AH41,'Loan Detail'!$B$3*'Loan Detail'!$B$5,Balance!AH41), 0)</f>
        <v>-145.72030682016222</v>
      </c>
      <c r="AI41" s="8">
        <f>IF( Days!AI41 &gt; 0, IPMT('Loan Detail'!$B$2/'Loan Detail'!$B$5, Days!AI41,'Loan Detail'!$B$3*'Loan Detail'!$B$5,Balance!AI41), 0)</f>
        <v>-145.67701196225678</v>
      </c>
    </row>
    <row r="42" spans="1:35" x14ac:dyDescent="0.3">
      <c r="A42">
        <v>40</v>
      </c>
      <c r="B42">
        <f t="shared" si="0"/>
        <v>30</v>
      </c>
      <c r="C42" s="11">
        <v>44805</v>
      </c>
      <c r="D42" s="19">
        <f>SUM(E42:INDEX(E42:AI42,1,B42))</f>
        <v>-4524.2433749361453</v>
      </c>
      <c r="E42" s="8">
        <f>IF( Days!E42 &gt; 0, IPMT('Loan Detail'!$B$2/'Loan Detail'!$B$5, Days!E42,'Loan Detail'!$B$3*'Loan Detail'!$B$5,Balance!E42), 0)</f>
        <v>-145.66443218235213</v>
      </c>
      <c r="F42" s="8">
        <f>IF( Days!F42 &gt; 0, IPMT('Loan Detail'!$B$2/'Loan Detail'!$B$5, Days!F42,'Loan Detail'!$B$3*'Loan Detail'!$B$5,Balance!F42), 0)</f>
        <v>-145.62110790027009</v>
      </c>
      <c r="G42" s="8">
        <f>IF( Days!G42 &gt; 0, IPMT('Loan Detail'!$B$2/'Loan Detail'!$B$5, Days!G42,'Loan Detail'!$B$3*'Loan Detail'!$B$5,Balance!G42), 0)</f>
        <v>-145.57777346962337</v>
      </c>
      <c r="H42" s="8">
        <f>IF( Days!H42 &gt; 0, IPMT('Loan Detail'!$B$2/'Loan Detail'!$B$5, Days!H42,'Loan Detail'!$B$3*'Loan Detail'!$B$5,Balance!H42), 0)</f>
        <v>-145.53442888803463</v>
      </c>
      <c r="I42" s="8">
        <f>IF( Days!I42 &gt; 0, IPMT('Loan Detail'!$B$2/'Loan Detail'!$B$5, Days!I42,'Loan Detail'!$B$3*'Loan Detail'!$B$5,Balance!I42), 0)</f>
        <v>-152.17748425017345</v>
      </c>
      <c r="J42" s="8">
        <f>IF( Days!J42 &gt; 0, IPMT('Loan Detail'!$B$2/'Loan Detail'!$B$5, Days!J42,'Loan Detail'!$B$3*'Loan Detail'!$B$5,Balance!J42), 0)</f>
        <v>-152.13212641639763</v>
      </c>
      <c r="K42" s="8">
        <f>IF( Days!K42 &gt; 0, IPMT('Loan Detail'!$B$2/'Loan Detail'!$B$5, Days!K42,'Loan Detail'!$B$3*'Loan Detail'!$B$5,Balance!K42), 0)</f>
        <v>-152.08675795770446</v>
      </c>
      <c r="L42" s="8">
        <f>IF( Days!L42 &gt; 0, IPMT('Loan Detail'!$B$2/'Loan Detail'!$B$5, Days!L42,'Loan Detail'!$B$3*'Loan Detail'!$B$5,Balance!L42), 0)</f>
        <v>-152.04137887160533</v>
      </c>
      <c r="M42" s="8">
        <f>IF( Days!M42 &gt; 0, IPMT('Loan Detail'!$B$2/'Loan Detail'!$B$5, Days!M42,'Loan Detail'!$B$3*'Loan Detail'!$B$5,Balance!M42), 0)</f>
        <v>-151.99598915561063</v>
      </c>
      <c r="N42" s="8">
        <f>IF( Days!N42 &gt; 0, IPMT('Loan Detail'!$B$2/'Loan Detail'!$B$5, Days!N42,'Loan Detail'!$B$3*'Loan Detail'!$B$5,Balance!N42), 0)</f>
        <v>-151.95058880723045</v>
      </c>
      <c r="O42" s="8">
        <f>IF( Days!O42 &gt; 0, IPMT('Loan Detail'!$B$2/'Loan Detail'!$B$5, Days!O42,'Loan Detail'!$B$3*'Loan Detail'!$B$5,Balance!O42), 0)</f>
        <v>-151.90517782397404</v>
      </c>
      <c r="P42" s="8">
        <f>IF( Days!P42 &gt; 0, IPMT('Loan Detail'!$B$2/'Loan Detail'!$B$5, Days!P42,'Loan Detail'!$B$3*'Loan Detail'!$B$5,Balance!P42), 0)</f>
        <v>-151.8597562033504</v>
      </c>
      <c r="Q42" s="8">
        <f>IF( Days!Q42 &gt; 0, IPMT('Loan Detail'!$B$2/'Loan Detail'!$B$5, Days!Q42,'Loan Detail'!$B$3*'Loan Detail'!$B$5,Balance!Q42), 0)</f>
        <v>-151.81432394286767</v>
      </c>
      <c r="R42" s="8">
        <f>IF( Days!R42 &gt; 0, IPMT('Loan Detail'!$B$2/'Loan Detail'!$B$5, Days!R42,'Loan Detail'!$B$3*'Loan Detail'!$B$5,Balance!R42), 0)</f>
        <v>-151.76888104003353</v>
      </c>
      <c r="S42" s="8">
        <f>IF( Days!S42 &gt; 0, IPMT('Loan Detail'!$B$2/'Loan Detail'!$B$5, Days!S42,'Loan Detail'!$B$3*'Loan Detail'!$B$5,Balance!S42), 0)</f>
        <v>-151.72342749235503</v>
      </c>
      <c r="T42" s="8">
        <f>IF( Days!T42 &gt; 0, IPMT('Loan Detail'!$B$2/'Loan Detail'!$B$5, Days!T42,'Loan Detail'!$B$3*'Loan Detail'!$B$5,Balance!T42), 0)</f>
        <v>-151.67796329733858</v>
      </c>
      <c r="U42" s="8">
        <f>IF( Days!U42 &gt; 0, IPMT('Loan Detail'!$B$2/'Loan Detail'!$B$5, Days!U42,'Loan Detail'!$B$3*'Loan Detail'!$B$5,Balance!U42), 0)</f>
        <v>-151.63248845249024</v>
      </c>
      <c r="V42" s="8">
        <f>IF( Days!V42 &gt; 0, IPMT('Loan Detail'!$B$2/'Loan Detail'!$B$5, Days!V42,'Loan Detail'!$B$3*'Loan Detail'!$B$5,Balance!V42), 0)</f>
        <v>-151.58700295531514</v>
      </c>
      <c r="W42" s="8">
        <f>IF( Days!W42 &gt; 0, IPMT('Loan Detail'!$B$2/'Loan Detail'!$B$5, Days!W42,'Loan Detail'!$B$3*'Loan Detail'!$B$5,Balance!W42), 0)</f>
        <v>-151.54150680331813</v>
      </c>
      <c r="X42" s="8">
        <f>IF( Days!X42 &gt; 0, IPMT('Loan Detail'!$B$2/'Loan Detail'!$B$5, Days!X42,'Loan Detail'!$B$3*'Loan Detail'!$B$5,Balance!X42), 0)</f>
        <v>-151.4959999940034</v>
      </c>
      <c r="Y42" s="8">
        <f>IF( Days!Y42 &gt; 0, IPMT('Loan Detail'!$B$2/'Loan Detail'!$B$5, Days!Y42,'Loan Detail'!$B$3*'Loan Detail'!$B$5,Balance!Y42), 0)</f>
        <v>-151.45048252487436</v>
      </c>
      <c r="Z42" s="8">
        <f>IF( Days!Z42 &gt; 0, IPMT('Loan Detail'!$B$2/'Loan Detail'!$B$5, Days!Z42,'Loan Detail'!$B$3*'Loan Detail'!$B$5,Balance!Z42), 0)</f>
        <v>-151.40495439343405</v>
      </c>
      <c r="AA42" s="8">
        <f>IF( Days!AA42 &gt; 0, IPMT('Loan Detail'!$B$2/'Loan Detail'!$B$5, Days!AA42,'Loan Detail'!$B$3*'Loan Detail'!$B$5,Balance!AA42), 0)</f>
        <v>-151.35941559718492</v>
      </c>
      <c r="AB42" s="8">
        <f>IF( Days!AB42 &gt; 0, IPMT('Loan Detail'!$B$2/'Loan Detail'!$B$5, Days!AB42,'Loan Detail'!$B$3*'Loan Detail'!$B$5,Balance!AB42), 0)</f>
        <v>-151.31386613362866</v>
      </c>
      <c r="AC42" s="8">
        <f>IF( Days!AC42 &gt; 0, IPMT('Loan Detail'!$B$2/'Loan Detail'!$B$5, Days!AC42,'Loan Detail'!$B$3*'Loan Detail'!$B$5,Balance!AC42), 0)</f>
        <v>-151.26830600026662</v>
      </c>
      <c r="AD42" s="8">
        <f>IF( Days!AD42 &gt; 0, IPMT('Loan Detail'!$B$2/'Loan Detail'!$B$5, Days!AD42,'Loan Detail'!$B$3*'Loan Detail'!$B$5,Balance!AD42), 0)</f>
        <v>-151.2227351945993</v>
      </c>
      <c r="AE42" s="8">
        <f>IF( Days!AE42 &gt; 0, IPMT('Loan Detail'!$B$2/'Loan Detail'!$B$5, Days!AE42,'Loan Detail'!$B$3*'Loan Detail'!$B$5,Balance!AE42), 0)</f>
        <v>-151.17715371412686</v>
      </c>
      <c r="AF42" s="8">
        <f>IF( Days!AF42 &gt; 0, IPMT('Loan Detail'!$B$2/'Loan Detail'!$B$5, Days!AF42,'Loan Detail'!$B$3*'Loan Detail'!$B$5,Balance!AF42), 0)</f>
        <v>-151.13156155634871</v>
      </c>
      <c r="AG42" s="8">
        <f>IF( Days!AG42 &gt; 0, IPMT('Loan Detail'!$B$2/'Loan Detail'!$B$5, Days!AG42,'Loan Detail'!$B$3*'Loan Detail'!$B$5,Balance!AG42), 0)</f>
        <v>-151.08595871876375</v>
      </c>
      <c r="AH42" s="8">
        <f>IF( Days!AH42 &gt; 0, IPMT('Loan Detail'!$B$2/'Loan Detail'!$B$5, Days!AH42,'Loan Detail'!$B$3*'Loan Detail'!$B$5,Balance!AH42), 0)</f>
        <v>-151.04034519887023</v>
      </c>
      <c r="AI42" s="8">
        <f>IF( Days!AI42 &gt; 0, IPMT('Loan Detail'!$B$2/'Loan Detail'!$B$5, Days!AI42,'Loan Detail'!$B$3*'Loan Detail'!$B$5,Balance!AI42), 0)</f>
        <v>-150.99472099416596</v>
      </c>
    </row>
    <row r="43" spans="1:35" x14ac:dyDescent="0.3">
      <c r="A43">
        <v>41</v>
      </c>
      <c r="B43">
        <f t="shared" si="0"/>
        <v>31</v>
      </c>
      <c r="C43" s="11">
        <v>44835</v>
      </c>
      <c r="D43" s="19">
        <f>SUM(E43:INDEX(E43:AI43,1,B43))</f>
        <v>-4837.8588369751433</v>
      </c>
      <c r="E43" s="8">
        <f>IF( Days!E43 &gt; 0, IPMT('Loan Detail'!$B$2/'Loan Detail'!$B$5, Days!E43,'Loan Detail'!$B$3*'Loan Detail'!$B$5,Balance!E43), 0)</f>
        <v>-150.99742293667697</v>
      </c>
      <c r="F43" s="8">
        <f>IF( Days!F43 &gt; 0, IPMT('Loan Detail'!$B$2/'Loan Detail'!$B$5, Days!F43,'Loan Detail'!$B$3*'Loan Detail'!$B$5,Balance!F43), 0)</f>
        <v>-150.95178722805511</v>
      </c>
      <c r="G43" s="8">
        <f>IF( Days!G43 &gt; 0, IPMT('Loan Detail'!$B$2/'Loan Detail'!$B$5, Days!G43,'Loan Detail'!$B$3*'Loan Detail'!$B$5,Balance!G43), 0)</f>
        <v>-150.90614082942491</v>
      </c>
      <c r="H43" s="8">
        <f>IF( Days!H43 &gt; 0, IPMT('Loan Detail'!$B$2/'Loan Detail'!$B$5, Days!H43,'Loan Detail'!$B$3*'Loan Detail'!$B$5,Balance!H43), 0)</f>
        <v>-150.86048373828211</v>
      </c>
      <c r="I43" s="8">
        <f>IF( Days!I43 &gt; 0, IPMT('Loan Detail'!$B$2/'Loan Detail'!$B$5, Days!I43,'Loan Detail'!$B$3*'Loan Detail'!$B$5,Balance!I43), 0)</f>
        <v>-157.4412342339582</v>
      </c>
      <c r="J43" s="8">
        <f>IF( Days!J43 &gt; 0, IPMT('Loan Detail'!$B$2/'Loan Detail'!$B$5, Days!J43,'Loan Detail'!$B$3*'Loan Detail'!$B$5,Balance!J43), 0)</f>
        <v>-157.39354875422924</v>
      </c>
      <c r="K43" s="8">
        <f>IF( Days!K43 &gt; 0, IPMT('Loan Detail'!$B$2/'Loan Detail'!$B$5, Days!K43,'Loan Detail'!$B$3*'Loan Detail'!$B$5,Balance!K43), 0)</f>
        <v>-157.34585210433994</v>
      </c>
      <c r="L43" s="8">
        <f>IF( Days!L43 &gt; 0, IPMT('Loan Detail'!$B$2/'Loan Detail'!$B$5, Days!L43,'Loan Detail'!$B$3*'Loan Detail'!$B$5,Balance!L43), 0)</f>
        <v>-157.29814428167373</v>
      </c>
      <c r="M43" s="8">
        <f>IF( Days!M43 &gt; 0, IPMT('Loan Detail'!$B$2/'Loan Detail'!$B$5, Days!M43,'Loan Detail'!$B$3*'Loan Detail'!$B$5,Balance!M43), 0)</f>
        <v>-157.25042528361348</v>
      </c>
      <c r="N43" s="8">
        <f>IF( Days!N43 &gt; 0, IPMT('Loan Detail'!$B$2/'Loan Detail'!$B$5, Days!N43,'Loan Detail'!$B$3*'Loan Detail'!$B$5,Balance!N43), 0)</f>
        <v>-157.20269510754133</v>
      </c>
      <c r="O43" s="8">
        <f>IF( Days!O43 &gt; 0, IPMT('Loan Detail'!$B$2/'Loan Detail'!$B$5, Days!O43,'Loan Detail'!$B$3*'Loan Detail'!$B$5,Balance!O43), 0)</f>
        <v>-157.1549537508389</v>
      </c>
      <c r="P43" s="8">
        <f>IF( Days!P43 &gt; 0, IPMT('Loan Detail'!$B$2/'Loan Detail'!$B$5, Days!P43,'Loan Detail'!$B$3*'Loan Detail'!$B$5,Balance!P43), 0)</f>
        <v>-157.10720121088715</v>
      </c>
      <c r="Q43" s="8">
        <f>IF( Days!Q43 &gt; 0, IPMT('Loan Detail'!$B$2/'Loan Detail'!$B$5, Days!Q43,'Loan Detail'!$B$3*'Loan Detail'!$B$5,Balance!Q43), 0)</f>
        <v>-157.05943748506644</v>
      </c>
      <c r="R43" s="8">
        <f>IF( Days!R43 &gt; 0, IPMT('Loan Detail'!$B$2/'Loan Detail'!$B$5, Days!R43,'Loan Detail'!$B$3*'Loan Detail'!$B$5,Balance!R43), 0)</f>
        <v>-157.01166257075656</v>
      </c>
      <c r="S43" s="8">
        <f>IF( Days!S43 &gt; 0, IPMT('Loan Detail'!$B$2/'Loan Detail'!$B$5, Days!S43,'Loan Detail'!$B$3*'Loan Detail'!$B$5,Balance!S43), 0)</f>
        <v>-156.9638764653366</v>
      </c>
      <c r="T43" s="8">
        <f>IF( Days!T43 &gt; 0, IPMT('Loan Detail'!$B$2/'Loan Detail'!$B$5, Days!T43,'Loan Detail'!$B$3*'Loan Detail'!$B$5,Balance!T43), 0)</f>
        <v>-156.91607916618511</v>
      </c>
      <c r="U43" s="8">
        <f>IF( Days!U43 &gt; 0, IPMT('Loan Detail'!$B$2/'Loan Detail'!$B$5, Days!U43,'Loan Detail'!$B$3*'Loan Detail'!$B$5,Balance!U43), 0)</f>
        <v>-156.86827067067998</v>
      </c>
      <c r="V43" s="8">
        <f>IF( Days!V43 &gt; 0, IPMT('Loan Detail'!$B$2/'Loan Detail'!$B$5, Days!V43,'Loan Detail'!$B$3*'Loan Detail'!$B$5,Balance!V43), 0)</f>
        <v>-156.82045097619852</v>
      </c>
      <c r="W43" s="8">
        <f>IF( Days!W43 &gt; 0, IPMT('Loan Detail'!$B$2/'Loan Detail'!$B$5, Days!W43,'Loan Detail'!$B$3*'Loan Detail'!$B$5,Balance!W43), 0)</f>
        <v>-156.77262008011738</v>
      </c>
      <c r="X43" s="8">
        <f>IF( Days!X43 &gt; 0, IPMT('Loan Detail'!$B$2/'Loan Detail'!$B$5, Days!X43,'Loan Detail'!$B$3*'Loan Detail'!$B$5,Balance!X43), 0)</f>
        <v>-156.72477797981261</v>
      </c>
      <c r="Y43" s="8">
        <f>IF( Days!Y43 &gt; 0, IPMT('Loan Detail'!$B$2/'Loan Detail'!$B$5, Days!Y43,'Loan Detail'!$B$3*'Loan Detail'!$B$5,Balance!Y43), 0)</f>
        <v>-156.67692467265971</v>
      </c>
      <c r="Z43" s="8">
        <f>IF( Days!Z43 &gt; 0, IPMT('Loan Detail'!$B$2/'Loan Detail'!$B$5, Days!Z43,'Loan Detail'!$B$3*'Loan Detail'!$B$5,Balance!Z43), 0)</f>
        <v>-156.62906015603349</v>
      </c>
      <c r="AA43" s="8">
        <f>IF( Days!AA43 &gt; 0, IPMT('Loan Detail'!$B$2/'Loan Detail'!$B$5, Days!AA43,'Loan Detail'!$B$3*'Loan Detail'!$B$5,Balance!AA43), 0)</f>
        <v>-156.58118442730819</v>
      </c>
      <c r="AB43" s="8">
        <f>IF( Days!AB43 &gt; 0, IPMT('Loan Detail'!$B$2/'Loan Detail'!$B$5, Days!AB43,'Loan Detail'!$B$3*'Loan Detail'!$B$5,Balance!AB43), 0)</f>
        <v>-156.53329748385735</v>
      </c>
      <c r="AC43" s="8">
        <f>IF( Days!AC43 &gt; 0, IPMT('Loan Detail'!$B$2/'Loan Detail'!$B$5, Days!AC43,'Loan Detail'!$B$3*'Loan Detail'!$B$5,Balance!AC43), 0)</f>
        <v>-156.48539932305405</v>
      </c>
      <c r="AD43" s="8">
        <f>IF( Days!AD43 &gt; 0, IPMT('Loan Detail'!$B$2/'Loan Detail'!$B$5, Days!AD43,'Loan Detail'!$B$3*'Loan Detail'!$B$5,Balance!AD43), 0)</f>
        <v>-156.43748994227056</v>
      </c>
      <c r="AE43" s="8">
        <f>IF( Days!AE43 &gt; 0, IPMT('Loan Detail'!$B$2/'Loan Detail'!$B$5, Days!AE43,'Loan Detail'!$B$3*'Loan Detail'!$B$5,Balance!AE43), 0)</f>
        <v>-156.38956933887877</v>
      </c>
      <c r="AF43" s="8">
        <f>IF( Days!AF43 &gt; 0, IPMT('Loan Detail'!$B$2/'Loan Detail'!$B$5, Days!AF43,'Loan Detail'!$B$3*'Loan Detail'!$B$5,Balance!AF43), 0)</f>
        <v>-156.34163751024971</v>
      </c>
      <c r="AG43" s="8">
        <f>IF( Days!AG43 &gt; 0, IPMT('Loan Detail'!$B$2/'Loan Detail'!$B$5, Days!AG43,'Loan Detail'!$B$3*'Loan Detail'!$B$5,Balance!AG43), 0)</f>
        <v>-156.29369445375391</v>
      </c>
      <c r="AH43" s="8">
        <f>IF( Days!AH43 &gt; 0, IPMT('Loan Detail'!$B$2/'Loan Detail'!$B$5, Days!AH43,'Loan Detail'!$B$3*'Loan Detail'!$B$5,Balance!AH43), 0)</f>
        <v>-156.24574016676135</v>
      </c>
      <c r="AI43" s="8">
        <f>IF( Days!AI43 &gt; 0, IPMT('Loan Detail'!$B$2/'Loan Detail'!$B$5, Days!AI43,'Loan Detail'!$B$3*'Loan Detail'!$B$5,Balance!AI43), 0)</f>
        <v>-156.19777464664131</v>
      </c>
    </row>
    <row r="44" spans="1:35" x14ac:dyDescent="0.3">
      <c r="A44">
        <v>42</v>
      </c>
      <c r="B44">
        <f t="shared" si="0"/>
        <v>30</v>
      </c>
      <c r="C44" s="11">
        <v>44866</v>
      </c>
      <c r="D44" s="19">
        <f>SUM(E44:INDEX(E44:AI44,1,B44))</f>
        <v>-4835.2301104282787</v>
      </c>
      <c r="E44" s="8">
        <f>IF( Days!E44 &gt; 0, IPMT('Loan Detail'!$B$2/'Loan Detail'!$B$5, Days!E44,'Loan Detail'!$B$3*'Loan Detail'!$B$5,Balance!E44), 0)</f>
        <v>-156.20509089640504</v>
      </c>
      <c r="F44" s="8">
        <f>IF( Days!F44 &gt; 0, IPMT('Loan Detail'!$B$2/'Loan Detail'!$B$5, Days!F44,'Loan Detail'!$B$3*'Loan Detail'!$B$5,Balance!F44), 0)</f>
        <v>-156.15708590947528</v>
      </c>
      <c r="G44" s="8">
        <f>IF( Days!G44 &gt; 0, IPMT('Loan Detail'!$B$2/'Loan Detail'!$B$5, Days!G44,'Loan Detail'!$B$3*'Loan Detail'!$B$5,Balance!G44), 0)</f>
        <v>-156.10906967754181</v>
      </c>
      <c r="H44" s="8">
        <f>IF( Days!H44 &gt; 0, IPMT('Loan Detail'!$B$2/'Loan Detail'!$B$5, Days!H44,'Loan Detail'!$B$3*'Loan Detail'!$B$5,Balance!H44), 0)</f>
        <v>-156.06104219797038</v>
      </c>
      <c r="I44" s="8">
        <f>IF( Days!I44 &gt; 0, IPMT('Loan Detail'!$B$2/'Loan Detail'!$B$5, Days!I44,'Loan Detail'!$B$3*'Loan Detail'!$B$5,Balance!I44), 0)</f>
        <v>-162.57698576533309</v>
      </c>
      <c r="J44" s="8">
        <f>IF( Days!J44 &gt; 0, IPMT('Loan Detail'!$B$2/'Loan Detail'!$B$5, Days!J44,'Loan Detail'!$B$3*'Loan Detail'!$B$5,Balance!J44), 0)</f>
        <v>-162.52691416111912</v>
      </c>
      <c r="K44" s="8">
        <f>IF( Days!K44 &gt; 0, IPMT('Loan Detail'!$B$2/'Loan Detail'!$B$5, Days!K44,'Loan Detail'!$B$3*'Loan Detail'!$B$5,Balance!K44), 0)</f>
        <v>-162.4768308278033</v>
      </c>
      <c r="L44" s="8">
        <f>IF( Days!L44 &gt; 0, IPMT('Loan Detail'!$B$2/'Loan Detail'!$B$5, Days!L44,'Loan Detail'!$B$3*'Loan Detail'!$B$5,Balance!L44), 0)</f>
        <v>-162.42673576263826</v>
      </c>
      <c r="M44" s="8">
        <f>IF( Days!M44 &gt; 0, IPMT('Loan Detail'!$B$2/'Loan Detail'!$B$5, Days!M44,'Loan Detail'!$B$3*'Loan Detail'!$B$5,Balance!M44), 0)</f>
        <v>-162.37662896287563</v>
      </c>
      <c r="N44" s="8">
        <f>IF( Days!N44 &gt; 0, IPMT('Loan Detail'!$B$2/'Loan Detail'!$B$5, Days!N44,'Loan Detail'!$B$3*'Loan Detail'!$B$5,Balance!N44), 0)</f>
        <v>-162.32651042576683</v>
      </c>
      <c r="O44" s="8">
        <f>IF( Days!O44 &gt; 0, IPMT('Loan Detail'!$B$2/'Loan Detail'!$B$5, Days!O44,'Loan Detail'!$B$3*'Loan Detail'!$B$5,Balance!O44), 0)</f>
        <v>-162.27638014856234</v>
      </c>
      <c r="P44" s="8">
        <f>IF( Days!P44 &gt; 0, IPMT('Loan Detail'!$B$2/'Loan Detail'!$B$5, Days!P44,'Loan Detail'!$B$3*'Loan Detail'!$B$5,Balance!P44), 0)</f>
        <v>-162.22623812851208</v>
      </c>
      <c r="Q44" s="8">
        <f>IF( Days!Q44 &gt; 0, IPMT('Loan Detail'!$B$2/'Loan Detail'!$B$5, Days!Q44,'Loan Detail'!$B$3*'Loan Detail'!$B$5,Balance!Q44), 0)</f>
        <v>-162.17608436286534</v>
      </c>
      <c r="R44" s="8">
        <f>IF( Days!R44 &gt; 0, IPMT('Loan Detail'!$B$2/'Loan Detail'!$B$5, Days!R44,'Loan Detail'!$B$3*'Loan Detail'!$B$5,Balance!R44), 0)</f>
        <v>-162.12591884887078</v>
      </c>
      <c r="S44" s="8">
        <f>IF( Days!S44 &gt; 0, IPMT('Loan Detail'!$B$2/'Loan Detail'!$B$5, Days!S44,'Loan Detail'!$B$3*'Loan Detail'!$B$5,Balance!S44), 0)</f>
        <v>-162.07574158377636</v>
      </c>
      <c r="T44" s="8">
        <f>IF( Days!T44 &gt; 0, IPMT('Loan Detail'!$B$2/'Loan Detail'!$B$5, Days!T44,'Loan Detail'!$B$3*'Loan Detail'!$B$5,Balance!T44), 0)</f>
        <v>-162.02555256482944</v>
      </c>
      <c r="U44" s="8">
        <f>IF( Days!U44 &gt; 0, IPMT('Loan Detail'!$B$2/'Loan Detail'!$B$5, Days!U44,'Loan Detail'!$B$3*'Loan Detail'!$B$5,Balance!U44), 0)</f>
        <v>-161.97535178927669</v>
      </c>
      <c r="V44" s="8">
        <f>IF( Days!V44 &gt; 0, IPMT('Loan Detail'!$B$2/'Loan Detail'!$B$5, Days!V44,'Loan Detail'!$B$3*'Loan Detail'!$B$5,Balance!V44), 0)</f>
        <v>-161.92513925436418</v>
      </c>
      <c r="W44" s="8">
        <f>IF( Days!W44 &gt; 0, IPMT('Loan Detail'!$B$2/'Loan Detail'!$B$5, Days!W44,'Loan Detail'!$B$3*'Loan Detail'!$B$5,Balance!W44), 0)</f>
        <v>-161.87491495733735</v>
      </c>
      <c r="X44" s="8">
        <f>IF( Days!X44 &gt; 0, IPMT('Loan Detail'!$B$2/'Loan Detail'!$B$5, Days!X44,'Loan Detail'!$B$3*'Loan Detail'!$B$5,Balance!X44), 0)</f>
        <v>-161.82467889544094</v>
      </c>
      <c r="Y44" s="8">
        <f>IF( Days!Y44 &gt; 0, IPMT('Loan Detail'!$B$2/'Loan Detail'!$B$5, Days!Y44,'Loan Detail'!$B$3*'Loan Detail'!$B$5,Balance!Y44), 0)</f>
        <v>-161.77443106591909</v>
      </c>
      <c r="Z44" s="8">
        <f>IF( Days!Z44 &gt; 0, IPMT('Loan Detail'!$B$2/'Loan Detail'!$B$5, Days!Z44,'Loan Detail'!$B$3*'Loan Detail'!$B$5,Balance!Z44), 0)</f>
        <v>-161.72417146601521</v>
      </c>
      <c r="AA44" s="8">
        <f>IF( Days!AA44 &gt; 0, IPMT('Loan Detail'!$B$2/'Loan Detail'!$B$5, Days!AA44,'Loan Detail'!$B$3*'Loan Detail'!$B$5,Balance!AA44), 0)</f>
        <v>-161.67390009297219</v>
      </c>
      <c r="AB44" s="8">
        <f>IF( Days!AB44 &gt; 0, IPMT('Loan Detail'!$B$2/'Loan Detail'!$B$5, Days!AB44,'Loan Detail'!$B$3*'Loan Detail'!$B$5,Balance!AB44), 0)</f>
        <v>-161.62361694403219</v>
      </c>
      <c r="AC44" s="8">
        <f>IF( Days!AC44 &gt; 0, IPMT('Loan Detail'!$B$2/'Loan Detail'!$B$5, Days!AC44,'Loan Detail'!$B$3*'Loan Detail'!$B$5,Balance!AC44), 0)</f>
        <v>-161.5733220164368</v>
      </c>
      <c r="AD44" s="8">
        <f>IF( Days!AD44 &gt; 0, IPMT('Loan Detail'!$B$2/'Loan Detail'!$B$5, Days!AD44,'Loan Detail'!$B$3*'Loan Detail'!$B$5,Balance!AD44), 0)</f>
        <v>-161.52301530742685</v>
      </c>
      <c r="AE44" s="8">
        <f>IF( Days!AE44 &gt; 0, IPMT('Loan Detail'!$B$2/'Loan Detail'!$B$5, Days!AE44,'Loan Detail'!$B$3*'Loan Detail'!$B$5,Balance!AE44), 0)</f>
        <v>-161.47269681424257</v>
      </c>
      <c r="AF44" s="8">
        <f>IF( Days!AF44 &gt; 0, IPMT('Loan Detail'!$B$2/'Loan Detail'!$B$5, Days!AF44,'Loan Detail'!$B$3*'Loan Detail'!$B$5,Balance!AF44), 0)</f>
        <v>-161.42236653412357</v>
      </c>
      <c r="AG44" s="8">
        <f>IF( Days!AG44 &gt; 0, IPMT('Loan Detail'!$B$2/'Loan Detail'!$B$5, Days!AG44,'Loan Detail'!$B$3*'Loan Detail'!$B$5,Balance!AG44), 0)</f>
        <v>-161.37202446430882</v>
      </c>
      <c r="AH44" s="8">
        <f>IF( Days!AH44 &gt; 0, IPMT('Loan Detail'!$B$2/'Loan Detail'!$B$5, Days!AH44,'Loan Detail'!$B$3*'Loan Detail'!$B$5,Balance!AH44), 0)</f>
        <v>-161.32167060203668</v>
      </c>
      <c r="AI44" s="8">
        <f>IF( Days!AI44 &gt; 0, IPMT('Loan Detail'!$B$2/'Loan Detail'!$B$5, Days!AI44,'Loan Detail'!$B$3*'Loan Detail'!$B$5,Balance!AI44), 0)</f>
        <v>-161.27130494454471</v>
      </c>
    </row>
    <row r="45" spans="1:35" x14ac:dyDescent="0.3">
      <c r="A45">
        <v>43</v>
      </c>
      <c r="B45">
        <f t="shared" si="0"/>
        <v>31</v>
      </c>
      <c r="C45" s="11">
        <v>44896</v>
      </c>
      <c r="D45" s="19">
        <f>SUM(E45:INDEX(E45:AI45,1,B45))</f>
        <v>-5150.7860823140672</v>
      </c>
      <c r="E45" s="8">
        <f>IF( Days!E45 &gt; 0, IPMT('Loan Detail'!$B$2/'Loan Detail'!$B$5, Days!E45,'Loan Detail'!$B$3*'Loan Detail'!$B$5,Balance!E45), 0)</f>
        <v>-161.27084576578631</v>
      </c>
      <c r="F45" s="8">
        <f>IF( Days!F45 &gt; 0, IPMT('Loan Detail'!$B$2/'Loan Detail'!$B$5, Days!F45,'Loan Detail'!$B$3*'Loan Detail'!$B$5,Balance!F45), 0)</f>
        <v>-161.22046845374848</v>
      </c>
      <c r="G45" s="8">
        <f>IF( Days!G45 &gt; 0, IPMT('Loan Detail'!$B$2/'Loan Detail'!$B$5, Days!G45,'Loan Detail'!$B$3*'Loan Detail'!$B$5,Balance!G45), 0)</f>
        <v>-161.1700793409978</v>
      </c>
      <c r="H45" s="8">
        <f>IF( Days!H45 &gt; 0, IPMT('Loan Detail'!$B$2/'Loan Detail'!$B$5, Days!H45,'Loan Detail'!$B$3*'Loan Detail'!$B$5,Balance!H45), 0)</f>
        <v>-161.11967842477006</v>
      </c>
      <c r="I45" s="8">
        <f>IF( Days!I45 &gt; 0, IPMT('Loan Detail'!$B$2/'Loan Detail'!$B$5, Days!I45,'Loan Detail'!$B$3*'Loan Detail'!$B$5,Balance!I45), 0)</f>
        <v>-167.57239290687218</v>
      </c>
      <c r="J45" s="8">
        <f>IF( Days!J45 &gt; 0, IPMT('Loan Detail'!$B$2/'Loan Detail'!$B$5, Days!J45,'Loan Detail'!$B$3*'Loan Detail'!$B$5,Balance!J45), 0)</f>
        <v>-167.5199324988358</v>
      </c>
      <c r="K45" s="8">
        <f>IF( Days!K45 &gt; 0, IPMT('Loan Detail'!$B$2/'Loan Detail'!$B$5, Days!K45,'Loan Detail'!$B$3*'Loan Detail'!$B$5,Balance!K45), 0)</f>
        <v>-167.46745980212842</v>
      </c>
      <c r="L45" s="8">
        <f>IF( Days!L45 &gt; 0, IPMT('Loan Detail'!$B$2/'Loan Detail'!$B$5, Days!L45,'Loan Detail'!$B$3*'Loan Detail'!$B$5,Balance!L45), 0)</f>
        <v>-167.41497481387157</v>
      </c>
      <c r="M45" s="8">
        <f>IF( Days!M45 &gt; 0, IPMT('Loan Detail'!$B$2/'Loan Detail'!$B$5, Days!M45,'Loan Detail'!$B$3*'Loan Detail'!$B$5,Balance!M45), 0)</f>
        <v>-167.36247753118596</v>
      </c>
      <c r="N45" s="8">
        <f>IF( Days!N45 &gt; 0, IPMT('Loan Detail'!$B$2/'Loan Detail'!$B$5, Days!N45,'Loan Detail'!$B$3*'Loan Detail'!$B$5,Balance!N45), 0)</f>
        <v>-167.30996795119162</v>
      </c>
      <c r="O45" s="8">
        <f>IF( Days!O45 &gt; 0, IPMT('Loan Detail'!$B$2/'Loan Detail'!$B$5, Days!O45,'Loan Detail'!$B$3*'Loan Detail'!$B$5,Balance!O45), 0)</f>
        <v>-167.25744607100805</v>
      </c>
      <c r="P45" s="8">
        <f>IF( Days!P45 &gt; 0, IPMT('Loan Detail'!$B$2/'Loan Detail'!$B$5, Days!P45,'Loan Detail'!$B$3*'Loan Detail'!$B$5,Balance!P45), 0)</f>
        <v>-167.20491188775392</v>
      </c>
      <c r="Q45" s="8">
        <f>IF( Days!Q45 &gt; 0, IPMT('Loan Detail'!$B$2/'Loan Detail'!$B$5, Days!Q45,'Loan Detail'!$B$3*'Loan Detail'!$B$5,Balance!Q45), 0)</f>
        <v>-167.15236539854723</v>
      </c>
      <c r="R45" s="8">
        <f>IF( Days!R45 &gt; 0, IPMT('Loan Detail'!$B$2/'Loan Detail'!$B$5, Days!R45,'Loan Detail'!$B$3*'Loan Detail'!$B$5,Balance!R45), 0)</f>
        <v>-167.09980660050542</v>
      </c>
      <c r="S45" s="8">
        <f>IF( Days!S45 &gt; 0, IPMT('Loan Detail'!$B$2/'Loan Detail'!$B$5, Days!S45,'Loan Detail'!$B$3*'Loan Detail'!$B$5,Balance!S45), 0)</f>
        <v>-167.04723549074518</v>
      </c>
      <c r="T45" s="8">
        <f>IF( Days!T45 &gt; 0, IPMT('Loan Detail'!$B$2/'Loan Detail'!$B$5, Days!T45,'Loan Detail'!$B$3*'Loan Detail'!$B$5,Balance!T45), 0)</f>
        <v>-166.99465206638246</v>
      </c>
      <c r="U45" s="8">
        <f>IF( Days!U45 &gt; 0, IPMT('Loan Detail'!$B$2/'Loan Detail'!$B$5, Days!U45,'Loan Detail'!$B$3*'Loan Detail'!$B$5,Balance!U45), 0)</f>
        <v>-166.94205632453276</v>
      </c>
      <c r="V45" s="8">
        <f>IF( Days!V45 &gt; 0, IPMT('Loan Detail'!$B$2/'Loan Detail'!$B$5, Days!V45,'Loan Detail'!$B$3*'Loan Detail'!$B$5,Balance!V45), 0)</f>
        <v>-166.88944826231057</v>
      </c>
      <c r="W45" s="8">
        <f>IF( Days!W45 &gt; 0, IPMT('Loan Detail'!$B$2/'Loan Detail'!$B$5, Days!W45,'Loan Detail'!$B$3*'Loan Detail'!$B$5,Balance!W45), 0)</f>
        <v>-166.83682787683003</v>
      </c>
      <c r="X45" s="8">
        <f>IF( Days!X45 &gt; 0, IPMT('Loan Detail'!$B$2/'Loan Detail'!$B$5, Days!X45,'Loan Detail'!$B$3*'Loan Detail'!$B$5,Balance!X45), 0)</f>
        <v>-166.78419516520438</v>
      </c>
      <c r="Y45" s="8">
        <f>IF( Days!Y45 &gt; 0, IPMT('Loan Detail'!$B$2/'Loan Detail'!$B$5, Days!Y45,'Loan Detail'!$B$3*'Loan Detail'!$B$5,Balance!Y45), 0)</f>
        <v>-166.73155012454623</v>
      </c>
      <c r="Z45" s="8">
        <f>IF( Days!Z45 &gt; 0, IPMT('Loan Detail'!$B$2/'Loan Detail'!$B$5, Days!Z45,'Loan Detail'!$B$3*'Loan Detail'!$B$5,Balance!Z45), 0)</f>
        <v>-166.67889275196768</v>
      </c>
      <c r="AA45" s="8">
        <f>IF( Days!AA45 &gt; 0, IPMT('Loan Detail'!$B$2/'Loan Detail'!$B$5, Days!AA45,'Loan Detail'!$B$3*'Loan Detail'!$B$5,Balance!AA45), 0)</f>
        <v>-166.62622304457986</v>
      </c>
      <c r="AB45" s="8">
        <f>IF( Days!AB45 &gt; 0, IPMT('Loan Detail'!$B$2/'Loan Detail'!$B$5, Days!AB45,'Loan Detail'!$B$3*'Loan Detail'!$B$5,Balance!AB45), 0)</f>
        <v>-166.5735409994935</v>
      </c>
      <c r="AC45" s="8">
        <f>IF( Days!AC45 &gt; 0, IPMT('Loan Detail'!$B$2/'Loan Detail'!$B$5, Days!AC45,'Loan Detail'!$B$3*'Loan Detail'!$B$5,Balance!AC45), 0)</f>
        <v>-166.52084661381849</v>
      </c>
      <c r="AD45" s="8">
        <f>IF( Days!AD45 &gt; 0, IPMT('Loan Detail'!$B$2/'Loan Detail'!$B$5, Days!AD45,'Loan Detail'!$B$3*'Loan Detail'!$B$5,Balance!AD45), 0)</f>
        <v>-166.46813988466408</v>
      </c>
      <c r="AE45" s="8">
        <f>IF( Days!AE45 &gt; 0, IPMT('Loan Detail'!$B$2/'Loan Detail'!$B$5, Days!AE45,'Loan Detail'!$B$3*'Loan Detail'!$B$5,Balance!AE45), 0)</f>
        <v>-166.41542080913891</v>
      </c>
      <c r="AF45" s="8">
        <f>IF( Days!AF45 &gt; 0, IPMT('Loan Detail'!$B$2/'Loan Detail'!$B$5, Days!AF45,'Loan Detail'!$B$3*'Loan Detail'!$B$5,Balance!AF45), 0)</f>
        <v>-166.3626893843508</v>
      </c>
      <c r="AG45" s="8">
        <f>IF( Days!AG45 &gt; 0, IPMT('Loan Detail'!$B$2/'Loan Detail'!$B$5, Days!AG45,'Loan Detail'!$B$3*'Loan Detail'!$B$5,Balance!AG45), 0)</f>
        <v>-166.30994560740703</v>
      </c>
      <c r="AH45" s="8">
        <f>IF( Days!AH45 &gt; 0, IPMT('Loan Detail'!$B$2/'Loan Detail'!$B$5, Days!AH45,'Loan Detail'!$B$3*'Loan Detail'!$B$5,Balance!AH45), 0)</f>
        <v>-166.25718947541415</v>
      </c>
      <c r="AI45" s="8">
        <f>IF( Days!AI45 &gt; 0, IPMT('Loan Detail'!$B$2/'Loan Detail'!$B$5, Days!AI45,'Loan Detail'!$B$3*'Loan Detail'!$B$5,Balance!AI45), 0)</f>
        <v>-166.20442098547801</v>
      </c>
    </row>
    <row r="46" spans="1:35" x14ac:dyDescent="0.3">
      <c r="A46">
        <v>44</v>
      </c>
      <c r="B46">
        <f t="shared" si="0"/>
        <v>31</v>
      </c>
      <c r="C46" s="11">
        <v>44927</v>
      </c>
      <c r="D46" s="19">
        <f>SUM(E46:INDEX(E46:AI46,1,B46))</f>
        <v>-5300.9335636145825</v>
      </c>
      <c r="E46" s="8">
        <f>IF( Days!E46 &gt; 0, IPMT('Loan Detail'!$B$2/'Loan Detail'!$B$5, Days!E46,'Loan Detail'!$B$3*'Loan Detail'!$B$5,Balance!E46), 0)</f>
        <v>-166.20622493912251</v>
      </c>
      <c r="F46" s="8">
        <f>IF( Days!F46 &gt; 0, IPMT('Loan Detail'!$B$2/'Loan Detail'!$B$5, Days!F46,'Loan Detail'!$B$3*'Loan Detail'!$B$5,Balance!F46), 0)</f>
        <v>-166.15341438077587</v>
      </c>
      <c r="G46" s="8">
        <f>IF( Days!G46 &gt; 0, IPMT('Loan Detail'!$B$2/'Loan Detail'!$B$5, Days!G46,'Loan Detail'!$B$3*'Loan Detail'!$B$5,Balance!G46), 0)</f>
        <v>-166.1005914517367</v>
      </c>
      <c r="H46" s="8">
        <f>IF( Days!H46 &gt; 0, IPMT('Loan Detail'!$B$2/'Loan Detail'!$B$5, Days!H46,'Loan Detail'!$B$3*'Loan Detail'!$B$5,Balance!H46), 0)</f>
        <v>-166.04775614910739</v>
      </c>
      <c r="I46" s="8">
        <f>IF( Days!I46 &gt; 0, IPMT('Loan Detail'!$B$2/'Loan Detail'!$B$5, Days!I46,'Loan Detail'!$B$3*'Loan Detail'!$B$5,Balance!I46), 0)</f>
        <v>-172.43470124110578</v>
      </c>
      <c r="J46" s="8">
        <f>IF( Days!J46 &gt; 0, IPMT('Loan Detail'!$B$2/'Loan Detail'!$B$5, Days!J46,'Loan Detail'!$B$3*'Loan Detail'!$B$5,Balance!J46), 0)</f>
        <v>-172.37979047016668</v>
      </c>
      <c r="K46" s="8">
        <f>IF( Days!K46 &gt; 0, IPMT('Loan Detail'!$B$2/'Loan Detail'!$B$5, Days!K46,'Loan Detail'!$B$3*'Loan Detail'!$B$5,Balance!K46), 0)</f>
        <v>-172.32486683656759</v>
      </c>
      <c r="L46" s="8">
        <f>IF( Days!L46 &gt; 0, IPMT('Loan Detail'!$B$2/'Loan Detail'!$B$5, Days!L46,'Loan Detail'!$B$3*'Loan Detail'!$B$5,Balance!L46), 0)</f>
        <v>-172.26993033729539</v>
      </c>
      <c r="M46" s="8">
        <f>IF( Days!M46 &gt; 0, IPMT('Loan Detail'!$B$2/'Loan Detail'!$B$5, Days!M46,'Loan Detail'!$B$3*'Loan Detail'!$B$5,Balance!M46), 0)</f>
        <v>-172.2149809693363</v>
      </c>
      <c r="N46" s="8">
        <f>IF( Days!N46 &gt; 0, IPMT('Loan Detail'!$B$2/'Loan Detail'!$B$5, Days!N46,'Loan Detail'!$B$3*'Loan Detail'!$B$5,Balance!N46), 0)</f>
        <v>-172.1600187296761</v>
      </c>
      <c r="O46" s="8">
        <f>IF( Days!O46 &gt; 0, IPMT('Loan Detail'!$B$2/'Loan Detail'!$B$5, Days!O46,'Loan Detail'!$B$3*'Loan Detail'!$B$5,Balance!O46), 0)</f>
        <v>-172.10504361529939</v>
      </c>
      <c r="P46" s="8">
        <f>IF( Days!P46 &gt; 0, IPMT('Loan Detail'!$B$2/'Loan Detail'!$B$5, Days!P46,'Loan Detail'!$B$3*'Loan Detail'!$B$5,Balance!P46), 0)</f>
        <v>-172.05005562319039</v>
      </c>
      <c r="Q46" s="8">
        <f>IF( Days!Q46 &gt; 0, IPMT('Loan Detail'!$B$2/'Loan Detail'!$B$5, Days!Q46,'Loan Detail'!$B$3*'Loan Detail'!$B$5,Balance!Q46), 0)</f>
        <v>-171.99505475033263</v>
      </c>
      <c r="R46" s="8">
        <f>IF( Days!R46 &gt; 0, IPMT('Loan Detail'!$B$2/'Loan Detail'!$B$5, Days!R46,'Loan Detail'!$B$3*'Loan Detail'!$B$5,Balance!R46), 0)</f>
        <v>-171.94004099370872</v>
      </c>
      <c r="S46" s="8">
        <f>IF( Days!S46 &gt; 0, IPMT('Loan Detail'!$B$2/'Loan Detail'!$B$5, Days!S46,'Loan Detail'!$B$3*'Loan Detail'!$B$5,Balance!S46), 0)</f>
        <v>-171.88501435030071</v>
      </c>
      <c r="T46" s="8">
        <f>IF( Days!T46 &gt; 0, IPMT('Loan Detail'!$B$2/'Loan Detail'!$B$5, Days!T46,'Loan Detail'!$B$3*'Loan Detail'!$B$5,Balance!T46), 0)</f>
        <v>-171.82997481708995</v>
      </c>
      <c r="U46" s="8">
        <f>IF( Days!U46 &gt; 0, IPMT('Loan Detail'!$B$2/'Loan Detail'!$B$5, Days!U46,'Loan Detail'!$B$3*'Loan Detail'!$B$5,Balance!U46), 0)</f>
        <v>-171.77492239105703</v>
      </c>
      <c r="V46" s="8">
        <f>IF( Days!V46 &gt; 0, IPMT('Loan Detail'!$B$2/'Loan Detail'!$B$5, Days!V46,'Loan Detail'!$B$3*'Loan Detail'!$B$5,Balance!V46), 0)</f>
        <v>-171.71985706918184</v>
      </c>
      <c r="W46" s="8">
        <f>IF( Days!W46 &gt; 0, IPMT('Loan Detail'!$B$2/'Loan Detail'!$B$5, Days!W46,'Loan Detail'!$B$3*'Loan Detail'!$B$5,Balance!W46), 0)</f>
        <v>-171.66477884844358</v>
      </c>
      <c r="X46" s="8">
        <f>IF( Days!X46 &gt; 0, IPMT('Loan Detail'!$B$2/'Loan Detail'!$B$5, Days!X46,'Loan Detail'!$B$3*'Loan Detail'!$B$5,Balance!X46), 0)</f>
        <v>-171.60968772582075</v>
      </c>
      <c r="Y46" s="8">
        <f>IF( Days!Y46 &gt; 0, IPMT('Loan Detail'!$B$2/'Loan Detail'!$B$5, Days!Y46,'Loan Detail'!$B$3*'Loan Detail'!$B$5,Balance!Y46), 0)</f>
        <v>-171.55458369829111</v>
      </c>
      <c r="Z46" s="8">
        <f>IF( Days!Z46 &gt; 0, IPMT('Loan Detail'!$B$2/'Loan Detail'!$B$5, Days!Z46,'Loan Detail'!$B$3*'Loan Detail'!$B$5,Balance!Z46), 0)</f>
        <v>-171.4994667628317</v>
      </c>
      <c r="AA46" s="8">
        <f>IF( Days!AA46 &gt; 0, IPMT('Loan Detail'!$B$2/'Loan Detail'!$B$5, Days!AA46,'Loan Detail'!$B$3*'Loan Detail'!$B$5,Balance!AA46), 0)</f>
        <v>-171.44433691641891</v>
      </c>
      <c r="AB46" s="8">
        <f>IF( Days!AB46 &gt; 0, IPMT('Loan Detail'!$B$2/'Loan Detail'!$B$5, Days!AB46,'Loan Detail'!$B$3*'Loan Detail'!$B$5,Balance!AB46), 0)</f>
        <v>-171.38919415602848</v>
      </c>
      <c r="AC46" s="8">
        <f>IF( Days!AC46 &gt; 0, IPMT('Loan Detail'!$B$2/'Loan Detail'!$B$5, Days!AC46,'Loan Detail'!$B$3*'Loan Detail'!$B$5,Balance!AC46), 0)</f>
        <v>-171.33403847863516</v>
      </c>
      <c r="AD46" s="8">
        <f>IF( Days!AD46 &gt; 0, IPMT('Loan Detail'!$B$2/'Loan Detail'!$B$5, Days!AD46,'Loan Detail'!$B$3*'Loan Detail'!$B$5,Balance!AD46), 0)</f>
        <v>-171.27886988121341</v>
      </c>
      <c r="AE46" s="8">
        <f>IF( Days!AE46 &gt; 0, IPMT('Loan Detail'!$B$2/'Loan Detail'!$B$5, Days!AE46,'Loan Detail'!$B$3*'Loan Detail'!$B$5,Balance!AE46), 0)</f>
        <v>-171.22368836073659</v>
      </c>
      <c r="AF46" s="8">
        <f>IF( Days!AF46 &gt; 0, IPMT('Loan Detail'!$B$2/'Loan Detail'!$B$5, Days!AF46,'Loan Detail'!$B$3*'Loan Detail'!$B$5,Balance!AF46), 0)</f>
        <v>-171.16849391417756</v>
      </c>
      <c r="AG46" s="8">
        <f>IF( Days!AG46 &gt; 0, IPMT('Loan Detail'!$B$2/'Loan Detail'!$B$5, Days!AG46,'Loan Detail'!$B$3*'Loan Detail'!$B$5,Balance!AG46), 0)</f>
        <v>-171.11328653850848</v>
      </c>
      <c r="AH46" s="8">
        <f>IF( Days!AH46 &gt; 0, IPMT('Loan Detail'!$B$2/'Loan Detail'!$B$5, Days!AH46,'Loan Detail'!$B$3*'Loan Detail'!$B$5,Balance!AH46), 0)</f>
        <v>-171.05806623070075</v>
      </c>
      <c r="AI46" s="8">
        <f>IF( Days!AI46 &gt; 0, IPMT('Loan Detail'!$B$2/'Loan Detail'!$B$5, Days!AI46,'Loan Detail'!$B$3*'Loan Detail'!$B$5,Balance!AI46), 0)</f>
        <v>-171.00283298772496</v>
      </c>
    </row>
    <row r="47" spans="1:35" x14ac:dyDescent="0.3">
      <c r="A47">
        <v>45</v>
      </c>
      <c r="B47">
        <f t="shared" si="0"/>
        <v>28</v>
      </c>
      <c r="C47" s="11">
        <v>44958</v>
      </c>
      <c r="D47" s="19">
        <f>SUM(E47:INDEX(E47:AI47,1,B47))</f>
        <v>-4918.7717287937494</v>
      </c>
      <c r="E47" s="8">
        <f>IF( Days!E47 &gt; 0, IPMT('Loan Detail'!$B$2/'Loan Detail'!$B$5, Days!E47,'Loan Detail'!$B$3*'Loan Detail'!$B$5,Balance!E47), 0)</f>
        <v>-170.97330255646628</v>
      </c>
      <c r="F47" s="8">
        <f>IF( Days!F47 &gt; 0, IPMT('Loan Detail'!$B$2/'Loan Detail'!$B$5, Days!F47,'Loan Detail'!$B$3*'Loan Detail'!$B$5,Balance!F47), 0)</f>
        <v>-170.91803512140021</v>
      </c>
      <c r="G47" s="8">
        <f>IF( Days!G47 &gt; 0, IPMT('Loan Detail'!$B$2/'Loan Detail'!$B$5, Days!G47,'Loan Detail'!$B$3*'Loan Detail'!$B$5,Balance!G47), 0)</f>
        <v>-170.86275474012672</v>
      </c>
      <c r="H47" s="8">
        <f>IF( Days!H47 &gt; 0, IPMT('Loan Detail'!$B$2/'Loan Detail'!$B$5, Days!H47,'Loan Detail'!$B$3*'Loan Detail'!$B$5,Balance!H47), 0)</f>
        <v>-170.8074614096133</v>
      </c>
      <c r="I47" s="8">
        <f>IF( Days!I47 &gt; 0, IPMT('Loan Detail'!$B$2/'Loan Detail'!$B$5, Days!I47,'Loan Detail'!$B$3*'Loan Detail'!$B$5,Balance!I47), 0)</f>
        <v>-177.12815193273141</v>
      </c>
      <c r="J47" s="8">
        <f>IF( Days!J47 &gt; 0, IPMT('Loan Detail'!$B$2/'Loan Detail'!$B$5, Days!J47,'Loan Detail'!$B$3*'Loan Detail'!$B$5,Balance!J47), 0)</f>
        <v>-177.07076703821772</v>
      </c>
      <c r="K47" s="8">
        <f>IF( Days!K47 &gt; 0, IPMT('Loan Detail'!$B$2/'Loan Detail'!$B$5, Days!K47,'Loan Detail'!$B$3*'Loan Detail'!$B$5,Balance!K47), 0)</f>
        <v>-177.01336870148904</v>
      </c>
      <c r="L47" s="8">
        <f>IF( Days!L47 &gt; 0, IPMT('Loan Detail'!$B$2/'Loan Detail'!$B$5, Days!L47,'Loan Detail'!$B$3*'Loan Detail'!$B$5,Balance!L47), 0)</f>
        <v>-176.95595691939656</v>
      </c>
      <c r="M47" s="8">
        <f>IF( Days!M47 &gt; 0, IPMT('Loan Detail'!$B$2/'Loan Detail'!$B$5, Days!M47,'Loan Detail'!$B$3*'Loan Detail'!$B$5,Balance!M47), 0)</f>
        <v>-176.89853168879071</v>
      </c>
      <c r="N47" s="8">
        <f>IF( Days!N47 &gt; 0, IPMT('Loan Detail'!$B$2/'Loan Detail'!$B$5, Days!N47,'Loan Detail'!$B$3*'Loan Detail'!$B$5,Balance!N47), 0)</f>
        <v>-176.84109300652128</v>
      </c>
      <c r="O47" s="8">
        <f>IF( Days!O47 &gt; 0, IPMT('Loan Detail'!$B$2/'Loan Detail'!$B$5, Days!O47,'Loan Detail'!$B$3*'Loan Detail'!$B$5,Balance!O47), 0)</f>
        <v>-176.78364086943719</v>
      </c>
      <c r="P47" s="8">
        <f>IF( Days!P47 &gt; 0, IPMT('Loan Detail'!$B$2/'Loan Detail'!$B$5, Days!P47,'Loan Detail'!$B$3*'Loan Detail'!$B$5,Balance!P47), 0)</f>
        <v>-176.72617527438683</v>
      </c>
      <c r="Q47" s="8">
        <f>IF( Days!Q47 &gt; 0, IPMT('Loan Detail'!$B$2/'Loan Detail'!$B$5, Days!Q47,'Loan Detail'!$B$3*'Loan Detail'!$B$5,Balance!Q47), 0)</f>
        <v>-176.66869621821758</v>
      </c>
      <c r="R47" s="8">
        <f>IF( Days!R47 &gt; 0, IPMT('Loan Detail'!$B$2/'Loan Detail'!$B$5, Days!R47,'Loan Detail'!$B$3*'Loan Detail'!$B$5,Balance!R47), 0)</f>
        <v>-176.61120369777626</v>
      </c>
      <c r="S47" s="8">
        <f>IF( Days!S47 &gt; 0, IPMT('Loan Detail'!$B$2/'Loan Detail'!$B$5, Days!S47,'Loan Detail'!$B$3*'Loan Detail'!$B$5,Balance!S47), 0)</f>
        <v>-176.5536977099089</v>
      </c>
      <c r="T47" s="8">
        <f>IF( Days!T47 &gt; 0, IPMT('Loan Detail'!$B$2/'Loan Detail'!$B$5, Days!T47,'Loan Detail'!$B$3*'Loan Detail'!$B$5,Balance!T47), 0)</f>
        <v>-176.49617825146086</v>
      </c>
      <c r="U47" s="8">
        <f>IF( Days!U47 &gt; 0, IPMT('Loan Detail'!$B$2/'Loan Detail'!$B$5, Days!U47,'Loan Detail'!$B$3*'Loan Detail'!$B$5,Balance!U47), 0)</f>
        <v>-176.43864531927665</v>
      </c>
      <c r="V47" s="8">
        <f>IF( Days!V47 &gt; 0, IPMT('Loan Detail'!$B$2/'Loan Detail'!$B$5, Days!V47,'Loan Detail'!$B$3*'Loan Detail'!$B$5,Balance!V47), 0)</f>
        <v>-176.38109891020008</v>
      </c>
      <c r="W47" s="8">
        <f>IF( Days!W47 &gt; 0, IPMT('Loan Detail'!$B$2/'Loan Detail'!$B$5, Days!W47,'Loan Detail'!$B$3*'Loan Detail'!$B$5,Balance!W47), 0)</f>
        <v>-176.32353902107431</v>
      </c>
      <c r="X47" s="8">
        <f>IF( Days!X47 &gt; 0, IPMT('Loan Detail'!$B$2/'Loan Detail'!$B$5, Days!X47,'Loan Detail'!$B$3*'Loan Detail'!$B$5,Balance!X47), 0)</f>
        <v>-176.2659656487416</v>
      </c>
      <c r="Y47" s="8">
        <f>IF( Days!Y47 &gt; 0, IPMT('Loan Detail'!$B$2/'Loan Detail'!$B$5, Days!Y47,'Loan Detail'!$B$3*'Loan Detail'!$B$5,Balance!Y47), 0)</f>
        <v>-176.20837879004361</v>
      </c>
      <c r="Z47" s="8">
        <f>IF( Days!Z47 &gt; 0, IPMT('Loan Detail'!$B$2/'Loan Detail'!$B$5, Days!Z47,'Loan Detail'!$B$3*'Loan Detail'!$B$5,Balance!Z47), 0)</f>
        <v>-176.15077844182116</v>
      </c>
      <c r="AA47" s="8">
        <f>IF( Days!AA47 &gt; 0, IPMT('Loan Detail'!$B$2/'Loan Detail'!$B$5, Days!AA47,'Loan Detail'!$B$3*'Loan Detail'!$B$5,Balance!AA47), 0)</f>
        <v>-176.09316460091446</v>
      </c>
      <c r="AB47" s="8">
        <f>IF( Days!AB47 &gt; 0, IPMT('Loan Detail'!$B$2/'Loan Detail'!$B$5, Days!AB47,'Loan Detail'!$B$3*'Loan Detail'!$B$5,Balance!AB47), 0)</f>
        <v>-176.03553726416277</v>
      </c>
      <c r="AC47" s="8">
        <f>IF( Days!AC47 &gt; 0, IPMT('Loan Detail'!$B$2/'Loan Detail'!$B$5, Days!AC47,'Loan Detail'!$B$3*'Loan Detail'!$B$5,Balance!AC47), 0)</f>
        <v>-175.97789642840482</v>
      </c>
      <c r="AD47" s="8">
        <f>IF( Days!AD47 &gt; 0, IPMT('Loan Detail'!$B$2/'Loan Detail'!$B$5, Days!AD47,'Loan Detail'!$B$3*'Loan Detail'!$B$5,Balance!AD47), 0)</f>
        <v>-175.9202420904785</v>
      </c>
      <c r="AE47" s="8">
        <f>IF( Days!AE47 &gt; 0, IPMT('Loan Detail'!$B$2/'Loan Detail'!$B$5, Days!AE47,'Loan Detail'!$B$3*'Loan Detail'!$B$5,Balance!AE47), 0)</f>
        <v>-175.86257424722095</v>
      </c>
      <c r="AF47" s="8">
        <f>IF( Days!AF47 &gt; 0, IPMT('Loan Detail'!$B$2/'Loan Detail'!$B$5, Days!AF47,'Loan Detail'!$B$3*'Loan Detail'!$B$5,Balance!AF47), 0)</f>
        <v>-175.80489289546858</v>
      </c>
      <c r="AG47" s="8">
        <f>IF( Days!AG47 &gt; 0, IPMT('Loan Detail'!$B$2/'Loan Detail'!$B$5, Days!AG47,'Loan Detail'!$B$3*'Loan Detail'!$B$5,Balance!AG47), 0)</f>
        <v>-175.74719803205713</v>
      </c>
      <c r="AH47" s="8">
        <f>IF( Days!AH47 &gt; 0, IPMT('Loan Detail'!$B$2/'Loan Detail'!$B$5, Days!AH47,'Loan Detail'!$B$3*'Loan Detail'!$B$5,Balance!AH47), 0)</f>
        <v>-175.68948965382157</v>
      </c>
      <c r="AI47" s="8">
        <f>IF( Days!AI47 &gt; 0, IPMT('Loan Detail'!$B$2/'Loan Detail'!$B$5, Days!AI47,'Loan Detail'!$B$3*'Loan Detail'!$B$5,Balance!AI47), 0)</f>
        <v>-175.63176775759598</v>
      </c>
    </row>
    <row r="48" spans="1:35" x14ac:dyDescent="0.3">
      <c r="A48">
        <v>46</v>
      </c>
      <c r="B48">
        <f t="shared" si="0"/>
        <v>31</v>
      </c>
      <c r="C48" s="11">
        <v>44986</v>
      </c>
      <c r="D48" s="19">
        <f>SUM(E48:INDEX(E48:AI48,1,B48))</f>
        <v>-5589.1212772394083</v>
      </c>
      <c r="E48" s="8">
        <f>IF( Days!E48 &gt; 0, IPMT('Loan Detail'!$B$2/'Loan Detail'!$B$5, Days!E48,'Loan Detail'!$B$3*'Loan Detail'!$B$5,Balance!E48), 0)</f>
        <v>-175.68233949224552</v>
      </c>
      <c r="F48" s="8">
        <f>IF( Days!F48 &gt; 0, IPMT('Loan Detail'!$B$2/'Loan Detail'!$B$5, Days!F48,'Loan Detail'!$B$3*'Loan Detail'!$B$5,Balance!F48), 0)</f>
        <v>-175.62465241097055</v>
      </c>
      <c r="G48" s="8">
        <f>IF( Days!G48 &gt; 0, IPMT('Loan Detail'!$B$2/'Loan Detail'!$B$5, Days!G48,'Loan Detail'!$B$3*'Loan Detail'!$B$5,Balance!G48), 0)</f>
        <v>-175.56695181669426</v>
      </c>
      <c r="H48" s="8">
        <f>IF( Days!H48 &gt; 0, IPMT('Loan Detail'!$B$2/'Loan Detail'!$B$5, Days!H48,'Loan Detail'!$B$3*'Loan Detail'!$B$5,Balance!H48), 0)</f>
        <v>-175.50923770625141</v>
      </c>
      <c r="I48" s="8">
        <f>IF( Days!I48 &gt; 0, IPMT('Loan Detail'!$B$2/'Loan Detail'!$B$5, Days!I48,'Loan Detail'!$B$3*'Loan Detail'!$B$5,Balance!I48), 0)</f>
        <v>-181.76948522679623</v>
      </c>
      <c r="J48" s="8">
        <f>IF( Days!J48 &gt; 0, IPMT('Loan Detail'!$B$2/'Loan Detail'!$B$5, Days!J48,'Loan Detail'!$B$3*'Loan Detail'!$B$5,Balance!J48), 0)</f>
        <v>-181.70966482672742</v>
      </c>
      <c r="K48" s="8">
        <f>IF( Days!K48 &gt; 0, IPMT('Loan Detail'!$B$2/'Loan Detail'!$B$5, Days!K48,'Loan Detail'!$B$3*'Loan Detail'!$B$5,Balance!K48), 0)</f>
        <v>-181.64983041393472</v>
      </c>
      <c r="L48" s="8">
        <f>IF( Days!L48 &gt; 0, IPMT('Loan Detail'!$B$2/'Loan Detail'!$B$5, Days!L48,'Loan Detail'!$B$3*'Loan Detail'!$B$5,Balance!L48), 0)</f>
        <v>-181.58998198513572</v>
      </c>
      <c r="M48" s="8">
        <f>IF( Days!M48 &gt; 0, IPMT('Loan Detail'!$B$2/'Loan Detail'!$B$5, Days!M48,'Loan Detail'!$B$3*'Loan Detail'!$B$5,Balance!M48), 0)</f>
        <v>-181.53011953704723</v>
      </c>
      <c r="N48" s="8">
        <f>IF( Days!N48 &gt; 0, IPMT('Loan Detail'!$B$2/'Loan Detail'!$B$5, Days!N48,'Loan Detail'!$B$3*'Loan Detail'!$B$5,Balance!N48), 0)</f>
        <v>-181.47024306638531</v>
      </c>
      <c r="O48" s="8">
        <f>IF( Days!O48 &gt; 0, IPMT('Loan Detail'!$B$2/'Loan Detail'!$B$5, Days!O48,'Loan Detail'!$B$3*'Loan Detail'!$B$5,Balance!O48), 0)</f>
        <v>-181.41035256986518</v>
      </c>
      <c r="P48" s="8">
        <f>IF( Days!P48 &gt; 0, IPMT('Loan Detail'!$B$2/'Loan Detail'!$B$5, Days!P48,'Loan Detail'!$B$3*'Loan Detail'!$B$5,Balance!P48), 0)</f>
        <v>-181.35044804420136</v>
      </c>
      <c r="Q48" s="8">
        <f>IF( Days!Q48 &gt; 0, IPMT('Loan Detail'!$B$2/'Loan Detail'!$B$5, Days!Q48,'Loan Detail'!$B$3*'Loan Detail'!$B$5,Balance!Q48), 0)</f>
        <v>-181.29052948610749</v>
      </c>
      <c r="R48" s="8">
        <f>IF( Days!R48 &gt; 0, IPMT('Loan Detail'!$B$2/'Loan Detail'!$B$5, Days!R48,'Loan Detail'!$B$3*'Loan Detail'!$B$5,Balance!R48), 0)</f>
        <v>-181.23059689229666</v>
      </c>
      <c r="S48" s="8">
        <f>IF( Days!S48 &gt; 0, IPMT('Loan Detail'!$B$2/'Loan Detail'!$B$5, Days!S48,'Loan Detail'!$B$3*'Loan Detail'!$B$5,Balance!S48), 0)</f>
        <v>-181.17065025948099</v>
      </c>
      <c r="T48" s="8">
        <f>IF( Days!T48 &gt; 0, IPMT('Loan Detail'!$B$2/'Loan Detail'!$B$5, Days!T48,'Loan Detail'!$B$3*'Loan Detail'!$B$5,Balance!T48), 0)</f>
        <v>-181.11068958437184</v>
      </c>
      <c r="U48" s="8">
        <f>IF( Days!U48 &gt; 0, IPMT('Loan Detail'!$B$2/'Loan Detail'!$B$5, Days!U48,'Loan Detail'!$B$3*'Loan Detail'!$B$5,Balance!U48), 0)</f>
        <v>-181.05071486367993</v>
      </c>
      <c r="V48" s="8">
        <f>IF( Days!V48 &gt; 0, IPMT('Loan Detail'!$B$2/'Loan Detail'!$B$5, Days!V48,'Loan Detail'!$B$3*'Loan Detail'!$B$5,Balance!V48), 0)</f>
        <v>-180.99072609411502</v>
      </c>
      <c r="W48" s="8">
        <f>IF( Days!W48 &gt; 0, IPMT('Loan Detail'!$B$2/'Loan Detail'!$B$5, Days!W48,'Loan Detail'!$B$3*'Loan Detail'!$B$5,Balance!W48), 0)</f>
        <v>-180.9307232723863</v>
      </c>
      <c r="X48" s="8">
        <f>IF( Days!X48 &gt; 0, IPMT('Loan Detail'!$B$2/'Loan Detail'!$B$5, Days!X48,'Loan Detail'!$B$3*'Loan Detail'!$B$5,Balance!X48), 0)</f>
        <v>-180.87070639520215</v>
      </c>
      <c r="Y48" s="8">
        <f>IF( Days!Y48 &gt; 0, IPMT('Loan Detail'!$B$2/'Loan Detail'!$B$5, Days!Y48,'Loan Detail'!$B$3*'Loan Detail'!$B$5,Balance!Y48), 0)</f>
        <v>-180.81067545926996</v>
      </c>
      <c r="Z48" s="8">
        <f>IF( Days!Z48 &gt; 0, IPMT('Loan Detail'!$B$2/'Loan Detail'!$B$5, Days!Z48,'Loan Detail'!$B$3*'Loan Detail'!$B$5,Balance!Z48), 0)</f>
        <v>-180.75063046129665</v>
      </c>
      <c r="AA48" s="8">
        <f>IF( Days!AA48 &gt; 0, IPMT('Loan Detail'!$B$2/'Loan Detail'!$B$5, Days!AA48,'Loan Detail'!$B$3*'Loan Detail'!$B$5,Balance!AA48), 0)</f>
        <v>-180.69057139798821</v>
      </c>
      <c r="AB48" s="8">
        <f>IF( Days!AB48 &gt; 0, IPMT('Loan Detail'!$B$2/'Loan Detail'!$B$5, Days!AB48,'Loan Detail'!$B$3*'Loan Detail'!$B$5,Balance!AB48), 0)</f>
        <v>-180.63049826604987</v>
      </c>
      <c r="AC48" s="8">
        <f>IF( Days!AC48 &gt; 0, IPMT('Loan Detail'!$B$2/'Loan Detail'!$B$5, Days!AC48,'Loan Detail'!$B$3*'Loan Detail'!$B$5,Balance!AC48), 0)</f>
        <v>-180.57041106218611</v>
      </c>
      <c r="AD48" s="8">
        <f>IF( Days!AD48 &gt; 0, IPMT('Loan Detail'!$B$2/'Loan Detail'!$B$5, Days!AD48,'Loan Detail'!$B$3*'Loan Detail'!$B$5,Balance!AD48), 0)</f>
        <v>-180.51030978310061</v>
      </c>
      <c r="AE48" s="8">
        <f>IF( Days!AE48 &gt; 0, IPMT('Loan Detail'!$B$2/'Loan Detail'!$B$5, Days!AE48,'Loan Detail'!$B$3*'Loan Detail'!$B$5,Balance!AE48), 0)</f>
        <v>-180.45019442549633</v>
      </c>
      <c r="AF48" s="8">
        <f>IF( Days!AF48 &gt; 0, IPMT('Loan Detail'!$B$2/'Loan Detail'!$B$5, Days!AF48,'Loan Detail'!$B$3*'Loan Detail'!$B$5,Balance!AF48), 0)</f>
        <v>-180.39006498607543</v>
      </c>
      <c r="AG48" s="8">
        <f>IF( Days!AG48 &gt; 0, IPMT('Loan Detail'!$B$2/'Loan Detail'!$B$5, Days!AG48,'Loan Detail'!$B$3*'Loan Detail'!$B$5,Balance!AG48), 0)</f>
        <v>-180.32992146153921</v>
      </c>
      <c r="AH48" s="8">
        <f>IF( Days!AH48 &gt; 0, IPMT('Loan Detail'!$B$2/'Loan Detail'!$B$5, Days!AH48,'Loan Detail'!$B$3*'Loan Detail'!$B$5,Balance!AH48), 0)</f>
        <v>-180.26976384858835</v>
      </c>
      <c r="AI48" s="8">
        <f>IF( Days!AI48 &gt; 0, IPMT('Loan Detail'!$B$2/'Loan Detail'!$B$5, Days!AI48,'Loan Detail'!$B$3*'Loan Detail'!$B$5,Balance!AI48), 0)</f>
        <v>-180.20959214392269</v>
      </c>
    </row>
    <row r="49" spans="1:35" x14ac:dyDescent="0.3">
      <c r="A49">
        <v>47</v>
      </c>
      <c r="B49">
        <f t="shared" si="0"/>
        <v>30</v>
      </c>
      <c r="C49" s="11">
        <v>45017</v>
      </c>
      <c r="D49" s="19">
        <f>SUM(E49:INDEX(E49:AI49,1,B49))</f>
        <v>-5543.5032919815594</v>
      </c>
      <c r="E49" s="8">
        <f>IF( Days!E49 &gt; 0, IPMT('Loan Detail'!$B$2/'Loan Detail'!$B$5, Days!E49,'Loan Detail'!$B$3*'Loan Detail'!$B$5,Balance!E49), 0)</f>
        <v>-180.26201247528221</v>
      </c>
      <c r="F49" s="8">
        <f>IF( Days!F49 &gt; 0, IPMT('Loan Detail'!$B$2/'Loan Detail'!$B$5, Days!F49,'Loan Detail'!$B$3*'Loan Detail'!$B$5,Balance!F49), 0)</f>
        <v>-180.20177494808573</v>
      </c>
      <c r="G49" s="8">
        <f>IF( Days!G49 &gt; 0, IPMT('Loan Detail'!$B$2/'Loan Detail'!$B$5, Days!G49,'Loan Detail'!$B$3*'Loan Detail'!$B$5,Balance!G49), 0)</f>
        <v>-180.14152331045489</v>
      </c>
      <c r="H49" s="8">
        <f>IF( Days!H49 &gt; 0, IPMT('Loan Detail'!$B$2/'Loan Detail'!$B$5, Days!H49,'Loan Detail'!$B$3*'Loan Detail'!$B$5,Balance!H49), 0)</f>
        <v>-180.08125755908418</v>
      </c>
      <c r="I49" s="8">
        <f>IF( Days!I49 &gt; 0, IPMT('Loan Detail'!$B$2/'Loan Detail'!$B$5, Days!I49,'Loan Detail'!$B$3*'Loan Detail'!$B$5,Balance!I49), 0)</f>
        <v>-186.27426916434732</v>
      </c>
      <c r="J49" s="8">
        <f>IF( Days!J49 &gt; 0, IPMT('Loan Detail'!$B$2/'Loan Detail'!$B$5, Days!J49,'Loan Detail'!$B$3*'Loan Detail'!$B$5,Balance!J49), 0)</f>
        <v>-186.21188077585464</v>
      </c>
      <c r="K49" s="8">
        <f>IF( Days!K49 &gt; 0, IPMT('Loan Detail'!$B$2/'Loan Detail'!$B$5, Days!K49,'Loan Detail'!$B$3*'Loan Detail'!$B$5,Balance!K49), 0)</f>
        <v>-186.14947777309555</v>
      </c>
      <c r="L49" s="8">
        <f>IF( Days!L49 &gt; 0, IPMT('Loan Detail'!$B$2/'Loan Detail'!$B$5, Days!L49,'Loan Detail'!$B$3*'Loan Detail'!$B$5,Balance!L49), 0)</f>
        <v>-186.08706015264687</v>
      </c>
      <c r="M49" s="8">
        <f>IF( Days!M49 &gt; 0, IPMT('Loan Detail'!$B$2/'Loan Detail'!$B$5, Days!M49,'Loan Detail'!$B$3*'Loan Detail'!$B$5,Balance!M49), 0)</f>
        <v>-186.02462791108428</v>
      </c>
      <c r="N49" s="8">
        <f>IF( Days!N49 &gt; 0, IPMT('Loan Detail'!$B$2/'Loan Detail'!$B$5, Days!N49,'Loan Detail'!$B$3*'Loan Detail'!$B$5,Balance!N49), 0)</f>
        <v>-185.96218104498297</v>
      </c>
      <c r="O49" s="8">
        <f>IF( Days!O49 &gt; 0, IPMT('Loan Detail'!$B$2/'Loan Detail'!$B$5, Days!O49,'Loan Detail'!$B$3*'Loan Detail'!$B$5,Balance!O49), 0)</f>
        <v>-185.8997195509171</v>
      </c>
      <c r="P49" s="8">
        <f>IF( Days!P49 &gt; 0, IPMT('Loan Detail'!$B$2/'Loan Detail'!$B$5, Days!P49,'Loan Detail'!$B$3*'Loan Detail'!$B$5,Balance!P49), 0)</f>
        <v>-185.83724342546017</v>
      </c>
      <c r="Q49" s="8">
        <f>IF( Days!Q49 &gt; 0, IPMT('Loan Detail'!$B$2/'Loan Detail'!$B$5, Days!Q49,'Loan Detail'!$B$3*'Loan Detail'!$B$5,Balance!Q49), 0)</f>
        <v>-185.77475266518476</v>
      </c>
      <c r="R49" s="8">
        <f>IF( Days!R49 &gt; 0, IPMT('Loan Detail'!$B$2/'Loan Detail'!$B$5, Days!R49,'Loan Detail'!$B$3*'Loan Detail'!$B$5,Balance!R49), 0)</f>
        <v>-185.71224726666284</v>
      </c>
      <c r="S49" s="8">
        <f>IF( Days!S49 &gt; 0, IPMT('Loan Detail'!$B$2/'Loan Detail'!$B$5, Days!S49,'Loan Detail'!$B$3*'Loan Detail'!$B$5,Balance!S49), 0)</f>
        <v>-185.64972722646536</v>
      </c>
      <c r="T49" s="8">
        <f>IF( Days!T49 &gt; 0, IPMT('Loan Detail'!$B$2/'Loan Detail'!$B$5, Days!T49,'Loan Detail'!$B$3*'Loan Detail'!$B$5,Balance!T49), 0)</f>
        <v>-185.58719254116255</v>
      </c>
      <c r="U49" s="8">
        <f>IF( Days!U49 &gt; 0, IPMT('Loan Detail'!$B$2/'Loan Detail'!$B$5, Days!U49,'Loan Detail'!$B$3*'Loan Detail'!$B$5,Balance!U49), 0)</f>
        <v>-185.52464320732383</v>
      </c>
      <c r="V49" s="8">
        <f>IF( Days!V49 &gt; 0, IPMT('Loan Detail'!$B$2/'Loan Detail'!$B$5, Days!V49,'Loan Detail'!$B$3*'Loan Detail'!$B$5,Balance!V49), 0)</f>
        <v>-185.46207922151794</v>
      </c>
      <c r="W49" s="8">
        <f>IF( Days!W49 &gt; 0, IPMT('Loan Detail'!$B$2/'Loan Detail'!$B$5, Days!W49,'Loan Detail'!$B$3*'Loan Detail'!$B$5,Balance!W49), 0)</f>
        <v>-185.39950058031263</v>
      </c>
      <c r="X49" s="8">
        <f>IF( Days!X49 &gt; 0, IPMT('Loan Detail'!$B$2/'Loan Detail'!$B$5, Days!X49,'Loan Detail'!$B$3*'Loan Detail'!$B$5,Balance!X49), 0)</f>
        <v>-185.33690728027489</v>
      </c>
      <c r="Y49" s="8">
        <f>IF( Days!Y49 &gt; 0, IPMT('Loan Detail'!$B$2/'Loan Detail'!$B$5, Days!Y49,'Loan Detail'!$B$3*'Loan Detail'!$B$5,Balance!Y49), 0)</f>
        <v>-185.27429931797099</v>
      </c>
      <c r="Z49" s="8">
        <f>IF( Days!Z49 &gt; 0, IPMT('Loan Detail'!$B$2/'Loan Detail'!$B$5, Days!Z49,'Loan Detail'!$B$3*'Loan Detail'!$B$5,Balance!Z49), 0)</f>
        <v>-185.21167668996634</v>
      </c>
      <c r="AA49" s="8">
        <f>IF( Days!AA49 &gt; 0, IPMT('Loan Detail'!$B$2/'Loan Detail'!$B$5, Days!AA49,'Loan Detail'!$B$3*'Loan Detail'!$B$5,Balance!AA49), 0)</f>
        <v>-185.14903939282556</v>
      </c>
      <c r="AB49" s="8">
        <f>IF( Days!AB49 &gt; 0, IPMT('Loan Detail'!$B$2/'Loan Detail'!$B$5, Days!AB49,'Loan Detail'!$B$3*'Loan Detail'!$B$5,Balance!AB49), 0)</f>
        <v>-185.08638742311243</v>
      </c>
      <c r="AC49" s="8">
        <f>IF( Days!AC49 &gt; 0, IPMT('Loan Detail'!$B$2/'Loan Detail'!$B$5, Days!AC49,'Loan Detail'!$B$3*'Loan Detail'!$B$5,Balance!AC49), 0)</f>
        <v>-185.02372077738988</v>
      </c>
      <c r="AD49" s="8">
        <f>IF( Days!AD49 &gt; 0, IPMT('Loan Detail'!$B$2/'Loan Detail'!$B$5, Days!AD49,'Loan Detail'!$B$3*'Loan Detail'!$B$5,Balance!AD49), 0)</f>
        <v>-184.96103945222026</v>
      </c>
      <c r="AE49" s="8">
        <f>IF( Days!AE49 &gt; 0, IPMT('Loan Detail'!$B$2/'Loan Detail'!$B$5, Days!AE49,'Loan Detail'!$B$3*'Loan Detail'!$B$5,Balance!AE49), 0)</f>
        <v>-184.89834344416485</v>
      </c>
      <c r="AF49" s="8">
        <f>IF( Days!AF49 &gt; 0, IPMT('Loan Detail'!$B$2/'Loan Detail'!$B$5, Days!AF49,'Loan Detail'!$B$3*'Loan Detail'!$B$5,Balance!AF49), 0)</f>
        <v>-184.83563274978431</v>
      </c>
      <c r="AG49" s="8">
        <f>IF( Days!AG49 &gt; 0, IPMT('Loan Detail'!$B$2/'Loan Detail'!$B$5, Days!AG49,'Loan Detail'!$B$3*'Loan Detail'!$B$5,Balance!AG49), 0)</f>
        <v>-184.77290736563833</v>
      </c>
      <c r="AH49" s="8">
        <f>IF( Days!AH49 &gt; 0, IPMT('Loan Detail'!$B$2/'Loan Detail'!$B$5, Days!AH49,'Loan Detail'!$B$3*'Loan Detail'!$B$5,Balance!AH49), 0)</f>
        <v>-184.71016728828593</v>
      </c>
      <c r="AI49" s="8">
        <f>IF( Days!AI49 &gt; 0, IPMT('Loan Detail'!$B$2/'Loan Detail'!$B$5, Days!AI49,'Loan Detail'!$B$3*'Loan Detail'!$B$5,Balance!AI49), 0)</f>
        <v>-184.64741251428524</v>
      </c>
    </row>
    <row r="50" spans="1:35" x14ac:dyDescent="0.3">
      <c r="A50">
        <v>48</v>
      </c>
      <c r="B50">
        <f t="shared" si="0"/>
        <v>31</v>
      </c>
      <c r="C50" s="11">
        <v>45047</v>
      </c>
      <c r="D50" s="19">
        <f>SUM(E50:INDEX(E50:AI50,1,B50))</f>
        <v>-5860.9766871841039</v>
      </c>
      <c r="E50" s="8">
        <f>IF( Days!E50 &gt; 0, IPMT('Loan Detail'!$B$2/'Loan Detail'!$B$5, Days!E50,'Loan Detail'!$B$3*'Loan Detail'!$B$5,Balance!E50), 0)</f>
        <v>-184.63982663241876</v>
      </c>
      <c r="F50" s="8">
        <f>IF( Days!F50 &gt; 0, IPMT('Loan Detail'!$B$2/'Loan Detail'!$B$5, Days!F50,'Loan Detail'!$B$3*'Loan Detail'!$B$5,Balance!F50), 0)</f>
        <v>-184.57705973708968</v>
      </c>
      <c r="G50" s="8">
        <f>IF( Days!G50 &gt; 0, IPMT('Loan Detail'!$B$2/'Loan Detail'!$B$5, Days!G50,'Loan Detail'!$B$3*'Loan Detail'!$B$5,Balance!G50), 0)</f>
        <v>-184.51427813883035</v>
      </c>
      <c r="H50" s="8">
        <f>IF( Days!H50 &gt; 0, IPMT('Loan Detail'!$B$2/'Loan Detail'!$B$5, Days!H50,'Loan Detail'!$B$3*'Loan Detail'!$B$5,Balance!H50), 0)</f>
        <v>-184.45148183419661</v>
      </c>
      <c r="I50" s="8">
        <f>IF( Days!I50 &gt; 0, IPMT('Loan Detail'!$B$2/'Loan Detail'!$B$5, Days!I50,'Loan Detail'!$B$3*'Loan Detail'!$B$5,Balance!I50), 0)</f>
        <v>-190.57891642080179</v>
      </c>
      <c r="J50" s="8">
        <f>IF( Days!J50 &gt; 0, IPMT('Loan Detail'!$B$2/'Loan Detail'!$B$5, Days!J50,'Loan Detail'!$B$3*'Loan Detail'!$B$5,Balance!J50), 0)</f>
        <v>-190.51398152508054</v>
      </c>
      <c r="K50" s="8">
        <f>IF( Days!K50 &gt; 0, IPMT('Loan Detail'!$B$2/'Loan Detail'!$B$5, Days!K50,'Loan Detail'!$B$3*'Loan Detail'!$B$5,Balance!K50), 0)</f>
        <v>-190.44903141858231</v>
      </c>
      <c r="L50" s="8">
        <f>IF( Days!L50 &gt; 0, IPMT('Loan Detail'!$B$2/'Loan Detail'!$B$5, Days!L50,'Loan Detail'!$B$3*'Loan Detail'!$B$5,Balance!L50), 0)</f>
        <v>-190.38406609774412</v>
      </c>
      <c r="M50" s="8">
        <f>IF( Days!M50 &gt; 0, IPMT('Loan Detail'!$B$2/'Loan Detail'!$B$5, Days!M50,'Loan Detail'!$B$3*'Loan Detail'!$B$5,Balance!M50), 0)</f>
        <v>-190.31908555900199</v>
      </c>
      <c r="N50" s="8">
        <f>IF( Days!N50 &gt; 0, IPMT('Loan Detail'!$B$2/'Loan Detail'!$B$5, Days!N50,'Loan Detail'!$B$3*'Loan Detail'!$B$5,Balance!N50), 0)</f>
        <v>-190.2540897987912</v>
      </c>
      <c r="O50" s="8">
        <f>IF( Days!O50 &gt; 0, IPMT('Loan Detail'!$B$2/'Loan Detail'!$B$5, Days!O50,'Loan Detail'!$B$3*'Loan Detail'!$B$5,Balance!O50), 0)</f>
        <v>-190.18907881354616</v>
      </c>
      <c r="P50" s="8">
        <f>IF( Days!P50 &gt; 0, IPMT('Loan Detail'!$B$2/'Loan Detail'!$B$5, Days!P50,'Loan Detail'!$B$3*'Loan Detail'!$B$5,Balance!P50), 0)</f>
        <v>-190.12405259970046</v>
      </c>
      <c r="Q50" s="8">
        <f>IF( Days!Q50 &gt; 0, IPMT('Loan Detail'!$B$2/'Loan Detail'!$B$5, Days!Q50,'Loan Detail'!$B$3*'Loan Detail'!$B$5,Balance!Q50), 0)</f>
        <v>-190.05901115368684</v>
      </c>
      <c r="R50" s="8">
        <f>IF( Days!R50 &gt; 0, IPMT('Loan Detail'!$B$2/'Loan Detail'!$B$5, Days!R50,'Loan Detail'!$B$3*'Loan Detail'!$B$5,Balance!R50), 0)</f>
        <v>-189.99395447193729</v>
      </c>
      <c r="S50" s="8">
        <f>IF( Days!S50 &gt; 0, IPMT('Loan Detail'!$B$2/'Loan Detail'!$B$5, Days!S50,'Loan Detail'!$B$3*'Loan Detail'!$B$5,Balance!S50), 0)</f>
        <v>-189.9288825508828</v>
      </c>
      <c r="T50" s="8">
        <f>IF( Days!T50 &gt; 0, IPMT('Loan Detail'!$B$2/'Loan Detail'!$B$5, Days!T50,'Loan Detail'!$B$3*'Loan Detail'!$B$5,Balance!T50), 0)</f>
        <v>-189.86379538695365</v>
      </c>
      <c r="U50" s="8">
        <f>IF( Days!U50 &gt; 0, IPMT('Loan Detail'!$B$2/'Loan Detail'!$B$5, Days!U50,'Loan Detail'!$B$3*'Loan Detail'!$B$5,Balance!U50), 0)</f>
        <v>-189.79869297657925</v>
      </c>
      <c r="V50" s="8">
        <f>IF( Days!V50 &gt; 0, IPMT('Loan Detail'!$B$2/'Loan Detail'!$B$5, Days!V50,'Loan Detail'!$B$3*'Loan Detail'!$B$5,Balance!V50), 0)</f>
        <v>-189.73357531618819</v>
      </c>
      <c r="W50" s="8">
        <f>IF( Days!W50 &gt; 0, IPMT('Loan Detail'!$B$2/'Loan Detail'!$B$5, Days!W50,'Loan Detail'!$B$3*'Loan Detail'!$B$5,Balance!W50), 0)</f>
        <v>-189.66844240220817</v>
      </c>
      <c r="X50" s="8">
        <f>IF( Days!X50 &gt; 0, IPMT('Loan Detail'!$B$2/'Loan Detail'!$B$5, Days!X50,'Loan Detail'!$B$3*'Loan Detail'!$B$5,Balance!X50), 0)</f>
        <v>-189.60329423106614</v>
      </c>
      <c r="Y50" s="8">
        <f>IF( Days!Y50 &gt; 0, IPMT('Loan Detail'!$B$2/'Loan Detail'!$B$5, Days!Y50,'Loan Detail'!$B$3*'Loan Detail'!$B$5,Balance!Y50), 0)</f>
        <v>-189.53813079918808</v>
      </c>
      <c r="Z50" s="8">
        <f>IF( Days!Z50 &gt; 0, IPMT('Loan Detail'!$B$2/'Loan Detail'!$B$5, Days!Z50,'Loan Detail'!$B$3*'Loan Detail'!$B$5,Balance!Z50), 0)</f>
        <v>-189.47295210299933</v>
      </c>
      <c r="AA50" s="8">
        <f>IF( Days!AA50 &gt; 0, IPMT('Loan Detail'!$B$2/'Loan Detail'!$B$5, Days!AA50,'Loan Detail'!$B$3*'Loan Detail'!$B$5,Balance!AA50), 0)</f>
        <v>-189.40775813892418</v>
      </c>
      <c r="AB50" s="8">
        <f>IF( Days!AB50 &gt; 0, IPMT('Loan Detail'!$B$2/'Loan Detail'!$B$5, Days!AB50,'Loan Detail'!$B$3*'Loan Detail'!$B$5,Balance!AB50), 0)</f>
        <v>-189.34254890338622</v>
      </c>
      <c r="AC50" s="8">
        <f>IF( Days!AC50 &gt; 0, IPMT('Loan Detail'!$B$2/'Loan Detail'!$B$5, Days!AC50,'Loan Detail'!$B$3*'Loan Detail'!$B$5,Balance!AC50), 0)</f>
        <v>-189.27732439280814</v>
      </c>
      <c r="AD50" s="8">
        <f>IF( Days!AD50 &gt; 0, IPMT('Loan Detail'!$B$2/'Loan Detail'!$B$5, Days!AD50,'Loan Detail'!$B$3*'Loan Detail'!$B$5,Balance!AD50), 0)</f>
        <v>-189.21208460361183</v>
      </c>
      <c r="AE50" s="8">
        <f>IF( Days!AE50 &gt; 0, IPMT('Loan Detail'!$B$2/'Loan Detail'!$B$5, Days!AE50,'Loan Detail'!$B$3*'Loan Detail'!$B$5,Balance!AE50), 0)</f>
        <v>-189.14682953221833</v>
      </c>
      <c r="AF50" s="8">
        <f>IF( Days!AF50 &gt; 0, IPMT('Loan Detail'!$B$2/'Loan Detail'!$B$5, Days!AF50,'Loan Detail'!$B$3*'Loan Detail'!$B$5,Balance!AF50), 0)</f>
        <v>-189.08155917504783</v>
      </c>
      <c r="AG50" s="8">
        <f>IF( Days!AG50 &gt; 0, IPMT('Loan Detail'!$B$2/'Loan Detail'!$B$5, Days!AG50,'Loan Detail'!$B$3*'Loan Detail'!$B$5,Balance!AG50), 0)</f>
        <v>-189.01627352851972</v>
      </c>
      <c r="AH50" s="8">
        <f>IF( Days!AH50 &gt; 0, IPMT('Loan Detail'!$B$2/'Loan Detail'!$B$5, Days!AH50,'Loan Detail'!$B$3*'Loan Detail'!$B$5,Balance!AH50), 0)</f>
        <v>-188.95097258905241</v>
      </c>
      <c r="AI50" s="8">
        <f>IF( Days!AI50 &gt; 0, IPMT('Loan Detail'!$B$2/'Loan Detail'!$B$5, Days!AI50,'Loan Detail'!$B$3*'Loan Detail'!$B$5,Balance!AI50), 0)</f>
        <v>-188.88565635306372</v>
      </c>
    </row>
    <row r="51" spans="1:35" x14ac:dyDescent="0.3">
      <c r="A51">
        <v>49</v>
      </c>
      <c r="B51">
        <f t="shared" si="0"/>
        <v>30</v>
      </c>
      <c r="C51" s="11">
        <v>45078</v>
      </c>
      <c r="D51" s="19">
        <f>SUM(E51:INDEX(E51:AI51,1,B51))</f>
        <v>-5796.229425709269</v>
      </c>
      <c r="E51" s="8">
        <f>IF( Days!E51 &gt; 0, IPMT('Loan Detail'!$B$2/'Loan Detail'!$B$5, Days!E51,'Loan Detail'!$B$3*'Loan Detail'!$B$5,Balance!E51), 0)</f>
        <v>-188.87255963045487</v>
      </c>
      <c r="F51" s="8">
        <f>IF( Days!F51 &gt; 0, IPMT('Loan Detail'!$B$2/'Loan Detail'!$B$5, Days!F51,'Loan Detail'!$B$3*'Loan Detail'!$B$5,Balance!F51), 0)</f>
        <v>-188.807194713276</v>
      </c>
      <c r="G51" s="8">
        <f>IF( Days!G51 &gt; 0, IPMT('Loan Detail'!$B$2/'Loan Detail'!$B$5, Days!G51,'Loan Detail'!$B$3*'Loan Detail'!$B$5,Balance!G51), 0)</f>
        <v>-188.74181448458901</v>
      </c>
      <c r="H51" s="8">
        <f>IF( Days!H51 &gt; 0, IPMT('Loan Detail'!$B$2/'Loan Detail'!$B$5, Days!H51,'Loan Detail'!$B$3*'Loan Detail'!$B$5,Balance!H51), 0)</f>
        <v>-188.67641894080734</v>
      </c>
      <c r="I51" s="8">
        <f>IF( Days!I51 &gt; 0, IPMT('Loan Detail'!$B$2/'Loan Detail'!$B$5, Days!I51,'Loan Detail'!$B$3*'Loan Detail'!$B$5,Balance!I51), 0)</f>
        <v>-194.73563920982664</v>
      </c>
      <c r="J51" s="8">
        <f>IF( Days!J51 &gt; 0, IPMT('Loan Detail'!$B$2/'Loan Detail'!$B$5, Days!J51,'Loan Detail'!$B$3*'Loan Detail'!$B$5,Balance!J51), 0)</f>
        <v>-194.66808848712438</v>
      </c>
      <c r="K51" s="8">
        <f>IF( Days!K51 &gt; 0, IPMT('Loan Detail'!$B$2/'Loan Detail'!$B$5, Days!K51,'Loan Detail'!$B$3*'Loan Detail'!$B$5,Balance!K51), 0)</f>
        <v>-194.60052194089664</v>
      </c>
      <c r="L51" s="8">
        <f>IF( Days!L51 &gt; 0, IPMT('Loan Detail'!$B$2/'Loan Detail'!$B$5, Days!L51,'Loan Detail'!$B$3*'Loan Detail'!$B$5,Balance!L51), 0)</f>
        <v>-194.53293956743687</v>
      </c>
      <c r="M51" s="8">
        <f>IF( Days!M51 &gt; 0, IPMT('Loan Detail'!$B$2/'Loan Detail'!$B$5, Days!M51,'Loan Detail'!$B$3*'Loan Detail'!$B$5,Balance!M51), 0)</f>
        <v>-194.46534136303754</v>
      </c>
      <c r="N51" s="8">
        <f>IF( Days!N51 &gt; 0, IPMT('Loan Detail'!$B$2/'Loan Detail'!$B$5, Days!N51,'Loan Detail'!$B$3*'Loan Detail'!$B$5,Balance!N51), 0)</f>
        <v>-194.39772732399032</v>
      </c>
      <c r="O51" s="8">
        <f>IF( Days!O51 &gt; 0, IPMT('Loan Detail'!$B$2/'Loan Detail'!$B$5, Days!O51,'Loan Detail'!$B$3*'Loan Detail'!$B$5,Balance!O51), 0)</f>
        <v>-194.33009744658605</v>
      </c>
      <c r="P51" s="8">
        <f>IF( Days!P51 &gt; 0, IPMT('Loan Detail'!$B$2/'Loan Detail'!$B$5, Days!P51,'Loan Detail'!$B$3*'Loan Detail'!$B$5,Balance!P51), 0)</f>
        <v>-194.26245172711458</v>
      </c>
      <c r="Q51" s="8">
        <f>IF( Days!Q51 &gt; 0, IPMT('Loan Detail'!$B$2/'Loan Detail'!$B$5, Days!Q51,'Loan Detail'!$B$3*'Loan Detail'!$B$5,Balance!Q51), 0)</f>
        <v>-194.19479016186494</v>
      </c>
      <c r="R51" s="8">
        <f>IF( Days!R51 &gt; 0, IPMT('Loan Detail'!$B$2/'Loan Detail'!$B$5, Days!R51,'Loan Detail'!$B$3*'Loan Detail'!$B$5,Balance!R51), 0)</f>
        <v>-194.12711274712547</v>
      </c>
      <c r="S51" s="8">
        <f>IF( Days!S51 &gt; 0, IPMT('Loan Detail'!$B$2/'Loan Detail'!$B$5, Days!S51,'Loan Detail'!$B$3*'Loan Detail'!$B$5,Balance!S51), 0)</f>
        <v>-194.05941947918328</v>
      </c>
      <c r="T51" s="8">
        <f>IF( Days!T51 &gt; 0, IPMT('Loan Detail'!$B$2/'Loan Detail'!$B$5, Days!T51,'Loan Detail'!$B$3*'Loan Detail'!$B$5,Balance!T51), 0)</f>
        <v>-193.99171035432491</v>
      </c>
      <c r="U51" s="8">
        <f>IF( Days!U51 &gt; 0, IPMT('Loan Detail'!$B$2/'Loan Detail'!$B$5, Days!U51,'Loan Detail'!$B$3*'Loan Detail'!$B$5,Balance!U51), 0)</f>
        <v>-193.92398536883593</v>
      </c>
      <c r="V51" s="8">
        <f>IF( Days!V51 &gt; 0, IPMT('Loan Detail'!$B$2/'Loan Detail'!$B$5, Days!V51,'Loan Detail'!$B$3*'Loan Detail'!$B$5,Balance!V51), 0)</f>
        <v>-193.856244519001</v>
      </c>
      <c r="W51" s="8">
        <f>IF( Days!W51 &gt; 0, IPMT('Loan Detail'!$B$2/'Loan Detail'!$B$5, Days!W51,'Loan Detail'!$B$3*'Loan Detail'!$B$5,Balance!W51), 0)</f>
        <v>-193.78848780110405</v>
      </c>
      <c r="X51" s="8">
        <f>IF( Days!X51 &gt; 0, IPMT('Loan Detail'!$B$2/'Loan Detail'!$B$5, Days!X51,'Loan Detail'!$B$3*'Loan Detail'!$B$5,Balance!X51), 0)</f>
        <v>-193.72071521142794</v>
      </c>
      <c r="Y51" s="8">
        <f>IF( Days!Y51 &gt; 0, IPMT('Loan Detail'!$B$2/'Loan Detail'!$B$5, Days!Y51,'Loan Detail'!$B$3*'Loan Detail'!$B$5,Balance!Y51), 0)</f>
        <v>-193.65292674625479</v>
      </c>
      <c r="Z51" s="8">
        <f>IF( Days!Z51 &gt; 0, IPMT('Loan Detail'!$B$2/'Loan Detail'!$B$5, Days!Z51,'Loan Detail'!$B$3*'Loan Detail'!$B$5,Balance!Z51), 0)</f>
        <v>-193.5851224018659</v>
      </c>
      <c r="AA51" s="8">
        <f>IF( Days!AA51 &gt; 0, IPMT('Loan Detail'!$B$2/'Loan Detail'!$B$5, Days!AA51,'Loan Detail'!$B$3*'Loan Detail'!$B$5,Balance!AA51), 0)</f>
        <v>-193.51730217454147</v>
      </c>
      <c r="AB51" s="8">
        <f>IF( Days!AB51 &gt; 0, IPMT('Loan Detail'!$B$2/'Loan Detail'!$B$5, Days!AB51,'Loan Detail'!$B$3*'Loan Detail'!$B$5,Balance!AB51), 0)</f>
        <v>-193.44946606056109</v>
      </c>
      <c r="AC51" s="8">
        <f>IF( Days!AC51 &gt; 0, IPMT('Loan Detail'!$B$2/'Loan Detail'!$B$5, Days!AC51,'Loan Detail'!$B$3*'Loan Detail'!$B$5,Balance!AC51), 0)</f>
        <v>-193.38161405620326</v>
      </c>
      <c r="AD51" s="8">
        <f>IF( Days!AD51 &gt; 0, IPMT('Loan Detail'!$B$2/'Loan Detail'!$B$5, Days!AD51,'Loan Detail'!$B$3*'Loan Detail'!$B$5,Balance!AD51), 0)</f>
        <v>-193.31374615774587</v>
      </c>
      <c r="AE51" s="8">
        <f>IF( Days!AE51 &gt; 0, IPMT('Loan Detail'!$B$2/'Loan Detail'!$B$5, Days!AE51,'Loan Detail'!$B$3*'Loan Detail'!$B$5,Balance!AE51), 0)</f>
        <v>-193.24586236146561</v>
      </c>
      <c r="AF51" s="8">
        <f>IF( Days!AF51 &gt; 0, IPMT('Loan Detail'!$B$2/'Loan Detail'!$B$5, Days!AF51,'Loan Detail'!$B$3*'Loan Detail'!$B$5,Balance!AF51), 0)</f>
        <v>-193.17796266363862</v>
      </c>
      <c r="AG51" s="8">
        <f>IF( Days!AG51 &gt; 0, IPMT('Loan Detail'!$B$2/'Loan Detail'!$B$5, Days!AG51,'Loan Detail'!$B$3*'Loan Detail'!$B$5,Balance!AG51), 0)</f>
        <v>-193.11004706053981</v>
      </c>
      <c r="AH51" s="8">
        <f>IF( Days!AH51 &gt; 0, IPMT('Loan Detail'!$B$2/'Loan Detail'!$B$5, Days!AH51,'Loan Detail'!$B$3*'Loan Detail'!$B$5,Balance!AH51), 0)</f>
        <v>-193.04211554844375</v>
      </c>
      <c r="AI51" s="8">
        <f>IF( Days!AI51 &gt; 0, IPMT('Loan Detail'!$B$2/'Loan Detail'!$B$5, Days!AI51,'Loan Detail'!$B$3*'Loan Detail'!$B$5,Balance!AI51), 0)</f>
        <v>-192.97416812362351</v>
      </c>
    </row>
    <row r="52" spans="1:35" x14ac:dyDescent="0.3">
      <c r="A52">
        <v>50</v>
      </c>
      <c r="B52">
        <f t="shared" si="0"/>
        <v>31</v>
      </c>
      <c r="C52" s="11">
        <v>45108</v>
      </c>
      <c r="D52" s="19">
        <f>SUM(E52:INDEX(E52:AI52,1,B52))</f>
        <v>-6113.0853733721515</v>
      </c>
      <c r="E52" s="8">
        <f>IF( Days!E52 &gt; 0, IPMT('Loan Detail'!$B$2/'Loan Detail'!$B$5, Days!E52,'Loan Detail'!$B$3*'Loan Detail'!$B$5,Balance!E52), 0)</f>
        <v>-192.96362605052178</v>
      </c>
      <c r="F52" s="8">
        <f>IF( Days!F52 &gt; 0, IPMT('Loan Detail'!$B$2/'Loan Detail'!$B$5, Days!F52,'Loan Detail'!$B$3*'Loan Detail'!$B$5,Balance!F52), 0)</f>
        <v>-192.89566642205008</v>
      </c>
      <c r="G52" s="8">
        <f>IF( Days!G52 &gt; 0, IPMT('Loan Detail'!$B$2/'Loan Detail'!$B$5, Days!G52,'Loan Detail'!$B$3*'Loan Detail'!$B$5,Balance!G52), 0)</f>
        <v>-192.82769087426814</v>
      </c>
      <c r="H52" s="8">
        <f>IF( Days!H52 &gt; 0, IPMT('Loan Detail'!$B$2/'Loan Detail'!$B$5, Days!H52,'Loan Detail'!$B$3*'Loan Detail'!$B$5,Balance!H52), 0)</f>
        <v>-192.75969940344697</v>
      </c>
      <c r="I52" s="8">
        <f>IF( Days!I52 &gt; 0, IPMT('Loan Detail'!$B$2/'Loan Detail'!$B$5, Days!I52,'Loan Detail'!$B$3*'Loan Detail'!$B$5,Balance!I52), 0)</f>
        <v>-198.75237003965273</v>
      </c>
      <c r="J52" s="8">
        <f>IF( Days!J52 &gt; 0, IPMT('Loan Detail'!$B$2/'Loan Detail'!$B$5, Days!J52,'Loan Detail'!$B$3*'Loan Detail'!$B$5,Balance!J52), 0)</f>
        <v>-198.68220719280029</v>
      </c>
      <c r="K52" s="8">
        <f>IF( Days!K52 &gt; 0, IPMT('Loan Detail'!$B$2/'Loan Detail'!$B$5, Days!K52,'Loan Detail'!$B$3*'Loan Detail'!$B$5,Balance!K52), 0)</f>
        <v>-198.61202791054126</v>
      </c>
      <c r="L52" s="8">
        <f>IF( Days!L52 &gt; 0, IPMT('Loan Detail'!$B$2/'Loan Detail'!$B$5, Days!L52,'Loan Detail'!$B$3*'Loan Detail'!$B$5,Balance!L52), 0)</f>
        <v>-198.54183218902568</v>
      </c>
      <c r="M52" s="8">
        <f>IF( Days!M52 &gt; 0, IPMT('Loan Detail'!$B$2/'Loan Detail'!$B$5, Days!M52,'Loan Detail'!$B$3*'Loan Detail'!$B$5,Balance!M52), 0)</f>
        <v>-198.4716200244028</v>
      </c>
      <c r="N52" s="8">
        <f>IF( Days!N52 &gt; 0, IPMT('Loan Detail'!$B$2/'Loan Detail'!$B$5, Days!N52,'Loan Detail'!$B$3*'Loan Detail'!$B$5,Balance!N52), 0)</f>
        <v>-198.40139141282071</v>
      </c>
      <c r="O52" s="8">
        <f>IF( Days!O52 &gt; 0, IPMT('Loan Detail'!$B$2/'Loan Detail'!$B$5, Days!O52,'Loan Detail'!$B$3*'Loan Detail'!$B$5,Balance!O52), 0)</f>
        <v>-198.33114635042699</v>
      </c>
      <c r="P52" s="8">
        <f>IF( Days!P52 &gt; 0, IPMT('Loan Detail'!$B$2/'Loan Detail'!$B$5, Days!P52,'Loan Detail'!$B$3*'Loan Detail'!$B$5,Balance!P52), 0)</f>
        <v>-198.26088483336787</v>
      </c>
      <c r="Q52" s="8">
        <f>IF( Days!Q52 &gt; 0, IPMT('Loan Detail'!$B$2/'Loan Detail'!$B$5, Days!Q52,'Loan Detail'!$B$3*'Loan Detail'!$B$5,Balance!Q52), 0)</f>
        <v>-198.19060685778902</v>
      </c>
      <c r="R52" s="8">
        <f>IF( Days!R52 &gt; 0, IPMT('Loan Detail'!$B$2/'Loan Detail'!$B$5, Days!R52,'Loan Detail'!$B$3*'Loan Detail'!$B$5,Balance!R52), 0)</f>
        <v>-198.1203124198351</v>
      </c>
      <c r="S52" s="8">
        <f>IF( Days!S52 &gt; 0, IPMT('Loan Detail'!$B$2/'Loan Detail'!$B$5, Days!S52,'Loan Detail'!$B$3*'Loan Detail'!$B$5,Balance!S52), 0)</f>
        <v>-198.0500015156498</v>
      </c>
      <c r="T52" s="8">
        <f>IF( Days!T52 &gt; 0, IPMT('Loan Detail'!$B$2/'Loan Detail'!$B$5, Days!T52,'Loan Detail'!$B$3*'Loan Detail'!$B$5,Balance!T52), 0)</f>
        <v>-197.97967414137602</v>
      </c>
      <c r="U52" s="8">
        <f>IF( Days!U52 &gt; 0, IPMT('Loan Detail'!$B$2/'Loan Detail'!$B$5, Days!U52,'Loan Detail'!$B$3*'Loan Detail'!$B$5,Balance!U52), 0)</f>
        <v>-197.90933029315556</v>
      </c>
      <c r="V52" s="8">
        <f>IF( Days!V52 &gt; 0, IPMT('Loan Detail'!$B$2/'Loan Detail'!$B$5, Days!V52,'Loan Detail'!$B$3*'Loan Detail'!$B$5,Balance!V52), 0)</f>
        <v>-197.83896996712966</v>
      </c>
      <c r="W52" s="8">
        <f>IF( Days!W52 &gt; 0, IPMT('Loan Detail'!$B$2/'Loan Detail'!$B$5, Days!W52,'Loan Detail'!$B$3*'Loan Detail'!$B$5,Balance!W52), 0)</f>
        <v>-197.76859315943832</v>
      </c>
      <c r="X52" s="8">
        <f>IF( Days!X52 &gt; 0, IPMT('Loan Detail'!$B$2/'Loan Detail'!$B$5, Days!X52,'Loan Detail'!$B$3*'Loan Detail'!$B$5,Balance!X52), 0)</f>
        <v>-197.69819986622079</v>
      </c>
      <c r="Y52" s="8">
        <f>IF( Days!Y52 &gt; 0, IPMT('Loan Detail'!$B$2/'Loan Detail'!$B$5, Days!Y52,'Loan Detail'!$B$3*'Loan Detail'!$B$5,Balance!Y52), 0)</f>
        <v>-197.62779008361537</v>
      </c>
      <c r="Z52" s="8">
        <f>IF( Days!Z52 &gt; 0, IPMT('Loan Detail'!$B$2/'Loan Detail'!$B$5, Days!Z52,'Loan Detail'!$B$3*'Loan Detail'!$B$5,Balance!Z52), 0)</f>
        <v>-197.55736380775954</v>
      </c>
      <c r="AA52" s="8">
        <f>IF( Days!AA52 &gt; 0, IPMT('Loan Detail'!$B$2/'Loan Detail'!$B$5, Days!AA52,'Loan Detail'!$B$3*'Loan Detail'!$B$5,Balance!AA52), 0)</f>
        <v>-197.48692103478982</v>
      </c>
      <c r="AB52" s="8">
        <f>IF( Days!AB52 &gt; 0, IPMT('Loan Detail'!$B$2/'Loan Detail'!$B$5, Days!AB52,'Loan Detail'!$B$3*'Loan Detail'!$B$5,Balance!AB52), 0)</f>
        <v>-197.41646176084174</v>
      </c>
      <c r="AC52" s="8">
        <f>IF( Days!AC52 &gt; 0, IPMT('Loan Detail'!$B$2/'Loan Detail'!$B$5, Days!AC52,'Loan Detail'!$B$3*'Loan Detail'!$B$5,Balance!AC52), 0)</f>
        <v>-197.34598598205002</v>
      </c>
      <c r="AD52" s="8">
        <f>IF( Days!AD52 &gt; 0, IPMT('Loan Detail'!$B$2/'Loan Detail'!$B$5, Days!AD52,'Loan Detail'!$B$3*'Loan Detail'!$B$5,Balance!AD52), 0)</f>
        <v>-197.27549369454846</v>
      </c>
      <c r="AE52" s="8">
        <f>IF( Days!AE52 &gt; 0, IPMT('Loan Detail'!$B$2/'Loan Detail'!$B$5, Days!AE52,'Loan Detail'!$B$3*'Loan Detail'!$B$5,Balance!AE52), 0)</f>
        <v>-197.20498489446999</v>
      </c>
      <c r="AF52" s="8">
        <f>IF( Days!AF52 &gt; 0, IPMT('Loan Detail'!$B$2/'Loan Detail'!$B$5, Days!AF52,'Loan Detail'!$B$3*'Loan Detail'!$B$5,Balance!AF52), 0)</f>
        <v>-197.13445957794653</v>
      </c>
      <c r="AG52" s="8">
        <f>IF( Days!AG52 &gt; 0, IPMT('Loan Detail'!$B$2/'Loan Detail'!$B$5, Days!AG52,'Loan Detail'!$B$3*'Loan Detail'!$B$5,Balance!AG52), 0)</f>
        <v>-197.06391774110924</v>
      </c>
      <c r="AH52" s="8">
        <f>IF( Days!AH52 &gt; 0, IPMT('Loan Detail'!$B$2/'Loan Detail'!$B$5, Days!AH52,'Loan Detail'!$B$3*'Loan Detail'!$B$5,Balance!AH52), 0)</f>
        <v>-196.99335938008826</v>
      </c>
      <c r="AI52" s="8">
        <f>IF( Days!AI52 &gt; 0, IPMT('Loan Detail'!$B$2/'Loan Detail'!$B$5, Days!AI52,'Loan Detail'!$B$3*'Loan Detail'!$B$5,Balance!AI52), 0)</f>
        <v>-196.92278449101281</v>
      </c>
    </row>
    <row r="53" spans="1:35" x14ac:dyDescent="0.3">
      <c r="A53">
        <v>51</v>
      </c>
      <c r="B53">
        <f t="shared" si="0"/>
        <v>31</v>
      </c>
      <c r="C53" s="11">
        <v>45139</v>
      </c>
      <c r="D53" s="19">
        <f>SUM(E53:INDEX(E53:AI53,1,B53))</f>
        <v>-6232.1673597889958</v>
      </c>
      <c r="E53" s="8">
        <f>IF( Days!E53 &gt; 0, IPMT('Loan Detail'!$B$2/'Loan Detail'!$B$5, Days!E53,'Loan Detail'!$B$3*'Loan Detail'!$B$5,Balance!E53), 0)</f>
        <v>-196.90321794656907</v>
      </c>
      <c r="F53" s="8">
        <f>IF( Days!F53 &gt; 0, IPMT('Loan Detail'!$B$2/'Loan Detail'!$B$5, Days!F53,'Loan Detail'!$B$3*'Loan Detail'!$B$5,Balance!F53), 0)</f>
        <v>-196.83259168790389</v>
      </c>
      <c r="G53" s="8">
        <f>IF( Days!G53 &gt; 0, IPMT('Loan Detail'!$B$2/'Loan Detail'!$B$5, Days!G53,'Loan Detail'!$B$3*'Loan Detail'!$B$5,Balance!G53), 0)</f>
        <v>-196.76194888527945</v>
      </c>
      <c r="H53" s="8">
        <f>IF( Days!H53 &gt; 0, IPMT('Loan Detail'!$B$2/'Loan Detail'!$B$5, Days!H53,'Loan Detail'!$B$3*'Loan Detail'!$B$5,Balance!H53), 0)</f>
        <v>-196.69128953482041</v>
      </c>
      <c r="I53" s="8">
        <f>IF( Days!I53 &gt; 0, IPMT('Loan Detail'!$B$2/'Loan Detail'!$B$5, Days!I53,'Loan Detail'!$B$3*'Loan Detail'!$B$5,Balance!I53), 0)</f>
        <v>-202.61473300990107</v>
      </c>
      <c r="J53" s="8">
        <f>IF( Days!J53 &gt; 0, IPMT('Loan Detail'!$B$2/'Loan Detail'!$B$5, Days!J53,'Loan Detail'!$B$3*'Loan Detail'!$B$5,Balance!J53), 0)</f>
        <v>-202.54188544224374</v>
      </c>
      <c r="K53" s="8">
        <f>IF( Days!K53 &gt; 0, IPMT('Loan Detail'!$B$2/'Loan Detail'!$B$5, Days!K53,'Loan Detail'!$B$3*'Loan Detail'!$B$5,Balance!K53), 0)</f>
        <v>-202.46902081029316</v>
      </c>
      <c r="L53" s="8">
        <f>IF( Days!L53 &gt; 0, IPMT('Loan Detail'!$B$2/'Loan Detail'!$B$5, Days!L53,'Loan Detail'!$B$3*'Loan Detail'!$B$5,Balance!L53), 0)</f>
        <v>-202.39613911005205</v>
      </c>
      <c r="M53" s="8">
        <f>IF( Days!M53 &gt; 0, IPMT('Loan Detail'!$B$2/'Loan Detail'!$B$5, Days!M53,'Loan Detail'!$B$3*'Loan Detail'!$B$5,Balance!M53), 0)</f>
        <v>-202.32324033752224</v>
      </c>
      <c r="N53" s="8">
        <f>IF( Days!N53 &gt; 0, IPMT('Loan Detail'!$B$2/'Loan Detail'!$B$5, Days!N53,'Loan Detail'!$B$3*'Loan Detail'!$B$5,Balance!N53), 0)</f>
        <v>-202.25032448870471</v>
      </c>
      <c r="O53" s="8">
        <f>IF( Days!O53 &gt; 0, IPMT('Loan Detail'!$B$2/'Loan Detail'!$B$5, Days!O53,'Loan Detail'!$B$3*'Loan Detail'!$B$5,Balance!O53), 0)</f>
        <v>-202.17739155959922</v>
      </c>
      <c r="P53" s="8">
        <f>IF( Days!P53 &gt; 0, IPMT('Loan Detail'!$B$2/'Loan Detail'!$B$5, Days!P53,'Loan Detail'!$B$3*'Loan Detail'!$B$5,Balance!P53), 0)</f>
        <v>-202.1044415462049</v>
      </c>
      <c r="Q53" s="8">
        <f>IF( Days!Q53 &gt; 0, IPMT('Loan Detail'!$B$2/'Loan Detail'!$B$5, Days!Q53,'Loan Detail'!$B$3*'Loan Detail'!$B$5,Balance!Q53), 0)</f>
        <v>-202.03147444451972</v>
      </c>
      <c r="R53" s="8">
        <f>IF( Days!R53 &gt; 0, IPMT('Loan Detail'!$B$2/'Loan Detail'!$B$5, Days!R53,'Loan Detail'!$B$3*'Loan Detail'!$B$5,Balance!R53), 0)</f>
        <v>-201.95849025054088</v>
      </c>
      <c r="S53" s="8">
        <f>IF( Days!S53 &gt; 0, IPMT('Loan Detail'!$B$2/'Loan Detail'!$B$5, Days!S53,'Loan Detail'!$B$3*'Loan Detail'!$B$5,Balance!S53), 0)</f>
        <v>-201.88548896026455</v>
      </c>
      <c r="T53" s="8">
        <f>IF( Days!T53 &gt; 0, IPMT('Loan Detail'!$B$2/'Loan Detail'!$B$5, Days!T53,'Loan Detail'!$B$3*'Loan Detail'!$B$5,Balance!T53), 0)</f>
        <v>-201.81247056968598</v>
      </c>
      <c r="U53" s="8">
        <f>IF( Days!U53 &gt; 0, IPMT('Loan Detail'!$B$2/'Loan Detail'!$B$5, Days!U53,'Loan Detail'!$B$3*'Loan Detail'!$B$5,Balance!U53), 0)</f>
        <v>-201.7394350747995</v>
      </c>
      <c r="V53" s="8">
        <f>IF( Days!V53 &gt; 0, IPMT('Loan Detail'!$B$2/'Loan Detail'!$B$5, Days!V53,'Loan Detail'!$B$3*'Loan Detail'!$B$5,Balance!V53), 0)</f>
        <v>-201.66638247159844</v>
      </c>
      <c r="W53" s="8">
        <f>IF( Days!W53 &gt; 0, IPMT('Loan Detail'!$B$2/'Loan Detail'!$B$5, Days!W53,'Loan Detail'!$B$3*'Loan Detail'!$B$5,Balance!W53), 0)</f>
        <v>-201.59331275607531</v>
      </c>
      <c r="X53" s="8">
        <f>IF( Days!X53 &gt; 0, IPMT('Loan Detail'!$B$2/'Loan Detail'!$B$5, Days!X53,'Loan Detail'!$B$3*'Loan Detail'!$B$5,Balance!X53), 0)</f>
        <v>-201.52022592422151</v>
      </c>
      <c r="Y53" s="8">
        <f>IF( Days!Y53 &gt; 0, IPMT('Loan Detail'!$B$2/'Loan Detail'!$B$5, Days!Y53,'Loan Detail'!$B$3*'Loan Detail'!$B$5,Balance!Y53), 0)</f>
        <v>-201.44712197202765</v>
      </c>
      <c r="Z53" s="8">
        <f>IF( Days!Z53 &gt; 0, IPMT('Loan Detail'!$B$2/'Loan Detail'!$B$5, Days!Z53,'Loan Detail'!$B$3*'Loan Detail'!$B$5,Balance!Z53), 0)</f>
        <v>-201.37400089548333</v>
      </c>
      <c r="AA53" s="8">
        <f>IF( Days!AA53 &gt; 0, IPMT('Loan Detail'!$B$2/'Loan Detail'!$B$5, Days!AA53,'Loan Detail'!$B$3*'Loan Detail'!$B$5,Balance!AA53), 0)</f>
        <v>-201.30086269057725</v>
      </c>
      <c r="AB53" s="8">
        <f>IF( Days!AB53 &gt; 0, IPMT('Loan Detail'!$B$2/'Loan Detail'!$B$5, Days!AB53,'Loan Detail'!$B$3*'Loan Detail'!$B$5,Balance!AB53), 0)</f>
        <v>-201.22770735329715</v>
      </c>
      <c r="AC53" s="8">
        <f>IF( Days!AC53 &gt; 0, IPMT('Loan Detail'!$B$2/'Loan Detail'!$B$5, Days!AC53,'Loan Detail'!$B$3*'Loan Detail'!$B$5,Balance!AC53), 0)</f>
        <v>-201.15453487962981</v>
      </c>
      <c r="AD53" s="8">
        <f>IF( Days!AD53 &gt; 0, IPMT('Loan Detail'!$B$2/'Loan Detail'!$B$5, Days!AD53,'Loan Detail'!$B$3*'Loan Detail'!$B$5,Balance!AD53), 0)</f>
        <v>-201.08134526556114</v>
      </c>
      <c r="AE53" s="8">
        <f>IF( Days!AE53 &gt; 0, IPMT('Loan Detail'!$B$2/'Loan Detail'!$B$5, Days!AE53,'Loan Detail'!$B$3*'Loan Detail'!$B$5,Balance!AE53), 0)</f>
        <v>-201.00813850707598</v>
      </c>
      <c r="AF53" s="8">
        <f>IF( Days!AF53 &gt; 0, IPMT('Loan Detail'!$B$2/'Loan Detail'!$B$5, Days!AF53,'Loan Detail'!$B$3*'Loan Detail'!$B$5,Balance!AF53), 0)</f>
        <v>-200.93491460015838</v>
      </c>
      <c r="AG53" s="8">
        <f>IF( Days!AG53 &gt; 0, IPMT('Loan Detail'!$B$2/'Loan Detail'!$B$5, Days!AG53,'Loan Detail'!$B$3*'Loan Detail'!$B$5,Balance!AG53), 0)</f>
        <v>-200.86167354079137</v>
      </c>
      <c r="AH53" s="8">
        <f>IF( Days!AH53 &gt; 0, IPMT('Loan Detail'!$B$2/'Loan Detail'!$B$5, Days!AH53,'Loan Detail'!$B$3*'Loan Detail'!$B$5,Balance!AH53), 0)</f>
        <v>-200.78841532495701</v>
      </c>
      <c r="AI53" s="8">
        <f>IF( Days!AI53 &gt; 0, IPMT('Loan Detail'!$B$2/'Loan Detail'!$B$5, Days!AI53,'Loan Detail'!$B$3*'Loan Detail'!$B$5,Balance!AI53), 0)</f>
        <v>-200.71513994863648</v>
      </c>
    </row>
    <row r="54" spans="1:35" x14ac:dyDescent="0.3">
      <c r="A54">
        <v>52</v>
      </c>
      <c r="B54">
        <f t="shared" si="0"/>
        <v>30</v>
      </c>
      <c r="C54" s="11">
        <v>45170</v>
      </c>
      <c r="D54" s="19">
        <f>SUM(E54:INDEX(E54:AI54,1,B54))</f>
        <v>-6141.2588481293451</v>
      </c>
      <c r="E54" s="8">
        <f>IF( Days!E54 &gt; 0, IPMT('Loan Detail'!$B$2/'Loan Detail'!$B$5, Days!E54,'Loan Detail'!$B$3*'Loan Detail'!$B$5,Balance!E54), 0)</f>
        <v>-200.66080979016158</v>
      </c>
      <c r="F54" s="8">
        <f>IF( Days!F54 &gt; 0, IPMT('Loan Detail'!$B$2/'Loan Detail'!$B$5, Days!F54,'Loan Detail'!$B$3*'Loan Detail'!$B$5,Balance!F54), 0)</f>
        <v>-200.58749315240956</v>
      </c>
      <c r="G54" s="8">
        <f>IF( Days!G54 &gt; 0, IPMT('Loan Detail'!$B$2/'Loan Detail'!$B$5, Days!G54,'Loan Detail'!$B$3*'Loan Detail'!$B$5,Balance!G54), 0)</f>
        <v>-200.51415934048629</v>
      </c>
      <c r="H54" s="8">
        <f>IF( Days!H54 &gt; 0, IPMT('Loan Detail'!$B$2/'Loan Detail'!$B$5, Days!H54,'Loan Detail'!$B$3*'Loan Detail'!$B$5,Balance!H54), 0)</f>
        <v>-200.44080835036863</v>
      </c>
      <c r="I54" s="8">
        <f>IF( Days!I54 &gt; 0, IPMT('Loan Detail'!$B$2/'Loan Detail'!$B$5, Days!I54,'Loan Detail'!$B$3*'Loan Detail'!$B$5,Balance!I54), 0)</f>
        <v>-206.29451587136867</v>
      </c>
      <c r="J54" s="8">
        <f>IF( Days!J54 &gt; 0, IPMT('Loan Detail'!$B$2/'Loan Detail'!$B$5, Days!J54,'Loan Detail'!$B$3*'Loan Detail'!$B$5,Balance!J54), 0)</f>
        <v>-206.21895969813693</v>
      </c>
      <c r="K54" s="8">
        <f>IF( Days!K54 &gt; 0, IPMT('Loan Detail'!$B$2/'Loan Detail'!$B$5, Days!K54,'Loan Detail'!$B$3*'Loan Detail'!$B$5,Balance!K54), 0)</f>
        <v>-206.14338582613036</v>
      </c>
      <c r="L54" s="8">
        <f>IF( Days!L54 &gt; 0, IPMT('Loan Detail'!$B$2/'Loan Detail'!$B$5, Days!L54,'Loan Detail'!$B$3*'Loan Detail'!$B$5,Balance!L54), 0)</f>
        <v>-206.06779425120305</v>
      </c>
      <c r="M54" s="8">
        <f>IF( Days!M54 &gt; 0, IPMT('Loan Detail'!$B$2/'Loan Detail'!$B$5, Days!M54,'Loan Detail'!$B$3*'Loan Detail'!$B$5,Balance!M54), 0)</f>
        <v>-205.99218496920821</v>
      </c>
      <c r="N54" s="8">
        <f>IF( Days!N54 &gt; 0, IPMT('Loan Detail'!$B$2/'Loan Detail'!$B$5, Days!N54,'Loan Detail'!$B$3*'Loan Detail'!$B$5,Balance!N54), 0)</f>
        <v>-205.91655797599807</v>
      </c>
      <c r="O54" s="8">
        <f>IF( Days!O54 &gt; 0, IPMT('Loan Detail'!$B$2/'Loan Detail'!$B$5, Days!O54,'Loan Detail'!$B$3*'Loan Detail'!$B$5,Balance!O54), 0)</f>
        <v>-205.84091326742367</v>
      </c>
      <c r="P54" s="8">
        <f>IF( Days!P54 &gt; 0, IPMT('Loan Detail'!$B$2/'Loan Detail'!$B$5, Days!P54,'Loan Detail'!$B$3*'Loan Detail'!$B$5,Balance!P54), 0)</f>
        <v>-205.76525083933538</v>
      </c>
      <c r="Q54" s="8">
        <f>IF( Days!Q54 &gt; 0, IPMT('Loan Detail'!$B$2/'Loan Detail'!$B$5, Days!Q54,'Loan Detail'!$B$3*'Loan Detail'!$B$5,Balance!Q54), 0)</f>
        <v>-205.68957068758249</v>
      </c>
      <c r="R54" s="8">
        <f>IF( Days!R54 &gt; 0, IPMT('Loan Detail'!$B$2/'Loan Detail'!$B$5, Days!R54,'Loan Detail'!$B$3*'Loan Detail'!$B$5,Balance!R54), 0)</f>
        <v>-205.61387280801318</v>
      </c>
      <c r="S54" s="8">
        <f>IF( Days!S54 &gt; 0, IPMT('Loan Detail'!$B$2/'Loan Detail'!$B$5, Days!S54,'Loan Detail'!$B$3*'Loan Detail'!$B$5,Balance!S54), 0)</f>
        <v>-205.5381571964748</v>
      </c>
      <c r="T54" s="8">
        <f>IF( Days!T54 &gt; 0, IPMT('Loan Detail'!$B$2/'Loan Detail'!$B$5, Days!T54,'Loan Detail'!$B$3*'Loan Detail'!$B$5,Balance!T54), 0)</f>
        <v>-205.46242384881376</v>
      </c>
      <c r="U54" s="8">
        <f>IF( Days!U54 &gt; 0, IPMT('Loan Detail'!$B$2/'Loan Detail'!$B$5, Days!U54,'Loan Detail'!$B$3*'Loan Detail'!$B$5,Balance!U54), 0)</f>
        <v>-205.38667276087534</v>
      </c>
      <c r="V54" s="8">
        <f>IF( Days!V54 &gt; 0, IPMT('Loan Detail'!$B$2/'Loan Detail'!$B$5, Days!V54,'Loan Detail'!$B$3*'Loan Detail'!$B$5,Balance!V54), 0)</f>
        <v>-205.31090392850399</v>
      </c>
      <c r="W54" s="8">
        <f>IF( Days!W54 &gt; 0, IPMT('Loan Detail'!$B$2/'Loan Detail'!$B$5, Days!W54,'Loan Detail'!$B$3*'Loan Detail'!$B$5,Balance!W54), 0)</f>
        <v>-205.23511734754317</v>
      </c>
      <c r="X54" s="8">
        <f>IF( Days!X54 &gt; 0, IPMT('Loan Detail'!$B$2/'Loan Detail'!$B$5, Days!X54,'Loan Detail'!$B$3*'Loan Detail'!$B$5,Balance!X54), 0)</f>
        <v>-205.15931301383532</v>
      </c>
      <c r="Y54" s="8">
        <f>IF( Days!Y54 &gt; 0, IPMT('Loan Detail'!$B$2/'Loan Detail'!$B$5, Days!Y54,'Loan Detail'!$B$3*'Loan Detail'!$B$5,Balance!Y54), 0)</f>
        <v>-205.08349092322189</v>
      </c>
      <c r="Z54" s="8">
        <f>IF( Days!Z54 &gt; 0, IPMT('Loan Detail'!$B$2/'Loan Detail'!$B$5, Days!Z54,'Loan Detail'!$B$3*'Loan Detail'!$B$5,Balance!Z54), 0)</f>
        <v>-205.00765107154342</v>
      </c>
      <c r="AA54" s="8">
        <f>IF( Days!AA54 &gt; 0, IPMT('Loan Detail'!$B$2/'Loan Detail'!$B$5, Days!AA54,'Loan Detail'!$B$3*'Loan Detail'!$B$5,Balance!AA54), 0)</f>
        <v>-204.93179345463932</v>
      </c>
      <c r="AB54" s="8">
        <f>IF( Days!AB54 &gt; 0, IPMT('Loan Detail'!$B$2/'Loan Detail'!$B$5, Days!AB54,'Loan Detail'!$B$3*'Loan Detail'!$B$5,Balance!AB54), 0)</f>
        <v>-204.85591806834836</v>
      </c>
      <c r="AC54" s="8">
        <f>IF( Days!AC54 &gt; 0, IPMT('Loan Detail'!$B$2/'Loan Detail'!$B$5, Days!AC54,'Loan Detail'!$B$3*'Loan Detail'!$B$5,Balance!AC54), 0)</f>
        <v>-204.78002490850795</v>
      </c>
      <c r="AD54" s="8">
        <f>IF( Days!AD54 &gt; 0, IPMT('Loan Detail'!$B$2/'Loan Detail'!$B$5, Days!AD54,'Loan Detail'!$B$3*'Loan Detail'!$B$5,Balance!AD54), 0)</f>
        <v>-204.70411397095475</v>
      </c>
      <c r="AE54" s="8">
        <f>IF( Days!AE54 &gt; 0, IPMT('Loan Detail'!$B$2/'Loan Detail'!$B$5, Days!AE54,'Loan Detail'!$B$3*'Loan Detail'!$B$5,Balance!AE54), 0)</f>
        <v>-204.62818525152443</v>
      </c>
      <c r="AF54" s="8">
        <f>IF( Days!AF54 &gt; 0, IPMT('Loan Detail'!$B$2/'Loan Detail'!$B$5, Days!AF54,'Loan Detail'!$B$3*'Loan Detail'!$B$5,Balance!AF54), 0)</f>
        <v>-204.55223874605161</v>
      </c>
      <c r="AG54" s="8">
        <f>IF( Days!AG54 &gt; 0, IPMT('Loan Detail'!$B$2/'Loan Detail'!$B$5, Days!AG54,'Loan Detail'!$B$3*'Loan Detail'!$B$5,Balance!AG54), 0)</f>
        <v>-204.47627445036997</v>
      </c>
      <c r="AH54" s="8">
        <f>IF( Days!AH54 &gt; 0, IPMT('Loan Detail'!$B$2/'Loan Detail'!$B$5, Days!AH54,'Loan Detail'!$B$3*'Loan Detail'!$B$5,Balance!AH54), 0)</f>
        <v>-204.40029236031219</v>
      </c>
      <c r="AI54" s="8">
        <f>IF( Days!AI54 &gt; 0, IPMT('Loan Detail'!$B$2/'Loan Detail'!$B$5, Days!AI54,'Loan Detail'!$B$3*'Loan Detail'!$B$5,Balance!AI54), 0)</f>
        <v>-204.32429247171009</v>
      </c>
    </row>
    <row r="55" spans="1:35" x14ac:dyDescent="0.3">
      <c r="A55">
        <v>53</v>
      </c>
      <c r="B55">
        <f t="shared" si="0"/>
        <v>31</v>
      </c>
      <c r="C55" s="11">
        <v>45200</v>
      </c>
      <c r="D55" s="19">
        <f>SUM(E55:INDEX(E55:AI55,1,B55))</f>
        <v>-6455.681195730629</v>
      </c>
      <c r="E55" s="8">
        <f>IF( Days!E55 &gt; 0, IPMT('Loan Detail'!$B$2/'Loan Detail'!$B$5, Days!E55,'Loan Detail'!$B$3*'Loan Detail'!$B$5,Balance!E55), 0)</f>
        <v>-204.30997559495077</v>
      </c>
      <c r="F55" s="8">
        <f>IF( Days!F55 &gt; 0, IPMT('Loan Detail'!$B$2/'Loan Detail'!$B$5, Days!F55,'Loan Detail'!$B$3*'Loan Detail'!$B$5,Balance!F55), 0)</f>
        <v>-204.23396323014757</v>
      </c>
      <c r="G55" s="8">
        <f>IF( Days!G55 &gt; 0, IPMT('Loan Detail'!$B$2/'Loan Detail'!$B$5, Days!G55,'Loan Detail'!$B$3*'Loan Detail'!$B$5,Balance!G55), 0)</f>
        <v>-204.15793305970828</v>
      </c>
      <c r="H55" s="8">
        <f>IF( Days!H55 &gt; 0, IPMT('Loan Detail'!$B$2/'Loan Detail'!$B$5, Days!H55,'Loan Detail'!$B$3*'Loan Detail'!$B$5,Balance!H55), 0)</f>
        <v>-204.0818850794619</v>
      </c>
      <c r="I55" s="8">
        <f>IF( Days!I55 &gt; 0, IPMT('Loan Detail'!$B$2/'Loan Detail'!$B$5, Days!I55,'Loan Detail'!$B$3*'Loan Detail'!$B$5,Balance!I55), 0)</f>
        <v>-209.86754885454755</v>
      </c>
      <c r="J55" s="8">
        <f>IF( Days!J55 &gt; 0, IPMT('Loan Detail'!$B$2/'Loan Detail'!$B$5, Days!J55,'Loan Detail'!$B$3*'Loan Detail'!$B$5,Balance!J55), 0)</f>
        <v>-209.78927912041192</v>
      </c>
      <c r="K55" s="8">
        <f>IF( Days!K55 &gt; 0, IPMT('Loan Detail'!$B$2/'Loan Detail'!$B$5, Days!K55,'Loan Detail'!$B$3*'Loan Detail'!$B$5,Balance!K55), 0)</f>
        <v>-209.71099105185908</v>
      </c>
      <c r="L55" s="8">
        <f>IF( Days!L55 &gt; 0, IPMT('Loan Detail'!$B$2/'Loan Detail'!$B$5, Days!L55,'Loan Detail'!$B$3*'Loan Detail'!$B$5,Balance!L55), 0)</f>
        <v>-209.63268464459429</v>
      </c>
      <c r="M55" s="8">
        <f>IF( Days!M55 &gt; 0, IPMT('Loan Detail'!$B$2/'Loan Detail'!$B$5, Days!M55,'Loan Detail'!$B$3*'Loan Detail'!$B$5,Balance!M55), 0)</f>
        <v>-209.55435989432181</v>
      </c>
      <c r="N55" s="8">
        <f>IF( Days!N55 &gt; 0, IPMT('Loan Detail'!$B$2/'Loan Detail'!$B$5, Days!N55,'Loan Detail'!$B$3*'Loan Detail'!$B$5,Balance!N55), 0)</f>
        <v>-209.4760167967448</v>
      </c>
      <c r="O55" s="8">
        <f>IF( Days!O55 &gt; 0, IPMT('Loan Detail'!$B$2/'Loan Detail'!$B$5, Days!O55,'Loan Detail'!$B$3*'Loan Detail'!$B$5,Balance!O55), 0)</f>
        <v>-209.39765534756546</v>
      </c>
      <c r="P55" s="8">
        <f>IF( Days!P55 &gt; 0, IPMT('Loan Detail'!$B$2/'Loan Detail'!$B$5, Days!P55,'Loan Detail'!$B$3*'Loan Detail'!$B$5,Balance!P55), 0)</f>
        <v>-209.31927554248503</v>
      </c>
      <c r="Q55" s="8">
        <f>IF( Days!Q55 &gt; 0, IPMT('Loan Detail'!$B$2/'Loan Detail'!$B$5, Days!Q55,'Loan Detail'!$B$3*'Loan Detail'!$B$5,Balance!Q55), 0)</f>
        <v>-209.2408773772037</v>
      </c>
      <c r="R55" s="8">
        <f>IF( Days!R55 &gt; 0, IPMT('Loan Detail'!$B$2/'Loan Detail'!$B$5, Days!R55,'Loan Detail'!$B$3*'Loan Detail'!$B$5,Balance!R55), 0)</f>
        <v>-209.16246084742062</v>
      </c>
      <c r="S55" s="8">
        <f>IF( Days!S55 &gt; 0, IPMT('Loan Detail'!$B$2/'Loan Detail'!$B$5, Days!S55,'Loan Detail'!$B$3*'Loan Detail'!$B$5,Balance!S55), 0)</f>
        <v>-209.08402594883398</v>
      </c>
      <c r="T55" s="8">
        <f>IF( Days!T55 &gt; 0, IPMT('Loan Detail'!$B$2/'Loan Detail'!$B$5, Days!T55,'Loan Detail'!$B$3*'Loan Detail'!$B$5,Balance!T55), 0)</f>
        <v>-209.00557267714098</v>
      </c>
      <c r="U55" s="8">
        <f>IF( Days!U55 &gt; 0, IPMT('Loan Detail'!$B$2/'Loan Detail'!$B$5, Days!U55,'Loan Detail'!$B$3*'Loan Detail'!$B$5,Balance!U55), 0)</f>
        <v>-208.92710102803775</v>
      </c>
      <c r="V55" s="8">
        <f>IF( Days!V55 &gt; 0, IPMT('Loan Detail'!$B$2/'Loan Detail'!$B$5, Days!V55,'Loan Detail'!$B$3*'Loan Detail'!$B$5,Balance!V55), 0)</f>
        <v>-208.84861099721945</v>
      </c>
      <c r="W55" s="8">
        <f>IF( Days!W55 &gt; 0, IPMT('Loan Detail'!$B$2/'Loan Detail'!$B$5, Days!W55,'Loan Detail'!$B$3*'Loan Detail'!$B$5,Balance!W55), 0)</f>
        <v>-208.77010258038021</v>
      </c>
      <c r="X55" s="8">
        <f>IF( Days!X55 &gt; 0, IPMT('Loan Detail'!$B$2/'Loan Detail'!$B$5, Days!X55,'Loan Detail'!$B$3*'Loan Detail'!$B$5,Balance!X55), 0)</f>
        <v>-208.69157577321326</v>
      </c>
      <c r="Y55" s="8">
        <f>IF( Days!Y55 &gt; 0, IPMT('Loan Detail'!$B$2/'Loan Detail'!$B$5, Days!Y55,'Loan Detail'!$B$3*'Loan Detail'!$B$5,Balance!Y55), 0)</f>
        <v>-208.6130305714106</v>
      </c>
      <c r="Z55" s="8">
        <f>IF( Days!Z55 &gt; 0, IPMT('Loan Detail'!$B$2/'Loan Detail'!$B$5, Days!Z55,'Loan Detail'!$B$3*'Loan Detail'!$B$5,Balance!Z55), 0)</f>
        <v>-208.53446697066343</v>
      </c>
      <c r="AA55" s="8">
        <f>IF( Days!AA55 &gt; 0, IPMT('Loan Detail'!$B$2/'Loan Detail'!$B$5, Days!AA55,'Loan Detail'!$B$3*'Loan Detail'!$B$5,Balance!AA55), 0)</f>
        <v>-208.45588496666184</v>
      </c>
      <c r="AB55" s="8">
        <f>IF( Days!AB55 &gt; 0, IPMT('Loan Detail'!$B$2/'Loan Detail'!$B$5, Days!AB55,'Loan Detail'!$B$3*'Loan Detail'!$B$5,Balance!AB55), 0)</f>
        <v>-208.37728455509495</v>
      </c>
      <c r="AC55" s="8">
        <f>IF( Days!AC55 &gt; 0, IPMT('Loan Detail'!$B$2/'Loan Detail'!$B$5, Days!AC55,'Loan Detail'!$B$3*'Loan Detail'!$B$5,Balance!AC55), 0)</f>
        <v>-208.2986657316508</v>
      </c>
      <c r="AD55" s="8">
        <f>IF( Days!AD55 &gt; 0, IPMT('Loan Detail'!$B$2/'Loan Detail'!$B$5, Days!AD55,'Loan Detail'!$B$3*'Loan Detail'!$B$5,Balance!AD55), 0)</f>
        <v>-208.22002849201644</v>
      </c>
      <c r="AE55" s="8">
        <f>IF( Days!AE55 &gt; 0, IPMT('Loan Detail'!$B$2/'Loan Detail'!$B$5, Days!AE55,'Loan Detail'!$B$3*'Loan Detail'!$B$5,Balance!AE55), 0)</f>
        <v>-208.14137283187807</v>
      </c>
      <c r="AF55" s="8">
        <f>IF( Days!AF55 &gt; 0, IPMT('Loan Detail'!$B$2/'Loan Detail'!$B$5, Days!AF55,'Loan Detail'!$B$3*'Loan Detail'!$B$5,Balance!AF55), 0)</f>
        <v>-208.06269874692074</v>
      </c>
      <c r="AG55" s="8">
        <f>IF( Days!AG55 &gt; 0, IPMT('Loan Detail'!$B$2/'Loan Detail'!$B$5, Days!AG55,'Loan Detail'!$B$3*'Loan Detail'!$B$5,Balance!AG55), 0)</f>
        <v>-207.98400623282834</v>
      </c>
      <c r="AH55" s="8">
        <f>IF( Days!AH55 &gt; 0, IPMT('Loan Detail'!$B$2/'Loan Detail'!$B$5, Days!AH55,'Loan Detail'!$B$3*'Loan Detail'!$B$5,Balance!AH55), 0)</f>
        <v>-207.90529528528407</v>
      </c>
      <c r="AI55" s="8">
        <f>IF( Days!AI55 &gt; 0, IPMT('Loan Detail'!$B$2/'Loan Detail'!$B$5, Days!AI55,'Loan Detail'!$B$3*'Loan Detail'!$B$5,Balance!AI55), 0)</f>
        <v>-207.82656589996986</v>
      </c>
    </row>
    <row r="56" spans="1:35" x14ac:dyDescent="0.3">
      <c r="A56">
        <v>54</v>
      </c>
      <c r="B56">
        <f t="shared" si="0"/>
        <v>30</v>
      </c>
      <c r="C56" s="11">
        <v>45231</v>
      </c>
      <c r="D56" s="19">
        <f>SUM(E56:INDEX(E56:AI56,1,B56))</f>
        <v>-6349.4761602729495</v>
      </c>
      <c r="E56" s="8">
        <f>IF( Days!E56 &gt; 0, IPMT('Loan Detail'!$B$2/'Loan Detail'!$B$5, Days!E56,'Loan Detail'!$B$3*'Loan Detail'!$B$5,Balance!E56), 0)</f>
        <v>-207.79676228108232</v>
      </c>
      <c r="F56" s="8">
        <f>IF( Days!F56 &gt; 0, IPMT('Loan Detail'!$B$2/'Loan Detail'!$B$5, Days!F56,'Loan Detail'!$B$3*'Loan Detail'!$B$5,Balance!F56), 0)</f>
        <v>-207.71797745038262</v>
      </c>
      <c r="G56" s="8">
        <f>IF( Days!G56 &gt; 0, IPMT('Loan Detail'!$B$2/'Loan Detail'!$B$5, Days!G56,'Loan Detail'!$B$3*'Loan Detail'!$B$5,Balance!G56), 0)</f>
        <v>-207.63917416460617</v>
      </c>
      <c r="H56" s="8">
        <f>IF( Days!H56 &gt; 0, IPMT('Loan Detail'!$B$2/'Loan Detail'!$B$5, Days!H56,'Loan Detail'!$B$3*'Loan Detail'!$B$5,Balance!H56), 0)</f>
        <v>-207.56035241942996</v>
      </c>
      <c r="I56" s="8">
        <f>IF( Days!I56 &gt; 0, IPMT('Loan Detail'!$B$2/'Loan Detail'!$B$5, Days!I56,'Loan Detail'!$B$3*'Loan Detail'!$B$5,Balance!I56), 0)</f>
        <v>-213.27523334267565</v>
      </c>
      <c r="J56" s="8">
        <f>IF( Days!J56 &gt; 0, IPMT('Loan Detail'!$B$2/'Loan Detail'!$B$5, Days!J56,'Loan Detail'!$B$3*'Loan Detail'!$B$5,Balance!J56), 0)</f>
        <v>-213.19417261322451</v>
      </c>
      <c r="K56" s="8">
        <f>IF( Days!K56 &gt; 0, IPMT('Loan Detail'!$B$2/'Loan Detail'!$B$5, Days!K56,'Loan Detail'!$B$3*'Loan Detail'!$B$5,Balance!K56), 0)</f>
        <v>-213.11309289557508</v>
      </c>
      <c r="L56" s="8">
        <f>IF( Days!L56 &gt; 0, IPMT('Loan Detail'!$B$2/'Loan Detail'!$B$5, Days!L56,'Loan Detail'!$B$3*'Loan Detail'!$B$5,Balance!L56), 0)</f>
        <v>-213.03199418527953</v>
      </c>
      <c r="M56" s="8">
        <f>IF( Days!M56 &gt; 0, IPMT('Loan Detail'!$B$2/'Loan Detail'!$B$5, Days!M56,'Loan Detail'!$B$3*'Loan Detail'!$B$5,Balance!M56), 0)</f>
        <v>-212.95087647788881</v>
      </c>
      <c r="N56" s="8">
        <f>IF( Days!N56 &gt; 0, IPMT('Loan Detail'!$B$2/'Loan Detail'!$B$5, Days!N56,'Loan Detail'!$B$3*'Loan Detail'!$B$5,Balance!N56), 0)</f>
        <v>-212.86973976895288</v>
      </c>
      <c r="O56" s="8">
        <f>IF( Days!O56 &gt; 0, IPMT('Loan Detail'!$B$2/'Loan Detail'!$B$5, Days!O56,'Loan Detail'!$B$3*'Loan Detail'!$B$5,Balance!O56), 0)</f>
        <v>-212.78858405402079</v>
      </c>
      <c r="P56" s="8">
        <f>IF( Days!P56 &gt; 0, IPMT('Loan Detail'!$B$2/'Loan Detail'!$B$5, Days!P56,'Loan Detail'!$B$3*'Loan Detail'!$B$5,Balance!P56), 0)</f>
        <v>-212.70740932864041</v>
      </c>
      <c r="Q56" s="8">
        <f>IF( Days!Q56 &gt; 0, IPMT('Loan Detail'!$B$2/'Loan Detail'!$B$5, Days!Q56,'Loan Detail'!$B$3*'Loan Detail'!$B$5,Balance!Q56), 0)</f>
        <v>-212.6262155883586</v>
      </c>
      <c r="R56" s="8">
        <f>IF( Days!R56 &gt; 0, IPMT('Loan Detail'!$B$2/'Loan Detail'!$B$5, Days!R56,'Loan Detail'!$B$3*'Loan Detail'!$B$5,Balance!R56), 0)</f>
        <v>-212.54500282872121</v>
      </c>
      <c r="S56" s="8">
        <f>IF( Days!S56 &gt; 0, IPMT('Loan Detail'!$B$2/'Loan Detail'!$B$5, Days!S56,'Loan Detail'!$B$3*'Loan Detail'!$B$5,Balance!S56), 0)</f>
        <v>-212.46377104527298</v>
      </c>
      <c r="T56" s="8">
        <f>IF( Days!T56 &gt; 0, IPMT('Loan Detail'!$B$2/'Loan Detail'!$B$5, Days!T56,'Loan Detail'!$B$3*'Loan Detail'!$B$5,Balance!T56), 0)</f>
        <v>-212.38252023355767</v>
      </c>
      <c r="U56" s="8">
        <f>IF( Days!U56 &gt; 0, IPMT('Loan Detail'!$B$2/'Loan Detail'!$B$5, Days!U56,'Loan Detail'!$B$3*'Loan Detail'!$B$5,Balance!U56), 0)</f>
        <v>-212.30125038911794</v>
      </c>
      <c r="V56" s="8">
        <f>IF( Days!V56 &gt; 0, IPMT('Loan Detail'!$B$2/'Loan Detail'!$B$5, Days!V56,'Loan Detail'!$B$3*'Loan Detail'!$B$5,Balance!V56), 0)</f>
        <v>-212.21996150749553</v>
      </c>
      <c r="W56" s="8">
        <f>IF( Days!W56 &gt; 0, IPMT('Loan Detail'!$B$2/'Loan Detail'!$B$5, Days!W56,'Loan Detail'!$B$3*'Loan Detail'!$B$5,Balance!W56), 0)</f>
        <v>-212.13865358423095</v>
      </c>
      <c r="X56" s="8">
        <f>IF( Days!X56 &gt; 0, IPMT('Loan Detail'!$B$2/'Loan Detail'!$B$5, Days!X56,'Loan Detail'!$B$3*'Loan Detail'!$B$5,Balance!X56), 0)</f>
        <v>-212.0573266148638</v>
      </c>
      <c r="Y56" s="8">
        <f>IF( Days!Y56 &gt; 0, IPMT('Loan Detail'!$B$2/'Loan Detail'!$B$5, Days!Y56,'Loan Detail'!$B$3*'Loan Detail'!$B$5,Balance!Y56), 0)</f>
        <v>-211.97598059493262</v>
      </c>
      <c r="Z56" s="8">
        <f>IF( Days!Z56 &gt; 0, IPMT('Loan Detail'!$B$2/'Loan Detail'!$B$5, Days!Z56,'Loan Detail'!$B$3*'Loan Detail'!$B$5,Balance!Z56), 0)</f>
        <v>-211.89461551997479</v>
      </c>
      <c r="AA56" s="8">
        <f>IF( Days!AA56 &gt; 0, IPMT('Loan Detail'!$B$2/'Loan Detail'!$B$5, Days!AA56,'Loan Detail'!$B$3*'Loan Detail'!$B$5,Balance!AA56), 0)</f>
        <v>-211.81323138552688</v>
      </c>
      <c r="AB56" s="8">
        <f>IF( Days!AB56 &gt; 0, IPMT('Loan Detail'!$B$2/'Loan Detail'!$B$5, Days!AB56,'Loan Detail'!$B$3*'Loan Detail'!$B$5,Balance!AB56), 0)</f>
        <v>-211.73182818712411</v>
      </c>
      <c r="AC56" s="8">
        <f>IF( Days!AC56 &gt; 0, IPMT('Loan Detail'!$B$2/'Loan Detail'!$B$5, Days!AC56,'Loan Detail'!$B$3*'Loan Detail'!$B$5,Balance!AC56), 0)</f>
        <v>-211.65040592030095</v>
      </c>
      <c r="AD56" s="8">
        <f>IF( Days!AD56 &gt; 0, IPMT('Loan Detail'!$B$2/'Loan Detail'!$B$5, Days!AD56,'Loan Detail'!$B$3*'Loan Detail'!$B$5,Balance!AD56), 0)</f>
        <v>-211.56896458059063</v>
      </c>
      <c r="AE56" s="8">
        <f>IF( Days!AE56 &gt; 0, IPMT('Loan Detail'!$B$2/'Loan Detail'!$B$5, Days!AE56,'Loan Detail'!$B$3*'Loan Detail'!$B$5,Balance!AE56), 0)</f>
        <v>-211.48750416352539</v>
      </c>
      <c r="AF56" s="8">
        <f>IF( Days!AF56 &gt; 0, IPMT('Loan Detail'!$B$2/'Loan Detail'!$B$5, Days!AF56,'Loan Detail'!$B$3*'Loan Detail'!$B$5,Balance!AF56), 0)</f>
        <v>-211.40602466463636</v>
      </c>
      <c r="AG56" s="8">
        <f>IF( Days!AG56 &gt; 0, IPMT('Loan Detail'!$B$2/'Loan Detail'!$B$5, Days!AG56,'Loan Detail'!$B$3*'Loan Detail'!$B$5,Balance!AG56), 0)</f>
        <v>-211.32452607945379</v>
      </c>
      <c r="AH56" s="8">
        <f>IF( Days!AH56 &gt; 0, IPMT('Loan Detail'!$B$2/'Loan Detail'!$B$5, Days!AH56,'Loan Detail'!$B$3*'Loan Detail'!$B$5,Balance!AH56), 0)</f>
        <v>-211.24300840350679</v>
      </c>
      <c r="AI56" s="8">
        <f>IF( Days!AI56 &gt; 0, IPMT('Loan Detail'!$B$2/'Loan Detail'!$B$5, Days!AI56,'Loan Detail'!$B$3*'Loan Detail'!$B$5,Balance!AI56), 0)</f>
        <v>-211.16147163232336</v>
      </c>
    </row>
    <row r="57" spans="1:35" x14ac:dyDescent="0.3">
      <c r="A57">
        <v>55</v>
      </c>
      <c r="B57">
        <f t="shared" si="0"/>
        <v>31</v>
      </c>
      <c r="C57" s="11">
        <v>45261</v>
      </c>
      <c r="D57" s="19">
        <f>SUM(E57:INDEX(E57:AI57,1,B57))</f>
        <v>-6661.3532607639709</v>
      </c>
      <c r="E57" s="8">
        <f>IF( Days!E57 &gt; 0, IPMT('Loan Detail'!$B$2/'Loan Detail'!$B$5, Days!E57,'Loan Detail'!$B$3*'Loan Detail'!$B$5,Balance!E57), 0)</f>
        <v>-211.14512802592856</v>
      </c>
      <c r="F57" s="8">
        <f>IF( Days!F57 &gt; 0, IPMT('Loan Detail'!$B$2/'Loan Detail'!$B$5, Days!F57,'Loan Detail'!$B$3*'Loan Detail'!$B$5,Balance!F57), 0)</f>
        <v>-211.0635784673475</v>
      </c>
      <c r="G57" s="8">
        <f>IF( Days!G57 &gt; 0, IPMT('Loan Detail'!$B$2/'Loan Detail'!$B$5, Days!G57,'Loan Detail'!$B$3*'Loan Detail'!$B$5,Balance!G57), 0)</f>
        <v>-210.98200980606163</v>
      </c>
      <c r="H57" s="8">
        <f>IF( Days!H57 &gt; 0, IPMT('Loan Detail'!$B$2/'Loan Detail'!$B$5, Days!H57,'Loan Detail'!$B$3*'Loan Detail'!$B$5,Balance!H57), 0)</f>
        <v>-210.9004220375962</v>
      </c>
      <c r="I57" s="8">
        <f>IF( Days!I57 &gt; 0, IPMT('Loan Detail'!$B$2/'Loan Detail'!$B$5, Days!I57,'Loan Detail'!$B$3*'Loan Detail'!$B$5,Balance!I57), 0)</f>
        <v>-216.54624984009703</v>
      </c>
      <c r="J57" s="8">
        <f>IF( Days!J57 &gt; 0, IPMT('Loan Detail'!$B$2/'Loan Detail'!$B$5, Days!J57,'Loan Detail'!$B$3*'Loan Detail'!$B$5,Balance!J57), 0)</f>
        <v>-216.46240626396821</v>
      </c>
      <c r="K57" s="8">
        <f>IF( Days!K57 &gt; 0, IPMT('Loan Detail'!$B$2/'Loan Detail'!$B$5, Days!K57,'Loan Detail'!$B$3*'Loan Detail'!$B$5,Balance!K57), 0)</f>
        <v>-216.3785430477688</v>
      </c>
      <c r="L57" s="8">
        <f>IF( Days!L57 &gt; 0, IPMT('Loan Detail'!$B$2/'Loan Detail'!$B$5, Days!L57,'Loan Detail'!$B$3*'Loan Detail'!$B$5,Balance!L57), 0)</f>
        <v>-216.29466018689823</v>
      </c>
      <c r="M57" s="8">
        <f>IF( Days!M57 &gt; 0, IPMT('Loan Detail'!$B$2/'Loan Detail'!$B$5, Days!M57,'Loan Detail'!$B$3*'Loan Detail'!$B$5,Balance!M57), 0)</f>
        <v>-216.21075767675472</v>
      </c>
      <c r="N57" s="8">
        <f>IF( Days!N57 &gt; 0, IPMT('Loan Detail'!$B$2/'Loan Detail'!$B$5, Days!N57,'Loan Detail'!$B$3*'Loan Detail'!$B$5,Balance!N57), 0)</f>
        <v>-216.1268355127356</v>
      </c>
      <c r="O57" s="8">
        <f>IF( Days!O57 &gt; 0, IPMT('Loan Detail'!$B$2/'Loan Detail'!$B$5, Days!O57,'Loan Detail'!$B$3*'Loan Detail'!$B$5,Balance!O57), 0)</f>
        <v>-216.04289369023698</v>
      </c>
      <c r="P57" s="8">
        <f>IF( Days!P57 &gt; 0, IPMT('Loan Detail'!$B$2/'Loan Detail'!$B$5, Days!P57,'Loan Detail'!$B$3*'Loan Detail'!$B$5,Balance!P57), 0)</f>
        <v>-215.95893220465382</v>
      </c>
      <c r="Q57" s="8">
        <f>IF( Days!Q57 &gt; 0, IPMT('Loan Detail'!$B$2/'Loan Detail'!$B$5, Days!Q57,'Loan Detail'!$B$3*'Loan Detail'!$B$5,Balance!Q57), 0)</f>
        <v>-215.87495105138032</v>
      </c>
      <c r="R57" s="8">
        <f>IF( Days!R57 &gt; 0, IPMT('Loan Detail'!$B$2/'Loan Detail'!$B$5, Days!R57,'Loan Detail'!$B$3*'Loan Detail'!$B$5,Balance!R57), 0)</f>
        <v>-215.79095022580918</v>
      </c>
      <c r="S57" s="8">
        <f>IF( Days!S57 &gt; 0, IPMT('Loan Detail'!$B$2/'Loan Detail'!$B$5, Days!S57,'Loan Detail'!$B$3*'Loan Detail'!$B$5,Balance!S57), 0)</f>
        <v>-215.70692972333234</v>
      </c>
      <c r="T57" s="8">
        <f>IF( Days!T57 &gt; 0, IPMT('Loan Detail'!$B$2/'Loan Detail'!$B$5, Days!T57,'Loan Detail'!$B$3*'Loan Detail'!$B$5,Balance!T57), 0)</f>
        <v>-215.62288953934055</v>
      </c>
      <c r="U57" s="8">
        <f>IF( Days!U57 &gt; 0, IPMT('Loan Detail'!$B$2/'Loan Detail'!$B$5, Days!U57,'Loan Detail'!$B$3*'Loan Detail'!$B$5,Balance!U57), 0)</f>
        <v>-215.5388296692235</v>
      </c>
      <c r="V57" s="8">
        <f>IF( Days!V57 &gt; 0, IPMT('Loan Detail'!$B$2/'Loan Detail'!$B$5, Days!V57,'Loan Detail'!$B$3*'Loan Detail'!$B$5,Balance!V57), 0)</f>
        <v>-215.45475010836972</v>
      </c>
      <c r="W57" s="8">
        <f>IF( Days!W57 &gt; 0, IPMT('Loan Detail'!$B$2/'Loan Detail'!$B$5, Days!W57,'Loan Detail'!$B$3*'Loan Detail'!$B$5,Balance!W57), 0)</f>
        <v>-215.37065085216679</v>
      </c>
      <c r="X57" s="8">
        <f>IF( Days!X57 &gt; 0, IPMT('Loan Detail'!$B$2/'Loan Detail'!$B$5, Days!X57,'Loan Detail'!$B$3*'Loan Detail'!$B$5,Balance!X57), 0)</f>
        <v>-215.28653189600104</v>
      </c>
      <c r="Y57" s="8">
        <f>IF( Days!Y57 &gt; 0, IPMT('Loan Detail'!$B$2/'Loan Detail'!$B$5, Days!Y57,'Loan Detail'!$B$3*'Loan Detail'!$B$5,Balance!Y57), 0)</f>
        <v>-215.20239323525794</v>
      </c>
      <c r="Z57" s="8">
        <f>IF( Days!Z57 &gt; 0, IPMT('Loan Detail'!$B$2/'Loan Detail'!$B$5, Days!Z57,'Loan Detail'!$B$3*'Loan Detail'!$B$5,Balance!Z57), 0)</f>
        <v>-215.11823486532168</v>
      </c>
      <c r="AA57" s="8">
        <f>IF( Days!AA57 &gt; 0, IPMT('Loan Detail'!$B$2/'Loan Detail'!$B$5, Days!AA57,'Loan Detail'!$B$3*'Loan Detail'!$B$5,Balance!AA57), 0)</f>
        <v>-215.03405678157549</v>
      </c>
      <c r="AB57" s="8">
        <f>IF( Days!AB57 &gt; 0, IPMT('Loan Detail'!$B$2/'Loan Detail'!$B$5, Days!AB57,'Loan Detail'!$B$3*'Loan Detail'!$B$5,Balance!AB57), 0)</f>
        <v>-214.94985897940145</v>
      </c>
      <c r="AC57" s="8">
        <f>IF( Days!AC57 &gt; 0, IPMT('Loan Detail'!$B$2/'Loan Detail'!$B$5, Days!AC57,'Loan Detail'!$B$3*'Loan Detail'!$B$5,Balance!AC57), 0)</f>
        <v>-214.86564145418063</v>
      </c>
      <c r="AD57" s="8">
        <f>IF( Days!AD57 &gt; 0, IPMT('Loan Detail'!$B$2/'Loan Detail'!$B$5, Days!AD57,'Loan Detail'!$B$3*'Loan Detail'!$B$5,Balance!AD57), 0)</f>
        <v>-214.78140420129293</v>
      </c>
      <c r="AE57" s="8">
        <f>IF( Days!AE57 &gt; 0, IPMT('Loan Detail'!$B$2/'Loan Detail'!$B$5, Days!AE57,'Loan Detail'!$B$3*'Loan Detail'!$B$5,Balance!AE57), 0)</f>
        <v>-214.6971472161172</v>
      </c>
      <c r="AF57" s="8">
        <f>IF( Days!AF57 &gt; 0, IPMT('Loan Detail'!$B$2/'Loan Detail'!$B$5, Days!AF57,'Loan Detail'!$B$3*'Loan Detail'!$B$5,Balance!AF57), 0)</f>
        <v>-214.61287049403126</v>
      </c>
      <c r="AG57" s="8">
        <f>IF( Days!AG57 &gt; 0, IPMT('Loan Detail'!$B$2/'Loan Detail'!$B$5, Days!AG57,'Loan Detail'!$B$3*'Loan Detail'!$B$5,Balance!AG57), 0)</f>
        <v>-214.52857403041179</v>
      </c>
      <c r="AH57" s="8">
        <f>IF( Days!AH57 &gt; 0, IPMT('Loan Detail'!$B$2/'Loan Detail'!$B$5, Days!AH57,'Loan Detail'!$B$3*'Loan Detail'!$B$5,Balance!AH57), 0)</f>
        <v>-214.44425782063439</v>
      </c>
      <c r="AI57" s="8">
        <f>IF( Days!AI57 &gt; 0, IPMT('Loan Detail'!$B$2/'Loan Detail'!$B$5, Days!AI57,'Loan Detail'!$B$3*'Loan Detail'!$B$5,Balance!AI57), 0)</f>
        <v>-214.3599218600736</v>
      </c>
    </row>
    <row r="58" spans="1:35" x14ac:dyDescent="0.3">
      <c r="A58">
        <v>56</v>
      </c>
      <c r="B58">
        <f t="shared" si="0"/>
        <v>31</v>
      </c>
      <c r="C58" s="11">
        <v>45292</v>
      </c>
      <c r="D58" s="19">
        <f>SUM(E58:INDEX(E58:AI58,1,B58))</f>
        <v>-6756.6727096677905</v>
      </c>
      <c r="E58" s="8">
        <f>IF( Days!E58 &gt; 0, IPMT('Loan Detail'!$B$2/'Loan Detail'!$B$5, Days!E58,'Loan Detail'!$B$3*'Loan Detail'!$B$5,Balance!E58), 0)</f>
        <v>-214.32298341578846</v>
      </c>
      <c r="F58" s="8">
        <f>IF( Days!F58 &gt; 0, IPMT('Loan Detail'!$B$2/'Loan Detail'!$B$5, Days!F58,'Loan Detail'!$B$3*'Loan Detail'!$B$5,Balance!F58), 0)</f>
        <v>-214.23858926823988</v>
      </c>
      <c r="G58" s="8">
        <f>IF( Days!G58 &gt; 0, IPMT('Loan Detail'!$B$2/'Loan Detail'!$B$5, Days!G58,'Loan Detail'!$B$3*'Loan Detail'!$B$5,Balance!G58), 0)</f>
        <v>-214.15417535165122</v>
      </c>
      <c r="H58" s="8">
        <f>IF( Days!H58 &gt; 0, IPMT('Loan Detail'!$B$2/'Loan Detail'!$B$5, Days!H58,'Loan Detail'!$B$3*'Loan Detail'!$B$5,Balance!H58), 0)</f>
        <v>-214.0697416613917</v>
      </c>
      <c r="I58" s="8">
        <f>IF( Days!I58 &gt; 0, IPMT('Loan Detail'!$B$2/'Loan Detail'!$B$5, Days!I58,'Loan Detail'!$B$3*'Loan Detail'!$B$5,Balance!I58), 0)</f>
        <v>-219.64373580231336</v>
      </c>
      <c r="J58" s="8">
        <f>IF( Days!J58 &gt; 0, IPMT('Loan Detail'!$B$2/'Loan Detail'!$B$5, Days!J58,'Loan Detail'!$B$3*'Loan Detail'!$B$5,Balance!J58), 0)</f>
        <v>-219.55702881095382</v>
      </c>
      <c r="K58" s="8">
        <f>IF( Days!K58 &gt; 0, IPMT('Loan Detail'!$B$2/'Loan Detail'!$B$5, Days!K58,'Loan Detail'!$B$3*'Loan Detail'!$B$5,Balance!K58), 0)</f>
        <v>-219.4703015087785</v>
      </c>
      <c r="L58" s="8">
        <f>IF( Days!L58 &gt; 0, IPMT('Loan Detail'!$B$2/'Loan Detail'!$B$5, Days!L58,'Loan Detail'!$B$3*'Loan Detail'!$B$5,Balance!L58), 0)</f>
        <v>-219.38355389102963</v>
      </c>
      <c r="M58" s="8">
        <f>IF( Days!M58 &gt; 0, IPMT('Loan Detail'!$B$2/'Loan Detail'!$B$5, Days!M58,'Loan Detail'!$B$3*'Loan Detail'!$B$5,Balance!M58), 0)</f>
        <v>-219.2967859529484</v>
      </c>
      <c r="N58" s="8">
        <f>IF( Days!N58 &gt; 0, IPMT('Loan Detail'!$B$2/'Loan Detail'!$B$5, Days!N58,'Loan Detail'!$B$3*'Loan Detail'!$B$5,Balance!N58), 0)</f>
        <v>-219.20999768977484</v>
      </c>
      <c r="O58" s="8">
        <f>IF( Days!O58 &gt; 0, IPMT('Loan Detail'!$B$2/'Loan Detail'!$B$5, Days!O58,'Loan Detail'!$B$3*'Loan Detail'!$B$5,Balance!O58), 0)</f>
        <v>-219.12318909674781</v>
      </c>
      <c r="P58" s="8">
        <f>IF( Days!P58 &gt; 0, IPMT('Loan Detail'!$B$2/'Loan Detail'!$B$5, Days!P58,'Loan Detail'!$B$3*'Loan Detail'!$B$5,Balance!P58), 0)</f>
        <v>-219.03636016910517</v>
      </c>
      <c r="Q58" s="8">
        <f>IF( Days!Q58 &gt; 0, IPMT('Loan Detail'!$B$2/'Loan Detail'!$B$5, Days!Q58,'Loan Detail'!$B$3*'Loan Detail'!$B$5,Balance!Q58), 0)</f>
        <v>-218.94951090208357</v>
      </c>
      <c r="R58" s="8">
        <f>IF( Days!R58 &gt; 0, IPMT('Loan Detail'!$B$2/'Loan Detail'!$B$5, Days!R58,'Loan Detail'!$B$3*'Loan Detail'!$B$5,Balance!R58), 0)</f>
        <v>-218.86264129091865</v>
      </c>
      <c r="S58" s="8">
        <f>IF( Days!S58 &gt; 0, IPMT('Loan Detail'!$B$2/'Loan Detail'!$B$5, Days!S58,'Loan Detail'!$B$3*'Loan Detail'!$B$5,Balance!S58), 0)</f>
        <v>-218.77575133084477</v>
      </c>
      <c r="T58" s="8">
        <f>IF( Days!T58 &gt; 0, IPMT('Loan Detail'!$B$2/'Loan Detail'!$B$5, Days!T58,'Loan Detail'!$B$3*'Loan Detail'!$B$5,Balance!T58), 0)</f>
        <v>-218.68884101709534</v>
      </c>
      <c r="U58" s="8">
        <f>IF( Days!U58 &gt; 0, IPMT('Loan Detail'!$B$2/'Loan Detail'!$B$5, Days!U58,'Loan Detail'!$B$3*'Loan Detail'!$B$5,Balance!U58), 0)</f>
        <v>-218.60191034490254</v>
      </c>
      <c r="V58" s="8">
        <f>IF( Days!V58 &gt; 0, IPMT('Loan Detail'!$B$2/'Loan Detail'!$B$5, Days!V58,'Loan Detail'!$B$3*'Loan Detail'!$B$5,Balance!V58), 0)</f>
        <v>-218.51495930949747</v>
      </c>
      <c r="W58" s="8">
        <f>IF( Days!W58 &gt; 0, IPMT('Loan Detail'!$B$2/'Loan Detail'!$B$5, Days!W58,'Loan Detail'!$B$3*'Loan Detail'!$B$5,Balance!W58), 0)</f>
        <v>-218.42798790611013</v>
      </c>
      <c r="X58" s="8">
        <f>IF( Days!X58 &gt; 0, IPMT('Loan Detail'!$B$2/'Loan Detail'!$B$5, Days!X58,'Loan Detail'!$B$3*'Loan Detail'!$B$5,Balance!X58), 0)</f>
        <v>-218.34099612996943</v>
      </c>
      <c r="Y58" s="8">
        <f>IF( Days!Y58 &gt; 0, IPMT('Loan Detail'!$B$2/'Loan Detail'!$B$5, Days!Y58,'Loan Detail'!$B$3*'Loan Detail'!$B$5,Balance!Y58), 0)</f>
        <v>-218.25398397630306</v>
      </c>
      <c r="Z58" s="8">
        <f>IF( Days!Z58 &gt; 0, IPMT('Loan Detail'!$B$2/'Loan Detail'!$B$5, Days!Z58,'Loan Detail'!$B$3*'Loan Detail'!$B$5,Balance!Z58), 0)</f>
        <v>-218.1669514403377</v>
      </c>
      <c r="AA58" s="8">
        <f>IF( Days!AA58 &gt; 0, IPMT('Loan Detail'!$B$2/'Loan Detail'!$B$5, Days!AA58,'Loan Detail'!$B$3*'Loan Detail'!$B$5,Balance!AA58), 0)</f>
        <v>-218.07989851729883</v>
      </c>
      <c r="AB58" s="8">
        <f>IF( Days!AB58 &gt; 0, IPMT('Loan Detail'!$B$2/'Loan Detail'!$B$5, Days!AB58,'Loan Detail'!$B$3*'Loan Detail'!$B$5,Balance!AB58), 0)</f>
        <v>-217.99282520241087</v>
      </c>
      <c r="AC58" s="8">
        <f>IF( Days!AC58 &gt; 0, IPMT('Loan Detail'!$B$2/'Loan Detail'!$B$5, Days!AC58,'Loan Detail'!$B$3*'Loan Detail'!$B$5,Balance!AC58), 0)</f>
        <v>-217.9057314908971</v>
      </c>
      <c r="AD58" s="8">
        <f>IF( Days!AD58 &gt; 0, IPMT('Loan Detail'!$B$2/'Loan Detail'!$B$5, Days!AD58,'Loan Detail'!$B$3*'Loan Detail'!$B$5,Balance!AD58), 0)</f>
        <v>-217.81861737797965</v>
      </c>
      <c r="AE58" s="8">
        <f>IF( Days!AE58 &gt; 0, IPMT('Loan Detail'!$B$2/'Loan Detail'!$B$5, Days!AE58,'Loan Detail'!$B$3*'Loan Detail'!$B$5,Balance!AE58), 0)</f>
        <v>-217.73148285887962</v>
      </c>
      <c r="AF58" s="8">
        <f>IF( Days!AF58 &gt; 0, IPMT('Loan Detail'!$B$2/'Loan Detail'!$B$5, Days!AF58,'Loan Detail'!$B$3*'Loan Detail'!$B$5,Balance!AF58), 0)</f>
        <v>-217.64432792881689</v>
      </c>
      <c r="AG58" s="8">
        <f>IF( Days!AG58 &gt; 0, IPMT('Loan Detail'!$B$2/'Loan Detail'!$B$5, Days!AG58,'Loan Detail'!$B$3*'Loan Detail'!$B$5,Balance!AG58), 0)</f>
        <v>-217.55715258301026</v>
      </c>
      <c r="AH58" s="8">
        <f>IF( Days!AH58 &gt; 0, IPMT('Loan Detail'!$B$2/'Loan Detail'!$B$5, Days!AH58,'Loan Detail'!$B$3*'Loan Detail'!$B$5,Balance!AH58), 0)</f>
        <v>-217.46995681667738</v>
      </c>
      <c r="AI58" s="8">
        <f>IF( Days!AI58 &gt; 0, IPMT('Loan Detail'!$B$2/'Loan Detail'!$B$5, Days!AI58,'Loan Detail'!$B$3*'Loan Detail'!$B$5,Balance!AI58), 0)</f>
        <v>-217.38274062503493</v>
      </c>
    </row>
    <row r="59" spans="1:35" x14ac:dyDescent="0.3">
      <c r="A59">
        <v>57</v>
      </c>
      <c r="B59">
        <f t="shared" si="0"/>
        <v>29</v>
      </c>
      <c r="C59" s="11">
        <v>45323</v>
      </c>
      <c r="D59" s="19">
        <f>SUM(E59:INDEX(E59:AI59,1,B59))</f>
        <v>-6405.5289640137235</v>
      </c>
      <c r="E59" s="8">
        <f>IF( Days!E59 &gt; 0, IPMT('Loan Detail'!$B$2/'Loan Detail'!$B$5, Days!E59,'Loan Detail'!$B$3*'Loan Detail'!$B$5,Balance!E59), 0)</f>
        <v>-217.30981868465872</v>
      </c>
      <c r="F59" s="8">
        <f>IF( Days!F59 &gt; 0, IPMT('Loan Detail'!$B$2/'Loan Detail'!$B$5, Days!F59,'Loan Detail'!$B$3*'Loan Detail'!$B$5,Balance!F59), 0)</f>
        <v>-217.22255587984694</v>
      </c>
      <c r="G59" s="8">
        <f>IF( Days!G59 &gt; 0, IPMT('Loan Detail'!$B$2/'Loan Detail'!$B$5, Days!G59,'Loan Detail'!$B$3*'Loan Detail'!$B$5,Balance!G59), 0)</f>
        <v>-217.13527263402207</v>
      </c>
      <c r="H59" s="8">
        <f>IF( Days!H59 &gt; 0, IPMT('Loan Detail'!$B$2/'Loan Detail'!$B$5, Days!H59,'Loan Detail'!$B$3*'Loan Detail'!$B$5,Balance!H59), 0)</f>
        <v>-217.04796894239573</v>
      </c>
      <c r="I59" s="8">
        <f>IF( Days!I59 &gt; 0, IPMT('Loan Detail'!$B$2/'Loan Detail'!$B$5, Days!I59,'Loan Detail'!$B$3*'Loan Detail'!$B$5,Balance!I59), 0)</f>
        <v>-222.54960261275727</v>
      </c>
      <c r="J59" s="8">
        <f>IF( Days!J59 &gt; 0, IPMT('Loan Detail'!$B$2/'Loan Detail'!$B$5, Days!J59,'Loan Detail'!$B$3*'Loan Detail'!$B$5,Balance!J59), 0)</f>
        <v>-222.46000799755052</v>
      </c>
      <c r="K59" s="8">
        <f>IF( Days!K59 &gt; 0, IPMT('Loan Detail'!$B$2/'Loan Detail'!$B$5, Days!K59,'Loan Detail'!$B$3*'Loan Detail'!$B$5,Balance!K59), 0)</f>
        <v>-222.37039239511194</v>
      </c>
      <c r="L59" s="8">
        <f>IF( Days!L59 &gt; 0, IPMT('Loan Detail'!$B$2/'Loan Detail'!$B$5, Days!L59,'Loan Detail'!$B$3*'Loan Detail'!$B$5,Balance!L59), 0)</f>
        <v>-222.28075580052538</v>
      </c>
      <c r="M59" s="8">
        <f>IF( Days!M59 &gt; 0, IPMT('Loan Detail'!$B$2/'Loan Detail'!$B$5, Days!M59,'Loan Detail'!$B$3*'Loan Detail'!$B$5,Balance!M59), 0)</f>
        <v>-222.19109820887354</v>
      </c>
      <c r="N59" s="8">
        <f>IF( Days!N59 &gt; 0, IPMT('Loan Detail'!$B$2/'Loan Detail'!$B$5, Days!N59,'Loan Detail'!$B$3*'Loan Detail'!$B$5,Balance!N59), 0)</f>
        <v>-222.10141961523792</v>
      </c>
      <c r="O59" s="8">
        <f>IF( Days!O59 &gt; 0, IPMT('Loan Detail'!$B$2/'Loan Detail'!$B$5, Days!O59,'Loan Detail'!$B$3*'Loan Detail'!$B$5,Balance!O59), 0)</f>
        <v>-222.0117200146988</v>
      </c>
      <c r="P59" s="8">
        <f>IF( Days!P59 &gt; 0, IPMT('Loan Detail'!$B$2/'Loan Detail'!$B$5, Days!P59,'Loan Detail'!$B$3*'Loan Detail'!$B$5,Balance!P59), 0)</f>
        <v>-221.92199940233553</v>
      </c>
      <c r="Q59" s="8">
        <f>IF( Days!Q59 &gt; 0, IPMT('Loan Detail'!$B$2/'Loan Detail'!$B$5, Days!Q59,'Loan Detail'!$B$3*'Loan Detail'!$B$5,Balance!Q59), 0)</f>
        <v>-221.83225777322599</v>
      </c>
      <c r="R59" s="8">
        <f>IF( Days!R59 &gt; 0, IPMT('Loan Detail'!$B$2/'Loan Detail'!$B$5, Days!R59,'Loan Detail'!$B$3*'Loan Detail'!$B$5,Balance!R59), 0)</f>
        <v>-221.74249512244722</v>
      </c>
      <c r="S59" s="8">
        <f>IF( Days!S59 &gt; 0, IPMT('Loan Detail'!$B$2/'Loan Detail'!$B$5, Days!S59,'Loan Detail'!$B$3*'Loan Detail'!$B$5,Balance!S59), 0)</f>
        <v>-221.65271144507491</v>
      </c>
      <c r="T59" s="8">
        <f>IF( Days!T59 &gt; 0, IPMT('Loan Detail'!$B$2/'Loan Detail'!$B$5, Days!T59,'Loan Detail'!$B$3*'Loan Detail'!$B$5,Balance!T59), 0)</f>
        <v>-221.56290673618361</v>
      </c>
      <c r="U59" s="8">
        <f>IF( Days!U59 &gt; 0, IPMT('Loan Detail'!$B$2/'Loan Detail'!$B$5, Days!U59,'Loan Detail'!$B$3*'Loan Detail'!$B$5,Balance!U59), 0)</f>
        <v>-221.47308099084688</v>
      </c>
      <c r="V59" s="8">
        <f>IF( Days!V59 &gt; 0, IPMT('Loan Detail'!$B$2/'Loan Detail'!$B$5, Days!V59,'Loan Detail'!$B$3*'Loan Detail'!$B$5,Balance!V59), 0)</f>
        <v>-221.38323420413687</v>
      </c>
      <c r="W59" s="8">
        <f>IF( Days!W59 &gt; 0, IPMT('Loan Detail'!$B$2/'Loan Detail'!$B$5, Days!W59,'Loan Detail'!$B$3*'Loan Detail'!$B$5,Balance!W59), 0)</f>
        <v>-221.29336637112473</v>
      </c>
      <c r="X59" s="8">
        <f>IF( Days!X59 &gt; 0, IPMT('Loan Detail'!$B$2/'Loan Detail'!$B$5, Days!X59,'Loan Detail'!$B$3*'Loan Detail'!$B$5,Balance!X59), 0)</f>
        <v>-221.20347748688053</v>
      </c>
      <c r="Y59" s="8">
        <f>IF( Days!Y59 &gt; 0, IPMT('Loan Detail'!$B$2/'Loan Detail'!$B$5, Days!Y59,'Loan Detail'!$B$3*'Loan Detail'!$B$5,Balance!Y59), 0)</f>
        <v>-221.11356754647304</v>
      </c>
      <c r="Z59" s="8">
        <f>IF( Days!Z59 &gt; 0, IPMT('Loan Detail'!$B$2/'Loan Detail'!$B$5, Days!Z59,'Loan Detail'!$B$3*'Loan Detail'!$B$5,Balance!Z59), 0)</f>
        <v>-221.02363654496989</v>
      </c>
      <c r="AA59" s="8">
        <f>IF( Days!AA59 &gt; 0, IPMT('Loan Detail'!$B$2/'Loan Detail'!$B$5, Days!AA59,'Loan Detail'!$B$3*'Loan Detail'!$B$5,Balance!AA59), 0)</f>
        <v>-220.93368447743762</v>
      </c>
      <c r="AB59" s="8">
        <f>IF( Days!AB59 &gt; 0, IPMT('Loan Detail'!$B$2/'Loan Detail'!$B$5, Days!AB59,'Loan Detail'!$B$3*'Loan Detail'!$B$5,Balance!AB59), 0)</f>
        <v>-220.84371133894163</v>
      </c>
      <c r="AC59" s="8">
        <f>IF( Days!AC59 &gt; 0, IPMT('Loan Detail'!$B$2/'Loan Detail'!$B$5, Days!AC59,'Loan Detail'!$B$3*'Loan Detail'!$B$5,Balance!AC59), 0)</f>
        <v>-220.753717124546</v>
      </c>
      <c r="AD59" s="8">
        <f>IF( Days!AD59 &gt; 0, IPMT('Loan Detail'!$B$2/'Loan Detail'!$B$5, Days!AD59,'Loan Detail'!$B$3*'Loan Detail'!$B$5,Balance!AD59), 0)</f>
        <v>-220.66370182931394</v>
      </c>
      <c r="AE59" s="8">
        <f>IF( Days!AE59 &gt; 0, IPMT('Loan Detail'!$B$2/'Loan Detail'!$B$5, Days!AE59,'Loan Detail'!$B$3*'Loan Detail'!$B$5,Balance!AE59), 0)</f>
        <v>-220.57366544830717</v>
      </c>
      <c r="AF59" s="8">
        <f>IF( Days!AF59 &gt; 0, IPMT('Loan Detail'!$B$2/'Loan Detail'!$B$5, Days!AF59,'Loan Detail'!$B$3*'Loan Detail'!$B$5,Balance!AF59), 0)</f>
        <v>-220.48360797658651</v>
      </c>
      <c r="AG59" s="8">
        <f>IF( Days!AG59 &gt; 0, IPMT('Loan Detail'!$B$2/'Loan Detail'!$B$5, Days!AG59,'Loan Detail'!$B$3*'Loan Detail'!$B$5,Balance!AG59), 0)</f>
        <v>-220.39352940921157</v>
      </c>
      <c r="AH59" s="8">
        <f>IF( Days!AH59 &gt; 0, IPMT('Loan Detail'!$B$2/'Loan Detail'!$B$5, Days!AH59,'Loan Detail'!$B$3*'Loan Detail'!$B$5,Balance!AH59), 0)</f>
        <v>-220.30342974124065</v>
      </c>
      <c r="AI59" s="8">
        <f>IF( Days!AI59 &gt; 0, IPMT('Loan Detail'!$B$2/'Loan Detail'!$B$5, Days!AI59,'Loan Detail'!$B$3*'Loan Detail'!$B$5,Balance!AI59), 0)</f>
        <v>-220.21330896773105</v>
      </c>
    </row>
    <row r="60" spans="1:35" x14ac:dyDescent="0.3">
      <c r="A60">
        <v>58</v>
      </c>
      <c r="B60">
        <f t="shared" si="0"/>
        <v>31</v>
      </c>
      <c r="C60" s="11">
        <v>45352</v>
      </c>
      <c r="D60" s="19">
        <f>SUM(E60:INDEX(E60:AI60,1,B60))</f>
        <v>-6934.1370318919726</v>
      </c>
      <c r="E60" s="8">
        <f>IF( Days!E60 &gt; 0, IPMT('Loan Detail'!$B$2/'Loan Detail'!$B$5, Days!E60,'Loan Detail'!$B$3*'Loan Detail'!$B$5,Balance!E60), 0)</f>
        <v>-220.25131253242449</v>
      </c>
      <c r="F60" s="8">
        <f>IF( Days!F60 &gt; 0, IPMT('Loan Detail'!$B$2/'Loan Detail'!$B$5, Days!F60,'Loan Detail'!$B$3*'Loan Detail'!$B$5,Balance!F60), 0)</f>
        <v>-220.16121307879715</v>
      </c>
      <c r="G60" s="8">
        <f>IF( Days!G60 &gt; 0, IPMT('Loan Detail'!$B$2/'Loan Detail'!$B$5, Days!G60,'Loan Detail'!$B$3*'Loan Detail'!$B$5,Balance!G60), 0)</f>
        <v>-220.07109251968132</v>
      </c>
      <c r="H60" s="8">
        <f>IF( Days!H60 &gt; 0, IPMT('Loan Detail'!$B$2/'Loan Detail'!$B$5, Days!H60,'Loan Detail'!$B$3*'Loan Detail'!$B$5,Balance!H60), 0)</f>
        <v>-219.98095085013321</v>
      </c>
      <c r="I60" s="8">
        <f>IF( Days!I60 &gt; 0, IPMT('Loan Detail'!$B$2/'Loan Detail'!$B$5, Days!I60,'Loan Detail'!$B$3*'Loan Detail'!$B$5,Balance!I60), 0)</f>
        <v>-225.41428092940413</v>
      </c>
      <c r="J60" s="8">
        <f>IF( Days!J60 &gt; 0, IPMT('Loan Detail'!$B$2/'Loan Detail'!$B$5, Days!J60,'Loan Detail'!$B$3*'Loan Detail'!$B$5,Balance!J60), 0)</f>
        <v>-225.32183167160659</v>
      </c>
      <c r="K60" s="8">
        <f>IF( Days!K60 &gt; 0, IPMT('Loan Detail'!$B$2/'Loan Detail'!$B$5, Days!K60,'Loan Detail'!$B$3*'Loan Detail'!$B$5,Balance!K60), 0)</f>
        <v>-225.22936075788706</v>
      </c>
      <c r="L60" s="8">
        <f>IF( Days!L60 &gt; 0, IPMT('Loan Detail'!$B$2/'Loan Detail'!$B$5, Days!L60,'Loan Detail'!$B$3*'Loan Detail'!$B$5,Balance!L60), 0)</f>
        <v>-225.13686818317262</v>
      </c>
      <c r="M60" s="8">
        <f>IF( Days!M60 &gt; 0, IPMT('Loan Detail'!$B$2/'Loan Detail'!$B$5, Days!M60,'Loan Detail'!$B$3*'Loan Detail'!$B$5,Balance!M60), 0)</f>
        <v>-225.04435394238936</v>
      </c>
      <c r="N60" s="8">
        <f>IF( Days!N60 &gt; 0, IPMT('Loan Detail'!$B$2/'Loan Detail'!$B$5, Days!N60,'Loan Detail'!$B$3*'Loan Detail'!$B$5,Balance!N60), 0)</f>
        <v>-224.95181803046202</v>
      </c>
      <c r="O60" s="8">
        <f>IF( Days!O60 &gt; 0, IPMT('Loan Detail'!$B$2/'Loan Detail'!$B$5, Days!O60,'Loan Detail'!$B$3*'Loan Detail'!$B$5,Balance!O60), 0)</f>
        <v>-224.85926044231422</v>
      </c>
      <c r="P60" s="8">
        <f>IF( Days!P60 &gt; 0, IPMT('Loan Detail'!$B$2/'Loan Detail'!$B$5, Days!P60,'Loan Detail'!$B$3*'Loan Detail'!$B$5,Balance!P60), 0)</f>
        <v>-224.76668117286835</v>
      </c>
      <c r="Q60" s="8">
        <f>IF( Days!Q60 &gt; 0, IPMT('Loan Detail'!$B$2/'Loan Detail'!$B$5, Days!Q60,'Loan Detail'!$B$3*'Loan Detail'!$B$5,Balance!Q60), 0)</f>
        <v>-224.67408021704568</v>
      </c>
      <c r="R60" s="8">
        <f>IF( Days!R60 &gt; 0, IPMT('Loan Detail'!$B$2/'Loan Detail'!$B$5, Days!R60,'Loan Detail'!$B$3*'Loan Detail'!$B$5,Balance!R60), 0)</f>
        <v>-224.58145756976626</v>
      </c>
      <c r="S60" s="8">
        <f>IF( Days!S60 &gt; 0, IPMT('Loan Detail'!$B$2/'Loan Detail'!$B$5, Days!S60,'Loan Detail'!$B$3*'Loan Detail'!$B$5,Balance!S60), 0)</f>
        <v>-224.48881322594886</v>
      </c>
      <c r="T60" s="8">
        <f>IF( Days!T60 &gt; 0, IPMT('Loan Detail'!$B$2/'Loan Detail'!$B$5, Days!T60,'Loan Detail'!$B$3*'Loan Detail'!$B$5,Balance!T60), 0)</f>
        <v>-224.39614718051118</v>
      </c>
      <c r="U60" s="8">
        <f>IF( Days!U60 &gt; 0, IPMT('Loan Detail'!$B$2/'Loan Detail'!$B$5, Days!U60,'Loan Detail'!$B$3*'Loan Detail'!$B$5,Balance!U60), 0)</f>
        <v>-224.30345942836982</v>
      </c>
      <c r="V60" s="8">
        <f>IF( Days!V60 &gt; 0, IPMT('Loan Detail'!$B$2/'Loan Detail'!$B$5, Days!V60,'Loan Detail'!$B$3*'Loan Detail'!$B$5,Balance!V60), 0)</f>
        <v>-224.21074996443986</v>
      </c>
      <c r="W60" s="8">
        <f>IF( Days!W60 &gt; 0, IPMT('Loan Detail'!$B$2/'Loan Detail'!$B$5, Days!W60,'Loan Detail'!$B$3*'Loan Detail'!$B$5,Balance!W60), 0)</f>
        <v>-224.11801878363545</v>
      </c>
      <c r="X60" s="8">
        <f>IF( Days!X60 &gt; 0, IPMT('Loan Detail'!$B$2/'Loan Detail'!$B$5, Days!X60,'Loan Detail'!$B$3*'Loan Detail'!$B$5,Balance!X60), 0)</f>
        <v>-224.02526588086954</v>
      </c>
      <c r="Y60" s="8">
        <f>IF( Days!Y60 &gt; 0, IPMT('Loan Detail'!$B$2/'Loan Detail'!$B$5, Days!Y60,'Loan Detail'!$B$3*'Loan Detail'!$B$5,Balance!Y60), 0)</f>
        <v>-223.93249125105385</v>
      </c>
      <c r="Z60" s="8">
        <f>IF( Days!Z60 &gt; 0, IPMT('Loan Detail'!$B$2/'Loan Detail'!$B$5, Days!Z60,'Loan Detail'!$B$3*'Loan Detail'!$B$5,Balance!Z60), 0)</f>
        <v>-223.83969488909878</v>
      </c>
      <c r="AA60" s="8">
        <f>IF( Days!AA60 &gt; 0, IPMT('Loan Detail'!$B$2/'Loan Detail'!$B$5, Days!AA60,'Loan Detail'!$B$3*'Loan Detail'!$B$5,Balance!AA60), 0)</f>
        <v>-223.74687678991376</v>
      </c>
      <c r="AB60" s="8">
        <f>IF( Days!AB60 &gt; 0, IPMT('Loan Detail'!$B$2/'Loan Detail'!$B$5, Days!AB60,'Loan Detail'!$B$3*'Loan Detail'!$B$5,Balance!AB60), 0)</f>
        <v>-223.65403694840685</v>
      </c>
      <c r="AC60" s="8">
        <f>IF( Days!AC60 &gt; 0, IPMT('Loan Detail'!$B$2/'Loan Detail'!$B$5, Days!AC60,'Loan Detail'!$B$3*'Loan Detail'!$B$5,Balance!AC60), 0)</f>
        <v>-223.56117535948505</v>
      </c>
      <c r="AD60" s="8">
        <f>IF( Days!AD60 &gt; 0, IPMT('Loan Detail'!$B$2/'Loan Detail'!$B$5, Days!AD60,'Loan Detail'!$B$3*'Loan Detail'!$B$5,Balance!AD60), 0)</f>
        <v>-223.46829201805403</v>
      </c>
      <c r="AE60" s="8">
        <f>IF( Days!AE60 &gt; 0, IPMT('Loan Detail'!$B$2/'Loan Detail'!$B$5, Days!AE60,'Loan Detail'!$B$3*'Loan Detail'!$B$5,Balance!AE60), 0)</f>
        <v>-223.37538691901835</v>
      </c>
      <c r="AF60" s="8">
        <f>IF( Days!AF60 &gt; 0, IPMT('Loan Detail'!$B$2/'Loan Detail'!$B$5, Days!AF60,'Loan Detail'!$B$3*'Loan Detail'!$B$5,Balance!AF60), 0)</f>
        <v>-223.28246005728141</v>
      </c>
      <c r="AG60" s="8">
        <f>IF( Days!AG60 &gt; 0, IPMT('Loan Detail'!$B$2/'Loan Detail'!$B$5, Days!AG60,'Loan Detail'!$B$3*'Loan Detail'!$B$5,Balance!AG60), 0)</f>
        <v>-223.18951142774534</v>
      </c>
      <c r="AH60" s="8">
        <f>IF( Days!AH60 &gt; 0, IPMT('Loan Detail'!$B$2/'Loan Detail'!$B$5, Days!AH60,'Loan Detail'!$B$3*'Loan Detail'!$B$5,Balance!AH60), 0)</f>
        <v>-223.09654102531115</v>
      </c>
      <c r="AI60" s="8">
        <f>IF( Days!AI60 &gt; 0, IPMT('Loan Detail'!$B$2/'Loan Detail'!$B$5, Days!AI60,'Loan Detail'!$B$3*'Loan Detail'!$B$5,Balance!AI60), 0)</f>
        <v>-223.00354884487859</v>
      </c>
    </row>
    <row r="61" spans="1:35" x14ac:dyDescent="0.3">
      <c r="A61">
        <v>59</v>
      </c>
      <c r="B61">
        <f t="shared" si="0"/>
        <v>30</v>
      </c>
      <c r="C61" s="11">
        <v>45383</v>
      </c>
      <c r="D61" s="19">
        <f>SUM(E61:INDEX(E61:AI61,1,B61))</f>
        <v>-6790.1020412387325</v>
      </c>
      <c r="E61" s="8">
        <f>IF( Days!E61 &gt; 0, IPMT('Loan Detail'!$B$2/'Loan Detail'!$B$5, Days!E61,'Loan Detail'!$B$3*'Loan Detail'!$B$5,Balance!E61), 0)</f>
        <v>-222.98799313406499</v>
      </c>
      <c r="F61" s="8">
        <f>IF( Days!F61 &gt; 0, IPMT('Loan Detail'!$B$2/'Loan Detail'!$B$5, Days!F61,'Loan Detail'!$B$3*'Loan Detail'!$B$5,Balance!F61), 0)</f>
        <v>-222.89492505372456</v>
      </c>
      <c r="G61" s="8">
        <f>IF( Days!G61 &gt; 0, IPMT('Loan Detail'!$B$2/'Loan Detail'!$B$5, Days!G61,'Loan Detail'!$B$3*'Loan Detail'!$B$5,Balance!G61), 0)</f>
        <v>-222.80183517250504</v>
      </c>
      <c r="H61" s="8">
        <f>IF( Days!H61 &gt; 0, IPMT('Loan Detail'!$B$2/'Loan Detail'!$B$5, Days!H61,'Loan Detail'!$B$3*'Loan Detail'!$B$5,Balance!H61), 0)</f>
        <v>-222.70872348529966</v>
      </c>
      <c r="I61" s="8">
        <f>IF( Days!I61 &gt; 0, IPMT('Loan Detail'!$B$2/'Loan Detail'!$B$5, Days!I61,'Loan Detail'!$B$3*'Loan Detail'!$B$5,Balance!I61), 0)</f>
        <v>-228.06860960978634</v>
      </c>
      <c r="J61" s="8">
        <f>IF( Days!J61 &gt; 0, IPMT('Loan Detail'!$B$2/'Loan Detail'!$B$5, Days!J61,'Loan Detail'!$B$3*'Loan Detail'!$B$5,Balance!J61), 0)</f>
        <v>-227.97317243462024</v>
      </c>
      <c r="K61" s="8">
        <f>IF( Days!K61 &gt; 0, IPMT('Loan Detail'!$B$2/'Loan Detail'!$B$5, Days!K61,'Loan Detail'!$B$3*'Loan Detail'!$B$5,Balance!K61), 0)</f>
        <v>-227.87771290362275</v>
      </c>
      <c r="L61" s="8">
        <f>IF( Days!L61 &gt; 0, IPMT('Loan Detail'!$B$2/'Loan Detail'!$B$5, Days!L61,'Loan Detail'!$B$3*'Loan Detail'!$B$5,Balance!L61), 0)</f>
        <v>-227.782231011557</v>
      </c>
      <c r="M61" s="8">
        <f>IF( Days!M61 &gt; 0, IPMT('Loan Detail'!$B$2/'Loan Detail'!$B$5, Days!M61,'Loan Detail'!$B$3*'Loan Detail'!$B$5,Balance!M61), 0)</f>
        <v>-227.68672675318496</v>
      </c>
      <c r="N61" s="8">
        <f>IF( Days!N61 &gt; 0, IPMT('Loan Detail'!$B$2/'Loan Detail'!$B$5, Days!N61,'Loan Detail'!$B$3*'Loan Detail'!$B$5,Balance!N61), 0)</f>
        <v>-227.59120012326758</v>
      </c>
      <c r="O61" s="8">
        <f>IF( Days!O61 &gt; 0, IPMT('Loan Detail'!$B$2/'Loan Detail'!$B$5, Days!O61,'Loan Detail'!$B$3*'Loan Detail'!$B$5,Balance!O61), 0)</f>
        <v>-227.4956511165642</v>
      </c>
      <c r="P61" s="8">
        <f>IF( Days!P61 &gt; 0, IPMT('Loan Detail'!$B$2/'Loan Detail'!$B$5, Days!P61,'Loan Detail'!$B$3*'Loan Detail'!$B$5,Balance!P61), 0)</f>
        <v>-227.40007972783323</v>
      </c>
      <c r="Q61" s="8">
        <f>IF( Days!Q61 &gt; 0, IPMT('Loan Detail'!$B$2/'Loan Detail'!$B$5, Days!Q61,'Loan Detail'!$B$3*'Loan Detail'!$B$5,Balance!Q61), 0)</f>
        <v>-227.30448595183177</v>
      </c>
      <c r="R61" s="8">
        <f>IF( Days!R61 &gt; 0, IPMT('Loan Detail'!$B$2/'Loan Detail'!$B$5, Days!R61,'Loan Detail'!$B$3*'Loan Detail'!$B$5,Balance!R61), 0)</f>
        <v>-227.20886978331575</v>
      </c>
      <c r="S61" s="8">
        <f>IF( Days!S61 &gt; 0, IPMT('Loan Detail'!$B$2/'Loan Detail'!$B$5, Days!S61,'Loan Detail'!$B$3*'Loan Detail'!$B$5,Balance!S61), 0)</f>
        <v>-227.11323121703956</v>
      </c>
      <c r="T61" s="8">
        <f>IF( Days!T61 &gt; 0, IPMT('Loan Detail'!$B$2/'Loan Detail'!$B$5, Days!T61,'Loan Detail'!$B$3*'Loan Detail'!$B$5,Balance!T61), 0)</f>
        <v>-227.01757024775679</v>
      </c>
      <c r="U61" s="8">
        <f>IF( Days!U61 &gt; 0, IPMT('Loan Detail'!$B$2/'Loan Detail'!$B$5, Days!U61,'Loan Detail'!$B$3*'Loan Detail'!$B$5,Balance!U61), 0)</f>
        <v>-226.92188687021959</v>
      </c>
      <c r="V61" s="8">
        <f>IF( Days!V61 &gt; 0, IPMT('Loan Detail'!$B$2/'Loan Detail'!$B$5, Days!V61,'Loan Detail'!$B$3*'Loan Detail'!$B$5,Balance!V61), 0)</f>
        <v>-226.82618107917889</v>
      </c>
      <c r="W61" s="8">
        <f>IF( Days!W61 &gt; 0, IPMT('Loan Detail'!$B$2/'Loan Detail'!$B$5, Days!W61,'Loan Detail'!$B$3*'Loan Detail'!$B$5,Balance!W61), 0)</f>
        <v>-226.73045286938438</v>
      </c>
      <c r="X61" s="8">
        <f>IF( Days!X61 &gt; 0, IPMT('Loan Detail'!$B$2/'Loan Detail'!$B$5, Days!X61,'Loan Detail'!$B$3*'Loan Detail'!$B$5,Balance!X61), 0)</f>
        <v>-226.63470223558463</v>
      </c>
      <c r="Y61" s="8">
        <f>IF( Days!Y61 &gt; 0, IPMT('Loan Detail'!$B$2/'Loan Detail'!$B$5, Days!Y61,'Loan Detail'!$B$3*'Loan Detail'!$B$5,Balance!Y61), 0)</f>
        <v>-226.53892917252676</v>
      </c>
      <c r="Z61" s="8">
        <f>IF( Days!Z61 &gt; 0, IPMT('Loan Detail'!$B$2/'Loan Detail'!$B$5, Days!Z61,'Loan Detail'!$B$3*'Loan Detail'!$B$5,Balance!Z61), 0)</f>
        <v>-226.44313367495684</v>
      </c>
      <c r="AA61" s="8">
        <f>IF( Days!AA61 &gt; 0, IPMT('Loan Detail'!$B$2/'Loan Detail'!$B$5, Days!AA61,'Loan Detail'!$B$3*'Loan Detail'!$B$5,Balance!AA61), 0)</f>
        <v>-226.34731573761968</v>
      </c>
      <c r="AB61" s="8">
        <f>IF( Days!AB61 &gt; 0, IPMT('Loan Detail'!$B$2/'Loan Detail'!$B$5, Days!AB61,'Loan Detail'!$B$3*'Loan Detail'!$B$5,Balance!AB61), 0)</f>
        <v>-226.25147535525889</v>
      </c>
      <c r="AC61" s="8">
        <f>IF( Days!AC61 &gt; 0, IPMT('Loan Detail'!$B$2/'Loan Detail'!$B$5, Days!AC61,'Loan Detail'!$B$3*'Loan Detail'!$B$5,Balance!AC61), 0)</f>
        <v>-226.15561252261676</v>
      </c>
      <c r="AD61" s="8">
        <f>IF( Days!AD61 &gt; 0, IPMT('Loan Detail'!$B$2/'Loan Detail'!$B$5, Days!AD61,'Loan Detail'!$B$3*'Loan Detail'!$B$5,Balance!AD61), 0)</f>
        <v>-226.05972723443435</v>
      </c>
      <c r="AE61" s="8">
        <f>IF( Days!AE61 &gt; 0, IPMT('Loan Detail'!$B$2/'Loan Detail'!$B$5, Days!AE61,'Loan Detail'!$B$3*'Loan Detail'!$B$5,Balance!AE61), 0)</f>
        <v>-225.96381948545155</v>
      </c>
      <c r="AF61" s="8">
        <f>IF( Days!AF61 &gt; 0, IPMT('Loan Detail'!$B$2/'Loan Detail'!$B$5, Days!AF61,'Loan Detail'!$B$3*'Loan Detail'!$B$5,Balance!AF61), 0)</f>
        <v>-225.86788927040701</v>
      </c>
      <c r="AG61" s="8">
        <f>IF( Days!AG61 &gt; 0, IPMT('Loan Detail'!$B$2/'Loan Detail'!$B$5, Days!AG61,'Loan Detail'!$B$3*'Loan Detail'!$B$5,Balance!AG61), 0)</f>
        <v>-225.77193658403814</v>
      </c>
      <c r="AH61" s="8">
        <f>IF( Days!AH61 &gt; 0, IPMT('Loan Detail'!$B$2/'Loan Detail'!$B$5, Days!AH61,'Loan Detail'!$B$3*'Loan Detail'!$B$5,Balance!AH61), 0)</f>
        <v>-225.67596142108107</v>
      </c>
      <c r="AI61" s="8">
        <f>IF( Days!AI61 &gt; 0, IPMT('Loan Detail'!$B$2/'Loan Detail'!$B$5, Days!AI61,'Loan Detail'!$B$3*'Loan Detail'!$B$5,Balance!AI61), 0)</f>
        <v>-225.5799637762708</v>
      </c>
    </row>
    <row r="62" spans="1:35" x14ac:dyDescent="0.3">
      <c r="A62">
        <v>60</v>
      </c>
      <c r="B62">
        <f t="shared" si="0"/>
        <v>31</v>
      </c>
      <c r="C62" s="11">
        <v>45413</v>
      </c>
      <c r="D62" s="19">
        <f>SUM(E62:INDEX(E62:AI62,1,B62))</f>
        <v>-7092.155094607042</v>
      </c>
      <c r="E62" s="8">
        <f>IF( Days!E62 &gt; 0, IPMT('Loan Detail'!$B$2/'Loan Detail'!$B$5, Days!E62,'Loan Detail'!$B$3*'Loan Detail'!$B$5,Balance!E62), 0)</f>
        <v>-225.55912313772393</v>
      </c>
      <c r="F62" s="8">
        <f>IF( Days!F62 &gt; 0, IPMT('Loan Detail'!$B$2/'Loan Detail'!$B$5, Days!F62,'Loan Detail'!$B$3*'Loan Detail'!$B$5,Balance!F62), 0)</f>
        <v>-225.46311187679848</v>
      </c>
      <c r="G62" s="8">
        <f>IF( Days!G62 &gt; 0, IPMT('Loan Detail'!$B$2/'Loan Detail'!$B$5, Days!G62,'Loan Detail'!$B$3*'Loan Detail'!$B$5,Balance!G62), 0)</f>
        <v>-225.36707812556406</v>
      </c>
      <c r="H62" s="8">
        <f>IF( Days!H62 &gt; 0, IPMT('Loan Detail'!$B$2/'Loan Detail'!$B$5, Days!H62,'Loan Detail'!$B$3*'Loan Detail'!$B$5,Balance!H62), 0)</f>
        <v>-225.27102187875226</v>
      </c>
      <c r="I62" s="8">
        <f>IF( Days!I62 &gt; 0, IPMT('Loan Detail'!$B$2/'Loan Detail'!$B$5, Days!I62,'Loan Detail'!$B$3*'Loan Detail'!$B$5,Balance!I62), 0)</f>
        <v>-230.55927390946113</v>
      </c>
      <c r="J62" s="8">
        <f>IF( Days!J62 &gt; 0, IPMT('Loan Detail'!$B$2/'Loan Detail'!$B$5, Days!J62,'Loan Detail'!$B$3*'Loan Detail'!$B$5,Balance!J62), 0)</f>
        <v>-230.46087470489454</v>
      </c>
      <c r="K62" s="8">
        <f>IF( Days!K62 &gt; 0, IPMT('Loan Detail'!$B$2/'Loan Detail'!$B$5, Days!K62,'Loan Detail'!$B$3*'Loan Detail'!$B$5,Balance!K62), 0)</f>
        <v>-230.36245245065115</v>
      </c>
      <c r="L62" s="8">
        <f>IF( Days!L62 &gt; 0, IPMT('Loan Detail'!$B$2/'Loan Detail'!$B$5, Days!L62,'Loan Detail'!$B$3*'Loan Detail'!$B$5,Balance!L62), 0)</f>
        <v>-230.26400714133183</v>
      </c>
      <c r="M62" s="8">
        <f>IF( Days!M62 &gt; 0, IPMT('Loan Detail'!$B$2/'Loan Detail'!$B$5, Days!M62,'Loan Detail'!$B$3*'Loan Detail'!$B$5,Balance!M62), 0)</f>
        <v>-230.16553877153595</v>
      </c>
      <c r="N62" s="8">
        <f>IF( Days!N62 &gt; 0, IPMT('Loan Detail'!$B$2/'Loan Detail'!$B$5, Days!N62,'Loan Detail'!$B$3*'Loan Detail'!$B$5,Balance!N62), 0)</f>
        <v>-230.06704733586164</v>
      </c>
      <c r="O62" s="8">
        <f>IF( Days!O62 &gt; 0, IPMT('Loan Detail'!$B$2/'Loan Detail'!$B$5, Days!O62,'Loan Detail'!$B$3*'Loan Detail'!$B$5,Balance!O62), 0)</f>
        <v>-229.96853282890578</v>
      </c>
      <c r="P62" s="8">
        <f>IF( Days!P62 &gt; 0, IPMT('Loan Detail'!$B$2/'Loan Detail'!$B$5, Days!P62,'Loan Detail'!$B$3*'Loan Detail'!$B$5,Balance!P62), 0)</f>
        <v>-229.86999524526408</v>
      </c>
      <c r="Q62" s="8">
        <f>IF( Days!Q62 &gt; 0, IPMT('Loan Detail'!$B$2/'Loan Detail'!$B$5, Days!Q62,'Loan Detail'!$B$3*'Loan Detail'!$B$5,Balance!Q62), 0)</f>
        <v>-229.7714345795309</v>
      </c>
      <c r="R62" s="8">
        <f>IF( Days!R62 &gt; 0, IPMT('Loan Detail'!$B$2/'Loan Detail'!$B$5, Days!R62,'Loan Detail'!$B$3*'Loan Detail'!$B$5,Balance!R62), 0)</f>
        <v>-229.67285082629928</v>
      </c>
      <c r="S62" s="8">
        <f>IF( Days!S62 &gt; 0, IPMT('Loan Detail'!$B$2/'Loan Detail'!$B$5, Days!S62,'Loan Detail'!$B$3*'Loan Detail'!$B$5,Balance!S62), 0)</f>
        <v>-229.57424398016107</v>
      </c>
      <c r="T62" s="8">
        <f>IF( Days!T62 &gt; 0, IPMT('Loan Detail'!$B$2/'Loan Detail'!$B$5, Days!T62,'Loan Detail'!$B$3*'Loan Detail'!$B$5,Balance!T62), 0)</f>
        <v>-229.47561403570691</v>
      </c>
      <c r="U62" s="8">
        <f>IF( Days!U62 &gt; 0, IPMT('Loan Detail'!$B$2/'Loan Detail'!$B$5, Days!U62,'Loan Detail'!$B$3*'Loan Detail'!$B$5,Balance!U62), 0)</f>
        <v>-229.37696098752596</v>
      </c>
      <c r="V62" s="8">
        <f>IF( Days!V62 &gt; 0, IPMT('Loan Detail'!$B$2/'Loan Detail'!$B$5, Days!V62,'Loan Detail'!$B$3*'Loan Detail'!$B$5,Balance!V62), 0)</f>
        <v>-229.2782848302063</v>
      </c>
      <c r="W62" s="8">
        <f>IF( Days!W62 &gt; 0, IPMT('Loan Detail'!$B$2/'Loan Detail'!$B$5, Days!W62,'Loan Detail'!$B$3*'Loan Detail'!$B$5,Balance!W62), 0)</f>
        <v>-229.17958555833485</v>
      </c>
      <c r="X62" s="8">
        <f>IF( Days!X62 &gt; 0, IPMT('Loan Detail'!$B$2/'Loan Detail'!$B$5, Days!X62,'Loan Detail'!$B$3*'Loan Detail'!$B$5,Balance!X62), 0)</f>
        <v>-229.08086316649693</v>
      </c>
      <c r="Y62" s="8">
        <f>IF( Days!Y62 &gt; 0, IPMT('Loan Detail'!$B$2/'Loan Detail'!$B$5, Days!Y62,'Loan Detail'!$B$3*'Loan Detail'!$B$5,Balance!Y62), 0)</f>
        <v>-228.98211764927674</v>
      </c>
      <c r="Z62" s="8">
        <f>IF( Days!Z62 &gt; 0, IPMT('Loan Detail'!$B$2/'Loan Detail'!$B$5, Days!Z62,'Loan Detail'!$B$3*'Loan Detail'!$B$5,Balance!Z62), 0)</f>
        <v>-228.88334900125736</v>
      </c>
      <c r="AA62" s="8">
        <f>IF( Days!AA62 &gt; 0, IPMT('Loan Detail'!$B$2/'Loan Detail'!$B$5, Days!AA62,'Loan Detail'!$B$3*'Loan Detail'!$B$5,Balance!AA62), 0)</f>
        <v>-228.78455721702048</v>
      </c>
      <c r="AB62" s="8">
        <f>IF( Days!AB62 &gt; 0, IPMT('Loan Detail'!$B$2/'Loan Detail'!$B$5, Days!AB62,'Loan Detail'!$B$3*'Loan Detail'!$B$5,Balance!AB62), 0)</f>
        <v>-228.6857422911464</v>
      </c>
      <c r="AC62" s="8">
        <f>IF( Days!AC62 &gt; 0, IPMT('Loan Detail'!$B$2/'Loan Detail'!$B$5, Days!AC62,'Loan Detail'!$B$3*'Loan Detail'!$B$5,Balance!AC62), 0)</f>
        <v>-228.58690421821436</v>
      </c>
      <c r="AD62" s="8">
        <f>IF( Days!AD62 &gt; 0, IPMT('Loan Detail'!$B$2/'Loan Detail'!$B$5, Days!AD62,'Loan Detail'!$B$3*'Loan Detail'!$B$5,Balance!AD62), 0)</f>
        <v>-228.48804299280215</v>
      </c>
      <c r="AE62" s="8">
        <f>IF( Days!AE62 &gt; 0, IPMT('Loan Detail'!$B$2/'Loan Detail'!$B$5, Days!AE62,'Loan Detail'!$B$3*'Loan Detail'!$B$5,Balance!AE62), 0)</f>
        <v>-228.38915860948654</v>
      </c>
      <c r="AF62" s="8">
        <f>IF( Days!AF62 &gt; 0, IPMT('Loan Detail'!$B$2/'Loan Detail'!$B$5, Days!AF62,'Loan Detail'!$B$3*'Loan Detail'!$B$5,Balance!AF62), 0)</f>
        <v>-228.2902510628428</v>
      </c>
      <c r="AG62" s="8">
        <f>IF( Days!AG62 &gt; 0, IPMT('Loan Detail'!$B$2/'Loan Detail'!$B$5, Days!AG62,'Loan Detail'!$B$3*'Loan Detail'!$B$5,Balance!AG62), 0)</f>
        <v>-228.19132034744487</v>
      </c>
      <c r="AH62" s="8">
        <f>IF( Days!AH62 &gt; 0, IPMT('Loan Detail'!$B$2/'Loan Detail'!$B$5, Days!AH62,'Loan Detail'!$B$3*'Loan Detail'!$B$5,Balance!AH62), 0)</f>
        <v>-228.09236645786575</v>
      </c>
      <c r="AI62" s="8">
        <f>IF( Days!AI62 &gt; 0, IPMT('Loan Detail'!$B$2/'Loan Detail'!$B$5, Days!AI62,'Loan Detail'!$B$3*'Loan Detail'!$B$5,Balance!AI62), 0)</f>
        <v>-227.99338938867689</v>
      </c>
    </row>
    <row r="63" spans="1:35" x14ac:dyDescent="0.3">
      <c r="A63">
        <v>61</v>
      </c>
      <c r="B63">
        <f t="shared" si="0"/>
        <v>30</v>
      </c>
      <c r="C63" s="11">
        <v>45444</v>
      </c>
      <c r="D63" s="19">
        <f>SUM(E63:INDEX(E63:AI63,1,B63))</f>
        <v>-6932.3279965141401</v>
      </c>
      <c r="E63" s="8">
        <f>IF( Days!E63 &gt; 0, IPMT('Loan Detail'!$B$2/'Loan Detail'!$B$5, Days!E63,'Loan Detail'!$B$3*'Loan Detail'!$B$5,Balance!E63), 0)</f>
        <v>-227.93751491255648</v>
      </c>
      <c r="F63" s="8">
        <f>IF( Days!F63 &gt; 0, IPMT('Loan Detail'!$B$2/'Loan Detail'!$B$5, Days!F63,'Loan Detail'!$B$3*'Loan Detail'!$B$5,Balance!F63), 0)</f>
        <v>-227.83847272907633</v>
      </c>
      <c r="G63" s="8">
        <f>IF( Days!G63 &gt; 0, IPMT('Loan Detail'!$B$2/'Loan Detail'!$B$5, Days!G63,'Loan Detail'!$B$3*'Loan Detail'!$B$5,Balance!G63), 0)</f>
        <v>-227.73940734530393</v>
      </c>
      <c r="H63" s="8">
        <f>IF( Days!H63 &gt; 0, IPMT('Loan Detail'!$B$2/'Loan Detail'!$B$5, Days!H63,'Loan Detail'!$B$3*'Loan Detail'!$B$5,Balance!H63), 0)</f>
        <v>-227.64031875580463</v>
      </c>
      <c r="I63" s="8">
        <f>IF( Days!I63 &gt; 0, IPMT('Loan Detail'!$B$2/'Loan Detail'!$B$5, Days!I63,'Loan Detail'!$B$3*'Loan Detail'!$B$5,Balance!I63), 0)</f>
        <v>-232.85405038779103</v>
      </c>
      <c r="J63" s="8">
        <f>IF( Days!J63 &gt; 0, IPMT('Loan Detail'!$B$2/'Loan Detail'!$B$5, Days!J63,'Loan Detail'!$B$3*'Loan Detail'!$B$5,Balance!J63), 0)</f>
        <v>-232.7526006740728</v>
      </c>
      <c r="K63" s="8">
        <f>IF( Days!K63 &gt; 0, IPMT('Loan Detail'!$B$2/'Loan Detail'!$B$5, Days!K63,'Loan Detail'!$B$3*'Loan Detail'!$B$5,Balance!K63), 0)</f>
        <v>-232.65112719610653</v>
      </c>
      <c r="L63" s="8">
        <f>IF( Days!L63 &gt; 0, IPMT('Loan Detail'!$B$2/'Loan Detail'!$B$5, Days!L63,'Loan Detail'!$B$3*'Loan Detail'!$B$5,Balance!L63), 0)</f>
        <v>-232.54962994832559</v>
      </c>
      <c r="M63" s="8">
        <f>IF( Days!M63 &gt; 0, IPMT('Loan Detail'!$B$2/'Loan Detail'!$B$5, Days!M63,'Loan Detail'!$B$3*'Loan Detail'!$B$5,Balance!M63), 0)</f>
        <v>-232.4481089251619</v>
      </c>
      <c r="N63" s="8">
        <f>IF( Days!N63 &gt; 0, IPMT('Loan Detail'!$B$2/'Loan Detail'!$B$5, Days!N63,'Loan Detail'!$B$3*'Loan Detail'!$B$5,Balance!N63), 0)</f>
        <v>-232.34656412104624</v>
      </c>
      <c r="O63" s="8">
        <f>IF( Days!O63 &gt; 0, IPMT('Loan Detail'!$B$2/'Loan Detail'!$B$5, Days!O63,'Loan Detail'!$B$3*'Loan Detail'!$B$5,Balance!O63), 0)</f>
        <v>-232.24499553040795</v>
      </c>
      <c r="P63" s="8">
        <f>IF( Days!P63 &gt; 0, IPMT('Loan Detail'!$B$2/'Loan Detail'!$B$5, Days!P63,'Loan Detail'!$B$3*'Loan Detail'!$B$5,Balance!P63), 0)</f>
        <v>-232.14340314767526</v>
      </c>
      <c r="Q63" s="8">
        <f>IF( Days!Q63 &gt; 0, IPMT('Loan Detail'!$B$2/'Loan Detail'!$B$5, Days!Q63,'Loan Detail'!$B$3*'Loan Detail'!$B$5,Balance!Q63), 0)</f>
        <v>-232.04178696727467</v>
      </c>
      <c r="R63" s="8">
        <f>IF( Days!R63 &gt; 0, IPMT('Loan Detail'!$B$2/'Loan Detail'!$B$5, Days!R63,'Loan Detail'!$B$3*'Loan Detail'!$B$5,Balance!R63), 0)</f>
        <v>-231.94014698363191</v>
      </c>
      <c r="S63" s="8">
        <f>IF( Days!S63 &gt; 0, IPMT('Loan Detail'!$B$2/'Loan Detail'!$B$5, Days!S63,'Loan Detail'!$B$3*'Loan Detail'!$B$5,Balance!S63), 0)</f>
        <v>-231.83848319117098</v>
      </c>
      <c r="T63" s="8">
        <f>IF( Days!T63 &gt; 0, IPMT('Loan Detail'!$B$2/'Loan Detail'!$B$5, Days!T63,'Loan Detail'!$B$3*'Loan Detail'!$B$5,Balance!T63), 0)</f>
        <v>-231.73679558431493</v>
      </c>
      <c r="U63" s="8">
        <f>IF( Days!U63 &gt; 0, IPMT('Loan Detail'!$B$2/'Loan Detail'!$B$5, Days!U63,'Loan Detail'!$B$3*'Loan Detail'!$B$5,Balance!U63), 0)</f>
        <v>-231.63508415748518</v>
      </c>
      <c r="V63" s="8">
        <f>IF( Days!V63 &gt; 0, IPMT('Loan Detail'!$B$2/'Loan Detail'!$B$5, Days!V63,'Loan Detail'!$B$3*'Loan Detail'!$B$5,Balance!V63), 0)</f>
        <v>-231.53334890510203</v>
      </c>
      <c r="W63" s="8">
        <f>IF( Days!W63 &gt; 0, IPMT('Loan Detail'!$B$2/'Loan Detail'!$B$5, Days!W63,'Loan Detail'!$B$3*'Loan Detail'!$B$5,Balance!W63), 0)</f>
        <v>-231.4315898215844</v>
      </c>
      <c r="X63" s="8">
        <f>IF( Days!X63 &gt; 0, IPMT('Loan Detail'!$B$2/'Loan Detail'!$B$5, Days!X63,'Loan Detail'!$B$3*'Loan Detail'!$B$5,Balance!X63), 0)</f>
        <v>-231.32980690134997</v>
      </c>
      <c r="Y63" s="8">
        <f>IF( Days!Y63 &gt; 0, IPMT('Loan Detail'!$B$2/'Loan Detail'!$B$5, Days!Y63,'Loan Detail'!$B$3*'Loan Detail'!$B$5,Balance!Y63), 0)</f>
        <v>-231.22800013881505</v>
      </c>
      <c r="Z63" s="8">
        <f>IF( Days!Z63 &gt; 0, IPMT('Loan Detail'!$B$2/'Loan Detail'!$B$5, Days!Z63,'Loan Detail'!$B$3*'Loan Detail'!$B$5,Balance!Z63), 0)</f>
        <v>-231.12616952839466</v>
      </c>
      <c r="AA63" s="8">
        <f>IF( Days!AA63 &gt; 0, IPMT('Loan Detail'!$B$2/'Loan Detail'!$B$5, Days!AA63,'Loan Detail'!$B$3*'Loan Detail'!$B$5,Balance!AA63), 0)</f>
        <v>-231.02431506450247</v>
      </c>
      <c r="AB63" s="8">
        <f>IF( Days!AB63 &gt; 0, IPMT('Loan Detail'!$B$2/'Loan Detail'!$B$5, Days!AB63,'Loan Detail'!$B$3*'Loan Detail'!$B$5,Balance!AB63), 0)</f>
        <v>-230.92243674155094</v>
      </c>
      <c r="AC63" s="8">
        <f>IF( Days!AC63 &gt; 0, IPMT('Loan Detail'!$B$2/'Loan Detail'!$B$5, Days!AC63,'Loan Detail'!$B$3*'Loan Detail'!$B$5,Balance!AC63), 0)</f>
        <v>-230.82053455395121</v>
      </c>
      <c r="AD63" s="8">
        <f>IF( Days!AD63 &gt; 0, IPMT('Loan Detail'!$B$2/'Loan Detail'!$B$5, Days!AD63,'Loan Detail'!$B$3*'Loan Detail'!$B$5,Balance!AD63), 0)</f>
        <v>-230.71860849611298</v>
      </c>
      <c r="AE63" s="8">
        <f>IF( Days!AE63 &gt; 0, IPMT('Loan Detail'!$B$2/'Loan Detail'!$B$5, Days!AE63,'Loan Detail'!$B$3*'Loan Detail'!$B$5,Balance!AE63), 0)</f>
        <v>-230.61665856244477</v>
      </c>
      <c r="AF63" s="8">
        <f>IF( Days!AF63 &gt; 0, IPMT('Loan Detail'!$B$2/'Loan Detail'!$B$5, Days!AF63,'Loan Detail'!$B$3*'Loan Detail'!$B$5,Balance!AF63), 0)</f>
        <v>-230.5146847473537</v>
      </c>
      <c r="AG63" s="8">
        <f>IF( Days!AG63 &gt; 0, IPMT('Loan Detail'!$B$2/'Loan Detail'!$B$5, Days!AG63,'Loan Detail'!$B$3*'Loan Detail'!$B$5,Balance!AG63), 0)</f>
        <v>-230.41268704524572</v>
      </c>
      <c r="AH63" s="8">
        <f>IF( Days!AH63 &gt; 0, IPMT('Loan Detail'!$B$2/'Loan Detail'!$B$5, Days!AH63,'Loan Detail'!$B$3*'Loan Detail'!$B$5,Balance!AH63), 0)</f>
        <v>-230.31066545052531</v>
      </c>
      <c r="AI63" s="8">
        <f>IF( Days!AI63 &gt; 0, IPMT('Loan Detail'!$B$2/'Loan Detail'!$B$5, Days!AI63,'Loan Detail'!$B$3*'Loan Detail'!$B$5,Balance!AI63), 0)</f>
        <v>-230.20861995759572</v>
      </c>
    </row>
    <row r="64" spans="1:35" x14ac:dyDescent="0.3">
      <c r="A64">
        <v>62</v>
      </c>
      <c r="B64">
        <f t="shared" si="0"/>
        <v>31</v>
      </c>
      <c r="C64" s="11">
        <v>45474</v>
      </c>
      <c r="D64" s="19">
        <f>SUM(E64:INDEX(E64:AI64,1,B64))</f>
        <v>-7228.9495046831671</v>
      </c>
      <c r="E64" s="8">
        <f>IF( Days!E64 &gt; 0, IPMT('Loan Detail'!$B$2/'Loan Detail'!$B$5, Days!E64,'Loan Detail'!$B$3*'Loan Detail'!$B$5,Balance!E64), 0)</f>
        <v>-230.1860990358758</v>
      </c>
      <c r="F64" s="8">
        <f>IF( Days!F64 &gt; 0, IPMT('Loan Detail'!$B$2/'Loan Detail'!$B$5, Days!F64,'Loan Detail'!$B$3*'Loan Detail'!$B$5,Balance!F64), 0)</f>
        <v>-230.08403962441619</v>
      </c>
      <c r="G64" s="8">
        <f>IF( Days!G64 &gt; 0, IPMT('Loan Detail'!$B$2/'Loan Detail'!$B$5, Days!G64,'Loan Detail'!$B$3*'Loan Detail'!$B$5,Balance!G64), 0)</f>
        <v>-229.98195630588901</v>
      </c>
      <c r="H64" s="8">
        <f>IF( Days!H64 &gt; 0, IPMT('Loan Detail'!$B$2/'Loan Detail'!$B$5, Days!H64,'Loan Detail'!$B$3*'Loan Detail'!$B$5,Balance!H64), 0)</f>
        <v>-229.87984907469402</v>
      </c>
      <c r="I64" s="8">
        <f>IF( Days!I64 &gt; 0, IPMT('Loan Detail'!$B$2/'Loan Detail'!$B$5, Days!I64,'Loan Detail'!$B$3*'Loan Detail'!$B$5,Balance!I64), 0)</f>
        <v>-235.02088408648137</v>
      </c>
      <c r="J64" s="8">
        <f>IF( Days!J64 &gt; 0, IPMT('Loan Detail'!$B$2/'Loan Detail'!$B$5, Days!J64,'Loan Detail'!$B$3*'Loan Detail'!$B$5,Balance!J64), 0)</f>
        <v>-234.91639799502667</v>
      </c>
      <c r="K64" s="8">
        <f>IF( Days!K64 &gt; 0, IPMT('Loan Detail'!$B$2/'Loan Detail'!$B$5, Days!K64,'Loan Detail'!$B$3*'Loan Detail'!$B$5,Balance!K64), 0)</f>
        <v>-234.81188742806287</v>
      </c>
      <c r="L64" s="8">
        <f>IF( Days!L64 &gt; 0, IPMT('Loan Detail'!$B$2/'Loan Detail'!$B$5, Days!L64,'Loan Detail'!$B$3*'Loan Detail'!$B$5,Balance!L64), 0)</f>
        <v>-234.7073523798567</v>
      </c>
      <c r="M64" s="8">
        <f>IF( Days!M64 &gt; 0, IPMT('Loan Detail'!$B$2/'Loan Detail'!$B$5, Days!M64,'Loan Detail'!$B$3*'Loan Detail'!$B$5,Balance!M64), 0)</f>
        <v>-234.60279284467344</v>
      </c>
      <c r="N64" s="8">
        <f>IF( Days!N64 &gt; 0, IPMT('Loan Detail'!$B$2/'Loan Detail'!$B$5, Days!N64,'Loan Detail'!$B$3*'Loan Detail'!$B$5,Balance!N64), 0)</f>
        <v>-234.49820881677715</v>
      </c>
      <c r="O64" s="8">
        <f>IF( Days!O64 &gt; 0, IPMT('Loan Detail'!$B$2/'Loan Detail'!$B$5, Days!O64,'Loan Detail'!$B$3*'Loan Detail'!$B$5,Balance!O64), 0)</f>
        <v>-234.3936002904305</v>
      </c>
      <c r="P64" s="8">
        <f>IF( Days!P64 &gt; 0, IPMT('Loan Detail'!$B$2/'Loan Detail'!$B$5, Days!P64,'Loan Detail'!$B$3*'Loan Detail'!$B$5,Balance!P64), 0)</f>
        <v>-234.28896725989478</v>
      </c>
      <c r="Q64" s="8">
        <f>IF( Days!Q64 &gt; 0, IPMT('Loan Detail'!$B$2/'Loan Detail'!$B$5, Days!Q64,'Loan Detail'!$B$3*'Loan Detail'!$B$5,Balance!Q64), 0)</f>
        <v>-234.18430971942999</v>
      </c>
      <c r="R64" s="8">
        <f>IF( Days!R64 &gt; 0, IPMT('Loan Detail'!$B$2/'Loan Detail'!$B$5, Days!R64,'Loan Detail'!$B$3*'Loan Detail'!$B$5,Balance!R64), 0)</f>
        <v>-234.07962766329479</v>
      </c>
      <c r="S64" s="8">
        <f>IF( Days!S64 &gt; 0, IPMT('Loan Detail'!$B$2/'Loan Detail'!$B$5, Days!S64,'Loan Detail'!$B$3*'Loan Detail'!$B$5,Balance!S64), 0)</f>
        <v>-233.97492108574644</v>
      </c>
      <c r="T64" s="8">
        <f>IF( Days!T64 &gt; 0, IPMT('Loan Detail'!$B$2/'Loan Detail'!$B$5, Days!T64,'Loan Detail'!$B$3*'Loan Detail'!$B$5,Balance!T64), 0)</f>
        <v>-233.87018998104085</v>
      </c>
      <c r="U64" s="8">
        <f>IF( Days!U64 &gt; 0, IPMT('Loan Detail'!$B$2/'Loan Detail'!$B$5, Days!U64,'Loan Detail'!$B$3*'Loan Detail'!$B$5,Balance!U64), 0)</f>
        <v>-233.76543434343264</v>
      </c>
      <c r="V64" s="8">
        <f>IF( Days!V64 &gt; 0, IPMT('Loan Detail'!$B$2/'Loan Detail'!$B$5, Days!V64,'Loan Detail'!$B$3*'Loan Detail'!$B$5,Balance!V64), 0)</f>
        <v>-233.66065416717515</v>
      </c>
      <c r="W64" s="8">
        <f>IF( Days!W64 &gt; 0, IPMT('Loan Detail'!$B$2/'Loan Detail'!$B$5, Days!W64,'Loan Detail'!$B$3*'Loan Detail'!$B$5,Balance!W64), 0)</f>
        <v>-233.55584944652017</v>
      </c>
      <c r="X64" s="8">
        <f>IF( Days!X64 &gt; 0, IPMT('Loan Detail'!$B$2/'Loan Detail'!$B$5, Days!X64,'Loan Detail'!$B$3*'Loan Detail'!$B$5,Balance!X64), 0)</f>
        <v>-233.45102017571827</v>
      </c>
      <c r="Y64" s="8">
        <f>IF( Days!Y64 &gt; 0, IPMT('Loan Detail'!$B$2/'Loan Detail'!$B$5, Days!Y64,'Loan Detail'!$B$3*'Loan Detail'!$B$5,Balance!Y64), 0)</f>
        <v>-233.34616634901872</v>
      </c>
      <c r="Z64" s="8">
        <f>IF( Days!Z64 &gt; 0, IPMT('Loan Detail'!$B$2/'Loan Detail'!$B$5, Days!Z64,'Loan Detail'!$B$3*'Loan Detail'!$B$5,Balance!Z64), 0)</f>
        <v>-233.24128796066933</v>
      </c>
      <c r="AA64" s="8">
        <f>IF( Days!AA64 &gt; 0, IPMT('Loan Detail'!$B$2/'Loan Detail'!$B$5, Days!AA64,'Loan Detail'!$B$3*'Loan Detail'!$B$5,Balance!AA64), 0)</f>
        <v>-233.13638500491666</v>
      </c>
      <c r="AB64" s="8">
        <f>IF( Days!AB64 &gt; 0, IPMT('Loan Detail'!$B$2/'Loan Detail'!$B$5, Days!AB64,'Loan Detail'!$B$3*'Loan Detail'!$B$5,Balance!AB64), 0)</f>
        <v>-233.03145747600584</v>
      </c>
      <c r="AC64" s="8">
        <f>IF( Days!AC64 &gt; 0, IPMT('Loan Detail'!$B$2/'Loan Detail'!$B$5, Days!AC64,'Loan Detail'!$B$3*'Loan Detail'!$B$5,Balance!AC64), 0)</f>
        <v>-232.92650536818073</v>
      </c>
      <c r="AD64" s="8">
        <f>IF( Days!AD64 &gt; 0, IPMT('Loan Detail'!$B$2/'Loan Detail'!$B$5, Days!AD64,'Loan Detail'!$B$3*'Loan Detail'!$B$5,Balance!AD64), 0)</f>
        <v>-232.82152867568382</v>
      </c>
      <c r="AE64" s="8">
        <f>IF( Days!AE64 &gt; 0, IPMT('Loan Detail'!$B$2/'Loan Detail'!$B$5, Days!AE64,'Loan Detail'!$B$3*'Loan Detail'!$B$5,Balance!AE64), 0)</f>
        <v>-232.71652739275612</v>
      </c>
      <c r="AF64" s="8">
        <f>IF( Days!AF64 &gt; 0, IPMT('Loan Detail'!$B$2/'Loan Detail'!$B$5, Days!AF64,'Loan Detail'!$B$3*'Loan Detail'!$B$5,Balance!AF64), 0)</f>
        <v>-232.61150151363756</v>
      </c>
      <c r="AG64" s="8">
        <f>IF( Days!AG64 &gt; 0, IPMT('Loan Detail'!$B$2/'Loan Detail'!$B$5, Days!AG64,'Loan Detail'!$B$3*'Loan Detail'!$B$5,Balance!AG64), 0)</f>
        <v>-232.5064510325665</v>
      </c>
      <c r="AH64" s="8">
        <f>IF( Days!AH64 &gt; 0, IPMT('Loan Detail'!$B$2/'Loan Detail'!$B$5, Days!AH64,'Loan Detail'!$B$3*'Loan Detail'!$B$5,Balance!AH64), 0)</f>
        <v>-232.40137594377993</v>
      </c>
      <c r="AI64" s="8">
        <f>IF( Days!AI64 &gt; 0, IPMT('Loan Detail'!$B$2/'Loan Detail'!$B$5, Days!AI64,'Loan Detail'!$B$3*'Loan Detail'!$B$5,Balance!AI64), 0)</f>
        <v>-232.29627624151371</v>
      </c>
    </row>
    <row r="65" spans="1:35" x14ac:dyDescent="0.3">
      <c r="A65">
        <v>63</v>
      </c>
      <c r="B65">
        <f t="shared" si="0"/>
        <v>31</v>
      </c>
      <c r="C65" s="11">
        <v>45505</v>
      </c>
      <c r="D65" s="19">
        <f>SUM(E65:INDEX(E65:AI65,1,B65))</f>
        <v>-7288.9714604407845</v>
      </c>
      <c r="E65" s="8">
        <f>IF( Days!E65 &gt; 0, IPMT('Loan Detail'!$B$2/'Loan Detail'!$B$5, Days!E65,'Loan Detail'!$B$3*'Loan Detail'!$B$5,Balance!E65), 0)</f>
        <v>-232.23237177074509</v>
      </c>
      <c r="F65" s="8">
        <f>IF( Days!F65 &gt; 0, IPMT('Loan Detail'!$B$2/'Loan Detail'!$B$5, Days!F65,'Loan Detail'!$B$3*'Loan Detail'!$B$5,Balance!F65), 0)</f>
        <v>-232.12720415760171</v>
      </c>
      <c r="G65" s="8">
        <f>IF( Days!G65 &gt; 0, IPMT('Loan Detail'!$B$2/'Loan Detail'!$B$5, Days!G65,'Loan Detail'!$B$3*'Loan Detail'!$B$5,Balance!G65), 0)</f>
        <v>-232.02201190930518</v>
      </c>
      <c r="H65" s="8">
        <f>IF( Days!H65 &gt; 0, IPMT('Loan Detail'!$B$2/'Loan Detail'!$B$5, Days!H65,'Loan Detail'!$B$3*'Loan Detail'!$B$5,Balance!H65), 0)</f>
        <v>-231.91679502008472</v>
      </c>
      <c r="I65" s="8">
        <f>IF( Days!I65 &gt; 0, IPMT('Loan Detail'!$B$2/'Loan Detail'!$B$5, Days!I65,'Loan Detail'!$B$3*'Loan Detail'!$B$5,Balance!I65), 0)</f>
        <v>-236.98220360251233</v>
      </c>
      <c r="J65" s="8">
        <f>IF( Days!J65 &gt; 0, IPMT('Loan Detail'!$B$2/'Loan Detail'!$B$5, Days!J65,'Loan Detail'!$B$3*'Loan Detail'!$B$5,Balance!J65), 0)</f>
        <v>-236.8745894093733</v>
      </c>
      <c r="K65" s="8">
        <f>IF( Days!K65 &gt; 0, IPMT('Loan Detail'!$B$2/'Loan Detail'!$B$5, Days!K65,'Loan Detail'!$B$3*'Loan Detail'!$B$5,Balance!K65), 0)</f>
        <v>-236.7669500079781</v>
      </c>
      <c r="L65" s="8">
        <f>IF( Days!L65 &gt; 0, IPMT('Loan Detail'!$B$2/'Loan Detail'!$B$5, Days!L65,'Loan Detail'!$B$3*'Loan Detail'!$B$5,Balance!L65), 0)</f>
        <v>-236.65928539242168</v>
      </c>
      <c r="M65" s="8">
        <f>IF( Days!M65 &gt; 0, IPMT('Loan Detail'!$B$2/'Loan Detail'!$B$5, Days!M65,'Loan Detail'!$B$3*'Loan Detail'!$B$5,Balance!M65), 0)</f>
        <v>-236.55159555679782</v>
      </c>
      <c r="N65" s="8">
        <f>IF( Days!N65 &gt; 0, IPMT('Loan Detail'!$B$2/'Loan Detail'!$B$5, Days!N65,'Loan Detail'!$B$3*'Loan Detail'!$B$5,Balance!N65), 0)</f>
        <v>-236.44388049519875</v>
      </c>
      <c r="O65" s="8">
        <f>IF( Days!O65 &gt; 0, IPMT('Loan Detail'!$B$2/'Loan Detail'!$B$5, Days!O65,'Loan Detail'!$B$3*'Loan Detail'!$B$5,Balance!O65), 0)</f>
        <v>-236.33614020171541</v>
      </c>
      <c r="P65" s="8">
        <f>IF( Days!P65 &gt; 0, IPMT('Loan Detail'!$B$2/'Loan Detail'!$B$5, Days!P65,'Loan Detail'!$B$3*'Loan Detail'!$B$5,Balance!P65), 0)</f>
        <v>-236.22837467043729</v>
      </c>
      <c r="Q65" s="8">
        <f>IF( Days!Q65 &gt; 0, IPMT('Loan Detail'!$B$2/'Loan Detail'!$B$5, Days!Q65,'Loan Detail'!$B$3*'Loan Detail'!$B$5,Balance!Q65), 0)</f>
        <v>-236.12058389545251</v>
      </c>
      <c r="R65" s="8">
        <f>IF( Days!R65 &gt; 0, IPMT('Loan Detail'!$B$2/'Loan Detail'!$B$5, Days!R65,'Loan Detail'!$B$3*'Loan Detail'!$B$5,Balance!R65), 0)</f>
        <v>-236.01276787084777</v>
      </c>
      <c r="S65" s="8">
        <f>IF( Days!S65 &gt; 0, IPMT('Loan Detail'!$B$2/'Loan Detail'!$B$5, Days!S65,'Loan Detail'!$B$3*'Loan Detail'!$B$5,Balance!S65), 0)</f>
        <v>-235.90492659070864</v>
      </c>
      <c r="T65" s="8">
        <f>IF( Days!T65 &gt; 0, IPMT('Loan Detail'!$B$2/'Loan Detail'!$B$5, Days!T65,'Loan Detail'!$B$3*'Loan Detail'!$B$5,Balance!T65), 0)</f>
        <v>-235.79706004911887</v>
      </c>
      <c r="U65" s="8">
        <f>IF( Days!U65 &gt; 0, IPMT('Loan Detail'!$B$2/'Loan Detail'!$B$5, Days!U65,'Loan Detail'!$B$3*'Loan Detail'!$B$5,Balance!U65), 0)</f>
        <v>-235.68916824016119</v>
      </c>
      <c r="V65" s="8">
        <f>IF( Days!V65 &gt; 0, IPMT('Loan Detail'!$B$2/'Loan Detail'!$B$5, Days!V65,'Loan Detail'!$B$3*'Loan Detail'!$B$5,Balance!V65), 0)</f>
        <v>-235.58125115791671</v>
      </c>
      <c r="W65" s="8">
        <f>IF( Days!W65 &gt; 0, IPMT('Loan Detail'!$B$2/'Loan Detail'!$B$5, Days!W65,'Loan Detail'!$B$3*'Loan Detail'!$B$5,Balance!W65), 0)</f>
        <v>-235.47330879646532</v>
      </c>
      <c r="X65" s="8">
        <f>IF( Days!X65 &gt; 0, IPMT('Loan Detail'!$B$2/'Loan Detail'!$B$5, Days!X65,'Loan Detail'!$B$3*'Loan Detail'!$B$5,Balance!X65), 0)</f>
        <v>-235.36534114988541</v>
      </c>
      <c r="Y65" s="8">
        <f>IF( Days!Y65 &gt; 0, IPMT('Loan Detail'!$B$2/'Loan Detail'!$B$5, Days!Y65,'Loan Detail'!$B$3*'Loan Detail'!$B$5,Balance!Y65), 0)</f>
        <v>-235.25734821225404</v>
      </c>
      <c r="Z65" s="8">
        <f>IF( Days!Z65 &gt; 0, IPMT('Loan Detail'!$B$2/'Loan Detail'!$B$5, Days!Z65,'Loan Detail'!$B$3*'Loan Detail'!$B$5,Balance!Z65), 0)</f>
        <v>-235.14932997764689</v>
      </c>
      <c r="AA65" s="8">
        <f>IF( Days!AA65 &gt; 0, IPMT('Loan Detail'!$B$2/'Loan Detail'!$B$5, Days!AA65,'Loan Detail'!$B$3*'Loan Detail'!$B$5,Balance!AA65), 0)</f>
        <v>-235.04128644013815</v>
      </c>
      <c r="AB65" s="8">
        <f>IF( Days!AB65 &gt; 0, IPMT('Loan Detail'!$B$2/'Loan Detail'!$B$5, Days!AB65,'Loan Detail'!$B$3*'Loan Detail'!$B$5,Balance!AB65), 0)</f>
        <v>-234.93321759380086</v>
      </c>
      <c r="AC65" s="8">
        <f>IF( Days!AC65 &gt; 0, IPMT('Loan Detail'!$B$2/'Loan Detail'!$B$5, Days!AC65,'Loan Detail'!$B$3*'Loan Detail'!$B$5,Balance!AC65), 0)</f>
        <v>-234.82512343270633</v>
      </c>
      <c r="AD65" s="8">
        <f>IF( Days!AD65 &gt; 0, IPMT('Loan Detail'!$B$2/'Loan Detail'!$B$5, Days!AD65,'Loan Detail'!$B$3*'Loan Detail'!$B$5,Balance!AD65), 0)</f>
        <v>-234.71700395092475</v>
      </c>
      <c r="AE65" s="8">
        <f>IF( Days!AE65 &gt; 0, IPMT('Loan Detail'!$B$2/'Loan Detail'!$B$5, Days!AE65,'Loan Detail'!$B$3*'Loan Detail'!$B$5,Balance!AE65), 0)</f>
        <v>-234.60885914252489</v>
      </c>
      <c r="AF65" s="8">
        <f>IF( Days!AF65 &gt; 0, IPMT('Loan Detail'!$B$2/'Loan Detail'!$B$5, Days!AF65,'Loan Detail'!$B$3*'Loan Detail'!$B$5,Balance!AF65), 0)</f>
        <v>-234.50068900157402</v>
      </c>
      <c r="AG65" s="8">
        <f>IF( Days!AG65 &gt; 0, IPMT('Loan Detail'!$B$2/'Loan Detail'!$B$5, Days!AG65,'Loan Detail'!$B$3*'Loan Detail'!$B$5,Balance!AG65), 0)</f>
        <v>-234.39249352213804</v>
      </c>
      <c r="AH65" s="8">
        <f>IF( Days!AH65 &gt; 0, IPMT('Loan Detail'!$B$2/'Loan Detail'!$B$5, Days!AH65,'Loan Detail'!$B$3*'Loan Detail'!$B$5,Balance!AH65), 0)</f>
        <v>-234.28427269828151</v>
      </c>
      <c r="AI65" s="8">
        <f>IF( Days!AI65 &gt; 0, IPMT('Loan Detail'!$B$2/'Loan Detail'!$B$5, Days!AI65,'Loan Detail'!$B$3*'Loan Detail'!$B$5,Balance!AI65), 0)</f>
        <v>-234.17602652406765</v>
      </c>
    </row>
    <row r="66" spans="1:35" x14ac:dyDescent="0.3">
      <c r="A66">
        <v>64</v>
      </c>
      <c r="B66">
        <f t="shared" si="0"/>
        <v>30</v>
      </c>
      <c r="C66" s="11">
        <v>45536</v>
      </c>
      <c r="D66" s="19">
        <f>SUM(E66:INDEX(E66:AI66,1,B66))</f>
        <v>-7106.8330290027798</v>
      </c>
      <c r="E66" s="8">
        <f>IF( Days!E66 &gt; 0, IPMT('Loan Detail'!$B$2/'Loan Detail'!$B$5, Days!E66,'Loan Detail'!$B$3*'Loan Detail'!$B$5,Balance!E66), 0)</f>
        <v>-234.07597840641404</v>
      </c>
      <c r="F66" s="8">
        <f>IF( Days!F66 &gt; 0, IPMT('Loan Detail'!$B$2/'Loan Detail'!$B$5, Days!F66,'Loan Detail'!$B$3*'Loan Detail'!$B$5,Balance!F66), 0)</f>
        <v>-233.96767770891606</v>
      </c>
      <c r="G66" s="8">
        <f>IF( Days!G66 &gt; 0, IPMT('Loan Detail'!$B$2/'Loan Detail'!$B$5, Days!G66,'Loan Detail'!$B$3*'Loan Detail'!$B$5,Balance!G66), 0)</f>
        <v>-233.85935164235056</v>
      </c>
      <c r="H66" s="8">
        <f>IF( Days!H66 &gt; 0, IPMT('Loan Detail'!$B$2/'Loan Detail'!$B$5, Days!H66,'Loan Detail'!$B$3*'Loan Detail'!$B$5,Balance!H66), 0)</f>
        <v>-233.75100020077497</v>
      </c>
      <c r="I66" s="8">
        <f>IF( Days!I66 &gt; 0, IPMT('Loan Detail'!$B$2/'Loan Detail'!$B$5, Days!I66,'Loan Detail'!$B$3*'Loan Detail'!$B$5,Balance!I66), 0)</f>
        <v>-238.7402290135459</v>
      </c>
      <c r="J66" s="8">
        <f>IF( Days!J66 &gt; 0, IPMT('Loan Detail'!$B$2/'Loan Detail'!$B$5, Days!J66,'Loan Detail'!$B$3*'Loan Detail'!$B$5,Balance!J66), 0)</f>
        <v>-238.62946168894345</v>
      </c>
      <c r="K66" s="8">
        <f>IF( Days!K66 &gt; 0, IPMT('Loan Detail'!$B$2/'Loan Detail'!$B$5, Days!K66,'Loan Detail'!$B$3*'Loan Detail'!$B$5,Balance!K66), 0)</f>
        <v>-238.51866841747454</v>
      </c>
      <c r="L66" s="8">
        <f>IF( Days!L66 &gt; 0, IPMT('Loan Detail'!$B$2/'Loan Detail'!$B$5, Days!L66,'Loan Detail'!$B$3*'Loan Detail'!$B$5,Balance!L66), 0)</f>
        <v>-238.4078491930612</v>
      </c>
      <c r="M66" s="8">
        <f>IF( Days!M66 &gt; 0, IPMT('Loan Detail'!$B$2/'Loan Detail'!$B$5, Days!M66,'Loan Detail'!$B$3*'Loan Detail'!$B$5,Balance!M66), 0)</f>
        <v>-238.29700400962406</v>
      </c>
      <c r="N66" s="8">
        <f>IF( Days!N66 &gt; 0, IPMT('Loan Detail'!$B$2/'Loan Detail'!$B$5, Days!N66,'Loan Detail'!$B$3*'Loan Detail'!$B$5,Balance!N66), 0)</f>
        <v>-238.18613286108231</v>
      </c>
      <c r="O66" s="8">
        <f>IF( Days!O66 &gt; 0, IPMT('Loan Detail'!$B$2/'Loan Detail'!$B$5, Days!O66,'Loan Detail'!$B$3*'Loan Detail'!$B$5,Balance!O66), 0)</f>
        <v>-238.07523574135368</v>
      </c>
      <c r="P66" s="8">
        <f>IF( Days!P66 &gt; 0, IPMT('Loan Detail'!$B$2/'Loan Detail'!$B$5, Days!P66,'Loan Detail'!$B$3*'Loan Detail'!$B$5,Balance!P66), 0)</f>
        <v>-237.96431264435461</v>
      </c>
      <c r="Q66" s="8">
        <f>IF( Days!Q66 &gt; 0, IPMT('Loan Detail'!$B$2/'Loan Detail'!$B$5, Days!Q66,'Loan Detail'!$B$3*'Loan Detail'!$B$5,Balance!Q66), 0)</f>
        <v>-237.85336356399984</v>
      </c>
      <c r="R66" s="8">
        <f>IF( Days!R66 &gt; 0, IPMT('Loan Detail'!$B$2/'Loan Detail'!$B$5, Days!R66,'Loan Detail'!$B$3*'Loan Detail'!$B$5,Balance!R66), 0)</f>
        <v>-237.74238849420311</v>
      </c>
      <c r="S66" s="8">
        <f>IF( Days!S66 &gt; 0, IPMT('Loan Detail'!$B$2/'Loan Detail'!$B$5, Days!S66,'Loan Detail'!$B$3*'Loan Detail'!$B$5,Balance!S66), 0)</f>
        <v>-237.63138742887622</v>
      </c>
      <c r="T66" s="8">
        <f>IF( Days!T66 &gt; 0, IPMT('Loan Detail'!$B$2/'Loan Detail'!$B$5, Days!T66,'Loan Detail'!$B$3*'Loan Detail'!$B$5,Balance!T66), 0)</f>
        <v>-237.52036036192993</v>
      </c>
      <c r="U66" s="8">
        <f>IF( Days!U66 &gt; 0, IPMT('Loan Detail'!$B$2/'Loan Detail'!$B$5, Days!U66,'Loan Detail'!$B$3*'Loan Detail'!$B$5,Balance!U66), 0)</f>
        <v>-237.40930728727344</v>
      </c>
      <c r="V66" s="8">
        <f>IF( Days!V66 &gt; 0, IPMT('Loan Detail'!$B$2/'Loan Detail'!$B$5, Days!V66,'Loan Detail'!$B$3*'Loan Detail'!$B$5,Balance!V66), 0)</f>
        <v>-237.29822819881454</v>
      </c>
      <c r="W66" s="8">
        <f>IF( Days!W66 &gt; 0, IPMT('Loan Detail'!$B$2/'Loan Detail'!$B$5, Days!W66,'Loan Detail'!$B$3*'Loan Detail'!$B$5,Balance!W66), 0)</f>
        <v>-237.18712309045961</v>
      </c>
      <c r="X66" s="8">
        <f>IF( Days!X66 &gt; 0, IPMT('Loan Detail'!$B$2/'Loan Detail'!$B$5, Days!X66,'Loan Detail'!$B$3*'Loan Detail'!$B$5,Balance!X66), 0)</f>
        <v>-237.07599195611348</v>
      </c>
      <c r="Y66" s="8">
        <f>IF( Days!Y66 &gt; 0, IPMT('Loan Detail'!$B$2/'Loan Detail'!$B$5, Days!Y66,'Loan Detail'!$B$3*'Loan Detail'!$B$5,Balance!Y66), 0)</f>
        <v>-236.9648347896798</v>
      </c>
      <c r="Z66" s="8">
        <f>IF( Days!Z66 &gt; 0, IPMT('Loan Detail'!$B$2/'Loan Detail'!$B$5, Days!Z66,'Loan Detail'!$B$3*'Loan Detail'!$B$5,Balance!Z66), 0)</f>
        <v>-236.85365158506045</v>
      </c>
      <c r="AA66" s="8">
        <f>IF( Days!AA66 &gt; 0, IPMT('Loan Detail'!$B$2/'Loan Detail'!$B$5, Days!AA66,'Loan Detail'!$B$3*'Loan Detail'!$B$5,Balance!AA66), 0)</f>
        <v>-236.74244233615624</v>
      </c>
      <c r="AB66" s="8">
        <f>IF( Days!AB66 &gt; 0, IPMT('Loan Detail'!$B$2/'Loan Detail'!$B$5, Days!AB66,'Loan Detail'!$B$3*'Loan Detail'!$B$5,Balance!AB66), 0)</f>
        <v>-236.63120703686633</v>
      </c>
      <c r="AC66" s="8">
        <f>IF( Days!AC66 &gt; 0, IPMT('Loan Detail'!$B$2/'Loan Detail'!$B$5, Days!AC66,'Loan Detail'!$B$3*'Loan Detail'!$B$5,Balance!AC66), 0)</f>
        <v>-236.51994568108853</v>
      </c>
      <c r="AD66" s="8">
        <f>IF( Days!AD66 &gt; 0, IPMT('Loan Detail'!$B$2/'Loan Detail'!$B$5, Days!AD66,'Loan Detail'!$B$3*'Loan Detail'!$B$5,Balance!AD66), 0)</f>
        <v>-236.40865826271911</v>
      </c>
      <c r="AE66" s="8">
        <f>IF( Days!AE66 &gt; 0, IPMT('Loan Detail'!$B$2/'Loan Detail'!$B$5, Days!AE66,'Loan Detail'!$B$3*'Loan Detail'!$B$5,Balance!AE66), 0)</f>
        <v>-236.2973447756531</v>
      </c>
      <c r="AF66" s="8">
        <f>IF( Days!AF66 &gt; 0, IPMT('Loan Detail'!$B$2/'Loan Detail'!$B$5, Days!AF66,'Loan Detail'!$B$3*'Loan Detail'!$B$5,Balance!AF66), 0)</f>
        <v>-236.18600521378394</v>
      </c>
      <c r="AG66" s="8">
        <f>IF( Days!AG66 &gt; 0, IPMT('Loan Detail'!$B$2/'Loan Detail'!$B$5, Days!AG66,'Loan Detail'!$B$3*'Loan Detail'!$B$5,Balance!AG66), 0)</f>
        <v>-236.0746395710037</v>
      </c>
      <c r="AH66" s="8">
        <f>IF( Days!AH66 &gt; 0, IPMT('Loan Detail'!$B$2/'Loan Detail'!$B$5, Days!AH66,'Loan Detail'!$B$3*'Loan Detail'!$B$5,Balance!AH66), 0)</f>
        <v>-235.96324784120307</v>
      </c>
      <c r="AI66" s="8">
        <f>IF( Days!AI66 &gt; 0, IPMT('Loan Detail'!$B$2/'Loan Detail'!$B$5, Days!AI66,'Loan Detail'!$B$3*'Loan Detail'!$B$5,Balance!AI66), 0)</f>
        <v>-235.85183001827116</v>
      </c>
    </row>
    <row r="67" spans="1:35" x14ac:dyDescent="0.3">
      <c r="A67">
        <v>65</v>
      </c>
      <c r="B67">
        <f t="shared" si="0"/>
        <v>31</v>
      </c>
      <c r="C67" s="11">
        <v>45566</v>
      </c>
      <c r="D67" s="19">
        <f>SUM(E67:INDEX(E67:AI67,1,B67))</f>
        <v>-7393.5858276455492</v>
      </c>
      <c r="E67" s="8">
        <f>IF( Days!E67 &gt; 0, IPMT('Loan Detail'!$B$2/'Loan Detail'!$B$5, Days!E67,'Loan Detail'!$B$3*'Loan Detail'!$B$5,Balance!E67), 0)</f>
        <v>-235.82722337262749</v>
      </c>
      <c r="F67" s="8">
        <f>IF( Days!F67 &gt; 0, IPMT('Loan Detail'!$B$2/'Loan Detail'!$B$5, Days!F67,'Loan Detail'!$B$3*'Loan Detail'!$B$5,Balance!F67), 0)</f>
        <v>-235.7157910775025</v>
      </c>
      <c r="G67" s="8">
        <f>IF( Days!G67 &gt; 0, IPMT('Loan Detail'!$B$2/'Loan Detail'!$B$5, Days!G67,'Loan Detail'!$B$3*'Loan Detail'!$B$5,Balance!G67), 0)</f>
        <v>-235.604332679744</v>
      </c>
      <c r="H67" s="8">
        <f>IF( Days!H67 &gt; 0, IPMT('Loan Detail'!$B$2/'Loan Detail'!$B$5, Days!H67,'Loan Detail'!$B$3*'Loan Detail'!$B$5,Balance!H67), 0)</f>
        <v>-235.49284817323755</v>
      </c>
      <c r="I67" s="8">
        <f>IF( Days!I67 &gt; 0, IPMT('Loan Detail'!$B$2/'Loan Detail'!$B$5, Days!I67,'Loan Detail'!$B$3*'Loan Detail'!$B$5,Balance!I67), 0)</f>
        <v>-240.40774820548441</v>
      </c>
      <c r="J67" s="8">
        <f>IF( Days!J67 &gt; 0, IPMT('Loan Detail'!$B$2/'Loan Detail'!$B$5, Days!J67,'Loan Detail'!$B$3*'Loan Detail'!$B$5,Balance!J67), 0)</f>
        <v>-240.2938296707791</v>
      </c>
      <c r="K67" s="8">
        <f>IF( Days!K67 &gt; 0, IPMT('Loan Detail'!$B$2/'Loan Detail'!$B$5, Days!K67,'Loan Detail'!$B$3*'Loan Detail'!$B$5,Balance!K67), 0)</f>
        <v>-240.17988445104712</v>
      </c>
      <c r="L67" s="8">
        <f>IF( Days!L67 &gt; 0, IPMT('Loan Detail'!$B$2/'Loan Detail'!$B$5, Days!L67,'Loan Detail'!$B$3*'Loan Detail'!$B$5,Balance!L67), 0)</f>
        <v>-240.06591254003763</v>
      </c>
      <c r="M67" s="8">
        <f>IF( Days!M67 &gt; 0, IPMT('Loan Detail'!$B$2/'Loan Detail'!$B$5, Days!M67,'Loan Detail'!$B$3*'Loan Detail'!$B$5,Balance!M67), 0)</f>
        <v>-239.95191393149827</v>
      </c>
      <c r="N67" s="8">
        <f>IF( Days!N67 &gt; 0, IPMT('Loan Detail'!$B$2/'Loan Detail'!$B$5, Days!N67,'Loan Detail'!$B$3*'Loan Detail'!$B$5,Balance!N67), 0)</f>
        <v>-239.83788861917532</v>
      </c>
      <c r="O67" s="8">
        <f>IF( Days!O67 &gt; 0, IPMT('Loan Detail'!$B$2/'Loan Detail'!$B$5, Days!O67,'Loan Detail'!$B$3*'Loan Detail'!$B$5,Balance!O67), 0)</f>
        <v>-239.72383659681344</v>
      </c>
      <c r="P67" s="8">
        <f>IF( Days!P67 &gt; 0, IPMT('Loan Detail'!$B$2/'Loan Detail'!$B$5, Days!P67,'Loan Detail'!$B$3*'Loan Detail'!$B$5,Balance!P67), 0)</f>
        <v>-239.60975785815589</v>
      </c>
      <c r="Q67" s="8">
        <f>IF( Days!Q67 &gt; 0, IPMT('Loan Detail'!$B$2/'Loan Detail'!$B$5, Days!Q67,'Loan Detail'!$B$3*'Loan Detail'!$B$5,Balance!Q67), 0)</f>
        <v>-239.49565239694451</v>
      </c>
      <c r="R67" s="8">
        <f>IF( Days!R67 &gt; 0, IPMT('Loan Detail'!$B$2/'Loan Detail'!$B$5, Days!R67,'Loan Detail'!$B$3*'Loan Detail'!$B$5,Balance!R67), 0)</f>
        <v>-239.38152020691965</v>
      </c>
      <c r="S67" s="8">
        <f>IF( Days!S67 &gt; 0, IPMT('Loan Detail'!$B$2/'Loan Detail'!$B$5, Days!S67,'Loan Detail'!$B$3*'Loan Detail'!$B$5,Balance!S67), 0)</f>
        <v>-239.26736128182006</v>
      </c>
      <c r="T67" s="8">
        <f>IF( Days!T67 &gt; 0, IPMT('Loan Detail'!$B$2/'Loan Detail'!$B$5, Days!T67,'Loan Detail'!$B$3*'Loan Detail'!$B$5,Balance!T67), 0)</f>
        <v>-239.15317561538322</v>
      </c>
      <c r="U67" s="8">
        <f>IF( Days!U67 &gt; 0, IPMT('Loan Detail'!$B$2/'Loan Detail'!$B$5, Days!U67,'Loan Detail'!$B$3*'Loan Detail'!$B$5,Balance!U67), 0)</f>
        <v>-239.0389632013451</v>
      </c>
      <c r="V67" s="8">
        <f>IF( Days!V67 &gt; 0, IPMT('Loan Detail'!$B$2/'Loan Detail'!$B$5, Days!V67,'Loan Detail'!$B$3*'Loan Detail'!$B$5,Balance!V67), 0)</f>
        <v>-238.92472403344013</v>
      </c>
      <c r="W67" s="8">
        <f>IF( Days!W67 &gt; 0, IPMT('Loan Detail'!$B$2/'Loan Detail'!$B$5, Days!W67,'Loan Detail'!$B$3*'Loan Detail'!$B$5,Balance!W67), 0)</f>
        <v>-238.81045810540135</v>
      </c>
      <c r="X67" s="8">
        <f>IF( Days!X67 &gt; 0, IPMT('Loan Detail'!$B$2/'Loan Detail'!$B$5, Days!X67,'Loan Detail'!$B$3*'Loan Detail'!$B$5,Balance!X67), 0)</f>
        <v>-238.69616541096016</v>
      </c>
      <c r="Y67" s="8">
        <f>IF( Days!Y67 &gt; 0, IPMT('Loan Detail'!$B$2/'Loan Detail'!$B$5, Days!Y67,'Loan Detail'!$B$3*'Loan Detail'!$B$5,Balance!Y67), 0)</f>
        <v>-238.58184594384682</v>
      </c>
      <c r="Z67" s="8">
        <f>IF( Days!Z67 &gt; 0, IPMT('Loan Detail'!$B$2/'Loan Detail'!$B$5, Days!Z67,'Loan Detail'!$B$3*'Loan Detail'!$B$5,Balance!Z67), 0)</f>
        <v>-238.46749969778972</v>
      </c>
      <c r="AA67" s="8">
        <f>IF( Days!AA67 &gt; 0, IPMT('Loan Detail'!$B$2/'Loan Detail'!$B$5, Days!AA67,'Loan Detail'!$B$3*'Loan Detail'!$B$5,Balance!AA67), 0)</f>
        <v>-238.35312666651612</v>
      </c>
      <c r="AB67" s="8">
        <f>IF( Days!AB67 &gt; 0, IPMT('Loan Detail'!$B$2/'Loan Detail'!$B$5, Days!AB67,'Loan Detail'!$B$3*'Loan Detail'!$B$5,Balance!AB67), 0)</f>
        <v>-238.23872684375161</v>
      </c>
      <c r="AC67" s="8">
        <f>IF( Days!AC67 &gt; 0, IPMT('Loan Detail'!$B$2/'Loan Detail'!$B$5, Days!AC67,'Loan Detail'!$B$3*'Loan Detail'!$B$5,Balance!AC67), 0)</f>
        <v>-238.12430022322044</v>
      </c>
      <c r="AD67" s="8">
        <f>IF( Days!AD67 &gt; 0, IPMT('Loan Detail'!$B$2/'Loan Detail'!$B$5, Days!AD67,'Loan Detail'!$B$3*'Loan Detail'!$B$5,Balance!AD67), 0)</f>
        <v>-238.00984679864521</v>
      </c>
      <c r="AE67" s="8">
        <f>IF( Days!AE67 &gt; 0, IPMT('Loan Detail'!$B$2/'Loan Detail'!$B$5, Days!AE67,'Loan Detail'!$B$3*'Loan Detail'!$B$5,Balance!AE67), 0)</f>
        <v>-237.8953665637473</v>
      </c>
      <c r="AF67" s="8">
        <f>IF( Days!AF67 &gt; 0, IPMT('Loan Detail'!$B$2/'Loan Detail'!$B$5, Days!AF67,'Loan Detail'!$B$3*'Loan Detail'!$B$5,Balance!AF67), 0)</f>
        <v>-237.78085951224639</v>
      </c>
      <c r="AG67" s="8">
        <f>IF( Days!AG67 &gt; 0, IPMT('Loan Detail'!$B$2/'Loan Detail'!$B$5, Days!AG67,'Loan Detail'!$B$3*'Loan Detail'!$B$5,Balance!AG67), 0)</f>
        <v>-237.66632563786087</v>
      </c>
      <c r="AH67" s="8">
        <f>IF( Days!AH67 &gt; 0, IPMT('Loan Detail'!$B$2/'Loan Detail'!$B$5, Days!AH67,'Loan Detail'!$B$3*'Loan Detail'!$B$5,Balance!AH67), 0)</f>
        <v>-237.55176493430741</v>
      </c>
      <c r="AI67" s="8">
        <f>IF( Days!AI67 &gt; 0, IPMT('Loan Detail'!$B$2/'Loan Detail'!$B$5, Days!AI67,'Loan Detail'!$B$3*'Loan Detail'!$B$5,Balance!AI67), 0)</f>
        <v>-237.43717739530155</v>
      </c>
    </row>
    <row r="68" spans="1:35" x14ac:dyDescent="0.3">
      <c r="A68">
        <v>66</v>
      </c>
      <c r="B68">
        <f t="shared" ref="B68:B122" si="1">DAY(EOMONTH(C68,0))</f>
        <v>30</v>
      </c>
      <c r="C68" s="11">
        <v>45597</v>
      </c>
      <c r="D68" s="19">
        <f>SUM(E68:INDEX(E68:AI68,1,B68))</f>
        <v>-7198.814834724777</v>
      </c>
      <c r="E68" s="8">
        <f>IF( Days!E68 &gt; 0, IPMT('Loan Detail'!$B$2/'Loan Detail'!$B$5, Days!E68,'Loan Detail'!$B$3*'Loan Detail'!$B$5,Balance!E68), 0)</f>
        <v>-237.36073345280229</v>
      </c>
      <c r="F68" s="8">
        <f>IF( Days!F68 &gt; 0, IPMT('Loan Detail'!$B$2/'Loan Detail'!$B$5, Days!F68,'Loan Detail'!$B$3*'Loan Detail'!$B$5,Balance!F68), 0)</f>
        <v>-237.24607378538892</v>
      </c>
      <c r="G68" s="8">
        <f>IF( Days!G68 &gt; 0, IPMT('Loan Detail'!$B$2/'Loan Detail'!$B$5, Days!G68,'Loan Detail'!$B$3*'Loan Detail'!$B$5,Balance!G68), 0)</f>
        <v>-237.13138725934115</v>
      </c>
      <c r="H68" s="8">
        <f>IF( Days!H68 &gt; 0, IPMT('Loan Detail'!$B$2/'Loan Detail'!$B$5, Days!H68,'Loan Detail'!$B$3*'Loan Detail'!$B$5,Balance!H68), 0)</f>
        <v>-237.01667386836743</v>
      </c>
      <c r="I68" s="8">
        <f>IF( Days!I68 &gt; 0, IPMT('Loan Detail'!$B$2/'Loan Detail'!$B$5, Days!I68,'Loan Detail'!$B$3*'Loan Detail'!$B$5,Balance!I68), 0)</f>
        <v>-241.85424867247858</v>
      </c>
      <c r="J68" s="8">
        <f>IF( Days!J68 &gt; 0, IPMT('Loan Detail'!$B$2/'Loan Detail'!$B$5, Days!J68,'Loan Detail'!$B$3*'Loan Detail'!$B$5,Balance!J68), 0)</f>
        <v>-241.73708238378092</v>
      </c>
      <c r="K68" s="8">
        <f>IF( Days!K68 &gt; 0, IPMT('Loan Detail'!$B$2/'Loan Detail'!$B$5, Days!K68,'Loan Detail'!$B$3*'Loan Detail'!$B$5,Balance!K68), 0)</f>
        <v>-241.61988864928145</v>
      </c>
      <c r="L68" s="8">
        <f>IF( Days!L68 &gt; 0, IPMT('Loan Detail'!$B$2/'Loan Detail'!$B$5, Days!L68,'Loan Detail'!$B$3*'Loan Detail'!$B$5,Balance!L68), 0)</f>
        <v>-241.50266746255099</v>
      </c>
      <c r="M68" s="8">
        <f>IF( Days!M68 &gt; 0, IPMT('Loan Detail'!$B$2/'Loan Detail'!$B$5, Days!M68,'Loan Detail'!$B$3*'Loan Detail'!$B$5,Balance!M68), 0)</f>
        <v>-241.38541881715906</v>
      </c>
      <c r="N68" s="8">
        <f>IF( Days!N68 &gt; 0, IPMT('Loan Detail'!$B$2/'Loan Detail'!$B$5, Days!N68,'Loan Detail'!$B$3*'Loan Detail'!$B$5,Balance!N68), 0)</f>
        <v>-241.26814270667333</v>
      </c>
      <c r="O68" s="8">
        <f>IF( Days!O68 &gt; 0, IPMT('Loan Detail'!$B$2/'Loan Detail'!$B$5, Days!O68,'Loan Detail'!$B$3*'Loan Detail'!$B$5,Balance!O68), 0)</f>
        <v>-241.15083912466045</v>
      </c>
      <c r="P68" s="8">
        <f>IF( Days!P68 &gt; 0, IPMT('Loan Detail'!$B$2/'Loan Detail'!$B$5, Days!P68,'Loan Detail'!$B$3*'Loan Detail'!$B$5,Balance!P68), 0)</f>
        <v>-241.03350806468518</v>
      </c>
      <c r="Q68" s="8">
        <f>IF( Days!Q68 &gt; 0, IPMT('Loan Detail'!$B$2/'Loan Detail'!$B$5, Days!Q68,'Loan Detail'!$B$3*'Loan Detail'!$B$5,Balance!Q68), 0)</f>
        <v>-240.91614952031094</v>
      </c>
      <c r="R68" s="8">
        <f>IF( Days!R68 &gt; 0, IPMT('Loan Detail'!$B$2/'Loan Detail'!$B$5, Days!R68,'Loan Detail'!$B$3*'Loan Detail'!$B$5,Balance!R68), 0)</f>
        <v>-240.79876348509958</v>
      </c>
      <c r="S68" s="8">
        <f>IF( Days!S68 &gt; 0, IPMT('Loan Detail'!$B$2/'Loan Detail'!$B$5, Days!S68,'Loan Detail'!$B$3*'Loan Detail'!$B$5,Balance!S68), 0)</f>
        <v>-240.68134995261153</v>
      </c>
      <c r="T68" s="8">
        <f>IF( Days!T68 &gt; 0, IPMT('Loan Detail'!$B$2/'Loan Detail'!$B$5, Days!T68,'Loan Detail'!$B$3*'Loan Detail'!$B$5,Balance!T68), 0)</f>
        <v>-240.56390891640552</v>
      </c>
      <c r="U68" s="8">
        <f>IF( Days!U68 &gt; 0, IPMT('Loan Detail'!$B$2/'Loan Detail'!$B$5, Days!U68,'Loan Detail'!$B$3*'Loan Detail'!$B$5,Balance!U68), 0)</f>
        <v>-240.44644037003903</v>
      </c>
      <c r="V68" s="8">
        <f>IF( Days!V68 &gt; 0, IPMT('Loan Detail'!$B$2/'Loan Detail'!$B$5, Days!V68,'Loan Detail'!$B$3*'Loan Detail'!$B$5,Balance!V68), 0)</f>
        <v>-240.32894430706776</v>
      </c>
      <c r="W68" s="8">
        <f>IF( Days!W68 &gt; 0, IPMT('Loan Detail'!$B$2/'Loan Detail'!$B$5, Days!W68,'Loan Detail'!$B$3*'Loan Detail'!$B$5,Balance!W68), 0)</f>
        <v>-240.21142072104618</v>
      </c>
      <c r="X68" s="8">
        <f>IF( Days!X68 &gt; 0, IPMT('Loan Detail'!$B$2/'Loan Detail'!$B$5, Days!X68,'Loan Detail'!$B$3*'Loan Detail'!$B$5,Balance!X68), 0)</f>
        <v>-240.09386960552706</v>
      </c>
      <c r="Y68" s="8">
        <f>IF( Days!Y68 &gt; 0, IPMT('Loan Detail'!$B$2/'Loan Detail'!$B$5, Days!Y68,'Loan Detail'!$B$3*'Loan Detail'!$B$5,Balance!Y68), 0)</f>
        <v>-239.97629095406168</v>
      </c>
      <c r="Z68" s="8">
        <f>IF( Days!Z68 &gt; 0, IPMT('Loan Detail'!$B$2/'Loan Detail'!$B$5, Days!Z68,'Loan Detail'!$B$3*'Loan Detail'!$B$5,Balance!Z68), 0)</f>
        <v>-239.85868476019988</v>
      </c>
      <c r="AA68" s="8">
        <f>IF( Days!AA68 &gt; 0, IPMT('Loan Detail'!$B$2/'Loan Detail'!$B$5, Days!AA68,'Loan Detail'!$B$3*'Loan Detail'!$B$5,Balance!AA68), 0)</f>
        <v>-239.74105101748992</v>
      </c>
      <c r="AB68" s="8">
        <f>IF( Days!AB68 &gt; 0, IPMT('Loan Detail'!$B$2/'Loan Detail'!$B$5, Days!AB68,'Loan Detail'!$B$3*'Loan Detail'!$B$5,Balance!AB68), 0)</f>
        <v>-239.62338971947867</v>
      </c>
      <c r="AC68" s="8">
        <f>IF( Days!AC68 &gt; 0, IPMT('Loan Detail'!$B$2/'Loan Detail'!$B$5, Days!AC68,'Loan Detail'!$B$3*'Loan Detail'!$B$5,Balance!AC68), 0)</f>
        <v>-239.50570085971114</v>
      </c>
      <c r="AD68" s="8">
        <f>IF( Days!AD68 &gt; 0, IPMT('Loan Detail'!$B$2/'Loan Detail'!$B$5, Days!AD68,'Loan Detail'!$B$3*'Loan Detail'!$B$5,Balance!AD68), 0)</f>
        <v>-239.38798443173135</v>
      </c>
      <c r="AE68" s="8">
        <f>IF( Days!AE68 &gt; 0, IPMT('Loan Detail'!$B$2/'Loan Detail'!$B$5, Days!AE68,'Loan Detail'!$B$3*'Loan Detail'!$B$5,Balance!AE68), 0)</f>
        <v>-239.27024042908144</v>
      </c>
      <c r="AF68" s="8">
        <f>IF( Days!AF68 &gt; 0, IPMT('Loan Detail'!$B$2/'Loan Detail'!$B$5, Days!AF68,'Loan Detail'!$B$3*'Loan Detail'!$B$5,Balance!AF68), 0)</f>
        <v>-239.15246884530217</v>
      </c>
      <c r="AG68" s="8">
        <f>IF( Days!AG68 &gt; 0, IPMT('Loan Detail'!$B$2/'Loan Detail'!$B$5, Days!AG68,'Loan Detail'!$B$3*'Loan Detail'!$B$5,Balance!AG68), 0)</f>
        <v>-239.03466967393268</v>
      </c>
      <c r="AH68" s="8">
        <f>IF( Days!AH68 &gt; 0, IPMT('Loan Detail'!$B$2/'Loan Detail'!$B$5, Days!AH68,'Loan Detail'!$B$3*'Loan Detail'!$B$5,Balance!AH68), 0)</f>
        <v>-238.91684290851074</v>
      </c>
      <c r="AI68" s="8">
        <f>IF( Days!AI68 &gt; 0, IPMT('Loan Detail'!$B$2/'Loan Detail'!$B$5, Days!AI68,'Loan Detail'!$B$3*'Loan Detail'!$B$5,Balance!AI68), 0)</f>
        <v>-238.79898854257254</v>
      </c>
    </row>
    <row r="69" spans="1:35" x14ac:dyDescent="0.3">
      <c r="A69">
        <v>67</v>
      </c>
      <c r="B69">
        <f t="shared" si="1"/>
        <v>31</v>
      </c>
      <c r="C69" s="11">
        <v>45627</v>
      </c>
      <c r="D69" s="19">
        <f>SUM(E69:INDEX(E69:AI69,1,B69))</f>
        <v>-7477.9559291014757</v>
      </c>
      <c r="E69" s="8">
        <f>IF( Days!E69 &gt; 0, IPMT('Loan Detail'!$B$2/'Loan Detail'!$B$5, Days!E69,'Loan Detail'!$B$3*'Loan Detail'!$B$5,Balance!E69), 0)</f>
        <v>-238.77343905164074</v>
      </c>
      <c r="F69" s="8">
        <f>IF( Days!F69 &gt; 0, IPMT('Loan Detail'!$B$2/'Loan Detail'!$B$5, Days!F69,'Loan Detail'!$B$3*'Loan Detail'!$B$5,Balance!F69), 0)</f>
        <v>-238.65556969110429</v>
      </c>
      <c r="G69" s="8">
        <f>IF( Days!G69 &gt; 0, IPMT('Loan Detail'!$B$2/'Loan Detail'!$B$5, Days!G69,'Loan Detail'!$B$3*'Loan Detail'!$B$5,Balance!G69), 0)</f>
        <v>-238.53767272007383</v>
      </c>
      <c r="H69" s="8">
        <f>IF( Days!H69 &gt; 0, IPMT('Loan Detail'!$B$2/'Loan Detail'!$B$5, Days!H69,'Loan Detail'!$B$3*'Loan Detail'!$B$5,Balance!H69), 0)</f>
        <v>-238.41974813208165</v>
      </c>
      <c r="I69" s="8">
        <f>IF( Days!I69 &gt; 0, IPMT('Loan Detail'!$B$2/'Loan Detail'!$B$5, Days!I69,'Loan Detail'!$B$3*'Loan Detail'!$B$5,Balance!I69), 0)</f>
        <v>-243.1818915151857</v>
      </c>
      <c r="J69" s="8">
        <f>IF( Days!J69 &gt; 0, IPMT('Loan Detail'!$B$2/'Loan Detail'!$B$5, Days!J69,'Loan Detail'!$B$3*'Loan Detail'!$B$5,Balance!J69), 0)</f>
        <v>-243.06149560770567</v>
      </c>
      <c r="K69" s="8">
        <f>IF( Days!K69 &gt; 0, IPMT('Loan Detail'!$B$2/'Loan Detail'!$B$5, Days!K69,'Loan Detail'!$B$3*'Loan Detail'!$B$5,Balance!K69), 0)</f>
        <v>-242.94107149789659</v>
      </c>
      <c r="L69" s="8">
        <f>IF( Days!L69 &gt; 0, IPMT('Loan Detail'!$B$2/'Loan Detail'!$B$5, Days!L69,'Loan Detail'!$B$3*'Loan Detail'!$B$5,Balance!L69), 0)</f>
        <v>-242.8206191791522</v>
      </c>
      <c r="M69" s="8">
        <f>IF( Days!M69 &gt; 0, IPMT('Loan Detail'!$B$2/'Loan Detail'!$B$5, Days!M69,'Loan Detail'!$B$3*'Loan Detail'!$B$5,Balance!M69), 0)</f>
        <v>-242.70013864486469</v>
      </c>
      <c r="N69" s="8">
        <f>IF( Days!N69 &gt; 0, IPMT('Loan Detail'!$B$2/'Loan Detail'!$B$5, Days!N69,'Loan Detail'!$B$3*'Loan Detail'!$B$5,Balance!N69), 0)</f>
        <v>-242.57962988842459</v>
      </c>
      <c r="O69" s="8">
        <f>IF( Days!O69 &gt; 0, IPMT('Loan Detail'!$B$2/'Loan Detail'!$B$5, Days!O69,'Loan Detail'!$B$3*'Loan Detail'!$B$5,Balance!O69), 0)</f>
        <v>-242.45909290322103</v>
      </c>
      <c r="P69" s="8">
        <f>IF( Days!P69 &gt; 0, IPMT('Loan Detail'!$B$2/'Loan Detail'!$B$5, Days!P69,'Loan Detail'!$B$3*'Loan Detail'!$B$5,Balance!P69), 0)</f>
        <v>-242.33852768264151</v>
      </c>
      <c r="Q69" s="8">
        <f>IF( Days!Q69 &gt; 0, IPMT('Loan Detail'!$B$2/'Loan Detail'!$B$5, Days!Q69,'Loan Detail'!$B$3*'Loan Detail'!$B$5,Balance!Q69), 0)</f>
        <v>-242.2179342200719</v>
      </c>
      <c r="R69" s="8">
        <f>IF( Days!R69 &gt; 0, IPMT('Loan Detail'!$B$2/'Loan Detail'!$B$5, Days!R69,'Loan Detail'!$B$3*'Loan Detail'!$B$5,Balance!R69), 0)</f>
        <v>-242.09731250889672</v>
      </c>
      <c r="S69" s="8">
        <f>IF( Days!S69 &gt; 0, IPMT('Loan Detail'!$B$2/'Loan Detail'!$B$5, Days!S69,'Loan Detail'!$B$3*'Loan Detail'!$B$5,Balance!S69), 0)</f>
        <v>-241.97666254249879</v>
      </c>
      <c r="T69" s="8">
        <f>IF( Days!T69 &gt; 0, IPMT('Loan Detail'!$B$2/'Loan Detail'!$B$5, Days!T69,'Loan Detail'!$B$3*'Loan Detail'!$B$5,Balance!T69), 0)</f>
        <v>-241.85598431425936</v>
      </c>
      <c r="U69" s="8">
        <f>IF( Days!U69 &gt; 0, IPMT('Loan Detail'!$B$2/'Loan Detail'!$B$5, Days!U69,'Loan Detail'!$B$3*'Loan Detail'!$B$5,Balance!U69), 0)</f>
        <v>-241.73527781755826</v>
      </c>
      <c r="V69" s="8">
        <f>IF( Days!V69 &gt; 0, IPMT('Loan Detail'!$B$2/'Loan Detail'!$B$5, Days!V69,'Loan Detail'!$B$3*'Loan Detail'!$B$5,Balance!V69), 0)</f>
        <v>-241.61454304577373</v>
      </c>
      <c r="W69" s="8">
        <f>IF( Days!W69 &gt; 0, IPMT('Loan Detail'!$B$2/'Loan Detail'!$B$5, Days!W69,'Loan Detail'!$B$3*'Loan Detail'!$B$5,Balance!W69), 0)</f>
        <v>-241.49377999228236</v>
      </c>
      <c r="X69" s="8">
        <f>IF( Days!X69 &gt; 0, IPMT('Loan Detail'!$B$2/'Loan Detail'!$B$5, Days!X69,'Loan Detail'!$B$3*'Loan Detail'!$B$5,Balance!X69), 0)</f>
        <v>-241.37298865045932</v>
      </c>
      <c r="Y69" s="8">
        <f>IF( Days!Y69 &gt; 0, IPMT('Loan Detail'!$B$2/'Loan Detail'!$B$5, Days!Y69,'Loan Detail'!$B$3*'Loan Detail'!$B$5,Balance!Y69), 0)</f>
        <v>-241.25216901367804</v>
      </c>
      <c r="Z69" s="8">
        <f>IF( Days!Z69 &gt; 0, IPMT('Loan Detail'!$B$2/'Loan Detail'!$B$5, Days!Z69,'Loan Detail'!$B$3*'Loan Detail'!$B$5,Balance!Z69), 0)</f>
        <v>-241.13132107531067</v>
      </c>
      <c r="AA69" s="8">
        <f>IF( Days!AA69 &gt; 0, IPMT('Loan Detail'!$B$2/'Loan Detail'!$B$5, Days!AA69,'Loan Detail'!$B$3*'Loan Detail'!$B$5,Balance!AA69), 0)</f>
        <v>-241.01044482872757</v>
      </c>
      <c r="AB69" s="8">
        <f>IF( Days!AB69 &gt; 0, IPMT('Loan Detail'!$B$2/'Loan Detail'!$B$5, Days!AB69,'Loan Detail'!$B$3*'Loan Detail'!$B$5,Balance!AB69), 0)</f>
        <v>-240.88954026729766</v>
      </c>
      <c r="AC69" s="8">
        <f>IF( Days!AC69 &gt; 0, IPMT('Loan Detail'!$B$2/'Loan Detail'!$B$5, Days!AC69,'Loan Detail'!$B$3*'Loan Detail'!$B$5,Balance!AC69), 0)</f>
        <v>-240.76860738438839</v>
      </c>
      <c r="AD69" s="8">
        <f>IF( Days!AD69 &gt; 0, IPMT('Loan Detail'!$B$2/'Loan Detail'!$B$5, Days!AD69,'Loan Detail'!$B$3*'Loan Detail'!$B$5,Balance!AD69), 0)</f>
        <v>-240.64764617336533</v>
      </c>
      <c r="AE69" s="8">
        <f>IF( Days!AE69 &gt; 0, IPMT('Loan Detail'!$B$2/'Loan Detail'!$B$5, Days!AE69,'Loan Detail'!$B$3*'Loan Detail'!$B$5,Balance!AE69), 0)</f>
        <v>-240.5266566275929</v>
      </c>
      <c r="AF69" s="8">
        <f>IF( Days!AF69 &gt; 0, IPMT('Loan Detail'!$B$2/'Loan Detail'!$B$5, Days!AF69,'Loan Detail'!$B$3*'Loan Detail'!$B$5,Balance!AF69), 0)</f>
        <v>-240.40563874043369</v>
      </c>
      <c r="AG69" s="8">
        <f>IF( Days!AG69 &gt; 0, IPMT('Loan Detail'!$B$2/'Loan Detail'!$B$5, Days!AG69,'Loan Detail'!$B$3*'Loan Detail'!$B$5,Balance!AG69), 0)</f>
        <v>-240.28459250524887</v>
      </c>
      <c r="AH69" s="8">
        <f>IF( Days!AH69 &gt; 0, IPMT('Loan Detail'!$B$2/'Loan Detail'!$B$5, Days!AH69,'Loan Detail'!$B$3*'Loan Detail'!$B$5,Balance!AH69), 0)</f>
        <v>-240.16351791539802</v>
      </c>
      <c r="AI69" s="8">
        <f>IF( Days!AI69 &gt; 0, IPMT('Loan Detail'!$B$2/'Loan Detail'!$B$5, Days!AI69,'Loan Detail'!$B$3*'Loan Detail'!$B$5,Balance!AI69), 0)</f>
        <v>-240.04241496423913</v>
      </c>
    </row>
    <row r="70" spans="1:35" x14ac:dyDescent="0.3">
      <c r="A70">
        <v>68</v>
      </c>
      <c r="B70">
        <f t="shared" si="1"/>
        <v>31</v>
      </c>
      <c r="C70" s="11">
        <v>45658</v>
      </c>
      <c r="D70" s="19">
        <f>SUM(E70:INDEX(E70:AI70,1,B70))</f>
        <v>-7511.0792820795141</v>
      </c>
      <c r="E70" s="8">
        <f>IF( Days!E70 &gt; 0, IPMT('Loan Detail'!$B$2/'Loan Detail'!$B$5, Days!E70,'Loan Detail'!$B$3*'Loan Detail'!$B$5,Balance!E70), 0)</f>
        <v>-239.95733823791397</v>
      </c>
      <c r="F70" s="8">
        <f>IF( Days!F70 &gt; 0, IPMT('Loan Detail'!$B$2/'Loan Detail'!$B$5, Days!F70,'Loan Detail'!$B$3*'Loan Detail'!$B$5,Balance!F70), 0)</f>
        <v>-239.83616033672087</v>
      </c>
      <c r="G70" s="8">
        <f>IF( Days!G70 &gt; 0, IPMT('Loan Detail'!$B$2/'Loan Detail'!$B$5, Days!G70,'Loan Detail'!$B$3*'Loan Detail'!$B$5,Balance!G70), 0)</f>
        <v>-239.71495405001934</v>
      </c>
      <c r="H70" s="8">
        <f>IF( Days!H70 &gt; 0, IPMT('Loan Detail'!$B$2/'Loan Detail'!$B$5, Days!H70,'Loan Detail'!$B$3*'Loan Detail'!$B$5,Balance!H70), 0)</f>
        <v>-239.59371937116018</v>
      </c>
      <c r="I70" s="8">
        <f>IF( Days!I70 &gt; 0, IPMT('Loan Detail'!$B$2/'Loan Detail'!$B$5, Days!I70,'Loan Detail'!$B$3*'Loan Detail'!$B$5,Balance!I70), 0)</f>
        <v>-244.27739007113007</v>
      </c>
      <c r="J70" s="8">
        <f>IF( Days!J70 &gt; 0, IPMT('Loan Detail'!$B$2/'Loan Detail'!$B$5, Days!J70,'Loan Detail'!$B$3*'Loan Detail'!$B$5,Balance!J70), 0)</f>
        <v>-244.15366491544842</v>
      </c>
      <c r="K70" s="8">
        <f>IF( Days!K70 &gt; 0, IPMT('Loan Detail'!$B$2/'Loan Detail'!$B$5, Days!K70,'Loan Detail'!$B$3*'Loan Detail'!$B$5,Balance!K70), 0)</f>
        <v>-244.02991077757272</v>
      </c>
      <c r="L70" s="8">
        <f>IF( Days!L70 &gt; 0, IPMT('Loan Detail'!$B$2/'Loan Detail'!$B$5, Days!L70,'Loan Detail'!$B$3*'Loan Detail'!$B$5,Balance!L70), 0)</f>
        <v>-243.90612765071407</v>
      </c>
      <c r="M70" s="8">
        <f>IF( Days!M70 &gt; 0, IPMT('Loan Detail'!$B$2/'Loan Detail'!$B$5, Days!M70,'Loan Detail'!$B$3*'Loan Detail'!$B$5,Balance!M70), 0)</f>
        <v>-243.78231552808185</v>
      </c>
      <c r="N70" s="8">
        <f>IF( Days!N70 &gt; 0, IPMT('Loan Detail'!$B$2/'Loan Detail'!$B$5, Days!N70,'Loan Detail'!$B$3*'Loan Detail'!$B$5,Balance!N70), 0)</f>
        <v>-243.65847440288391</v>
      </c>
      <c r="O70" s="8">
        <f>IF( Days!O70 &gt; 0, IPMT('Loan Detail'!$B$2/'Loan Detail'!$B$5, Days!O70,'Loan Detail'!$B$3*'Loan Detail'!$B$5,Balance!O70), 0)</f>
        <v>-243.5346042683266</v>
      </c>
      <c r="P70" s="8">
        <f>IF( Days!P70 &gt; 0, IPMT('Loan Detail'!$B$2/'Loan Detail'!$B$5, Days!P70,'Loan Detail'!$B$3*'Loan Detail'!$B$5,Balance!P70), 0)</f>
        <v>-243.41070511761436</v>
      </c>
      <c r="Q70" s="8">
        <f>IF( Days!Q70 &gt; 0, IPMT('Loan Detail'!$B$2/'Loan Detail'!$B$5, Days!Q70,'Loan Detail'!$B$3*'Loan Detail'!$B$5,Balance!Q70), 0)</f>
        <v>-243.2867769439504</v>
      </c>
      <c r="R70" s="8">
        <f>IF( Days!R70 &gt; 0, IPMT('Loan Detail'!$B$2/'Loan Detail'!$B$5, Days!R70,'Loan Detail'!$B$3*'Loan Detail'!$B$5,Balance!R70), 0)</f>
        <v>-243.16281974053624</v>
      </c>
      <c r="S70" s="8">
        <f>IF( Days!S70 &gt; 0, IPMT('Loan Detail'!$B$2/'Loan Detail'!$B$5, Days!S70,'Loan Detail'!$B$3*'Loan Detail'!$B$5,Balance!S70), 0)</f>
        <v>-243.03883350057163</v>
      </c>
      <c r="T70" s="8">
        <f>IF( Days!T70 &gt; 0, IPMT('Loan Detail'!$B$2/'Loan Detail'!$B$5, Days!T70,'Loan Detail'!$B$3*'Loan Detail'!$B$5,Balance!T70), 0)</f>
        <v>-242.91481821725489</v>
      </c>
      <c r="U70" s="8">
        <f>IF( Days!U70 &gt; 0, IPMT('Loan Detail'!$B$2/'Loan Detail'!$B$5, Days!U70,'Loan Detail'!$B$3*'Loan Detail'!$B$5,Balance!U70), 0)</f>
        <v>-242.79077388378283</v>
      </c>
      <c r="V70" s="8">
        <f>IF( Days!V70 &gt; 0, IPMT('Loan Detail'!$B$2/'Loan Detail'!$B$5, Days!V70,'Loan Detail'!$B$3*'Loan Detail'!$B$5,Balance!V70), 0)</f>
        <v>-242.66670049335042</v>
      </c>
      <c r="W70" s="8">
        <f>IF( Days!W70 &gt; 0, IPMT('Loan Detail'!$B$2/'Loan Detail'!$B$5, Days!W70,'Loan Detail'!$B$3*'Loan Detail'!$B$5,Balance!W70), 0)</f>
        <v>-242.54259803915119</v>
      </c>
      <c r="X70" s="8">
        <f>IF( Days!X70 &gt; 0, IPMT('Loan Detail'!$B$2/'Loan Detail'!$B$5, Days!X70,'Loan Detail'!$B$3*'Loan Detail'!$B$5,Balance!X70), 0)</f>
        <v>-242.41846651437709</v>
      </c>
      <c r="Y70" s="8">
        <f>IF( Days!Y70 &gt; 0, IPMT('Loan Detail'!$B$2/'Loan Detail'!$B$5, Days!Y70,'Loan Detail'!$B$3*'Loan Detail'!$B$5,Balance!Y70), 0)</f>
        <v>-242.29430591221845</v>
      </c>
      <c r="Z70" s="8">
        <f>IF( Days!Z70 &gt; 0, IPMT('Loan Detail'!$B$2/'Loan Detail'!$B$5, Days!Z70,'Loan Detail'!$B$3*'Loan Detail'!$B$5,Balance!Z70), 0)</f>
        <v>-242.17011622586392</v>
      </c>
      <c r="AA70" s="8">
        <f>IF( Days!AA70 &gt; 0, IPMT('Loan Detail'!$B$2/'Loan Detail'!$B$5, Days!AA70,'Loan Detail'!$B$3*'Loan Detail'!$B$5,Balance!AA70), 0)</f>
        <v>-242.04589744850065</v>
      </c>
      <c r="AB70" s="8">
        <f>IF( Days!AB70 &gt; 0, IPMT('Loan Detail'!$B$2/'Loan Detail'!$B$5, Days!AB70,'Loan Detail'!$B$3*'Loan Detail'!$B$5,Balance!AB70), 0)</f>
        <v>-241.92164957331426</v>
      </c>
      <c r="AC70" s="8">
        <f>IF( Days!AC70 &gt; 0, IPMT('Loan Detail'!$B$2/'Loan Detail'!$B$5, Days!AC70,'Loan Detail'!$B$3*'Loan Detail'!$B$5,Balance!AC70), 0)</f>
        <v>-241.79737259348855</v>
      </c>
      <c r="AD70" s="8">
        <f>IF( Days!AD70 &gt; 0, IPMT('Loan Detail'!$B$2/'Loan Detail'!$B$5, Days!AD70,'Loan Detail'!$B$3*'Loan Detail'!$B$5,Balance!AD70), 0)</f>
        <v>-241.67306650220593</v>
      </c>
      <c r="AE70" s="8">
        <f>IF( Days!AE70 &gt; 0, IPMT('Loan Detail'!$B$2/'Loan Detail'!$B$5, Days!AE70,'Loan Detail'!$B$3*'Loan Detail'!$B$5,Balance!AE70), 0)</f>
        <v>-241.54873129264718</v>
      </c>
      <c r="AF70" s="8">
        <f>IF( Days!AF70 &gt; 0, IPMT('Loan Detail'!$B$2/'Loan Detail'!$B$5, Days!AF70,'Loan Detail'!$B$3*'Loan Detail'!$B$5,Balance!AF70), 0)</f>
        <v>-241.42436695799137</v>
      </c>
      <c r="AG70" s="8">
        <f>IF( Days!AG70 &gt; 0, IPMT('Loan Detail'!$B$2/'Loan Detail'!$B$5, Days!AG70,'Loan Detail'!$B$3*'Loan Detail'!$B$5,Balance!AG70), 0)</f>
        <v>-241.29997349141604</v>
      </c>
      <c r="AH70" s="8">
        <f>IF( Days!AH70 &gt; 0, IPMT('Loan Detail'!$B$2/'Loan Detail'!$B$5, Days!AH70,'Loan Detail'!$B$3*'Loan Detail'!$B$5,Balance!AH70), 0)</f>
        <v>-241.17555088609723</v>
      </c>
      <c r="AI70" s="8">
        <f>IF( Days!AI70 &gt; 0, IPMT('Loan Detail'!$B$2/'Loan Detail'!$B$5, Days!AI70,'Loan Detail'!$B$3*'Loan Detail'!$B$5,Balance!AI70), 0)</f>
        <v>-241.0510991352092</v>
      </c>
    </row>
    <row r="71" spans="1:35" x14ac:dyDescent="0.3">
      <c r="A71">
        <v>69</v>
      </c>
      <c r="B71">
        <f t="shared" si="1"/>
        <v>28</v>
      </c>
      <c r="C71" s="11">
        <v>45689</v>
      </c>
      <c r="D71" s="19">
        <f>SUM(E71:INDEX(E71:AI71,1,B71))</f>
        <v>-6811.7255346240654</v>
      </c>
      <c r="E71" s="8">
        <f>IF( Days!E71 &gt; 0, IPMT('Loan Detail'!$B$2/'Loan Detail'!$B$5, Days!E71,'Loan Detail'!$B$3*'Loan Detail'!$B$5,Balance!E71), 0)</f>
        <v>-240.93082931837429</v>
      </c>
      <c r="F71" s="8">
        <f>IF( Days!F71 &gt; 0, IPMT('Loan Detail'!$B$2/'Loan Detail'!$B$5, Days!F71,'Loan Detail'!$B$3*'Loan Detail'!$B$5,Balance!F71), 0)</f>
        <v>-240.80631707958923</v>
      </c>
      <c r="G71" s="8">
        <f>IF( Days!G71 &gt; 0, IPMT('Loan Detail'!$B$2/'Loan Detail'!$B$5, Days!G71,'Loan Detail'!$B$3*'Loan Detail'!$B$5,Balance!G71), 0)</f>
        <v>-240.68177567423871</v>
      </c>
      <c r="H71" s="8">
        <f>IF( Days!H71 &gt; 0, IPMT('Loan Detail'!$B$2/'Loan Detail'!$B$5, Days!H71,'Loan Detail'!$B$3*'Loan Detail'!$B$5,Balance!H71), 0)</f>
        <v>-240.55720509549045</v>
      </c>
      <c r="I71" s="8">
        <f>IF( Days!I71 &gt; 0, IPMT('Loan Detail'!$B$2/'Loan Detail'!$B$5, Days!I71,'Loan Detail'!$B$3*'Loan Detail'!$B$5,Balance!I71), 0)</f>
        <v>-245.16182957679337</v>
      </c>
      <c r="J71" s="8">
        <f>IF( Days!J71 &gt; 0, IPMT('Loan Detail'!$B$2/'Loan Detail'!$B$5, Days!J71,'Loan Detail'!$B$3*'Loan Detail'!$B$5,Balance!J71), 0)</f>
        <v>-245.03474922349338</v>
      </c>
      <c r="K71" s="8">
        <f>IF( Days!K71 &gt; 0, IPMT('Loan Detail'!$B$2/'Loan Detail'!$B$5, Days!K71,'Loan Detail'!$B$3*'Loan Detail'!$B$5,Balance!K71), 0)</f>
        <v>-244.9076391020559</v>
      </c>
      <c r="L71" s="8">
        <f>IF( Days!L71 &gt; 0, IPMT('Loan Detail'!$B$2/'Loan Detail'!$B$5, Days!L71,'Loan Detail'!$B$3*'Loan Detail'!$B$5,Balance!L71), 0)</f>
        <v>-244.78049920550774</v>
      </c>
      <c r="M71" s="8">
        <f>IF( Days!M71 &gt; 0, IPMT('Loan Detail'!$B$2/'Loan Detail'!$B$5, Days!M71,'Loan Detail'!$B$3*'Loan Detail'!$B$5,Balance!M71), 0)</f>
        <v>-244.65332952687424</v>
      </c>
      <c r="N71" s="8">
        <f>IF( Days!N71 &gt; 0, IPMT('Loan Detail'!$B$2/'Loan Detail'!$B$5, Days!N71,'Loan Detail'!$B$3*'Loan Detail'!$B$5,Balance!N71), 0)</f>
        <v>-244.52613005917902</v>
      </c>
      <c r="O71" s="8">
        <f>IF( Days!O71 &gt; 0, IPMT('Loan Detail'!$B$2/'Loan Detail'!$B$5, Days!O71,'Loan Detail'!$B$3*'Loan Detail'!$B$5,Balance!O71), 0)</f>
        <v>-244.39890079544412</v>
      </c>
      <c r="P71" s="8">
        <f>IF( Days!P71 &gt; 0, IPMT('Loan Detail'!$B$2/'Loan Detail'!$B$5, Days!P71,'Loan Detail'!$B$3*'Loan Detail'!$B$5,Balance!P71), 0)</f>
        <v>-244.2716417286899</v>
      </c>
      <c r="Q71" s="8">
        <f>IF( Days!Q71 &gt; 0, IPMT('Loan Detail'!$B$2/'Loan Detail'!$B$5, Days!Q71,'Loan Detail'!$B$3*'Loan Detail'!$B$5,Balance!Q71), 0)</f>
        <v>-244.14435285193514</v>
      </c>
      <c r="R71" s="8">
        <f>IF( Days!R71 &gt; 0, IPMT('Loan Detail'!$B$2/'Loan Detail'!$B$5, Days!R71,'Loan Detail'!$B$3*'Loan Detail'!$B$5,Balance!R71), 0)</f>
        <v>-244.01703415819688</v>
      </c>
      <c r="S71" s="8">
        <f>IF( Days!S71 &gt; 0, IPMT('Loan Detail'!$B$2/'Loan Detail'!$B$5, Days!S71,'Loan Detail'!$B$3*'Loan Detail'!$B$5,Balance!S71), 0)</f>
        <v>-243.88968564049063</v>
      </c>
      <c r="T71" s="8">
        <f>IF( Days!T71 &gt; 0, IPMT('Loan Detail'!$B$2/'Loan Detail'!$B$5, Days!T71,'Loan Detail'!$B$3*'Loan Detail'!$B$5,Balance!T71), 0)</f>
        <v>-243.76230729183024</v>
      </c>
      <c r="U71" s="8">
        <f>IF( Days!U71 &gt; 0, IPMT('Loan Detail'!$B$2/'Loan Detail'!$B$5, Days!U71,'Loan Detail'!$B$3*'Loan Detail'!$B$5,Balance!U71), 0)</f>
        <v>-243.63489910522793</v>
      </c>
      <c r="V71" s="8">
        <f>IF( Days!V71 &gt; 0, IPMT('Loan Detail'!$B$2/'Loan Detail'!$B$5, Days!V71,'Loan Detail'!$B$3*'Loan Detail'!$B$5,Balance!V71), 0)</f>
        <v>-243.50746107369423</v>
      </c>
      <c r="W71" s="8">
        <f>IF( Days!W71 &gt; 0, IPMT('Loan Detail'!$B$2/'Loan Detail'!$B$5, Days!W71,'Loan Detail'!$B$3*'Loan Detail'!$B$5,Balance!W71), 0)</f>
        <v>-243.37999319023808</v>
      </c>
      <c r="X71" s="8">
        <f>IF( Days!X71 &gt; 0, IPMT('Loan Detail'!$B$2/'Loan Detail'!$B$5, Days!X71,'Loan Detail'!$B$3*'Loan Detail'!$B$5,Balance!X71), 0)</f>
        <v>-243.25249544786672</v>
      </c>
      <c r="Y71" s="8">
        <f>IF( Days!Y71 &gt; 0, IPMT('Loan Detail'!$B$2/'Loan Detail'!$B$5, Days!Y71,'Loan Detail'!$B$3*'Loan Detail'!$B$5,Balance!Y71), 0)</f>
        <v>-243.12496783958591</v>
      </c>
      <c r="Z71" s="8">
        <f>IF( Days!Z71 &gt; 0, IPMT('Loan Detail'!$B$2/'Loan Detail'!$B$5, Days!Z71,'Loan Detail'!$B$3*'Loan Detail'!$B$5,Balance!Z71), 0)</f>
        <v>-242.99741035839955</v>
      </c>
      <c r="AA71" s="8">
        <f>IF( Days!AA71 &gt; 0, IPMT('Loan Detail'!$B$2/'Loan Detail'!$B$5, Days!AA71,'Loan Detail'!$B$3*'Loan Detail'!$B$5,Balance!AA71), 0)</f>
        <v>-242.86982299731008</v>
      </c>
      <c r="AB71" s="8">
        <f>IF( Days!AB71 &gt; 0, IPMT('Loan Detail'!$B$2/'Loan Detail'!$B$5, Days!AB71,'Loan Detail'!$B$3*'Loan Detail'!$B$5,Balance!AB71), 0)</f>
        <v>-242.74220574931826</v>
      </c>
      <c r="AC71" s="8">
        <f>IF( Days!AC71 &gt; 0, IPMT('Loan Detail'!$B$2/'Loan Detail'!$B$5, Days!AC71,'Loan Detail'!$B$3*'Loan Detail'!$B$5,Balance!AC71), 0)</f>
        <v>-242.61455860742305</v>
      </c>
      <c r="AD71" s="8">
        <f>IF( Days!AD71 &gt; 0, IPMT('Loan Detail'!$B$2/'Loan Detail'!$B$5, Days!AD71,'Loan Detail'!$B$3*'Loan Detail'!$B$5,Balance!AD71), 0)</f>
        <v>-242.48688156462205</v>
      </c>
      <c r="AE71" s="8">
        <f>IF( Days!AE71 &gt; 0, IPMT('Loan Detail'!$B$2/'Loan Detail'!$B$5, Days!AE71,'Loan Detail'!$B$3*'Loan Detail'!$B$5,Balance!AE71), 0)</f>
        <v>-242.35917461391102</v>
      </c>
      <c r="AF71" s="8">
        <f>IF( Days!AF71 &gt; 0, IPMT('Loan Detail'!$B$2/'Loan Detail'!$B$5, Days!AF71,'Loan Detail'!$B$3*'Loan Detail'!$B$5,Balance!AF71), 0)</f>
        <v>-242.23143774828418</v>
      </c>
      <c r="AG71" s="8">
        <f>IF( Days!AG71 &gt; 0, IPMT('Loan Detail'!$B$2/'Loan Detail'!$B$5, Days!AG71,'Loan Detail'!$B$3*'Loan Detail'!$B$5,Balance!AG71), 0)</f>
        <v>-242.10367096073398</v>
      </c>
      <c r="AH71" s="8">
        <f>IF( Days!AH71 &gt; 0, IPMT('Loan Detail'!$B$2/'Loan Detail'!$B$5, Days!AH71,'Loan Detail'!$B$3*'Loan Detail'!$B$5,Balance!AH71), 0)</f>
        <v>-241.97587424425137</v>
      </c>
      <c r="AI71" s="8">
        <f>IF( Days!AI71 &gt; 0, IPMT('Loan Detail'!$B$2/'Loan Detail'!$B$5, Days!AI71,'Loan Detail'!$B$3*'Loan Detail'!$B$5,Balance!AI71), 0)</f>
        <v>-241.84804759182555</v>
      </c>
    </row>
    <row r="72" spans="1:35" x14ac:dyDescent="0.3">
      <c r="A72">
        <v>70</v>
      </c>
      <c r="B72">
        <f t="shared" si="1"/>
        <v>31</v>
      </c>
      <c r="C72" s="11">
        <v>45717</v>
      </c>
      <c r="D72" s="19">
        <f>SUM(E72:INDEX(E72:AI72,1,B72))</f>
        <v>-7567.9209799430992</v>
      </c>
      <c r="E72" s="8">
        <f>IF( Days!E72 &gt; 0, IPMT('Loan Detail'!$B$2/'Loan Detail'!$B$5, Days!E72,'Loan Detail'!$B$3*'Loan Detail'!$B$5,Balance!E72), 0)</f>
        <v>-242.01605034945149</v>
      </c>
      <c r="F72" s="8">
        <f>IF( Days!F72 &gt; 0, IPMT('Loan Detail'!$B$2/'Loan Detail'!$B$5, Days!F72,'Loan Detail'!$B$3*'Loan Detail'!$B$5,Balance!F72), 0)</f>
        <v>-241.88829988433869</v>
      </c>
      <c r="G72" s="8">
        <f>IF( Days!G72 &gt; 0, IPMT('Loan Detail'!$B$2/'Loan Detail'!$B$5, Days!G72,'Loan Detail'!$B$3*'Loan Detail'!$B$5,Balance!G72), 0)</f>
        <v>-241.76051949411692</v>
      </c>
      <c r="H72" s="8">
        <f>IF( Days!H72 &gt; 0, IPMT('Loan Detail'!$B$2/'Loan Detail'!$B$5, Days!H72,'Loan Detail'!$B$3*'Loan Detail'!$B$5,Balance!H72), 0)</f>
        <v>-241.63270917177633</v>
      </c>
      <c r="I72" s="8">
        <f>IF( Days!I72 &gt; 0, IPMT('Loan Detail'!$B$2/'Loan Detail'!$B$5, Days!I72,'Loan Detail'!$B$3*'Loan Detail'!$B$5,Balance!I72), 0)</f>
        <v>-246.16523624582476</v>
      </c>
      <c r="J72" s="8">
        <f>IF( Days!J72 &gt; 0, IPMT('Loan Detail'!$B$2/'Loan Detail'!$B$5, Days!J72,'Loan Detail'!$B$3*'Loan Detail'!$B$5,Balance!J72), 0)</f>
        <v>-246.03489850146292</v>
      </c>
      <c r="K72" s="8">
        <f>IF( Days!K72 &gt; 0, IPMT('Loan Detail'!$B$2/'Loan Detail'!$B$5, Days!K72,'Loan Detail'!$B$3*'Loan Detail'!$B$5,Balance!K72), 0)</f>
        <v>-245.90453022593078</v>
      </c>
      <c r="L72" s="8">
        <f>IF( Days!L72 &gt; 0, IPMT('Loan Detail'!$B$2/'Loan Detail'!$B$5, Days!L72,'Loan Detail'!$B$3*'Loan Detail'!$B$5,Balance!L72), 0)</f>
        <v>-245.77413141207651</v>
      </c>
      <c r="M72" s="8">
        <f>IF( Days!M72 &gt; 0, IPMT('Loan Detail'!$B$2/'Loan Detail'!$B$5, Days!M72,'Loan Detail'!$B$3*'Loan Detail'!$B$5,Balance!M72), 0)</f>
        <v>-245.64370205274679</v>
      </c>
      <c r="N72" s="8">
        <f>IF( Days!N72 &gt; 0, IPMT('Loan Detail'!$B$2/'Loan Detail'!$B$5, Days!N72,'Loan Detail'!$B$3*'Loan Detail'!$B$5,Balance!N72), 0)</f>
        <v>-245.51324214078622</v>
      </c>
      <c r="O72" s="8">
        <f>IF( Days!O72 &gt; 0, IPMT('Loan Detail'!$B$2/'Loan Detail'!$B$5, Days!O72,'Loan Detail'!$B$3*'Loan Detail'!$B$5,Balance!O72), 0)</f>
        <v>-245.38275166903813</v>
      </c>
      <c r="P72" s="8">
        <f>IF( Days!P72 &gt; 0, IPMT('Loan Detail'!$B$2/'Loan Detail'!$B$5, Days!P72,'Loan Detail'!$B$3*'Loan Detail'!$B$5,Balance!P72), 0)</f>
        <v>-245.25223063034386</v>
      </c>
      <c r="Q72" s="8">
        <f>IF( Days!Q72 &gt; 0, IPMT('Loan Detail'!$B$2/'Loan Detail'!$B$5, Days!Q72,'Loan Detail'!$B$3*'Loan Detail'!$B$5,Balance!Q72), 0)</f>
        <v>-245.12167901754333</v>
      </c>
      <c r="R72" s="8">
        <f>IF( Days!R72 &gt; 0, IPMT('Loan Detail'!$B$2/'Loan Detail'!$B$5, Days!R72,'Loan Detail'!$B$3*'Loan Detail'!$B$5,Balance!R72), 0)</f>
        <v>-244.99109682347455</v>
      </c>
      <c r="S72" s="8">
        <f>IF( Days!S72 &gt; 0, IPMT('Loan Detail'!$B$2/'Loan Detail'!$B$5, Days!S72,'Loan Detail'!$B$3*'Loan Detail'!$B$5,Balance!S72), 0)</f>
        <v>-244.86048404097397</v>
      </c>
      <c r="T72" s="8">
        <f>IF( Days!T72 &gt; 0, IPMT('Loan Detail'!$B$2/'Loan Detail'!$B$5, Days!T72,'Loan Detail'!$B$3*'Loan Detail'!$B$5,Balance!T72), 0)</f>
        <v>-244.72984066287646</v>
      </c>
      <c r="U72" s="8">
        <f>IF( Days!U72 &gt; 0, IPMT('Loan Detail'!$B$2/'Loan Detail'!$B$5, Days!U72,'Loan Detail'!$B$3*'Loan Detail'!$B$5,Balance!U72), 0)</f>
        <v>-244.59916668201504</v>
      </c>
      <c r="V72" s="8">
        <f>IF( Days!V72 &gt; 0, IPMT('Loan Detail'!$B$2/'Loan Detail'!$B$5, Days!V72,'Loan Detail'!$B$3*'Loan Detail'!$B$5,Balance!V72), 0)</f>
        <v>-244.46846209122108</v>
      </c>
      <c r="W72" s="8">
        <f>IF( Days!W72 &gt; 0, IPMT('Loan Detail'!$B$2/'Loan Detail'!$B$5, Days!W72,'Loan Detail'!$B$3*'Loan Detail'!$B$5,Balance!W72), 0)</f>
        <v>-244.33772688332439</v>
      </c>
      <c r="X72" s="8">
        <f>IF( Days!X72 &gt; 0, IPMT('Loan Detail'!$B$2/'Loan Detail'!$B$5, Days!X72,'Loan Detail'!$B$3*'Loan Detail'!$B$5,Balance!X72), 0)</f>
        <v>-244.20696105115294</v>
      </c>
      <c r="Y72" s="8">
        <f>IF( Days!Y72 &gt; 0, IPMT('Loan Detail'!$B$2/'Loan Detail'!$B$5, Days!Y72,'Loan Detail'!$B$3*'Loan Detail'!$B$5,Balance!Y72), 0)</f>
        <v>-244.0761645875331</v>
      </c>
      <c r="Z72" s="8">
        <f>IF( Days!Z72 &gt; 0, IPMT('Loan Detail'!$B$2/'Loan Detail'!$B$5, Days!Z72,'Loan Detail'!$B$3*'Loan Detail'!$B$5,Balance!Z72), 0)</f>
        <v>-243.9453374852896</v>
      </c>
      <c r="AA72" s="8">
        <f>IF( Days!AA72 &gt; 0, IPMT('Loan Detail'!$B$2/'Loan Detail'!$B$5, Days!AA72,'Loan Detail'!$B$3*'Loan Detail'!$B$5,Balance!AA72), 0)</f>
        <v>-243.81447973724548</v>
      </c>
      <c r="AB72" s="8">
        <f>IF( Days!AB72 &gt; 0, IPMT('Loan Detail'!$B$2/'Loan Detail'!$B$5, Days!AB72,'Loan Detail'!$B$3*'Loan Detail'!$B$5,Balance!AB72), 0)</f>
        <v>-243.68359133622204</v>
      </c>
      <c r="AC72" s="8">
        <f>IF( Days!AC72 &gt; 0, IPMT('Loan Detail'!$B$2/'Loan Detail'!$B$5, Days!AC72,'Loan Detail'!$B$3*'Loan Detail'!$B$5,Balance!AC72), 0)</f>
        <v>-243.55267227503887</v>
      </c>
      <c r="AD72" s="8">
        <f>IF( Days!AD72 &gt; 0, IPMT('Loan Detail'!$B$2/'Loan Detail'!$B$5, Days!AD72,'Loan Detail'!$B$3*'Loan Detail'!$B$5,Balance!AD72), 0)</f>
        <v>-243.42172254651396</v>
      </c>
      <c r="AE72" s="8">
        <f>IF( Days!AE72 &gt; 0, IPMT('Loan Detail'!$B$2/'Loan Detail'!$B$5, Days!AE72,'Loan Detail'!$B$3*'Loan Detail'!$B$5,Balance!AE72), 0)</f>
        <v>-243.2907421434636</v>
      </c>
      <c r="AF72" s="8">
        <f>IF( Days!AF72 &gt; 0, IPMT('Loan Detail'!$B$2/'Loan Detail'!$B$5, Days!AF72,'Loan Detail'!$B$3*'Loan Detail'!$B$5,Balance!AF72), 0)</f>
        <v>-243.15973105870242</v>
      </c>
      <c r="AG72" s="8">
        <f>IF( Days!AG72 &gt; 0, IPMT('Loan Detail'!$B$2/'Loan Detail'!$B$5, Days!AG72,'Loan Detail'!$B$3*'Loan Detail'!$B$5,Balance!AG72), 0)</f>
        <v>-243.0286892850433</v>
      </c>
      <c r="AH72" s="8">
        <f>IF( Days!AH72 &gt; 0, IPMT('Loan Detail'!$B$2/'Loan Detail'!$B$5, Days!AH72,'Loan Detail'!$B$3*'Loan Detail'!$B$5,Balance!AH72), 0)</f>
        <v>-242.89761681529745</v>
      </c>
      <c r="AI72" s="8">
        <f>IF( Days!AI72 &gt; 0, IPMT('Loan Detail'!$B$2/'Loan Detail'!$B$5, Days!AI72,'Loan Detail'!$B$3*'Loan Detail'!$B$5,Balance!AI72), 0)</f>
        <v>-242.76651364227445</v>
      </c>
    </row>
    <row r="73" spans="1:35" x14ac:dyDescent="0.3">
      <c r="A73">
        <v>71</v>
      </c>
      <c r="B73">
        <f t="shared" si="1"/>
        <v>30</v>
      </c>
      <c r="C73" s="11">
        <v>45748</v>
      </c>
      <c r="D73" s="19">
        <f>SUM(E73:INDEX(E73:AI73,1,B73))</f>
        <v>-7343.0178847383349</v>
      </c>
      <c r="E73" s="8">
        <f>IF( Days!E73 &gt; 0, IPMT('Loan Detail'!$B$2/'Loan Detail'!$B$5, Days!E73,'Loan Detail'!$B$3*'Loan Detail'!$B$5,Balance!E73), 0)</f>
        <v>-242.72856616378155</v>
      </c>
      <c r="F73" s="8">
        <f>IF( Days!F73 &gt; 0, IPMT('Loan Detail'!$B$2/'Loan Detail'!$B$5, Days!F73,'Loan Detail'!$B$3*'Loan Detail'!$B$5,Balance!F73), 0)</f>
        <v>-242.59735118762453</v>
      </c>
      <c r="G73" s="8">
        <f>IF( Days!G73 &gt; 0, IPMT('Loan Detail'!$B$2/'Loan Detail'!$B$5, Days!G73,'Loan Detail'!$B$3*'Loan Detail'!$B$5,Balance!G73), 0)</f>
        <v>-242.46610547480873</v>
      </c>
      <c r="H73" s="8">
        <f>IF( Days!H73 &gt; 0, IPMT('Loan Detail'!$B$2/'Loan Detail'!$B$5, Days!H73,'Loan Detail'!$B$3*'Loan Detail'!$B$5,Balance!H73), 0)</f>
        <v>-242.33482901813412</v>
      </c>
      <c r="I73" s="8">
        <f>IF( Days!I73 &gt; 0, IPMT('Loan Detail'!$B$2/'Loan Detail'!$B$5, Days!I73,'Loan Detail'!$B$3*'Loan Detail'!$B$5,Balance!I73), 0)</f>
        <v>-246.78712612153856</v>
      </c>
      <c r="J73" s="8">
        <f>IF( Days!J73 &gt; 0, IPMT('Loan Detail'!$B$2/'Loan Detail'!$B$5, Days!J73,'Loan Detail'!$B$3*'Loan Detail'!$B$5,Balance!J73), 0)</f>
        <v>-246.65330263731667</v>
      </c>
      <c r="K73" s="8">
        <f>IF( Days!K73 &gt; 0, IPMT('Loan Detail'!$B$2/'Loan Detail'!$B$5, Days!K73,'Loan Detail'!$B$3*'Loan Detail'!$B$5,Balance!K73), 0)</f>
        <v>-246.519447805402</v>
      </c>
      <c r="L73" s="8">
        <f>IF( Days!L73 &gt; 0, IPMT('Loan Detail'!$B$2/'Loan Detail'!$B$5, Days!L73,'Loan Detail'!$B$3*'Loan Detail'!$B$5,Balance!L73), 0)</f>
        <v>-246.38556161845131</v>
      </c>
      <c r="M73" s="8">
        <f>IF( Days!M73 &gt; 0, IPMT('Loan Detail'!$B$2/'Loan Detail'!$B$5, Days!M73,'Loan Detail'!$B$3*'Loan Detail'!$B$5,Balance!M73), 0)</f>
        <v>-246.25164406911983</v>
      </c>
      <c r="N73" s="8">
        <f>IF( Days!N73 &gt; 0, IPMT('Loan Detail'!$B$2/'Loan Detail'!$B$5, Days!N73,'Loan Detail'!$B$3*'Loan Detail'!$B$5,Balance!N73), 0)</f>
        <v>-246.11769515006102</v>
      </c>
      <c r="O73" s="8">
        <f>IF( Days!O73 &gt; 0, IPMT('Loan Detail'!$B$2/'Loan Detail'!$B$5, Days!O73,'Loan Detail'!$B$3*'Loan Detail'!$B$5,Balance!O73), 0)</f>
        <v>-245.98371485392673</v>
      </c>
      <c r="P73" s="8">
        <f>IF( Days!P73 &gt; 0, IPMT('Loan Detail'!$B$2/'Loan Detail'!$B$5, Days!P73,'Loan Detail'!$B$3*'Loan Detail'!$B$5,Balance!P73), 0)</f>
        <v>-245.84970317336683</v>
      </c>
      <c r="Q73" s="8">
        <f>IF( Days!Q73 &gt; 0, IPMT('Loan Detail'!$B$2/'Loan Detail'!$B$5, Days!Q73,'Loan Detail'!$B$3*'Loan Detail'!$B$5,Balance!Q73), 0)</f>
        <v>-245.71566010102981</v>
      </c>
      <c r="R73" s="8">
        <f>IF( Days!R73 &gt; 0, IPMT('Loan Detail'!$B$2/'Loan Detail'!$B$5, Days!R73,'Loan Detail'!$B$3*'Loan Detail'!$B$5,Balance!R73), 0)</f>
        <v>-245.581585629562</v>
      </c>
      <c r="S73" s="8">
        <f>IF( Days!S73 &gt; 0, IPMT('Loan Detail'!$B$2/'Loan Detail'!$B$5, Days!S73,'Loan Detail'!$B$3*'Loan Detail'!$B$5,Balance!S73), 0)</f>
        <v>-245.44747975160848</v>
      </c>
      <c r="T73" s="8">
        <f>IF( Days!T73 &gt; 0, IPMT('Loan Detail'!$B$2/'Loan Detail'!$B$5, Days!T73,'Loan Detail'!$B$3*'Loan Detail'!$B$5,Balance!T73), 0)</f>
        <v>-245.31334245981233</v>
      </c>
      <c r="U73" s="8">
        <f>IF( Days!U73 &gt; 0, IPMT('Loan Detail'!$B$2/'Loan Detail'!$B$5, Days!U73,'Loan Detail'!$B$3*'Loan Detail'!$B$5,Balance!U73), 0)</f>
        <v>-245.17917374681491</v>
      </c>
      <c r="V73" s="8">
        <f>IF( Days!V73 &gt; 0, IPMT('Loan Detail'!$B$2/'Loan Detail'!$B$5, Days!V73,'Loan Detail'!$B$3*'Loan Detail'!$B$5,Balance!V73), 0)</f>
        <v>-245.04497360525593</v>
      </c>
      <c r="W73" s="8">
        <f>IF( Days!W73 &gt; 0, IPMT('Loan Detail'!$B$2/'Loan Detail'!$B$5, Days!W73,'Loan Detail'!$B$3*'Loan Detail'!$B$5,Balance!W73), 0)</f>
        <v>-244.91074202777349</v>
      </c>
      <c r="X73" s="8">
        <f>IF( Days!X73 &gt; 0, IPMT('Loan Detail'!$B$2/'Loan Detail'!$B$5, Days!X73,'Loan Detail'!$B$3*'Loan Detail'!$B$5,Balance!X73), 0)</f>
        <v>-244.77647900700367</v>
      </c>
      <c r="Y73" s="8">
        <f>IF( Days!Y73 &gt; 0, IPMT('Loan Detail'!$B$2/'Loan Detail'!$B$5, Days!Y73,'Loan Detail'!$B$3*'Loan Detail'!$B$5,Balance!Y73), 0)</f>
        <v>-244.64218453558101</v>
      </c>
      <c r="Z73" s="8">
        <f>IF( Days!Z73 &gt; 0, IPMT('Loan Detail'!$B$2/'Loan Detail'!$B$5, Days!Z73,'Loan Detail'!$B$3*'Loan Detail'!$B$5,Balance!Z73), 0)</f>
        <v>-244.50785860613831</v>
      </c>
      <c r="AA73" s="8">
        <f>IF( Days!AA73 &gt; 0, IPMT('Loan Detail'!$B$2/'Loan Detail'!$B$5, Days!AA73,'Loan Detail'!$B$3*'Loan Detail'!$B$5,Balance!AA73), 0)</f>
        <v>-244.37350121130672</v>
      </c>
      <c r="AB73" s="8">
        <f>IF( Days!AB73 &gt; 0, IPMT('Loan Detail'!$B$2/'Loan Detail'!$B$5, Days!AB73,'Loan Detail'!$B$3*'Loan Detail'!$B$5,Balance!AB73), 0)</f>
        <v>-244.23911234371553</v>
      </c>
      <c r="AC73" s="8">
        <f>IF( Days!AC73 &gt; 0, IPMT('Loan Detail'!$B$2/'Loan Detail'!$B$5, Days!AC73,'Loan Detail'!$B$3*'Loan Detail'!$B$5,Balance!AC73), 0)</f>
        <v>-244.10469199599228</v>
      </c>
      <c r="AD73" s="8">
        <f>IF( Days!AD73 &gt; 0, IPMT('Loan Detail'!$B$2/'Loan Detail'!$B$5, Days!AD73,'Loan Detail'!$B$3*'Loan Detail'!$B$5,Balance!AD73), 0)</f>
        <v>-243.97024016076296</v>
      </c>
      <c r="AE73" s="8">
        <f>IF( Days!AE73 &gt; 0, IPMT('Loan Detail'!$B$2/'Loan Detail'!$B$5, Days!AE73,'Loan Detail'!$B$3*'Loan Detail'!$B$5,Balance!AE73), 0)</f>
        <v>-243.83575683065166</v>
      </c>
      <c r="AF73" s="8">
        <f>IF( Days!AF73 &gt; 0, IPMT('Loan Detail'!$B$2/'Loan Detail'!$B$5, Days!AF73,'Loan Detail'!$B$3*'Loan Detail'!$B$5,Balance!AF73), 0)</f>
        <v>-243.70124199828086</v>
      </c>
      <c r="AG73" s="8">
        <f>IF( Days!AG73 &gt; 0, IPMT('Loan Detail'!$B$2/'Loan Detail'!$B$5, Days!AG73,'Loan Detail'!$B$3*'Loan Detail'!$B$5,Balance!AG73), 0)</f>
        <v>-243.56669565627129</v>
      </c>
      <c r="AH73" s="8">
        <f>IF( Days!AH73 &gt; 0, IPMT('Loan Detail'!$B$2/'Loan Detail'!$B$5, Days!AH73,'Loan Detail'!$B$3*'Loan Detail'!$B$5,Balance!AH73), 0)</f>
        <v>-243.4321177972418</v>
      </c>
      <c r="AI73" s="8">
        <f>IF( Days!AI73 &gt; 0, IPMT('Loan Detail'!$B$2/'Loan Detail'!$B$5, Days!AI73,'Loan Detail'!$B$3*'Loan Detail'!$B$5,Balance!AI73), 0)</f>
        <v>-243.29750841380977</v>
      </c>
    </row>
    <row r="74" spans="1:35" x14ac:dyDescent="0.3">
      <c r="A74">
        <v>72</v>
      </c>
      <c r="B74">
        <f t="shared" si="1"/>
        <v>31</v>
      </c>
      <c r="C74" s="11">
        <v>45778</v>
      </c>
      <c r="D74" s="19">
        <f>SUM(E74:INDEX(E74:AI74,1,B74))</f>
        <v>-7599.4914908989876</v>
      </c>
      <c r="E74" s="8">
        <f>IF( Days!E74 &gt; 0, IPMT('Loan Detail'!$B$2/'Loan Detail'!$B$5, Days!E74,'Loan Detail'!$B$3*'Loan Detail'!$B$5,Balance!E74), 0)</f>
        <v>-243.27024447132351</v>
      </c>
      <c r="F74" s="8">
        <f>IF( Days!F74 &gt; 0, IPMT('Loan Detail'!$B$2/'Loan Detail'!$B$5, Days!F74,'Loan Detail'!$B$3*'Loan Detail'!$B$5,Balance!F74), 0)</f>
        <v>-243.1356186439784</v>
      </c>
      <c r="G74" s="8">
        <f>IF( Days!G74 &gt; 0, IPMT('Loan Detail'!$B$2/'Loan Detail'!$B$5, Days!G74,'Loan Detail'!$B$3*'Loan Detail'!$B$5,Balance!G74), 0)</f>
        <v>-243.00096128099435</v>
      </c>
      <c r="H74" s="8">
        <f>IF( Days!H74 &gt; 0, IPMT('Loan Detail'!$B$2/'Loan Detail'!$B$5, Days!H74,'Loan Detail'!$B$3*'Loan Detail'!$B$5,Balance!H74), 0)</f>
        <v>-242.86627237498413</v>
      </c>
      <c r="I74" s="8">
        <f>IF( Days!I74 &gt; 0, IPMT('Loan Detail'!$B$2/'Loan Detail'!$B$5, Days!I74,'Loan Detail'!$B$3*'Loan Detail'!$B$5,Balance!I74), 0)</f>
        <v>-247.24033686091127</v>
      </c>
      <c r="J74" s="8">
        <f>IF( Days!J74 &gt; 0, IPMT('Loan Detail'!$B$2/'Loan Detail'!$B$5, Days!J74,'Loan Detail'!$B$3*'Loan Detail'!$B$5,Balance!J74), 0)</f>
        <v>-247.10308180227651</v>
      </c>
      <c r="K74" s="8">
        <f>IF( Days!K74 &gt; 0, IPMT('Loan Detail'!$B$2/'Loan Detail'!$B$5, Days!K74,'Loan Detail'!$B$3*'Loan Detail'!$B$5,Balance!K74), 0)</f>
        <v>-246.96579459211432</v>
      </c>
      <c r="L74" s="8">
        <f>IF( Days!L74 &gt; 0, IPMT('Loan Detail'!$B$2/'Loan Detail'!$B$5, Days!L74,'Loan Detail'!$B$3*'Loan Detail'!$B$5,Balance!L74), 0)</f>
        <v>-246.82847522289333</v>
      </c>
      <c r="M74" s="8">
        <f>IF( Days!M74 &gt; 0, IPMT('Loan Detail'!$B$2/'Loan Detail'!$B$5, Days!M74,'Loan Detail'!$B$3*'Loan Detail'!$B$5,Balance!M74), 0)</f>
        <v>-246.69112368708036</v>
      </c>
      <c r="N74" s="8">
        <f>IF( Days!N74 &gt; 0, IPMT('Loan Detail'!$B$2/'Loan Detail'!$B$5, Days!N74,'Loan Detail'!$B$3*'Loan Detail'!$B$5,Balance!N74), 0)</f>
        <v>-246.55373997714048</v>
      </c>
      <c r="O74" s="8">
        <f>IF( Days!O74 &gt; 0, IPMT('Loan Detail'!$B$2/'Loan Detail'!$B$5, Days!O74,'Loan Detail'!$B$3*'Loan Detail'!$B$5,Balance!O74), 0)</f>
        <v>-246.4163240855371</v>
      </c>
      <c r="P74" s="8">
        <f>IF( Days!P74 &gt; 0, IPMT('Loan Detail'!$B$2/'Loan Detail'!$B$5, Days!P74,'Loan Detail'!$B$3*'Loan Detail'!$B$5,Balance!P74), 0)</f>
        <v>-246.27887600473167</v>
      </c>
      <c r="Q74" s="8">
        <f>IF( Days!Q74 &gt; 0, IPMT('Loan Detail'!$B$2/'Loan Detail'!$B$5, Days!Q74,'Loan Detail'!$B$3*'Loan Detail'!$B$5,Balance!Q74), 0)</f>
        <v>-246.14139572718398</v>
      </c>
      <c r="R74" s="8">
        <f>IF( Days!R74 &gt; 0, IPMT('Loan Detail'!$B$2/'Loan Detail'!$B$5, Days!R74,'Loan Detail'!$B$3*'Loan Detail'!$B$5,Balance!R74), 0)</f>
        <v>-246.0038832453522</v>
      </c>
      <c r="S74" s="8">
        <f>IF( Days!S74 &gt; 0, IPMT('Loan Detail'!$B$2/'Loan Detail'!$B$5, Days!S74,'Loan Detail'!$B$3*'Loan Detail'!$B$5,Balance!S74), 0)</f>
        <v>-245.86633855169245</v>
      </c>
      <c r="T74" s="8">
        <f>IF( Days!T74 &gt; 0, IPMT('Loan Detail'!$B$2/'Loan Detail'!$B$5, Days!T74,'Loan Detail'!$B$3*'Loan Detail'!$B$5,Balance!T74), 0)</f>
        <v>-245.72876163865925</v>
      </c>
      <c r="U74" s="8">
        <f>IF( Days!U74 &gt; 0, IPMT('Loan Detail'!$B$2/'Loan Detail'!$B$5, Days!U74,'Loan Detail'!$B$3*'Loan Detail'!$B$5,Balance!U74), 0)</f>
        <v>-245.59115249870524</v>
      </c>
      <c r="V74" s="8">
        <f>IF( Days!V74 &gt; 0, IPMT('Loan Detail'!$B$2/'Loan Detail'!$B$5, Days!V74,'Loan Detail'!$B$3*'Loan Detail'!$B$5,Balance!V74), 0)</f>
        <v>-245.45351112428156</v>
      </c>
      <c r="W74" s="8">
        <f>IF( Days!W74 &gt; 0, IPMT('Loan Detail'!$B$2/'Loan Detail'!$B$5, Days!W74,'Loan Detail'!$B$3*'Loan Detail'!$B$5,Balance!W74), 0)</f>
        <v>-245.31583750783727</v>
      </c>
      <c r="X74" s="8">
        <f>IF( Days!X74 &gt; 0, IPMT('Loan Detail'!$B$2/'Loan Detail'!$B$5, Days!X74,'Loan Detail'!$B$3*'Loan Detail'!$B$5,Balance!X74), 0)</f>
        <v>-245.17813164181982</v>
      </c>
      <c r="Y74" s="8">
        <f>IF( Days!Y74 &gt; 0, IPMT('Loan Detail'!$B$2/'Loan Detail'!$B$5, Days!Y74,'Loan Detail'!$B$3*'Loan Detail'!$B$5,Balance!Y74), 0)</f>
        <v>-245.04039351867485</v>
      </c>
      <c r="Z74" s="8">
        <f>IF( Days!Z74 &gt; 0, IPMT('Loan Detail'!$B$2/'Loan Detail'!$B$5, Days!Z74,'Loan Detail'!$B$3*'Loan Detail'!$B$5,Balance!Z74), 0)</f>
        <v>-244.90262313084625</v>
      </c>
      <c r="AA74" s="8">
        <f>IF( Days!AA74 &gt; 0, IPMT('Loan Detail'!$B$2/'Loan Detail'!$B$5, Days!AA74,'Loan Detail'!$B$3*'Loan Detail'!$B$5,Balance!AA74), 0)</f>
        <v>-244.7648204707761</v>
      </c>
      <c r="AB74" s="8">
        <f>IF( Days!AB74 &gt; 0, IPMT('Loan Detail'!$B$2/'Loan Detail'!$B$5, Days!AB74,'Loan Detail'!$B$3*'Loan Detail'!$B$5,Balance!AB74), 0)</f>
        <v>-244.6269855309047</v>
      </c>
      <c r="AC74" s="8">
        <f>IF( Days!AC74 &gt; 0, IPMT('Loan Detail'!$B$2/'Loan Detail'!$B$5, Days!AC74,'Loan Detail'!$B$3*'Loan Detail'!$B$5,Balance!AC74), 0)</f>
        <v>-244.48911830367075</v>
      </c>
      <c r="AD74" s="8">
        <f>IF( Days!AD74 &gt; 0, IPMT('Loan Detail'!$B$2/'Loan Detail'!$B$5, Days!AD74,'Loan Detail'!$B$3*'Loan Detail'!$B$5,Balance!AD74), 0)</f>
        <v>-244.35121878151097</v>
      </c>
      <c r="AE74" s="8">
        <f>IF( Days!AE74 &gt; 0, IPMT('Loan Detail'!$B$2/'Loan Detail'!$B$5, Days!AE74,'Loan Detail'!$B$3*'Loan Detail'!$B$5,Balance!AE74), 0)</f>
        <v>-244.21328695686034</v>
      </c>
      <c r="AF74" s="8">
        <f>IF( Days!AF74 &gt; 0, IPMT('Loan Detail'!$B$2/'Loan Detail'!$B$5, Days!AF74,'Loan Detail'!$B$3*'Loan Detail'!$B$5,Balance!AF74), 0)</f>
        <v>-244.07532282215217</v>
      </c>
      <c r="AG74" s="8">
        <f>IF( Days!AG74 &gt; 0, IPMT('Loan Detail'!$B$2/'Loan Detail'!$B$5, Days!AG74,'Loan Detail'!$B$3*'Loan Detail'!$B$5,Balance!AG74), 0)</f>
        <v>-243.93732636981792</v>
      </c>
      <c r="AH74" s="8">
        <f>IF( Days!AH74 &gt; 0, IPMT('Loan Detail'!$B$2/'Loan Detail'!$B$5, Days!AH74,'Loan Detail'!$B$3*'Loan Detail'!$B$5,Balance!AH74), 0)</f>
        <v>-243.7992975922873</v>
      </c>
      <c r="AI74" s="8">
        <f>IF( Days!AI74 &gt; 0, IPMT('Loan Detail'!$B$2/'Loan Detail'!$B$5, Days!AI74,'Loan Detail'!$B$3*'Loan Detail'!$B$5,Balance!AI74), 0)</f>
        <v>-243.66123648198825</v>
      </c>
    </row>
    <row r="75" spans="1:35" x14ac:dyDescent="0.3">
      <c r="A75">
        <v>73</v>
      </c>
      <c r="B75">
        <f t="shared" si="1"/>
        <v>30</v>
      </c>
      <c r="C75" s="11">
        <v>45809</v>
      </c>
      <c r="D75" s="19">
        <f>SUM(E75:INDEX(E75:AI75,1,B75))</f>
        <v>-7360.7700113245692</v>
      </c>
      <c r="E75" s="8">
        <f>IF( Days!E75 &gt; 0, IPMT('Loan Detail'!$B$2/'Loan Detail'!$B$5, Days!E75,'Loan Detail'!$B$3*'Loan Detail'!$B$5,Balance!E75), 0)</f>
        <v>-243.55369885940408</v>
      </c>
      <c r="F75" s="8">
        <f>IF( Days!F75 &gt; 0, IPMT('Loan Detail'!$B$2/'Loan Detail'!$B$5, Days!F75,'Loan Detail'!$B$3*'Loan Detail'!$B$5,Balance!F75), 0)</f>
        <v>-243.41555572964546</v>
      </c>
      <c r="G75" s="8">
        <f>IF( Days!G75 &gt; 0, IPMT('Loan Detail'!$B$2/'Loan Detail'!$B$5, Days!G75,'Loan Detail'!$B$3*'Loan Detail'!$B$5,Balance!G75), 0)</f>
        <v>-243.27738024033181</v>
      </c>
      <c r="H75" s="8">
        <f>IF( Days!H75 &gt; 0, IPMT('Loan Detail'!$B$2/'Loan Detail'!$B$5, Days!H75,'Loan Detail'!$B$3*'Loan Detail'!$B$5,Balance!H75), 0)</f>
        <v>-243.13917238388294</v>
      </c>
      <c r="I75" s="8">
        <f>IF( Days!I75 &gt; 0, IPMT('Loan Detail'!$B$2/'Loan Detail'!$B$5, Days!I75,'Loan Detail'!$B$3*'Loan Detail'!$B$5,Balance!I75), 0)</f>
        <v>-247.43184945690692</v>
      </c>
      <c r="J75" s="8">
        <f>IF( Days!J75 &gt; 0, IPMT('Loan Detail'!$B$2/'Loan Detail'!$B$5, Days!J75,'Loan Detail'!$B$3*'Loan Detail'!$B$5,Balance!J75), 0)</f>
        <v>-247.29105555880869</v>
      </c>
      <c r="K75" s="8">
        <f>IF( Days!K75 &gt; 0, IPMT('Loan Detail'!$B$2/'Loan Detail'!$B$5, Days!K75,'Loan Detail'!$B$3*'Loan Detail'!$B$5,Balance!K75), 0)</f>
        <v>-247.150228680222</v>
      </c>
      <c r="L75" s="8">
        <f>IF( Days!L75 &gt; 0, IPMT('Loan Detail'!$B$2/'Loan Detail'!$B$5, Days!L75,'Loan Detail'!$B$3*'Loan Detail'!$B$5,Balance!L75), 0)</f>
        <v>-247.00936881342128</v>
      </c>
      <c r="M75" s="8">
        <f>IF( Days!M75 &gt; 0, IPMT('Loan Detail'!$B$2/'Loan Detail'!$B$5, Days!M75,'Loan Detail'!$B$3*'Loan Detail'!$B$5,Balance!M75), 0)</f>
        <v>-246.86847595067917</v>
      </c>
      <c r="N75" s="8">
        <f>IF( Days!N75 &gt; 0, IPMT('Loan Detail'!$B$2/'Loan Detail'!$B$5, Days!N75,'Loan Detail'!$B$3*'Loan Detail'!$B$5,Balance!N75), 0)</f>
        <v>-246.72755008426645</v>
      </c>
      <c r="O75" s="8">
        <f>IF( Days!O75 &gt; 0, IPMT('Loan Detail'!$B$2/'Loan Detail'!$B$5, Days!O75,'Loan Detail'!$B$3*'Loan Detail'!$B$5,Balance!O75), 0)</f>
        <v>-246.58659120645217</v>
      </c>
      <c r="P75" s="8">
        <f>IF( Days!P75 &gt; 0, IPMT('Loan Detail'!$B$2/'Loan Detail'!$B$5, Days!P75,'Loan Detail'!$B$3*'Loan Detail'!$B$5,Balance!P75), 0)</f>
        <v>-246.44559930950348</v>
      </c>
      <c r="Q75" s="8">
        <f>IF( Days!Q75 &gt; 0, IPMT('Loan Detail'!$B$2/'Loan Detail'!$B$5, Days!Q75,'Loan Detail'!$B$3*'Loan Detail'!$B$5,Balance!Q75), 0)</f>
        <v>-246.30457438568584</v>
      </c>
      <c r="R75" s="8">
        <f>IF( Days!R75 &gt; 0, IPMT('Loan Detail'!$B$2/'Loan Detail'!$B$5, Days!R75,'Loan Detail'!$B$3*'Loan Detail'!$B$5,Balance!R75), 0)</f>
        <v>-246.16351642726266</v>
      </c>
      <c r="S75" s="8">
        <f>IF( Days!S75 &gt; 0, IPMT('Loan Detail'!$B$2/'Loan Detail'!$B$5, Days!S75,'Loan Detail'!$B$3*'Loan Detail'!$B$5,Balance!S75), 0)</f>
        <v>-246.02242542649586</v>
      </c>
      <c r="T75" s="8">
        <f>IF( Days!T75 &gt; 0, IPMT('Loan Detail'!$B$2/'Loan Detail'!$B$5, Days!T75,'Loan Detail'!$B$3*'Loan Detail'!$B$5,Balance!T75), 0)</f>
        <v>-245.88130137564528</v>
      </c>
      <c r="U75" s="8">
        <f>IF( Days!U75 &gt; 0, IPMT('Loan Detail'!$B$2/'Loan Detail'!$B$5, Days!U75,'Loan Detail'!$B$3*'Loan Detail'!$B$5,Balance!U75), 0)</f>
        <v>-245.74014426696911</v>
      </c>
      <c r="V75" s="8">
        <f>IF( Days!V75 &gt; 0, IPMT('Loan Detail'!$B$2/'Loan Detail'!$B$5, Days!V75,'Loan Detail'!$B$3*'Loan Detail'!$B$5,Balance!V75), 0)</f>
        <v>-245.59895409272366</v>
      </c>
      <c r="W75" s="8">
        <f>IF( Days!W75 &gt; 0, IPMT('Loan Detail'!$B$2/'Loan Detail'!$B$5, Days!W75,'Loan Detail'!$B$3*'Loan Detail'!$B$5,Balance!W75), 0)</f>
        <v>-245.45773084516335</v>
      </c>
      <c r="X75" s="8">
        <f>IF( Days!X75 &gt; 0, IPMT('Loan Detail'!$B$2/'Loan Detail'!$B$5, Days!X75,'Loan Detail'!$B$3*'Loan Detail'!$B$5,Balance!X75), 0)</f>
        <v>-245.31647451654101</v>
      </c>
      <c r="Y75" s="8">
        <f>IF( Days!Y75 &gt; 0, IPMT('Loan Detail'!$B$2/'Loan Detail'!$B$5, Days!Y75,'Loan Detail'!$B$3*'Loan Detail'!$B$5,Balance!Y75), 0)</f>
        <v>-245.17518509910747</v>
      </c>
      <c r="Z75" s="8">
        <f>IF( Days!Z75 &gt; 0, IPMT('Loan Detail'!$B$2/'Loan Detail'!$B$5, Days!Z75,'Loan Detail'!$B$3*'Loan Detail'!$B$5,Balance!Z75), 0)</f>
        <v>-245.03386258511168</v>
      </c>
      <c r="AA75" s="8">
        <f>IF( Days!AA75 &gt; 0, IPMT('Loan Detail'!$B$2/'Loan Detail'!$B$5, Days!AA75,'Loan Detail'!$B$3*'Loan Detail'!$B$5,Balance!AA75), 0)</f>
        <v>-244.89250696680102</v>
      </c>
      <c r="AB75" s="8">
        <f>IF( Days!AB75 &gt; 0, IPMT('Loan Detail'!$B$2/'Loan Detail'!$B$5, Days!AB75,'Loan Detail'!$B$3*'Loan Detail'!$B$5,Balance!AB75), 0)</f>
        <v>-244.75111823642087</v>
      </c>
      <c r="AC75" s="8">
        <f>IF( Days!AC75 &gt; 0, IPMT('Loan Detail'!$B$2/'Loan Detail'!$B$5, Days!AC75,'Loan Detail'!$B$3*'Loan Detail'!$B$5,Balance!AC75), 0)</f>
        <v>-244.60969638621484</v>
      </c>
      <c r="AD75" s="8">
        <f>IF( Days!AD75 &gt; 0, IPMT('Loan Detail'!$B$2/'Loan Detail'!$B$5, Days!AD75,'Loan Detail'!$B$3*'Loan Detail'!$B$5,Balance!AD75), 0)</f>
        <v>-244.46824140842469</v>
      </c>
      <c r="AE75" s="8">
        <f>IF( Days!AE75 &gt; 0, IPMT('Loan Detail'!$B$2/'Loan Detail'!$B$5, Days!AE75,'Loan Detail'!$B$3*'Loan Detail'!$B$5,Balance!AE75), 0)</f>
        <v>-244.32675329529044</v>
      </c>
      <c r="AF75" s="8">
        <f>IF( Days!AF75 &gt; 0, IPMT('Loan Detail'!$B$2/'Loan Detail'!$B$5, Days!AF75,'Loan Detail'!$B$3*'Loan Detail'!$B$5,Balance!AF75), 0)</f>
        <v>-244.18523203905025</v>
      </c>
      <c r="AG75" s="8">
        <f>IF( Days!AG75 &gt; 0, IPMT('Loan Detail'!$B$2/'Loan Detail'!$B$5, Days!AG75,'Loan Detail'!$B$3*'Loan Detail'!$B$5,Balance!AG75), 0)</f>
        <v>-244.04367763194045</v>
      </c>
      <c r="AH75" s="8">
        <f>IF( Days!AH75 &gt; 0, IPMT('Loan Detail'!$B$2/'Loan Detail'!$B$5, Days!AH75,'Loan Detail'!$B$3*'Loan Detail'!$B$5,Balance!AH75), 0)</f>
        <v>-243.90209006619548</v>
      </c>
      <c r="AI75" s="8">
        <f>IF( Days!AI75 &gt; 0, IPMT('Loan Detail'!$B$2/'Loan Detail'!$B$5, Days!AI75,'Loan Detail'!$B$3*'Loan Detail'!$B$5,Balance!AI75), 0)</f>
        <v>-243.76046933404822</v>
      </c>
    </row>
    <row r="76" spans="1:35" x14ac:dyDescent="0.3">
      <c r="A76">
        <v>74</v>
      </c>
      <c r="B76">
        <f t="shared" si="1"/>
        <v>31</v>
      </c>
      <c r="C76" s="11">
        <v>45839</v>
      </c>
      <c r="D76" s="19">
        <f>SUM(E76:INDEX(E76:AI76,1,B76))</f>
        <v>-7606.3896645040813</v>
      </c>
      <c r="E76" s="8">
        <f>IF( Days!E76 &gt; 0, IPMT('Loan Detail'!$B$2/'Loan Detail'!$B$5, Days!E76,'Loan Detail'!$B$3*'Loan Detail'!$B$5,Balance!E76), 0)</f>
        <v>-243.73251405943688</v>
      </c>
      <c r="F76" s="8">
        <f>IF( Days!F76 &gt; 0, IPMT('Loan Detail'!$B$2/'Loan Detail'!$B$5, Days!F76,'Loan Detail'!$B$3*'Loan Detail'!$B$5,Balance!F76), 0)</f>
        <v>-243.59087639846692</v>
      </c>
      <c r="G76" s="8">
        <f>IF( Days!G76 &gt; 0, IPMT('Loan Detail'!$B$2/'Loan Detail'!$B$5, Days!G76,'Loan Detail'!$B$3*'Loan Detail'!$B$5,Balance!G76), 0)</f>
        <v>-243.44920555935994</v>
      </c>
      <c r="H76" s="8">
        <f>IF( Days!H76 &gt; 0, IPMT('Loan Detail'!$B$2/'Loan Detail'!$B$5, Days!H76,'Loan Detail'!$B$3*'Loan Detail'!$B$5,Balance!H76), 0)</f>
        <v>-243.307501534344</v>
      </c>
      <c r="I76" s="8">
        <f>IF( Days!I76 &gt; 0, IPMT('Loan Detail'!$B$2/'Loan Detail'!$B$5, Days!I76,'Loan Detail'!$B$3*'Loan Detail'!$B$5,Balance!I76), 0)</f>
        <v>-247.52078560631443</v>
      </c>
      <c r="J76" s="8">
        <f>IF( Days!J76 &gt; 0, IPMT('Loan Detail'!$B$2/'Loan Detail'!$B$5, Days!J76,'Loan Detail'!$B$3*'Loan Detail'!$B$5,Balance!J76), 0)</f>
        <v>-247.37647612314504</v>
      </c>
      <c r="K76" s="8">
        <f>IF( Days!K76 &gt; 0, IPMT('Loan Detail'!$B$2/'Loan Detail'!$B$5, Days!K76,'Loan Detail'!$B$3*'Loan Detail'!$B$5,Balance!K76), 0)</f>
        <v>-247.23213283597335</v>
      </c>
      <c r="L76" s="8">
        <f>IF( Days!L76 &gt; 0, IPMT('Loan Detail'!$B$2/'Loan Detail'!$B$5, Days!L76,'Loan Detail'!$B$3*'Loan Detail'!$B$5,Balance!L76), 0)</f>
        <v>-247.08775573688106</v>
      </c>
      <c r="M76" s="8">
        <f>IF( Days!M76 &gt; 0, IPMT('Loan Detail'!$B$2/'Loan Detail'!$B$5, Days!M76,'Loan Detail'!$B$3*'Loan Detail'!$B$5,Balance!M76), 0)</f>
        <v>-246.94334481794769</v>
      </c>
      <c r="N76" s="8">
        <f>IF( Days!N76 &gt; 0, IPMT('Loan Detail'!$B$2/'Loan Detail'!$B$5, Days!N76,'Loan Detail'!$B$3*'Loan Detail'!$B$5,Balance!N76), 0)</f>
        <v>-246.79890007125124</v>
      </c>
      <c r="O76" s="8">
        <f>IF( Days!O76 &gt; 0, IPMT('Loan Detail'!$B$2/'Loan Detail'!$B$5, Days!O76,'Loan Detail'!$B$3*'Loan Detail'!$B$5,Balance!O76), 0)</f>
        <v>-246.65442148886734</v>
      </c>
      <c r="P76" s="8">
        <f>IF( Days!P76 &gt; 0, IPMT('Loan Detail'!$B$2/'Loan Detail'!$B$5, Days!P76,'Loan Detail'!$B$3*'Loan Detail'!$B$5,Balance!P76), 0)</f>
        <v>-246.50990906287049</v>
      </c>
      <c r="Q76" s="8">
        <f>IF( Days!Q76 &gt; 0, IPMT('Loan Detail'!$B$2/'Loan Detail'!$B$5, Days!Q76,'Loan Detail'!$B$3*'Loan Detail'!$B$5,Balance!Q76), 0)</f>
        <v>-246.36536278533265</v>
      </c>
      <c r="R76" s="8">
        <f>IF( Days!R76 &gt; 0, IPMT('Loan Detail'!$B$2/'Loan Detail'!$B$5, Days!R76,'Loan Detail'!$B$3*'Loan Detail'!$B$5,Balance!R76), 0)</f>
        <v>-246.22078264832433</v>
      </c>
      <c r="S76" s="8">
        <f>IF( Days!S76 &gt; 0, IPMT('Loan Detail'!$B$2/'Loan Detail'!$B$5, Days!S76,'Loan Detail'!$B$3*'Loan Detail'!$B$5,Balance!S76), 0)</f>
        <v>-246.07616864391412</v>
      </c>
      <c r="T76" s="8">
        <f>IF( Days!T76 &gt; 0, IPMT('Loan Detail'!$B$2/'Loan Detail'!$B$5, Days!T76,'Loan Detail'!$B$3*'Loan Detail'!$B$5,Balance!T76), 0)</f>
        <v>-245.93152076416857</v>
      </c>
      <c r="U76" s="8">
        <f>IF( Days!U76 &gt; 0, IPMT('Loan Detail'!$B$2/'Loan Detail'!$B$5, Days!U76,'Loan Detail'!$B$3*'Loan Detail'!$B$5,Balance!U76), 0)</f>
        <v>-245.78683900115263</v>
      </c>
      <c r="V76" s="8">
        <f>IF( Days!V76 &gt; 0, IPMT('Loan Detail'!$B$2/'Loan Detail'!$B$5, Days!V76,'Loan Detail'!$B$3*'Loan Detail'!$B$5,Balance!V76), 0)</f>
        <v>-245.64212334692905</v>
      </c>
      <c r="W76" s="8">
        <f>IF( Days!W76 &gt; 0, IPMT('Loan Detail'!$B$2/'Loan Detail'!$B$5, Days!W76,'Loan Detail'!$B$3*'Loan Detail'!$B$5,Balance!W76), 0)</f>
        <v>-245.49737379355923</v>
      </c>
      <c r="X76" s="8">
        <f>IF( Days!X76 &gt; 0, IPMT('Loan Detail'!$B$2/'Loan Detail'!$B$5, Days!X76,'Loan Detail'!$B$3*'Loan Detail'!$B$5,Balance!X76), 0)</f>
        <v>-245.3525903331022</v>
      </c>
      <c r="Y76" s="8">
        <f>IF( Days!Y76 &gt; 0, IPMT('Loan Detail'!$B$2/'Loan Detail'!$B$5, Days!Y76,'Loan Detail'!$B$3*'Loan Detail'!$B$5,Balance!Y76), 0)</f>
        <v>-245.20777295761536</v>
      </c>
      <c r="Z76" s="8">
        <f>IF( Days!Z76 &gt; 0, IPMT('Loan Detail'!$B$2/'Loan Detail'!$B$5, Days!Z76,'Loan Detail'!$B$3*'Loan Detail'!$B$5,Balance!Z76), 0)</f>
        <v>-245.0629216591542</v>
      </c>
      <c r="AA76" s="8">
        <f>IF( Days!AA76 &gt; 0, IPMT('Loan Detail'!$B$2/'Loan Detail'!$B$5, Days!AA76,'Loan Detail'!$B$3*'Loan Detail'!$B$5,Balance!AA76), 0)</f>
        <v>-244.91803642977257</v>
      </c>
      <c r="AB76" s="8">
        <f>IF( Days!AB76 &gt; 0, IPMT('Loan Detail'!$B$2/'Loan Detail'!$B$5, Days!AB76,'Loan Detail'!$B$3*'Loan Detail'!$B$5,Balance!AB76), 0)</f>
        <v>-244.77311726152206</v>
      </c>
      <c r="AC76" s="8">
        <f>IF( Days!AC76 &gt; 0, IPMT('Loan Detail'!$B$2/'Loan Detail'!$B$5, Days!AC76,'Loan Detail'!$B$3*'Loan Detail'!$B$5,Balance!AC76), 0)</f>
        <v>-244.62816414645272</v>
      </c>
      <c r="AD76" s="8">
        <f>IF( Days!AD76 &gt; 0, IPMT('Loan Detail'!$B$2/'Loan Detail'!$B$5, Days!AD76,'Loan Detail'!$B$3*'Loan Detail'!$B$5,Balance!AD76), 0)</f>
        <v>-244.48317707661258</v>
      </c>
      <c r="AE76" s="8">
        <f>IF( Days!AE76 &gt; 0, IPMT('Loan Detail'!$B$2/'Loan Detail'!$B$5, Days!AE76,'Loan Detail'!$B$3*'Loan Detail'!$B$5,Balance!AE76), 0)</f>
        <v>-244.33815604404785</v>
      </c>
      <c r="AF76" s="8">
        <f>IF( Days!AF76 &gt; 0, IPMT('Loan Detail'!$B$2/'Loan Detail'!$B$5, Days!AF76,'Loan Detail'!$B$3*'Loan Detail'!$B$5,Balance!AF76), 0)</f>
        <v>-244.1931010408029</v>
      </c>
      <c r="AG76" s="8">
        <f>IF( Days!AG76 &gt; 0, IPMT('Loan Detail'!$B$2/'Loan Detail'!$B$5, Days!AG76,'Loan Detail'!$B$3*'Loan Detail'!$B$5,Balance!AG76), 0)</f>
        <v>-244.04801205892019</v>
      </c>
      <c r="AH76" s="8">
        <f>IF( Days!AH76 &gt; 0, IPMT('Loan Detail'!$B$2/'Loan Detail'!$B$5, Days!AH76,'Loan Detail'!$B$3*'Loan Detail'!$B$5,Balance!AH76), 0)</f>
        <v>-243.9028890904404</v>
      </c>
      <c r="AI76" s="8">
        <f>IF( Days!AI76 &gt; 0, IPMT('Loan Detail'!$B$2/'Loan Detail'!$B$5, Days!AI76,'Loan Detail'!$B$3*'Loan Detail'!$B$5,Balance!AI76), 0)</f>
        <v>-243.75773212740219</v>
      </c>
    </row>
    <row r="77" spans="1:35" x14ac:dyDescent="0.3">
      <c r="A77">
        <v>75</v>
      </c>
      <c r="B77">
        <f t="shared" si="1"/>
        <v>31</v>
      </c>
      <c r="C77" s="11">
        <v>45870</v>
      </c>
      <c r="D77" s="19">
        <f>SUM(E77:INDEX(E77:AI77,1,B77))</f>
        <v>-7599.7271218445176</v>
      </c>
      <c r="E77" s="8">
        <f>IF( Days!E77 &gt; 0, IPMT('Loan Detail'!$B$2/'Loan Detail'!$B$5, Days!E77,'Loan Detail'!$B$3*'Loan Detail'!$B$5,Balance!E77), 0)</f>
        <v>-243.6407842582199</v>
      </c>
      <c r="F77" s="8">
        <f>IF( Days!F77 &gt; 0, IPMT('Loan Detail'!$B$2/'Loan Detail'!$B$5, Days!F77,'Loan Detail'!$B$3*'Loan Detail'!$B$5,Balance!F77), 0)</f>
        <v>-243.49554244558982</v>
      </c>
      <c r="G77" s="8">
        <f>IF( Days!G77 &gt; 0, IPMT('Loan Detail'!$B$2/'Loan Detail'!$B$5, Days!G77,'Loan Detail'!$B$3*'Loan Detail'!$B$5,Balance!G77), 0)</f>
        <v>-243.35026661056253</v>
      </c>
      <c r="H77" s="8">
        <f>IF( Days!H77 &gt; 0, IPMT('Loan Detail'!$B$2/'Loan Detail'!$B$5, Days!H77,'Loan Detail'!$B$3*'Loan Detail'!$B$5,Balance!H77), 0)</f>
        <v>-243.20495674516849</v>
      </c>
      <c r="I77" s="8">
        <f>IF( Days!I77 &gt; 0, IPMT('Loan Detail'!$B$2/'Loan Detail'!$B$5, Days!I77,'Loan Detail'!$B$3*'Loan Detail'!$B$5,Balance!I77), 0)</f>
        <v>-247.33564598485589</v>
      </c>
      <c r="J77" s="8">
        <f>IF( Days!J77 &gt; 0, IPMT('Loan Detail'!$B$2/'Loan Detail'!$B$5, Days!J77,'Loan Detail'!$B$3*'Loan Detail'!$B$5,Balance!J77), 0)</f>
        <v>-247.18771046909595</v>
      </c>
      <c r="K77" s="8">
        <f>IF( Days!K77 &gt; 0, IPMT('Loan Detail'!$B$2/'Loan Detail'!$B$5, Days!K77,'Loan Detail'!$B$3*'Loan Detail'!$B$5,Balance!K77), 0)</f>
        <v>-247.03974029994805</v>
      </c>
      <c r="L77" s="8">
        <f>IF( Days!L77 &gt; 0, IPMT('Loan Detail'!$B$2/'Loan Detail'!$B$5, Days!L77,'Loan Detail'!$B$3*'Loan Detail'!$B$5,Balance!L77), 0)</f>
        <v>-246.89173546929482</v>
      </c>
      <c r="M77" s="8">
        <f>IF( Days!M77 &gt; 0, IPMT('Loan Detail'!$B$2/'Loan Detail'!$B$5, Days!M77,'Loan Detail'!$B$3*'Loan Detail'!$B$5,Balance!M77), 0)</f>
        <v>-246.74369596901676</v>
      </c>
      <c r="N77" s="8">
        <f>IF( Days!N77 &gt; 0, IPMT('Loan Detail'!$B$2/'Loan Detail'!$B$5, Days!N77,'Loan Detail'!$B$3*'Loan Detail'!$B$5,Balance!N77), 0)</f>
        <v>-246.59562179099282</v>
      </c>
      <c r="O77" s="8">
        <f>IF( Days!O77 &gt; 0, IPMT('Loan Detail'!$B$2/'Loan Detail'!$B$5, Days!O77,'Loan Detail'!$B$3*'Loan Detail'!$B$5,Balance!O77), 0)</f>
        <v>-246.44751292709978</v>
      </c>
      <c r="P77" s="8">
        <f>IF( Days!P77 &gt; 0, IPMT('Loan Detail'!$B$2/'Loan Detail'!$B$5, Days!P77,'Loan Detail'!$B$3*'Loan Detail'!$B$5,Balance!P77), 0)</f>
        <v>-246.29936936921257</v>
      </c>
      <c r="Q77" s="8">
        <f>IF( Days!Q77 &gt; 0, IPMT('Loan Detail'!$B$2/'Loan Detail'!$B$5, Days!Q77,'Loan Detail'!$B$3*'Loan Detail'!$B$5,Balance!Q77), 0)</f>
        <v>-246.15119110920423</v>
      </c>
      <c r="R77" s="8">
        <f>IF( Days!R77 &gt; 0, IPMT('Loan Detail'!$B$2/'Loan Detail'!$B$5, Days!R77,'Loan Detail'!$B$3*'Loan Detail'!$B$5,Balance!R77), 0)</f>
        <v>-246.00297813894605</v>
      </c>
      <c r="S77" s="8">
        <f>IF( Days!S77 &gt; 0, IPMT('Loan Detail'!$B$2/'Loan Detail'!$B$5, Days!S77,'Loan Detail'!$B$3*'Loan Detail'!$B$5,Balance!S77), 0)</f>
        <v>-245.8547304503071</v>
      </c>
      <c r="T77" s="8">
        <f>IF( Days!T77 &gt; 0, IPMT('Loan Detail'!$B$2/'Loan Detail'!$B$5, Days!T77,'Loan Detail'!$B$3*'Loan Detail'!$B$5,Balance!T77), 0)</f>
        <v>-245.70644803515484</v>
      </c>
      <c r="U77" s="8">
        <f>IF( Days!U77 &gt; 0, IPMT('Loan Detail'!$B$2/'Loan Detail'!$B$5, Days!U77,'Loan Detail'!$B$3*'Loan Detail'!$B$5,Balance!U77), 0)</f>
        <v>-245.55813088535456</v>
      </c>
      <c r="V77" s="8">
        <f>IF( Days!V77 &gt; 0, IPMT('Loan Detail'!$B$2/'Loan Detail'!$B$5, Days!V77,'Loan Detail'!$B$3*'Loan Detail'!$B$5,Balance!V77), 0)</f>
        <v>-245.4097789927699</v>
      </c>
      <c r="W77" s="8">
        <f>IF( Days!W77 &gt; 0, IPMT('Loan Detail'!$B$2/'Loan Detail'!$B$5, Days!W77,'Loan Detail'!$B$3*'Loan Detail'!$B$5,Balance!W77), 0)</f>
        <v>-245.26139234926248</v>
      </c>
      <c r="X77" s="8">
        <f>IF( Days!X77 &gt; 0, IPMT('Loan Detail'!$B$2/'Loan Detail'!$B$5, Days!X77,'Loan Detail'!$B$3*'Loan Detail'!$B$5,Balance!X77), 0)</f>
        <v>-245.11297094669195</v>
      </c>
      <c r="Y77" s="8">
        <f>IF( Days!Y77 &gt; 0, IPMT('Loan Detail'!$B$2/'Loan Detail'!$B$5, Days!Y77,'Loan Detail'!$B$3*'Loan Detail'!$B$5,Balance!Y77), 0)</f>
        <v>-244.96451477691622</v>
      </c>
      <c r="Z77" s="8">
        <f>IF( Days!Z77 &gt; 0, IPMT('Loan Detail'!$B$2/'Loan Detail'!$B$5, Days!Z77,'Loan Detail'!$B$3*'Loan Detail'!$B$5,Balance!Z77), 0)</f>
        <v>-244.81602383179109</v>
      </c>
      <c r="AA77" s="8">
        <f>IF( Days!AA77 &gt; 0, IPMT('Loan Detail'!$B$2/'Loan Detail'!$B$5, Days!AA77,'Loan Detail'!$B$3*'Loan Detail'!$B$5,Balance!AA77), 0)</f>
        <v>-244.6674981031706</v>
      </c>
      <c r="AB77" s="8">
        <f>IF( Days!AB77 &gt; 0, IPMT('Loan Detail'!$B$2/'Loan Detail'!$B$5, Days!AB77,'Loan Detail'!$B$3*'Loan Detail'!$B$5,Balance!AB77), 0)</f>
        <v>-244.51893758290683</v>
      </c>
      <c r="AC77" s="8">
        <f>IF( Days!AC77 &gt; 0, IPMT('Loan Detail'!$B$2/'Loan Detail'!$B$5, Days!AC77,'Loan Detail'!$B$3*'Loan Detail'!$B$5,Balance!AC77), 0)</f>
        <v>-244.37034226284999</v>
      </c>
      <c r="AD77" s="8">
        <f>IF( Days!AD77 &gt; 0, IPMT('Loan Detail'!$B$2/'Loan Detail'!$B$5, Days!AD77,'Loan Detail'!$B$3*'Loan Detail'!$B$5,Balance!AD77), 0)</f>
        <v>-244.2217121348483</v>
      </c>
      <c r="AE77" s="8">
        <f>IF( Days!AE77 &gt; 0, IPMT('Loan Detail'!$B$2/'Loan Detail'!$B$5, Days!AE77,'Loan Detail'!$B$3*'Loan Detail'!$B$5,Balance!AE77), 0)</f>
        <v>-244.0730471907481</v>
      </c>
      <c r="AF77" s="8">
        <f>IF( Days!AF77 &gt; 0, IPMT('Loan Detail'!$B$2/'Loan Detail'!$B$5, Days!AF77,'Loan Detail'!$B$3*'Loan Detail'!$B$5,Balance!AF77), 0)</f>
        <v>-243.92434742239388</v>
      </c>
      <c r="AG77" s="8">
        <f>IF( Days!AG77 &gt; 0, IPMT('Loan Detail'!$B$2/'Loan Detail'!$B$5, Days!AG77,'Loan Detail'!$B$3*'Loan Detail'!$B$5,Balance!AG77), 0)</f>
        <v>-243.77561282162819</v>
      </c>
      <c r="AH77" s="8">
        <f>IF( Days!AH77 &gt; 0, IPMT('Loan Detail'!$B$2/'Loan Detail'!$B$5, Days!AH77,'Loan Detail'!$B$3*'Loan Detail'!$B$5,Balance!AH77), 0)</f>
        <v>-243.62684338029163</v>
      </c>
      <c r="AI77" s="8">
        <f>IF( Days!AI77 &gt; 0, IPMT('Loan Detail'!$B$2/'Loan Detail'!$B$5, Days!AI77,'Loan Detail'!$B$3*'Loan Detail'!$B$5,Balance!AI77), 0)</f>
        <v>-243.47803909022292</v>
      </c>
    </row>
    <row r="78" spans="1:35" x14ac:dyDescent="0.3">
      <c r="A78">
        <v>76</v>
      </c>
      <c r="B78">
        <f t="shared" si="1"/>
        <v>30</v>
      </c>
      <c r="C78" s="11">
        <v>45901</v>
      </c>
      <c r="D78" s="19">
        <f>SUM(E78:INDEX(E78:AI78,1,B78))</f>
        <v>-7343.2210042167808</v>
      </c>
      <c r="E78" s="8">
        <f>IF( Days!E78 &gt; 0, IPMT('Loan Detail'!$B$2/'Loan Detail'!$B$5, Days!E78,'Loan Detail'!$B$3*'Loan Detail'!$B$5,Balance!E78), 0)</f>
        <v>-243.32844804422484</v>
      </c>
      <c r="F78" s="8">
        <f>IF( Days!F78 &gt; 0, IPMT('Loan Detail'!$B$2/'Loan Detail'!$B$5, Days!F78,'Loan Detail'!$B$3*'Loan Detail'!$B$5,Balance!F78), 0)</f>
        <v>-243.17957449222826</v>
      </c>
      <c r="G78" s="8">
        <f>IF( Days!G78 &gt; 0, IPMT('Loan Detail'!$B$2/'Loan Detail'!$B$5, Days!G78,'Loan Detail'!$B$3*'Loan Detail'!$B$5,Balance!G78), 0)</f>
        <v>-243.03066606711198</v>
      </c>
      <c r="H78" s="8">
        <f>IF( Days!H78 &gt; 0, IPMT('Loan Detail'!$B$2/'Loan Detail'!$B$5, Days!H78,'Loan Detail'!$B$3*'Loan Detail'!$B$5,Balance!H78), 0)</f>
        <v>-242.88172276070702</v>
      </c>
      <c r="I78" s="8">
        <f>IF( Days!I78 &gt; 0, IPMT('Loan Detail'!$B$2/'Loan Detail'!$B$5, Days!I78,'Loan Detail'!$B$3*'Loan Detail'!$B$5,Balance!I78), 0)</f>
        <v>-246.92921395724935</v>
      </c>
      <c r="J78" s="8">
        <f>IF( Days!J78 &gt; 0, IPMT('Loan Detail'!$B$2/'Loan Detail'!$B$5, Days!J78,'Loan Detail'!$B$3*'Loan Detail'!$B$5,Balance!J78), 0)</f>
        <v>-246.77762466050081</v>
      </c>
      <c r="K78" s="8">
        <f>IF( Days!K78 &gt; 0, IPMT('Loan Detail'!$B$2/'Loan Detail'!$B$5, Days!K78,'Loan Detail'!$B$3*'Loan Detail'!$B$5,Balance!K78), 0)</f>
        <v>-246.62599985447855</v>
      </c>
      <c r="L78" s="8">
        <f>IF( Days!L78 &gt; 0, IPMT('Loan Detail'!$B$2/'Loan Detail'!$B$5, Days!L78,'Loan Detail'!$B$3*'Loan Detail'!$B$5,Balance!L78), 0)</f>
        <v>-246.47433953086477</v>
      </c>
      <c r="M78" s="8">
        <f>IF( Days!M78 &gt; 0, IPMT('Loan Detail'!$B$2/'Loan Detail'!$B$5, Days!M78,'Loan Detail'!$B$3*'Loan Detail'!$B$5,Balance!M78), 0)</f>
        <v>-246.3226436813396</v>
      </c>
      <c r="N78" s="8">
        <f>IF( Days!N78 &gt; 0, IPMT('Loan Detail'!$B$2/'Loan Detail'!$B$5, Days!N78,'Loan Detail'!$B$3*'Loan Detail'!$B$5,Balance!N78), 0)</f>
        <v>-246.17091229758114</v>
      </c>
      <c r="O78" s="8">
        <f>IF( Days!O78 &gt; 0, IPMT('Loan Detail'!$B$2/'Loan Detail'!$B$5, Days!O78,'Loan Detail'!$B$3*'Loan Detail'!$B$5,Balance!O78), 0)</f>
        <v>-246.01914537126569</v>
      </c>
      <c r="P78" s="8">
        <f>IF( Days!P78 &gt; 0, IPMT('Loan Detail'!$B$2/'Loan Detail'!$B$5, Days!P78,'Loan Detail'!$B$3*'Loan Detail'!$B$5,Balance!P78), 0)</f>
        <v>-245.86734289406749</v>
      </c>
      <c r="Q78" s="8">
        <f>IF( Days!Q78 &gt; 0, IPMT('Loan Detail'!$B$2/'Loan Detail'!$B$5, Days!Q78,'Loan Detail'!$B$3*'Loan Detail'!$B$5,Balance!Q78), 0)</f>
        <v>-245.71550485765891</v>
      </c>
      <c r="R78" s="8">
        <f>IF( Days!R78 &gt; 0, IPMT('Loan Detail'!$B$2/'Loan Detail'!$B$5, Days!R78,'Loan Detail'!$B$3*'Loan Detail'!$B$5,Balance!R78), 0)</f>
        <v>-245.56363125371027</v>
      </c>
      <c r="S78" s="8">
        <f>IF( Days!S78 &gt; 0, IPMT('Loan Detail'!$B$2/'Loan Detail'!$B$5, Days!S78,'Loan Detail'!$B$3*'Loan Detail'!$B$5,Balance!S78), 0)</f>
        <v>-245.41172207389002</v>
      </c>
      <c r="T78" s="8">
        <f>IF( Days!T78 &gt; 0, IPMT('Loan Detail'!$B$2/'Loan Detail'!$B$5, Days!T78,'Loan Detail'!$B$3*'Loan Detail'!$B$5,Balance!T78), 0)</f>
        <v>-245.25977730986463</v>
      </c>
      <c r="U78" s="8">
        <f>IF( Days!U78 &gt; 0, IPMT('Loan Detail'!$B$2/'Loan Detail'!$B$5, Days!U78,'Loan Detail'!$B$3*'Loan Detail'!$B$5,Balance!U78), 0)</f>
        <v>-245.10779695329862</v>
      </c>
      <c r="V78" s="8">
        <f>IF( Days!V78 &gt; 0, IPMT('Loan Detail'!$B$2/'Loan Detail'!$B$5, Days!V78,'Loan Detail'!$B$3*'Loan Detail'!$B$5,Balance!V78), 0)</f>
        <v>-244.95578099585458</v>
      </c>
      <c r="W78" s="8">
        <f>IF( Days!W78 &gt; 0, IPMT('Loan Detail'!$B$2/'Loan Detail'!$B$5, Days!W78,'Loan Detail'!$B$3*'Loan Detail'!$B$5,Balance!W78), 0)</f>
        <v>-244.80372942919308</v>
      </c>
      <c r="X78" s="8">
        <f>IF( Days!X78 &gt; 0, IPMT('Loan Detail'!$B$2/'Loan Detail'!$B$5, Days!X78,'Loan Detail'!$B$3*'Loan Detail'!$B$5,Balance!X78), 0)</f>
        <v>-244.65164224497286</v>
      </c>
      <c r="Y78" s="8">
        <f>IF( Days!Y78 &gt; 0, IPMT('Loan Detail'!$B$2/'Loan Detail'!$B$5, Days!Y78,'Loan Detail'!$B$3*'Loan Detail'!$B$5,Balance!Y78), 0)</f>
        <v>-244.49951943485058</v>
      </c>
      <c r="Z78" s="8">
        <f>IF( Days!Z78 &gt; 0, IPMT('Loan Detail'!$B$2/'Loan Detail'!$B$5, Days!Z78,'Loan Detail'!$B$3*'Loan Detail'!$B$5,Balance!Z78), 0)</f>
        <v>-244.34736099048095</v>
      </c>
      <c r="AA78" s="8">
        <f>IF( Days!AA78 &gt; 0, IPMT('Loan Detail'!$B$2/'Loan Detail'!$B$5, Days!AA78,'Loan Detail'!$B$3*'Loan Detail'!$B$5,Balance!AA78), 0)</f>
        <v>-244.19516690351688</v>
      </c>
      <c r="AB78" s="8">
        <f>IF( Days!AB78 &gt; 0, IPMT('Loan Detail'!$B$2/'Loan Detail'!$B$5, Days!AB78,'Loan Detail'!$B$3*'Loan Detail'!$B$5,Balance!AB78), 0)</f>
        <v>-244.04293716560912</v>
      </c>
      <c r="AC78" s="8">
        <f>IF( Days!AC78 &gt; 0, IPMT('Loan Detail'!$B$2/'Loan Detail'!$B$5, Days!AC78,'Loan Detail'!$B$3*'Loan Detail'!$B$5,Balance!AC78), 0)</f>
        <v>-243.89067176840658</v>
      </c>
      <c r="AD78" s="8">
        <f>IF( Days!AD78 &gt; 0, IPMT('Loan Detail'!$B$2/'Loan Detail'!$B$5, Days!AD78,'Loan Detail'!$B$3*'Loan Detail'!$B$5,Balance!AD78), 0)</f>
        <v>-243.7383707035562</v>
      </c>
      <c r="AE78" s="8">
        <f>IF( Days!AE78 &gt; 0, IPMT('Loan Detail'!$B$2/'Loan Detail'!$B$5, Days!AE78,'Loan Detail'!$B$3*'Loan Detail'!$B$5,Balance!AE78), 0)</f>
        <v>-243.58603396270294</v>
      </c>
      <c r="AF78" s="8">
        <f>IF( Days!AF78 &gt; 0, IPMT('Loan Detail'!$B$2/'Loan Detail'!$B$5, Days!AF78,'Loan Detail'!$B$3*'Loan Detail'!$B$5,Balance!AF78), 0)</f>
        <v>-243.43366153748991</v>
      </c>
      <c r="AG78" s="8">
        <f>IF( Days!AG78 &gt; 0, IPMT('Loan Detail'!$B$2/'Loan Detail'!$B$5, Days!AG78,'Loan Detail'!$B$3*'Loan Detail'!$B$5,Balance!AG78), 0)</f>
        <v>-243.28125341955803</v>
      </c>
      <c r="AH78" s="8">
        <f>IF( Days!AH78 &gt; 0, IPMT('Loan Detail'!$B$2/'Loan Detail'!$B$5, Days!AH78,'Loan Detail'!$B$3*'Loan Detail'!$B$5,Balance!AH78), 0)</f>
        <v>-243.12880960054653</v>
      </c>
      <c r="AI78" s="8">
        <f>IF( Days!AI78 &gt; 0, IPMT('Loan Detail'!$B$2/'Loan Detail'!$B$5, Days!AI78,'Loan Detail'!$B$3*'Loan Detail'!$B$5,Balance!AI78), 0)</f>
        <v>-242.97633007209242</v>
      </c>
    </row>
    <row r="79" spans="1:35" x14ac:dyDescent="0.3">
      <c r="A79">
        <v>77</v>
      </c>
      <c r="B79">
        <f t="shared" si="1"/>
        <v>31</v>
      </c>
      <c r="C79" s="11">
        <v>45931</v>
      </c>
      <c r="D79" s="19">
        <f>SUM(E79:INDEX(E79:AI79,1,B79))</f>
        <v>-7570.6116865136983</v>
      </c>
      <c r="E79" s="8">
        <f>IF( Days!E79 &gt; 0, IPMT('Loan Detail'!$B$2/'Loan Detail'!$B$5, Days!E79,'Loan Detail'!$B$3*'Loan Detail'!$B$5,Balance!E79), 0)</f>
        <v>-242.94791529679529</v>
      </c>
      <c r="F79" s="8">
        <f>IF( Days!F79 &gt; 0, IPMT('Loan Detail'!$B$2/'Loan Detail'!$B$5, Days!F79,'Loan Detail'!$B$3*'Loan Detail'!$B$5,Balance!F79), 0)</f>
        <v>-242.79541788637184</v>
      </c>
      <c r="G79" s="8">
        <f>IF( Days!G79 &gt; 0, IPMT('Loan Detail'!$B$2/'Loan Detail'!$B$5, Days!G79,'Loan Detail'!$B$3*'Loan Detail'!$B$5,Balance!G79), 0)</f>
        <v>-242.64288475395227</v>
      </c>
      <c r="H79" s="8">
        <f>IF( Days!H79 &gt; 0, IPMT('Loan Detail'!$B$2/'Loan Detail'!$B$5, Days!H79,'Loan Detail'!$B$3*'Loan Detail'!$B$5,Balance!H79), 0)</f>
        <v>-242.49031589116871</v>
      </c>
      <c r="I79" s="8">
        <f>IF( Days!I79 &gt; 0, IPMT('Loan Detail'!$B$2/'Loan Detail'!$B$5, Days!I79,'Loan Detail'!$B$3*'Loan Detail'!$B$5,Balance!I79), 0)</f>
        <v>-246.4566315016134</v>
      </c>
      <c r="J79" s="8">
        <f>IF( Days!J79 &gt; 0, IPMT('Loan Detail'!$B$2/'Loan Detail'!$B$5, Days!J79,'Loan Detail'!$B$3*'Loan Detail'!$B$5,Balance!J79), 0)</f>
        <v>-246.30139678410902</v>
      </c>
      <c r="K79" s="8">
        <f>IF( Days!K79 &gt; 0, IPMT('Loan Detail'!$B$2/'Loan Detail'!$B$5, Days!K79,'Loan Detail'!$B$3*'Loan Detail'!$B$5,Balance!K79), 0)</f>
        <v>-246.14612570340367</v>
      </c>
      <c r="L79" s="8">
        <f>IF( Days!L79 &gt; 0, IPMT('Loan Detail'!$B$2/'Loan Detail'!$B$5, Days!L79,'Loan Detail'!$B$3*'Loan Detail'!$B$5,Balance!L79), 0)</f>
        <v>-245.9908182509794</v>
      </c>
      <c r="M79" s="8">
        <f>IF( Days!M79 &gt; 0, IPMT('Loan Detail'!$B$2/'Loan Detail'!$B$5, Days!M79,'Loan Detail'!$B$3*'Loan Detail'!$B$5,Balance!M79), 0)</f>
        <v>-245.83547441831632</v>
      </c>
      <c r="N79" s="8">
        <f>IF( Days!N79 &gt; 0, IPMT('Loan Detail'!$B$2/'Loan Detail'!$B$5, Days!N79,'Loan Detail'!$B$3*'Loan Detail'!$B$5,Balance!N79), 0)</f>
        <v>-245.68009419689244</v>
      </c>
      <c r="O79" s="8">
        <f>IF( Days!O79 &gt; 0, IPMT('Loan Detail'!$B$2/'Loan Detail'!$B$5, Days!O79,'Loan Detail'!$B$3*'Loan Detail'!$B$5,Balance!O79), 0)</f>
        <v>-245.52467757818377</v>
      </c>
      <c r="P79" s="8">
        <f>IF( Days!P79 &gt; 0, IPMT('Loan Detail'!$B$2/'Loan Detail'!$B$5, Days!P79,'Loan Detail'!$B$3*'Loan Detail'!$B$5,Balance!P79), 0)</f>
        <v>-245.36922455366448</v>
      </c>
      <c r="Q79" s="8">
        <f>IF( Days!Q79 &gt; 0, IPMT('Loan Detail'!$B$2/'Loan Detail'!$B$5, Days!Q79,'Loan Detail'!$B$3*'Loan Detail'!$B$5,Balance!Q79), 0)</f>
        <v>-245.21373511480655</v>
      </c>
      <c r="R79" s="8">
        <f>IF( Days!R79 &gt; 0, IPMT('Loan Detail'!$B$2/'Loan Detail'!$B$5, Days!R79,'Loan Detail'!$B$3*'Loan Detail'!$B$5,Balance!R79), 0)</f>
        <v>-245.05820925308001</v>
      </c>
      <c r="S79" s="8">
        <f>IF( Days!S79 &gt; 0, IPMT('Loan Detail'!$B$2/'Loan Detail'!$B$5, Days!S79,'Loan Detail'!$B$3*'Loan Detail'!$B$5,Balance!S79), 0)</f>
        <v>-244.90264695995305</v>
      </c>
      <c r="T79" s="8">
        <f>IF( Days!T79 &gt; 0, IPMT('Loan Detail'!$B$2/'Loan Detail'!$B$5, Days!T79,'Loan Detail'!$B$3*'Loan Detail'!$B$5,Balance!T79), 0)</f>
        <v>-244.74704822689165</v>
      </c>
      <c r="U79" s="8">
        <f>IF( Days!U79 &gt; 0, IPMT('Loan Detail'!$B$2/'Loan Detail'!$B$5, Days!U79,'Loan Detail'!$B$3*'Loan Detail'!$B$5,Balance!U79), 0)</f>
        <v>-244.59141304535996</v>
      </c>
      <c r="V79" s="8">
        <f>IF( Days!V79 &gt; 0, IPMT('Loan Detail'!$B$2/'Loan Detail'!$B$5, Days!V79,'Loan Detail'!$B$3*'Loan Detail'!$B$5,Balance!V79), 0)</f>
        <v>-244.43574140681983</v>
      </c>
      <c r="W79" s="8">
        <f>IF( Days!W79 &gt; 0, IPMT('Loan Detail'!$B$2/'Loan Detail'!$B$5, Days!W79,'Loan Detail'!$B$3*'Loan Detail'!$B$5,Balance!W79), 0)</f>
        <v>-244.28003330273165</v>
      </c>
      <c r="X79" s="8">
        <f>IF( Days!X79 &gt; 0, IPMT('Loan Detail'!$B$2/'Loan Detail'!$B$5, Days!X79,'Loan Detail'!$B$3*'Loan Detail'!$B$5,Balance!X79), 0)</f>
        <v>-244.12428872455331</v>
      </c>
      <c r="Y79" s="8">
        <f>IF( Days!Y79 &gt; 0, IPMT('Loan Detail'!$B$2/'Loan Detail'!$B$5, Days!Y79,'Loan Detail'!$B$3*'Loan Detail'!$B$5,Balance!Y79), 0)</f>
        <v>-243.96850766374084</v>
      </c>
      <c r="Z79" s="8">
        <f>IF( Days!Z79 &gt; 0, IPMT('Loan Detail'!$B$2/'Loan Detail'!$B$5, Days!Z79,'Loan Detail'!$B$3*'Loan Detail'!$B$5,Balance!Z79), 0)</f>
        <v>-243.8126901117484</v>
      </c>
      <c r="AA79" s="8">
        <f>IF( Days!AA79 &gt; 0, IPMT('Loan Detail'!$B$2/'Loan Detail'!$B$5, Days!AA79,'Loan Detail'!$B$3*'Loan Detail'!$B$5,Balance!AA79), 0)</f>
        <v>-243.65683606002807</v>
      </c>
      <c r="AB79" s="8">
        <f>IF( Days!AB79 &gt; 0, IPMT('Loan Detail'!$B$2/'Loan Detail'!$B$5, Days!AB79,'Loan Detail'!$B$3*'Loan Detail'!$B$5,Balance!AB79), 0)</f>
        <v>-243.50094550002987</v>
      </c>
      <c r="AC79" s="8">
        <f>IF( Days!AC79 &gt; 0, IPMT('Loan Detail'!$B$2/'Loan Detail'!$B$5, Days!AC79,'Loan Detail'!$B$3*'Loan Detail'!$B$5,Balance!AC79), 0)</f>
        <v>-243.34501842320174</v>
      </c>
      <c r="AD79" s="8">
        <f>IF( Days!AD79 &gt; 0, IPMT('Loan Detail'!$B$2/'Loan Detail'!$B$5, Days!AD79,'Loan Detail'!$B$3*'Loan Detail'!$B$5,Balance!AD79), 0)</f>
        <v>-243.18905482099001</v>
      </c>
      <c r="AE79" s="8">
        <f>IF( Days!AE79 &gt; 0, IPMT('Loan Detail'!$B$2/'Loan Detail'!$B$5, Days!AE79,'Loan Detail'!$B$3*'Loan Detail'!$B$5,Balance!AE79), 0)</f>
        <v>-243.03305468483853</v>
      </c>
      <c r="AF79" s="8">
        <f>IF( Days!AF79 &gt; 0, IPMT('Loan Detail'!$B$2/'Loan Detail'!$B$5, Days!AF79,'Loan Detail'!$B$3*'Loan Detail'!$B$5,Balance!AF79), 0)</f>
        <v>-242.87701800618942</v>
      </c>
      <c r="AG79" s="8">
        <f>IF( Days!AG79 &gt; 0, IPMT('Loan Detail'!$B$2/'Loan Detail'!$B$5, Days!AG79,'Loan Detail'!$B$3*'Loan Detail'!$B$5,Balance!AG79), 0)</f>
        <v>-242.72094477648264</v>
      </c>
      <c r="AH79" s="8">
        <f>IF( Days!AH79 &gt; 0, IPMT('Loan Detail'!$B$2/'Loan Detail'!$B$5, Days!AH79,'Loan Detail'!$B$3*'Loan Detail'!$B$5,Balance!AH79), 0)</f>
        <v>-242.56483498715633</v>
      </c>
      <c r="AI79" s="8">
        <f>IF( Days!AI79 &gt; 0, IPMT('Loan Detail'!$B$2/'Loan Detail'!$B$5, Days!AI79,'Loan Detail'!$B$3*'Loan Detail'!$B$5,Balance!AI79), 0)</f>
        <v>-242.40868862964652</v>
      </c>
    </row>
    <row r="80" spans="1:35" x14ac:dyDescent="0.3">
      <c r="A80">
        <v>78</v>
      </c>
      <c r="B80">
        <f t="shared" si="1"/>
        <v>30</v>
      </c>
      <c r="C80" s="11">
        <v>45962</v>
      </c>
      <c r="D80" s="19">
        <f>SUM(E80:INDEX(E80:AI80,1,B80))</f>
        <v>-7304.3474504310052</v>
      </c>
      <c r="E80" s="8">
        <f>IF( Days!E80 &gt; 0, IPMT('Loan Detail'!$B$2/'Loan Detail'!$B$5, Days!E80,'Loan Detail'!$B$3*'Loan Detail'!$B$5,Balance!E80), 0)</f>
        <v>-242.27720329569544</v>
      </c>
      <c r="F80" s="8">
        <f>IF( Days!F80 &gt; 0, IPMT('Loan Detail'!$B$2/'Loan Detail'!$B$5, Days!F80,'Loan Detail'!$B$3*'Loan Detail'!$B$5,Balance!F80), 0)</f>
        <v>-242.12096784956614</v>
      </c>
      <c r="G80" s="8">
        <f>IF( Days!G80 &gt; 0, IPMT('Loan Detail'!$B$2/'Loan Detail'!$B$5, Days!G80,'Loan Detail'!$B$3*'Loan Detail'!$B$5,Balance!G80), 0)</f>
        <v>-241.96469580581856</v>
      </c>
      <c r="H80" s="8">
        <f>IF( Days!H80 &gt; 0, IPMT('Loan Detail'!$B$2/'Loan Detail'!$B$5, Days!H80,'Loan Detail'!$B$3*'Loan Detail'!$B$5,Balance!H80), 0)</f>
        <v>-241.80838715588001</v>
      </c>
      <c r="I80" s="8">
        <f>IF( Days!I80 &gt; 0, IPMT('Loan Detail'!$B$2/'Loan Detail'!$B$5, Days!I80,'Loan Detail'!$B$3*'Loan Detail'!$B$5,Balance!I80), 0)</f>
        <v>-245.69025343610923</v>
      </c>
      <c r="J80" s="8">
        <f>IF( Days!J80 &gt; 0, IPMT('Loan Detail'!$B$2/'Loan Detail'!$B$5, Days!J80,'Loan Detail'!$B$3*'Loan Detail'!$B$5,Balance!J80), 0)</f>
        <v>-245.53125827345107</v>
      </c>
      <c r="K80" s="8">
        <f>IF( Days!K80 &gt; 0, IPMT('Loan Detail'!$B$2/'Loan Detail'!$B$5, Days!K80,'Loan Detail'!$B$3*'Loan Detail'!$B$5,Balance!K80), 0)</f>
        <v>-245.3722258667205</v>
      </c>
      <c r="L80" s="8">
        <f>IF( Days!L80 &gt; 0, IPMT('Loan Detail'!$B$2/'Loan Detail'!$B$5, Days!L80,'Loan Detail'!$B$3*'Loan Detail'!$B$5,Balance!L80), 0)</f>
        <v>-245.21315620719332</v>
      </c>
      <c r="M80" s="8">
        <f>IF( Days!M80 &gt; 0, IPMT('Loan Detail'!$B$2/'Loan Detail'!$B$5, Days!M80,'Loan Detail'!$B$3*'Loan Detail'!$B$5,Balance!M80), 0)</f>
        <v>-245.05404928614308</v>
      </c>
      <c r="N80" s="8">
        <f>IF( Days!N80 &gt; 0, IPMT('Loan Detail'!$B$2/'Loan Detail'!$B$5, Days!N80,'Loan Detail'!$B$3*'Loan Detail'!$B$5,Balance!N80), 0)</f>
        <v>-244.89490509484156</v>
      </c>
      <c r="O80" s="8">
        <f>IF( Days!O80 &gt; 0, IPMT('Loan Detail'!$B$2/'Loan Detail'!$B$5, Days!O80,'Loan Detail'!$B$3*'Loan Detail'!$B$5,Balance!O80), 0)</f>
        <v>-244.73572362455823</v>
      </c>
      <c r="P80" s="8">
        <f>IF( Days!P80 &gt; 0, IPMT('Loan Detail'!$B$2/'Loan Detail'!$B$5, Days!P80,'Loan Detail'!$B$3*'Loan Detail'!$B$5,Balance!P80), 0)</f>
        <v>-244.57650486656061</v>
      </c>
      <c r="Q80" s="8">
        <f>IF( Days!Q80 &gt; 0, IPMT('Loan Detail'!$B$2/'Loan Detail'!$B$5, Days!Q80,'Loan Detail'!$B$3*'Loan Detail'!$B$5,Balance!Q80), 0)</f>
        <v>-244.4172488121142</v>
      </c>
      <c r="R80" s="8">
        <f>IF( Days!R80 &gt; 0, IPMT('Loan Detail'!$B$2/'Loan Detail'!$B$5, Days!R80,'Loan Detail'!$B$3*'Loan Detail'!$B$5,Balance!R80), 0)</f>
        <v>-244.25795545248246</v>
      </c>
      <c r="S80" s="8">
        <f>IF( Days!S80 &gt; 0, IPMT('Loan Detail'!$B$2/'Loan Detail'!$B$5, Days!S80,'Loan Detail'!$B$3*'Loan Detail'!$B$5,Balance!S80), 0)</f>
        <v>-244.09862477892671</v>
      </c>
      <c r="T80" s="8">
        <f>IF( Days!T80 &gt; 0, IPMT('Loan Detail'!$B$2/'Loan Detail'!$B$5, Days!T80,'Loan Detail'!$B$3*'Loan Detail'!$B$5,Balance!T80), 0)</f>
        <v>-243.93925678270628</v>
      </c>
      <c r="U80" s="8">
        <f>IF( Days!U80 &gt; 0, IPMT('Loan Detail'!$B$2/'Loan Detail'!$B$5, Days!U80,'Loan Detail'!$B$3*'Loan Detail'!$B$5,Balance!U80), 0)</f>
        <v>-243.77985145507861</v>
      </c>
      <c r="V80" s="8">
        <f>IF( Days!V80 &gt; 0, IPMT('Loan Detail'!$B$2/'Loan Detail'!$B$5, Days!V80,'Loan Detail'!$B$3*'Loan Detail'!$B$5,Balance!V80), 0)</f>
        <v>-243.62040878729886</v>
      </c>
      <c r="W80" s="8">
        <f>IF( Days!W80 &gt; 0, IPMT('Loan Detail'!$B$2/'Loan Detail'!$B$5, Days!W80,'Loan Detail'!$B$3*'Loan Detail'!$B$5,Balance!W80), 0)</f>
        <v>-243.4609287706202</v>
      </c>
      <c r="X80" s="8">
        <f>IF( Days!X80 &gt; 0, IPMT('Loan Detail'!$B$2/'Loan Detail'!$B$5, Days!X80,'Loan Detail'!$B$3*'Loan Detail'!$B$5,Balance!X80), 0)</f>
        <v>-243.30141139629373</v>
      </c>
      <c r="Y80" s="8">
        <f>IF( Days!Y80 &gt; 0, IPMT('Loan Detail'!$B$2/'Loan Detail'!$B$5, Days!Y80,'Loan Detail'!$B$3*'Loan Detail'!$B$5,Balance!Y80), 0)</f>
        <v>-243.14185665556866</v>
      </c>
      <c r="Z80" s="8">
        <f>IF( Days!Z80 &gt; 0, IPMT('Loan Detail'!$B$2/'Loan Detail'!$B$5, Days!Z80,'Loan Detail'!$B$3*'Loan Detail'!$B$5,Balance!Z80), 0)</f>
        <v>-242.98226453969204</v>
      </c>
      <c r="AA80" s="8">
        <f>IF( Days!AA80 &gt; 0, IPMT('Loan Detail'!$B$2/'Loan Detail'!$B$5, Days!AA80,'Loan Detail'!$B$3*'Loan Detail'!$B$5,Balance!AA80), 0)</f>
        <v>-242.82263503990876</v>
      </c>
      <c r="AB80" s="8">
        <f>IF( Days!AB80 &gt; 0, IPMT('Loan Detail'!$B$2/'Loan Detail'!$B$5, Days!AB80,'Loan Detail'!$B$3*'Loan Detail'!$B$5,Balance!AB80), 0)</f>
        <v>-242.66296814746184</v>
      </c>
      <c r="AC80" s="8">
        <f>IF( Days!AC80 &gt; 0, IPMT('Loan Detail'!$B$2/'Loan Detail'!$B$5, Days!AC80,'Loan Detail'!$B$3*'Loan Detail'!$B$5,Balance!AC80), 0)</f>
        <v>-242.50326385359224</v>
      </c>
      <c r="AD80" s="8">
        <f>IF( Days!AD80 &gt; 0, IPMT('Loan Detail'!$B$2/'Loan Detail'!$B$5, Days!AD80,'Loan Detail'!$B$3*'Loan Detail'!$B$5,Balance!AD80), 0)</f>
        <v>-242.3435221495387</v>
      </c>
      <c r="AE80" s="8">
        <f>IF( Days!AE80 &gt; 0, IPMT('Loan Detail'!$B$2/'Loan Detail'!$B$5, Days!AE80,'Loan Detail'!$B$3*'Loan Detail'!$B$5,Balance!AE80), 0)</f>
        <v>-242.18374302653802</v>
      </c>
      <c r="AF80" s="8">
        <f>IF( Days!AF80 &gt; 0, IPMT('Loan Detail'!$B$2/'Loan Detail'!$B$5, Days!AF80,'Loan Detail'!$B$3*'Loan Detail'!$B$5,Balance!AF80), 0)</f>
        <v>-242.02392647582494</v>
      </c>
      <c r="AG80" s="8">
        <f>IF( Days!AG80 &gt; 0, IPMT('Loan Detail'!$B$2/'Loan Detail'!$B$5, Days!AG80,'Loan Detail'!$B$3*'Loan Detail'!$B$5,Balance!AG80), 0)</f>
        <v>-241.86407248863222</v>
      </c>
      <c r="AH80" s="8">
        <f>IF( Days!AH80 &gt; 0, IPMT('Loan Detail'!$B$2/'Loan Detail'!$B$5, Days!AH80,'Loan Detail'!$B$3*'Loan Detail'!$B$5,Balance!AH80), 0)</f>
        <v>-241.70418105619046</v>
      </c>
      <c r="AI80" s="8">
        <f>IF( Days!AI80 &gt; 0, IPMT('Loan Detail'!$B$2/'Loan Detail'!$B$5, Days!AI80,'Loan Detail'!$B$3*'Loan Detail'!$B$5,Balance!AI80), 0)</f>
        <v>-241.54425216972817</v>
      </c>
    </row>
    <row r="81" spans="1:35" x14ac:dyDescent="0.3">
      <c r="A81">
        <v>79</v>
      </c>
      <c r="B81">
        <f t="shared" si="1"/>
        <v>31</v>
      </c>
      <c r="C81" s="11">
        <v>45992</v>
      </c>
      <c r="D81" s="19">
        <f>SUM(E81:INDEX(E81:AI81,1,B81))</f>
        <v>-7518.4306171274593</v>
      </c>
      <c r="E81" s="8">
        <f>IF( Days!E81 &gt; 0, IPMT('Loan Detail'!$B$2/'Loan Detail'!$B$5, Days!E81,'Loan Detail'!$B$3*'Loan Detail'!$B$5,Balance!E81), 0)</f>
        <v>-241.51589377608246</v>
      </c>
      <c r="F81" s="8">
        <f>IF( Days!F81 &gt; 0, IPMT('Loan Detail'!$B$2/'Loan Detail'!$B$5, Days!F81,'Loan Detail'!$B$3*'Loan Detail'!$B$5,Balance!F81), 0)</f>
        <v>-241.3559462076031</v>
      </c>
      <c r="G81" s="8">
        <f>IF( Days!G81 &gt; 0, IPMT('Loan Detail'!$B$2/'Loan Detail'!$B$5, Days!G81,'Loan Detail'!$B$3*'Loan Detail'!$B$5,Balance!G81), 0)</f>
        <v>-241.1959611719536</v>
      </c>
      <c r="H81" s="8">
        <f>IF( Days!H81 &gt; 0, IPMT('Loan Detail'!$B$2/'Loan Detail'!$B$5, Days!H81,'Loan Detail'!$B$3*'Loan Detail'!$B$5,Balance!H81), 0)</f>
        <v>-241.0359386603574</v>
      </c>
      <c r="I81" s="8">
        <f>IF( Days!I81 &gt; 0, IPMT('Loan Detail'!$B$2/'Loan Detail'!$B$5, Days!I81,'Loan Detail'!$B$3*'Loan Detail'!$B$5,Balance!I81), 0)</f>
        <v>-244.8354251020192</v>
      </c>
      <c r="J81" s="8">
        <f>IF( Days!J81 &gt; 0, IPMT('Loan Detail'!$B$2/'Loan Detail'!$B$5, Days!J81,'Loan Detail'!$B$3*'Loan Detail'!$B$5,Balance!J81), 0)</f>
        <v>-244.67269591054898</v>
      </c>
      <c r="K81" s="8">
        <f>IF( Days!K81 &gt; 0, IPMT('Loan Detail'!$B$2/'Loan Detail'!$B$5, Days!K81,'Loan Detail'!$B$3*'Loan Detail'!$B$5,Balance!K81), 0)</f>
        <v>-244.50992860032292</v>
      </c>
      <c r="L81" s="8">
        <f>IF( Days!L81 &gt; 0, IPMT('Loan Detail'!$B$2/'Loan Detail'!$B$5, Days!L81,'Loan Detail'!$B$3*'Loan Detail'!$B$5,Balance!L81), 0)</f>
        <v>-244.3471231624118</v>
      </c>
      <c r="M81" s="8">
        <f>IF( Days!M81 &gt; 0, IPMT('Loan Detail'!$B$2/'Loan Detail'!$B$5, Days!M81,'Loan Detail'!$B$3*'Loan Detail'!$B$5,Balance!M81), 0)</f>
        <v>-244.1842795878845</v>
      </c>
      <c r="N81" s="8">
        <f>IF( Days!N81 &gt; 0, IPMT('Loan Detail'!$B$2/'Loan Detail'!$B$5, Days!N81,'Loan Detail'!$B$3*'Loan Detail'!$B$5,Balance!N81), 0)</f>
        <v>-244.02139786780748</v>
      </c>
      <c r="O81" s="8">
        <f>IF( Days!O81 &gt; 0, IPMT('Loan Detail'!$B$2/'Loan Detail'!$B$5, Days!O81,'Loan Detail'!$B$3*'Loan Detail'!$B$5,Balance!O81), 0)</f>
        <v>-243.85847799324543</v>
      </c>
      <c r="P81" s="8">
        <f>IF( Days!P81 &gt; 0, IPMT('Loan Detail'!$B$2/'Loan Detail'!$B$5, Days!P81,'Loan Detail'!$B$3*'Loan Detail'!$B$5,Balance!P81), 0)</f>
        <v>-243.69551995526064</v>
      </c>
      <c r="Q81" s="8">
        <f>IF( Days!Q81 &gt; 0, IPMT('Loan Detail'!$B$2/'Loan Detail'!$B$5, Days!Q81,'Loan Detail'!$B$3*'Loan Detail'!$B$5,Balance!Q81), 0)</f>
        <v>-243.53252374491353</v>
      </c>
      <c r="R81" s="8">
        <f>IF( Days!R81 &gt; 0, IPMT('Loan Detail'!$B$2/'Loan Detail'!$B$5, Days!R81,'Loan Detail'!$B$3*'Loan Detail'!$B$5,Balance!R81), 0)</f>
        <v>-243.36948935326234</v>
      </c>
      <c r="S81" s="8">
        <f>IF( Days!S81 &gt; 0, IPMT('Loan Detail'!$B$2/'Loan Detail'!$B$5, Days!S81,'Loan Detail'!$B$3*'Loan Detail'!$B$5,Balance!S81), 0)</f>
        <v>-243.20641677136322</v>
      </c>
      <c r="T81" s="8">
        <f>IF( Days!T81 &gt; 0, IPMT('Loan Detail'!$B$2/'Loan Detail'!$B$5, Days!T81,'Loan Detail'!$B$3*'Loan Detail'!$B$5,Balance!T81), 0)</f>
        <v>-243.04330599027031</v>
      </c>
      <c r="U81" s="8">
        <f>IF( Days!U81 &gt; 0, IPMT('Loan Detail'!$B$2/'Loan Detail'!$B$5, Days!U81,'Loan Detail'!$B$3*'Loan Detail'!$B$5,Balance!U81), 0)</f>
        <v>-242.88015700103557</v>
      </c>
      <c r="V81" s="8">
        <f>IF( Days!V81 &gt; 0, IPMT('Loan Detail'!$B$2/'Loan Detail'!$B$5, Days!V81,'Loan Detail'!$B$3*'Loan Detail'!$B$5,Balance!V81), 0)</f>
        <v>-242.71696979470875</v>
      </c>
      <c r="W81" s="8">
        <f>IF( Days!W81 &gt; 0, IPMT('Loan Detail'!$B$2/'Loan Detail'!$B$5, Days!W81,'Loan Detail'!$B$3*'Loan Detail'!$B$5,Balance!W81), 0)</f>
        <v>-242.55374436233771</v>
      </c>
      <c r="X81" s="8">
        <f>IF( Days!X81 &gt; 0, IPMT('Loan Detail'!$B$2/'Loan Detail'!$B$5, Days!X81,'Loan Detail'!$B$3*'Loan Detail'!$B$5,Balance!X81), 0)</f>
        <v>-242.3904806949682</v>
      </c>
      <c r="Y81" s="8">
        <f>IF( Days!Y81 &gt; 0, IPMT('Loan Detail'!$B$2/'Loan Detail'!$B$5, Days!Y81,'Loan Detail'!$B$3*'Loan Detail'!$B$5,Balance!Y81), 0)</f>
        <v>-242.22717878364369</v>
      </c>
      <c r="Z81" s="8">
        <f>IF( Days!Z81 &gt; 0, IPMT('Loan Detail'!$B$2/'Loan Detail'!$B$5, Days!Z81,'Loan Detail'!$B$3*'Loan Detail'!$B$5,Balance!Z81), 0)</f>
        <v>-242.06383861940569</v>
      </c>
      <c r="AA81" s="8">
        <f>IF( Days!AA81 &gt; 0, IPMT('Loan Detail'!$B$2/'Loan Detail'!$B$5, Days!AA81,'Loan Detail'!$B$3*'Loan Detail'!$B$5,Balance!AA81), 0)</f>
        <v>-241.90046019329361</v>
      </c>
      <c r="AB81" s="8">
        <f>IF( Days!AB81 &gt; 0, IPMT('Loan Detail'!$B$2/'Loan Detail'!$B$5, Days!AB81,'Loan Detail'!$B$3*'Loan Detail'!$B$5,Balance!AB81), 0)</f>
        <v>-241.73704349634474</v>
      </c>
      <c r="AC81" s="8">
        <f>IF( Days!AC81 &gt; 0, IPMT('Loan Detail'!$B$2/'Loan Detail'!$B$5, Days!AC81,'Loan Detail'!$B$3*'Loan Detail'!$B$5,Balance!AC81), 0)</f>
        <v>-241.57358851959421</v>
      </c>
      <c r="AD81" s="8">
        <f>IF( Days!AD81 &gt; 0, IPMT('Loan Detail'!$B$2/'Loan Detail'!$B$5, Days!AD81,'Loan Detail'!$B$3*'Loan Detail'!$B$5,Balance!AD81), 0)</f>
        <v>-241.41009525407517</v>
      </c>
      <c r="AE81" s="8">
        <f>IF( Days!AE81 &gt; 0, IPMT('Loan Detail'!$B$2/'Loan Detail'!$B$5, Days!AE81,'Loan Detail'!$B$3*'Loan Detail'!$B$5,Balance!AE81), 0)</f>
        <v>-241.24656369081865</v>
      </c>
      <c r="AF81" s="8">
        <f>IF( Days!AF81 &gt; 0, IPMT('Loan Detail'!$B$2/'Loan Detail'!$B$5, Days!AF81,'Loan Detail'!$B$3*'Loan Detail'!$B$5,Balance!AF81), 0)</f>
        <v>-241.08299382085346</v>
      </c>
      <c r="AG81" s="8">
        <f>IF( Days!AG81 &gt; 0, IPMT('Loan Detail'!$B$2/'Loan Detail'!$B$5, Days!AG81,'Loan Detail'!$B$3*'Loan Detail'!$B$5,Balance!AG81), 0)</f>
        <v>-240.9193856352064</v>
      </c>
      <c r="AH81" s="8">
        <f>IF( Days!AH81 &gt; 0, IPMT('Loan Detail'!$B$2/'Loan Detail'!$B$5, Days!AH81,'Loan Detail'!$B$3*'Loan Detail'!$B$5,Balance!AH81), 0)</f>
        <v>-240.75573912490211</v>
      </c>
      <c r="AI81" s="8">
        <f>IF( Days!AI81 &gt; 0, IPMT('Loan Detail'!$B$2/'Loan Detail'!$B$5, Days!AI81,'Loan Detail'!$B$3*'Loan Detail'!$B$5,Balance!AI81), 0)</f>
        <v>-240.59205428096323</v>
      </c>
    </row>
    <row r="82" spans="1:35" x14ac:dyDescent="0.3">
      <c r="A82">
        <v>80</v>
      </c>
      <c r="B82">
        <f t="shared" si="1"/>
        <v>31</v>
      </c>
      <c r="C82" s="11">
        <v>46023</v>
      </c>
      <c r="D82" s="19">
        <f>SUM(E82:INDEX(E82:AI82,1,B82))</f>
        <v>-7481.4065950653203</v>
      </c>
      <c r="E82" s="8">
        <f>IF( Days!E82 &gt; 0, IPMT('Loan Detail'!$B$2/'Loan Detail'!$B$5, Days!E82,'Loan Detail'!$B$3*'Loan Detail'!$B$5,Balance!E82), 0)</f>
        <v>-240.45066220341252</v>
      </c>
      <c r="F82" s="8">
        <f>IF( Days!F82 &gt; 0, IPMT('Loan Detail'!$B$2/'Loan Detail'!$B$5, Days!F82,'Loan Detail'!$B$3*'Loan Detail'!$B$5,Balance!F82), 0)</f>
        <v>-240.28688545500657</v>
      </c>
      <c r="G82" s="8">
        <f>IF( Days!G82 &gt; 0, IPMT('Loan Detail'!$B$2/'Loan Detail'!$B$5, Days!G82,'Loan Detail'!$B$3*'Loan Detail'!$B$5,Balance!G82), 0)</f>
        <v>-240.12307034245811</v>
      </c>
      <c r="H82" s="8">
        <f>IF( Days!H82 &gt; 0, IPMT('Loan Detail'!$B$2/'Loan Detail'!$B$5, Days!H82,'Loan Detail'!$B$3*'Loan Detail'!$B$5,Balance!H82), 0)</f>
        <v>-239.95921685678067</v>
      </c>
      <c r="I82" s="8">
        <f>IF( Days!I82 &gt; 0, IPMT('Loan Detail'!$B$2/'Loan Detail'!$B$5, Days!I82,'Loan Detail'!$B$3*'Loan Detail'!$B$5,Balance!I82), 0)</f>
        <v>-243.67300136867595</v>
      </c>
      <c r="J82" s="8">
        <f>IF( Days!J82 &gt; 0, IPMT('Loan Detail'!$B$2/'Loan Detail'!$B$5, Days!J82,'Loan Detail'!$B$3*'Loan Detail'!$B$5,Balance!J82), 0)</f>
        <v>-243.50642023034823</v>
      </c>
      <c r="K82" s="8">
        <f>IF( Days!K82 &gt; 0, IPMT('Loan Detail'!$B$2/'Loan Detail'!$B$5, Days!K82,'Loan Detail'!$B$3*'Loan Detail'!$B$5,Balance!K82), 0)</f>
        <v>-243.33980007095943</v>
      </c>
      <c r="L82" s="8">
        <f>IF( Days!L82 &gt; 0, IPMT('Loan Detail'!$B$2/'Loan Detail'!$B$5, Days!L82,'Loan Detail'!$B$3*'Loan Detail'!$B$5,Balance!L82), 0)</f>
        <v>-243.17314088136888</v>
      </c>
      <c r="M82" s="8">
        <f>IF( Days!M82 &gt; 0, IPMT('Loan Detail'!$B$2/'Loan Detail'!$B$5, Days!M82,'Loan Detail'!$B$3*'Loan Detail'!$B$5,Balance!M82), 0)</f>
        <v>-243.00644265243392</v>
      </c>
      <c r="N82" s="8">
        <f>IF( Days!N82 &gt; 0, IPMT('Loan Detail'!$B$2/'Loan Detail'!$B$5, Days!N82,'Loan Detail'!$B$3*'Loan Detail'!$B$5,Balance!N82), 0)</f>
        <v>-242.83970537500971</v>
      </c>
      <c r="O82" s="8">
        <f>IF( Days!O82 &gt; 0, IPMT('Loan Detail'!$B$2/'Loan Detail'!$B$5, Days!O82,'Loan Detail'!$B$3*'Loan Detail'!$B$5,Balance!O82), 0)</f>
        <v>-242.67292903994928</v>
      </c>
      <c r="P82" s="8">
        <f>IF( Days!P82 &gt; 0, IPMT('Loan Detail'!$B$2/'Loan Detail'!$B$5, Days!P82,'Loan Detail'!$B$3*'Loan Detail'!$B$5,Balance!P82), 0)</f>
        <v>-242.50611363810353</v>
      </c>
      <c r="Q82" s="8">
        <f>IF( Days!Q82 &gt; 0, IPMT('Loan Detail'!$B$2/'Loan Detail'!$B$5, Days!Q82,'Loan Detail'!$B$3*'Loan Detail'!$B$5,Balance!Q82), 0)</f>
        <v>-242.33925916032115</v>
      </c>
      <c r="R82" s="8">
        <f>IF( Days!R82 &gt; 0, IPMT('Loan Detail'!$B$2/'Loan Detail'!$B$5, Days!R82,'Loan Detail'!$B$3*'Loan Detail'!$B$5,Balance!R82), 0)</f>
        <v>-242.17236559744879</v>
      </c>
      <c r="S82" s="8">
        <f>IF( Days!S82 &gt; 0, IPMT('Loan Detail'!$B$2/'Loan Detail'!$B$5, Days!S82,'Loan Detail'!$B$3*'Loan Detail'!$B$5,Balance!S82), 0)</f>
        <v>-242.00543294033082</v>
      </c>
      <c r="T82" s="8">
        <f>IF( Days!T82 &gt; 0, IPMT('Loan Detail'!$B$2/'Loan Detail'!$B$5, Days!T82,'Loan Detail'!$B$3*'Loan Detail'!$B$5,Balance!T82), 0)</f>
        <v>-241.83846117980974</v>
      </c>
      <c r="U82" s="8">
        <f>IF( Days!U82 &gt; 0, IPMT('Loan Detail'!$B$2/'Loan Detail'!$B$5, Days!U82,'Loan Detail'!$B$3*'Loan Detail'!$B$5,Balance!U82), 0)</f>
        <v>-241.67145030672549</v>
      </c>
      <c r="V82" s="8">
        <f>IF( Days!V82 &gt; 0, IPMT('Loan Detail'!$B$2/'Loan Detail'!$B$5, Days!V82,'Loan Detail'!$B$3*'Loan Detail'!$B$5,Balance!V82), 0)</f>
        <v>-241.50440031191619</v>
      </c>
      <c r="W82" s="8">
        <f>IF( Days!W82 &gt; 0, IPMT('Loan Detail'!$B$2/'Loan Detail'!$B$5, Days!W82,'Loan Detail'!$B$3*'Loan Detail'!$B$5,Balance!W82), 0)</f>
        <v>-241.33731118621768</v>
      </c>
      <c r="X82" s="8">
        <f>IF( Days!X82 &gt; 0, IPMT('Loan Detail'!$B$2/'Loan Detail'!$B$5, Days!X82,'Loan Detail'!$B$3*'Loan Detail'!$B$5,Balance!X82), 0)</f>
        <v>-241.17018292046373</v>
      </c>
      <c r="Y82" s="8">
        <f>IF( Days!Y82 &gt; 0, IPMT('Loan Detail'!$B$2/'Loan Detail'!$B$5, Days!Y82,'Loan Detail'!$B$3*'Loan Detail'!$B$5,Balance!Y82), 0)</f>
        <v>-241.00301550548582</v>
      </c>
      <c r="Z82" s="8">
        <f>IF( Days!Z82 &gt; 0, IPMT('Loan Detail'!$B$2/'Loan Detail'!$B$5, Days!Z82,'Loan Detail'!$B$3*'Loan Detail'!$B$5,Balance!Z82), 0)</f>
        <v>-240.83580893211351</v>
      </c>
      <c r="AA82" s="8">
        <f>IF( Days!AA82 &gt; 0, IPMT('Loan Detail'!$B$2/'Loan Detail'!$B$5, Days!AA82,'Loan Detail'!$B$3*'Loan Detail'!$B$5,Balance!AA82), 0)</f>
        <v>-240.66856319117403</v>
      </c>
      <c r="AB82" s="8">
        <f>IF( Days!AB82 &gt; 0, IPMT('Loan Detail'!$B$2/'Loan Detail'!$B$5, Days!AB82,'Loan Detail'!$B$3*'Loan Detail'!$B$5,Balance!AB82), 0)</f>
        <v>-240.50127827349243</v>
      </c>
      <c r="AC82" s="8">
        <f>IF( Days!AC82 &gt; 0, IPMT('Loan Detail'!$B$2/'Loan Detail'!$B$5, Days!AC82,'Loan Detail'!$B$3*'Loan Detail'!$B$5,Balance!AC82), 0)</f>
        <v>-240.33395416989174</v>
      </c>
      <c r="AD82" s="8">
        <f>IF( Days!AD82 &gt; 0, IPMT('Loan Detail'!$B$2/'Loan Detail'!$B$5, Days!AD82,'Loan Detail'!$B$3*'Loan Detail'!$B$5,Balance!AD82), 0)</f>
        <v>-240.16659087119291</v>
      </c>
      <c r="AE82" s="8">
        <f>IF( Days!AE82 &gt; 0, IPMT('Loan Detail'!$B$2/'Loan Detail'!$B$5, Days!AE82,'Loan Detail'!$B$3*'Loan Detail'!$B$5,Balance!AE82), 0)</f>
        <v>-239.99918836821445</v>
      </c>
      <c r="AF82" s="8">
        <f>IF( Days!AF82 &gt; 0, IPMT('Loan Detail'!$B$2/'Loan Detail'!$B$5, Days!AF82,'Loan Detail'!$B$3*'Loan Detail'!$B$5,Balance!AF82), 0)</f>
        <v>-239.83174665177296</v>
      </c>
      <c r="AG82" s="8">
        <f>IF( Days!AG82 &gt; 0, IPMT('Loan Detail'!$B$2/'Loan Detail'!$B$5, Days!AG82,'Loan Detail'!$B$3*'Loan Detail'!$B$5,Balance!AG82), 0)</f>
        <v>-239.66426571268286</v>
      </c>
      <c r="AH82" s="8">
        <f>IF( Days!AH82 &gt; 0, IPMT('Loan Detail'!$B$2/'Loan Detail'!$B$5, Days!AH82,'Loan Detail'!$B$3*'Loan Detail'!$B$5,Balance!AH82), 0)</f>
        <v>-239.4967455417563</v>
      </c>
      <c r="AI82" s="8">
        <f>IF( Days!AI82 &gt; 0, IPMT('Loan Detail'!$B$2/'Loan Detail'!$B$5, Days!AI82,'Loan Detail'!$B$3*'Loan Detail'!$B$5,Balance!AI82), 0)</f>
        <v>-239.32918612980347</v>
      </c>
    </row>
    <row r="83" spans="1:35" x14ac:dyDescent="0.3">
      <c r="A83">
        <v>81</v>
      </c>
      <c r="B83">
        <f t="shared" si="1"/>
        <v>28</v>
      </c>
      <c r="C83" s="11">
        <v>46054</v>
      </c>
      <c r="D83" s="19">
        <f>SUM(E83:INDEX(E83:AI83,1,B83))</f>
        <v>-6723.2704326629128</v>
      </c>
      <c r="E83" s="8">
        <f>IF( Days!E83 &gt; 0, IPMT('Loan Detail'!$B$2/'Loan Detail'!$B$5, Days!E83,'Loan Detail'!$B$3*'Loan Detail'!$B$5,Balance!E83), 0)</f>
        <v>-239.15780730820387</v>
      </c>
      <c r="F83" s="8">
        <f>IF( Days!F83 &gt; 0, IPMT('Loan Detail'!$B$2/'Loan Detail'!$B$5, Days!F83,'Loan Detail'!$B$3*'Loan Detail'!$B$5,Balance!F83), 0)</f>
        <v>-238.99017203628489</v>
      </c>
      <c r="G83" s="8">
        <f>IF( Days!G83 &gt; 0, IPMT('Loan Detail'!$B$2/'Loan Detail'!$B$5, Days!G83,'Loan Detail'!$B$3*'Loan Detail'!$B$5,Balance!G83), 0)</f>
        <v>-238.82249749637751</v>
      </c>
      <c r="H83" s="8">
        <f>IF( Days!H83 &gt; 0, IPMT('Loan Detail'!$B$2/'Loan Detail'!$B$5, Days!H83,'Loan Detail'!$B$3*'Loan Detail'!$B$5,Balance!H83), 0)</f>
        <v>-238.65478367928344</v>
      </c>
      <c r="I83" s="8">
        <f>IF( Days!I83 &gt; 0, IPMT('Loan Detail'!$B$2/'Loan Detail'!$B$5, Days!I83,'Loan Detail'!$B$3*'Loan Detail'!$B$5,Balance!I83), 0)</f>
        <v>-242.28224029232484</v>
      </c>
      <c r="J83" s="8">
        <f>IF( Days!J83 &gt; 0, IPMT('Loan Detail'!$B$2/'Loan Detail'!$B$5, Days!J83,'Loan Detail'!$B$3*'Loan Detail'!$B$5,Balance!J83), 0)</f>
        <v>-242.11177769629651</v>
      </c>
      <c r="K83" s="8">
        <f>IF( Days!K83 &gt; 0, IPMT('Loan Detail'!$B$2/'Loan Detail'!$B$5, Days!K83,'Loan Detail'!$B$3*'Loan Detail'!$B$5,Balance!K83), 0)</f>
        <v>-241.94127516998878</v>
      </c>
      <c r="L83" s="8">
        <f>IF( Days!L83 &gt; 0, IPMT('Loan Detail'!$B$2/'Loan Detail'!$B$5, Days!L83,'Loan Detail'!$B$3*'Loan Detail'!$B$5,Balance!L83), 0)</f>
        <v>-241.77073270404824</v>
      </c>
      <c r="M83" s="8">
        <f>IF( Days!M83 &gt; 0, IPMT('Loan Detail'!$B$2/'Loan Detail'!$B$5, Days!M83,'Loan Detail'!$B$3*'Loan Detail'!$B$5,Balance!M83), 0)</f>
        <v>-241.60015028911906</v>
      </c>
      <c r="N83" s="8">
        <f>IF( Days!N83 &gt; 0, IPMT('Loan Detail'!$B$2/'Loan Detail'!$B$5, Days!N83,'Loan Detail'!$B$3*'Loan Detail'!$B$5,Balance!N83), 0)</f>
        <v>-241.42952791584341</v>
      </c>
      <c r="O83" s="8">
        <f>IF( Days!O83 &gt; 0, IPMT('Loan Detail'!$B$2/'Loan Detail'!$B$5, Days!O83,'Loan Detail'!$B$3*'Loan Detail'!$B$5,Balance!O83), 0)</f>
        <v>-241.25886557486115</v>
      </c>
      <c r="P83" s="8">
        <f>IF( Days!P83 &gt; 0, IPMT('Loan Detail'!$B$2/'Loan Detail'!$B$5, Days!P83,'Loan Detail'!$B$3*'Loan Detail'!$B$5,Balance!P83), 0)</f>
        <v>-241.08816325680993</v>
      </c>
      <c r="Q83" s="8">
        <f>IF( Days!Q83 &gt; 0, IPMT('Loan Detail'!$B$2/'Loan Detail'!$B$5, Days!Q83,'Loan Detail'!$B$3*'Loan Detail'!$B$5,Balance!Q83), 0)</f>
        <v>-240.9174209523253</v>
      </c>
      <c r="R83" s="8">
        <f>IF( Days!R83 &gt; 0, IPMT('Loan Detail'!$B$2/'Loan Detail'!$B$5, Days!R83,'Loan Detail'!$B$3*'Loan Detail'!$B$5,Balance!R83), 0)</f>
        <v>-240.74663865204062</v>
      </c>
      <c r="S83" s="8">
        <f>IF( Days!S83 &gt; 0, IPMT('Loan Detail'!$B$2/'Loan Detail'!$B$5, Days!S83,'Loan Detail'!$B$3*'Loan Detail'!$B$5,Balance!S83), 0)</f>
        <v>-240.57581634658698</v>
      </c>
      <c r="T83" s="8">
        <f>IF( Days!T83 &gt; 0, IPMT('Loan Detail'!$B$2/'Loan Detail'!$B$5, Days!T83,'Loan Detail'!$B$3*'Loan Detail'!$B$5,Balance!T83), 0)</f>
        <v>-240.40495402659326</v>
      </c>
      <c r="U83" s="8">
        <f>IF( Days!U83 &gt; 0, IPMT('Loan Detail'!$B$2/'Loan Detail'!$B$5, Days!U83,'Loan Detail'!$B$3*'Loan Detail'!$B$5,Balance!U83), 0)</f>
        <v>-240.23405168268624</v>
      </c>
      <c r="V83" s="8">
        <f>IF( Days!V83 &gt; 0, IPMT('Loan Detail'!$B$2/'Loan Detail'!$B$5, Days!V83,'Loan Detail'!$B$3*'Loan Detail'!$B$5,Balance!V83), 0)</f>
        <v>-240.06310930549043</v>
      </c>
      <c r="W83" s="8">
        <f>IF( Days!W83 &gt; 0, IPMT('Loan Detail'!$B$2/'Loan Detail'!$B$5, Days!W83,'Loan Detail'!$B$3*'Loan Detail'!$B$5,Balance!W83), 0)</f>
        <v>-239.89212688562816</v>
      </c>
      <c r="X83" s="8">
        <f>IF( Days!X83 &gt; 0, IPMT('Loan Detail'!$B$2/'Loan Detail'!$B$5, Days!X83,'Loan Detail'!$B$3*'Loan Detail'!$B$5,Balance!X83), 0)</f>
        <v>-239.72110441371964</v>
      </c>
      <c r="Y83" s="8">
        <f>IF( Days!Y83 &gt; 0, IPMT('Loan Detail'!$B$2/'Loan Detail'!$B$5, Days!Y83,'Loan Detail'!$B$3*'Loan Detail'!$B$5,Balance!Y83), 0)</f>
        <v>-239.55004188038274</v>
      </c>
      <c r="Z83" s="8">
        <f>IF( Days!Z83 &gt; 0, IPMT('Loan Detail'!$B$2/'Loan Detail'!$B$5, Days!Z83,'Loan Detail'!$B$3*'Loan Detail'!$B$5,Balance!Z83), 0)</f>
        <v>-239.37893927623327</v>
      </c>
      <c r="AA83" s="8">
        <f>IF( Days!AA83 &gt; 0, IPMT('Loan Detail'!$B$2/'Loan Detail'!$B$5, Days!AA83,'Loan Detail'!$B$3*'Loan Detail'!$B$5,Balance!AA83), 0)</f>
        <v>-239.20779659188466</v>
      </c>
      <c r="AB83" s="8">
        <f>IF( Days!AB83 &gt; 0, IPMT('Loan Detail'!$B$2/'Loan Detail'!$B$5, Days!AB83,'Loan Detail'!$B$3*'Loan Detail'!$B$5,Balance!AB83), 0)</f>
        <v>-239.03661381794842</v>
      </c>
      <c r="AC83" s="8">
        <f>IF( Days!AC83 &gt; 0, IPMT('Loan Detail'!$B$2/'Loan Detail'!$B$5, Days!AC83,'Loan Detail'!$B$3*'Loan Detail'!$B$5,Balance!AC83), 0)</f>
        <v>-238.86539094503365</v>
      </c>
      <c r="AD83" s="8">
        <f>IF( Days!AD83 &gt; 0, IPMT('Loan Detail'!$B$2/'Loan Detail'!$B$5, Days!AD83,'Loan Detail'!$B$3*'Loan Detail'!$B$5,Balance!AD83), 0)</f>
        <v>-238.69412796374726</v>
      </c>
      <c r="AE83" s="8">
        <f>IF( Days!AE83 &gt; 0, IPMT('Loan Detail'!$B$2/'Loan Detail'!$B$5, Days!AE83,'Loan Detail'!$B$3*'Loan Detail'!$B$5,Balance!AE83), 0)</f>
        <v>-238.52282486469392</v>
      </c>
      <c r="AF83" s="8">
        <f>IF( Days!AF83 &gt; 0, IPMT('Loan Detail'!$B$2/'Loan Detail'!$B$5, Days!AF83,'Loan Detail'!$B$3*'Loan Detail'!$B$5,Balance!AF83), 0)</f>
        <v>-238.3514816384764</v>
      </c>
      <c r="AG83" s="8">
        <f>IF( Days!AG83 &gt; 0, IPMT('Loan Detail'!$B$2/'Loan Detail'!$B$5, Days!AG83,'Loan Detail'!$B$3*'Loan Detail'!$B$5,Balance!AG83), 0)</f>
        <v>-238.18009827569489</v>
      </c>
      <c r="AH83" s="8">
        <f>IF( Days!AH83 &gt; 0, IPMT('Loan Detail'!$B$2/'Loan Detail'!$B$5, Days!AH83,'Loan Detail'!$B$3*'Loan Detail'!$B$5,Balance!AH83), 0)</f>
        <v>-238.00867476694754</v>
      </c>
      <c r="AI83" s="8">
        <f>IF( Days!AI83 &gt; 0, IPMT('Loan Detail'!$B$2/'Loan Detail'!$B$5, Days!AI83,'Loan Detail'!$B$3*'Loan Detail'!$B$5,Balance!AI83), 0)</f>
        <v>-237.83721110283045</v>
      </c>
    </row>
    <row r="84" spans="1:35" x14ac:dyDescent="0.3">
      <c r="A84">
        <v>82</v>
      </c>
      <c r="B84">
        <f t="shared" si="1"/>
        <v>31</v>
      </c>
      <c r="C84" s="11">
        <v>46082</v>
      </c>
      <c r="D84" s="19">
        <f>SUM(E84:INDEX(E84:AI84,1,B84))</f>
        <v>-7400.8637831238921</v>
      </c>
      <c r="E84" s="8">
        <f>IF( Days!E84 &gt; 0, IPMT('Loan Detail'!$B$2/'Loan Detail'!$B$5, Days!E84,'Loan Detail'!$B$3*'Loan Detail'!$B$5,Balance!E84), 0)</f>
        <v>-238.10421644050982</v>
      </c>
      <c r="F84" s="8">
        <f>IF( Days!F84 &gt; 0, IPMT('Loan Detail'!$B$2/'Loan Detail'!$B$5, Days!F84,'Loan Detail'!$B$3*'Loan Detail'!$B$5,Balance!F84), 0)</f>
        <v>-237.93284754560523</v>
      </c>
      <c r="G84" s="8">
        <f>IF( Days!G84 &gt; 0, IPMT('Loan Detail'!$B$2/'Loan Detail'!$B$5, Days!G84,'Loan Detail'!$B$3*'Loan Detail'!$B$5,Balance!G84), 0)</f>
        <v>-237.76143850812403</v>
      </c>
      <c r="H84" s="8">
        <f>IF( Days!H84 &gt; 0, IPMT('Loan Detail'!$B$2/'Loan Detail'!$B$5, Days!H84,'Loan Detail'!$B$3*'Loan Detail'!$B$5,Balance!H84), 0)</f>
        <v>-237.58998931866276</v>
      </c>
      <c r="I84" s="8">
        <f>IF( Days!I84 &gt; 0, IPMT('Loan Detail'!$B$2/'Loan Detail'!$B$5, Days!I84,'Loan Detail'!$B$3*'Loan Detail'!$B$5,Balance!I84), 0)</f>
        <v>-241.13870725571093</v>
      </c>
      <c r="J84" s="8">
        <f>IF( Days!J84 &gt; 0, IPMT('Loan Detail'!$B$2/'Loan Detail'!$B$5, Days!J84,'Loan Detail'!$B$3*'Loan Detail'!$B$5,Balance!J84), 0)</f>
        <v>-240.96448996805199</v>
      </c>
      <c r="K84" s="8">
        <f>IF( Days!K84 &gt; 0, IPMT('Loan Detail'!$B$2/'Loan Detail'!$B$5, Days!K84,'Loan Detail'!$B$3*'Loan Detail'!$B$5,Balance!K84), 0)</f>
        <v>-240.79023187059011</v>
      </c>
      <c r="L84" s="8">
        <f>IF( Days!L84 &gt; 0, IPMT('Loan Detail'!$B$2/'Loan Detail'!$B$5, Days!L84,'Loan Detail'!$B$3*'Loan Detail'!$B$5,Balance!L84), 0)</f>
        <v>-240.61593295376562</v>
      </c>
      <c r="M84" s="8">
        <f>IF( Days!M84 &gt; 0, IPMT('Loan Detail'!$B$2/'Loan Detail'!$B$5, Days!M84,'Loan Detail'!$B$3*'Loan Detail'!$B$5,Balance!M84), 0)</f>
        <v>-240.44159320801683</v>
      </c>
      <c r="N84" s="8">
        <f>IF( Days!N84 &gt; 0, IPMT('Loan Detail'!$B$2/'Loan Detail'!$B$5, Days!N84,'Loan Detail'!$B$3*'Loan Detail'!$B$5,Balance!N84), 0)</f>
        <v>-240.26721262377956</v>
      </c>
      <c r="O84" s="8">
        <f>IF( Days!O84 &gt; 0, IPMT('Loan Detail'!$B$2/'Loan Detail'!$B$5, Days!O84,'Loan Detail'!$B$3*'Loan Detail'!$B$5,Balance!O84), 0)</f>
        <v>-240.09279119148769</v>
      </c>
      <c r="P84" s="8">
        <f>IF( Days!P84 &gt; 0, IPMT('Loan Detail'!$B$2/'Loan Detail'!$B$5, Days!P84,'Loan Detail'!$B$3*'Loan Detail'!$B$5,Balance!P84), 0)</f>
        <v>-239.91832890157266</v>
      </c>
      <c r="Q84" s="8">
        <f>IF( Days!Q84 &gt; 0, IPMT('Loan Detail'!$B$2/'Loan Detail'!$B$5, Days!Q84,'Loan Detail'!$B$3*'Loan Detail'!$B$5,Balance!Q84), 0)</f>
        <v>-239.74382574446366</v>
      </c>
      <c r="R84" s="8">
        <f>IF( Days!R84 &gt; 0, IPMT('Loan Detail'!$B$2/'Loan Detail'!$B$5, Days!R84,'Loan Detail'!$B$3*'Loan Detail'!$B$5,Balance!R84), 0)</f>
        <v>-239.56928171058769</v>
      </c>
      <c r="S84" s="8">
        <f>IF( Days!S84 &gt; 0, IPMT('Loan Detail'!$B$2/'Loan Detail'!$B$5, Days!S84,'Loan Detail'!$B$3*'Loan Detail'!$B$5,Balance!S84), 0)</f>
        <v>-239.39469679036955</v>
      </c>
      <c r="T84" s="8">
        <f>IF( Days!T84 &gt; 0, IPMT('Loan Detail'!$B$2/'Loan Detail'!$B$5, Days!T84,'Loan Detail'!$B$3*'Loan Detail'!$B$5,Balance!T84), 0)</f>
        <v>-239.22007097423182</v>
      </c>
      <c r="U84" s="8">
        <f>IF( Days!U84 &gt; 0, IPMT('Loan Detail'!$B$2/'Loan Detail'!$B$5, Days!U84,'Loan Detail'!$B$3*'Loan Detail'!$B$5,Balance!U84), 0)</f>
        <v>-239.04540425259461</v>
      </c>
      <c r="V84" s="8">
        <f>IF( Days!V84 &gt; 0, IPMT('Loan Detail'!$B$2/'Loan Detail'!$B$5, Days!V84,'Loan Detail'!$B$3*'Loan Detail'!$B$5,Balance!V84), 0)</f>
        <v>-238.87069661587608</v>
      </c>
      <c r="W84" s="8">
        <f>IF( Days!W84 &gt; 0, IPMT('Loan Detail'!$B$2/'Loan Detail'!$B$5, Days!W84,'Loan Detail'!$B$3*'Loan Detail'!$B$5,Balance!W84), 0)</f>
        <v>-238.69594805449196</v>
      </c>
      <c r="X84" s="8">
        <f>IF( Days!X84 &gt; 0, IPMT('Loan Detail'!$B$2/'Loan Detail'!$B$5, Days!X84,'Loan Detail'!$B$3*'Loan Detail'!$B$5,Balance!X84), 0)</f>
        <v>-238.52115855885575</v>
      </c>
      <c r="Y84" s="8">
        <f>IF( Days!Y84 &gt; 0, IPMT('Loan Detail'!$B$2/'Loan Detail'!$B$5, Days!Y84,'Loan Detail'!$B$3*'Loan Detail'!$B$5,Balance!Y84), 0)</f>
        <v>-238.34632811937877</v>
      </c>
      <c r="Z84" s="8">
        <f>IF( Days!Z84 &gt; 0, IPMT('Loan Detail'!$B$2/'Loan Detail'!$B$5, Days!Z84,'Loan Detail'!$B$3*'Loan Detail'!$B$5,Balance!Z84), 0)</f>
        <v>-238.17145672647013</v>
      </c>
      <c r="AA84" s="8">
        <f>IF( Days!AA84 &gt; 0, IPMT('Loan Detail'!$B$2/'Loan Detail'!$B$5, Days!AA84,'Loan Detail'!$B$3*'Loan Detail'!$B$5,Balance!AA84), 0)</f>
        <v>-237.99654437053658</v>
      </c>
      <c r="AB84" s="8">
        <f>IF( Days!AB84 &gt; 0, IPMT('Loan Detail'!$B$2/'Loan Detail'!$B$5, Days!AB84,'Loan Detail'!$B$3*'Loan Detail'!$B$5,Balance!AB84), 0)</f>
        <v>-237.82159104198266</v>
      </c>
      <c r="AC84" s="8">
        <f>IF( Days!AC84 &gt; 0, IPMT('Loan Detail'!$B$2/'Loan Detail'!$B$5, Days!AC84,'Loan Detail'!$B$3*'Loan Detail'!$B$5,Balance!AC84), 0)</f>
        <v>-237.64659673121062</v>
      </c>
      <c r="AD84" s="8">
        <f>IF( Days!AD84 &gt; 0, IPMT('Loan Detail'!$B$2/'Loan Detail'!$B$5, Days!AD84,'Loan Detail'!$B$3*'Loan Detail'!$B$5,Balance!AD84), 0)</f>
        <v>-237.47156142862065</v>
      </c>
      <c r="AE84" s="8">
        <f>IF( Days!AE84 &gt; 0, IPMT('Loan Detail'!$B$2/'Loan Detail'!$B$5, Days!AE84,'Loan Detail'!$B$3*'Loan Detail'!$B$5,Balance!AE84), 0)</f>
        <v>-237.29648512461046</v>
      </c>
      <c r="AF84" s="8">
        <f>IF( Days!AF84 &gt; 0, IPMT('Loan Detail'!$B$2/'Loan Detail'!$B$5, Days!AF84,'Loan Detail'!$B$3*'Loan Detail'!$B$5,Balance!AF84), 0)</f>
        <v>-237.12136780957562</v>
      </c>
      <c r="AG84" s="8">
        <f>IF( Days!AG84 &gt; 0, IPMT('Loan Detail'!$B$2/'Loan Detail'!$B$5, Days!AG84,'Loan Detail'!$B$3*'Loan Detail'!$B$5,Balance!AG84), 0)</f>
        <v>-236.94620947390942</v>
      </c>
      <c r="AH84" s="8">
        <f>IF( Days!AH84 &gt; 0, IPMT('Loan Detail'!$B$2/'Loan Detail'!$B$5, Days!AH84,'Loan Detail'!$B$3*'Loan Detail'!$B$5,Balance!AH84), 0)</f>
        <v>-236.77101010800305</v>
      </c>
      <c r="AI84" s="8">
        <f>IF( Days!AI84 &gt; 0, IPMT('Loan Detail'!$B$2/'Loan Detail'!$B$5, Days!AI84,'Loan Detail'!$B$3*'Loan Detail'!$B$5,Balance!AI84), 0)</f>
        <v>-236.59576970224515</v>
      </c>
    </row>
    <row r="85" spans="1:35" x14ac:dyDescent="0.3">
      <c r="A85">
        <v>83</v>
      </c>
      <c r="B85">
        <f t="shared" si="1"/>
        <v>30</v>
      </c>
      <c r="C85" s="11">
        <v>46113</v>
      </c>
      <c r="D85" s="19">
        <f>SUM(E85:INDEX(E85:AI85,1,B85))</f>
        <v>-7111.8198508124606</v>
      </c>
      <c r="E85" s="8">
        <f>IF( Days!E85 &gt; 0, IPMT('Loan Detail'!$B$2/'Loan Detail'!$B$5, Days!E85,'Loan Detail'!$B$3*'Loan Detail'!$B$5,Balance!E85), 0)</f>
        <v>-236.48679005948213</v>
      </c>
      <c r="F85" s="8">
        <f>IF( Days!F85 &gt; 0, IPMT('Loan Detail'!$B$2/'Loan Detail'!$B$5, Days!F85,'Loan Detail'!$B$3*'Loan Detail'!$B$5,Balance!F85), 0)</f>
        <v>-236.31141837769516</v>
      </c>
      <c r="G85" s="8">
        <f>IF( Days!G85 &gt; 0, IPMT('Loan Detail'!$B$2/'Loan Detail'!$B$5, Days!G85,'Loan Detail'!$B$3*'Loan Detail'!$B$5,Balance!G85), 0)</f>
        <v>-236.13600561569234</v>
      </c>
      <c r="H85" s="8">
        <f>IF( Days!H85 &gt; 0, IPMT('Loan Detail'!$B$2/'Loan Detail'!$B$5, Days!H85,'Loan Detail'!$B$3*'Loan Detail'!$B$5,Balance!H85), 0)</f>
        <v>-235.96055176385076</v>
      </c>
      <c r="I85" s="8">
        <f>IF( Days!I85 &gt; 0, IPMT('Loan Detail'!$B$2/'Loan Detail'!$B$5, Days!I85,'Loan Detail'!$B$3*'Loan Detail'!$B$5,Balance!I85), 0)</f>
        <v>-239.42164992583986</v>
      </c>
      <c r="J85" s="8">
        <f>IF( Days!J85 &gt; 0, IPMT('Loan Detail'!$B$2/'Loan Detail'!$B$5, Days!J85,'Loan Detail'!$B$3*'Loan Detail'!$B$5,Balance!J85), 0)</f>
        <v>-239.24340651308998</v>
      </c>
      <c r="K85" s="8">
        <f>IF( Days!K85 &gt; 0, IPMT('Loan Detail'!$B$2/'Loan Detail'!$B$5, Days!K85,'Loan Detail'!$B$3*'Loan Detail'!$B$5,Balance!K85), 0)</f>
        <v>-239.06512134743107</v>
      </c>
      <c r="L85" s="8">
        <f>IF( Days!L85 &gt; 0, IPMT('Loan Detail'!$B$2/'Loan Detail'!$B$5, Days!L85,'Loan Detail'!$B$3*'Loan Detail'!$B$5,Balance!L85), 0)</f>
        <v>-238.88679441908266</v>
      </c>
      <c r="M85" s="8">
        <f>IF( Days!M85 &gt; 0, IPMT('Loan Detail'!$B$2/'Loan Detail'!$B$5, Days!M85,'Loan Detail'!$B$3*'Loan Detail'!$B$5,Balance!M85), 0)</f>
        <v>-238.70842571826196</v>
      </c>
      <c r="N85" s="8">
        <f>IF( Days!N85 &gt; 0, IPMT('Loan Detail'!$B$2/'Loan Detail'!$B$5, Days!N85,'Loan Detail'!$B$3*'Loan Detail'!$B$5,Balance!N85), 0)</f>
        <v>-238.53001523518404</v>
      </c>
      <c r="O85" s="8">
        <f>IF( Days!O85 &gt; 0, IPMT('Loan Detail'!$B$2/'Loan Detail'!$B$5, Days!O85,'Loan Detail'!$B$3*'Loan Detail'!$B$5,Balance!O85), 0)</f>
        <v>-238.35156296006141</v>
      </c>
      <c r="P85" s="8">
        <f>IF( Days!P85 &gt; 0, IPMT('Loan Detail'!$B$2/'Loan Detail'!$B$5, Days!P85,'Loan Detail'!$B$3*'Loan Detail'!$B$5,Balance!P85), 0)</f>
        <v>-238.17306888310441</v>
      </c>
      <c r="Q85" s="8">
        <f>IF( Days!Q85 &gt; 0, IPMT('Loan Detail'!$B$2/'Loan Detail'!$B$5, Days!Q85,'Loan Detail'!$B$3*'Loan Detail'!$B$5,Balance!Q85), 0)</f>
        <v>-237.99453299452125</v>
      </c>
      <c r="R85" s="8">
        <f>IF( Days!R85 &gt; 0, IPMT('Loan Detail'!$B$2/'Loan Detail'!$B$5, Days!R85,'Loan Detail'!$B$3*'Loan Detail'!$B$5,Balance!R85), 0)</f>
        <v>-237.81595528451757</v>
      </c>
      <c r="S85" s="8">
        <f>IF( Days!S85 &gt; 0, IPMT('Loan Detail'!$B$2/'Loan Detail'!$B$5, Days!S85,'Loan Detail'!$B$3*'Loan Detail'!$B$5,Balance!S85), 0)</f>
        <v>-237.63733574329694</v>
      </c>
      <c r="T85" s="8">
        <f>IF( Days!T85 &gt; 0, IPMT('Loan Detail'!$B$2/'Loan Detail'!$B$5, Days!T85,'Loan Detail'!$B$3*'Loan Detail'!$B$5,Balance!T85), 0)</f>
        <v>-237.45867436106042</v>
      </c>
      <c r="U85" s="8">
        <f>IF( Days!U85 &gt; 0, IPMT('Loan Detail'!$B$2/'Loan Detail'!$B$5, Days!U85,'Loan Detail'!$B$3*'Loan Detail'!$B$5,Balance!U85), 0)</f>
        <v>-237.27997112800705</v>
      </c>
      <c r="V85" s="8">
        <f>IF( Days!V85 &gt; 0, IPMT('Loan Detail'!$B$2/'Loan Detail'!$B$5, Days!V85,'Loan Detail'!$B$3*'Loan Detail'!$B$5,Balance!V85), 0)</f>
        <v>-237.10122603433325</v>
      </c>
      <c r="W85" s="8">
        <f>IF( Days!W85 &gt; 0, IPMT('Loan Detail'!$B$2/'Loan Detail'!$B$5, Days!W85,'Loan Detail'!$B$3*'Loan Detail'!$B$5,Balance!W85), 0)</f>
        <v>-236.92243907023339</v>
      </c>
      <c r="X85" s="8">
        <f>IF( Days!X85 &gt; 0, IPMT('Loan Detail'!$B$2/'Loan Detail'!$B$5, Days!X85,'Loan Detail'!$B$3*'Loan Detail'!$B$5,Balance!X85), 0)</f>
        <v>-236.74361022589954</v>
      </c>
      <c r="Y85" s="8">
        <f>IF( Days!Y85 &gt; 0, IPMT('Loan Detail'!$B$2/'Loan Detail'!$B$5, Days!Y85,'Loan Detail'!$B$3*'Loan Detail'!$B$5,Balance!Y85), 0)</f>
        <v>-236.56473949152129</v>
      </c>
      <c r="Z85" s="8">
        <f>IF( Days!Z85 &gt; 0, IPMT('Loan Detail'!$B$2/'Loan Detail'!$B$5, Days!Z85,'Loan Detail'!$B$3*'Loan Detail'!$B$5,Balance!Z85), 0)</f>
        <v>-236.38582685728613</v>
      </c>
      <c r="AA85" s="8">
        <f>IF( Days!AA85 &gt; 0, IPMT('Loan Detail'!$B$2/'Loan Detail'!$B$5, Days!AA85,'Loan Detail'!$B$3*'Loan Detail'!$B$5,Balance!AA85), 0)</f>
        <v>-236.20687231337902</v>
      </c>
      <c r="AB85" s="8">
        <f>IF( Days!AB85 &gt; 0, IPMT('Loan Detail'!$B$2/'Loan Detail'!$B$5, Days!AB85,'Loan Detail'!$B$3*'Loan Detail'!$B$5,Balance!AB85), 0)</f>
        <v>-236.02787584998293</v>
      </c>
      <c r="AC85" s="8">
        <f>IF( Days!AC85 &gt; 0, IPMT('Loan Detail'!$B$2/'Loan Detail'!$B$5, Days!AC85,'Loan Detail'!$B$3*'Loan Detail'!$B$5,Balance!AC85), 0)</f>
        <v>-235.84883745727828</v>
      </c>
      <c r="AD85" s="8">
        <f>IF( Days!AD85 &gt; 0, IPMT('Loan Detail'!$B$2/'Loan Detail'!$B$5, Days!AD85,'Loan Detail'!$B$3*'Loan Detail'!$B$5,Balance!AD85), 0)</f>
        <v>-235.66975712544325</v>
      </c>
      <c r="AE85" s="8">
        <f>IF( Days!AE85 &gt; 0, IPMT('Loan Detail'!$B$2/'Loan Detail'!$B$5, Days!AE85,'Loan Detail'!$B$3*'Loan Detail'!$B$5,Balance!AE85), 0)</f>
        <v>-235.49063484465378</v>
      </c>
      <c r="AF85" s="8">
        <f>IF( Days!AF85 &gt; 0, IPMT('Loan Detail'!$B$2/'Loan Detail'!$B$5, Days!AF85,'Loan Detail'!$B$3*'Loan Detail'!$B$5,Balance!AF85), 0)</f>
        <v>-235.31147060508357</v>
      </c>
      <c r="AG85" s="8">
        <f>IF( Days!AG85 &gt; 0, IPMT('Loan Detail'!$B$2/'Loan Detail'!$B$5, Days!AG85,'Loan Detail'!$B$3*'Loan Detail'!$B$5,Balance!AG85), 0)</f>
        <v>-235.13226439690376</v>
      </c>
      <c r="AH85" s="8">
        <f>IF( Days!AH85 &gt; 0, IPMT('Loan Detail'!$B$2/'Loan Detail'!$B$5, Days!AH85,'Loan Detail'!$B$3*'Loan Detail'!$B$5,Balance!AH85), 0)</f>
        <v>-234.95301621028338</v>
      </c>
      <c r="AI85" s="8">
        <f>IF( Days!AI85 &gt; 0, IPMT('Loan Detail'!$B$2/'Loan Detail'!$B$5, Days!AI85,'Loan Detail'!$B$3*'Loan Detail'!$B$5,Balance!AI85), 0)</f>
        <v>-234.77372603538913</v>
      </c>
    </row>
    <row r="86" spans="1:35" x14ac:dyDescent="0.3">
      <c r="A86">
        <v>84</v>
      </c>
      <c r="B86">
        <f t="shared" si="1"/>
        <v>31</v>
      </c>
      <c r="C86" s="11">
        <v>46143</v>
      </c>
      <c r="D86" s="19">
        <f>SUM(E86:INDEX(E86:AI86,1,B86))</f>
        <v>-7288.5883059993439</v>
      </c>
      <c r="E86" s="8">
        <f>IF( Days!E86 &gt; 0, IPMT('Loan Detail'!$B$2/'Loan Detail'!$B$5, Days!E86,'Loan Detail'!$B$3*'Loan Detail'!$B$5,Balance!E86), 0)</f>
        <v>-234.74607473331218</v>
      </c>
      <c r="F86" s="8">
        <f>IF( Days!F86 &gt; 0, IPMT('Loan Detail'!$B$2/'Loan Detail'!$B$5, Days!F86,'Loan Detail'!$B$3*'Loan Detail'!$B$5,Balance!F86), 0)</f>
        <v>-234.56676368178648</v>
      </c>
      <c r="G86" s="8">
        <f>IF( Days!G86 &gt; 0, IPMT('Loan Detail'!$B$2/'Loan Detail'!$B$5, Days!G86,'Loan Detail'!$B$3*'Loan Detail'!$B$5,Balance!G86), 0)</f>
        <v>-234.38741062726106</v>
      </c>
      <c r="H86" s="8">
        <f>IF( Days!H86 &gt; 0, IPMT('Loan Detail'!$B$2/'Loan Detail'!$B$5, Days!H86,'Loan Detail'!$B$3*'Loan Detail'!$B$5,Balance!H86), 0)</f>
        <v>-234.20801555989684</v>
      </c>
      <c r="I86" s="8">
        <f>IF( Days!I86 &gt; 0, IPMT('Loan Detail'!$B$2/'Loan Detail'!$B$5, Days!I86,'Loan Detail'!$B$3*'Loan Detail'!$B$5,Balance!I86), 0)</f>
        <v>-237.58367453667464</v>
      </c>
      <c r="J86" s="8">
        <f>IF( Days!J86 &gt; 0, IPMT('Loan Detail'!$B$2/'Loan Detail'!$B$5, Days!J86,'Loan Detail'!$B$3*'Loan Detail'!$B$5,Balance!J86), 0)</f>
        <v>-237.40146897134937</v>
      </c>
      <c r="K86" s="8">
        <f>IF( Days!K86 &gt; 0, IPMT('Loan Detail'!$B$2/'Loan Detail'!$B$5, Days!K86,'Loan Detail'!$B$3*'Loan Detail'!$B$5,Balance!K86), 0)</f>
        <v>-237.21922072499439</v>
      </c>
      <c r="L86" s="8">
        <f>IF( Days!L86 &gt; 0, IPMT('Loan Detail'!$B$2/'Loan Detail'!$B$5, Days!L86,'Loan Detail'!$B$3*'Loan Detail'!$B$5,Balance!L86), 0)</f>
        <v>-237.0369297876118</v>
      </c>
      <c r="M86" s="8">
        <f>IF( Days!M86 &gt; 0, IPMT('Loan Detail'!$B$2/'Loan Detail'!$B$5, Days!M86,'Loan Detail'!$B$3*'Loan Detail'!$B$5,Balance!M86), 0)</f>
        <v>-236.85459614920143</v>
      </c>
      <c r="N86" s="8">
        <f>IF( Days!N86 &gt; 0, IPMT('Loan Detail'!$B$2/'Loan Detail'!$B$5, Days!N86,'Loan Detail'!$B$3*'Loan Detail'!$B$5,Balance!N86), 0)</f>
        <v>-236.67221979976068</v>
      </c>
      <c r="O86" s="8">
        <f>IF( Days!O86 &gt; 0, IPMT('Loan Detail'!$B$2/'Loan Detail'!$B$5, Days!O86,'Loan Detail'!$B$3*'Loan Detail'!$B$5,Balance!O86), 0)</f>
        <v>-236.48980072928461</v>
      </c>
      <c r="P86" s="8">
        <f>IF( Days!P86 &gt; 0, IPMT('Loan Detail'!$B$2/'Loan Detail'!$B$5, Days!P86,'Loan Detail'!$B$3*'Loan Detail'!$B$5,Balance!P86), 0)</f>
        <v>-236.30733892776607</v>
      </c>
      <c r="Q86" s="8">
        <f>IF( Days!Q86 &gt; 0, IPMT('Loan Detail'!$B$2/'Loan Detail'!$B$5, Days!Q86,'Loan Detail'!$B$3*'Loan Detail'!$B$5,Balance!Q86), 0)</f>
        <v>-236.12483438519541</v>
      </c>
      <c r="R86" s="8">
        <f>IF( Days!R86 &gt; 0, IPMT('Loan Detail'!$B$2/'Loan Detail'!$B$5, Days!R86,'Loan Detail'!$B$3*'Loan Detail'!$B$5,Balance!R86), 0)</f>
        <v>-235.94228709156067</v>
      </c>
      <c r="S86" s="8">
        <f>IF( Days!S86 &gt; 0, IPMT('Loan Detail'!$B$2/'Loan Detail'!$B$5, Days!S86,'Loan Detail'!$B$3*'Loan Detail'!$B$5,Balance!S86), 0)</f>
        <v>-235.75969703684751</v>
      </c>
      <c r="T86" s="8">
        <f>IF( Days!T86 &gt; 0, IPMT('Loan Detail'!$B$2/'Loan Detail'!$B$5, Days!T86,'Loan Detail'!$B$3*'Loan Detail'!$B$5,Balance!T86), 0)</f>
        <v>-235.57706421103939</v>
      </c>
      <c r="U86" s="8">
        <f>IF( Days!U86 &gt; 0, IPMT('Loan Detail'!$B$2/'Loan Detail'!$B$5, Days!U86,'Loan Detail'!$B$3*'Loan Detail'!$B$5,Balance!U86), 0)</f>
        <v>-235.39438860411727</v>
      </c>
      <c r="V86" s="8">
        <f>IF( Days!V86 &gt; 0, IPMT('Loan Detail'!$B$2/'Loan Detail'!$B$5, Days!V86,'Loan Detail'!$B$3*'Loan Detail'!$B$5,Balance!V86), 0)</f>
        <v>-235.21167020605984</v>
      </c>
      <c r="W86" s="8">
        <f>IF( Days!W86 &gt; 0, IPMT('Loan Detail'!$B$2/'Loan Detail'!$B$5, Days!W86,'Loan Detail'!$B$3*'Loan Detail'!$B$5,Balance!W86), 0)</f>
        <v>-235.02890900684332</v>
      </c>
      <c r="X86" s="8">
        <f>IF( Days!X86 &gt; 0, IPMT('Loan Detail'!$B$2/'Loan Detail'!$B$5, Days!X86,'Loan Detail'!$B$3*'Loan Detail'!$B$5,Balance!X86), 0)</f>
        <v>-234.84610499644188</v>
      </c>
      <c r="Y86" s="8">
        <f>IF( Days!Y86 &gt; 0, IPMT('Loan Detail'!$B$2/'Loan Detail'!$B$5, Days!Y86,'Loan Detail'!$B$3*'Loan Detail'!$B$5,Balance!Y86), 0)</f>
        <v>-234.663258164827</v>
      </c>
      <c r="Z86" s="8">
        <f>IF( Days!Z86 &gt; 0, IPMT('Loan Detail'!$B$2/'Loan Detail'!$B$5, Days!Z86,'Loan Detail'!$B$3*'Loan Detail'!$B$5,Balance!Z86), 0)</f>
        <v>-234.480368501968</v>
      </c>
      <c r="AA86" s="8">
        <f>IF( Days!AA86 &gt; 0, IPMT('Loan Detail'!$B$2/'Loan Detail'!$B$5, Days!AA86,'Loan Detail'!$B$3*'Loan Detail'!$B$5,Balance!AA86), 0)</f>
        <v>-234.29743599783183</v>
      </c>
      <c r="AB86" s="8">
        <f>IF( Days!AB86 &gt; 0, IPMT('Loan Detail'!$B$2/'Loan Detail'!$B$5, Days!AB86,'Loan Detail'!$B$3*'Loan Detail'!$B$5,Balance!AB86), 0)</f>
        <v>-234.11446064238299</v>
      </c>
      <c r="AC86" s="8">
        <f>IF( Days!AC86 &gt; 0, IPMT('Loan Detail'!$B$2/'Loan Detail'!$B$5, Days!AC86,'Loan Detail'!$B$3*'Loan Detail'!$B$5,Balance!AC86), 0)</f>
        <v>-233.93144242558387</v>
      </c>
      <c r="AD86" s="8">
        <f>IF( Days!AD86 &gt; 0, IPMT('Loan Detail'!$B$2/'Loan Detail'!$B$5, Days!AD86,'Loan Detail'!$B$3*'Loan Detail'!$B$5,Balance!AD86), 0)</f>
        <v>-233.74838133739414</v>
      </c>
      <c r="AE86" s="8">
        <f>IF( Days!AE86 &gt; 0, IPMT('Loan Detail'!$B$2/'Loan Detail'!$B$5, Days!AE86,'Loan Detail'!$B$3*'Loan Detail'!$B$5,Balance!AE86), 0)</f>
        <v>-233.5652773677715</v>
      </c>
      <c r="AF86" s="8">
        <f>IF( Days!AF86 &gt; 0, IPMT('Loan Detail'!$B$2/'Loan Detail'!$B$5, Days!AF86,'Loan Detail'!$B$3*'Loan Detail'!$B$5,Balance!AF86), 0)</f>
        <v>-233.38213050667096</v>
      </c>
      <c r="AG86" s="8">
        <f>IF( Days!AG86 &gt; 0, IPMT('Loan Detail'!$B$2/'Loan Detail'!$B$5, Days!AG86,'Loan Detail'!$B$3*'Loan Detail'!$B$5,Balance!AG86), 0)</f>
        <v>-233.19894074404553</v>
      </c>
      <c r="AH86" s="8">
        <f>IF( Days!AH86 &gt; 0, IPMT('Loan Detail'!$B$2/'Loan Detail'!$B$5, Days!AH86,'Loan Detail'!$B$3*'Loan Detail'!$B$5,Balance!AH86), 0)</f>
        <v>-233.01570806984546</v>
      </c>
      <c r="AI86" s="8">
        <f>IF( Days!AI86 &gt; 0, IPMT('Loan Detail'!$B$2/'Loan Detail'!$B$5, Days!AI86,'Loan Detail'!$B$3*'Loan Detail'!$B$5,Balance!AI86), 0)</f>
        <v>-232.83243247401904</v>
      </c>
    </row>
    <row r="87" spans="1:35" x14ac:dyDescent="0.3">
      <c r="A87">
        <v>85</v>
      </c>
      <c r="B87">
        <f t="shared" si="1"/>
        <v>30</v>
      </c>
      <c r="C87" s="11">
        <v>46174</v>
      </c>
      <c r="D87" s="19">
        <f>SUM(E87:INDEX(E87:AI87,1,B87))</f>
        <v>-6989.359126513823</v>
      </c>
      <c r="E87" s="8">
        <f>IF( Days!E87 &gt; 0, IPMT('Loan Detail'!$B$2/'Loan Detail'!$B$5, Days!E87,'Loan Detail'!$B$3*'Loan Detail'!$B$5,Balance!E87), 0)</f>
        <v>-232.66562260790147</v>
      </c>
      <c r="F87" s="8">
        <f>IF( Days!F87 &gt; 0, IPMT('Loan Detail'!$B$2/'Loan Detail'!$B$5, Days!F87,'Loan Detail'!$B$3*'Loan Detail'!$B$5,Balance!F87), 0)</f>
        <v>-232.48224812742163</v>
      </c>
      <c r="G87" s="8">
        <f>IF( Days!G87 &gt; 0, IPMT('Loan Detail'!$B$2/'Loan Detail'!$B$5, Days!G87,'Loan Detail'!$B$3*'Loan Detail'!$B$5,Balance!G87), 0)</f>
        <v>-232.29883069209771</v>
      </c>
      <c r="H87" s="8">
        <f>IF( Days!H87 &gt; 0, IPMT('Loan Detail'!$B$2/'Loan Detail'!$B$5, Days!H87,'Loan Detail'!$B$3*'Loan Detail'!$B$5,Balance!H87), 0)</f>
        <v>-232.11537029186769</v>
      </c>
      <c r="I87" s="8">
        <f>IF( Days!I87 &gt; 0, IPMT('Loan Detail'!$B$2/'Loan Detail'!$B$5, Days!I87,'Loan Detail'!$B$3*'Loan Detail'!$B$5,Balance!I87), 0)</f>
        <v>-235.40214560760282</v>
      </c>
      <c r="J87" s="8">
        <f>IF( Days!J87 &gt; 0, IPMT('Loan Detail'!$B$2/'Loan Detail'!$B$5, Days!J87,'Loan Detail'!$B$3*'Loan Detail'!$B$5,Balance!J87), 0)</f>
        <v>-235.21585293642821</v>
      </c>
      <c r="K87" s="8">
        <f>IF( Days!K87 &gt; 0, IPMT('Loan Detail'!$B$2/'Loan Detail'!$B$5, Days!K87,'Loan Detail'!$B$3*'Loan Detail'!$B$5,Balance!K87), 0)</f>
        <v>-235.02951662683336</v>
      </c>
      <c r="L87" s="8">
        <f>IF( Days!L87 &gt; 0, IPMT('Loan Detail'!$B$2/'Loan Detail'!$B$5, Days!L87,'Loan Detail'!$B$3*'Loan Detail'!$B$5,Balance!L87), 0)</f>
        <v>-234.8431366685962</v>
      </c>
      <c r="M87" s="8">
        <f>IF( Days!M87 &gt; 0, IPMT('Loan Detail'!$B$2/'Loan Detail'!$B$5, Days!M87,'Loan Detail'!$B$3*'Loan Detail'!$B$5,Balance!M87), 0)</f>
        <v>-234.65671305149209</v>
      </c>
      <c r="N87" s="8">
        <f>IF( Days!N87 &gt; 0, IPMT('Loan Detail'!$B$2/'Loan Detail'!$B$5, Days!N87,'Loan Detail'!$B$3*'Loan Detail'!$B$5,Balance!N87), 0)</f>
        <v>-234.47024576529401</v>
      </c>
      <c r="O87" s="8">
        <f>IF( Days!O87 &gt; 0, IPMT('Loan Detail'!$B$2/'Loan Detail'!$B$5, Days!O87,'Loan Detail'!$B$3*'Loan Detail'!$B$5,Balance!O87), 0)</f>
        <v>-234.28373479977287</v>
      </c>
      <c r="P87" s="8">
        <f>IF( Days!P87 &gt; 0, IPMT('Loan Detail'!$B$2/'Loan Detail'!$B$5, Days!P87,'Loan Detail'!$B$3*'Loan Detail'!$B$5,Balance!P87), 0)</f>
        <v>-234.09718014469669</v>
      </c>
      <c r="Q87" s="8">
        <f>IF( Days!Q87 &gt; 0, IPMT('Loan Detail'!$B$2/'Loan Detail'!$B$5, Days!Q87,'Loan Detail'!$B$3*'Loan Detail'!$B$5,Balance!Q87), 0)</f>
        <v>-233.9105817898315</v>
      </c>
      <c r="R87" s="8">
        <f>IF( Days!R87 &gt; 0, IPMT('Loan Detail'!$B$2/'Loan Detail'!$B$5, Days!R87,'Loan Detail'!$B$3*'Loan Detail'!$B$5,Balance!R87), 0)</f>
        <v>-233.72393972494066</v>
      </c>
      <c r="S87" s="8">
        <f>IF( Days!S87 &gt; 0, IPMT('Loan Detail'!$B$2/'Loan Detail'!$B$5, Days!S87,'Loan Detail'!$B$3*'Loan Detail'!$B$5,Balance!S87), 0)</f>
        <v>-233.53725393978539</v>
      </c>
      <c r="T87" s="8">
        <f>IF( Days!T87 &gt; 0, IPMT('Loan Detail'!$B$2/'Loan Detail'!$B$5, Days!T87,'Loan Detail'!$B$3*'Loan Detail'!$B$5,Balance!T87), 0)</f>
        <v>-233.35052442412425</v>
      </c>
      <c r="U87" s="8">
        <f>IF( Days!U87 &gt; 0, IPMT('Loan Detail'!$B$2/'Loan Detail'!$B$5, Days!U87,'Loan Detail'!$B$3*'Loan Detail'!$B$5,Balance!U87), 0)</f>
        <v>-233.16375116771349</v>
      </c>
      <c r="V87" s="8">
        <f>IF( Days!V87 &gt; 0, IPMT('Loan Detail'!$B$2/'Loan Detail'!$B$5, Days!V87,'Loan Detail'!$B$3*'Loan Detail'!$B$5,Balance!V87), 0)</f>
        <v>-232.97693416030714</v>
      </c>
      <c r="W87" s="8">
        <f>IF( Days!W87 &gt; 0, IPMT('Loan Detail'!$B$2/'Loan Detail'!$B$5, Days!W87,'Loan Detail'!$B$3*'Loan Detail'!$B$5,Balance!W87), 0)</f>
        <v>-232.79007339165648</v>
      </c>
      <c r="X87" s="8">
        <f>IF( Days!X87 &gt; 0, IPMT('Loan Detail'!$B$2/'Loan Detail'!$B$5, Days!X87,'Loan Detail'!$B$3*'Loan Detail'!$B$5,Balance!X87), 0)</f>
        <v>-232.60316885151084</v>
      </c>
      <c r="Y87" s="8">
        <f>IF( Days!Y87 &gt; 0, IPMT('Loan Detail'!$B$2/'Loan Detail'!$B$5, Days!Y87,'Loan Detail'!$B$3*'Loan Detail'!$B$5,Balance!Y87), 0)</f>
        <v>-232.41622052961665</v>
      </c>
      <c r="Z87" s="8">
        <f>IF( Days!Z87 &gt; 0, IPMT('Loan Detail'!$B$2/'Loan Detail'!$B$5, Days!Z87,'Loan Detail'!$B$3*'Loan Detail'!$B$5,Balance!Z87), 0)</f>
        <v>-232.2292284157183</v>
      </c>
      <c r="AA87" s="8">
        <f>IF( Days!AA87 &gt; 0, IPMT('Loan Detail'!$B$2/'Loan Detail'!$B$5, Days!AA87,'Loan Detail'!$B$3*'Loan Detail'!$B$5,Balance!AA87), 0)</f>
        <v>-232.04219249955764</v>
      </c>
      <c r="AB87" s="8">
        <f>IF( Days!AB87 &gt; 0, IPMT('Loan Detail'!$B$2/'Loan Detail'!$B$5, Days!AB87,'Loan Detail'!$B$3*'Loan Detail'!$B$5,Balance!AB87), 0)</f>
        <v>-231.8551127708742</v>
      </c>
      <c r="AC87" s="8">
        <f>IF( Days!AC87 &gt; 0, IPMT('Loan Detail'!$B$2/'Loan Detail'!$B$5, Days!AC87,'Loan Detail'!$B$3*'Loan Detail'!$B$5,Balance!AC87), 0)</f>
        <v>-231.66798921940497</v>
      </c>
      <c r="AD87" s="8">
        <f>IF( Days!AD87 &gt; 0, IPMT('Loan Detail'!$B$2/'Loan Detail'!$B$5, Days!AD87,'Loan Detail'!$B$3*'Loan Detail'!$B$5,Balance!AD87), 0)</f>
        <v>-231.48082183488467</v>
      </c>
      <c r="AE87" s="8">
        <f>IF( Days!AE87 &gt; 0, IPMT('Loan Detail'!$B$2/'Loan Detail'!$B$5, Days!AE87,'Loan Detail'!$B$3*'Loan Detail'!$B$5,Balance!AE87), 0)</f>
        <v>-231.29361060704557</v>
      </c>
      <c r="AF87" s="8">
        <f>IF( Days!AF87 &gt; 0, IPMT('Loan Detail'!$B$2/'Loan Detail'!$B$5, Days!AF87,'Loan Detail'!$B$3*'Loan Detail'!$B$5,Balance!AF87), 0)</f>
        <v>-231.10635552561735</v>
      </c>
      <c r="AG87" s="8">
        <f>IF( Days!AG87 &gt; 0, IPMT('Loan Detail'!$B$2/'Loan Detail'!$B$5, Days!AG87,'Loan Detail'!$B$3*'Loan Detail'!$B$5,Balance!AG87), 0)</f>
        <v>-230.91905658032772</v>
      </c>
      <c r="AH87" s="8">
        <f>IF( Days!AH87 &gt; 0, IPMT('Loan Detail'!$B$2/'Loan Detail'!$B$5, Days!AH87,'Loan Detail'!$B$3*'Loan Detail'!$B$5,Balance!AH87), 0)</f>
        <v>-230.73171376090153</v>
      </c>
      <c r="AI87" s="8">
        <f>IF( Days!AI87 &gt; 0, IPMT('Loan Detail'!$B$2/'Loan Detail'!$B$5, Days!AI87,'Loan Detail'!$B$3*'Loan Detail'!$B$5,Balance!AI87), 0)</f>
        <v>-230.54432705706145</v>
      </c>
    </row>
    <row r="88" spans="1:35" x14ac:dyDescent="0.3">
      <c r="A88">
        <v>86</v>
      </c>
      <c r="B88">
        <f t="shared" si="1"/>
        <v>31</v>
      </c>
      <c r="C88" s="11">
        <v>46204</v>
      </c>
      <c r="D88" s="19">
        <f>SUM(E88:INDEX(E88:AI88,1,B88))</f>
        <v>-7149.1786057097434</v>
      </c>
      <c r="E88" s="8">
        <f>IF( Days!E88 &gt; 0, IPMT('Loan Detail'!$B$2/'Loan Detail'!$B$5, Days!E88,'Loan Detail'!$B$3*'Loan Detail'!$B$5,Balance!E88), 0)</f>
        <v>-230.51704461366518</v>
      </c>
      <c r="F88" s="8">
        <f>IF( Days!F88 &gt; 0, IPMT('Loan Detail'!$B$2/'Loan Detail'!$B$5, Days!F88,'Loan Detail'!$B$3*'Loan Detail'!$B$5,Balance!F88), 0)</f>
        <v>-230.32963619552848</v>
      </c>
      <c r="G88" s="8">
        <f>IF( Days!G88 &gt; 0, IPMT('Loan Detail'!$B$2/'Loan Detail'!$B$5, Days!G88,'Loan Detail'!$B$3*'Loan Detail'!$B$5,Balance!G88), 0)</f>
        <v>-230.14218387761161</v>
      </c>
      <c r="H88" s="8">
        <f>IF( Days!H88 &gt; 0, IPMT('Loan Detail'!$B$2/'Loan Detail'!$B$5, Days!H88,'Loan Detail'!$B$3*'Loan Detail'!$B$5,Balance!H88), 0)</f>
        <v>-229.95468764963127</v>
      </c>
      <c r="I88" s="8">
        <f>IF( Days!I88 &gt; 0, IPMT('Loan Detail'!$B$2/'Loan Detail'!$B$5, Days!I88,'Loan Detail'!$B$3*'Loan Detail'!$B$5,Balance!I88), 0)</f>
        <v>-233.15475640978295</v>
      </c>
      <c r="J88" s="8">
        <f>IF( Days!J88 &gt; 0, IPMT('Loan Detail'!$B$2/'Loan Detail'!$B$5, Days!J88,'Loan Detail'!$B$3*'Loan Detail'!$B$5,Balance!J88), 0)</f>
        <v>-232.96440665476553</v>
      </c>
      <c r="K88" s="8">
        <f>IF( Days!K88 &gt; 0, IPMT('Loan Detail'!$B$2/'Loan Detail'!$B$5, Days!K88,'Loan Detail'!$B$3*'Loan Detail'!$B$5,Balance!K88), 0)</f>
        <v>-232.77401231096982</v>
      </c>
      <c r="L88" s="8">
        <f>IF( Days!L88 &gt; 0, IPMT('Loan Detail'!$B$2/'Loan Detail'!$B$5, Days!L88,'Loan Detail'!$B$3*'Loan Detail'!$B$5,Balance!L88), 0)</f>
        <v>-232.58357336795112</v>
      </c>
      <c r="M88" s="8">
        <f>IF( Days!M88 &gt; 0, IPMT('Loan Detail'!$B$2/'Loan Detail'!$B$5, Days!M88,'Loan Detail'!$B$3*'Loan Detail'!$B$5,Balance!M88), 0)</f>
        <v>-232.39308981526219</v>
      </c>
      <c r="N88" s="8">
        <f>IF( Days!N88 &gt; 0, IPMT('Loan Detail'!$B$2/'Loan Detail'!$B$5, Days!N88,'Loan Detail'!$B$3*'Loan Detail'!$B$5,Balance!N88), 0)</f>
        <v>-232.20256164245342</v>
      </c>
      <c r="O88" s="8">
        <f>IF( Days!O88 &gt; 0, IPMT('Loan Detail'!$B$2/'Loan Detail'!$B$5, Days!O88,'Loan Detail'!$B$3*'Loan Detail'!$B$5,Balance!O88), 0)</f>
        <v>-232.01198883907261</v>
      </c>
      <c r="P88" s="8">
        <f>IF( Days!P88 &gt; 0, IPMT('Loan Detail'!$B$2/'Loan Detail'!$B$5, Days!P88,'Loan Detail'!$B$3*'Loan Detail'!$B$5,Balance!P88), 0)</f>
        <v>-231.82137139466531</v>
      </c>
      <c r="Q88" s="8">
        <f>IF( Days!Q88 &gt; 0, IPMT('Loan Detail'!$B$2/'Loan Detail'!$B$5, Days!Q88,'Loan Detail'!$B$3*'Loan Detail'!$B$5,Balance!Q88), 0)</f>
        <v>-231.63070929877443</v>
      </c>
      <c r="R88" s="8">
        <f>IF( Days!R88 &gt; 0, IPMT('Loan Detail'!$B$2/'Loan Detail'!$B$5, Days!R88,'Loan Detail'!$B$3*'Loan Detail'!$B$5,Balance!R88), 0)</f>
        <v>-231.4400025409405</v>
      </c>
      <c r="S88" s="8">
        <f>IF( Days!S88 &gt; 0, IPMT('Loan Detail'!$B$2/'Loan Detail'!$B$5, Days!S88,'Loan Detail'!$B$3*'Loan Detail'!$B$5,Balance!S88), 0)</f>
        <v>-231.24925111070169</v>
      </c>
      <c r="T88" s="8">
        <f>IF( Days!T88 &gt; 0, IPMT('Loan Detail'!$B$2/'Loan Detail'!$B$5, Days!T88,'Loan Detail'!$B$3*'Loan Detail'!$B$5,Balance!T88), 0)</f>
        <v>-231.05845499759363</v>
      </c>
      <c r="U88" s="8">
        <f>IF( Days!U88 &gt; 0, IPMT('Loan Detail'!$B$2/'Loan Detail'!$B$5, Days!U88,'Loan Detail'!$B$3*'Loan Detail'!$B$5,Balance!U88), 0)</f>
        <v>-230.86761419114947</v>
      </c>
      <c r="V88" s="8">
        <f>IF( Days!V88 &gt; 0, IPMT('Loan Detail'!$B$2/'Loan Detail'!$B$5, Days!V88,'Loan Detail'!$B$3*'Loan Detail'!$B$5,Balance!V88), 0)</f>
        <v>-230.67672868089997</v>
      </c>
      <c r="W88" s="8">
        <f>IF( Days!W88 &gt; 0, IPMT('Loan Detail'!$B$2/'Loan Detail'!$B$5, Days!W88,'Loan Detail'!$B$3*'Loan Detail'!$B$5,Balance!W88), 0)</f>
        <v>-230.48579845637337</v>
      </c>
      <c r="X88" s="8">
        <f>IF( Days!X88 &gt; 0, IPMT('Loan Detail'!$B$2/'Loan Detail'!$B$5, Days!X88,'Loan Detail'!$B$3*'Loan Detail'!$B$5,Balance!X88), 0)</f>
        <v>-230.2948235070956</v>
      </c>
      <c r="Y88" s="8">
        <f>IF( Days!Y88 &gt; 0, IPMT('Loan Detail'!$B$2/'Loan Detail'!$B$5, Days!Y88,'Loan Detail'!$B$3*'Loan Detail'!$B$5,Balance!Y88), 0)</f>
        <v>-230.10380382258995</v>
      </c>
      <c r="Z88" s="8">
        <f>IF( Days!Z88 &gt; 0, IPMT('Loan Detail'!$B$2/'Loan Detail'!$B$5, Days!Z88,'Loan Detail'!$B$3*'Loan Detail'!$B$5,Balance!Z88), 0)</f>
        <v>-229.91273939237743</v>
      </c>
      <c r="AA88" s="8">
        <f>IF( Days!AA88 &gt; 0, IPMT('Loan Detail'!$B$2/'Loan Detail'!$B$5, Days!AA88,'Loan Detail'!$B$3*'Loan Detail'!$B$5,Balance!AA88), 0)</f>
        <v>-229.72163020597642</v>
      </c>
      <c r="AB88" s="8">
        <f>IF( Days!AB88 &gt; 0, IPMT('Loan Detail'!$B$2/'Loan Detail'!$B$5, Days!AB88,'Loan Detail'!$B$3*'Loan Detail'!$B$5,Balance!AB88), 0)</f>
        <v>-229.53047625290299</v>
      </c>
      <c r="AC88" s="8">
        <f>IF( Days!AC88 &gt; 0, IPMT('Loan Detail'!$B$2/'Loan Detail'!$B$5, Days!AC88,'Loan Detail'!$B$3*'Loan Detail'!$B$5,Balance!AC88), 0)</f>
        <v>-229.3392775226707</v>
      </c>
      <c r="AD88" s="8">
        <f>IF( Days!AD88 &gt; 0, IPMT('Loan Detail'!$B$2/'Loan Detail'!$B$5, Days!AD88,'Loan Detail'!$B$3*'Loan Detail'!$B$5,Balance!AD88), 0)</f>
        <v>-229.14803400479059</v>
      </c>
      <c r="AE88" s="8">
        <f>IF( Days!AE88 &gt; 0, IPMT('Loan Detail'!$B$2/'Loan Detail'!$B$5, Days!AE88,'Loan Detail'!$B$3*'Loan Detail'!$B$5,Balance!AE88), 0)</f>
        <v>-228.95674568877141</v>
      </c>
      <c r="AF88" s="8">
        <f>IF( Days!AF88 &gt; 0, IPMT('Loan Detail'!$B$2/'Loan Detail'!$B$5, Days!AF88,'Loan Detail'!$B$3*'Loan Detail'!$B$5,Balance!AF88), 0)</f>
        <v>-228.76541256411929</v>
      </c>
      <c r="AG88" s="8">
        <f>IF( Days!AG88 &gt; 0, IPMT('Loan Detail'!$B$2/'Loan Detail'!$B$5, Days!AG88,'Loan Detail'!$B$3*'Loan Detail'!$B$5,Balance!AG88), 0)</f>
        <v>-228.57403462033798</v>
      </c>
      <c r="AH88" s="8">
        <f>IF( Days!AH88 &gt; 0, IPMT('Loan Detail'!$B$2/'Loan Detail'!$B$5, Days!AH88,'Loan Detail'!$B$3*'Loan Detail'!$B$5,Balance!AH88), 0)</f>
        <v>-228.38261184692871</v>
      </c>
      <c r="AI88" s="8">
        <f>IF( Days!AI88 &gt; 0, IPMT('Loan Detail'!$B$2/'Loan Detail'!$B$5, Days!AI88,'Loan Detail'!$B$3*'Loan Detail'!$B$5,Balance!AI88), 0)</f>
        <v>-228.19114423339039</v>
      </c>
    </row>
    <row r="89" spans="1:35" x14ac:dyDescent="0.3">
      <c r="A89">
        <v>87</v>
      </c>
      <c r="B89">
        <f t="shared" si="1"/>
        <v>31</v>
      </c>
      <c r="C89" s="11">
        <v>46235</v>
      </c>
      <c r="D89" s="19">
        <f>SUM(E89:INDEX(E89:AI89,1,B89))</f>
        <v>-7067.3098143461211</v>
      </c>
      <c r="E89" s="8">
        <f>IF( Days!E89 &gt; 0, IPMT('Loan Detail'!$B$2/'Loan Detail'!$B$5, Days!E89,'Loan Detail'!$B$3*'Loan Detail'!$B$5,Balance!E89), 0)</f>
        <v>-228.01383489024985</v>
      </c>
      <c r="F89" s="8">
        <f>IF( Days!F89 &gt; 0, IPMT('Loan Detail'!$B$2/'Loan Detail'!$B$5, Days!F89,'Loan Detail'!$B$3*'Loan Detail'!$B$5,Balance!F89), 0)</f>
        <v>-227.82226563197378</v>
      </c>
      <c r="G89" s="8">
        <f>IF( Days!G89 &gt; 0, IPMT('Loan Detail'!$B$2/'Loan Detail'!$B$5, Days!G89,'Loan Detail'!$B$3*'Loan Detail'!$B$5,Balance!G89), 0)</f>
        <v>-227.63065149925495</v>
      </c>
      <c r="H89" s="8">
        <f>IF( Days!H89 &gt; 0, IPMT('Loan Detail'!$B$2/'Loan Detail'!$B$5, Days!H89,'Loan Detail'!$B$3*'Loan Detail'!$B$5,Balance!H89), 0)</f>
        <v>-227.43899248158186</v>
      </c>
      <c r="I89" s="8">
        <f>IF( Days!I89 &gt; 0, IPMT('Loan Detail'!$B$2/'Loan Detail'!$B$5, Days!I89,'Loan Detail'!$B$3*'Loan Detail'!$B$5,Balance!I89), 0)</f>
        <v>-230.54885958577827</v>
      </c>
      <c r="J89" s="8">
        <f>IF( Days!J89 &gt; 0, IPMT('Loan Detail'!$B$2/'Loan Detail'!$B$5, Days!J89,'Loan Detail'!$B$3*'Loan Detail'!$B$5,Balance!J89), 0)</f>
        <v>-230.35432493651976</v>
      </c>
      <c r="K89" s="8">
        <f>IF( Days!K89 &gt; 0, IPMT('Loan Detail'!$B$2/'Loan Detail'!$B$5, Days!K89,'Loan Detail'!$B$3*'Loan Detail'!$B$5,Balance!K89), 0)</f>
        <v>-230.15974471818586</v>
      </c>
      <c r="L89" s="8">
        <f>IF( Days!L89 &gt; 0, IPMT('Loan Detail'!$B$2/'Loan Detail'!$B$5, Days!L89,'Loan Detail'!$B$3*'Loan Detail'!$B$5,Balance!L89), 0)</f>
        <v>-229.96511892010227</v>
      </c>
      <c r="M89" s="8">
        <f>IF( Days!M89 &gt; 0, IPMT('Loan Detail'!$B$2/'Loan Detail'!$B$5, Days!M89,'Loan Detail'!$B$3*'Loan Detail'!$B$5,Balance!M89), 0)</f>
        <v>-229.77044753159191</v>
      </c>
      <c r="N89" s="8">
        <f>IF( Days!N89 &gt; 0, IPMT('Loan Detail'!$B$2/'Loan Detail'!$B$5, Days!N89,'Loan Detail'!$B$3*'Loan Detail'!$B$5,Balance!N89), 0)</f>
        <v>-229.57573054197553</v>
      </c>
      <c r="O89" s="8">
        <f>IF( Days!O89 &gt; 0, IPMT('Loan Detail'!$B$2/'Loan Detail'!$B$5, Days!O89,'Loan Detail'!$B$3*'Loan Detail'!$B$5,Balance!O89), 0)</f>
        <v>-229.38096794057114</v>
      </c>
      <c r="P89" s="8">
        <f>IF( Days!P89 &gt; 0, IPMT('Loan Detail'!$B$2/'Loan Detail'!$B$5, Days!P89,'Loan Detail'!$B$3*'Loan Detail'!$B$5,Balance!P89), 0)</f>
        <v>-229.18615971669442</v>
      </c>
      <c r="Q89" s="8">
        <f>IF( Days!Q89 &gt; 0, IPMT('Loan Detail'!$B$2/'Loan Detail'!$B$5, Days!Q89,'Loan Detail'!$B$3*'Loan Detail'!$B$5,Balance!Q89), 0)</f>
        <v>-228.99130585965835</v>
      </c>
      <c r="R89" s="8">
        <f>IF( Days!R89 &gt; 0, IPMT('Loan Detail'!$B$2/'Loan Detail'!$B$5, Days!R89,'Loan Detail'!$B$3*'Loan Detail'!$B$5,Balance!R89), 0)</f>
        <v>-228.79640635877357</v>
      </c>
      <c r="S89" s="8">
        <f>IF( Days!S89 &gt; 0, IPMT('Loan Detail'!$B$2/'Loan Detail'!$B$5, Days!S89,'Loan Detail'!$B$3*'Loan Detail'!$B$5,Balance!S89), 0)</f>
        <v>-228.60146120334824</v>
      </c>
      <c r="T89" s="8">
        <f>IF( Days!T89 &gt; 0, IPMT('Loan Detail'!$B$2/'Loan Detail'!$B$5, Days!T89,'Loan Detail'!$B$3*'Loan Detail'!$B$5,Balance!T89), 0)</f>
        <v>-228.40647038268781</v>
      </c>
      <c r="U89" s="8">
        <f>IF( Days!U89 &gt; 0, IPMT('Loan Detail'!$B$2/'Loan Detail'!$B$5, Days!U89,'Loan Detail'!$B$3*'Loan Detail'!$B$5,Balance!U89), 0)</f>
        <v>-228.21143388609542</v>
      </c>
      <c r="V89" s="8">
        <f>IF( Days!V89 &gt; 0, IPMT('Loan Detail'!$B$2/'Loan Detail'!$B$5, Days!V89,'Loan Detail'!$B$3*'Loan Detail'!$B$5,Balance!V89), 0)</f>
        <v>-228.0163517028717</v>
      </c>
      <c r="W89" s="8">
        <f>IF( Days!W89 &gt; 0, IPMT('Loan Detail'!$B$2/'Loan Detail'!$B$5, Days!W89,'Loan Detail'!$B$3*'Loan Detail'!$B$5,Balance!W89), 0)</f>
        <v>-227.82122382231461</v>
      </c>
      <c r="X89" s="8">
        <f>IF( Days!X89 &gt; 0, IPMT('Loan Detail'!$B$2/'Loan Detail'!$B$5, Days!X89,'Loan Detail'!$B$3*'Loan Detail'!$B$5,Balance!X89), 0)</f>
        <v>-227.6260502337197</v>
      </c>
      <c r="Y89" s="8">
        <f>IF( Days!Y89 &gt; 0, IPMT('Loan Detail'!$B$2/'Loan Detail'!$B$5, Days!Y89,'Loan Detail'!$B$3*'Loan Detail'!$B$5,Balance!Y89), 0)</f>
        <v>-227.43083092638014</v>
      </c>
      <c r="Z89" s="8">
        <f>IF( Days!Z89 &gt; 0, IPMT('Loan Detail'!$B$2/'Loan Detail'!$B$5, Days!Z89,'Loan Detail'!$B$3*'Loan Detail'!$B$5,Balance!Z89), 0)</f>
        <v>-227.23556588958638</v>
      </c>
      <c r="AA89" s="8">
        <f>IF( Days!AA89 &gt; 0, IPMT('Loan Detail'!$B$2/'Loan Detail'!$B$5, Days!AA89,'Loan Detail'!$B$3*'Loan Detail'!$B$5,Balance!AA89), 0)</f>
        <v>-227.04025511262643</v>
      </c>
      <c r="AB89" s="8">
        <f>IF( Days!AB89 &gt; 0, IPMT('Loan Detail'!$B$2/'Loan Detail'!$B$5, Days!AB89,'Loan Detail'!$B$3*'Loan Detail'!$B$5,Balance!AB89), 0)</f>
        <v>-226.84489858478585</v>
      </c>
      <c r="AC89" s="8">
        <f>IF( Days!AC89 &gt; 0, IPMT('Loan Detail'!$B$2/'Loan Detail'!$B$5, Days!AC89,'Loan Detail'!$B$3*'Loan Detail'!$B$5,Balance!AC89), 0)</f>
        <v>-226.64949629534769</v>
      </c>
      <c r="AD89" s="8">
        <f>IF( Days!AD89 &gt; 0, IPMT('Loan Detail'!$B$2/'Loan Detail'!$B$5, Days!AD89,'Loan Detail'!$B$3*'Loan Detail'!$B$5,Balance!AD89), 0)</f>
        <v>-226.4540482335924</v>
      </c>
      <c r="AE89" s="8">
        <f>IF( Days!AE89 &gt; 0, IPMT('Loan Detail'!$B$2/'Loan Detail'!$B$5, Days!AE89,'Loan Detail'!$B$3*'Loan Detail'!$B$5,Balance!AE89), 0)</f>
        <v>-226.25855438879796</v>
      </c>
      <c r="AF89" s="8">
        <f>IF( Days!AF89 &gt; 0, IPMT('Loan Detail'!$B$2/'Loan Detail'!$B$5, Days!AF89,'Loan Detail'!$B$3*'Loan Detail'!$B$5,Balance!AF89), 0)</f>
        <v>-226.06301475023989</v>
      </c>
      <c r="AG89" s="8">
        <f>IF( Days!AG89 &gt; 0, IPMT('Loan Detail'!$B$2/'Loan Detail'!$B$5, Days!AG89,'Loan Detail'!$B$3*'Loan Detail'!$B$5,Balance!AG89), 0)</f>
        <v>-225.86742930719117</v>
      </c>
      <c r="AH89" s="8">
        <f>IF( Days!AH89 &gt; 0, IPMT('Loan Detail'!$B$2/'Loan Detail'!$B$5, Days!AH89,'Loan Detail'!$B$3*'Loan Detail'!$B$5,Balance!AH89), 0)</f>
        <v>-225.67179804892217</v>
      </c>
      <c r="AI89" s="8">
        <f>IF( Days!AI89 &gt; 0, IPMT('Loan Detail'!$B$2/'Loan Detail'!$B$5, Days!AI89,'Loan Detail'!$B$3*'Loan Detail'!$B$5,Balance!AI89), 0)</f>
        <v>-225.47612096470098</v>
      </c>
    </row>
    <row r="90" spans="1:35" x14ac:dyDescent="0.3">
      <c r="A90">
        <v>88</v>
      </c>
      <c r="B90">
        <f t="shared" si="1"/>
        <v>30</v>
      </c>
      <c r="C90" s="11">
        <v>46266</v>
      </c>
      <c r="D90" s="19">
        <f>SUM(E90:INDEX(E90:AI90,1,B90))</f>
        <v>-6755.5300234735096</v>
      </c>
      <c r="E90" s="8">
        <f>IF( Days!E90 &gt; 0, IPMT('Loan Detail'!$B$2/'Loan Detail'!$B$5, Days!E90,'Loan Detail'!$B$3*'Loan Detail'!$B$5,Balance!E90), 0)</f>
        <v>-225.27331254557157</v>
      </c>
      <c r="F90" s="8">
        <f>IF( Days!F90 &gt; 0, IPMT('Loan Detail'!$B$2/'Loan Detail'!$B$5, Days!F90,'Loan Detail'!$B$3*'Loan Detail'!$B$5,Balance!F90), 0)</f>
        <v>-225.07754993454074</v>
      </c>
      <c r="G90" s="8">
        <f>IF( Days!G90 &gt; 0, IPMT('Loan Detail'!$B$2/'Loan Detail'!$B$5, Days!G90,'Loan Detail'!$B$3*'Loan Detail'!$B$5,Balance!G90), 0)</f>
        <v>-224.88174146678867</v>
      </c>
      <c r="H90" s="8">
        <f>IF( Days!H90 &gt; 0, IPMT('Loan Detail'!$B$2/'Loan Detail'!$B$5, Days!H90,'Loan Detail'!$B$3*'Loan Detail'!$B$5,Balance!H90), 0)</f>
        <v>-224.68588713157359</v>
      </c>
      <c r="I90" s="8">
        <f>IF( Days!I90 &gt; 0, IPMT('Loan Detail'!$B$2/'Loan Detail'!$B$5, Days!I90,'Loan Detail'!$B$3*'Loan Detail'!$B$5,Balance!I90), 0)</f>
        <v>-227.70489306756872</v>
      </c>
      <c r="J90" s="8">
        <f>IF( Days!J90 &gt; 0, IPMT('Loan Detail'!$B$2/'Loan Detail'!$B$5, Days!J90,'Loan Detail'!$B$3*'Loan Detail'!$B$5,Balance!J90), 0)</f>
        <v>-227.50614083411207</v>
      </c>
      <c r="K90" s="8">
        <f>IF( Days!K90 &gt; 0, IPMT('Loan Detail'!$B$2/'Loan Detail'!$B$5, Days!K90,'Loan Detail'!$B$3*'Loan Detail'!$B$5,Balance!K90), 0)</f>
        <v>-227.3073420436254</v>
      </c>
      <c r="L90" s="8">
        <f>IF( Days!L90 &gt; 0, IPMT('Loan Detail'!$B$2/'Loan Detail'!$B$5, Days!L90,'Loan Detail'!$B$3*'Loan Detail'!$B$5,Balance!L90), 0)</f>
        <v>-227.10849668520285</v>
      </c>
      <c r="M90" s="8">
        <f>IF( Days!M90 &gt; 0, IPMT('Loan Detail'!$B$2/'Loan Detail'!$B$5, Days!M90,'Loan Detail'!$B$3*'Loan Detail'!$B$5,Balance!M90), 0)</f>
        <v>-226.90960474793604</v>
      </c>
      <c r="N90" s="8">
        <f>IF( Days!N90 &gt; 0, IPMT('Loan Detail'!$B$2/'Loan Detail'!$B$5, Days!N90,'Loan Detail'!$B$3*'Loan Detail'!$B$5,Balance!N90), 0)</f>
        <v>-226.71066622091413</v>
      </c>
      <c r="O90" s="8">
        <f>IF( Days!O90 &gt; 0, IPMT('Loan Detail'!$B$2/'Loan Detail'!$B$5, Days!O90,'Loan Detail'!$B$3*'Loan Detail'!$B$5,Balance!O90), 0)</f>
        <v>-226.51168109322356</v>
      </c>
      <c r="P90" s="8">
        <f>IF( Days!P90 &gt; 0, IPMT('Loan Detail'!$B$2/'Loan Detail'!$B$5, Days!P90,'Loan Detail'!$B$3*'Loan Detail'!$B$5,Balance!P90), 0)</f>
        <v>-226.31264935394825</v>
      </c>
      <c r="Q90" s="8">
        <f>IF( Days!Q90 &gt; 0, IPMT('Loan Detail'!$B$2/'Loan Detail'!$B$5, Days!Q90,'Loan Detail'!$B$3*'Loan Detail'!$B$5,Balance!Q90), 0)</f>
        <v>-226.11357099216963</v>
      </c>
      <c r="R90" s="8">
        <f>IF( Days!R90 &gt; 0, IPMT('Loan Detail'!$B$2/'Loan Detail'!$B$5, Days!R90,'Loan Detail'!$B$3*'Loan Detail'!$B$5,Balance!R90), 0)</f>
        <v>-225.91444599696655</v>
      </c>
      <c r="S90" s="8">
        <f>IF( Days!S90 &gt; 0, IPMT('Loan Detail'!$B$2/'Loan Detail'!$B$5, Days!S90,'Loan Detail'!$B$3*'Loan Detail'!$B$5,Balance!S90), 0)</f>
        <v>-225.7152743574153</v>
      </c>
      <c r="T90" s="8">
        <f>IF( Days!T90 &gt; 0, IPMT('Loan Detail'!$B$2/'Loan Detail'!$B$5, Days!T90,'Loan Detail'!$B$3*'Loan Detail'!$B$5,Balance!T90), 0)</f>
        <v>-225.51605606258954</v>
      </c>
      <c r="U90" s="8">
        <f>IF( Days!U90 &gt; 0, IPMT('Loan Detail'!$B$2/'Loan Detail'!$B$5, Days!U90,'Loan Detail'!$B$3*'Loan Detail'!$B$5,Balance!U90), 0)</f>
        <v>-225.31679110156045</v>
      </c>
      <c r="V90" s="8">
        <f>IF( Days!V90 &gt; 0, IPMT('Loan Detail'!$B$2/'Loan Detail'!$B$5, Days!V90,'Loan Detail'!$B$3*'Loan Detail'!$B$5,Balance!V90), 0)</f>
        <v>-225.11747946339673</v>
      </c>
      <c r="W90" s="8">
        <f>IF( Days!W90 &gt; 0, IPMT('Loan Detail'!$B$2/'Loan Detail'!$B$5, Days!W90,'Loan Detail'!$B$3*'Loan Detail'!$B$5,Balance!W90), 0)</f>
        <v>-224.91812113716426</v>
      </c>
      <c r="X90" s="8">
        <f>IF( Days!X90 &gt; 0, IPMT('Loan Detail'!$B$2/'Loan Detail'!$B$5, Days!X90,'Loan Detail'!$B$3*'Loan Detail'!$B$5,Balance!X90), 0)</f>
        <v>-224.71871611192671</v>
      </c>
      <c r="Y90" s="8">
        <f>IF( Days!Y90 &gt; 0, IPMT('Loan Detail'!$B$2/'Loan Detail'!$B$5, Days!Y90,'Loan Detail'!$B$3*'Loan Detail'!$B$5,Balance!Y90), 0)</f>
        <v>-224.51926437674481</v>
      </c>
      <c r="Z90" s="8">
        <f>IF( Days!Z90 &gt; 0, IPMT('Loan Detail'!$B$2/'Loan Detail'!$B$5, Days!Z90,'Loan Detail'!$B$3*'Loan Detail'!$B$5,Balance!Z90), 0)</f>
        <v>-224.31976592067701</v>
      </c>
      <c r="AA90" s="8">
        <f>IF( Days!AA90 &gt; 0, IPMT('Loan Detail'!$B$2/'Loan Detail'!$B$5, Days!AA90,'Loan Detail'!$B$3*'Loan Detail'!$B$5,Balance!AA90), 0)</f>
        <v>-224.12022073277913</v>
      </c>
      <c r="AB90" s="8">
        <f>IF( Days!AB90 &gt; 0, IPMT('Loan Detail'!$B$2/'Loan Detail'!$B$5, Days!AB90,'Loan Detail'!$B$3*'Loan Detail'!$B$5,Balance!AB90), 0)</f>
        <v>-223.92062880210429</v>
      </c>
      <c r="AC90" s="8">
        <f>IF( Days!AC90 &gt; 0, IPMT('Loan Detail'!$B$2/'Loan Detail'!$B$5, Days!AC90,'Loan Detail'!$B$3*'Loan Detail'!$B$5,Balance!AC90), 0)</f>
        <v>-223.72099011770325</v>
      </c>
      <c r="AD90" s="8">
        <f>IF( Days!AD90 &gt; 0, IPMT('Loan Detail'!$B$2/'Loan Detail'!$B$5, Days!AD90,'Loan Detail'!$B$3*'Loan Detail'!$B$5,Balance!AD90), 0)</f>
        <v>-223.52130466862414</v>
      </c>
      <c r="AE90" s="8">
        <f>IF( Days!AE90 &gt; 0, IPMT('Loan Detail'!$B$2/'Loan Detail'!$B$5, Days!AE90,'Loan Detail'!$B$3*'Loan Detail'!$B$5,Balance!AE90), 0)</f>
        <v>-223.32157244391237</v>
      </c>
      <c r="AF90" s="8">
        <f>IF( Days!AF90 &gt; 0, IPMT('Loan Detail'!$B$2/'Loan Detail'!$B$5, Days!AF90,'Loan Detail'!$B$3*'Loan Detail'!$B$5,Balance!AF90), 0)</f>
        <v>-223.12179343261104</v>
      </c>
      <c r="AG90" s="8">
        <f>IF( Days!AG90 &gt; 0, IPMT('Loan Detail'!$B$2/'Loan Detail'!$B$5, Days!AG90,'Loan Detail'!$B$3*'Loan Detail'!$B$5,Balance!AG90), 0)</f>
        <v>-222.92196762376042</v>
      </c>
      <c r="AH90" s="8">
        <f>IF( Days!AH90 &gt; 0, IPMT('Loan Detail'!$B$2/'Loan Detail'!$B$5, Days!AH90,'Loan Detail'!$B$3*'Loan Detail'!$B$5,Balance!AH90), 0)</f>
        <v>-222.72209500639843</v>
      </c>
      <c r="AI90" s="8">
        <f>IF( Days!AI90 &gt; 0, IPMT('Loan Detail'!$B$2/'Loan Detail'!$B$5, Days!AI90,'Loan Detail'!$B$3*'Loan Detail'!$B$5,Balance!AI90), 0)</f>
        <v>-222.52217556956035</v>
      </c>
    </row>
    <row r="91" spans="1:35" x14ac:dyDescent="0.3">
      <c r="A91">
        <v>89</v>
      </c>
      <c r="B91">
        <f t="shared" si="1"/>
        <v>31</v>
      </c>
      <c r="C91" s="11">
        <v>46296</v>
      </c>
      <c r="D91" s="19">
        <f>SUM(E91:INDEX(E91:AI91,1,B91))</f>
        <v>-6887.7165522896139</v>
      </c>
      <c r="E91" s="8">
        <f>IF( Days!E91 &gt; 0, IPMT('Loan Detail'!$B$2/'Loan Detail'!$B$5, Days!E91,'Loan Detail'!$B$3*'Loan Detail'!$B$5,Balance!E91), 0)</f>
        <v>-222.49589782180243</v>
      </c>
      <c r="F91" s="8">
        <f>IF( Days!F91 &gt; 0, IPMT('Loan Detail'!$B$2/'Loan Detail'!$B$5, Days!F91,'Loan Detail'!$B$3*'Loan Detail'!$B$5,Balance!F91), 0)</f>
        <v>-222.29595516863091</v>
      </c>
      <c r="G91" s="8">
        <f>IF( Days!G91 &gt; 0, IPMT('Loan Detail'!$B$2/'Loan Detail'!$B$5, Days!G91,'Loan Detail'!$B$3*'Loan Detail'!$B$5,Balance!G91), 0)</f>
        <v>-222.0959656795776</v>
      </c>
      <c r="H91" s="8">
        <f>IF( Days!H91 &gt; 0, IPMT('Loan Detail'!$B$2/'Loan Detail'!$B$5, Days!H91,'Loan Detail'!$B$3*'Loan Detail'!$B$5,Balance!H91), 0)</f>
        <v>-221.89592934367136</v>
      </c>
      <c r="I91" s="8">
        <f>IF( Days!I91 &gt; 0, IPMT('Loan Detail'!$B$2/'Loan Detail'!$B$5, Days!I91,'Loan Detail'!$B$3*'Loan Detail'!$B$5,Balance!I91), 0)</f>
        <v>-224.82628180374672</v>
      </c>
      <c r="J91" s="8">
        <f>IF( Days!J91 &gt; 0, IPMT('Loan Detail'!$B$2/'Loan Detail'!$B$5, Days!J91,'Loan Detail'!$B$3*'Loan Detail'!$B$5,Balance!J91), 0)</f>
        <v>-224.62332582320647</v>
      </c>
      <c r="K91" s="8">
        <f>IF( Days!K91 &gt; 0, IPMT('Loan Detail'!$B$2/'Loan Detail'!$B$5, Days!K91,'Loan Detail'!$B$3*'Loan Detail'!$B$5,Balance!K91), 0)</f>
        <v>-224.42032230092283</v>
      </c>
      <c r="L91" s="8">
        <f>IF( Days!L91 &gt; 0, IPMT('Loan Detail'!$B$2/'Loan Detail'!$B$5, Days!L91,'Loan Detail'!$B$3*'Loan Detail'!$B$5,Balance!L91), 0)</f>
        <v>-224.21727122575925</v>
      </c>
      <c r="M91" s="8">
        <f>IF( Days!M91 &gt; 0, IPMT('Loan Detail'!$B$2/'Loan Detail'!$B$5, Days!M91,'Loan Detail'!$B$3*'Loan Detail'!$B$5,Balance!M91), 0)</f>
        <v>-224.01417258657676</v>
      </c>
      <c r="N91" s="8">
        <f>IF( Days!N91 &gt; 0, IPMT('Loan Detail'!$B$2/'Loan Detail'!$B$5, Days!N91,'Loan Detail'!$B$3*'Loan Detail'!$B$5,Balance!N91), 0)</f>
        <v>-223.81102637223356</v>
      </c>
      <c r="O91" s="8">
        <f>IF( Days!O91 &gt; 0, IPMT('Loan Detail'!$B$2/'Loan Detail'!$B$5, Days!O91,'Loan Detail'!$B$3*'Loan Detail'!$B$5,Balance!O91), 0)</f>
        <v>-223.60783257158533</v>
      </c>
      <c r="P91" s="8">
        <f>IF( Days!P91 &gt; 0, IPMT('Loan Detail'!$B$2/'Loan Detail'!$B$5, Days!P91,'Loan Detail'!$B$3*'Loan Detail'!$B$5,Balance!P91), 0)</f>
        <v>-223.40459117348522</v>
      </c>
      <c r="Q91" s="8">
        <f>IF( Days!Q91 &gt; 0, IPMT('Loan Detail'!$B$2/'Loan Detail'!$B$5, Days!Q91,'Loan Detail'!$B$3*'Loan Detail'!$B$5,Balance!Q91), 0)</f>
        <v>-223.20130216678362</v>
      </c>
      <c r="R91" s="8">
        <f>IF( Days!R91 &gt; 0, IPMT('Loan Detail'!$B$2/'Loan Detail'!$B$5, Days!R91,'Loan Detail'!$B$3*'Loan Detail'!$B$5,Balance!R91), 0)</f>
        <v>-222.99796554032838</v>
      </c>
      <c r="S91" s="8">
        <f>IF( Days!S91 &gt; 0, IPMT('Loan Detail'!$B$2/'Loan Detail'!$B$5, Days!S91,'Loan Detail'!$B$3*'Loan Detail'!$B$5,Balance!S91), 0)</f>
        <v>-222.79458128296477</v>
      </c>
      <c r="T91" s="8">
        <f>IF( Days!T91 &gt; 0, IPMT('Loan Detail'!$B$2/'Loan Detail'!$B$5, Days!T91,'Loan Detail'!$B$3*'Loan Detail'!$B$5,Balance!T91), 0)</f>
        <v>-222.5911493835354</v>
      </c>
      <c r="U91" s="8">
        <f>IF( Days!U91 &gt; 0, IPMT('Loan Detail'!$B$2/'Loan Detail'!$B$5, Days!U91,'Loan Detail'!$B$3*'Loan Detail'!$B$5,Balance!U91), 0)</f>
        <v>-222.38766983088024</v>
      </c>
      <c r="V91" s="8">
        <f>IF( Days!V91 &gt; 0, IPMT('Loan Detail'!$B$2/'Loan Detail'!$B$5, Days!V91,'Loan Detail'!$B$3*'Loan Detail'!$B$5,Balance!V91), 0)</f>
        <v>-222.18414261383671</v>
      </c>
      <c r="W91" s="8">
        <f>IF( Days!W91 &gt; 0, IPMT('Loan Detail'!$B$2/'Loan Detail'!$B$5, Days!W91,'Loan Detail'!$B$3*'Loan Detail'!$B$5,Balance!W91), 0)</f>
        <v>-221.98056772123965</v>
      </c>
      <c r="X91" s="8">
        <f>IF( Days!X91 &gt; 0, IPMT('Loan Detail'!$B$2/'Loan Detail'!$B$5, Days!X91,'Loan Detail'!$B$3*'Loan Detail'!$B$5,Balance!X91), 0)</f>
        <v>-221.77694514192115</v>
      </c>
      <c r="Y91" s="8">
        <f>IF( Days!Y91 &gt; 0, IPMT('Loan Detail'!$B$2/'Loan Detail'!$B$5, Days!Y91,'Loan Detail'!$B$3*'Loan Detail'!$B$5,Balance!Y91), 0)</f>
        <v>-221.57327486471078</v>
      </c>
      <c r="Z91" s="8">
        <f>IF( Days!Z91 &gt; 0, IPMT('Loan Detail'!$B$2/'Loan Detail'!$B$5, Days!Z91,'Loan Detail'!$B$3*'Loan Detail'!$B$5,Balance!Z91), 0)</f>
        <v>-221.36955687843547</v>
      </c>
      <c r="AA91" s="8">
        <f>IF( Days!AA91 &gt; 0, IPMT('Loan Detail'!$B$2/'Loan Detail'!$B$5, Days!AA91,'Loan Detail'!$B$3*'Loan Detail'!$B$5,Balance!AA91), 0)</f>
        <v>-221.16579117191955</v>
      </c>
      <c r="AB91" s="8">
        <f>IF( Days!AB91 &gt; 0, IPMT('Loan Detail'!$B$2/'Loan Detail'!$B$5, Days!AB91,'Loan Detail'!$B$3*'Loan Detail'!$B$5,Balance!AB91), 0)</f>
        <v>-220.9619777339847</v>
      </c>
      <c r="AC91" s="8">
        <f>IF( Days!AC91 &gt; 0, IPMT('Loan Detail'!$B$2/'Loan Detail'!$B$5, Days!AC91,'Loan Detail'!$B$3*'Loan Detail'!$B$5,Balance!AC91), 0)</f>
        <v>-220.75811655345001</v>
      </c>
      <c r="AD91" s="8">
        <f>IF( Days!AD91 &gt; 0, IPMT('Loan Detail'!$B$2/'Loan Detail'!$B$5, Days!AD91,'Loan Detail'!$B$3*'Loan Detail'!$B$5,Balance!AD91), 0)</f>
        <v>-220.55420761913192</v>
      </c>
      <c r="AE91" s="8">
        <f>IF( Days!AE91 &gt; 0, IPMT('Loan Detail'!$B$2/'Loan Detail'!$B$5, Days!AE91,'Loan Detail'!$B$3*'Loan Detail'!$B$5,Balance!AE91), 0)</f>
        <v>-220.35025091984431</v>
      </c>
      <c r="AF91" s="8">
        <f>IF( Days!AF91 &gt; 0, IPMT('Loan Detail'!$B$2/'Loan Detail'!$B$5, Days!AF91,'Loan Detail'!$B$3*'Loan Detail'!$B$5,Balance!AF91), 0)</f>
        <v>-220.14624644439834</v>
      </c>
      <c r="AG91" s="8">
        <f>IF( Days!AG91 &gt; 0, IPMT('Loan Detail'!$B$2/'Loan Detail'!$B$5, Days!AG91,'Loan Detail'!$B$3*'Loan Detail'!$B$5,Balance!AG91), 0)</f>
        <v>-219.9421941816027</v>
      </c>
      <c r="AH91" s="8">
        <f>IF( Days!AH91 &gt; 0, IPMT('Loan Detail'!$B$2/'Loan Detail'!$B$5, Days!AH91,'Loan Detail'!$B$3*'Loan Detail'!$B$5,Balance!AH91), 0)</f>
        <v>-219.73809412026324</v>
      </c>
      <c r="AI91" s="8">
        <f>IF( Days!AI91 &gt; 0, IPMT('Loan Detail'!$B$2/'Loan Detail'!$B$5, Days!AI91,'Loan Detail'!$B$3*'Loan Detail'!$B$5,Balance!AI91), 0)</f>
        <v>-219.53394624918337</v>
      </c>
    </row>
    <row r="92" spans="1:35" x14ac:dyDescent="0.3">
      <c r="A92">
        <v>90</v>
      </c>
      <c r="B92">
        <f t="shared" si="1"/>
        <v>30</v>
      </c>
      <c r="C92" s="11">
        <v>46327</v>
      </c>
      <c r="D92" s="19">
        <f>SUM(E92:INDEX(E92:AI92,1,B92))</f>
        <v>-6569.3512882186542</v>
      </c>
      <c r="E92" s="8">
        <f>IF( Days!E92 &gt; 0, IPMT('Loan Detail'!$B$2/'Loan Detail'!$B$5, Days!E92,'Loan Detail'!$B$3*'Loan Detail'!$B$5,Balance!E92), 0)</f>
        <v>-219.34058018146919</v>
      </c>
      <c r="F92" s="8">
        <f>IF( Days!F92 &gt; 0, IPMT('Loan Detail'!$B$2/'Loan Detail'!$B$5, Days!F92,'Loan Detail'!$B$3*'Loan Detail'!$B$5,Balance!F92), 0)</f>
        <v>-219.1363265725812</v>
      </c>
      <c r="G92" s="8">
        <f>IF( Days!G92 &gt; 0, IPMT('Loan Detail'!$B$2/'Loan Detail'!$B$5, Days!G92,'Loan Detail'!$B$3*'Loan Detail'!$B$5,Balance!G92), 0)</f>
        <v>-218.93202511798492</v>
      </c>
      <c r="H92" s="8">
        <f>IF( Days!H92 &gt; 0, IPMT('Loan Detail'!$B$2/'Loan Detail'!$B$5, Days!H92,'Loan Detail'!$B$3*'Loan Detail'!$B$5,Balance!H92), 0)</f>
        <v>-218.72767580647252</v>
      </c>
      <c r="I92" s="8">
        <f>IF( Days!I92 &gt; 0, IPMT('Loan Detail'!$B$2/'Loan Detail'!$B$5, Days!I92,'Loan Detail'!$B$3*'Loan Detail'!$B$5,Balance!I92), 0)</f>
        <v>-221.56580231220204</v>
      </c>
      <c r="J92" s="8">
        <f>IF( Days!J92 &gt; 0, IPMT('Loan Detail'!$B$2/'Loan Detail'!$B$5, Days!J92,'Loan Detail'!$B$3*'Loan Detail'!$B$5,Balance!J92), 0)</f>
        <v>-221.35851074214185</v>
      </c>
      <c r="K92" s="8">
        <f>IF( Days!K92 &gt; 0, IPMT('Loan Detail'!$B$2/'Loan Detail'!$B$5, Days!K92,'Loan Detail'!$B$3*'Loan Detail'!$B$5,Balance!K92), 0)</f>
        <v>-221.15117061474129</v>
      </c>
      <c r="L92" s="8">
        <f>IF( Days!L92 &gt; 0, IPMT('Loan Detail'!$B$2/'Loan Detail'!$B$5, Days!L92,'Loan Detail'!$B$3*'Loan Detail'!$B$5,Balance!L92), 0)</f>
        <v>-220.94378191862592</v>
      </c>
      <c r="M92" s="8">
        <f>IF( Days!M92 &gt; 0, IPMT('Loan Detail'!$B$2/'Loan Detail'!$B$5, Days!M92,'Loan Detail'!$B$3*'Loan Detail'!$B$5,Balance!M92), 0)</f>
        <v>-220.7363446424188</v>
      </c>
      <c r="N92" s="8">
        <f>IF( Days!N92 &gt; 0, IPMT('Loan Detail'!$B$2/'Loan Detail'!$B$5, Days!N92,'Loan Detail'!$B$3*'Loan Detail'!$B$5,Balance!N92), 0)</f>
        <v>-220.52885877474006</v>
      </c>
      <c r="O92" s="8">
        <f>IF( Days!O92 &gt; 0, IPMT('Loan Detail'!$B$2/'Loan Detail'!$B$5, Days!O92,'Loan Detail'!$B$3*'Loan Detail'!$B$5,Balance!O92), 0)</f>
        <v>-220.32132430420739</v>
      </c>
      <c r="P92" s="8">
        <f>IF( Days!P92 &gt; 0, IPMT('Loan Detail'!$B$2/'Loan Detail'!$B$5, Days!P92,'Loan Detail'!$B$3*'Loan Detail'!$B$5,Balance!P92), 0)</f>
        <v>-220.11374121943572</v>
      </c>
      <c r="Q92" s="8">
        <f>IF( Days!Q92 &gt; 0, IPMT('Loan Detail'!$B$2/'Loan Detail'!$B$5, Days!Q92,'Loan Detail'!$B$3*'Loan Detail'!$B$5,Balance!Q92), 0)</f>
        <v>-219.90610950903735</v>
      </c>
      <c r="R92" s="8">
        <f>IF( Days!R92 &gt; 0, IPMT('Loan Detail'!$B$2/'Loan Detail'!$B$5, Days!R92,'Loan Detail'!$B$3*'Loan Detail'!$B$5,Balance!R92), 0)</f>
        <v>-219.69842916162196</v>
      </c>
      <c r="S92" s="8">
        <f>IF( Days!S92 &gt; 0, IPMT('Loan Detail'!$B$2/'Loan Detail'!$B$5, Days!S92,'Loan Detail'!$B$3*'Loan Detail'!$B$5,Balance!S92), 0)</f>
        <v>-219.49070016579634</v>
      </c>
      <c r="T92" s="8">
        <f>IF( Days!T92 &gt; 0, IPMT('Loan Detail'!$B$2/'Loan Detail'!$B$5, Days!T92,'Loan Detail'!$B$3*'Loan Detail'!$B$5,Balance!T92), 0)</f>
        <v>-219.28292251016489</v>
      </c>
      <c r="U92" s="8">
        <f>IF( Days!U92 &gt; 0, IPMT('Loan Detail'!$B$2/'Loan Detail'!$B$5, Days!U92,'Loan Detail'!$B$3*'Loan Detail'!$B$5,Balance!U92), 0)</f>
        <v>-219.07509618332915</v>
      </c>
      <c r="V92" s="8">
        <f>IF( Days!V92 &gt; 0, IPMT('Loan Detail'!$B$2/'Loan Detail'!$B$5, Days!V92,'Loan Detail'!$B$3*'Loan Detail'!$B$5,Balance!V92), 0)</f>
        <v>-218.86722117388811</v>
      </c>
      <c r="W92" s="8">
        <f>IF( Days!W92 &gt; 0, IPMT('Loan Detail'!$B$2/'Loan Detail'!$B$5, Days!W92,'Loan Detail'!$B$3*'Loan Detail'!$B$5,Balance!W92), 0)</f>
        <v>-218.65929747043799</v>
      </c>
      <c r="X92" s="8">
        <f>IF( Days!X92 &gt; 0, IPMT('Loan Detail'!$B$2/'Loan Detail'!$B$5, Days!X92,'Loan Detail'!$B$3*'Loan Detail'!$B$5,Balance!X92), 0)</f>
        <v>-218.45132506157239</v>
      </c>
      <c r="Y92" s="8">
        <f>IF( Days!Y92 &gt; 0, IPMT('Loan Detail'!$B$2/'Loan Detail'!$B$5, Days!Y92,'Loan Detail'!$B$3*'Loan Detail'!$B$5,Balance!Y92), 0)</f>
        <v>-218.2433039358823</v>
      </c>
      <c r="Z92" s="8">
        <f>IF( Days!Z92 &gt; 0, IPMT('Loan Detail'!$B$2/'Loan Detail'!$B$5, Days!Z92,'Loan Detail'!$B$3*'Loan Detail'!$B$5,Balance!Z92), 0)</f>
        <v>-218.03523408195588</v>
      </c>
      <c r="AA92" s="8">
        <f>IF( Days!AA92 &gt; 0, IPMT('Loan Detail'!$B$2/'Loan Detail'!$B$5, Days!AA92,'Loan Detail'!$B$3*'Loan Detail'!$B$5,Balance!AA92), 0)</f>
        <v>-217.82711548837872</v>
      </c>
      <c r="AB92" s="8">
        <f>IF( Days!AB92 &gt; 0, IPMT('Loan Detail'!$B$2/'Loan Detail'!$B$5, Days!AB92,'Loan Detail'!$B$3*'Loan Detail'!$B$5,Balance!AB92), 0)</f>
        <v>-217.6189481437338</v>
      </c>
      <c r="AC92" s="8">
        <f>IF( Days!AC92 &gt; 0, IPMT('Loan Detail'!$B$2/'Loan Detail'!$B$5, Days!AC92,'Loan Detail'!$B$3*'Loan Detail'!$B$5,Balance!AC92), 0)</f>
        <v>-217.41073203660125</v>
      </c>
      <c r="AD92" s="8">
        <f>IF( Days!AD92 &gt; 0, IPMT('Loan Detail'!$B$2/'Loan Detail'!$B$5, Days!AD92,'Loan Detail'!$B$3*'Loan Detail'!$B$5,Balance!AD92), 0)</f>
        <v>-217.20246715555871</v>
      </c>
      <c r="AE92" s="8">
        <f>IF( Days!AE92 &gt; 0, IPMT('Loan Detail'!$B$2/'Loan Detail'!$B$5, Days!AE92,'Loan Detail'!$B$3*'Loan Detail'!$B$5,Balance!AE92), 0)</f>
        <v>-216.994153489181</v>
      </c>
      <c r="AF92" s="8">
        <f>IF( Days!AF92 &gt; 0, IPMT('Loan Detail'!$B$2/'Loan Detail'!$B$5, Days!AF92,'Loan Detail'!$B$3*'Loan Detail'!$B$5,Balance!AF92), 0)</f>
        <v>-216.78579102604036</v>
      </c>
      <c r="AG92" s="8">
        <f>IF( Days!AG92 &gt; 0, IPMT('Loan Detail'!$B$2/'Loan Detail'!$B$5, Days!AG92,'Loan Detail'!$B$3*'Loan Detail'!$B$5,Balance!AG92), 0)</f>
        <v>-216.5773797547063</v>
      </c>
      <c r="AH92" s="8">
        <f>IF( Days!AH92 &gt; 0, IPMT('Loan Detail'!$B$2/'Loan Detail'!$B$5, Days!AH92,'Loan Detail'!$B$3*'Loan Detail'!$B$5,Balance!AH92), 0)</f>
        <v>-216.36891966374566</v>
      </c>
      <c r="AI92" s="8">
        <f>IF( Days!AI92 &gt; 0, IPMT('Loan Detail'!$B$2/'Loan Detail'!$B$5, Days!AI92,'Loan Detail'!$B$3*'Loan Detail'!$B$5,Balance!AI92), 0)</f>
        <v>-216.16041074172264</v>
      </c>
    </row>
    <row r="93" spans="1:35" x14ac:dyDescent="0.3">
      <c r="A93">
        <v>91</v>
      </c>
      <c r="B93">
        <f t="shared" si="1"/>
        <v>31</v>
      </c>
      <c r="C93" s="11">
        <v>46357</v>
      </c>
      <c r="D93" s="19">
        <f>SUM(E93:INDEX(E93:AI93,1,B93))</f>
        <v>-6681.8253955573537</v>
      </c>
      <c r="E93" s="8">
        <f>IF( Days!E93 &gt; 0, IPMT('Loan Detail'!$B$2/'Loan Detail'!$B$5, Days!E93,'Loan Detail'!$B$3*'Loan Detail'!$B$5,Balance!E93), 0)</f>
        <v>-216.1350592209657</v>
      </c>
      <c r="F93" s="8">
        <f>IF( Days!F93 &gt; 0, IPMT('Loan Detail'!$B$2/'Loan Detail'!$B$5, Days!F93,'Loan Detail'!$B$3*'Loan Detail'!$B$5,Balance!F93), 0)</f>
        <v>-215.92652591631611</v>
      </c>
      <c r="G93" s="8">
        <f>IF( Days!G93 &gt; 0, IPMT('Loan Detail'!$B$2/'Loan Detail'!$B$5, Days!G93,'Loan Detail'!$B$3*'Loan Detail'!$B$5,Balance!G93), 0)</f>
        <v>-215.71794376345409</v>
      </c>
      <c r="H93" s="8">
        <f>IF( Days!H93 &gt; 0, IPMT('Loan Detail'!$B$2/'Loan Detail'!$B$5, Days!H93,'Loan Detail'!$B$3*'Loan Detail'!$B$5,Balance!H93), 0)</f>
        <v>-215.50931275093711</v>
      </c>
      <c r="I93" s="8">
        <f>IF( Days!I93 &gt; 0, IPMT('Loan Detail'!$B$2/'Loan Detail'!$B$5, Days!I93,'Loan Detail'!$B$3*'Loan Detail'!$B$5,Balance!I93), 0)</f>
        <v>-218.25747053340183</v>
      </c>
      <c r="J93" s="8">
        <f>IF( Days!J93 &gt; 0, IPMT('Loan Detail'!$B$2/'Loan Detail'!$B$5, Days!J93,'Loan Detail'!$B$3*'Loan Detail'!$B$5,Balance!J93), 0)</f>
        <v>-218.04587518449787</v>
      </c>
      <c r="K93" s="8">
        <f>IF( Days!K93 &gt; 0, IPMT('Loan Detail'!$B$2/'Loan Detail'!$B$5, Days!K93,'Loan Detail'!$B$3*'Loan Detail'!$B$5,Balance!K93), 0)</f>
        <v>-217.83423027010815</v>
      </c>
      <c r="L93" s="8">
        <f>IF( Days!L93 &gt; 0, IPMT('Loan Detail'!$B$2/'Loan Detail'!$B$5, Days!L93,'Loan Detail'!$B$3*'Loan Detail'!$B$5,Balance!L93), 0)</f>
        <v>-217.62253577862205</v>
      </c>
      <c r="M93" s="8">
        <f>IF( Days!M93 &gt; 0, IPMT('Loan Detail'!$B$2/'Loan Detail'!$B$5, Days!M93,'Loan Detail'!$B$3*'Loan Detail'!$B$5,Balance!M93), 0)</f>
        <v>-217.41079169842627</v>
      </c>
      <c r="N93" s="8">
        <f>IF( Days!N93 &gt; 0, IPMT('Loan Detail'!$B$2/'Loan Detail'!$B$5, Days!N93,'Loan Detail'!$B$3*'Loan Detail'!$B$5,Balance!N93), 0)</f>
        <v>-217.19899801790487</v>
      </c>
      <c r="O93" s="8">
        <f>IF( Days!O93 &gt; 0, IPMT('Loan Detail'!$B$2/'Loan Detail'!$B$5, Days!O93,'Loan Detail'!$B$3*'Loan Detail'!$B$5,Balance!O93), 0)</f>
        <v>-216.98715472543913</v>
      </c>
      <c r="P93" s="8">
        <f>IF( Days!P93 &gt; 0, IPMT('Loan Detail'!$B$2/'Loan Detail'!$B$5, Days!P93,'Loan Detail'!$B$3*'Loan Detail'!$B$5,Balance!P93), 0)</f>
        <v>-216.77526180940765</v>
      </c>
      <c r="Q93" s="8">
        <f>IF( Days!Q93 &gt; 0, IPMT('Loan Detail'!$B$2/'Loan Detail'!$B$5, Days!Q93,'Loan Detail'!$B$3*'Loan Detail'!$B$5,Balance!Q93), 0)</f>
        <v>-216.56331925818617</v>
      </c>
      <c r="R93" s="8">
        <f>IF( Days!R93 &gt; 0, IPMT('Loan Detail'!$B$2/'Loan Detail'!$B$5, Days!R93,'Loan Detail'!$B$3*'Loan Detail'!$B$5,Balance!R93), 0)</f>
        <v>-216.35132706014792</v>
      </c>
      <c r="S93" s="8">
        <f>IF( Days!S93 &gt; 0, IPMT('Loan Detail'!$B$2/'Loan Detail'!$B$5, Days!S93,'Loan Detail'!$B$3*'Loan Detail'!$B$5,Balance!S93), 0)</f>
        <v>-216.13928520366335</v>
      </c>
      <c r="T93" s="8">
        <f>IF( Days!T93 &gt; 0, IPMT('Loan Detail'!$B$2/'Loan Detail'!$B$5, Days!T93,'Loan Detail'!$B$3*'Loan Detail'!$B$5,Balance!T93), 0)</f>
        <v>-215.92719367710001</v>
      </c>
      <c r="U93" s="8">
        <f>IF( Days!U93 &gt; 0, IPMT('Loan Detail'!$B$2/'Loan Detail'!$B$5, Days!U93,'Loan Detail'!$B$3*'Loan Detail'!$B$5,Balance!U93), 0)</f>
        <v>-215.71505246882288</v>
      </c>
      <c r="V93" s="8">
        <f>IF( Days!V93 &gt; 0, IPMT('Loan Detail'!$B$2/'Loan Detail'!$B$5, Days!V93,'Loan Detail'!$B$3*'Loan Detail'!$B$5,Balance!V93), 0)</f>
        <v>-215.50286156719432</v>
      </c>
      <c r="W93" s="8">
        <f>IF( Days!W93 &gt; 0, IPMT('Loan Detail'!$B$2/'Loan Detail'!$B$5, Days!W93,'Loan Detail'!$B$3*'Loan Detail'!$B$5,Balance!W93), 0)</f>
        <v>-215.29062096057368</v>
      </c>
      <c r="X93" s="8">
        <f>IF( Days!X93 &gt; 0, IPMT('Loan Detail'!$B$2/'Loan Detail'!$B$5, Days!X93,'Loan Detail'!$B$3*'Loan Detail'!$B$5,Balance!X93), 0)</f>
        <v>-215.07833063731775</v>
      </c>
      <c r="Y93" s="8">
        <f>IF( Days!Y93 &gt; 0, IPMT('Loan Detail'!$B$2/'Loan Detail'!$B$5, Days!Y93,'Loan Detail'!$B$3*'Loan Detail'!$B$5,Balance!Y93), 0)</f>
        <v>-214.86599058578068</v>
      </c>
      <c r="Z93" s="8">
        <f>IF( Days!Z93 &gt; 0, IPMT('Loan Detail'!$B$2/'Loan Detail'!$B$5, Days!Z93,'Loan Detail'!$B$3*'Loan Detail'!$B$5,Balance!Z93), 0)</f>
        <v>-214.65360079431372</v>
      </c>
      <c r="AA93" s="8">
        <f>IF( Days!AA93 &gt; 0, IPMT('Loan Detail'!$B$2/'Loan Detail'!$B$5, Days!AA93,'Loan Detail'!$B$3*'Loan Detail'!$B$5,Balance!AA93), 0)</f>
        <v>-214.44116125126544</v>
      </c>
      <c r="AB93" s="8">
        <f>IF( Days!AB93 &gt; 0, IPMT('Loan Detail'!$B$2/'Loan Detail'!$B$5, Days!AB93,'Loan Detail'!$B$3*'Loan Detail'!$B$5,Balance!AB93), 0)</f>
        <v>-214.22867194498176</v>
      </c>
      <c r="AC93" s="8">
        <f>IF( Days!AC93 &gt; 0, IPMT('Loan Detail'!$B$2/'Loan Detail'!$B$5, Days!AC93,'Loan Detail'!$B$3*'Loan Detail'!$B$5,Balance!AC93), 0)</f>
        <v>-214.01613286380578</v>
      </c>
      <c r="AD93" s="8">
        <f>IF( Days!AD93 &gt; 0, IPMT('Loan Detail'!$B$2/'Loan Detail'!$B$5, Days!AD93,'Loan Detail'!$B$3*'Loan Detail'!$B$5,Balance!AD93), 0)</f>
        <v>-213.80354399607793</v>
      </c>
      <c r="AE93" s="8">
        <f>IF( Days!AE93 &gt; 0, IPMT('Loan Detail'!$B$2/'Loan Detail'!$B$5, Days!AE93,'Loan Detail'!$B$3*'Loan Detail'!$B$5,Balance!AE93), 0)</f>
        <v>-213.59090533013583</v>
      </c>
      <c r="AF93" s="8">
        <f>IF( Days!AF93 &gt; 0, IPMT('Loan Detail'!$B$2/'Loan Detail'!$B$5, Days!AF93,'Loan Detail'!$B$3*'Loan Detail'!$B$5,Balance!AF93), 0)</f>
        <v>-213.37821685431445</v>
      </c>
      <c r="AG93" s="8">
        <f>IF( Days!AG93 &gt; 0, IPMT('Loan Detail'!$B$2/'Loan Detail'!$B$5, Days!AG93,'Loan Detail'!$B$3*'Loan Detail'!$B$5,Balance!AG93), 0)</f>
        <v>-213.16547855694594</v>
      </c>
      <c r="AH93" s="8">
        <f>IF( Days!AH93 &gt; 0, IPMT('Loan Detail'!$B$2/'Loan Detail'!$B$5, Days!AH93,'Loan Detail'!$B$3*'Loan Detail'!$B$5,Balance!AH93), 0)</f>
        <v>-212.95269042635994</v>
      </c>
      <c r="AI93" s="8">
        <f>IF( Days!AI93 &gt; 0, IPMT('Loan Detail'!$B$2/'Loan Detail'!$B$5, Days!AI93,'Loan Detail'!$B$3*'Loan Detail'!$B$5,Balance!AI93), 0)</f>
        <v>-212.73985245088301</v>
      </c>
    </row>
    <row r="94" spans="1:35" x14ac:dyDescent="0.3">
      <c r="A94">
        <v>92</v>
      </c>
      <c r="B94">
        <f t="shared" si="1"/>
        <v>31</v>
      </c>
      <c r="C94" s="11">
        <v>46388</v>
      </c>
      <c r="D94" s="19">
        <f>SUM(E94:INDEX(E94:AI94,1,B94))</f>
        <v>-6565.7719043249708</v>
      </c>
      <c r="E94" s="8">
        <f>IF( Days!E94 &gt; 0, IPMT('Loan Detail'!$B$2/'Loan Detail'!$B$5, Days!E94,'Loan Detail'!$B$3*'Loan Detail'!$B$5,Balance!E94), 0)</f>
        <v>-212.53565214055627</v>
      </c>
      <c r="F94" s="8">
        <f>IF( Days!F94 &gt; 0, IPMT('Loan Detail'!$B$2/'Loan Detail'!$B$5, Days!F94,'Loan Detail'!$B$3*'Loan Detail'!$B$5,Balance!F94), 0)</f>
        <v>-212.32270573595542</v>
      </c>
      <c r="G94" s="8">
        <f>IF( Days!G94 &gt; 0, IPMT('Loan Detail'!$B$2/'Loan Detail'!$B$5, Days!G94,'Loan Detail'!$B$3*'Loan Detail'!$B$5,Balance!G94), 0)</f>
        <v>-212.10970944938862</v>
      </c>
      <c r="H94" s="8">
        <f>IF( Days!H94 &gt; 0, IPMT('Loan Detail'!$B$2/'Loan Detail'!$B$5, Days!H94,'Loan Detail'!$B$3*'Loan Detail'!$B$5,Balance!H94), 0)</f>
        <v>-211.89666326917106</v>
      </c>
      <c r="I94" s="8">
        <f>IF( Days!I94 &gt; 0, IPMT('Loan Detail'!$B$2/'Loan Detail'!$B$5, Days!I94,'Loan Detail'!$B$3*'Loan Detail'!$B$5,Balance!I94), 0)</f>
        <v>-214.55122783506147</v>
      </c>
      <c r="J94" s="8">
        <f>IF( Days!J94 &gt; 0, IPMT('Loan Detail'!$B$2/'Loan Detail'!$B$5, Days!J94,'Loan Detail'!$B$3*'Loan Detail'!$B$5,Balance!J94), 0)</f>
        <v>-214.33519436032864</v>
      </c>
      <c r="K94" s="8">
        <f>IF( Days!K94 &gt; 0, IPMT('Loan Detail'!$B$2/'Loan Detail'!$B$5, Days!K94,'Loan Detail'!$B$3*'Loan Detail'!$B$5,Balance!K94), 0)</f>
        <v>-214.11911028049425</v>
      </c>
      <c r="L94" s="8">
        <f>IF( Days!L94 &gt; 0, IPMT('Loan Detail'!$B$2/'Loan Detail'!$B$5, Days!L94,'Loan Detail'!$B$3*'Loan Detail'!$B$5,Balance!L94), 0)</f>
        <v>-213.90297558370412</v>
      </c>
      <c r="M94" s="8">
        <f>IF( Days!M94 &gt; 0, IPMT('Loan Detail'!$B$2/'Loan Detail'!$B$5, Days!M94,'Loan Detail'!$B$3*'Loan Detail'!$B$5,Balance!M94), 0)</f>
        <v>-213.6867902581015</v>
      </c>
      <c r="N94" s="8">
        <f>IF( Days!N94 &gt; 0, IPMT('Loan Detail'!$B$2/'Loan Detail'!$B$5, Days!N94,'Loan Detail'!$B$3*'Loan Detail'!$B$5,Balance!N94), 0)</f>
        <v>-213.47055429182669</v>
      </c>
      <c r="O94" s="8">
        <f>IF( Days!O94 &gt; 0, IPMT('Loan Detail'!$B$2/'Loan Detail'!$B$5, Days!O94,'Loan Detail'!$B$3*'Loan Detail'!$B$5,Balance!O94), 0)</f>
        <v>-213.2542676730173</v>
      </c>
      <c r="P94" s="8">
        <f>IF( Days!P94 &gt; 0, IPMT('Loan Detail'!$B$2/'Loan Detail'!$B$5, Days!P94,'Loan Detail'!$B$3*'Loan Detail'!$B$5,Balance!P94), 0)</f>
        <v>-213.03793038980822</v>
      </c>
      <c r="Q94" s="8">
        <f>IF( Days!Q94 &gt; 0, IPMT('Loan Detail'!$B$2/'Loan Detail'!$B$5, Days!Q94,'Loan Detail'!$B$3*'Loan Detail'!$B$5,Balance!Q94), 0)</f>
        <v>-212.82154243033139</v>
      </c>
      <c r="R94" s="8">
        <f>IF( Days!R94 &gt; 0, IPMT('Loan Detail'!$B$2/'Loan Detail'!$B$5, Days!R94,'Loan Detail'!$B$3*'Loan Detail'!$B$5,Balance!R94), 0)</f>
        <v>-212.6051037827161</v>
      </c>
      <c r="S94" s="8">
        <f>IF( Days!S94 &gt; 0, IPMT('Loan Detail'!$B$2/'Loan Detail'!$B$5, Days!S94,'Loan Detail'!$B$3*'Loan Detail'!$B$5,Balance!S94), 0)</f>
        <v>-212.38861443508887</v>
      </c>
      <c r="T94" s="8">
        <f>IF( Days!T94 &gt; 0, IPMT('Loan Detail'!$B$2/'Loan Detail'!$B$5, Days!T94,'Loan Detail'!$B$3*'Loan Detail'!$B$5,Balance!T94), 0)</f>
        <v>-212.17207437557337</v>
      </c>
      <c r="U94" s="8">
        <f>IF( Days!U94 &gt; 0, IPMT('Loan Detail'!$B$2/'Loan Detail'!$B$5, Days!U94,'Loan Detail'!$B$3*'Loan Detail'!$B$5,Balance!U94), 0)</f>
        <v>-211.95548359229042</v>
      </c>
      <c r="V94" s="8">
        <f>IF( Days!V94 &gt; 0, IPMT('Loan Detail'!$B$2/'Loan Detail'!$B$5, Days!V94,'Loan Detail'!$B$3*'Loan Detail'!$B$5,Balance!V94), 0)</f>
        <v>-211.73884207335828</v>
      </c>
      <c r="W94" s="8">
        <f>IF( Days!W94 &gt; 0, IPMT('Loan Detail'!$B$2/'Loan Detail'!$B$5, Days!W94,'Loan Detail'!$B$3*'Loan Detail'!$B$5,Balance!W94), 0)</f>
        <v>-211.52214980689226</v>
      </c>
      <c r="X94" s="8">
        <f>IF( Days!X94 &gt; 0, IPMT('Loan Detail'!$B$2/'Loan Detail'!$B$5, Days!X94,'Loan Detail'!$B$3*'Loan Detail'!$B$5,Balance!X94), 0)</f>
        <v>-211.30540678100493</v>
      </c>
      <c r="Y94" s="8">
        <f>IF( Days!Y94 &gt; 0, IPMT('Loan Detail'!$B$2/'Loan Detail'!$B$5, Days!Y94,'Loan Detail'!$B$3*'Loan Detail'!$B$5,Balance!Y94), 0)</f>
        <v>-211.08861298380606</v>
      </c>
      <c r="Z94" s="8">
        <f>IF( Days!Z94 &gt; 0, IPMT('Loan Detail'!$B$2/'Loan Detail'!$B$5, Days!Z94,'Loan Detail'!$B$3*'Loan Detail'!$B$5,Balance!Z94), 0)</f>
        <v>-210.87176840340263</v>
      </c>
      <c r="AA94" s="8">
        <f>IF( Days!AA94 &gt; 0, IPMT('Loan Detail'!$B$2/'Loan Detail'!$B$5, Days!AA94,'Loan Detail'!$B$3*'Loan Detail'!$B$5,Balance!AA94), 0)</f>
        <v>-210.65487302789887</v>
      </c>
      <c r="AB94" s="8">
        <f>IF( Days!AB94 &gt; 0, IPMT('Loan Detail'!$B$2/'Loan Detail'!$B$5, Days!AB94,'Loan Detail'!$B$3*'Loan Detail'!$B$5,Balance!AB94), 0)</f>
        <v>-210.43792684539616</v>
      </c>
      <c r="AC94" s="8">
        <f>IF( Days!AC94 &gt; 0, IPMT('Loan Detail'!$B$2/'Loan Detail'!$B$5, Days!AC94,'Loan Detail'!$B$3*'Loan Detail'!$B$5,Balance!AC94), 0)</f>
        <v>-210.22092984399316</v>
      </c>
      <c r="AD94" s="8">
        <f>IF( Days!AD94 &gt; 0, IPMT('Loan Detail'!$B$2/'Loan Detail'!$B$5, Days!AD94,'Loan Detail'!$B$3*'Loan Detail'!$B$5,Balance!AD94), 0)</f>
        <v>-210.00388201178572</v>
      </c>
      <c r="AE94" s="8">
        <f>IF( Days!AE94 &gt; 0, IPMT('Loan Detail'!$B$2/'Loan Detail'!$B$5, Days!AE94,'Loan Detail'!$B$3*'Loan Detail'!$B$5,Balance!AE94), 0)</f>
        <v>-209.78678333686696</v>
      </c>
      <c r="AF94" s="8">
        <f>IF( Days!AF94 &gt; 0, IPMT('Loan Detail'!$B$2/'Loan Detail'!$B$5, Days!AF94,'Loan Detail'!$B$3*'Loan Detail'!$B$5,Balance!AF94), 0)</f>
        <v>-209.56963380732702</v>
      </c>
      <c r="AG94" s="8">
        <f>IF( Days!AG94 &gt; 0, IPMT('Loan Detail'!$B$2/'Loan Detail'!$B$5, Days!AG94,'Loan Detail'!$B$3*'Loan Detail'!$B$5,Balance!AG94), 0)</f>
        <v>-209.35243341125351</v>
      </c>
      <c r="AH94" s="8">
        <f>IF( Days!AH94 &gt; 0, IPMT('Loan Detail'!$B$2/'Loan Detail'!$B$5, Days!AH94,'Loan Detail'!$B$3*'Loan Detail'!$B$5,Balance!AH94), 0)</f>
        <v>-209.13518213673103</v>
      </c>
      <c r="AI94" s="8">
        <f>IF( Days!AI94 &gt; 0, IPMT('Loan Detail'!$B$2/'Loan Detail'!$B$5, Days!AI94,'Loan Detail'!$B$3*'Loan Detail'!$B$5,Balance!AI94), 0)</f>
        <v>-208.9178799718415</v>
      </c>
    </row>
    <row r="95" spans="1:35" x14ac:dyDescent="0.3">
      <c r="A95">
        <v>93</v>
      </c>
      <c r="B95">
        <f t="shared" si="1"/>
        <v>28</v>
      </c>
      <c r="C95" s="11">
        <v>46419</v>
      </c>
      <c r="D95" s="19">
        <f>SUM(E95:INDEX(E95:AI95,1,B95))</f>
        <v>-5826.8931082036961</v>
      </c>
      <c r="E95" s="8">
        <f>IF( Days!E95 &gt; 0, IPMT('Loan Detail'!$B$2/'Loan Detail'!$B$5, Days!E95,'Loan Detail'!$B$3*'Loan Detail'!$B$5,Balance!E95), 0)</f>
        <v>-208.69184231201214</v>
      </c>
      <c r="F95" s="8">
        <f>IF( Days!F95 &gt; 0, IPMT('Loan Detail'!$B$2/'Loan Detail'!$B$5, Days!F95,'Loan Detail'!$B$3*'Loan Detail'!$B$5,Balance!F95), 0)</f>
        <v>-208.47444737738994</v>
      </c>
      <c r="G95" s="8">
        <f>IF( Days!G95 &gt; 0, IPMT('Loan Detail'!$B$2/'Loan Detail'!$B$5, Days!G95,'Loan Detail'!$B$3*'Loan Detail'!$B$5,Balance!G95), 0)</f>
        <v>-208.25700151874887</v>
      </c>
      <c r="H95" s="8">
        <f>IF( Days!H95 &gt; 0, IPMT('Loan Detail'!$B$2/'Loan Detail'!$B$5, Days!H95,'Loan Detail'!$B$3*'Loan Detail'!$B$5,Balance!H95), 0)</f>
        <v>-208.03950472416</v>
      </c>
      <c r="I95" s="8">
        <f>IF( Days!I95 &gt; 0, IPMT('Loan Detail'!$B$2/'Loan Detail'!$B$5, Days!I95,'Loan Detail'!$B$3*'Loan Detail'!$B$5,Balance!I95), 0)</f>
        <v>-210.59979076625078</v>
      </c>
      <c r="J95" s="8">
        <f>IF( Days!J95 &gt; 0, IPMT('Loan Detail'!$B$2/'Loan Detail'!$B$5, Days!J95,'Loan Detail'!$B$3*'Loan Detail'!$B$5,Balance!J95), 0)</f>
        <v>-210.37928355018414</v>
      </c>
      <c r="K95" s="8">
        <f>IF( Days!K95 &gt; 0, IPMT('Loan Detail'!$B$2/'Loan Detail'!$B$5, Days!K95,'Loan Detail'!$B$3*'Loan Detail'!$B$5,Balance!K95), 0)</f>
        <v>-210.15872468105738</v>
      </c>
      <c r="L95" s="8">
        <f>IF( Days!L95 &gt; 0, IPMT('Loan Detail'!$B$2/'Loan Detail'!$B$5, Days!L95,'Loan Detail'!$B$3*'Loan Detail'!$B$5,Balance!L95), 0)</f>
        <v>-209.9381141467708</v>
      </c>
      <c r="M95" s="8">
        <f>IF( Days!M95 &gt; 0, IPMT('Loan Detail'!$B$2/'Loan Detail'!$B$5, Days!M95,'Loan Detail'!$B$3*'Loan Detail'!$B$5,Balance!M95), 0)</f>
        <v>-209.7174519352221</v>
      </c>
      <c r="N95" s="8">
        <f>IF( Days!N95 &gt; 0, IPMT('Loan Detail'!$B$2/'Loan Detail'!$B$5, Days!N95,'Loan Detail'!$B$3*'Loan Detail'!$B$5,Balance!N95), 0)</f>
        <v>-209.49673803430602</v>
      </c>
      <c r="O95" s="8">
        <f>IF( Days!O95 &gt; 0, IPMT('Loan Detail'!$B$2/'Loan Detail'!$B$5, Days!O95,'Loan Detail'!$B$3*'Loan Detail'!$B$5,Balance!O95), 0)</f>
        <v>-209.27597243191454</v>
      </c>
      <c r="P95" s="8">
        <f>IF( Days!P95 &gt; 0, IPMT('Loan Detail'!$B$2/'Loan Detail'!$B$5, Days!P95,'Loan Detail'!$B$3*'Loan Detail'!$B$5,Balance!P95), 0)</f>
        <v>-209.05515511593674</v>
      </c>
      <c r="Q95" s="8">
        <f>IF( Days!Q95 &gt; 0, IPMT('Loan Detail'!$B$2/'Loan Detail'!$B$5, Days!Q95,'Loan Detail'!$B$3*'Loan Detail'!$B$5,Balance!Q95), 0)</f>
        <v>-208.8342860742589</v>
      </c>
      <c r="R95" s="8">
        <f>IF( Days!R95 &gt; 0, IPMT('Loan Detail'!$B$2/'Loan Detail'!$B$5, Days!R95,'Loan Detail'!$B$3*'Loan Detail'!$B$5,Balance!R95), 0)</f>
        <v>-208.61336529476444</v>
      </c>
      <c r="S95" s="8">
        <f>IF( Days!S95 &gt; 0, IPMT('Loan Detail'!$B$2/'Loan Detail'!$B$5, Days!S95,'Loan Detail'!$B$3*'Loan Detail'!$B$5,Balance!S95), 0)</f>
        <v>-208.39239276533394</v>
      </c>
      <c r="T95" s="8">
        <f>IF( Days!T95 &gt; 0, IPMT('Loan Detail'!$B$2/'Loan Detail'!$B$5, Days!T95,'Loan Detail'!$B$3*'Loan Detail'!$B$5,Balance!T95), 0)</f>
        <v>-208.17136847384523</v>
      </c>
      <c r="U95" s="8">
        <f>IF( Days!U95 &gt; 0, IPMT('Loan Detail'!$B$2/'Loan Detail'!$B$5, Days!U95,'Loan Detail'!$B$3*'Loan Detail'!$B$5,Balance!U95), 0)</f>
        <v>-207.95029240817311</v>
      </c>
      <c r="V95" s="8">
        <f>IF( Days!V95 &gt; 0, IPMT('Loan Detail'!$B$2/'Loan Detail'!$B$5, Days!V95,'Loan Detail'!$B$3*'Loan Detail'!$B$5,Balance!V95), 0)</f>
        <v>-207.72916455618977</v>
      </c>
      <c r="W95" s="8">
        <f>IF( Days!W95 &gt; 0, IPMT('Loan Detail'!$B$2/'Loan Detail'!$B$5, Days!W95,'Loan Detail'!$B$3*'Loan Detail'!$B$5,Balance!W95), 0)</f>
        <v>-207.50798490576437</v>
      </c>
      <c r="X95" s="8">
        <f>IF( Days!X95 &gt; 0, IPMT('Loan Detail'!$B$2/'Loan Detail'!$B$5, Days!X95,'Loan Detail'!$B$3*'Loan Detail'!$B$5,Balance!X95), 0)</f>
        <v>-207.28675344476329</v>
      </c>
      <c r="Y95" s="8">
        <f>IF( Days!Y95 &gt; 0, IPMT('Loan Detail'!$B$2/'Loan Detail'!$B$5, Days!Y95,'Loan Detail'!$B$3*'Loan Detail'!$B$5,Balance!Y95), 0)</f>
        <v>-207.06547016105014</v>
      </c>
      <c r="Z95" s="8">
        <f>IF( Days!Z95 &gt; 0, IPMT('Loan Detail'!$B$2/'Loan Detail'!$B$5, Days!Z95,'Loan Detail'!$B$3*'Loan Detail'!$B$5,Balance!Z95), 0)</f>
        <v>-206.84413504248562</v>
      </c>
      <c r="AA95" s="8">
        <f>IF( Days!AA95 &gt; 0, IPMT('Loan Detail'!$B$2/'Loan Detail'!$B$5, Days!AA95,'Loan Detail'!$B$3*'Loan Detail'!$B$5,Balance!AA95), 0)</f>
        <v>-206.62274807692756</v>
      </c>
      <c r="AB95" s="8">
        <f>IF( Days!AB95 &gt; 0, IPMT('Loan Detail'!$B$2/'Loan Detail'!$B$5, Days!AB95,'Loan Detail'!$B$3*'Loan Detail'!$B$5,Balance!AB95), 0)</f>
        <v>-206.40130925223102</v>
      </c>
      <c r="AC95" s="8">
        <f>IF( Days!AC95 &gt; 0, IPMT('Loan Detail'!$B$2/'Loan Detail'!$B$5, Days!AC95,'Loan Detail'!$B$3*'Loan Detail'!$B$5,Balance!AC95), 0)</f>
        <v>-206.17981855624811</v>
      </c>
      <c r="AD95" s="8">
        <f>IF( Days!AD95 &gt; 0, IPMT('Loan Detail'!$B$2/'Loan Detail'!$B$5, Days!AD95,'Loan Detail'!$B$3*'Loan Detail'!$B$5,Balance!AD95), 0)</f>
        <v>-205.95827597682816</v>
      </c>
      <c r="AE95" s="8">
        <f>IF( Days!AE95 &gt; 0, IPMT('Loan Detail'!$B$2/'Loan Detail'!$B$5, Days!AE95,'Loan Detail'!$B$3*'Loan Detail'!$B$5,Balance!AE95), 0)</f>
        <v>-205.73668150181777</v>
      </c>
      <c r="AF95" s="8">
        <f>IF( Days!AF95 &gt; 0, IPMT('Loan Detail'!$B$2/'Loan Detail'!$B$5, Days!AF95,'Loan Detail'!$B$3*'Loan Detail'!$B$5,Balance!AF95), 0)</f>
        <v>-205.51503511906043</v>
      </c>
      <c r="AG95" s="8">
        <f>IF( Days!AG95 &gt; 0, IPMT('Loan Detail'!$B$2/'Loan Detail'!$B$5, Days!AG95,'Loan Detail'!$B$3*'Loan Detail'!$B$5,Balance!AG95), 0)</f>
        <v>-205.29333681639702</v>
      </c>
      <c r="AH95" s="8">
        <f>IF( Days!AH95 &gt; 0, IPMT('Loan Detail'!$B$2/'Loan Detail'!$B$5, Days!AH95,'Loan Detail'!$B$3*'Loan Detail'!$B$5,Balance!AH95), 0)</f>
        <v>-205.07158658166546</v>
      </c>
      <c r="AI95" s="8">
        <f>IF( Days!AI95 &gt; 0, IPMT('Loan Detail'!$B$2/'Loan Detail'!$B$5, Days!AI95,'Loan Detail'!$B$3*'Loan Detail'!$B$5,Balance!AI95), 0)</f>
        <v>-204.84978440270081</v>
      </c>
    </row>
    <row r="96" spans="1:35" x14ac:dyDescent="0.3">
      <c r="A96">
        <v>94</v>
      </c>
      <c r="B96">
        <f t="shared" si="1"/>
        <v>31</v>
      </c>
      <c r="C96" s="11">
        <v>46447</v>
      </c>
      <c r="D96" s="19">
        <f>SUM(E96:INDEX(E96:AI96,1,B96))</f>
        <v>-6330.8749170670126</v>
      </c>
      <c r="E96" s="8">
        <f>IF( Days!E96 &gt; 0, IPMT('Loan Detail'!$B$2/'Loan Detail'!$B$5, Days!E96,'Loan Detail'!$B$3*'Loan Detail'!$B$5,Balance!E96), 0)</f>
        <v>-205.23966240110801</v>
      </c>
      <c r="F96" s="8">
        <f>IF( Days!F96 &gt; 0, IPMT('Loan Detail'!$B$2/'Loan Detail'!$B$5, Days!F96,'Loan Detail'!$B$3*'Loan Detail'!$B$5,Balance!F96), 0)</f>
        <v>-205.01797014348554</v>
      </c>
      <c r="G96" s="8">
        <f>IF( Days!G96 &gt; 0, IPMT('Loan Detail'!$B$2/'Loan Detail'!$B$5, Days!G96,'Loan Detail'!$B$3*'Loan Detail'!$B$5,Balance!G96), 0)</f>
        <v>-204.79622595521096</v>
      </c>
      <c r="H96" s="8">
        <f>IF( Days!H96 &gt; 0, IPMT('Loan Detail'!$B$2/'Loan Detail'!$B$5, Days!H96,'Loan Detail'!$B$3*'Loan Detail'!$B$5,Balance!H96), 0)</f>
        <v>-204.57442982411965</v>
      </c>
      <c r="I96" s="8">
        <f>IF( Days!I96 &gt; 0, IPMT('Loan Detail'!$B$2/'Loan Detail'!$B$5, Days!I96,'Loan Detail'!$B$3*'Loan Detail'!$B$5,Balance!I96), 0)</f>
        <v>-207.04871907807922</v>
      </c>
      <c r="J96" s="8">
        <f>IF( Days!J96 &gt; 0, IPMT('Loan Detail'!$B$2/'Loan Detail'!$B$5, Days!J96,'Loan Detail'!$B$3*'Loan Detail'!$B$5,Balance!J96), 0)</f>
        <v>-206.82389137395225</v>
      </c>
      <c r="K96" s="8">
        <f>IF( Days!K96 &gt; 0, IPMT('Loan Detail'!$B$2/'Loan Detail'!$B$5, Days!K96,'Loan Detail'!$B$3*'Loan Detail'!$B$5,Balance!K96), 0)</f>
        <v>-206.59901100470546</v>
      </c>
      <c r="L96" s="8">
        <f>IF( Days!L96 &gt; 0, IPMT('Loan Detail'!$B$2/'Loan Detail'!$B$5, Days!L96,'Loan Detail'!$B$3*'Loan Detail'!$B$5,Balance!L96), 0)</f>
        <v>-206.37407795800235</v>
      </c>
      <c r="M96" s="8">
        <f>IF( Days!M96 &gt; 0, IPMT('Loan Detail'!$B$2/'Loan Detail'!$B$5, Days!M96,'Loan Detail'!$B$3*'Loan Detail'!$B$5,Balance!M96), 0)</f>
        <v>-206.14909222150339</v>
      </c>
      <c r="N96" s="8">
        <f>IF( Days!N96 &gt; 0, IPMT('Loan Detail'!$B$2/'Loan Detail'!$B$5, Days!N96,'Loan Detail'!$B$3*'Loan Detail'!$B$5,Balance!N96), 0)</f>
        <v>-205.92405378286614</v>
      </c>
      <c r="O96" s="8">
        <f>IF( Days!O96 &gt; 0, IPMT('Loan Detail'!$B$2/'Loan Detail'!$B$5, Days!O96,'Loan Detail'!$B$3*'Loan Detail'!$B$5,Balance!O96), 0)</f>
        <v>-205.6989626297453</v>
      </c>
      <c r="P96" s="8">
        <f>IF( Days!P96 &gt; 0, IPMT('Loan Detail'!$B$2/'Loan Detail'!$B$5, Days!P96,'Loan Detail'!$B$3*'Loan Detail'!$B$5,Balance!P96), 0)</f>
        <v>-205.47381874979268</v>
      </c>
      <c r="Q96" s="8">
        <f>IF( Days!Q96 &gt; 0, IPMT('Loan Detail'!$B$2/'Loan Detail'!$B$5, Days!Q96,'Loan Detail'!$B$3*'Loan Detail'!$B$5,Balance!Q96), 0)</f>
        <v>-205.24862213065725</v>
      </c>
      <c r="R96" s="8">
        <f>IF( Days!R96 &gt; 0, IPMT('Loan Detail'!$B$2/'Loan Detail'!$B$5, Days!R96,'Loan Detail'!$B$3*'Loan Detail'!$B$5,Balance!R96), 0)</f>
        <v>-205.02337275998505</v>
      </c>
      <c r="S96" s="8">
        <f>IF( Days!S96 &gt; 0, IPMT('Loan Detail'!$B$2/'Loan Detail'!$B$5, Days!S96,'Loan Detail'!$B$3*'Loan Detail'!$B$5,Balance!S96), 0)</f>
        <v>-204.79807062541909</v>
      </c>
      <c r="T96" s="8">
        <f>IF( Days!T96 &gt; 0, IPMT('Loan Detail'!$B$2/'Loan Detail'!$B$5, Days!T96,'Loan Detail'!$B$3*'Loan Detail'!$B$5,Balance!T96), 0)</f>
        <v>-204.57271571459972</v>
      </c>
      <c r="U96" s="8">
        <f>IF( Days!U96 &gt; 0, IPMT('Loan Detail'!$B$2/'Loan Detail'!$B$5, Days!U96,'Loan Detail'!$B$3*'Loan Detail'!$B$5,Balance!U96), 0)</f>
        <v>-204.34730801516429</v>
      </c>
      <c r="V96" s="8">
        <f>IF( Days!V96 &gt; 0, IPMT('Loan Detail'!$B$2/'Loan Detail'!$B$5, Days!V96,'Loan Detail'!$B$3*'Loan Detail'!$B$5,Balance!V96), 0)</f>
        <v>-204.12184751474717</v>
      </c>
      <c r="W96" s="8">
        <f>IF( Days!W96 &gt; 0, IPMT('Loan Detail'!$B$2/'Loan Detail'!$B$5, Days!W96,'Loan Detail'!$B$3*'Loan Detail'!$B$5,Balance!W96), 0)</f>
        <v>-203.89633420098002</v>
      </c>
      <c r="X96" s="8">
        <f>IF( Days!X96 &gt; 0, IPMT('Loan Detail'!$B$2/'Loan Detail'!$B$5, Days!X96,'Loan Detail'!$B$3*'Loan Detail'!$B$5,Balance!X96), 0)</f>
        <v>-203.67076806149134</v>
      </c>
      <c r="Y96" s="8">
        <f>IF( Days!Y96 &gt; 0, IPMT('Loan Detail'!$B$2/'Loan Detail'!$B$5, Days!Y96,'Loan Detail'!$B$3*'Loan Detail'!$B$5,Balance!Y96), 0)</f>
        <v>-203.44514908390695</v>
      </c>
      <c r="Z96" s="8">
        <f>IF( Days!Z96 &gt; 0, IPMT('Loan Detail'!$B$2/'Loan Detail'!$B$5, Days!Z96,'Loan Detail'!$B$3*'Loan Detail'!$B$5,Balance!Z96), 0)</f>
        <v>-203.21947725584985</v>
      </c>
      <c r="AA96" s="8">
        <f>IF( Days!AA96 &gt; 0, IPMT('Loan Detail'!$B$2/'Loan Detail'!$B$5, Days!AA96,'Loan Detail'!$B$3*'Loan Detail'!$B$5,Balance!AA96), 0)</f>
        <v>-202.99375256493983</v>
      </c>
      <c r="AB96" s="8">
        <f>IF( Days!AB96 &gt; 0, IPMT('Loan Detail'!$B$2/'Loan Detail'!$B$5, Days!AB96,'Loan Detail'!$B$3*'Loan Detail'!$B$5,Balance!AB96), 0)</f>
        <v>-202.76797499879393</v>
      </c>
      <c r="AC96" s="8">
        <f>IF( Days!AC96 &gt; 0, IPMT('Loan Detail'!$B$2/'Loan Detail'!$B$5, Days!AC96,'Loan Detail'!$B$3*'Loan Detail'!$B$5,Balance!AC96), 0)</f>
        <v>-202.54214454502647</v>
      </c>
      <c r="AD96" s="8">
        <f>IF( Days!AD96 &gt; 0, IPMT('Loan Detail'!$B$2/'Loan Detail'!$B$5, Days!AD96,'Loan Detail'!$B$3*'Loan Detail'!$B$5,Balance!AD96), 0)</f>
        <v>-202.31626119124851</v>
      </c>
      <c r="AE96" s="8">
        <f>IF( Days!AE96 &gt; 0, IPMT('Loan Detail'!$B$2/'Loan Detail'!$B$5, Days!AE96,'Loan Detail'!$B$3*'Loan Detail'!$B$5,Balance!AE96), 0)</f>
        <v>-202.09032492506856</v>
      </c>
      <c r="AF96" s="8">
        <f>IF( Days!AF96 &gt; 0, IPMT('Loan Detail'!$B$2/'Loan Detail'!$B$5, Days!AF96,'Loan Detail'!$B$3*'Loan Detail'!$B$5,Balance!AF96), 0)</f>
        <v>-201.86433573409201</v>
      </c>
      <c r="AG96" s="8">
        <f>IF( Days!AG96 &gt; 0, IPMT('Loan Detail'!$B$2/'Loan Detail'!$B$5, Days!AG96,'Loan Detail'!$B$3*'Loan Detail'!$B$5,Balance!AG96), 0)</f>
        <v>-201.6382936059214</v>
      </c>
      <c r="AH96" s="8">
        <f>IF( Days!AH96 &gt; 0, IPMT('Loan Detail'!$B$2/'Loan Detail'!$B$5, Days!AH96,'Loan Detail'!$B$3*'Loan Detail'!$B$5,Balance!AH96), 0)</f>
        <v>-201.41219852815638</v>
      </c>
      <c r="AI96" s="8">
        <f>IF( Days!AI96 &gt; 0, IPMT('Loan Detail'!$B$2/'Loan Detail'!$B$5, Days!AI96,'Loan Detail'!$B$3*'Loan Detail'!$B$5,Balance!AI96), 0)</f>
        <v>-201.18605048839362</v>
      </c>
    </row>
    <row r="97" spans="1:35" x14ac:dyDescent="0.3">
      <c r="A97">
        <v>95</v>
      </c>
      <c r="B97">
        <f t="shared" si="1"/>
        <v>30</v>
      </c>
      <c r="C97" s="11">
        <v>46478</v>
      </c>
      <c r="D97" s="19">
        <f>SUM(E97:INDEX(E97:AI97,1,B97))</f>
        <v>-5997.9748826084215</v>
      </c>
      <c r="E97" s="8">
        <f>IF( Days!E97 &gt; 0, IPMT('Loan Detail'!$B$2/'Loan Detail'!$B$5, Days!E97,'Loan Detail'!$B$3*'Loan Detail'!$B$5,Balance!E97), 0)</f>
        <v>-200.99523002304443</v>
      </c>
      <c r="F97" s="8">
        <f>IF( Days!F97 &gt; 0, IPMT('Loan Detail'!$B$2/'Loan Detail'!$B$5, Days!F97,'Loan Detail'!$B$3*'Loan Detail'!$B$5,Balance!F97), 0)</f>
        <v>-200.76893618828353</v>
      </c>
      <c r="G97" s="8">
        <f>IF( Days!G97 &gt; 0, IPMT('Loan Detail'!$B$2/'Loan Detail'!$B$5, Days!G97,'Loan Detail'!$B$3*'Loan Detail'!$B$5,Balance!G97), 0)</f>
        <v>-200.54258934496681</v>
      </c>
      <c r="H97" s="8">
        <f>IF( Days!H97 &gt; 0, IPMT('Loan Detail'!$B$2/'Loan Detail'!$B$5, Days!H97,'Loan Detail'!$B$3*'Loan Detail'!$B$5,Balance!H97), 0)</f>
        <v>-200.31618948067722</v>
      </c>
      <c r="I97" s="8">
        <f>IF( Days!I97 &gt; 0, IPMT('Loan Detail'!$B$2/'Loan Detail'!$B$5, Days!I97,'Loan Detail'!$B$3*'Loan Detail'!$B$5,Balance!I97), 0)</f>
        <v>-202.69479712856304</v>
      </c>
      <c r="J97" s="8">
        <f>IF( Days!J97 &gt; 0, IPMT('Loan Detail'!$B$2/'Loan Detail'!$B$5, Days!J97,'Loan Detail'!$B$3*'Loan Detail'!$B$5,Balance!J97), 0)</f>
        <v>-202.46534219974043</v>
      </c>
      <c r="K97" s="8">
        <f>IF( Days!K97 &gt; 0, IPMT('Loan Detail'!$B$2/'Loan Detail'!$B$5, Days!K97,'Loan Detail'!$B$3*'Loan Detail'!$B$5,Balance!K97), 0)</f>
        <v>-202.23583352188655</v>
      </c>
      <c r="L97" s="8">
        <f>IF( Days!L97 &gt; 0, IPMT('Loan Detail'!$B$2/'Loan Detail'!$B$5, Days!L97,'Loan Detail'!$B$3*'Loan Detail'!$B$5,Balance!L97), 0)</f>
        <v>-202.00627108241088</v>
      </c>
      <c r="M97" s="8">
        <f>IF( Days!M97 &gt; 0, IPMT('Loan Detail'!$B$2/'Loan Detail'!$B$5, Days!M97,'Loan Detail'!$B$3*'Loan Detail'!$B$5,Balance!M97), 0)</f>
        <v>-201.7766548687199</v>
      </c>
      <c r="N97" s="8">
        <f>IF( Days!N97 &gt; 0, IPMT('Loan Detail'!$B$2/'Loan Detail'!$B$5, Days!N97,'Loan Detail'!$B$3*'Loan Detail'!$B$5,Balance!N97), 0)</f>
        <v>-201.54698486821727</v>
      </c>
      <c r="O97" s="8">
        <f>IF( Days!O97 &gt; 0, IPMT('Loan Detail'!$B$2/'Loan Detail'!$B$5, Days!O97,'Loan Detail'!$B$3*'Loan Detail'!$B$5,Balance!O97), 0)</f>
        <v>-201.31726106830354</v>
      </c>
      <c r="P97" s="8">
        <f>IF( Days!P97 &gt; 0, IPMT('Loan Detail'!$B$2/'Loan Detail'!$B$5, Days!P97,'Loan Detail'!$B$3*'Loan Detail'!$B$5,Balance!P97), 0)</f>
        <v>-201.08748345637642</v>
      </c>
      <c r="Q97" s="8">
        <f>IF( Days!Q97 &gt; 0, IPMT('Loan Detail'!$B$2/'Loan Detail'!$B$5, Days!Q97,'Loan Detail'!$B$3*'Loan Detail'!$B$5,Balance!Q97), 0)</f>
        <v>-200.85765201983057</v>
      </c>
      <c r="R97" s="8">
        <f>IF( Days!R97 &gt; 0, IPMT('Loan Detail'!$B$2/'Loan Detail'!$B$5, Days!R97,'Loan Detail'!$B$3*'Loan Detail'!$B$5,Balance!R97), 0)</f>
        <v>-200.62776674605783</v>
      </c>
      <c r="S97" s="8">
        <f>IF( Days!S97 &gt; 0, IPMT('Loan Detail'!$B$2/'Loan Detail'!$B$5, Days!S97,'Loan Detail'!$B$3*'Loan Detail'!$B$5,Balance!S97), 0)</f>
        <v>-200.39782762244701</v>
      </c>
      <c r="T97" s="8">
        <f>IF( Days!T97 &gt; 0, IPMT('Loan Detail'!$B$2/'Loan Detail'!$B$5, Days!T97,'Loan Detail'!$B$3*'Loan Detail'!$B$5,Balance!T97), 0)</f>
        <v>-200.16783463638393</v>
      </c>
      <c r="U97" s="8">
        <f>IF( Days!U97 &gt; 0, IPMT('Loan Detail'!$B$2/'Loan Detail'!$B$5, Days!U97,'Loan Detail'!$B$3*'Loan Detail'!$B$5,Balance!U97), 0)</f>
        <v>-199.93778777525148</v>
      </c>
      <c r="V97" s="8">
        <f>IF( Days!V97 &gt; 0, IPMT('Loan Detail'!$B$2/'Loan Detail'!$B$5, Days!V97,'Loan Detail'!$B$3*'Loan Detail'!$B$5,Balance!V97), 0)</f>
        <v>-199.70768702642965</v>
      </c>
      <c r="W97" s="8">
        <f>IF( Days!W97 &gt; 0, IPMT('Loan Detail'!$B$2/'Loan Detail'!$B$5, Days!W97,'Loan Detail'!$B$3*'Loan Detail'!$B$5,Balance!W97), 0)</f>
        <v>-199.47753237729549</v>
      </c>
      <c r="X97" s="8">
        <f>IF( Days!X97 &gt; 0, IPMT('Loan Detail'!$B$2/'Loan Detail'!$B$5, Days!X97,'Loan Detail'!$B$3*'Loan Detail'!$B$5,Balance!X97), 0)</f>
        <v>-199.24732381522293</v>
      </c>
      <c r="Y97" s="8">
        <f>IF( Days!Y97 &gt; 0, IPMT('Loan Detail'!$B$2/'Loan Detail'!$B$5, Days!Y97,'Loan Detail'!$B$3*'Loan Detail'!$B$5,Balance!Y97), 0)</f>
        <v>-199.01706132758309</v>
      </c>
      <c r="Z97" s="8">
        <f>IF( Days!Z97 &gt; 0, IPMT('Loan Detail'!$B$2/'Loan Detail'!$B$5, Days!Z97,'Loan Detail'!$B$3*'Loan Detail'!$B$5,Balance!Z97), 0)</f>
        <v>-198.78674490174404</v>
      </c>
      <c r="AA97" s="8">
        <f>IF( Days!AA97 &gt; 0, IPMT('Loan Detail'!$B$2/'Loan Detail'!$B$5, Days!AA97,'Loan Detail'!$B$3*'Loan Detail'!$B$5,Balance!AA97), 0)</f>
        <v>-198.55637452507108</v>
      </c>
      <c r="AB97" s="8">
        <f>IF( Days!AB97 &gt; 0, IPMT('Loan Detail'!$B$2/'Loan Detail'!$B$5, Days!AB97,'Loan Detail'!$B$3*'Loan Detail'!$B$5,Balance!AB97), 0)</f>
        <v>-198.32595018492626</v>
      </c>
      <c r="AC97" s="8">
        <f>IF( Days!AC97 &gt; 0, IPMT('Loan Detail'!$B$2/'Loan Detail'!$B$5, Days!AC97,'Loan Detail'!$B$3*'Loan Detail'!$B$5,Balance!AC97), 0)</f>
        <v>-198.09547186866891</v>
      </c>
      <c r="AD97" s="8">
        <f>IF( Days!AD97 &gt; 0, IPMT('Loan Detail'!$B$2/'Loan Detail'!$B$5, Days!AD97,'Loan Detail'!$B$3*'Loan Detail'!$B$5,Balance!AD97), 0)</f>
        <v>-197.8649395636553</v>
      </c>
      <c r="AE97" s="8">
        <f>IF( Days!AE97 &gt; 0, IPMT('Loan Detail'!$B$2/'Loan Detail'!$B$5, Days!AE97,'Loan Detail'!$B$3*'Loan Detail'!$B$5,Balance!AE97), 0)</f>
        <v>-197.63435325723873</v>
      </c>
      <c r="AF97" s="8">
        <f>IF( Days!AF97 &gt; 0, IPMT('Loan Detail'!$B$2/'Loan Detail'!$B$5, Days!AF97,'Loan Detail'!$B$3*'Loan Detail'!$B$5,Balance!AF97), 0)</f>
        <v>-197.40371293676952</v>
      </c>
      <c r="AG97" s="8">
        <f>IF( Days!AG97 &gt; 0, IPMT('Loan Detail'!$B$2/'Loan Detail'!$B$5, Days!AG97,'Loan Detail'!$B$3*'Loan Detail'!$B$5,Balance!AG97), 0)</f>
        <v>-197.17301858959516</v>
      </c>
      <c r="AH97" s="8">
        <f>IF( Days!AH97 &gt; 0, IPMT('Loan Detail'!$B$2/'Loan Detail'!$B$5, Days!AH97,'Loan Detail'!$B$3*'Loan Detail'!$B$5,Balance!AH97), 0)</f>
        <v>-196.94227020305996</v>
      </c>
      <c r="AI97" s="8">
        <f>IF( Days!AI97 &gt; 0, IPMT('Loan Detail'!$B$2/'Loan Detail'!$B$5, Days!AI97,'Loan Detail'!$B$3*'Loan Detail'!$B$5,Balance!AI97), 0)</f>
        <v>-196.7114677645055</v>
      </c>
    </row>
    <row r="98" spans="1:35" x14ac:dyDescent="0.3">
      <c r="A98">
        <v>96</v>
      </c>
      <c r="B98">
        <f t="shared" si="1"/>
        <v>31</v>
      </c>
      <c r="C98" s="11">
        <v>46508</v>
      </c>
      <c r="D98" s="19">
        <f>SUM(E98:INDEX(E98:AI98,1,B98))</f>
        <v>-6056.6715695843632</v>
      </c>
      <c r="E98" s="8">
        <f>IF( Days!E98 &gt; 0, IPMT('Loan Detail'!$B$2/'Loan Detail'!$B$5, Days!E98,'Loan Detail'!$B$3*'Loan Detail'!$B$5,Balance!E98), 0)</f>
        <v>-196.68888954537312</v>
      </c>
      <c r="F98" s="8">
        <f>IF( Days!F98 &gt; 0, IPMT('Loan Detail'!$B$2/'Loan Detail'!$B$5, Days!F98,'Loan Detail'!$B$3*'Loan Detail'!$B$5,Balance!F98), 0)</f>
        <v>-196.45805953946802</v>
      </c>
      <c r="G98" s="8">
        <f>IF( Days!G98 &gt; 0, IPMT('Loan Detail'!$B$2/'Loan Detail'!$B$5, Days!G98,'Loan Detail'!$B$3*'Loan Detail'!$B$5,Balance!G98), 0)</f>
        <v>-196.22717546242458</v>
      </c>
      <c r="H98" s="8">
        <f>IF( Days!H98 &gt; 0, IPMT('Loan Detail'!$B$2/'Loan Detail'!$B$5, Days!H98,'Loan Detail'!$B$3*'Loan Detail'!$B$5,Balance!H98), 0)</f>
        <v>-195.9962373015768</v>
      </c>
      <c r="I98" s="8">
        <f>IF( Days!I98 &gt; 0, IPMT('Loan Detail'!$B$2/'Loan Detail'!$B$5, Days!I98,'Loan Detail'!$B$3*'Loan Detail'!$B$5,Balance!I98), 0)</f>
        <v>-198.28153487855781</v>
      </c>
      <c r="J98" s="8">
        <f>IF( Days!J98 &gt; 0, IPMT('Loan Detail'!$B$2/'Loan Detail'!$B$5, Days!J98,'Loan Detail'!$B$3*'Loan Detail'!$B$5,Balance!J98), 0)</f>
        <v>-198.04751873253196</v>
      </c>
      <c r="K98" s="8">
        <f>IF( Days!K98 &gt; 0, IPMT('Loan Detail'!$B$2/'Loan Detail'!$B$5, Days!K98,'Loan Detail'!$B$3*'Loan Detail'!$B$5,Balance!K98), 0)</f>
        <v>-197.81344776902543</v>
      </c>
      <c r="L98" s="8">
        <f>IF( Days!L98 &gt; 0, IPMT('Loan Detail'!$B$2/'Loan Detail'!$B$5, Days!L98,'Loan Detail'!$B$3*'Loan Detail'!$B$5,Balance!L98), 0)</f>
        <v>-197.57932197519727</v>
      </c>
      <c r="M98" s="8">
        <f>IF( Days!M98 &gt; 0, IPMT('Loan Detail'!$B$2/'Loan Detail'!$B$5, Days!M98,'Loan Detail'!$B$3*'Loan Detail'!$B$5,Balance!M98), 0)</f>
        <v>-197.34514133820372</v>
      </c>
      <c r="N98" s="8">
        <f>IF( Days!N98 &gt; 0, IPMT('Loan Detail'!$B$2/'Loan Detail'!$B$5, Days!N98,'Loan Detail'!$B$3*'Loan Detail'!$B$5,Balance!N98), 0)</f>
        <v>-197.11090584519789</v>
      </c>
      <c r="O98" s="8">
        <f>IF( Days!O98 &gt; 0, IPMT('Loan Detail'!$B$2/'Loan Detail'!$B$5, Days!O98,'Loan Detail'!$B$3*'Loan Detail'!$B$5,Balance!O98), 0)</f>
        <v>-196.87661548333006</v>
      </c>
      <c r="P98" s="8">
        <f>IF( Days!P98 &gt; 0, IPMT('Loan Detail'!$B$2/'Loan Detail'!$B$5, Days!P98,'Loan Detail'!$B$3*'Loan Detail'!$B$5,Balance!P98), 0)</f>
        <v>-196.64227023974732</v>
      </c>
      <c r="Q98" s="8">
        <f>IF( Days!Q98 &gt; 0, IPMT('Loan Detail'!$B$2/'Loan Detail'!$B$5, Days!Q98,'Loan Detail'!$B$3*'Loan Detail'!$B$5,Balance!Q98), 0)</f>
        <v>-196.40787010159383</v>
      </c>
      <c r="R98" s="8">
        <f>IF( Days!R98 &gt; 0, IPMT('Loan Detail'!$B$2/'Loan Detail'!$B$5, Days!R98,'Loan Detail'!$B$3*'Loan Detail'!$B$5,Balance!R98), 0)</f>
        <v>-196.17341505601067</v>
      </c>
      <c r="S98" s="8">
        <f>IF( Days!S98 &gt; 0, IPMT('Loan Detail'!$B$2/'Loan Detail'!$B$5, Days!S98,'Loan Detail'!$B$3*'Loan Detail'!$B$5,Balance!S98), 0)</f>
        <v>-195.93890509013605</v>
      </c>
      <c r="T98" s="8">
        <f>IF( Days!T98 &gt; 0, IPMT('Loan Detail'!$B$2/'Loan Detail'!$B$5, Days!T98,'Loan Detail'!$B$3*'Loan Detail'!$B$5,Balance!T98), 0)</f>
        <v>-195.70434019110505</v>
      </c>
      <c r="U98" s="8">
        <f>IF( Days!U98 &gt; 0, IPMT('Loan Detail'!$B$2/'Loan Detail'!$B$5, Days!U98,'Loan Detail'!$B$3*'Loan Detail'!$B$5,Balance!U98), 0)</f>
        <v>-195.46972034604977</v>
      </c>
      <c r="V98" s="8">
        <f>IF( Days!V98 &gt; 0, IPMT('Loan Detail'!$B$2/'Loan Detail'!$B$5, Days!V98,'Loan Detail'!$B$3*'Loan Detail'!$B$5,Balance!V98), 0)</f>
        <v>-195.23504554209919</v>
      </c>
      <c r="W98" s="8">
        <f>IF( Days!W98 &gt; 0, IPMT('Loan Detail'!$B$2/'Loan Detail'!$B$5, Days!W98,'Loan Detail'!$B$3*'Loan Detail'!$B$5,Balance!W98), 0)</f>
        <v>-195.00031576637954</v>
      </c>
      <c r="X98" s="8">
        <f>IF( Days!X98 &gt; 0, IPMT('Loan Detail'!$B$2/'Loan Detail'!$B$5, Days!X98,'Loan Detail'!$B$3*'Loan Detail'!$B$5,Balance!X98), 0)</f>
        <v>-194.76553100601379</v>
      </c>
      <c r="Y98" s="8">
        <f>IF( Days!Y98 &gt; 0, IPMT('Loan Detail'!$B$2/'Loan Detail'!$B$5, Days!Y98,'Loan Detail'!$B$3*'Loan Detail'!$B$5,Balance!Y98), 0)</f>
        <v>-194.53069124812197</v>
      </c>
      <c r="Z98" s="8">
        <f>IF( Days!Z98 &gt; 0, IPMT('Loan Detail'!$B$2/'Loan Detail'!$B$5, Days!Z98,'Loan Detail'!$B$3*'Loan Detail'!$B$5,Balance!Z98), 0)</f>
        <v>-194.29579647982106</v>
      </c>
      <c r="AA98" s="8">
        <f>IF( Days!AA98 &gt; 0, IPMT('Loan Detail'!$B$2/'Loan Detail'!$B$5, Days!AA98,'Loan Detail'!$B$3*'Loan Detail'!$B$5,Balance!AA98), 0)</f>
        <v>-194.06084668822518</v>
      </c>
      <c r="AB98" s="8">
        <f>IF( Days!AB98 &gt; 0, IPMT('Loan Detail'!$B$2/'Loan Detail'!$B$5, Days!AB98,'Loan Detail'!$B$3*'Loan Detail'!$B$5,Balance!AB98), 0)</f>
        <v>-193.82584186044522</v>
      </c>
      <c r="AC98" s="8">
        <f>IF( Days!AC98 &gt; 0, IPMT('Loan Detail'!$B$2/'Loan Detail'!$B$5, Days!AC98,'Loan Detail'!$B$3*'Loan Detail'!$B$5,Balance!AC98), 0)</f>
        <v>-193.59078198358918</v>
      </c>
      <c r="AD98" s="8">
        <f>IF( Days!AD98 &gt; 0, IPMT('Loan Detail'!$B$2/'Loan Detail'!$B$5, Days!AD98,'Loan Detail'!$B$3*'Loan Detail'!$B$5,Balance!AD98), 0)</f>
        <v>-193.35566704476199</v>
      </c>
      <c r="AE98" s="8">
        <f>IF( Days!AE98 &gt; 0, IPMT('Loan Detail'!$B$2/'Loan Detail'!$B$5, Days!AE98,'Loan Detail'!$B$3*'Loan Detail'!$B$5,Balance!AE98), 0)</f>
        <v>-193.1204970310655</v>
      </c>
      <c r="AF98" s="8">
        <f>IF( Days!AF98 &gt; 0, IPMT('Loan Detail'!$B$2/'Loan Detail'!$B$5, Days!AF98,'Loan Detail'!$B$3*'Loan Detail'!$B$5,Balance!AF98), 0)</f>
        <v>-192.88527192959876</v>
      </c>
      <c r="AG98" s="8">
        <f>IF( Days!AG98 &gt; 0, IPMT('Loan Detail'!$B$2/'Loan Detail'!$B$5, Days!AG98,'Loan Detail'!$B$3*'Loan Detail'!$B$5,Balance!AG98), 0)</f>
        <v>-192.64999172745752</v>
      </c>
      <c r="AH98" s="8">
        <f>IF( Days!AH98 &gt; 0, IPMT('Loan Detail'!$B$2/'Loan Detail'!$B$5, Days!AH98,'Loan Detail'!$B$3*'Loan Detail'!$B$5,Balance!AH98), 0)</f>
        <v>-192.41465641173471</v>
      </c>
      <c r="AI98" s="8">
        <f>IF( Days!AI98 &gt; 0, IPMT('Loan Detail'!$B$2/'Loan Detail'!$B$5, Days!AI98,'Loan Detail'!$B$3*'Loan Detail'!$B$5,Balance!AI98), 0)</f>
        <v>-192.17926596952009</v>
      </c>
    </row>
    <row r="99" spans="1:35" x14ac:dyDescent="0.3">
      <c r="A99">
        <v>97</v>
      </c>
      <c r="B99">
        <f t="shared" si="1"/>
        <v>30</v>
      </c>
      <c r="C99" s="11">
        <v>46539</v>
      </c>
      <c r="D99" s="19">
        <f>SUM(E99:INDEX(E99:AI99,1,B99))</f>
        <v>-5717.807911892889</v>
      </c>
      <c r="E99" s="8">
        <f>IF( Days!E99 &gt; 0, IPMT('Loan Detail'!$B$2/'Loan Detail'!$B$5, Days!E99,'Loan Detail'!$B$3*'Loan Detail'!$B$5,Balance!E99), 0)</f>
        <v>-191.94765602101245</v>
      </c>
      <c r="F99" s="8">
        <f>IF( Days!F99 &gt; 0, IPMT('Loan Detail'!$B$2/'Loan Detail'!$B$5, Days!F99,'Loan Detail'!$B$3*'Loan Detail'!$B$5,Balance!F99), 0)</f>
        <v>-191.71215058103633</v>
      </c>
      <c r="G99" s="8">
        <f>IF( Days!G99 &gt; 0, IPMT('Loan Detail'!$B$2/'Loan Detail'!$B$5, Days!G99,'Loan Detail'!$B$3*'Loan Detail'!$B$5,Balance!G99), 0)</f>
        <v>-191.47658997471743</v>
      </c>
      <c r="H99" s="8">
        <f>IF( Days!H99 &gt; 0, IPMT('Loan Detail'!$B$2/'Loan Detail'!$B$5, Days!H99,'Loan Detail'!$B$3*'Loan Detail'!$B$5,Balance!H99), 0)</f>
        <v>-191.24097418913323</v>
      </c>
      <c r="I99" s="8">
        <f>IF( Days!I99 &gt; 0, IPMT('Loan Detail'!$B$2/'Loan Detail'!$B$5, Days!I99,'Loan Detail'!$B$3*'Loan Detail'!$B$5,Balance!I99), 0)</f>
        <v>-193.42920566340396</v>
      </c>
      <c r="J99" s="8">
        <f>IF( Days!J99 &gt; 0, IPMT('Loan Detail'!$B$2/'Loan Detail'!$B$5, Days!J99,'Loan Detail'!$B$3*'Loan Detail'!$B$5,Balance!J99), 0)</f>
        <v>-193.19048805952201</v>
      </c>
      <c r="K99" s="8">
        <f>IF( Days!K99 &gt; 0, IPMT('Loan Detail'!$B$2/'Loan Detail'!$B$5, Days!K99,'Loan Detail'!$B$3*'Loan Detail'!$B$5,Balance!K99), 0)</f>
        <v>-192.95171453685887</v>
      </c>
      <c r="L99" s="8">
        <f>IF( Days!L99 &gt; 0, IPMT('Loan Detail'!$B$2/'Loan Detail'!$B$5, Days!L99,'Loan Detail'!$B$3*'Loan Detail'!$B$5,Balance!L99), 0)</f>
        <v>-192.71288508231584</v>
      </c>
      <c r="M99" s="8">
        <f>IF( Days!M99 &gt; 0, IPMT('Loan Detail'!$B$2/'Loan Detail'!$B$5, Days!M99,'Loan Detail'!$B$3*'Loan Detail'!$B$5,Balance!M99), 0)</f>
        <v>-192.47399968279092</v>
      </c>
      <c r="N99" s="8">
        <f>IF( Days!N99 &gt; 0, IPMT('Loan Detail'!$B$2/'Loan Detail'!$B$5, Days!N99,'Loan Detail'!$B$3*'Loan Detail'!$B$5,Balance!N99), 0)</f>
        <v>-192.2350583251793</v>
      </c>
      <c r="O99" s="8">
        <f>IF( Days!O99 &gt; 0, IPMT('Loan Detail'!$B$2/'Loan Detail'!$B$5, Days!O99,'Loan Detail'!$B$3*'Loan Detail'!$B$5,Balance!O99), 0)</f>
        <v>-191.99606099637293</v>
      </c>
      <c r="P99" s="8">
        <f>IF( Days!P99 &gt; 0, IPMT('Loan Detail'!$B$2/'Loan Detail'!$B$5, Days!P99,'Loan Detail'!$B$3*'Loan Detail'!$B$5,Balance!P99), 0)</f>
        <v>-191.75700768326075</v>
      </c>
      <c r="Q99" s="8">
        <f>IF( Days!Q99 &gt; 0, IPMT('Loan Detail'!$B$2/'Loan Detail'!$B$5, Days!Q99,'Loan Detail'!$B$3*'Loan Detail'!$B$5,Balance!Q99), 0)</f>
        <v>-191.51789837272867</v>
      </c>
      <c r="R99" s="8">
        <f>IF( Days!R99 &gt; 0, IPMT('Loan Detail'!$B$2/'Loan Detail'!$B$5, Days!R99,'Loan Detail'!$B$3*'Loan Detail'!$B$5,Balance!R99), 0)</f>
        <v>-191.27873305165946</v>
      </c>
      <c r="S99" s="8">
        <f>IF( Days!S99 &gt; 0, IPMT('Loan Detail'!$B$2/'Loan Detail'!$B$5, Days!S99,'Loan Detail'!$B$3*'Loan Detail'!$B$5,Balance!S99), 0)</f>
        <v>-191.0395117069329</v>
      </c>
      <c r="T99" s="8">
        <f>IF( Days!T99 &gt; 0, IPMT('Loan Detail'!$B$2/'Loan Detail'!$B$5, Days!T99,'Loan Detail'!$B$3*'Loan Detail'!$B$5,Balance!T99), 0)</f>
        <v>-190.80023432542552</v>
      </c>
      <c r="U99" s="8">
        <f>IF( Days!U99 &gt; 0, IPMT('Loan Detail'!$B$2/'Loan Detail'!$B$5, Days!U99,'Loan Detail'!$B$3*'Loan Detail'!$B$5,Balance!U99), 0)</f>
        <v>-190.56090089401098</v>
      </c>
      <c r="V99" s="8">
        <f>IF( Days!V99 &gt; 0, IPMT('Loan Detail'!$B$2/'Loan Detail'!$B$5, Days!V99,'Loan Detail'!$B$3*'Loan Detail'!$B$5,Balance!V99), 0)</f>
        <v>-190.3215113995598</v>
      </c>
      <c r="W99" s="8">
        <f>IF( Days!W99 &gt; 0, IPMT('Loan Detail'!$B$2/'Loan Detail'!$B$5, Days!W99,'Loan Detail'!$B$3*'Loan Detail'!$B$5,Balance!W99), 0)</f>
        <v>-190.08206582893936</v>
      </c>
      <c r="X99" s="8">
        <f>IF( Days!X99 &gt; 0, IPMT('Loan Detail'!$B$2/'Loan Detail'!$B$5, Days!X99,'Loan Detail'!$B$3*'Loan Detail'!$B$5,Balance!X99), 0)</f>
        <v>-189.84256416901397</v>
      </c>
      <c r="Y99" s="8">
        <f>IF( Days!Y99 &gt; 0, IPMT('Loan Detail'!$B$2/'Loan Detail'!$B$5, Days!Y99,'Loan Detail'!$B$3*'Loan Detail'!$B$5,Balance!Y99), 0)</f>
        <v>-189.60300640664502</v>
      </c>
      <c r="Z99" s="8">
        <f>IF( Days!Z99 &gt; 0, IPMT('Loan Detail'!$B$2/'Loan Detail'!$B$5, Days!Z99,'Loan Detail'!$B$3*'Loan Detail'!$B$5,Balance!Z99), 0)</f>
        <v>-189.36339252869058</v>
      </c>
      <c r="AA99" s="8">
        <f>IF( Days!AA99 &gt; 0, IPMT('Loan Detail'!$B$2/'Loan Detail'!$B$5, Days!AA99,'Loan Detail'!$B$3*'Loan Detail'!$B$5,Balance!AA99), 0)</f>
        <v>-189.12372252200589</v>
      </c>
      <c r="AB99" s="8">
        <f>IF( Days!AB99 &gt; 0, IPMT('Loan Detail'!$B$2/'Loan Detail'!$B$5, Days!AB99,'Loan Detail'!$B$3*'Loan Detail'!$B$5,Balance!AB99), 0)</f>
        <v>-188.8839963734429</v>
      </c>
      <c r="AC99" s="8">
        <f>IF( Days!AC99 &gt; 0, IPMT('Loan Detail'!$B$2/'Loan Detail'!$B$5, Days!AC99,'Loan Detail'!$B$3*'Loan Detail'!$B$5,Balance!AC99), 0)</f>
        <v>-188.64421406985056</v>
      </c>
      <c r="AD99" s="8">
        <f>IF( Days!AD99 &gt; 0, IPMT('Loan Detail'!$B$2/'Loan Detail'!$B$5, Days!AD99,'Loan Detail'!$B$3*'Loan Detail'!$B$5,Balance!AD99), 0)</f>
        <v>-188.40437559807481</v>
      </c>
      <c r="AE99" s="8">
        <f>IF( Days!AE99 &gt; 0, IPMT('Loan Detail'!$B$2/'Loan Detail'!$B$5, Days!AE99,'Loan Detail'!$B$3*'Loan Detail'!$B$5,Balance!AE99), 0)</f>
        <v>-188.16448094495837</v>
      </c>
      <c r="AF99" s="8">
        <f>IF( Days!AF99 &gt; 0, IPMT('Loan Detail'!$B$2/'Loan Detail'!$B$5, Days!AF99,'Loan Detail'!$B$3*'Loan Detail'!$B$5,Balance!AF99), 0)</f>
        <v>-187.92453009734103</v>
      </c>
      <c r="AG99" s="8">
        <f>IF( Days!AG99 &gt; 0, IPMT('Loan Detail'!$B$2/'Loan Detail'!$B$5, Days!AG99,'Loan Detail'!$B$3*'Loan Detail'!$B$5,Balance!AG99), 0)</f>
        <v>-187.68452304205937</v>
      </c>
      <c r="AH99" s="8">
        <f>IF( Days!AH99 &gt; 0, IPMT('Loan Detail'!$B$2/'Loan Detail'!$B$5, Days!AH99,'Loan Detail'!$B$3*'Loan Detail'!$B$5,Balance!AH99), 0)</f>
        <v>-187.44445976594696</v>
      </c>
      <c r="AI99" s="8">
        <f>IF( Days!AI99 &gt; 0, IPMT('Loan Detail'!$B$2/'Loan Detail'!$B$5, Days!AI99,'Loan Detail'!$B$3*'Loan Detail'!$B$5,Balance!AI99), 0)</f>
        <v>-187.20434025583424</v>
      </c>
    </row>
    <row r="100" spans="1:35" x14ac:dyDescent="0.3">
      <c r="A100">
        <v>98</v>
      </c>
      <c r="B100">
        <f t="shared" si="1"/>
        <v>31</v>
      </c>
      <c r="C100" s="11">
        <v>46569</v>
      </c>
      <c r="D100" s="19">
        <f>SUM(E100:INDEX(E100:AI100,1,B100))</f>
        <v>-5752.7057749852829</v>
      </c>
      <c r="E100" s="8">
        <f>IF( Days!E100 &gt; 0, IPMT('Loan Detail'!$B$2/'Loan Detail'!$B$5, Days!E100,'Loan Detail'!$B$3*'Loan Detail'!$B$5,Balance!E100), 0)</f>
        <v>-187.18301447498575</v>
      </c>
      <c r="F100" s="8">
        <f>IF( Days!F100 &gt; 0, IPMT('Loan Detail'!$B$2/'Loan Detail'!$B$5, Days!F100,'Loan Detail'!$B$3*'Loan Detail'!$B$5,Balance!F100), 0)</f>
        <v>-186.94286607783266</v>
      </c>
      <c r="G100" s="8">
        <f>IF( Days!G100 &gt; 0, IPMT('Loan Detail'!$B$2/'Loan Detail'!$B$5, Days!G100,'Loan Detail'!$B$3*'Loan Detail'!$B$5,Balance!G100), 0)</f>
        <v>-186.70266142674001</v>
      </c>
      <c r="H100" s="8">
        <f>IF( Days!H100 &gt; 0, IPMT('Loan Detail'!$B$2/'Loan Detail'!$B$5, Days!H100,'Loan Detail'!$B$3*'Loan Detail'!$B$5,Balance!H100), 0)</f>
        <v>-186.46240050853046</v>
      </c>
      <c r="I100" s="8">
        <f>IF( Days!I100 &gt; 0, IPMT('Loan Detail'!$B$2/'Loan Detail'!$B$5, Days!I100,'Loan Detail'!$B$3*'Loan Detail'!$B$5,Balance!I100), 0)</f>
        <v>-188.55593764736662</v>
      </c>
      <c r="J100" s="8">
        <f>IF( Days!J100 &gt; 0, IPMT('Loan Detail'!$B$2/'Loan Detail'!$B$5, Days!J100,'Loan Detail'!$B$3*'Loan Detail'!$B$5,Balance!J100), 0)</f>
        <v>-188.31255164092914</v>
      </c>
      <c r="K100" s="8">
        <f>IF( Days!K100 &gt; 0, IPMT('Loan Detail'!$B$2/'Loan Detail'!$B$5, Days!K100,'Loan Detail'!$B$3*'Loan Detail'!$B$5,Balance!K100), 0)</f>
        <v>-188.06910862215318</v>
      </c>
      <c r="L100" s="8">
        <f>IF( Days!L100 &gt; 0, IPMT('Loan Detail'!$B$2/'Loan Detail'!$B$5, Days!L100,'Loan Detail'!$B$3*'Loan Detail'!$B$5,Balance!L100), 0)</f>
        <v>-187.82560857768374</v>
      </c>
      <c r="M100" s="8">
        <f>IF( Days!M100 &gt; 0, IPMT('Loan Detail'!$B$2/'Loan Detail'!$B$5, Days!M100,'Loan Detail'!$B$3*'Loan Detail'!$B$5,Balance!M100), 0)</f>
        <v>-187.58205149416284</v>
      </c>
      <c r="N100" s="8">
        <f>IF( Days!N100 &gt; 0, IPMT('Loan Detail'!$B$2/'Loan Detail'!$B$5, Days!N100,'Loan Detail'!$B$3*'Loan Detail'!$B$5,Balance!N100), 0)</f>
        <v>-187.33843735822919</v>
      </c>
      <c r="O100" s="8">
        <f>IF( Days!O100 &gt; 0, IPMT('Loan Detail'!$B$2/'Loan Detail'!$B$5, Days!O100,'Loan Detail'!$B$3*'Loan Detail'!$B$5,Balance!O100), 0)</f>
        <v>-187.09476615651852</v>
      </c>
      <c r="P100" s="8">
        <f>IF( Days!P100 &gt; 0, IPMT('Loan Detail'!$B$2/'Loan Detail'!$B$5, Days!P100,'Loan Detail'!$B$3*'Loan Detail'!$B$5,Balance!P100), 0)</f>
        <v>-186.85103787566331</v>
      </c>
      <c r="Q100" s="8">
        <f>IF( Days!Q100 &gt; 0, IPMT('Loan Detail'!$B$2/'Loan Detail'!$B$5, Days!Q100,'Loan Detail'!$B$3*'Loan Detail'!$B$5,Balance!Q100), 0)</f>
        <v>-186.60725250229302</v>
      </c>
      <c r="R100" s="8">
        <f>IF( Days!R100 &gt; 0, IPMT('Loan Detail'!$B$2/'Loan Detail'!$B$5, Days!R100,'Loan Detail'!$B$3*'Loan Detail'!$B$5,Balance!R100), 0)</f>
        <v>-186.36341002303391</v>
      </c>
      <c r="S100" s="8">
        <f>IF( Days!S100 &gt; 0, IPMT('Loan Detail'!$B$2/'Loan Detail'!$B$5, Days!S100,'Loan Detail'!$B$3*'Loan Detail'!$B$5,Balance!S100), 0)</f>
        <v>-186.11951042450909</v>
      </c>
      <c r="T100" s="8">
        <f>IF( Days!T100 &gt; 0, IPMT('Loan Detail'!$B$2/'Loan Detail'!$B$5, Days!T100,'Loan Detail'!$B$3*'Loan Detail'!$B$5,Balance!T100), 0)</f>
        <v>-185.87555369333862</v>
      </c>
      <c r="U100" s="8">
        <f>IF( Days!U100 &gt; 0, IPMT('Loan Detail'!$B$2/'Loan Detail'!$B$5, Days!U100,'Loan Detail'!$B$3*'Loan Detail'!$B$5,Balance!U100), 0)</f>
        <v>-185.63153981613925</v>
      </c>
      <c r="V100" s="8">
        <f>IF( Days!V100 &gt; 0, IPMT('Loan Detail'!$B$2/'Loan Detail'!$B$5, Days!V100,'Loan Detail'!$B$3*'Loan Detail'!$B$5,Balance!V100), 0)</f>
        <v>-185.38746877952491</v>
      </c>
      <c r="W100" s="8">
        <f>IF( Days!W100 &gt; 0, IPMT('Loan Detail'!$B$2/'Loan Detail'!$B$5, Days!W100,'Loan Detail'!$B$3*'Loan Detail'!$B$5,Balance!W100), 0)</f>
        <v>-185.14334057010603</v>
      </c>
      <c r="X100" s="8">
        <f>IF( Days!X100 &gt; 0, IPMT('Loan Detail'!$B$2/'Loan Detail'!$B$5, Days!X100,'Loan Detail'!$B$3*'Loan Detail'!$B$5,Balance!X100), 0)</f>
        <v>-184.8991551744902</v>
      </c>
      <c r="Y100" s="8">
        <f>IF( Days!Y100 &gt; 0, IPMT('Loan Detail'!$B$2/'Loan Detail'!$B$5, Days!Y100,'Loan Detail'!$B$3*'Loan Detail'!$B$5,Balance!Y100), 0)</f>
        <v>-184.65491257928164</v>
      </c>
      <c r="Z100" s="8">
        <f>IF( Days!Z100 &gt; 0, IPMT('Loan Detail'!$B$2/'Loan Detail'!$B$5, Days!Z100,'Loan Detail'!$B$3*'Loan Detail'!$B$5,Balance!Z100), 0)</f>
        <v>-184.4106127710817</v>
      </c>
      <c r="AA100" s="8">
        <f>IF( Days!AA100 &gt; 0, IPMT('Loan Detail'!$B$2/'Loan Detail'!$B$5, Days!AA100,'Loan Detail'!$B$3*'Loan Detail'!$B$5,Balance!AA100), 0)</f>
        <v>-184.16625573648824</v>
      </c>
      <c r="AB100" s="8">
        <f>IF( Days!AB100 &gt; 0, IPMT('Loan Detail'!$B$2/'Loan Detail'!$B$5, Days!AB100,'Loan Detail'!$B$3*'Loan Detail'!$B$5,Balance!AB100), 0)</f>
        <v>-183.9218414620963</v>
      </c>
      <c r="AC100" s="8">
        <f>IF( Days!AC100 &gt; 0, IPMT('Loan Detail'!$B$2/'Loan Detail'!$B$5, Days!AC100,'Loan Detail'!$B$3*'Loan Detail'!$B$5,Balance!AC100), 0)</f>
        <v>-183.67736993449765</v>
      </c>
      <c r="AD100" s="8">
        <f>IF( Days!AD100 &gt; 0, IPMT('Loan Detail'!$B$2/'Loan Detail'!$B$5, Days!AD100,'Loan Detail'!$B$3*'Loan Detail'!$B$5,Balance!AD100), 0)</f>
        <v>-183.43284114028083</v>
      </c>
      <c r="AE100" s="8">
        <f>IF( Days!AE100 &gt; 0, IPMT('Loan Detail'!$B$2/'Loan Detail'!$B$5, Days!AE100,'Loan Detail'!$B$3*'Loan Detail'!$B$5,Balance!AE100), 0)</f>
        <v>-183.18825506603142</v>
      </c>
      <c r="AF100" s="8">
        <f>IF( Days!AF100 &gt; 0, IPMT('Loan Detail'!$B$2/'Loan Detail'!$B$5, Days!AF100,'Loan Detail'!$B$3*'Loan Detail'!$B$5,Balance!AF100), 0)</f>
        <v>-182.94361169833172</v>
      </c>
      <c r="AG100" s="8">
        <f>IF( Days!AG100 &gt; 0, IPMT('Loan Detail'!$B$2/'Loan Detail'!$B$5, Days!AG100,'Loan Detail'!$B$3*'Loan Detail'!$B$5,Balance!AG100), 0)</f>
        <v>-182.69891102376101</v>
      </c>
      <c r="AH100" s="8">
        <f>IF( Days!AH100 &gt; 0, IPMT('Loan Detail'!$B$2/'Loan Detail'!$B$5, Days!AH100,'Loan Detail'!$B$3*'Loan Detail'!$B$5,Balance!AH100), 0)</f>
        <v>-182.45415302889526</v>
      </c>
      <c r="AI100" s="8">
        <f>IF( Days!AI100 &gt; 0, IPMT('Loan Detail'!$B$2/'Loan Detail'!$B$5, Days!AI100,'Loan Detail'!$B$3*'Loan Detail'!$B$5,Balance!AI100), 0)</f>
        <v>-182.20933770030743</v>
      </c>
    </row>
    <row r="101" spans="1:35" x14ac:dyDescent="0.3">
      <c r="A101">
        <v>99</v>
      </c>
      <c r="B101">
        <f t="shared" si="1"/>
        <v>31</v>
      </c>
      <c r="C101" s="11">
        <v>46600</v>
      </c>
      <c r="D101" s="19">
        <f>SUM(E101:INDEX(E101:AI101,1,B101))</f>
        <v>-5586.2282050554486</v>
      </c>
      <c r="E101" s="8">
        <f>IF( Days!E101 &gt; 0, IPMT('Loan Detail'!$B$2/'Loan Detail'!$B$5, Days!E101,'Loan Detail'!$B$3*'Loan Detail'!$B$5,Balance!E101), 0)</f>
        <v>-181.96657360366964</v>
      </c>
      <c r="F101" s="8">
        <f>IF( Days!F101 &gt; 0, IPMT('Loan Detail'!$B$2/'Loan Detail'!$B$5, Days!F101,'Loan Detail'!$B$3*'Loan Detail'!$B$5,Balance!F101), 0)</f>
        <v>-181.72164072912838</v>
      </c>
      <c r="G101" s="8">
        <f>IF( Days!G101 &gt; 0, IPMT('Loan Detail'!$B$2/'Loan Detail'!$B$5, Days!G101,'Loan Detail'!$B$3*'Loan Detail'!$B$5,Balance!G101), 0)</f>
        <v>-181.47665047990003</v>
      </c>
      <c r="H101" s="8">
        <f>IF( Days!H101 &gt; 0, IPMT('Loan Detail'!$B$2/'Loan Detail'!$B$5, Days!H101,'Loan Detail'!$B$3*'Loan Detail'!$B$5,Balance!H101), 0)</f>
        <v>-181.23160284254485</v>
      </c>
      <c r="I101" s="8">
        <f>IF( Days!I101 &gt; 0, IPMT('Loan Detail'!$B$2/'Loan Detail'!$B$5, Days!I101,'Loan Detail'!$B$3*'Loan Detail'!$B$5,Balance!I101), 0)</f>
        <v>-183.22663531166373</v>
      </c>
      <c r="J101" s="8">
        <f>IF( Days!J101 &gt; 0, IPMT('Loan Detail'!$B$2/'Loan Detail'!$B$5, Days!J101,'Loan Detail'!$B$3*'Loan Detail'!$B$5,Balance!J101), 0)</f>
        <v>-182.97843839042653</v>
      </c>
      <c r="K101" s="8">
        <f>IF( Days!K101 &gt; 0, IPMT('Loan Detail'!$B$2/'Loan Detail'!$B$5, Days!K101,'Loan Detail'!$B$3*'Loan Detail'!$B$5,Balance!K101), 0)</f>
        <v>-182.73018332991046</v>
      </c>
      <c r="L101" s="8">
        <f>IF( Days!L101 &gt; 0, IPMT('Loan Detail'!$B$2/'Loan Detail'!$B$5, Days!L101,'Loan Detail'!$B$3*'Loan Detail'!$B$5,Balance!L101), 0)</f>
        <v>-182.48187011649671</v>
      </c>
      <c r="M101" s="8">
        <f>IF( Days!M101 &gt; 0, IPMT('Loan Detail'!$B$2/'Loan Detail'!$B$5, Days!M101,'Loan Detail'!$B$3*'Loan Detail'!$B$5,Balance!M101), 0)</f>
        <v>-182.23349873656312</v>
      </c>
      <c r="N101" s="8">
        <f>IF( Days!N101 &gt; 0, IPMT('Loan Detail'!$B$2/'Loan Detail'!$B$5, Days!N101,'Loan Detail'!$B$3*'Loan Detail'!$B$5,Balance!N101), 0)</f>
        <v>-181.98506917648433</v>
      </c>
      <c r="O101" s="8">
        <f>IF( Days!O101 &gt; 0, IPMT('Loan Detail'!$B$2/'Loan Detail'!$B$5, Days!O101,'Loan Detail'!$B$3*'Loan Detail'!$B$5,Balance!O101), 0)</f>
        <v>-181.73658142263196</v>
      </c>
      <c r="P101" s="8">
        <f>IF( Days!P101 &gt; 0, IPMT('Loan Detail'!$B$2/'Loan Detail'!$B$5, Days!P101,'Loan Detail'!$B$3*'Loan Detail'!$B$5,Balance!P101), 0)</f>
        <v>-181.4880354613741</v>
      </c>
      <c r="Q101" s="8">
        <f>IF( Days!Q101 &gt; 0, IPMT('Loan Detail'!$B$2/'Loan Detail'!$B$5, Days!Q101,'Loan Detail'!$B$3*'Loan Detail'!$B$5,Balance!Q101), 0)</f>
        <v>-181.23943127907609</v>
      </c>
      <c r="R101" s="8">
        <f>IF( Days!R101 &gt; 0, IPMT('Loan Detail'!$B$2/'Loan Detail'!$B$5, Days!R101,'Loan Detail'!$B$3*'Loan Detail'!$B$5,Balance!R101), 0)</f>
        <v>-180.99076886209974</v>
      </c>
      <c r="S101" s="8">
        <f>IF( Days!S101 &gt; 0, IPMT('Loan Detail'!$B$2/'Loan Detail'!$B$5, Days!S101,'Loan Detail'!$B$3*'Loan Detail'!$B$5,Balance!S101), 0)</f>
        <v>-180.74204819680381</v>
      </c>
      <c r="T101" s="8">
        <f>IF( Days!T101 &gt; 0, IPMT('Loan Detail'!$B$2/'Loan Detail'!$B$5, Days!T101,'Loan Detail'!$B$3*'Loan Detail'!$B$5,Balance!T101), 0)</f>
        <v>-180.49326926954379</v>
      </c>
      <c r="U101" s="8">
        <f>IF( Days!U101 &gt; 0, IPMT('Loan Detail'!$B$2/'Loan Detail'!$B$5, Days!U101,'Loan Detail'!$B$3*'Loan Detail'!$B$5,Balance!U101), 0)</f>
        <v>-180.24443206667203</v>
      </c>
      <c r="V101" s="8">
        <f>IF( Days!V101 &gt; 0, IPMT('Loan Detail'!$B$2/'Loan Detail'!$B$5, Days!V101,'Loan Detail'!$B$3*'Loan Detail'!$B$5,Balance!V101), 0)</f>
        <v>-179.99553657453774</v>
      </c>
      <c r="W101" s="8">
        <f>IF( Days!W101 &gt; 0, IPMT('Loan Detail'!$B$2/'Loan Detail'!$B$5, Days!W101,'Loan Detail'!$B$3*'Loan Detail'!$B$5,Balance!W101), 0)</f>
        <v>-179.74658277948672</v>
      </c>
      <c r="X101" s="8">
        <f>IF( Days!X101 &gt; 0, IPMT('Loan Detail'!$B$2/'Loan Detail'!$B$5, Days!X101,'Loan Detail'!$B$3*'Loan Detail'!$B$5,Balance!X101), 0)</f>
        <v>-179.49757066786185</v>
      </c>
      <c r="Y101" s="8">
        <f>IF( Days!Y101 &gt; 0, IPMT('Loan Detail'!$B$2/'Loan Detail'!$B$5, Days!Y101,'Loan Detail'!$B$3*'Loan Detail'!$B$5,Balance!Y101), 0)</f>
        <v>-179.24850022600259</v>
      </c>
      <c r="Z101" s="8">
        <f>IF( Days!Z101 &gt; 0, IPMT('Loan Detail'!$B$2/'Loan Detail'!$B$5, Days!Z101,'Loan Detail'!$B$3*'Loan Detail'!$B$5,Balance!Z101), 0)</f>
        <v>-178.99937144024534</v>
      </c>
      <c r="AA101" s="8">
        <f>IF( Days!AA101 &gt; 0, IPMT('Loan Detail'!$B$2/'Loan Detail'!$B$5, Days!AA101,'Loan Detail'!$B$3*'Loan Detail'!$B$5,Balance!AA101), 0)</f>
        <v>-178.75018429692315</v>
      </c>
      <c r="AB101" s="8">
        <f>IF( Days!AB101 &gt; 0, IPMT('Loan Detail'!$B$2/'Loan Detail'!$B$5, Days!AB101,'Loan Detail'!$B$3*'Loan Detail'!$B$5,Balance!AB101), 0)</f>
        <v>-178.50093878236609</v>
      </c>
      <c r="AC101" s="8">
        <f>IF( Days!AC101 &gt; 0, IPMT('Loan Detail'!$B$2/'Loan Detail'!$B$5, Days!AC101,'Loan Detail'!$B$3*'Loan Detail'!$B$5,Balance!AC101), 0)</f>
        <v>-178.25163488290079</v>
      </c>
      <c r="AD101" s="8">
        <f>IF( Days!AD101 &gt; 0, IPMT('Loan Detail'!$B$2/'Loan Detail'!$B$5, Days!AD101,'Loan Detail'!$B$3*'Loan Detail'!$B$5,Balance!AD101), 0)</f>
        <v>-178.0022725848508</v>
      </c>
      <c r="AE101" s="8">
        <f>IF( Days!AE101 &gt; 0, IPMT('Loan Detail'!$B$2/'Loan Detail'!$B$5, Days!AE101,'Loan Detail'!$B$3*'Loan Detail'!$B$5,Balance!AE101), 0)</f>
        <v>-177.7528518745365</v>
      </c>
      <c r="AF101" s="8">
        <f>IF( Days!AF101 &gt; 0, IPMT('Loan Detail'!$B$2/'Loan Detail'!$B$5, Days!AF101,'Loan Detail'!$B$3*'Loan Detail'!$B$5,Balance!AF101), 0)</f>
        <v>-177.503372738275</v>
      </c>
      <c r="AG101" s="8">
        <f>IF( Days!AG101 &gt; 0, IPMT('Loan Detail'!$B$2/'Loan Detail'!$B$5, Days!AG101,'Loan Detail'!$B$3*'Loan Detail'!$B$5,Balance!AG101), 0)</f>
        <v>-177.25383516238014</v>
      </c>
      <c r="AH101" s="8">
        <f>IF( Days!AH101 &gt; 0, IPMT('Loan Detail'!$B$2/'Loan Detail'!$B$5, Days!AH101,'Loan Detail'!$B$3*'Loan Detail'!$B$5,Balance!AH101), 0)</f>
        <v>-177.00423913316274</v>
      </c>
      <c r="AI101" s="8">
        <f>IF( Days!AI101 &gt; 0, IPMT('Loan Detail'!$B$2/'Loan Detail'!$B$5, Days!AI101,'Loan Detail'!$B$3*'Loan Detail'!$B$5,Balance!AI101), 0)</f>
        <v>-176.7545846369303</v>
      </c>
    </row>
    <row r="102" spans="1:35" x14ac:dyDescent="0.3">
      <c r="A102">
        <v>100</v>
      </c>
      <c r="B102">
        <f t="shared" si="1"/>
        <v>30</v>
      </c>
      <c r="C102" s="11">
        <v>46631</v>
      </c>
      <c r="D102" s="19">
        <f>SUM(E102:INDEX(E102:AI102,1,B102))</f>
        <v>-5240.7683867108854</v>
      </c>
      <c r="E102" s="8">
        <f>IF( Days!E102 &gt; 0, IPMT('Loan Detail'!$B$2/'Loan Detail'!$B$5, Days!E102,'Loan Detail'!$B$3*'Loan Detail'!$B$5,Balance!E102), 0)</f>
        <v>-176.49523404793661</v>
      </c>
      <c r="F102" s="8">
        <f>IF( Days!F102 &gt; 0, IPMT('Loan Detail'!$B$2/'Loan Detail'!$B$5, Days!F102,'Loan Detail'!$B$3*'Loan Detail'!$B$5,Balance!F102), 0)</f>
        <v>-176.24547621473729</v>
      </c>
      <c r="G102" s="8">
        <f>IF( Days!G102 &gt; 0, IPMT('Loan Detail'!$B$2/'Loan Detail'!$B$5, Days!G102,'Loan Detail'!$B$3*'Loan Detail'!$B$5,Balance!G102), 0)</f>
        <v>-175.99565987662083</v>
      </c>
      <c r="H102" s="8">
        <f>IF( Days!H102 &gt; 0, IPMT('Loan Detail'!$B$2/'Loan Detail'!$B$5, Days!H102,'Loan Detail'!$B$3*'Loan Detail'!$B$5,Balance!H102), 0)</f>
        <v>-175.74578501988276</v>
      </c>
      <c r="I102" s="8">
        <f>IF( Days!I102 &gt; 0, IPMT('Loan Detail'!$B$2/'Loan Detail'!$B$5, Days!I102,'Loan Detail'!$B$3*'Loan Detail'!$B$5,Balance!I102), 0)</f>
        <v>-177.64158937469449</v>
      </c>
      <c r="J102" s="8">
        <f>IF( Days!J102 &gt; 0, IPMT('Loan Detail'!$B$2/'Loan Detail'!$B$5, Days!J102,'Loan Detail'!$B$3*'Loan Detail'!$B$5,Balance!J102), 0)</f>
        <v>-177.38854085946889</v>
      </c>
      <c r="K102" s="8">
        <f>IF( Days!K102 &gt; 0, IPMT('Loan Detail'!$B$2/'Loan Detail'!$B$5, Days!K102,'Loan Detail'!$B$3*'Loan Detail'!$B$5,Balance!K102), 0)</f>
        <v>-177.13543306849513</v>
      </c>
      <c r="L102" s="8">
        <f>IF( Days!L102 &gt; 0, IPMT('Loan Detail'!$B$2/'Loan Detail'!$B$5, Days!L102,'Loan Detail'!$B$3*'Loan Detail'!$B$5,Balance!L102), 0)</f>
        <v>-176.88226598788813</v>
      </c>
      <c r="M102" s="8">
        <f>IF( Days!M102 &gt; 0, IPMT('Loan Detail'!$B$2/'Loan Detail'!$B$5, Days!M102,'Loan Detail'!$B$3*'Loan Detail'!$B$5,Balance!M102), 0)</f>
        <v>-176.62903960375954</v>
      </c>
      <c r="N102" s="8">
        <f>IF( Days!N102 &gt; 0, IPMT('Loan Detail'!$B$2/'Loan Detail'!$B$5, Days!N102,'Loan Detail'!$B$3*'Loan Detail'!$B$5,Balance!N102), 0)</f>
        <v>-176.37575390221767</v>
      </c>
      <c r="O102" s="8">
        <f>IF( Days!O102 &gt; 0, IPMT('Loan Detail'!$B$2/'Loan Detail'!$B$5, Days!O102,'Loan Detail'!$B$3*'Loan Detail'!$B$5,Balance!O102), 0)</f>
        <v>-176.12240886936769</v>
      </c>
      <c r="P102" s="8">
        <f>IF( Days!P102 &gt; 0, IPMT('Loan Detail'!$B$2/'Loan Detail'!$B$5, Days!P102,'Loan Detail'!$B$3*'Loan Detail'!$B$5,Balance!P102), 0)</f>
        <v>-175.86900449131127</v>
      </c>
      <c r="Q102" s="8">
        <f>IF( Days!Q102 &gt; 0, IPMT('Loan Detail'!$B$2/'Loan Detail'!$B$5, Days!Q102,'Loan Detail'!$B$3*'Loan Detail'!$B$5,Balance!Q102), 0)</f>
        <v>-175.61554075414722</v>
      </c>
      <c r="R102" s="8">
        <f>IF( Days!R102 &gt; 0, IPMT('Loan Detail'!$B$2/'Loan Detail'!$B$5, Days!R102,'Loan Detail'!$B$3*'Loan Detail'!$B$5,Balance!R102), 0)</f>
        <v>-175.36201764397069</v>
      </c>
      <c r="S102" s="8">
        <f>IF( Days!S102 &gt; 0, IPMT('Loan Detail'!$B$2/'Loan Detail'!$B$5, Days!S102,'Loan Detail'!$B$3*'Loan Detail'!$B$5,Balance!S102), 0)</f>
        <v>-175.10843514687389</v>
      </c>
      <c r="T102" s="8">
        <f>IF( Days!T102 &gt; 0, IPMT('Loan Detail'!$B$2/'Loan Detail'!$B$5, Days!T102,'Loan Detail'!$B$3*'Loan Detail'!$B$5,Balance!T102), 0)</f>
        <v>-174.85479324894555</v>
      </c>
      <c r="U102" s="8">
        <f>IF( Days!U102 &gt; 0, IPMT('Loan Detail'!$B$2/'Loan Detail'!$B$5, Days!U102,'Loan Detail'!$B$3*'Loan Detail'!$B$5,Balance!U102), 0)</f>
        <v>-174.60109193627127</v>
      </c>
      <c r="V102" s="8">
        <f>IF( Days!V102 &gt; 0, IPMT('Loan Detail'!$B$2/'Loan Detail'!$B$5, Days!V102,'Loan Detail'!$B$3*'Loan Detail'!$B$5,Balance!V102), 0)</f>
        <v>-174.3473311949333</v>
      </c>
      <c r="W102" s="8">
        <f>IF( Days!W102 &gt; 0, IPMT('Loan Detail'!$B$2/'Loan Detail'!$B$5, Days!W102,'Loan Detail'!$B$3*'Loan Detail'!$B$5,Balance!W102), 0)</f>
        <v>-174.09351101101075</v>
      </c>
      <c r="X102" s="8">
        <f>IF( Days!X102 &gt; 0, IPMT('Loan Detail'!$B$2/'Loan Detail'!$B$5, Days!X102,'Loan Detail'!$B$3*'Loan Detail'!$B$5,Balance!X102), 0)</f>
        <v>-173.83963137057938</v>
      </c>
      <c r="Y102" s="8">
        <f>IF( Days!Y102 &gt; 0, IPMT('Loan Detail'!$B$2/'Loan Detail'!$B$5, Days!Y102,'Loan Detail'!$B$3*'Loan Detail'!$B$5,Balance!Y102), 0)</f>
        <v>-173.58569225971166</v>
      </c>
      <c r="Z102" s="8">
        <f>IF( Days!Z102 &gt; 0, IPMT('Loan Detail'!$B$2/'Loan Detail'!$B$5, Days!Z102,'Loan Detail'!$B$3*'Loan Detail'!$B$5,Balance!Z102), 0)</f>
        <v>-173.33169366447686</v>
      </c>
      <c r="AA102" s="8">
        <f>IF( Days!AA102 &gt; 0, IPMT('Loan Detail'!$B$2/'Loan Detail'!$B$5, Days!AA102,'Loan Detail'!$B$3*'Loan Detail'!$B$5,Balance!AA102), 0)</f>
        <v>-173.07763557094103</v>
      </c>
      <c r="AB102" s="8">
        <f>IF( Days!AB102 &gt; 0, IPMT('Loan Detail'!$B$2/'Loan Detail'!$B$5, Days!AB102,'Loan Detail'!$B$3*'Loan Detail'!$B$5,Balance!AB102), 0)</f>
        <v>-172.82351796516679</v>
      </c>
      <c r="AC102" s="8">
        <f>IF( Days!AC102 &gt; 0, IPMT('Loan Detail'!$B$2/'Loan Detail'!$B$5, Days!AC102,'Loan Detail'!$B$3*'Loan Detail'!$B$5,Balance!AC102), 0)</f>
        <v>-172.56934083321372</v>
      </c>
      <c r="AD102" s="8">
        <f>IF( Days!AD102 &gt; 0, IPMT('Loan Detail'!$B$2/'Loan Detail'!$B$5, Days!AD102,'Loan Detail'!$B$3*'Loan Detail'!$B$5,Balance!AD102), 0)</f>
        <v>-172.31510416113795</v>
      </c>
      <c r="AE102" s="8">
        <f>IF( Days!AE102 &gt; 0, IPMT('Loan Detail'!$B$2/'Loan Detail'!$B$5, Days!AE102,'Loan Detail'!$B$3*'Loan Detail'!$B$5,Balance!AE102), 0)</f>
        <v>-172.0608079349924</v>
      </c>
      <c r="AF102" s="8">
        <f>IF( Days!AF102 &gt; 0, IPMT('Loan Detail'!$B$2/'Loan Detail'!$B$5, Days!AF102,'Loan Detail'!$B$3*'Loan Detail'!$B$5,Balance!AF102), 0)</f>
        <v>-171.80645214082676</v>
      </c>
      <c r="AG102" s="8">
        <f>IF( Days!AG102 &gt; 0, IPMT('Loan Detail'!$B$2/'Loan Detail'!$B$5, Days!AG102,'Loan Detail'!$B$3*'Loan Detail'!$B$5,Balance!AG102), 0)</f>
        <v>-171.55203676468739</v>
      </c>
      <c r="AH102" s="8">
        <f>IF( Days!AH102 &gt; 0, IPMT('Loan Detail'!$B$2/'Loan Detail'!$B$5, Days!AH102,'Loan Detail'!$B$3*'Loan Detail'!$B$5,Balance!AH102), 0)</f>
        <v>-171.2975617926175</v>
      </c>
      <c r="AI102" s="8">
        <f>IF( Days!AI102 &gt; 0, IPMT('Loan Detail'!$B$2/'Loan Detail'!$B$5, Days!AI102,'Loan Detail'!$B$3*'Loan Detail'!$B$5,Balance!AI102), 0)</f>
        <v>-171.04302721065687</v>
      </c>
    </row>
    <row r="103" spans="1:35" x14ac:dyDescent="0.3">
      <c r="A103">
        <v>101</v>
      </c>
      <c r="B103">
        <f t="shared" si="1"/>
        <v>31</v>
      </c>
      <c r="C103" s="11">
        <v>46661</v>
      </c>
      <c r="D103" s="19">
        <f>SUM(E103:INDEX(E103:AI103,1,B103))</f>
        <v>-5237.4668691183197</v>
      </c>
      <c r="E103" s="8">
        <f>IF( Days!E103 &gt; 0, IPMT('Loan Detail'!$B$2/'Loan Detail'!$B$5, Days!E103,'Loan Detail'!$B$3*'Loan Detail'!$B$5,Balance!E103), 0)</f>
        <v>-171.02387998527001</v>
      </c>
      <c r="F103" s="8">
        <f>IF( Days!F103 &gt; 0, IPMT('Loan Detail'!$B$2/'Loan Detail'!$B$5, Days!F103,'Loan Detail'!$B$3*'Loan Detail'!$B$5,Balance!F103), 0)</f>
        <v>-170.7693142797263</v>
      </c>
      <c r="G103" s="8">
        <f>IF( Days!G103 &gt; 0, IPMT('Loan Detail'!$B$2/'Loan Detail'!$B$5, Days!G103,'Loan Detail'!$B$3*'Loan Detail'!$B$5,Balance!G103), 0)</f>
        <v>-170.5146889430379</v>
      </c>
      <c r="H103" s="8">
        <f>IF( Days!H103 &gt; 0, IPMT('Loan Detail'!$B$2/'Loan Detail'!$B$5, Days!H103,'Loan Detail'!$B$3*'Loan Detail'!$B$5,Balance!H103), 0)</f>
        <v>-170.26000396123638</v>
      </c>
      <c r="I103" s="8">
        <f>IF( Days!I103 &gt; 0, IPMT('Loan Detail'!$B$2/'Loan Detail'!$B$5, Days!I103,'Loan Detail'!$B$3*'Loan Detail'!$B$5,Balance!I103), 0)</f>
        <v>-172.05898752154258</v>
      </c>
      <c r="J103" s="8">
        <f>IF( Days!J103 &gt; 0, IPMT('Loan Detail'!$B$2/'Loan Detail'!$B$5, Days!J103,'Loan Detail'!$B$3*'Loan Detail'!$B$5,Balance!J103), 0)</f>
        <v>-171.80110507455862</v>
      </c>
      <c r="K103" s="8">
        <f>IF( Days!K103 &gt; 0, IPMT('Loan Detail'!$B$2/'Loan Detail'!$B$5, Days!K103,'Loan Detail'!$B$3*'Loan Detail'!$B$5,Balance!K103), 0)</f>
        <v>-171.54316221949463</v>
      </c>
      <c r="L103" s="8">
        <f>IF( Days!L103 &gt; 0, IPMT('Loan Detail'!$B$2/'Loan Detail'!$B$5, Days!L103,'Loan Detail'!$B$3*'Loan Detail'!$B$5,Balance!L103), 0)</f>
        <v>-171.28515894220016</v>
      </c>
      <c r="M103" s="8">
        <f>IF( Days!M103 &gt; 0, IPMT('Loan Detail'!$B$2/'Loan Detail'!$B$5, Days!M103,'Loan Detail'!$B$3*'Loan Detail'!$B$5,Balance!M103), 0)</f>
        <v>-171.02709522852166</v>
      </c>
      <c r="N103" s="8">
        <f>IF( Days!N103 &gt; 0, IPMT('Loan Detail'!$B$2/'Loan Detail'!$B$5, Days!N103,'Loan Detail'!$B$3*'Loan Detail'!$B$5,Balance!N103), 0)</f>
        <v>-170.76897106430189</v>
      </c>
      <c r="O103" s="8">
        <f>IF( Days!O103 &gt; 0, IPMT('Loan Detail'!$B$2/'Loan Detail'!$B$5, Days!O103,'Loan Detail'!$B$3*'Loan Detail'!$B$5,Balance!O103), 0)</f>
        <v>-170.51078643538071</v>
      </c>
      <c r="P103" s="8">
        <f>IF( Days!P103 &gt; 0, IPMT('Loan Detail'!$B$2/'Loan Detail'!$B$5, Days!P103,'Loan Detail'!$B$3*'Loan Detail'!$B$5,Balance!P103), 0)</f>
        <v>-170.2525413275944</v>
      </c>
      <c r="Q103" s="8">
        <f>IF( Days!Q103 &gt; 0, IPMT('Loan Detail'!$B$2/'Loan Detail'!$B$5, Days!Q103,'Loan Detail'!$B$3*'Loan Detail'!$B$5,Balance!Q103), 0)</f>
        <v>-169.99423572677594</v>
      </c>
      <c r="R103" s="8">
        <f>IF( Days!R103 &gt; 0, IPMT('Loan Detail'!$B$2/'Loan Detail'!$B$5, Days!R103,'Loan Detail'!$B$3*'Loan Detail'!$B$5,Balance!R103), 0)</f>
        <v>-169.73586961875515</v>
      </c>
      <c r="S103" s="8">
        <f>IF( Days!S103 &gt; 0, IPMT('Loan Detail'!$B$2/'Loan Detail'!$B$5, Days!S103,'Loan Detail'!$B$3*'Loan Detail'!$B$5,Balance!S103), 0)</f>
        <v>-169.47744298935837</v>
      </c>
      <c r="T103" s="8">
        <f>IF( Days!T103 &gt; 0, IPMT('Loan Detail'!$B$2/'Loan Detail'!$B$5, Days!T103,'Loan Detail'!$B$3*'Loan Detail'!$B$5,Balance!T103), 0)</f>
        <v>-169.21895582440865</v>
      </c>
      <c r="U103" s="8">
        <f>IF( Days!U103 &gt; 0, IPMT('Loan Detail'!$B$2/'Loan Detail'!$B$5, Days!U103,'Loan Detail'!$B$3*'Loan Detail'!$B$5,Balance!U103), 0)</f>
        <v>-168.96040810972576</v>
      </c>
      <c r="V103" s="8">
        <f>IF( Days!V103 &gt; 0, IPMT('Loan Detail'!$B$2/'Loan Detail'!$B$5, Days!V103,'Loan Detail'!$B$3*'Loan Detail'!$B$5,Balance!V103), 0)</f>
        <v>-168.70179983112615</v>
      </c>
      <c r="W103" s="8">
        <f>IF( Days!W103 &gt; 0, IPMT('Loan Detail'!$B$2/'Loan Detail'!$B$5, Days!W103,'Loan Detail'!$B$3*'Loan Detail'!$B$5,Balance!W103), 0)</f>
        <v>-168.44313097442296</v>
      </c>
      <c r="X103" s="8">
        <f>IF( Days!X103 &gt; 0, IPMT('Loan Detail'!$B$2/'Loan Detail'!$B$5, Days!X103,'Loan Detail'!$B$3*'Loan Detail'!$B$5,Balance!X103), 0)</f>
        <v>-168.18440152542593</v>
      </c>
      <c r="Y103" s="8">
        <f>IF( Days!Y103 &gt; 0, IPMT('Loan Detail'!$B$2/'Loan Detail'!$B$5, Days!Y103,'Loan Detail'!$B$3*'Loan Detail'!$B$5,Balance!Y103), 0)</f>
        <v>-167.92561146994149</v>
      </c>
      <c r="Z103" s="8">
        <f>IF( Days!Z103 &gt; 0, IPMT('Loan Detail'!$B$2/'Loan Detail'!$B$5, Days!Z103,'Loan Detail'!$B$3*'Loan Detail'!$B$5,Balance!Z103), 0)</f>
        <v>-167.66676079377288</v>
      </c>
      <c r="AA103" s="8">
        <f>IF( Days!AA103 &gt; 0, IPMT('Loan Detail'!$B$2/'Loan Detail'!$B$5, Days!AA103,'Loan Detail'!$B$3*'Loan Detail'!$B$5,Balance!AA103), 0)</f>
        <v>-167.40784948271974</v>
      </c>
      <c r="AB103" s="8">
        <f>IF( Days!AB103 &gt; 0, IPMT('Loan Detail'!$B$2/'Loan Detail'!$B$5, Days!AB103,'Loan Detail'!$B$3*'Loan Detail'!$B$5,Balance!AB103), 0)</f>
        <v>-167.14887752257877</v>
      </c>
      <c r="AC103" s="8">
        <f>IF( Days!AC103 &gt; 0, IPMT('Loan Detail'!$B$2/'Loan Detail'!$B$5, Days!AC103,'Loan Detail'!$B$3*'Loan Detail'!$B$5,Balance!AC103), 0)</f>
        <v>-166.88984489914299</v>
      </c>
      <c r="AD103" s="8">
        <f>IF( Days!AD103 &gt; 0, IPMT('Loan Detail'!$B$2/'Loan Detail'!$B$5, Days!AD103,'Loan Detail'!$B$3*'Loan Detail'!$B$5,Balance!AD103), 0)</f>
        <v>-166.63075159820229</v>
      </c>
      <c r="AE103" s="8">
        <f>IF( Days!AE103 &gt; 0, IPMT('Loan Detail'!$B$2/'Loan Detail'!$B$5, Days!AE103,'Loan Detail'!$B$3*'Loan Detail'!$B$5,Balance!AE103), 0)</f>
        <v>-166.37159760554317</v>
      </c>
      <c r="AF103" s="8">
        <f>IF( Days!AF103 &gt; 0, IPMT('Loan Detail'!$B$2/'Loan Detail'!$B$5, Days!AF103,'Loan Detail'!$B$3*'Loan Detail'!$B$5,Balance!AF103), 0)</f>
        <v>-166.11238290694874</v>
      </c>
      <c r="AG103" s="8">
        <f>IF( Days!AG103 &gt; 0, IPMT('Loan Detail'!$B$2/'Loan Detail'!$B$5, Days!AG103,'Loan Detail'!$B$3*'Loan Detail'!$B$5,Balance!AG103), 0)</f>
        <v>-165.85310748819893</v>
      </c>
      <c r="AH103" s="8">
        <f>IF( Days!AH103 &gt; 0, IPMT('Loan Detail'!$B$2/'Loan Detail'!$B$5, Days!AH103,'Loan Detail'!$B$3*'Loan Detail'!$B$5,Balance!AH103), 0)</f>
        <v>-165.59377133507013</v>
      </c>
      <c r="AI103" s="8">
        <f>IF( Days!AI103 &gt; 0, IPMT('Loan Detail'!$B$2/'Loan Detail'!$B$5, Days!AI103,'Loan Detail'!$B$3*'Loan Detail'!$B$5,Balance!AI103), 0)</f>
        <v>-165.33437443333565</v>
      </c>
    </row>
    <row r="104" spans="1:35" x14ac:dyDescent="0.3">
      <c r="A104">
        <v>102</v>
      </c>
      <c r="B104">
        <f t="shared" si="1"/>
        <v>30</v>
      </c>
      <c r="C104" s="11">
        <v>46692</v>
      </c>
      <c r="D104" s="19">
        <f>SUM(E104:INDEX(E104:AI104,1,B104))</f>
        <v>-4889.0023082890575</v>
      </c>
      <c r="E104" s="8">
        <f>IF( Days!E104 &gt; 0, IPMT('Loan Detail'!$B$2/'Loan Detail'!$B$5, Days!E104,'Loan Detail'!$B$3*'Loan Detail'!$B$5,Balance!E104), 0)</f>
        <v>-165.07474225437224</v>
      </c>
      <c r="F104" s="8">
        <f>IF( Days!F104 &gt; 0, IPMT('Loan Detail'!$B$2/'Loan Detail'!$B$5, Days!F104,'Loan Detail'!$B$3*'Loan Detail'!$B$5,Balance!F104), 0)</f>
        <v>-164.815224087091</v>
      </c>
      <c r="G104" s="8">
        <f>IF( Days!G104 &gt; 0, IPMT('Loan Detail'!$B$2/'Loan Detail'!$B$5, Days!G104,'Loan Detail'!$B$3*'Loan Detail'!$B$5,Balance!G104), 0)</f>
        <v>-164.55564512856782</v>
      </c>
      <c r="H104" s="8">
        <f>IF( Days!H104 &gt; 0, IPMT('Loan Detail'!$B$2/'Loan Detail'!$B$5, Days!H104,'Loan Detail'!$B$3*'Loan Detail'!$B$5,Balance!H104), 0)</f>
        <v>-164.29600536456257</v>
      </c>
      <c r="I104" s="8">
        <f>IF( Days!I104 &gt; 0, IPMT('Loan Detail'!$B$2/'Loan Detail'!$B$5, Days!I104,'Loan Detail'!$B$3*'Loan Detail'!$B$5,Balance!I104), 0)</f>
        <v>-165.99427481280196</v>
      </c>
      <c r="J104" s="8">
        <f>IF( Days!J104 &gt; 0, IPMT('Loan Detail'!$B$2/'Loan Detail'!$B$5, Days!J104,'Loan Detail'!$B$3*'Loan Detail'!$B$5,Balance!J104), 0)</f>
        <v>-165.73141283103766</v>
      </c>
      <c r="K104" s="8">
        <f>IF( Days!K104 &gt; 0, IPMT('Loan Detail'!$B$2/'Loan Detail'!$B$5, Days!K104,'Loan Detail'!$B$3*'Loan Detail'!$B$5,Balance!K104), 0)</f>
        <v>-165.46848927475438</v>
      </c>
      <c r="L104" s="8">
        <f>IF( Days!L104 &gt; 0, IPMT('Loan Detail'!$B$2/'Loan Detail'!$B$5, Days!L104,'Loan Detail'!$B$3*'Loan Detail'!$B$5,Balance!L104), 0)</f>
        <v>-165.20550412952841</v>
      </c>
      <c r="M104" s="8">
        <f>IF( Days!M104 &gt; 0, IPMT('Loan Detail'!$B$2/'Loan Detail'!$B$5, Days!M104,'Loan Detail'!$B$3*'Loan Detail'!$B$5,Balance!M104), 0)</f>
        <v>-164.94245738093289</v>
      </c>
      <c r="N104" s="8">
        <f>IF( Days!N104 &gt; 0, IPMT('Loan Detail'!$B$2/'Loan Detail'!$B$5, Days!N104,'Loan Detail'!$B$3*'Loan Detail'!$B$5,Balance!N104), 0)</f>
        <v>-164.67934901453728</v>
      </c>
      <c r="O104" s="8">
        <f>IF( Days!O104 &gt; 0, IPMT('Loan Detail'!$B$2/'Loan Detail'!$B$5, Days!O104,'Loan Detail'!$B$3*'Loan Detail'!$B$5,Balance!O104), 0)</f>
        <v>-164.41617901590791</v>
      </c>
      <c r="P104" s="8">
        <f>IF( Days!P104 &gt; 0, IPMT('Loan Detail'!$B$2/'Loan Detail'!$B$5, Days!P104,'Loan Detail'!$B$3*'Loan Detail'!$B$5,Balance!P104), 0)</f>
        <v>-164.15294737060768</v>
      </c>
      <c r="Q104" s="8">
        <f>IF( Days!Q104 &gt; 0, IPMT('Loan Detail'!$B$2/'Loan Detail'!$B$5, Days!Q104,'Loan Detail'!$B$3*'Loan Detail'!$B$5,Balance!Q104), 0)</f>
        <v>-163.88965406419598</v>
      </c>
      <c r="R104" s="8">
        <f>IF( Days!R104 &gt; 0, IPMT('Loan Detail'!$B$2/'Loan Detail'!$B$5, Days!R104,'Loan Detail'!$B$3*'Loan Detail'!$B$5,Balance!R104), 0)</f>
        <v>-163.62629908222891</v>
      </c>
      <c r="S104" s="8">
        <f>IF( Days!S104 &gt; 0, IPMT('Loan Detail'!$B$2/'Loan Detail'!$B$5, Days!S104,'Loan Detail'!$B$3*'Loan Detail'!$B$5,Balance!S104), 0)</f>
        <v>-163.36288241025926</v>
      </c>
      <c r="T104" s="8">
        <f>IF( Days!T104 &gt; 0, IPMT('Loan Detail'!$B$2/'Loan Detail'!$B$5, Days!T104,'Loan Detail'!$B$3*'Loan Detail'!$B$5,Balance!T104), 0)</f>
        <v>-163.09940403383632</v>
      </c>
      <c r="U104" s="8">
        <f>IF( Days!U104 &gt; 0, IPMT('Loan Detail'!$B$2/'Loan Detail'!$B$5, Days!U104,'Loan Detail'!$B$3*'Loan Detail'!$B$5,Balance!U104), 0)</f>
        <v>-162.83586393850601</v>
      </c>
      <c r="V104" s="8">
        <f>IF( Days!V104 &gt; 0, IPMT('Loan Detail'!$B$2/'Loan Detail'!$B$5, Days!V104,'Loan Detail'!$B$3*'Loan Detail'!$B$5,Balance!V104), 0)</f>
        <v>-162.57226210981091</v>
      </c>
      <c r="W104" s="8">
        <f>IF( Days!W104 &gt; 0, IPMT('Loan Detail'!$B$2/'Loan Detail'!$B$5, Days!W104,'Loan Detail'!$B$3*'Loan Detail'!$B$5,Balance!W104), 0)</f>
        <v>-162.30859853329014</v>
      </c>
      <c r="X104" s="8">
        <f>IF( Days!X104 &gt; 0, IPMT('Loan Detail'!$B$2/'Loan Detail'!$B$5, Days!X104,'Loan Detail'!$B$3*'Loan Detail'!$B$5,Balance!X104), 0)</f>
        <v>-162.04487319447958</v>
      </c>
      <c r="Y104" s="8">
        <f>IF( Days!Y104 &gt; 0, IPMT('Loan Detail'!$B$2/'Loan Detail'!$B$5, Days!Y104,'Loan Detail'!$B$3*'Loan Detail'!$B$5,Balance!Y104), 0)</f>
        <v>-161.78108607891153</v>
      </c>
      <c r="Z104" s="8">
        <f>IF( Days!Z104 &gt; 0, IPMT('Loan Detail'!$B$2/'Loan Detail'!$B$5, Days!Z104,'Loan Detail'!$B$3*'Loan Detail'!$B$5,Balance!Z104), 0)</f>
        <v>-161.51723717211507</v>
      </c>
      <c r="AA104" s="8">
        <f>IF( Days!AA104 &gt; 0, IPMT('Loan Detail'!$B$2/'Loan Detail'!$B$5, Days!AA104,'Loan Detail'!$B$3*'Loan Detail'!$B$5,Balance!AA104), 0)</f>
        <v>-161.25332645961578</v>
      </c>
      <c r="AB104" s="8">
        <f>IF( Days!AB104 &gt; 0, IPMT('Loan Detail'!$B$2/'Loan Detail'!$B$5, Days!AB104,'Loan Detail'!$B$3*'Loan Detail'!$B$5,Balance!AB104), 0)</f>
        <v>-160.98935392693591</v>
      </c>
      <c r="AC104" s="8">
        <f>IF( Days!AC104 &gt; 0, IPMT('Loan Detail'!$B$2/'Loan Detail'!$B$5, Days!AC104,'Loan Detail'!$B$3*'Loan Detail'!$B$5,Balance!AC104), 0)</f>
        <v>-160.72531955959428</v>
      </c>
      <c r="AD104" s="8">
        <f>IF( Days!AD104 &gt; 0, IPMT('Loan Detail'!$B$2/'Loan Detail'!$B$5, Days!AD104,'Loan Detail'!$B$3*'Loan Detail'!$B$5,Balance!AD104), 0)</f>
        <v>-160.4612233431063</v>
      </c>
      <c r="AE104" s="8">
        <f>IF( Days!AE104 &gt; 0, IPMT('Loan Detail'!$B$2/'Loan Detail'!$B$5, Days!AE104,'Loan Detail'!$B$3*'Loan Detail'!$B$5,Balance!AE104), 0)</f>
        <v>-160.19706526298404</v>
      </c>
      <c r="AF104" s="8">
        <f>IF( Days!AF104 &gt; 0, IPMT('Loan Detail'!$B$2/'Loan Detail'!$B$5, Days!AF104,'Loan Detail'!$B$3*'Loan Detail'!$B$5,Balance!AF104), 0)</f>
        <v>-159.93284530473613</v>
      </c>
      <c r="AG104" s="8">
        <f>IF( Days!AG104 &gt; 0, IPMT('Loan Detail'!$B$2/'Loan Detail'!$B$5, Days!AG104,'Loan Detail'!$B$3*'Loan Detail'!$B$5,Balance!AG104), 0)</f>
        <v>-159.6685634538679</v>
      </c>
      <c r="AH104" s="8">
        <f>IF( Days!AH104 &gt; 0, IPMT('Loan Detail'!$B$2/'Loan Detail'!$B$5, Days!AH104,'Loan Detail'!$B$3*'Loan Detail'!$B$5,Balance!AH104), 0)</f>
        <v>-159.40421969588115</v>
      </c>
      <c r="AI104" s="8">
        <f>IF( Days!AI104 &gt; 0, IPMT('Loan Detail'!$B$2/'Loan Detail'!$B$5, Days!AI104,'Loan Detail'!$B$3*'Loan Detail'!$B$5,Balance!AI104), 0)</f>
        <v>-159.13981401627447</v>
      </c>
    </row>
    <row r="105" spans="1:35" x14ac:dyDescent="0.3">
      <c r="A105">
        <v>103</v>
      </c>
      <c r="B105">
        <f t="shared" si="1"/>
        <v>31</v>
      </c>
      <c r="C105" s="11">
        <v>46722</v>
      </c>
      <c r="D105" s="19">
        <f>SUM(E105:INDEX(E105:AI105,1,B105))</f>
        <v>-4858.7945494055693</v>
      </c>
      <c r="E105" s="8">
        <f>IF( Days!E105 &gt; 0, IPMT('Loan Detail'!$B$2/'Loan Detail'!$B$5, Days!E105,'Loan Detail'!$B$3*'Loan Detail'!$B$5,Balance!E105), 0)</f>
        <v>-159.12226627032618</v>
      </c>
      <c r="F105" s="8">
        <f>IF( Days!F105 &gt; 0, IPMT('Loan Detail'!$B$2/'Loan Detail'!$B$5, Days!F105,'Loan Detail'!$B$3*'Loan Detail'!$B$5,Balance!F105), 0)</f>
        <v>-158.85782781643911</v>
      </c>
      <c r="G105" s="8">
        <f>IF( Days!G105 &gt; 0, IPMT('Loan Detail'!$B$2/'Loan Detail'!$B$5, Days!G105,'Loan Detail'!$B$3*'Loan Detail'!$B$5,Balance!G105), 0)</f>
        <v>-158.59332741874982</v>
      </c>
      <c r="H105" s="8">
        <f>IF( Days!H105 &gt; 0, IPMT('Loan Detail'!$B$2/'Loan Detail'!$B$5, Days!H105,'Loan Detail'!$B$3*'Loan Detail'!$B$5,Balance!H105), 0)</f>
        <v>-158.32876506274826</v>
      </c>
      <c r="I105" s="8">
        <f>IF( Days!I105 &gt; 0, IPMT('Loan Detail'!$B$2/'Loan Detail'!$B$5, Days!I105,'Loan Detail'!$B$3*'Loan Detail'!$B$5,Balance!I105), 0)</f>
        <v>-159.92877721324248</v>
      </c>
      <c r="J105" s="8">
        <f>IF( Days!J105 &gt; 0, IPMT('Loan Detail'!$B$2/'Loan Detail'!$B$5, Days!J105,'Loan Detail'!$B$3*'Loan Detail'!$B$5,Balance!J105), 0)</f>
        <v>-159.660968469946</v>
      </c>
      <c r="K105" s="8">
        <f>IF( Days!K105 &gt; 0, IPMT('Loan Detail'!$B$2/'Loan Detail'!$B$5, Days!K105,'Loan Detail'!$B$3*'Loan Detail'!$B$5,Balance!K105), 0)</f>
        <v>-159.39309699336863</v>
      </c>
      <c r="L105" s="8">
        <f>IF( Days!L105 &gt; 0, IPMT('Loan Detail'!$B$2/'Loan Detail'!$B$5, Days!L105,'Loan Detail'!$B$3*'Loan Detail'!$B$5,Balance!L105), 0)</f>
        <v>-159.12516276881519</v>
      </c>
      <c r="M105" s="8">
        <f>IF( Days!M105 &gt; 0, IPMT('Loan Detail'!$B$2/'Loan Detail'!$B$5, Days!M105,'Loan Detail'!$B$3*'Loan Detail'!$B$5,Balance!M105), 0)</f>
        <v>-158.85716578158727</v>
      </c>
      <c r="N105" s="8">
        <f>IF( Days!N105 &gt; 0, IPMT('Loan Detail'!$B$2/'Loan Detail'!$B$5, Days!N105,'Loan Detail'!$B$3*'Loan Detail'!$B$5,Balance!N105), 0)</f>
        <v>-158.58910601698284</v>
      </c>
      <c r="O105" s="8">
        <f>IF( Days!O105 &gt; 0, IPMT('Loan Detail'!$B$2/'Loan Detail'!$B$5, Days!O105,'Loan Detail'!$B$3*'Loan Detail'!$B$5,Balance!O105), 0)</f>
        <v>-158.32098346029659</v>
      </c>
      <c r="P105" s="8">
        <f>IF( Days!P105 &gt; 0, IPMT('Loan Detail'!$B$2/'Loan Detail'!$B$5, Days!P105,'Loan Detail'!$B$3*'Loan Detail'!$B$5,Balance!P105), 0)</f>
        <v>-158.05279809681969</v>
      </c>
      <c r="Q105" s="8">
        <f>IF( Days!Q105 &gt; 0, IPMT('Loan Detail'!$B$2/'Loan Detail'!$B$5, Days!Q105,'Loan Detail'!$B$3*'Loan Detail'!$B$5,Balance!Q105), 0)</f>
        <v>-157.78454991183978</v>
      </c>
      <c r="R105" s="8">
        <f>IF( Days!R105 &gt; 0, IPMT('Loan Detail'!$B$2/'Loan Detail'!$B$5, Days!R105,'Loan Detail'!$B$3*'Loan Detail'!$B$5,Balance!R105), 0)</f>
        <v>-157.51623889064126</v>
      </c>
      <c r="S105" s="8">
        <f>IF( Days!S105 &gt; 0, IPMT('Loan Detail'!$B$2/'Loan Detail'!$B$5, Days!S105,'Loan Detail'!$B$3*'Loan Detail'!$B$5,Balance!S105), 0)</f>
        <v>-157.24786501850485</v>
      </c>
      <c r="T105" s="8">
        <f>IF( Days!T105 &gt; 0, IPMT('Loan Detail'!$B$2/'Loan Detail'!$B$5, Days!T105,'Loan Detail'!$B$3*'Loan Detail'!$B$5,Balance!T105), 0)</f>
        <v>-156.97942828070805</v>
      </c>
      <c r="U105" s="8">
        <f>IF( Days!U105 &gt; 0, IPMT('Loan Detail'!$B$2/'Loan Detail'!$B$5, Days!U105,'Loan Detail'!$B$3*'Loan Detail'!$B$5,Balance!U105), 0)</f>
        <v>-156.71092866252462</v>
      </c>
      <c r="V105" s="8">
        <f>IF( Days!V105 &gt; 0, IPMT('Loan Detail'!$B$2/'Loan Detail'!$B$5, Days!V105,'Loan Detail'!$B$3*'Loan Detail'!$B$5,Balance!V105), 0)</f>
        <v>-156.44236614922522</v>
      </c>
      <c r="W105" s="8">
        <f>IF( Days!W105 &gt; 0, IPMT('Loan Detail'!$B$2/'Loan Detail'!$B$5, Days!W105,'Loan Detail'!$B$3*'Loan Detail'!$B$5,Balance!W105), 0)</f>
        <v>-156.1737407260768</v>
      </c>
      <c r="X105" s="8">
        <f>IF( Days!X105 &gt; 0, IPMT('Loan Detail'!$B$2/'Loan Detail'!$B$5, Days!X105,'Loan Detail'!$B$3*'Loan Detail'!$B$5,Balance!X105), 0)</f>
        <v>-155.90505237834293</v>
      </c>
      <c r="Y105" s="8">
        <f>IF( Days!Y105 &gt; 0, IPMT('Loan Detail'!$B$2/'Loan Detail'!$B$5, Days!Y105,'Loan Detail'!$B$3*'Loan Detail'!$B$5,Balance!Y105), 0)</f>
        <v>-155.6363010912838</v>
      </c>
      <c r="Z105" s="8">
        <f>IF( Days!Z105 &gt; 0, IPMT('Loan Detail'!$B$2/'Loan Detail'!$B$5, Days!Z105,'Loan Detail'!$B$3*'Loan Detail'!$B$5,Balance!Z105), 0)</f>
        <v>-155.36748685015607</v>
      </c>
      <c r="AA105" s="8">
        <f>IF( Days!AA105 &gt; 0, IPMT('Loan Detail'!$B$2/'Loan Detail'!$B$5, Days!AA105,'Loan Detail'!$B$3*'Loan Detail'!$B$5,Balance!AA105), 0)</f>
        <v>-155.09860964021294</v>
      </c>
      <c r="AB105" s="8">
        <f>IF( Days!AB105 &gt; 0, IPMT('Loan Detail'!$B$2/'Loan Detail'!$B$5, Days!AB105,'Loan Detail'!$B$3*'Loan Detail'!$B$5,Balance!AB105), 0)</f>
        <v>-154.82966944670417</v>
      </c>
      <c r="AC105" s="8">
        <f>IF( Days!AC105 &gt; 0, IPMT('Loan Detail'!$B$2/'Loan Detail'!$B$5, Days!AC105,'Loan Detail'!$B$3*'Loan Detail'!$B$5,Balance!AC105), 0)</f>
        <v>-154.56066625487611</v>
      </c>
      <c r="AD105" s="8">
        <f>IF( Days!AD105 &gt; 0, IPMT('Loan Detail'!$B$2/'Loan Detail'!$B$5, Days!AD105,'Loan Detail'!$B$3*'Loan Detail'!$B$5,Balance!AD105), 0)</f>
        <v>-154.29160004997163</v>
      </c>
      <c r="AE105" s="8">
        <f>IF( Days!AE105 &gt; 0, IPMT('Loan Detail'!$B$2/'Loan Detail'!$B$5, Days!AE105,'Loan Detail'!$B$3*'Loan Detail'!$B$5,Balance!AE105), 0)</f>
        <v>-154.02247081723013</v>
      </c>
      <c r="AF105" s="8">
        <f>IF( Days!AF105 &gt; 0, IPMT('Loan Detail'!$B$2/'Loan Detail'!$B$5, Days!AF105,'Loan Detail'!$B$3*'Loan Detail'!$B$5,Balance!AF105), 0)</f>
        <v>-153.75327854188751</v>
      </c>
      <c r="AG105" s="8">
        <f>IF( Days!AG105 &gt; 0, IPMT('Loan Detail'!$B$2/'Loan Detail'!$B$5, Days!AG105,'Loan Detail'!$B$3*'Loan Detail'!$B$5,Balance!AG105), 0)</f>
        <v>-153.48402320917626</v>
      </c>
      <c r="AH105" s="8">
        <f>IF( Days!AH105 &gt; 0, IPMT('Loan Detail'!$B$2/'Loan Detail'!$B$5, Days!AH105,'Loan Detail'!$B$3*'Loan Detail'!$B$5,Balance!AH105), 0)</f>
        <v>-153.21470480432544</v>
      </c>
      <c r="AI105" s="8">
        <f>IF( Days!AI105 &gt; 0, IPMT('Loan Detail'!$B$2/'Loan Detail'!$B$5, Days!AI105,'Loan Detail'!$B$3*'Loan Detail'!$B$5,Balance!AI105), 0)</f>
        <v>-152.94532331256059</v>
      </c>
    </row>
    <row r="106" spans="1:35" x14ac:dyDescent="0.3">
      <c r="A106">
        <v>104</v>
      </c>
      <c r="B106">
        <f t="shared" si="1"/>
        <v>31</v>
      </c>
      <c r="C106" s="11">
        <v>46753</v>
      </c>
      <c r="D106" s="19">
        <f>SUM(E106:INDEX(E106:AI106,1,B106))</f>
        <v>-4653.9197754689749</v>
      </c>
      <c r="E106" s="8">
        <f>IF( Days!E106 &gt; 0, IPMT('Loan Detail'!$B$2/'Loan Detail'!$B$5, Days!E106,'Loan Detail'!$B$3*'Loan Detail'!$B$5,Balance!E106), 0)</f>
        <v>-152.67443618051868</v>
      </c>
      <c r="F106" s="8">
        <f>IF( Days!F106 &gt; 0, IPMT('Loan Detail'!$B$2/'Loan Detail'!$B$5, Days!F106,'Loan Detail'!$B$3*'Loan Detail'!$B$5,Balance!F106), 0)</f>
        <v>-152.40493101699795</v>
      </c>
      <c r="G106" s="8">
        <f>IF( Days!G106 &gt; 0, IPMT('Loan Detail'!$B$2/'Loan Detail'!$B$5, Days!G106,'Loan Detail'!$B$3*'Loan Detail'!$B$5,Balance!G106), 0)</f>
        <v>-152.13536272281564</v>
      </c>
      <c r="H106" s="8">
        <f>IF( Days!H106 &gt; 0, IPMT('Loan Detail'!$B$2/'Loan Detail'!$B$5, Days!H106,'Loan Detail'!$B$3*'Loan Detail'!$B$5,Balance!H106), 0)</f>
        <v>-151.86573128318355</v>
      </c>
      <c r="I106" s="8">
        <f>IF( Days!I106 &gt; 0, IPMT('Loan Detail'!$B$2/'Loan Detail'!$B$5, Days!I106,'Loan Detail'!$B$3*'Loan Detail'!$B$5,Balance!I106), 0)</f>
        <v>-153.36353704101163</v>
      </c>
      <c r="J106" s="8">
        <f>IF( Days!J106 &gt; 0, IPMT('Loan Detail'!$B$2/'Loan Detail'!$B$5, Days!J106,'Loan Detail'!$B$3*'Loan Detail'!$B$5,Balance!J106), 0)</f>
        <v>-153.09063408517179</v>
      </c>
      <c r="K106" s="8">
        <f>IF( Days!K106 &gt; 0, IPMT('Loan Detail'!$B$2/'Loan Detail'!$B$5, Days!K106,'Loan Detail'!$B$3*'Loan Detail'!$B$5,Balance!K106), 0)</f>
        <v>-152.81766720274911</v>
      </c>
      <c r="L106" s="8">
        <f>IF( Days!L106 &gt; 0, IPMT('Loan Detail'!$B$2/'Loan Detail'!$B$5, Days!L106,'Loan Detail'!$B$3*'Loan Detail'!$B$5,Balance!L106), 0)</f>
        <v>-152.54463637876907</v>
      </c>
      <c r="M106" s="8">
        <f>IF( Days!M106 &gt; 0, IPMT('Loan Detail'!$B$2/'Loan Detail'!$B$5, Days!M106,'Loan Detail'!$B$3*'Loan Detail'!$B$5,Balance!M106), 0)</f>
        <v>-152.27154159825355</v>
      </c>
      <c r="N106" s="8">
        <f>IF( Days!N106 &gt; 0, IPMT('Loan Detail'!$B$2/'Loan Detail'!$B$5, Days!N106,'Loan Detail'!$B$3*'Loan Detail'!$B$5,Balance!N106), 0)</f>
        <v>-151.99838284622092</v>
      </c>
      <c r="O106" s="8">
        <f>IF( Days!O106 &gt; 0, IPMT('Loan Detail'!$B$2/'Loan Detail'!$B$5, Days!O106,'Loan Detail'!$B$3*'Loan Detail'!$B$5,Balance!O106), 0)</f>
        <v>-151.72516010768615</v>
      </c>
      <c r="P106" s="8">
        <f>IF( Days!P106 &gt; 0, IPMT('Loan Detail'!$B$2/'Loan Detail'!$B$5, Days!P106,'Loan Detail'!$B$3*'Loan Detail'!$B$5,Balance!P106), 0)</f>
        <v>-151.45187336766051</v>
      </c>
      <c r="Q106" s="8">
        <f>IF( Days!Q106 &gt; 0, IPMT('Loan Detail'!$B$2/'Loan Detail'!$B$5, Days!Q106,'Loan Detail'!$B$3*'Loan Detail'!$B$5,Balance!Q106), 0)</f>
        <v>-151.178522611152</v>
      </c>
      <c r="R106" s="8">
        <f>IF( Days!R106 &gt; 0, IPMT('Loan Detail'!$B$2/'Loan Detail'!$B$5, Days!R106,'Loan Detail'!$B$3*'Loan Detail'!$B$5,Balance!R106), 0)</f>
        <v>-150.90510782316488</v>
      </c>
      <c r="S106" s="8">
        <f>IF( Days!S106 &gt; 0, IPMT('Loan Detail'!$B$2/'Loan Detail'!$B$5, Days!S106,'Loan Detail'!$B$3*'Loan Detail'!$B$5,Balance!S106), 0)</f>
        <v>-150.63162898870002</v>
      </c>
      <c r="T106" s="8">
        <f>IF( Days!T106 &gt; 0, IPMT('Loan Detail'!$B$2/'Loan Detail'!$B$5, Days!T106,'Loan Detail'!$B$3*'Loan Detail'!$B$5,Balance!T106), 0)</f>
        <v>-150.35808609275475</v>
      </c>
      <c r="U106" s="8">
        <f>IF( Days!U106 &gt; 0, IPMT('Loan Detail'!$B$2/'Loan Detail'!$B$5, Days!U106,'Loan Detail'!$B$3*'Loan Detail'!$B$5,Balance!U106), 0)</f>
        <v>-150.0844791203229</v>
      </c>
      <c r="V106" s="8">
        <f>IF( Days!V106 &gt; 0, IPMT('Loan Detail'!$B$2/'Loan Detail'!$B$5, Days!V106,'Loan Detail'!$B$3*'Loan Detail'!$B$5,Balance!V106), 0)</f>
        <v>-149.81080805639479</v>
      </c>
      <c r="W106" s="8">
        <f>IF( Days!W106 &gt; 0, IPMT('Loan Detail'!$B$2/'Loan Detail'!$B$5, Days!W106,'Loan Detail'!$B$3*'Loan Detail'!$B$5,Balance!W106), 0)</f>
        <v>-149.53707288595714</v>
      </c>
      <c r="X106" s="8">
        <f>IF( Days!X106 &gt; 0, IPMT('Loan Detail'!$B$2/'Loan Detail'!$B$5, Days!X106,'Loan Detail'!$B$3*'Loan Detail'!$B$5,Balance!X106), 0)</f>
        <v>-149.26327359399335</v>
      </c>
      <c r="Y106" s="8">
        <f>IF( Days!Y106 &gt; 0, IPMT('Loan Detail'!$B$2/'Loan Detail'!$B$5, Days!Y106,'Loan Detail'!$B$3*'Loan Detail'!$B$5,Balance!Y106), 0)</f>
        <v>-148.98941016548301</v>
      </c>
      <c r="Z106" s="8">
        <f>IF( Days!Z106 &gt; 0, IPMT('Loan Detail'!$B$2/'Loan Detail'!$B$5, Days!Z106,'Loan Detail'!$B$3*'Loan Detail'!$B$5,Balance!Z106), 0)</f>
        <v>-148.71548258540244</v>
      </c>
      <c r="AA106" s="8">
        <f>IF( Days!AA106 &gt; 0, IPMT('Loan Detail'!$B$2/'Loan Detail'!$B$5, Days!AA106,'Loan Detail'!$B$3*'Loan Detail'!$B$5,Balance!AA106), 0)</f>
        <v>-148.44149083872435</v>
      </c>
      <c r="AB106" s="8">
        <f>IF( Days!AB106 &gt; 0, IPMT('Loan Detail'!$B$2/'Loan Detail'!$B$5, Days!AB106,'Loan Detail'!$B$3*'Loan Detail'!$B$5,Balance!AB106), 0)</f>
        <v>-148.16743491041791</v>
      </c>
      <c r="AC106" s="8">
        <f>IF( Days!AC106 &gt; 0, IPMT('Loan Detail'!$B$2/'Loan Detail'!$B$5, Days!AC106,'Loan Detail'!$B$3*'Loan Detail'!$B$5,Balance!AC106), 0)</f>
        <v>-147.89331478544887</v>
      </c>
      <c r="AD106" s="8">
        <f>IF( Days!AD106 &gt; 0, IPMT('Loan Detail'!$B$2/'Loan Detail'!$B$5, Days!AD106,'Loan Detail'!$B$3*'Loan Detail'!$B$5,Balance!AD106), 0)</f>
        <v>-147.61913044877926</v>
      </c>
      <c r="AE106" s="8">
        <f>IF( Days!AE106 &gt; 0, IPMT('Loan Detail'!$B$2/'Loan Detail'!$B$5, Days!AE106,'Loan Detail'!$B$3*'Loan Detail'!$B$5,Balance!AE106), 0)</f>
        <v>-147.34488188536778</v>
      </c>
      <c r="AF106" s="8">
        <f>IF( Days!AF106 &gt; 0, IPMT('Loan Detail'!$B$2/'Loan Detail'!$B$5, Days!AF106,'Loan Detail'!$B$3*'Loan Detail'!$B$5,Balance!AF106), 0)</f>
        <v>-147.07056908016961</v>
      </c>
      <c r="AG106" s="8">
        <f>IF( Days!AG106 &gt; 0, IPMT('Loan Detail'!$B$2/'Loan Detail'!$B$5, Days!AG106,'Loan Detail'!$B$3*'Loan Detail'!$B$5,Balance!AG106), 0)</f>
        <v>-146.79619201813614</v>
      </c>
      <c r="AH106" s="8">
        <f>IF( Days!AH106 &gt; 0, IPMT('Loan Detail'!$B$2/'Loan Detail'!$B$5, Days!AH106,'Loan Detail'!$B$3*'Loan Detail'!$B$5,Balance!AH106), 0)</f>
        <v>-146.52175068421559</v>
      </c>
      <c r="AI106" s="8">
        <f>IF( Days!AI106 &gt; 0, IPMT('Loan Detail'!$B$2/'Loan Detail'!$B$5, Days!AI106,'Loan Detail'!$B$3*'Loan Detail'!$B$5,Balance!AI106), 0)</f>
        <v>-146.24724506335247</v>
      </c>
    </row>
    <row r="107" spans="1:35" x14ac:dyDescent="0.3">
      <c r="A107">
        <v>105</v>
      </c>
      <c r="B107">
        <f t="shared" si="1"/>
        <v>29</v>
      </c>
      <c r="C107" s="11">
        <v>46784</v>
      </c>
      <c r="D107" s="19">
        <f>SUM(E107:INDEX(E107:AI107,1,B107))</f>
        <v>-4161.99885485901</v>
      </c>
      <c r="E107" s="8">
        <f>IF( Days!E107 &gt; 0, IPMT('Loan Detail'!$B$2/'Loan Detail'!$B$5, Days!E107,'Loan Detail'!$B$3*'Loan Detail'!$B$5,Balance!E107), 0)</f>
        <v>-145.96342883169547</v>
      </c>
      <c r="F107" s="8">
        <f>IF( Days!F107 &gt; 0, IPMT('Loan Detail'!$B$2/'Loan Detail'!$B$5, Days!F107,'Loan Detail'!$B$3*'Loan Detail'!$B$5,Balance!F107), 0)</f>
        <v>-145.68881198785107</v>
      </c>
      <c r="G107" s="8">
        <f>IF( Days!G107 &gt; 0, IPMT('Loan Detail'!$B$2/'Loan Detail'!$B$5, Days!G107,'Loan Detail'!$B$3*'Loan Detail'!$B$5,Balance!G107), 0)</f>
        <v>-145.41413081595149</v>
      </c>
      <c r="H107" s="8">
        <f>IF( Days!H107 &gt; 0, IPMT('Loan Detail'!$B$2/'Loan Detail'!$B$5, Days!H107,'Loan Detail'!$B$3*'Loan Detail'!$B$5,Balance!H107), 0)</f>
        <v>-145.13938530092804</v>
      </c>
      <c r="I107" s="8">
        <f>IF( Days!I107 &gt; 0, IPMT('Loan Detail'!$B$2/'Loan Detail'!$B$5, Days!I107,'Loan Detail'!$B$3*'Loan Detail'!$B$5,Balance!I107), 0)</f>
        <v>-146.53423181179946</v>
      </c>
      <c r="J107" s="8">
        <f>IF( Days!J107 &gt; 0, IPMT('Loan Detail'!$B$2/'Loan Detail'!$B$5, Days!J107,'Loan Detail'!$B$3*'Loan Detail'!$B$5,Balance!J107), 0)</f>
        <v>-146.2561894647626</v>
      </c>
      <c r="K107" s="8">
        <f>IF( Days!K107 &gt; 0, IPMT('Loan Detail'!$B$2/'Loan Detail'!$B$5, Days!K107,'Loan Detail'!$B$3*'Loan Detail'!$B$5,Balance!K107), 0)</f>
        <v>-145.97808198725815</v>
      </c>
      <c r="L107" s="8">
        <f>IF( Days!L107 &gt; 0, IPMT('Loan Detail'!$B$2/'Loan Detail'!$B$5, Days!L107,'Loan Detail'!$B$3*'Loan Detail'!$B$5,Balance!L107), 0)</f>
        <v>-145.69990936402948</v>
      </c>
      <c r="M107" s="8">
        <f>IF( Days!M107 &gt; 0, IPMT('Loan Detail'!$B$2/'Loan Detail'!$B$5, Days!M107,'Loan Detail'!$B$3*'Loan Detail'!$B$5,Balance!M107), 0)</f>
        <v>-145.42167157981649</v>
      </c>
      <c r="N107" s="8">
        <f>IF( Days!N107 &gt; 0, IPMT('Loan Detail'!$B$2/'Loan Detail'!$B$5, Days!N107,'Loan Detail'!$B$3*'Loan Detail'!$B$5,Balance!N107), 0)</f>
        <v>-145.14336861935539</v>
      </c>
      <c r="O107" s="8">
        <f>IF( Days!O107 &gt; 0, IPMT('Loan Detail'!$B$2/'Loan Detail'!$B$5, Days!O107,'Loan Detail'!$B$3*'Loan Detail'!$B$5,Balance!O107), 0)</f>
        <v>-144.86500046737896</v>
      </c>
      <c r="P107" s="8">
        <f>IF( Days!P107 &gt; 0, IPMT('Loan Detail'!$B$2/'Loan Detail'!$B$5, Days!P107,'Loan Detail'!$B$3*'Loan Detail'!$B$5,Balance!P107), 0)</f>
        <v>-144.58656710861618</v>
      </c>
      <c r="Q107" s="8">
        <f>IF( Days!Q107 &gt; 0, IPMT('Loan Detail'!$B$2/'Loan Detail'!$B$5, Days!Q107,'Loan Detail'!$B$3*'Loan Detail'!$B$5,Balance!Q107), 0)</f>
        <v>-144.30806852779264</v>
      </c>
      <c r="R107" s="8">
        <f>IF( Days!R107 &gt; 0, IPMT('Loan Detail'!$B$2/'Loan Detail'!$B$5, Days!R107,'Loan Detail'!$B$3*'Loan Detail'!$B$5,Balance!R107), 0)</f>
        <v>-144.02950470963037</v>
      </c>
      <c r="S107" s="8">
        <f>IF( Days!S107 &gt; 0, IPMT('Loan Detail'!$B$2/'Loan Detail'!$B$5, Days!S107,'Loan Detail'!$B$3*'Loan Detail'!$B$5,Balance!S107), 0)</f>
        <v>-143.75087563884767</v>
      </c>
      <c r="T107" s="8">
        <f>IF( Days!T107 &gt; 0, IPMT('Loan Detail'!$B$2/'Loan Detail'!$B$5, Days!T107,'Loan Detail'!$B$3*'Loan Detail'!$B$5,Balance!T107), 0)</f>
        <v>-143.47218130015932</v>
      </c>
      <c r="U107" s="8">
        <f>IF( Days!U107 &gt; 0, IPMT('Loan Detail'!$B$2/'Loan Detail'!$B$5, Days!U107,'Loan Detail'!$B$3*'Loan Detail'!$B$5,Balance!U107), 0)</f>
        <v>-143.19342167827656</v>
      </c>
      <c r="V107" s="8">
        <f>IF( Days!V107 &gt; 0, IPMT('Loan Detail'!$B$2/'Loan Detail'!$B$5, Days!V107,'Loan Detail'!$B$3*'Loan Detail'!$B$5,Balance!V107), 0)</f>
        <v>-142.91459675790702</v>
      </c>
      <c r="W107" s="8">
        <f>IF( Days!W107 &gt; 0, IPMT('Loan Detail'!$B$2/'Loan Detail'!$B$5, Days!W107,'Loan Detail'!$B$3*'Loan Detail'!$B$5,Balance!W107), 0)</f>
        <v>-142.63570652375481</v>
      </c>
      <c r="X107" s="8">
        <f>IF( Days!X107 &gt; 0, IPMT('Loan Detail'!$B$2/'Loan Detail'!$B$5, Days!X107,'Loan Detail'!$B$3*'Loan Detail'!$B$5,Balance!X107), 0)</f>
        <v>-142.35675096052032</v>
      </c>
      <c r="Y107" s="8">
        <f>IF( Days!Y107 &gt; 0, IPMT('Loan Detail'!$B$2/'Loan Detail'!$B$5, Days!Y107,'Loan Detail'!$B$3*'Loan Detail'!$B$5,Balance!Y107), 0)</f>
        <v>-142.07773005290048</v>
      </c>
      <c r="Z107" s="8">
        <f>IF( Days!Z107 &gt; 0, IPMT('Loan Detail'!$B$2/'Loan Detail'!$B$5, Days!Z107,'Loan Detail'!$B$3*'Loan Detail'!$B$5,Balance!Z107), 0)</f>
        <v>-141.79864378558855</v>
      </c>
      <c r="AA107" s="8">
        <f>IF( Days!AA107 &gt; 0, IPMT('Loan Detail'!$B$2/'Loan Detail'!$B$5, Days!AA107,'Loan Detail'!$B$3*'Loan Detail'!$B$5,Balance!AA107), 0)</f>
        <v>-141.51949214327431</v>
      </c>
      <c r="AB107" s="8">
        <f>IF( Days!AB107 &gt; 0, IPMT('Loan Detail'!$B$2/'Loan Detail'!$B$5, Days!AB107,'Loan Detail'!$B$3*'Loan Detail'!$B$5,Balance!AB107), 0)</f>
        <v>-141.24027511064389</v>
      </c>
      <c r="AC107" s="8">
        <f>IF( Days!AC107 &gt; 0, IPMT('Loan Detail'!$B$2/'Loan Detail'!$B$5, Days!AC107,'Loan Detail'!$B$3*'Loan Detail'!$B$5,Balance!AC107), 0)</f>
        <v>-140.96099267237975</v>
      </c>
      <c r="AD107" s="8">
        <f>IF( Days!AD107 &gt; 0, IPMT('Loan Detail'!$B$2/'Loan Detail'!$B$5, Days!AD107,'Loan Detail'!$B$3*'Loan Detail'!$B$5,Balance!AD107), 0)</f>
        <v>-140.68164481316089</v>
      </c>
      <c r="AE107" s="8">
        <f>IF( Days!AE107 &gt; 0, IPMT('Loan Detail'!$B$2/'Loan Detail'!$B$5, Days!AE107,'Loan Detail'!$B$3*'Loan Detail'!$B$5,Balance!AE107), 0)</f>
        <v>-140.40223151766273</v>
      </c>
      <c r="AF107" s="8">
        <f>IF( Days!AF107 &gt; 0, IPMT('Loan Detail'!$B$2/'Loan Detail'!$B$5, Days!AF107,'Loan Detail'!$B$3*'Loan Detail'!$B$5,Balance!AF107), 0)</f>
        <v>-140.12275277055693</v>
      </c>
      <c r="AG107" s="8">
        <f>IF( Days!AG107 &gt; 0, IPMT('Loan Detail'!$B$2/'Loan Detail'!$B$5, Days!AG107,'Loan Detail'!$B$3*'Loan Detail'!$B$5,Balance!AG107), 0)</f>
        <v>-139.84320855651174</v>
      </c>
      <c r="AH107" s="8">
        <f>IF( Days!AH107 &gt; 0, IPMT('Loan Detail'!$B$2/'Loan Detail'!$B$5, Days!AH107,'Loan Detail'!$B$3*'Loan Detail'!$B$5,Balance!AH107), 0)</f>
        <v>-139.5635988601918</v>
      </c>
      <c r="AI107" s="8">
        <f>IF( Days!AI107 &gt; 0, IPMT('Loan Detail'!$B$2/'Loan Detail'!$B$5, Days!AI107,'Loan Detail'!$B$3*'Loan Detail'!$B$5,Balance!AI107), 0)</f>
        <v>-139.28392366625806</v>
      </c>
    </row>
    <row r="108" spans="1:35" x14ac:dyDescent="0.3">
      <c r="A108">
        <v>106</v>
      </c>
      <c r="B108">
        <f t="shared" si="1"/>
        <v>31</v>
      </c>
      <c r="C108" s="11">
        <v>46813</v>
      </c>
      <c r="D108" s="19">
        <f>SUM(E108:INDEX(E108:AI108,1,B108))</f>
        <v>-4236.9668503560661</v>
      </c>
      <c r="E108" s="8">
        <f>IF( Days!E108 &gt; 0, IPMT('Loan Detail'!$B$2/'Loan Detail'!$B$5, Days!E108,'Loan Detail'!$B$3*'Loan Detail'!$B$5,Balance!E108), 0)</f>
        <v>-139.54261301776563</v>
      </c>
      <c r="F108" s="8">
        <f>IF( Days!F108 &gt; 0, IPMT('Loan Detail'!$B$2/'Loan Detail'!$B$5, Days!F108,'Loan Detail'!$B$3*'Loan Detail'!$B$5,Balance!F108), 0)</f>
        <v>-139.26297987791762</v>
      </c>
      <c r="G108" s="8">
        <f>IF( Days!G108 &gt; 0, IPMT('Loan Detail'!$B$2/'Loan Detail'!$B$5, Days!G108,'Loan Detail'!$B$3*'Loan Detail'!$B$5,Balance!G108), 0)</f>
        <v>-138.98328123496421</v>
      </c>
      <c r="H108" s="8">
        <f>IF( Days!H108 &gt; 0, IPMT('Loan Detail'!$B$2/'Loan Detail'!$B$5, Days!H108,'Loan Detail'!$B$3*'Loan Detail'!$B$5,Balance!H108), 0)</f>
        <v>-138.70351707356158</v>
      </c>
      <c r="I108" s="8">
        <f>IF( Days!I108 &gt; 0, IPMT('Loan Detail'!$B$2/'Loan Detail'!$B$5, Days!I108,'Loan Detail'!$B$3*'Loan Detail'!$B$5,Balance!I108), 0)</f>
        <v>-140.0011669110707</v>
      </c>
      <c r="J108" s="8">
        <f>IF( Days!J108 &gt; 0, IPMT('Loan Detail'!$B$2/'Loan Detail'!$B$5, Days!J108,'Loan Detail'!$B$3*'Loan Detail'!$B$5,Balance!J108), 0)</f>
        <v>-139.71808197406605</v>
      </c>
      <c r="K108" s="8">
        <f>IF( Days!K108 &gt; 0, IPMT('Loan Detail'!$B$2/'Loan Detail'!$B$5, Days!K108,'Loan Detail'!$B$3*'Loan Detail'!$B$5,Balance!K108), 0)</f>
        <v>-139.43493072538436</v>
      </c>
      <c r="L108" s="8">
        <f>IF( Days!L108 &gt; 0, IPMT('Loan Detail'!$B$2/'Loan Detail'!$B$5, Days!L108,'Loan Detail'!$B$3*'Loan Detail'!$B$5,Balance!L108), 0)</f>
        <v>-139.15171314949237</v>
      </c>
      <c r="M108" s="8">
        <f>IF( Days!M108 &gt; 0, IPMT('Loan Detail'!$B$2/'Loan Detail'!$B$5, Days!M108,'Loan Detail'!$B$3*'Loan Detail'!$B$5,Balance!M108), 0)</f>
        <v>-138.86842923085314</v>
      </c>
      <c r="N108" s="8">
        <f>IF( Days!N108 &gt; 0, IPMT('Loan Detail'!$B$2/'Loan Detail'!$B$5, Days!N108,'Loan Detail'!$B$3*'Loan Detail'!$B$5,Balance!N108), 0)</f>
        <v>-138.58507895392617</v>
      </c>
      <c r="O108" s="8">
        <f>IF( Days!O108 &gt; 0, IPMT('Loan Detail'!$B$2/'Loan Detail'!$B$5, Days!O108,'Loan Detail'!$B$3*'Loan Detail'!$B$5,Balance!O108), 0)</f>
        <v>-138.30166230316715</v>
      </c>
      <c r="P108" s="8">
        <f>IF( Days!P108 &gt; 0, IPMT('Loan Detail'!$B$2/'Loan Detail'!$B$5, Days!P108,'Loan Detail'!$B$3*'Loan Detail'!$B$5,Balance!P108), 0)</f>
        <v>-138.01817926302826</v>
      </c>
      <c r="Q108" s="8">
        <f>IF( Days!Q108 &gt; 0, IPMT('Loan Detail'!$B$2/'Loan Detail'!$B$5, Days!Q108,'Loan Detail'!$B$3*'Loan Detail'!$B$5,Balance!Q108), 0)</f>
        <v>-137.73462981795811</v>
      </c>
      <c r="R108" s="8">
        <f>IF( Days!R108 &gt; 0, IPMT('Loan Detail'!$B$2/'Loan Detail'!$B$5, Days!R108,'Loan Detail'!$B$3*'Loan Detail'!$B$5,Balance!R108), 0)</f>
        <v>-137.45101395240147</v>
      </c>
      <c r="S108" s="8">
        <f>IF( Days!S108 &gt; 0, IPMT('Loan Detail'!$B$2/'Loan Detail'!$B$5, Days!S108,'Loan Detail'!$B$3*'Loan Detail'!$B$5,Balance!S108), 0)</f>
        <v>-137.1673316507997</v>
      </c>
      <c r="T108" s="8">
        <f>IF( Days!T108 &gt; 0, IPMT('Loan Detail'!$B$2/'Loan Detail'!$B$5, Days!T108,'Loan Detail'!$B$3*'Loan Detail'!$B$5,Balance!T108), 0)</f>
        <v>-136.8835828975902</v>
      </c>
      <c r="U108" s="8">
        <f>IF( Days!U108 &gt; 0, IPMT('Loan Detail'!$B$2/'Loan Detail'!$B$5, Days!U108,'Loan Detail'!$B$3*'Loan Detail'!$B$5,Balance!U108), 0)</f>
        <v>-136.59976767720707</v>
      </c>
      <c r="V108" s="8">
        <f>IF( Days!V108 &gt; 0, IPMT('Loan Detail'!$B$2/'Loan Detail'!$B$5, Days!V108,'Loan Detail'!$B$3*'Loan Detail'!$B$5,Balance!V108), 0)</f>
        <v>-136.31588597408049</v>
      </c>
      <c r="W108" s="8">
        <f>IF( Days!W108 &gt; 0, IPMT('Loan Detail'!$B$2/'Loan Detail'!$B$5, Days!W108,'Loan Detail'!$B$3*'Loan Detail'!$B$5,Balance!W108), 0)</f>
        <v>-136.03193777263715</v>
      </c>
      <c r="X108" s="8">
        <f>IF( Days!X108 &gt; 0, IPMT('Loan Detail'!$B$2/'Loan Detail'!$B$5, Days!X108,'Loan Detail'!$B$3*'Loan Detail'!$B$5,Balance!X108), 0)</f>
        <v>-135.74792305730008</v>
      </c>
      <c r="Y108" s="8">
        <f>IF( Days!Y108 &gt; 0, IPMT('Loan Detail'!$B$2/'Loan Detail'!$B$5, Days!Y108,'Loan Detail'!$B$3*'Loan Detail'!$B$5,Balance!Y108), 0)</f>
        <v>-135.46384181248857</v>
      </c>
      <c r="Z108" s="8">
        <f>IF( Days!Z108 &gt; 0, IPMT('Loan Detail'!$B$2/'Loan Detail'!$B$5, Days!Z108,'Loan Detail'!$B$3*'Loan Detail'!$B$5,Balance!Z108), 0)</f>
        <v>-135.17969402261832</v>
      </c>
      <c r="AA108" s="8">
        <f>IF( Days!AA108 &gt; 0, IPMT('Loan Detail'!$B$2/'Loan Detail'!$B$5, Days!AA108,'Loan Detail'!$B$3*'Loan Detail'!$B$5,Balance!AA108), 0)</f>
        <v>-134.89547967210143</v>
      </c>
      <c r="AB108" s="8">
        <f>IF( Days!AB108 &gt; 0, IPMT('Loan Detail'!$B$2/'Loan Detail'!$B$5, Days!AB108,'Loan Detail'!$B$3*'Loan Detail'!$B$5,Balance!AB108), 0)</f>
        <v>-134.61119874534629</v>
      </c>
      <c r="AC108" s="8">
        <f>IF( Days!AC108 &gt; 0, IPMT('Loan Detail'!$B$2/'Loan Detail'!$B$5, Days!AC108,'Loan Detail'!$B$3*'Loan Detail'!$B$5,Balance!AC108), 0)</f>
        <v>-134.32685122675761</v>
      </c>
      <c r="AD108" s="8">
        <f>IF( Days!AD108 &gt; 0, IPMT('Loan Detail'!$B$2/'Loan Detail'!$B$5, Days!AD108,'Loan Detail'!$B$3*'Loan Detail'!$B$5,Balance!AD108), 0)</f>
        <v>-134.04243710073646</v>
      </c>
      <c r="AE108" s="8">
        <f>IF( Days!AE108 &gt; 0, IPMT('Loan Detail'!$B$2/'Loan Detail'!$B$5, Days!AE108,'Loan Detail'!$B$3*'Loan Detail'!$B$5,Balance!AE108), 0)</f>
        <v>-133.75795635168035</v>
      </c>
      <c r="AF108" s="8">
        <f>IF( Days!AF108 &gt; 0, IPMT('Loan Detail'!$B$2/'Loan Detail'!$B$5, Days!AF108,'Loan Detail'!$B$3*'Loan Detail'!$B$5,Balance!AF108), 0)</f>
        <v>-133.47340896398302</v>
      </c>
      <c r="AG108" s="8">
        <f>IF( Days!AG108 &gt; 0, IPMT('Loan Detail'!$B$2/'Loan Detail'!$B$5, Days!AG108,'Loan Detail'!$B$3*'Loan Detail'!$B$5,Balance!AG108), 0)</f>
        <v>-133.18879492203459</v>
      </c>
      <c r="AH108" s="8">
        <f>IF( Days!AH108 &gt; 0, IPMT('Loan Detail'!$B$2/'Loan Detail'!$B$5, Days!AH108,'Loan Detail'!$B$3*'Loan Detail'!$B$5,Balance!AH108), 0)</f>
        <v>-132.90411421022154</v>
      </c>
      <c r="AI108" s="8">
        <f>IF( Days!AI108 &gt; 0, IPMT('Loan Detail'!$B$2/'Loan Detail'!$B$5, Days!AI108,'Loan Detail'!$B$3*'Loan Detail'!$B$5,Balance!AI108), 0)</f>
        <v>-132.61936681292667</v>
      </c>
    </row>
    <row r="109" spans="1:35" x14ac:dyDescent="0.3">
      <c r="A109">
        <v>107</v>
      </c>
      <c r="B109">
        <f t="shared" si="1"/>
        <v>30</v>
      </c>
      <c r="C109" s="11">
        <v>46844</v>
      </c>
      <c r="D109" s="19">
        <f>SUM(E109:INDEX(E109:AI109,1,B109))</f>
        <v>-3883.3175730608837</v>
      </c>
      <c r="E109" s="8">
        <f>IF( Days!E109 &gt; 0, IPMT('Loan Detail'!$B$2/'Loan Detail'!$B$5, Days!E109,'Loan Detail'!$B$3*'Loan Detail'!$B$5,Balance!E109), 0)</f>
        <v>-132.33755154679289</v>
      </c>
      <c r="F109" s="8">
        <f>IF( Days!F109 &gt; 0, IPMT('Loan Detail'!$B$2/'Loan Detail'!$B$5, Days!F109,'Loan Detail'!$B$3*'Loan Detail'!$B$5,Balance!F109), 0)</f>
        <v>-132.05266427598627</v>
      </c>
      <c r="G109" s="8">
        <f>IF( Days!G109 &gt; 0, IPMT('Loan Detail'!$B$2/'Loan Detail'!$B$5, Days!G109,'Loan Detail'!$B$3*'Loan Detail'!$B$5,Balance!G109), 0)</f>
        <v>-131.7677102713121</v>
      </c>
      <c r="H109" s="8">
        <f>IF( Days!H109 &gt; 0, IPMT('Loan Detail'!$B$2/'Loan Detail'!$B$5, Days!H109,'Loan Detail'!$B$3*'Loan Detail'!$B$5,Balance!H109), 0)</f>
        <v>-131.48268951713828</v>
      </c>
      <c r="I109" s="8">
        <f>IF( Days!I109 &gt; 0, IPMT('Loan Detail'!$B$2/'Loan Detail'!$B$5, Days!I109,'Loan Detail'!$B$3*'Loan Detail'!$B$5,Balance!I109), 0)</f>
        <v>-132.67585283395286</v>
      </c>
      <c r="J109" s="8">
        <f>IF( Days!J109 &gt; 0, IPMT('Loan Detail'!$B$2/'Loan Detail'!$B$5, Days!J109,'Loan Detail'!$B$3*'Loan Detail'!$B$5,Balance!J109), 0)</f>
        <v>-132.38748559722845</v>
      </c>
      <c r="K109" s="8">
        <f>IF( Days!K109 &gt; 0, IPMT('Loan Detail'!$B$2/'Loan Detail'!$B$5, Days!K109,'Loan Detail'!$B$3*'Loan Detail'!$B$5,Balance!K109), 0)</f>
        <v>-132.09905081146641</v>
      </c>
      <c r="L109" s="8">
        <f>IF( Days!L109 &gt; 0, IPMT('Loan Detail'!$B$2/'Loan Detail'!$B$5, Days!L109,'Loan Detail'!$B$3*'Loan Detail'!$B$5,Balance!L109), 0)</f>
        <v>-131.81054846084362</v>
      </c>
      <c r="M109" s="8">
        <f>IF( Days!M109 &gt; 0, IPMT('Loan Detail'!$B$2/'Loan Detail'!$B$5, Days!M109,'Loan Detail'!$B$3*'Loan Detail'!$B$5,Balance!M109), 0)</f>
        <v>-131.52197852953319</v>
      </c>
      <c r="N109" s="8">
        <f>IF( Days!N109 &gt; 0, IPMT('Loan Detail'!$B$2/'Loan Detail'!$B$5, Days!N109,'Loan Detail'!$B$3*'Loan Detail'!$B$5,Balance!N109), 0)</f>
        <v>-131.23334100170459</v>
      </c>
      <c r="O109" s="8">
        <f>IF( Days!O109 &gt; 0, IPMT('Loan Detail'!$B$2/'Loan Detail'!$B$5, Days!O109,'Loan Detail'!$B$3*'Loan Detail'!$B$5,Balance!O109), 0)</f>
        <v>-130.94463586152364</v>
      </c>
      <c r="P109" s="8">
        <f>IF( Days!P109 &gt; 0, IPMT('Loan Detail'!$B$2/'Loan Detail'!$B$5, Days!P109,'Loan Detail'!$B$3*'Loan Detail'!$B$5,Balance!P109), 0)</f>
        <v>-130.65586309315225</v>
      </c>
      <c r="Q109" s="8">
        <f>IF( Days!Q109 &gt; 0, IPMT('Loan Detail'!$B$2/'Loan Detail'!$B$5, Days!Q109,'Loan Detail'!$B$3*'Loan Detail'!$B$5,Balance!Q109), 0)</f>
        <v>-130.36702268074887</v>
      </c>
      <c r="R109" s="8">
        <f>IF( Days!R109 &gt; 0, IPMT('Loan Detail'!$B$2/'Loan Detail'!$B$5, Days!R109,'Loan Detail'!$B$3*'Loan Detail'!$B$5,Balance!R109), 0)</f>
        <v>-130.07811460846801</v>
      </c>
      <c r="S109" s="8">
        <f>IF( Days!S109 &gt; 0, IPMT('Loan Detail'!$B$2/'Loan Detail'!$B$5, Days!S109,'Loan Detail'!$B$3*'Loan Detail'!$B$5,Balance!S109), 0)</f>
        <v>-129.7891388604607</v>
      </c>
      <c r="T109" s="8">
        <f>IF( Days!T109 &gt; 0, IPMT('Loan Detail'!$B$2/'Loan Detail'!$B$5, Days!T109,'Loan Detail'!$B$3*'Loan Detail'!$B$5,Balance!T109), 0)</f>
        <v>-129.500095420874</v>
      </c>
      <c r="U109" s="8">
        <f>IF( Days!U109 &gt; 0, IPMT('Loan Detail'!$B$2/'Loan Detail'!$B$5, Days!U109,'Loan Detail'!$B$3*'Loan Detail'!$B$5,Balance!U109), 0)</f>
        <v>-129.21098427385147</v>
      </c>
      <c r="V109" s="8">
        <f>IF( Days!V109 &gt; 0, IPMT('Loan Detail'!$B$2/'Loan Detail'!$B$5, Days!V109,'Loan Detail'!$B$3*'Loan Detail'!$B$5,Balance!V109), 0)</f>
        <v>-128.92180540353286</v>
      </c>
      <c r="W109" s="8">
        <f>IF( Days!W109 &gt; 0, IPMT('Loan Detail'!$B$2/'Loan Detail'!$B$5, Days!W109,'Loan Detail'!$B$3*'Loan Detail'!$B$5,Balance!W109), 0)</f>
        <v>-128.63255879405426</v>
      </c>
      <c r="X109" s="8">
        <f>IF( Days!X109 &gt; 0, IPMT('Loan Detail'!$B$2/'Loan Detail'!$B$5, Days!X109,'Loan Detail'!$B$3*'Loan Detail'!$B$5,Balance!X109), 0)</f>
        <v>-128.34324442954789</v>
      </c>
      <c r="Y109" s="8">
        <f>IF( Days!Y109 &gt; 0, IPMT('Loan Detail'!$B$2/'Loan Detail'!$B$5, Days!Y109,'Loan Detail'!$B$3*'Loan Detail'!$B$5,Balance!Y109), 0)</f>
        <v>-128.05386229414248</v>
      </c>
      <c r="Z109" s="8">
        <f>IF( Days!Z109 &gt; 0, IPMT('Loan Detail'!$B$2/'Loan Detail'!$B$5, Days!Z109,'Loan Detail'!$B$3*'Loan Detail'!$B$5,Balance!Z109), 0)</f>
        <v>-127.76441237196285</v>
      </c>
      <c r="AA109" s="8">
        <f>IF( Days!AA109 &gt; 0, IPMT('Loan Detail'!$B$2/'Loan Detail'!$B$5, Days!AA109,'Loan Detail'!$B$3*'Loan Detail'!$B$5,Balance!AA109), 0)</f>
        <v>-127.47489464713024</v>
      </c>
      <c r="AB109" s="8">
        <f>IF( Days!AB109 &gt; 0, IPMT('Loan Detail'!$B$2/'Loan Detail'!$B$5, Days!AB109,'Loan Detail'!$B$3*'Loan Detail'!$B$5,Balance!AB109), 0)</f>
        <v>-127.18530910376209</v>
      </c>
      <c r="AC109" s="8">
        <f>IF( Days!AC109 &gt; 0, IPMT('Loan Detail'!$B$2/'Loan Detail'!$B$5, Days!AC109,'Loan Detail'!$B$3*'Loan Detail'!$B$5,Balance!AC109), 0)</f>
        <v>-126.89565572597212</v>
      </c>
      <c r="AD109" s="8">
        <f>IF( Days!AD109 &gt; 0, IPMT('Loan Detail'!$B$2/'Loan Detail'!$B$5, Days!AD109,'Loan Detail'!$B$3*'Loan Detail'!$B$5,Balance!AD109), 0)</f>
        <v>-126.60593449787038</v>
      </c>
      <c r="AE109" s="8">
        <f>IF( Days!AE109 &gt; 0, IPMT('Loan Detail'!$B$2/'Loan Detail'!$B$5, Days!AE109,'Loan Detail'!$B$3*'Loan Detail'!$B$5,Balance!AE109), 0)</f>
        <v>-126.31614540356316</v>
      </c>
      <c r="AF109" s="8">
        <f>IF( Days!AF109 &gt; 0, IPMT('Loan Detail'!$B$2/'Loan Detail'!$B$5, Days!AF109,'Loan Detail'!$B$3*'Loan Detail'!$B$5,Balance!AF109), 0)</f>
        <v>-126.02628842715301</v>
      </c>
      <c r="AG109" s="8">
        <f>IF( Days!AG109 &gt; 0, IPMT('Loan Detail'!$B$2/'Loan Detail'!$B$5, Days!AG109,'Loan Detail'!$B$3*'Loan Detail'!$B$5,Balance!AG109), 0)</f>
        <v>-125.73636355273881</v>
      </c>
      <c r="AH109" s="8">
        <f>IF( Days!AH109 &gt; 0, IPMT('Loan Detail'!$B$2/'Loan Detail'!$B$5, Days!AH109,'Loan Detail'!$B$3*'Loan Detail'!$B$5,Balance!AH109), 0)</f>
        <v>-125.44637076441566</v>
      </c>
      <c r="AI109" s="8">
        <f>IF( Days!AI109 &gt; 0, IPMT('Loan Detail'!$B$2/'Loan Detail'!$B$5, Days!AI109,'Loan Detail'!$B$3*'Loan Detail'!$B$5,Balance!AI109), 0)</f>
        <v>-125.15631004627501</v>
      </c>
    </row>
    <row r="110" spans="1:35" x14ac:dyDescent="0.3">
      <c r="A110">
        <v>108</v>
      </c>
      <c r="B110">
        <f t="shared" si="1"/>
        <v>31</v>
      </c>
      <c r="C110" s="11">
        <v>46874</v>
      </c>
      <c r="D110" s="19">
        <f>SUM(E110:INDEX(E110:AI110,1,B110))</f>
        <v>-3780.3974856041091</v>
      </c>
      <c r="E110" s="8">
        <f>IF( Days!E110 &gt; 0, IPMT('Loan Detail'!$B$2/'Loan Detail'!$B$5, Days!E110,'Loan Detail'!$B$3*'Loan Detail'!$B$5,Balance!E110), 0)</f>
        <v>-125.14308026344368</v>
      </c>
      <c r="F110" s="8">
        <f>IF( Days!F110 &gt; 0, IPMT('Loan Detail'!$B$2/'Loan Detail'!$B$5, Days!F110,'Loan Detail'!$B$3*'Loan Detail'!$B$5,Balance!F110), 0)</f>
        <v>-124.85298226793664</v>
      </c>
      <c r="G110" s="8">
        <f>IF( Days!G110 &gt; 0, IPMT('Loan Detail'!$B$2/'Loan Detail'!$B$5, Days!G110,'Loan Detail'!$B$3*'Loan Detail'!$B$5,Balance!G110), 0)</f>
        <v>-124.56281631796772</v>
      </c>
      <c r="H110" s="8">
        <f>IF( Days!H110 &gt; 0, IPMT('Loan Detail'!$B$2/'Loan Detail'!$B$5, Days!H110,'Loan Detail'!$B$3*'Loan Detail'!$B$5,Balance!H110), 0)</f>
        <v>-124.27258239761866</v>
      </c>
      <c r="I110" s="8">
        <f>IF( Days!I110 &gt; 0, IPMT('Loan Detail'!$B$2/'Loan Detail'!$B$5, Days!I110,'Loan Detail'!$B$3*'Loan Detail'!$B$5,Balance!I110), 0)</f>
        <v>-125.363815121549</v>
      </c>
      <c r="J110" s="8">
        <f>IF( Days!J110 &gt; 0, IPMT('Loan Detail'!$B$2/'Loan Detail'!$B$5, Days!J110,'Loan Detail'!$B$3*'Loan Detail'!$B$5,Balance!J110), 0)</f>
        <v>-125.07020962059077</v>
      </c>
      <c r="K110" s="8">
        <f>IF( Days!K110 &gt; 0, IPMT('Loan Detail'!$B$2/'Loan Detail'!$B$5, Days!K110,'Loan Detail'!$B$3*'Loan Detail'!$B$5,Balance!K110), 0)</f>
        <v>-124.7765353435495</v>
      </c>
      <c r="L110" s="8">
        <f>IF( Days!L110 &gt; 0, IPMT('Loan Detail'!$B$2/'Loan Detail'!$B$5, Days!L110,'Loan Detail'!$B$3*'Loan Detail'!$B$5,Balance!L110), 0)</f>
        <v>-124.48279227431456</v>
      </c>
      <c r="M110" s="8">
        <f>IF( Days!M110 &gt; 0, IPMT('Loan Detail'!$B$2/'Loan Detail'!$B$5, Days!M110,'Loan Detail'!$B$3*'Loan Detail'!$B$5,Balance!M110), 0)</f>
        <v>-124.18898039677161</v>
      </c>
      <c r="N110" s="8">
        <f>IF( Days!N110 &gt; 0, IPMT('Loan Detail'!$B$2/'Loan Detail'!$B$5, Days!N110,'Loan Detail'!$B$3*'Loan Detail'!$B$5,Balance!N110), 0)</f>
        <v>-123.89509969480254</v>
      </c>
      <c r="O110" s="8">
        <f>IF( Days!O110 &gt; 0, IPMT('Loan Detail'!$B$2/'Loan Detail'!$B$5, Days!O110,'Loan Detail'!$B$3*'Loan Detail'!$B$5,Balance!O110), 0)</f>
        <v>-123.60115015228553</v>
      </c>
      <c r="P110" s="8">
        <f>IF( Days!P110 &gt; 0, IPMT('Loan Detail'!$B$2/'Loan Detail'!$B$5, Days!P110,'Loan Detail'!$B$3*'Loan Detail'!$B$5,Balance!P110), 0)</f>
        <v>-123.30713175309478</v>
      </c>
      <c r="Q110" s="8">
        <f>IF( Days!Q110 &gt; 0, IPMT('Loan Detail'!$B$2/'Loan Detail'!$B$5, Days!Q110,'Loan Detail'!$B$3*'Loan Detail'!$B$5,Balance!Q110), 0)</f>
        <v>-123.01304448110102</v>
      </c>
      <c r="R110" s="8">
        <f>IF( Days!R110 &gt; 0, IPMT('Loan Detail'!$B$2/'Loan Detail'!$B$5, Days!R110,'Loan Detail'!$B$3*'Loan Detail'!$B$5,Balance!R110), 0)</f>
        <v>-122.71888832017086</v>
      </c>
      <c r="S110" s="8">
        <f>IF( Days!S110 &gt; 0, IPMT('Loan Detail'!$B$2/'Loan Detail'!$B$5, Days!S110,'Loan Detail'!$B$3*'Loan Detail'!$B$5,Balance!S110), 0)</f>
        <v>-122.42466325416744</v>
      </c>
      <c r="T110" s="8">
        <f>IF( Days!T110 &gt; 0, IPMT('Loan Detail'!$B$2/'Loan Detail'!$B$5, Days!T110,'Loan Detail'!$B$3*'Loan Detail'!$B$5,Balance!T110), 0)</f>
        <v>-122.13036926694993</v>
      </c>
      <c r="U110" s="8">
        <f>IF( Days!U110 &gt; 0, IPMT('Loan Detail'!$B$2/'Loan Detail'!$B$5, Days!U110,'Loan Detail'!$B$3*'Loan Detail'!$B$5,Balance!U110), 0)</f>
        <v>-121.83600634237371</v>
      </c>
      <c r="V110" s="8">
        <f>IF( Days!V110 &gt; 0, IPMT('Loan Detail'!$B$2/'Loan Detail'!$B$5, Days!V110,'Loan Detail'!$B$3*'Loan Detail'!$B$5,Balance!V110), 0)</f>
        <v>-121.54157446429055</v>
      </c>
      <c r="W110" s="8">
        <f>IF( Days!W110 &gt; 0, IPMT('Loan Detail'!$B$2/'Loan Detail'!$B$5, Days!W110,'Loan Detail'!$B$3*'Loan Detail'!$B$5,Balance!W110), 0)</f>
        <v>-121.24707361654826</v>
      </c>
      <c r="X110" s="8">
        <f>IF( Days!X110 &gt; 0, IPMT('Loan Detail'!$B$2/'Loan Detail'!$B$5, Days!X110,'Loan Detail'!$B$3*'Loan Detail'!$B$5,Balance!X110), 0)</f>
        <v>-120.95250378299096</v>
      </c>
      <c r="Y110" s="8">
        <f>IF( Days!Y110 &gt; 0, IPMT('Loan Detail'!$B$2/'Loan Detail'!$B$5, Days!Y110,'Loan Detail'!$B$3*'Loan Detail'!$B$5,Balance!Y110), 0)</f>
        <v>-120.65786494745898</v>
      </c>
      <c r="Z110" s="8">
        <f>IF( Days!Z110 &gt; 0, IPMT('Loan Detail'!$B$2/'Loan Detail'!$B$5, Days!Z110,'Loan Detail'!$B$3*'Loan Detail'!$B$5,Balance!Z110), 0)</f>
        <v>-120.36315709378877</v>
      </c>
      <c r="AA110" s="8">
        <f>IF( Days!AA110 &gt; 0, IPMT('Loan Detail'!$B$2/'Loan Detail'!$B$5, Days!AA110,'Loan Detail'!$B$3*'Loan Detail'!$B$5,Balance!AA110), 0)</f>
        <v>-120.06838020581311</v>
      </c>
      <c r="AB110" s="8">
        <f>IF( Days!AB110 &gt; 0, IPMT('Loan Detail'!$B$2/'Loan Detail'!$B$5, Days!AB110,'Loan Detail'!$B$3*'Loan Detail'!$B$5,Balance!AB110), 0)</f>
        <v>-119.773534267361</v>
      </c>
      <c r="AC110" s="8">
        <f>IF( Days!AC110 &gt; 0, IPMT('Loan Detail'!$B$2/'Loan Detail'!$B$5, Days!AC110,'Loan Detail'!$B$3*'Loan Detail'!$B$5,Balance!AC110), 0)</f>
        <v>-119.47861926225752</v>
      </c>
      <c r="AD110" s="8">
        <f>IF( Days!AD110 &gt; 0, IPMT('Loan Detail'!$B$2/'Loan Detail'!$B$5, Days!AD110,'Loan Detail'!$B$3*'Loan Detail'!$B$5,Balance!AD110), 0)</f>
        <v>-119.18363517432408</v>
      </c>
      <c r="AE110" s="8">
        <f>IF( Days!AE110 &gt; 0, IPMT('Loan Detail'!$B$2/'Loan Detail'!$B$5, Days!AE110,'Loan Detail'!$B$3*'Loan Detail'!$B$5,Balance!AE110), 0)</f>
        <v>-118.88858198737826</v>
      </c>
      <c r="AF110" s="8">
        <f>IF( Days!AF110 &gt; 0, IPMT('Loan Detail'!$B$2/'Loan Detail'!$B$5, Days!AF110,'Loan Detail'!$B$3*'Loan Detail'!$B$5,Balance!AF110), 0)</f>
        <v>-118.59345968523384</v>
      </c>
      <c r="AG110" s="8">
        <f>IF( Days!AG110 &gt; 0, IPMT('Loan Detail'!$B$2/'Loan Detail'!$B$5, Days!AG110,'Loan Detail'!$B$3*'Loan Detail'!$B$5,Balance!AG110), 0)</f>
        <v>-118.29826825170083</v>
      </c>
      <c r="AH110" s="8">
        <f>IF( Days!AH110 &gt; 0, IPMT('Loan Detail'!$B$2/'Loan Detail'!$B$5, Days!AH110,'Loan Detail'!$B$3*'Loan Detail'!$B$5,Balance!AH110), 0)</f>
        <v>-118.00300767058548</v>
      </c>
      <c r="AI110" s="8">
        <f>IF( Days!AI110 &gt; 0, IPMT('Loan Detail'!$B$2/'Loan Detail'!$B$5, Days!AI110,'Loan Detail'!$B$3*'Loan Detail'!$B$5,Balance!AI110), 0)</f>
        <v>-117.70767792569016</v>
      </c>
    </row>
    <row r="111" spans="1:35" x14ac:dyDescent="0.3">
      <c r="A111">
        <v>109</v>
      </c>
      <c r="B111">
        <f t="shared" si="1"/>
        <v>30</v>
      </c>
      <c r="C111" s="11">
        <v>46905</v>
      </c>
      <c r="D111" s="19">
        <f>SUM(E111:INDEX(E111:AI111,1,B111))</f>
        <v>-3425.6966450159566</v>
      </c>
      <c r="E111" s="8">
        <f>IF( Days!E111 &gt; 0, IPMT('Loan Detail'!$B$2/'Loan Detail'!$B$5, Days!E111,'Loan Detail'!$B$3*'Loan Detail'!$B$5,Balance!E111), 0)</f>
        <v>-117.4087064847978</v>
      </c>
      <c r="F111" s="8">
        <f>IF( Days!F111 &gt; 0, IPMT('Loan Detail'!$B$2/'Loan Detail'!$B$5, Days!F111,'Loan Detail'!$B$3*'Loan Detail'!$B$5,Balance!F111), 0)</f>
        <v>-117.11324735397486</v>
      </c>
      <c r="G111" s="8">
        <f>IF( Days!G111 &gt; 0, IPMT('Loan Detail'!$B$2/'Loan Detail'!$B$5, Days!G111,'Loan Detail'!$B$3*'Loan Detail'!$B$5,Balance!G111), 0)</f>
        <v>-116.81771901286238</v>
      </c>
      <c r="H111" s="8">
        <f>IF( Days!H111 &gt; 0, IPMT('Loan Detail'!$B$2/'Loan Detail'!$B$5, Days!H111,'Loan Detail'!$B$3*'Loan Detail'!$B$5,Balance!H111), 0)</f>
        <v>-116.52212144524806</v>
      </c>
      <c r="I111" s="8">
        <f>IF( Days!I111 &gt; 0, IPMT('Loan Detail'!$B$2/'Loan Detail'!$B$5, Days!I111,'Loan Detail'!$B$3*'Loan Detail'!$B$5,Balance!I111), 0)</f>
        <v>-117.50733267590357</v>
      </c>
      <c r="J111" s="8">
        <f>IF( Days!J111 &gt; 0, IPMT('Loan Detail'!$B$2/'Loan Detail'!$B$5, Days!J111,'Loan Detail'!$B$3*'Loan Detail'!$B$5,Balance!J111), 0)</f>
        <v>-117.20833743609238</v>
      </c>
      <c r="K111" s="8">
        <f>IF( Days!K111 &gt; 0, IPMT('Loan Detail'!$B$2/'Loan Detail'!$B$5, Days!K111,'Loan Detail'!$B$3*'Loan Detail'!$B$5,Balance!K111), 0)</f>
        <v>-116.90927215767023</v>
      </c>
      <c r="L111" s="8">
        <f>IF( Days!L111 &gt; 0, IPMT('Loan Detail'!$B$2/'Loan Detail'!$B$5, Days!L111,'Loan Detail'!$B$3*'Loan Detail'!$B$5,Balance!L111), 0)</f>
        <v>-116.61013682423078</v>
      </c>
      <c r="M111" s="8">
        <f>IF( Days!M111 &gt; 0, IPMT('Loan Detail'!$B$2/'Loan Detail'!$B$5, Days!M111,'Loan Detail'!$B$3*'Loan Detail'!$B$5,Balance!M111), 0)</f>
        <v>-116.31093141936394</v>
      </c>
      <c r="N111" s="8">
        <f>IF( Days!N111 &gt; 0, IPMT('Loan Detail'!$B$2/'Loan Detail'!$B$5, Days!N111,'Loan Detail'!$B$3*'Loan Detail'!$B$5,Balance!N111), 0)</f>
        <v>-116.01165592665568</v>
      </c>
      <c r="O111" s="8">
        <f>IF( Days!O111 &gt; 0, IPMT('Loan Detail'!$B$2/'Loan Detail'!$B$5, Days!O111,'Loan Detail'!$B$3*'Loan Detail'!$B$5,Balance!O111), 0)</f>
        <v>-115.71231032968817</v>
      </c>
      <c r="P111" s="8">
        <f>IF( Days!P111 &gt; 0, IPMT('Loan Detail'!$B$2/'Loan Detail'!$B$5, Days!P111,'Loan Detail'!$B$3*'Loan Detail'!$B$5,Balance!P111), 0)</f>
        <v>-115.41289461203972</v>
      </c>
      <c r="Q111" s="8">
        <f>IF( Days!Q111 &gt; 0, IPMT('Loan Detail'!$B$2/'Loan Detail'!$B$5, Days!Q111,'Loan Detail'!$B$3*'Loan Detail'!$B$5,Balance!Q111), 0)</f>
        <v>-115.1134087572848</v>
      </c>
      <c r="R111" s="8">
        <f>IF( Days!R111 &gt; 0, IPMT('Loan Detail'!$B$2/'Loan Detail'!$B$5, Days!R111,'Loan Detail'!$B$3*'Loan Detail'!$B$5,Balance!R111), 0)</f>
        <v>-114.81385274899405</v>
      </c>
      <c r="S111" s="8">
        <f>IF( Days!S111 &gt; 0, IPMT('Loan Detail'!$B$2/'Loan Detail'!$B$5, Days!S111,'Loan Detail'!$B$3*'Loan Detail'!$B$5,Balance!S111), 0)</f>
        <v>-114.51422657073424</v>
      </c>
      <c r="T111" s="8">
        <f>IF( Days!T111 &gt; 0, IPMT('Loan Detail'!$B$2/'Loan Detail'!$B$5, Days!T111,'Loan Detail'!$B$3*'Loan Detail'!$B$5,Balance!T111), 0)</f>
        <v>-114.21453020606829</v>
      </c>
      <c r="U111" s="8">
        <f>IF( Days!U111 &gt; 0, IPMT('Loan Detail'!$B$2/'Loan Detail'!$B$5, Days!U111,'Loan Detail'!$B$3*'Loan Detail'!$B$5,Balance!U111), 0)</f>
        <v>-113.91476363855527</v>
      </c>
      <c r="V111" s="8">
        <f>IF( Days!V111 &gt; 0, IPMT('Loan Detail'!$B$2/'Loan Detail'!$B$5, Days!V111,'Loan Detail'!$B$3*'Loan Detail'!$B$5,Balance!V111), 0)</f>
        <v>-113.6149268517504</v>
      </c>
      <c r="W111" s="8">
        <f>IF( Days!W111 &gt; 0, IPMT('Loan Detail'!$B$2/'Loan Detail'!$B$5, Days!W111,'Loan Detail'!$B$3*'Loan Detail'!$B$5,Balance!W111), 0)</f>
        <v>-113.31501982920507</v>
      </c>
      <c r="X111" s="8">
        <f>IF( Days!X111 &gt; 0, IPMT('Loan Detail'!$B$2/'Loan Detail'!$B$5, Days!X111,'Loan Detail'!$B$3*'Loan Detail'!$B$5,Balance!X111), 0)</f>
        <v>-113.01504255446676</v>
      </c>
      <c r="Y111" s="8">
        <f>IF( Days!Y111 &gt; 0, IPMT('Loan Detail'!$B$2/'Loan Detail'!$B$5, Days!Y111,'Loan Detail'!$B$3*'Loan Detail'!$B$5,Balance!Y111), 0)</f>
        <v>-112.71499501107918</v>
      </c>
      <c r="Z111" s="8">
        <f>IF( Days!Z111 &gt; 0, IPMT('Loan Detail'!$B$2/'Loan Detail'!$B$5, Days!Z111,'Loan Detail'!$B$3*'Loan Detail'!$B$5,Balance!Z111), 0)</f>
        <v>-112.41487718258215</v>
      </c>
      <c r="AA111" s="8">
        <f>IF( Days!AA111 &gt; 0, IPMT('Loan Detail'!$B$2/'Loan Detail'!$B$5, Days!AA111,'Loan Detail'!$B$3*'Loan Detail'!$B$5,Balance!AA111), 0)</f>
        <v>-112.11468905251157</v>
      </c>
      <c r="AB111" s="8">
        <f>IF( Days!AB111 &gt; 0, IPMT('Loan Detail'!$B$2/'Loan Detail'!$B$5, Days!AB111,'Loan Detail'!$B$3*'Loan Detail'!$B$5,Balance!AB111), 0)</f>
        <v>-111.81443060439955</v>
      </c>
      <c r="AC111" s="8">
        <f>IF( Days!AC111 &gt; 0, IPMT('Loan Detail'!$B$2/'Loan Detail'!$B$5, Days!AC111,'Loan Detail'!$B$3*'Loan Detail'!$B$5,Balance!AC111), 0)</f>
        <v>-111.51410182177437</v>
      </c>
      <c r="AD111" s="8">
        <f>IF( Days!AD111 &gt; 0, IPMT('Loan Detail'!$B$2/'Loan Detail'!$B$5, Days!AD111,'Loan Detail'!$B$3*'Loan Detail'!$B$5,Balance!AD111), 0)</f>
        <v>-111.21370268816035</v>
      </c>
      <c r="AE111" s="8">
        <f>IF( Days!AE111 &gt; 0, IPMT('Loan Detail'!$B$2/'Loan Detail'!$B$5, Days!AE111,'Loan Detail'!$B$3*'Loan Detail'!$B$5,Balance!AE111), 0)</f>
        <v>-110.91323318707809</v>
      </c>
      <c r="AF111" s="8">
        <f>IF( Days!AF111 &gt; 0, IPMT('Loan Detail'!$B$2/'Loan Detail'!$B$5, Days!AF111,'Loan Detail'!$B$3*'Loan Detail'!$B$5,Balance!AF111), 0)</f>
        <v>-110.61269330204416</v>
      </c>
      <c r="AG111" s="8">
        <f>IF( Days!AG111 &gt; 0, IPMT('Loan Detail'!$B$2/'Loan Detail'!$B$5, Days!AG111,'Loan Detail'!$B$3*'Loan Detail'!$B$5,Balance!AG111), 0)</f>
        <v>-110.31208301657144</v>
      </c>
      <c r="AH111" s="8">
        <f>IF( Days!AH111 &gt; 0, IPMT('Loan Detail'!$B$2/'Loan Detail'!$B$5, Days!AH111,'Loan Detail'!$B$3*'Loan Detail'!$B$5,Balance!AH111), 0)</f>
        <v>-110.01140231416882</v>
      </c>
      <c r="AI111" s="8">
        <f>IF( Days!AI111 &gt; 0, IPMT('Loan Detail'!$B$2/'Loan Detail'!$B$5, Days!AI111,'Loan Detail'!$B$3*'Loan Detail'!$B$5,Balance!AI111), 0)</f>
        <v>-109.71065117834138</v>
      </c>
    </row>
    <row r="112" spans="1:35" x14ac:dyDescent="0.3">
      <c r="A112">
        <v>110</v>
      </c>
      <c r="B112">
        <f t="shared" si="1"/>
        <v>31</v>
      </c>
      <c r="C112" s="11">
        <v>46935</v>
      </c>
      <c r="D112" s="19">
        <f>SUM(E112:INDEX(E112:AI112,1,B112))</f>
        <v>-3291.2731639362169</v>
      </c>
      <c r="E112" s="8">
        <f>IF( Days!E112 &gt; 0, IPMT('Loan Detail'!$B$2/'Loan Detail'!$B$5, Days!E112,'Loan Detail'!$B$3*'Loan Detail'!$B$5,Balance!E112), 0)</f>
        <v>-109.69927163676208</v>
      </c>
      <c r="F112" s="8">
        <f>IF( Days!F112 &gt; 0, IPMT('Loan Detail'!$B$2/'Loan Detail'!$B$5, Days!F112,'Loan Detail'!$B$3*'Loan Detail'!$B$5,Balance!F112), 0)</f>
        <v>-109.39848125319341</v>
      </c>
      <c r="G112" s="8">
        <f>IF( Days!G112 &gt; 0, IPMT('Loan Detail'!$B$2/'Loan Detail'!$B$5, Days!G112,'Loan Detail'!$B$3*'Loan Detail'!$B$5,Balance!G112), 0)</f>
        <v>-109.09762041050747</v>
      </c>
      <c r="H112" s="8">
        <f>IF( Days!H112 &gt; 0, IPMT('Loan Detail'!$B$2/'Loan Detail'!$B$5, Days!H112,'Loan Detail'!$B$3*'Loan Detail'!$B$5,Balance!H112), 0)</f>
        <v>-108.7966890921995</v>
      </c>
      <c r="I112" s="8">
        <f>IF( Days!I112 &gt; 0, IPMT('Loan Detail'!$B$2/'Loan Detail'!$B$5, Days!I112,'Loan Detail'!$B$3*'Loan Detail'!$B$5,Balance!I112), 0)</f>
        <v>-109.67845737874181</v>
      </c>
      <c r="J112" s="8">
        <f>IF( Days!J112 &gt; 0, IPMT('Loan Detail'!$B$2/'Loan Detail'!$B$5, Days!J112,'Loan Detail'!$B$3*'Loan Detail'!$B$5,Balance!J112), 0)</f>
        <v>-109.37410290766873</v>
      </c>
      <c r="K112" s="8">
        <f>IF( Days!K112 &gt; 0, IPMT('Loan Detail'!$B$2/'Loan Detail'!$B$5, Days!K112,'Loan Detail'!$B$3*'Loan Detail'!$B$5,Balance!K112), 0)</f>
        <v>-109.06967714260311</v>
      </c>
      <c r="L112" s="8">
        <f>IF( Days!L112 &gt; 0, IPMT('Loan Detail'!$B$2/'Loan Detail'!$B$5, Days!L112,'Loan Detail'!$B$3*'Loan Detail'!$B$5,Balance!L112), 0)</f>
        <v>-108.76518006684456</v>
      </c>
      <c r="M112" s="8">
        <f>IF( Days!M112 &gt; 0, IPMT('Loan Detail'!$B$2/'Loan Detail'!$B$5, Days!M112,'Loan Detail'!$B$3*'Loan Detail'!$B$5,Balance!M112), 0)</f>
        <v>-108.46061166368882</v>
      </c>
      <c r="N112" s="8">
        <f>IF( Days!N112 &gt; 0, IPMT('Loan Detail'!$B$2/'Loan Detail'!$B$5, Days!N112,'Loan Detail'!$B$3*'Loan Detail'!$B$5,Balance!N112), 0)</f>
        <v>-108.15597191642769</v>
      </c>
      <c r="O112" s="8">
        <f>IF( Days!O112 &gt; 0, IPMT('Loan Detail'!$B$2/'Loan Detail'!$B$5, Days!O112,'Loan Detail'!$B$3*'Loan Detail'!$B$5,Balance!O112), 0)</f>
        <v>-107.85126080834904</v>
      </c>
      <c r="P112" s="8">
        <f>IF( Days!P112 &gt; 0, IPMT('Loan Detail'!$B$2/'Loan Detail'!$B$5, Days!P112,'Loan Detail'!$B$3*'Loan Detail'!$B$5,Balance!P112), 0)</f>
        <v>-107.54647832273685</v>
      </c>
      <c r="Q112" s="8">
        <f>IF( Days!Q112 &gt; 0, IPMT('Loan Detail'!$B$2/'Loan Detail'!$B$5, Days!Q112,'Loan Detail'!$B$3*'Loan Detail'!$B$5,Balance!Q112), 0)</f>
        <v>-107.2416244428712</v>
      </c>
      <c r="R112" s="8">
        <f>IF( Days!R112 &gt; 0, IPMT('Loan Detail'!$B$2/'Loan Detail'!$B$5, Days!R112,'Loan Detail'!$B$3*'Loan Detail'!$B$5,Balance!R112), 0)</f>
        <v>-106.9366991520282</v>
      </c>
      <c r="S112" s="8">
        <f>IF( Days!S112 &gt; 0, IPMT('Loan Detail'!$B$2/'Loan Detail'!$B$5, Days!S112,'Loan Detail'!$B$3*'Loan Detail'!$B$5,Balance!S112), 0)</f>
        <v>-106.63170243348009</v>
      </c>
      <c r="T112" s="8">
        <f>IF( Days!T112 &gt; 0, IPMT('Loan Detail'!$B$2/'Loan Detail'!$B$5, Days!T112,'Loan Detail'!$B$3*'Loan Detail'!$B$5,Balance!T112), 0)</f>
        <v>-106.32663427049518</v>
      </c>
      <c r="U112" s="8">
        <f>IF( Days!U112 &gt; 0, IPMT('Loan Detail'!$B$2/'Loan Detail'!$B$5, Days!U112,'Loan Detail'!$B$3*'Loan Detail'!$B$5,Balance!U112), 0)</f>
        <v>-106.02149464633781</v>
      </c>
      <c r="V112" s="8">
        <f>IF( Days!V112 &gt; 0, IPMT('Loan Detail'!$B$2/'Loan Detail'!$B$5, Days!V112,'Loan Detail'!$B$3*'Loan Detail'!$B$5,Balance!V112), 0)</f>
        <v>-105.71628354426851</v>
      </c>
      <c r="W112" s="8">
        <f>IF( Days!W112 &gt; 0, IPMT('Loan Detail'!$B$2/'Loan Detail'!$B$5, Days!W112,'Loan Detail'!$B$3*'Loan Detail'!$B$5,Balance!W112), 0)</f>
        <v>-105.41100094754378</v>
      </c>
      <c r="X112" s="8">
        <f>IF( Days!X112 &gt; 0, IPMT('Loan Detail'!$B$2/'Loan Detail'!$B$5, Days!X112,'Loan Detail'!$B$3*'Loan Detail'!$B$5,Balance!X112), 0)</f>
        <v>-105.10564683941625</v>
      </c>
      <c r="Y112" s="8">
        <f>IF( Days!Y112 &gt; 0, IPMT('Loan Detail'!$B$2/'Loan Detail'!$B$5, Days!Y112,'Loan Detail'!$B$3*'Loan Detail'!$B$5,Balance!Y112), 0)</f>
        <v>-104.80022120313465</v>
      </c>
      <c r="Z112" s="8">
        <f>IF( Days!Z112 &gt; 0, IPMT('Loan Detail'!$B$2/'Loan Detail'!$B$5, Days!Z112,'Loan Detail'!$B$3*'Loan Detail'!$B$5,Balance!Z112), 0)</f>
        <v>-104.49472402194372</v>
      </c>
      <c r="AA112" s="8">
        <f>IF( Days!AA112 &gt; 0, IPMT('Loan Detail'!$B$2/'Loan Detail'!$B$5, Days!AA112,'Loan Detail'!$B$3*'Loan Detail'!$B$5,Balance!AA112), 0)</f>
        <v>-104.18915527908429</v>
      </c>
      <c r="AB112" s="8">
        <f>IF( Days!AB112 &gt; 0, IPMT('Loan Detail'!$B$2/'Loan Detail'!$B$5, Days!AB112,'Loan Detail'!$B$3*'Loan Detail'!$B$5,Balance!AB112), 0)</f>
        <v>-103.88351495779335</v>
      </c>
      <c r="AC112" s="8">
        <f>IF( Days!AC112 &gt; 0, IPMT('Loan Detail'!$B$2/'Loan Detail'!$B$5, Days!AC112,'Loan Detail'!$B$3*'Loan Detail'!$B$5,Balance!AC112), 0)</f>
        <v>-103.57780304130385</v>
      </c>
      <c r="AD112" s="8">
        <f>IF( Days!AD112 &gt; 0, IPMT('Loan Detail'!$B$2/'Loan Detail'!$B$5, Days!AD112,'Loan Detail'!$B$3*'Loan Detail'!$B$5,Balance!AD112), 0)</f>
        <v>-103.27201951284486</v>
      </c>
      <c r="AE112" s="8">
        <f>IF( Days!AE112 &gt; 0, IPMT('Loan Detail'!$B$2/'Loan Detail'!$B$5, Days!AE112,'Loan Detail'!$B$3*'Loan Detail'!$B$5,Balance!AE112), 0)</f>
        <v>-102.96616435564154</v>
      </c>
      <c r="AF112" s="8">
        <f>IF( Days!AF112 &gt; 0, IPMT('Loan Detail'!$B$2/'Loan Detail'!$B$5, Days!AF112,'Loan Detail'!$B$3*'Loan Detail'!$B$5,Balance!AF112), 0)</f>
        <v>-102.66023755291511</v>
      </c>
      <c r="AG112" s="8">
        <f>IF( Days!AG112 &gt; 0, IPMT('Loan Detail'!$B$2/'Loan Detail'!$B$5, Days!AG112,'Loan Detail'!$B$3*'Loan Detail'!$B$5,Balance!AG112), 0)</f>
        <v>-102.35423908788282</v>
      </c>
      <c r="AH112" s="8">
        <f>IF( Days!AH112 &gt; 0, IPMT('Loan Detail'!$B$2/'Loan Detail'!$B$5, Days!AH112,'Loan Detail'!$B$3*'Loan Detail'!$B$5,Balance!AH112), 0)</f>
        <v>-102.04816894375804</v>
      </c>
      <c r="AI112" s="8">
        <f>IF( Days!AI112 &gt; 0, IPMT('Loan Detail'!$B$2/'Loan Detail'!$B$5, Days!AI112,'Loan Detail'!$B$3*'Loan Detail'!$B$5,Balance!AI112), 0)</f>
        <v>-101.74202710375017</v>
      </c>
    </row>
    <row r="113" spans="1:35" x14ac:dyDescent="0.3">
      <c r="A113">
        <v>111</v>
      </c>
      <c r="B113">
        <f t="shared" si="1"/>
        <v>31</v>
      </c>
      <c r="C113" s="11">
        <v>46966</v>
      </c>
      <c r="D113" s="19">
        <f>SUM(E113:INDEX(E113:AI113,1,B113))</f>
        <v>-3029.6630576300386</v>
      </c>
      <c r="E113" s="8">
        <f>IF( Days!E113 &gt; 0, IPMT('Loan Detail'!$B$2/'Loan Detail'!$B$5, Days!E113,'Loan Detail'!$B$3*'Loan Detail'!$B$5,Balance!E113), 0)</f>
        <v>-101.43186882906942</v>
      </c>
      <c r="F113" s="8">
        <f>IF( Days!F113 &gt; 0, IPMT('Loan Detail'!$B$2/'Loan Detail'!$B$5, Days!F113,'Loan Detail'!$B$3*'Loan Detail'!$B$5,Balance!F113), 0)</f>
        <v>-101.12559545798989</v>
      </c>
      <c r="G113" s="8">
        <f>IF( Days!G113 &gt; 0, IPMT('Loan Detail'!$B$2/'Loan Detail'!$B$5, Days!G113,'Loan Detail'!$B$3*'Loan Detail'!$B$5,Balance!G113), 0)</f>
        <v>-100.81925034342206</v>
      </c>
      <c r="H113" s="8">
        <f>IF( Days!H113 &gt; 0, IPMT('Loan Detail'!$B$2/'Loan Detail'!$B$5, Days!H113,'Loan Detail'!$B$3*'Loan Detail'!$B$5,Balance!H113), 0)</f>
        <v>-100.51283346856029</v>
      </c>
      <c r="I113" s="8">
        <f>IF( Days!I113 &gt; 0, IPMT('Loan Detail'!$B$2/'Loan Detail'!$B$5, Days!I113,'Loan Detail'!$B$3*'Loan Detail'!$B$5,Balance!I113), 0)</f>
        <v>-101.28700988370719</v>
      </c>
      <c r="J113" s="8">
        <f>IF( Days!J113 &gt; 0, IPMT('Loan Detail'!$B$2/'Loan Detail'!$B$5, Days!J113,'Loan Detail'!$B$3*'Loan Detail'!$B$5,Balance!J113), 0)</f>
        <v>-100.97714336808005</v>
      </c>
      <c r="K113" s="8">
        <f>IF( Days!K113 &gt; 0, IPMT('Loan Detail'!$B$2/'Loan Detail'!$B$5, Days!K113,'Loan Detail'!$B$3*'Loan Detail'!$B$5,Balance!K113), 0)</f>
        <v>-100.66720426728283</v>
      </c>
      <c r="L113" s="8">
        <f>IF( Days!L113 &gt; 0, IPMT('Loan Detail'!$B$2/'Loan Detail'!$B$5, Days!L113,'Loan Detail'!$B$3*'Loan Detail'!$B$5,Balance!L113), 0)</f>
        <v>-100.35719256431267</v>
      </c>
      <c r="M113" s="8">
        <f>IF( Days!M113 &gt; 0, IPMT('Loan Detail'!$B$2/'Loan Detail'!$B$5, Days!M113,'Loan Detail'!$B$3*'Loan Detail'!$B$5,Balance!M113), 0)</f>
        <v>-100.04710824216278</v>
      </c>
      <c r="N113" s="8">
        <f>IF( Days!N113 &gt; 0, IPMT('Loan Detail'!$B$2/'Loan Detail'!$B$5, Days!N113,'Loan Detail'!$B$3*'Loan Detail'!$B$5,Balance!N113), 0)</f>
        <v>-99.73695128382235</v>
      </c>
      <c r="O113" s="8">
        <f>IF( Days!O113 &gt; 0, IPMT('Loan Detail'!$B$2/'Loan Detail'!$B$5, Days!O113,'Loan Detail'!$B$3*'Loan Detail'!$B$5,Balance!O113), 0)</f>
        <v>-99.426721672276628</v>
      </c>
      <c r="P113" s="8">
        <f>IF( Days!P113 &gt; 0, IPMT('Loan Detail'!$B$2/'Loan Detail'!$B$5, Days!P113,'Loan Detail'!$B$3*'Loan Detail'!$B$5,Balance!P113), 0)</f>
        <v>-99.11641939050682</v>
      </c>
      <c r="Q113" s="8">
        <f>IF( Days!Q113 &gt; 0, IPMT('Loan Detail'!$B$2/'Loan Detail'!$B$5, Days!Q113,'Loan Detail'!$B$3*'Loan Detail'!$B$5,Balance!Q113), 0)</f>
        <v>-98.806044421490199</v>
      </c>
      <c r="R113" s="8">
        <f>IF( Days!R113 &gt; 0, IPMT('Loan Detail'!$B$2/'Loan Detail'!$B$5, Days!R113,'Loan Detail'!$B$3*'Loan Detail'!$B$5,Balance!R113), 0)</f>
        <v>-98.495596748199972</v>
      </c>
      <c r="S113" s="8">
        <f>IF( Days!S113 &gt; 0, IPMT('Loan Detail'!$B$2/'Loan Detail'!$B$5, Days!S113,'Loan Detail'!$B$3*'Loan Detail'!$B$5,Balance!S113), 0)</f>
        <v>-98.185076353605481</v>
      </c>
      <c r="T113" s="8">
        <f>IF( Days!T113 &gt; 0, IPMT('Loan Detail'!$B$2/'Loan Detail'!$B$5, Days!T113,'Loan Detail'!$B$3*'Loan Detail'!$B$5,Balance!T113), 0)</f>
        <v>-97.874483220671991</v>
      </c>
      <c r="U113" s="8">
        <f>IF( Days!U113 &gt; 0, IPMT('Loan Detail'!$B$2/'Loan Detail'!$B$5, Days!U113,'Loan Detail'!$B$3*'Loan Detail'!$B$5,Balance!U113), 0)</f>
        <v>-97.563817332360784</v>
      </c>
      <c r="V113" s="8">
        <f>IF( Days!V113 &gt; 0, IPMT('Loan Detail'!$B$2/'Loan Detail'!$B$5, Days!V113,'Loan Detail'!$B$3*'Loan Detail'!$B$5,Balance!V113), 0)</f>
        <v>-97.253078671629154</v>
      </c>
      <c r="W113" s="8">
        <f>IF( Days!W113 &gt; 0, IPMT('Loan Detail'!$B$2/'Loan Detail'!$B$5, Days!W113,'Loan Detail'!$B$3*'Loan Detail'!$B$5,Balance!W113), 0)</f>
        <v>-96.942267221430441</v>
      </c>
      <c r="X113" s="8">
        <f>IF( Days!X113 &gt; 0, IPMT('Loan Detail'!$B$2/'Loan Detail'!$B$5, Days!X113,'Loan Detail'!$B$3*'Loan Detail'!$B$5,Balance!X113), 0)</f>
        <v>-96.631382964713922</v>
      </c>
      <c r="Y113" s="8">
        <f>IF( Days!Y113 &gt; 0, IPMT('Loan Detail'!$B$2/'Loan Detail'!$B$5, Days!Y113,'Loan Detail'!$B$3*'Loan Detail'!$B$5,Balance!Y113), 0)</f>
        <v>-96.320425884424949</v>
      </c>
      <c r="Z113" s="8">
        <f>IF( Days!Z113 &gt; 0, IPMT('Loan Detail'!$B$2/'Loan Detail'!$B$5, Days!Z113,'Loan Detail'!$B$3*'Loan Detail'!$B$5,Balance!Z113), 0)</f>
        <v>-96.009395963504858</v>
      </c>
      <c r="AA113" s="8">
        <f>IF( Days!AA113 &gt; 0, IPMT('Loan Detail'!$B$2/'Loan Detail'!$B$5, Days!AA113,'Loan Detail'!$B$3*'Loan Detail'!$B$5,Balance!AA113), 0)</f>
        <v>-95.698293184890915</v>
      </c>
      <c r="AB113" s="8">
        <f>IF( Days!AB113 &gt; 0, IPMT('Loan Detail'!$B$2/'Loan Detail'!$B$5, Days!AB113,'Loan Detail'!$B$3*'Loan Detail'!$B$5,Balance!AB113), 0)</f>
        <v>-95.387117531516537</v>
      </c>
      <c r="AC113" s="8">
        <f>IF( Days!AC113 &gt; 0, IPMT('Loan Detail'!$B$2/'Loan Detail'!$B$5, Days!AC113,'Loan Detail'!$B$3*'Loan Detail'!$B$5,Balance!AC113), 0)</f>
        <v>-95.075868986311036</v>
      </c>
      <c r="AD113" s="8">
        <f>IF( Days!AD113 &gt; 0, IPMT('Loan Detail'!$B$2/'Loan Detail'!$B$5, Days!AD113,'Loan Detail'!$B$3*'Loan Detail'!$B$5,Balance!AD113), 0)</f>
        <v>-94.764547532199686</v>
      </c>
      <c r="AE113" s="8">
        <f>IF( Days!AE113 &gt; 0, IPMT('Loan Detail'!$B$2/'Loan Detail'!$B$5, Days!AE113,'Loan Detail'!$B$3*'Loan Detail'!$B$5,Balance!AE113), 0)</f>
        <v>-94.453153152103908</v>
      </c>
      <c r="AF113" s="8">
        <f>IF( Days!AF113 &gt; 0, IPMT('Loan Detail'!$B$2/'Loan Detail'!$B$5, Days!AF113,'Loan Detail'!$B$3*'Loan Detail'!$B$5,Balance!AF113), 0)</f>
        <v>-94.141685828941021</v>
      </c>
      <c r="AG113" s="8">
        <f>IF( Days!AG113 &gt; 0, IPMT('Loan Detail'!$B$2/'Loan Detail'!$B$5, Days!AG113,'Loan Detail'!$B$3*'Loan Detail'!$B$5,Balance!AG113), 0)</f>
        <v>-93.830145545624362</v>
      </c>
      <c r="AH113" s="8">
        <f>IF( Days!AH113 &gt; 0, IPMT('Loan Detail'!$B$2/'Loan Detail'!$B$5, Days!AH113,'Loan Detail'!$B$3*'Loan Detail'!$B$5,Balance!AH113), 0)</f>
        <v>-93.518532285063245</v>
      </c>
      <c r="AI113" s="8">
        <f>IF( Days!AI113 &gt; 0, IPMT('Loan Detail'!$B$2/'Loan Detail'!$B$5, Days!AI113,'Loan Detail'!$B$3*'Loan Detail'!$B$5,Balance!AI113), 0)</f>
        <v>-93.206846030163021</v>
      </c>
    </row>
    <row r="114" spans="1:35" x14ac:dyDescent="0.3">
      <c r="A114">
        <v>112</v>
      </c>
      <c r="B114">
        <f t="shared" si="1"/>
        <v>30</v>
      </c>
      <c r="C114" s="11">
        <v>46997</v>
      </c>
      <c r="D114" s="19">
        <f>SUM(E114:INDEX(E114:AI114,1,B114))</f>
        <v>-2675.0489030180975</v>
      </c>
      <c r="E114" s="8">
        <f>IF( Days!E114 &gt; 0, IPMT('Loan Detail'!$B$2/'Loan Detail'!$B$5, Days!E114,'Loan Detail'!$B$3*'Loan Detail'!$B$5,Balance!E114), 0)</f>
        <v>-92.888130827960879</v>
      </c>
      <c r="F114" s="8">
        <f>IF( Days!F114 &gt; 0, IPMT('Loan Detail'!$B$2/'Loan Detail'!$B$5, Days!F114,'Loan Detail'!$B$3*'Loan Detail'!$B$5,Balance!F114), 0)</f>
        <v>-92.576321882922713</v>
      </c>
      <c r="G114" s="8">
        <f>IF( Days!G114 &gt; 0, IPMT('Loan Detail'!$B$2/'Loan Detail'!$B$5, Days!G114,'Loan Detail'!$B$3*'Loan Detail'!$B$5,Balance!G114), 0)</f>
        <v>-92.264439897707007</v>
      </c>
      <c r="H114" s="8">
        <f>IF( Days!H114 &gt; 0, IPMT('Loan Detail'!$B$2/'Loan Detail'!$B$5, Days!H114,'Loan Detail'!$B$3*'Loan Detail'!$B$5,Balance!H114), 0)</f>
        <v>-91.952484855204375</v>
      </c>
      <c r="I114" s="8">
        <f>IF( Days!I114 &gt; 0, IPMT('Loan Detail'!$B$2/'Loan Detail'!$B$5, Days!I114,'Loan Detail'!$B$3*'Loan Detail'!$B$5,Balance!I114), 0)</f>
        <v>-92.618272714042021</v>
      </c>
      <c r="J114" s="8">
        <f>IF( Days!J114 &gt; 0, IPMT('Loan Detail'!$B$2/'Loan Detail'!$B$5, Days!J114,'Loan Detail'!$B$3*'Loan Detail'!$B$5,Balance!J114), 0)</f>
        <v>-92.302841343829087</v>
      </c>
      <c r="K114" s="8">
        <f>IF( Days!K114 &gt; 0, IPMT('Loan Detail'!$B$2/'Loan Detail'!$B$5, Days!K114,'Loan Detail'!$B$3*'Loan Detail'!$B$5,Balance!K114), 0)</f>
        <v>-91.987336084897919</v>
      </c>
      <c r="L114" s="8">
        <f>IF( Days!L114 &gt; 0, IPMT('Loan Detail'!$B$2/'Loan Detail'!$B$5, Days!L114,'Loan Detail'!$B$3*'Loan Detail'!$B$5,Balance!L114), 0)</f>
        <v>-91.671756919940364</v>
      </c>
      <c r="M114" s="8">
        <f>IF( Days!M114 &gt; 0, IPMT('Loan Detail'!$B$2/'Loan Detail'!$B$5, Days!M114,'Loan Detail'!$B$3*'Loan Detail'!$B$5,Balance!M114), 0)</f>
        <v>-91.356103831644148</v>
      </c>
      <c r="N114" s="8">
        <f>IF( Days!N114 &gt; 0, IPMT('Loan Detail'!$B$2/'Loan Detail'!$B$5, Days!N114,'Loan Detail'!$B$3*'Loan Detail'!$B$5,Balance!N114), 0)</f>
        <v>-91.040376802693046</v>
      </c>
      <c r="O114" s="8">
        <f>IF( Days!O114 &gt; 0, IPMT('Loan Detail'!$B$2/'Loan Detail'!$B$5, Days!O114,'Loan Detail'!$B$3*'Loan Detail'!$B$5,Balance!O114), 0)</f>
        <v>-90.724575815766599</v>
      </c>
      <c r="P114" s="8">
        <f>IF( Days!P114 &gt; 0, IPMT('Loan Detail'!$B$2/'Loan Detail'!$B$5, Days!P114,'Loan Detail'!$B$3*'Loan Detail'!$B$5,Balance!P114), 0)</f>
        <v>-90.408700853540537</v>
      </c>
      <c r="Q114" s="8">
        <f>IF( Days!Q114 &gt; 0, IPMT('Loan Detail'!$B$2/'Loan Detail'!$B$5, Days!Q114,'Loan Detail'!$B$3*'Loan Detail'!$B$5,Balance!Q114), 0)</f>
        <v>-90.092751898686302</v>
      </c>
      <c r="R114" s="8">
        <f>IF( Days!R114 &gt; 0, IPMT('Loan Detail'!$B$2/'Loan Detail'!$B$5, Days!R114,'Loan Detail'!$B$3*'Loan Detail'!$B$5,Balance!R114), 0)</f>
        <v>-89.776728933871425</v>
      </c>
      <c r="S114" s="8">
        <f>IF( Days!S114 &gt; 0, IPMT('Loan Detail'!$B$2/'Loan Detail'!$B$5, Days!S114,'Loan Detail'!$B$3*'Loan Detail'!$B$5,Balance!S114), 0)</f>
        <v>-89.460631941759317</v>
      </c>
      <c r="T114" s="8">
        <f>IF( Days!T114 &gt; 0, IPMT('Loan Detail'!$B$2/'Loan Detail'!$B$5, Days!T114,'Loan Detail'!$B$3*'Loan Detail'!$B$5,Balance!T114), 0)</f>
        <v>-89.144460905009296</v>
      </c>
      <c r="U114" s="8">
        <f>IF( Days!U114 &gt; 0, IPMT('Loan Detail'!$B$2/'Loan Detail'!$B$5, Days!U114,'Loan Detail'!$B$3*'Loan Detail'!$B$5,Balance!U114), 0)</f>
        <v>-88.828215806276717</v>
      </c>
      <c r="V114" s="8">
        <f>IF( Days!V114 &gt; 0, IPMT('Loan Detail'!$B$2/'Loan Detail'!$B$5, Days!V114,'Loan Detail'!$B$3*'Loan Detail'!$B$5,Balance!V114), 0)</f>
        <v>-88.511896628212796</v>
      </c>
      <c r="W114" s="8">
        <f>IF( Days!W114 &gt; 0, IPMT('Loan Detail'!$B$2/'Loan Detail'!$B$5, Days!W114,'Loan Detail'!$B$3*'Loan Detail'!$B$5,Balance!W114), 0)</f>
        <v>-88.195503353464687</v>
      </c>
      <c r="X114" s="8">
        <f>IF( Days!X114 &gt; 0, IPMT('Loan Detail'!$B$2/'Loan Detail'!$B$5, Days!X114,'Loan Detail'!$B$3*'Loan Detail'!$B$5,Balance!X114), 0)</f>
        <v>-87.879035964675509</v>
      </c>
      <c r="Y114" s="8">
        <f>IF( Days!Y114 &gt; 0, IPMT('Loan Detail'!$B$2/'Loan Detail'!$B$5, Days!Y114,'Loan Detail'!$B$3*'Loan Detail'!$B$5,Balance!Y114), 0)</f>
        <v>-87.562494444484301</v>
      </c>
      <c r="Z114" s="8">
        <f>IF( Days!Z114 &gt; 0, IPMT('Loan Detail'!$B$2/'Loan Detail'!$B$5, Days!Z114,'Loan Detail'!$B$3*'Loan Detail'!$B$5,Balance!Z114), 0)</f>
        <v>-87.245878775526037</v>
      </c>
      <c r="AA114" s="8">
        <f>IF( Days!AA114 &gt; 0, IPMT('Loan Detail'!$B$2/'Loan Detail'!$B$5, Days!AA114,'Loan Detail'!$B$3*'Loan Detail'!$B$5,Balance!AA114), 0)</f>
        <v>-86.929188940431629</v>
      </c>
      <c r="AB114" s="8">
        <f>IF( Days!AB114 &gt; 0, IPMT('Loan Detail'!$B$2/'Loan Detail'!$B$5, Days!AB114,'Loan Detail'!$B$3*'Loan Detail'!$B$5,Balance!AB114), 0)</f>
        <v>-86.612424921827881</v>
      </c>
      <c r="AC114" s="8">
        <f>IF( Days!AC114 &gt; 0, IPMT('Loan Detail'!$B$2/'Loan Detail'!$B$5, Days!AC114,'Loan Detail'!$B$3*'Loan Detail'!$B$5,Balance!AC114), 0)</f>
        <v>-86.295586702337602</v>
      </c>
      <c r="AD114" s="8">
        <f>IF( Days!AD114 &gt; 0, IPMT('Loan Detail'!$B$2/'Loan Detail'!$B$5, Days!AD114,'Loan Detail'!$B$3*'Loan Detail'!$B$5,Balance!AD114), 0)</f>
        <v>-85.978674264579467</v>
      </c>
      <c r="AE114" s="8">
        <f>IF( Days!AE114 &gt; 0, IPMT('Loan Detail'!$B$2/'Loan Detail'!$B$5, Days!AE114,'Loan Detail'!$B$3*'Loan Detail'!$B$5,Balance!AE114), 0)</f>
        <v>-85.661687591168103</v>
      </c>
      <c r="AF114" s="8">
        <f>IF( Days!AF114 &gt; 0, IPMT('Loan Detail'!$B$2/'Loan Detail'!$B$5, Days!AF114,'Loan Detail'!$B$3*'Loan Detail'!$B$5,Balance!AF114), 0)</f>
        <v>-85.344626664714056</v>
      </c>
      <c r="AG114" s="8">
        <f>IF( Days!AG114 &gt; 0, IPMT('Loan Detail'!$B$2/'Loan Detail'!$B$5, Days!AG114,'Loan Detail'!$B$3*'Loan Detail'!$B$5,Balance!AG114), 0)</f>
        <v>-85.027491467823822</v>
      </c>
      <c r="AH114" s="8">
        <f>IF( Days!AH114 &gt; 0, IPMT('Loan Detail'!$B$2/'Loan Detail'!$B$5, Days!AH114,'Loan Detail'!$B$3*'Loan Detail'!$B$5,Balance!AH114), 0)</f>
        <v>-84.710281983099804</v>
      </c>
      <c r="AI114" s="8">
        <f>IF( Days!AI114 &gt; 0, IPMT('Loan Detail'!$B$2/'Loan Detail'!$B$5, Days!AI114,'Loan Detail'!$B$3*'Loan Detail'!$B$5,Balance!AI114), 0)</f>
        <v>-84.392998193140286</v>
      </c>
    </row>
    <row r="115" spans="1:35" x14ac:dyDescent="0.3">
      <c r="A115">
        <v>113</v>
      </c>
      <c r="B115">
        <f t="shared" si="1"/>
        <v>31</v>
      </c>
      <c r="C115" s="11">
        <v>47027</v>
      </c>
      <c r="D115" s="19">
        <f>SUM(E115:INDEX(E115:AI115,1,B115))</f>
        <v>-2490.5437999143073</v>
      </c>
      <c r="E115" s="8">
        <f>IF( Days!E115 &gt; 0, IPMT('Loan Detail'!$B$2/'Loan Detail'!$B$5, Days!E115,'Loan Detail'!$B$3*'Loan Detail'!$B$5,Balance!E115), 0)</f>
        <v>-84.384522135945915</v>
      </c>
      <c r="F115" s="8">
        <f>IF( Days!F115 &gt; 0, IPMT('Loan Detail'!$B$2/'Loan Detail'!$B$5, Days!F115,'Loan Detail'!$B$3*'Loan Detail'!$B$5,Balance!F115), 0)</f>
        <v>-84.067195897381836</v>
      </c>
      <c r="G115" s="8">
        <f>IF( Days!G115 &gt; 0, IPMT('Loan Detail'!$B$2/'Loan Detail'!$B$5, Days!G115,'Loan Detail'!$B$3*'Loan Detail'!$B$5,Balance!G115), 0)</f>
        <v>-83.749795326233084</v>
      </c>
      <c r="H115" s="8">
        <f>IF( Days!H115 &gt; 0, IPMT('Loan Detail'!$B$2/'Loan Detail'!$B$5, Days!H115,'Loan Detail'!$B$3*'Loan Detail'!$B$5,Balance!H115), 0)</f>
        <v>-83.432320405087538</v>
      </c>
      <c r="I115" s="8">
        <f>IF( Days!I115 &gt; 0, IPMT('Loan Detail'!$B$2/'Loan Detail'!$B$5, Days!I115,'Loan Detail'!$B$3*'Loan Detail'!$B$5,Balance!I115), 0)</f>
        <v>-83.992342161081652</v>
      </c>
      <c r="J115" s="8">
        <f>IF( Days!J115 &gt; 0, IPMT('Loan Detail'!$B$2/'Loan Detail'!$B$5, Days!J115,'Loan Detail'!$B$3*'Loan Detail'!$B$5,Balance!J115), 0)</f>
        <v>-83.671364843865746</v>
      </c>
      <c r="K115" s="8">
        <f>IF( Days!K115 &gt; 0, IPMT('Loan Detail'!$B$2/'Loan Detail'!$B$5, Days!K115,'Loan Detail'!$B$3*'Loan Detail'!$B$5,Balance!K115), 0)</f>
        <v>-83.350312338812557</v>
      </c>
      <c r="L115" s="8">
        <f>IF( Days!L115 &gt; 0, IPMT('Loan Detail'!$B$2/'Loan Detail'!$B$5, Days!L115,'Loan Detail'!$B$3*'Loan Detail'!$B$5,Balance!L115), 0)</f>
        <v>-83.029184628309565</v>
      </c>
      <c r="M115" s="8">
        <f>IF( Days!M115 &gt; 0, IPMT('Loan Detail'!$B$2/'Loan Detail'!$B$5, Days!M115,'Loan Detail'!$B$3*'Loan Detail'!$B$5,Balance!M115), 0)</f>
        <v>-82.707981694740099</v>
      </c>
      <c r="N115" s="8">
        <f>IF( Days!N115 &gt; 0, IPMT('Loan Detail'!$B$2/'Loan Detail'!$B$5, Days!N115,'Loan Detail'!$B$3*'Loan Detail'!$B$5,Balance!N115), 0)</f>
        <v>-82.386703520483493</v>
      </c>
      <c r="O115" s="8">
        <f>IF( Days!O115 &gt; 0, IPMT('Loan Detail'!$B$2/'Loan Detail'!$B$5, Days!O115,'Loan Detail'!$B$3*'Loan Detail'!$B$5,Balance!O115), 0)</f>
        <v>-82.065350087914823</v>
      </c>
      <c r="P115" s="8">
        <f>IF( Days!P115 &gt; 0, IPMT('Loan Detail'!$B$2/'Loan Detail'!$B$5, Days!P115,'Loan Detail'!$B$3*'Loan Detail'!$B$5,Balance!P115), 0)</f>
        <v>-81.743921379405094</v>
      </c>
      <c r="Q115" s="8">
        <f>IF( Days!Q115 &gt; 0, IPMT('Loan Detail'!$B$2/'Loan Detail'!$B$5, Days!Q115,'Loan Detail'!$B$3*'Loan Detail'!$B$5,Balance!Q115), 0)</f>
        <v>-81.422417377321182</v>
      </c>
      <c r="R115" s="8">
        <f>IF( Days!R115 &gt; 0, IPMT('Loan Detail'!$B$2/'Loan Detail'!$B$5, Days!R115,'Loan Detail'!$B$3*'Loan Detail'!$B$5,Balance!R115), 0)</f>
        <v>-81.100838064025822</v>
      </c>
      <c r="S115" s="8">
        <f>IF( Days!S115 &gt; 0, IPMT('Loan Detail'!$B$2/'Loan Detail'!$B$5, Days!S115,'Loan Detail'!$B$3*'Loan Detail'!$B$5,Balance!S115), 0)</f>
        <v>-80.779183421877633</v>
      </c>
      <c r="T115" s="8">
        <f>IF( Days!T115 &gt; 0, IPMT('Loan Detail'!$B$2/'Loan Detail'!$B$5, Days!T115,'Loan Detail'!$B$3*'Loan Detail'!$B$5,Balance!T115), 0)</f>
        <v>-80.457453433231066</v>
      </c>
      <c r="U115" s="8">
        <f>IF( Days!U115 &gt; 0, IPMT('Loan Detail'!$B$2/'Loan Detail'!$B$5, Days!U115,'Loan Detail'!$B$3*'Loan Detail'!$B$5,Balance!U115), 0)</f>
        <v>-80.135648080436454</v>
      </c>
      <c r="V115" s="8">
        <f>IF( Days!V115 &gt; 0, IPMT('Loan Detail'!$B$2/'Loan Detail'!$B$5, Days!V115,'Loan Detail'!$B$3*'Loan Detail'!$B$5,Balance!V115), 0)</f>
        <v>-79.813767345840034</v>
      </c>
      <c r="W115" s="8">
        <f>IF( Days!W115 &gt; 0, IPMT('Loan Detail'!$B$2/'Loan Detail'!$B$5, Days!W115,'Loan Detail'!$B$3*'Loan Detail'!$B$5,Balance!W115), 0)</f>
        <v>-79.491811211783883</v>
      </c>
      <c r="X115" s="8">
        <f>IF( Days!X115 &gt; 0, IPMT('Loan Detail'!$B$2/'Loan Detail'!$B$5, Days!X115,'Loan Detail'!$B$3*'Loan Detail'!$B$5,Balance!X115), 0)</f>
        <v>-79.169779660605926</v>
      </c>
      <c r="Y115" s="8">
        <f>IF( Days!Y115 &gt; 0, IPMT('Loan Detail'!$B$2/'Loan Detail'!$B$5, Days!Y115,'Loan Detail'!$B$3*'Loan Detail'!$B$5,Balance!Y115), 0)</f>
        <v>-78.847672674639938</v>
      </c>
      <c r="Z115" s="8">
        <f>IF( Days!Z115 &gt; 0, IPMT('Loan Detail'!$B$2/'Loan Detail'!$B$5, Days!Z115,'Loan Detail'!$B$3*'Loan Detail'!$B$5,Balance!Z115), 0)</f>
        <v>-78.525490236215589</v>
      </c>
      <c r="AA115" s="8">
        <f>IF( Days!AA115 &gt; 0, IPMT('Loan Detail'!$B$2/'Loan Detail'!$B$5, Days!AA115,'Loan Detail'!$B$3*'Loan Detail'!$B$5,Balance!AA115), 0)</f>
        <v>-78.203232327658398</v>
      </c>
      <c r="AB115" s="8">
        <f>IF( Days!AB115 &gt; 0, IPMT('Loan Detail'!$B$2/'Loan Detail'!$B$5, Days!AB115,'Loan Detail'!$B$3*'Loan Detail'!$B$5,Balance!AB115), 0)</f>
        <v>-77.880898931289778</v>
      </c>
      <c r="AC115" s="8">
        <f>IF( Days!AC115 &gt; 0, IPMT('Loan Detail'!$B$2/'Loan Detail'!$B$5, Days!AC115,'Loan Detail'!$B$3*'Loan Detail'!$B$5,Balance!AC115), 0)</f>
        <v>-77.558490029426906</v>
      </c>
      <c r="AD115" s="8">
        <f>IF( Days!AD115 &gt; 0, IPMT('Loan Detail'!$B$2/'Loan Detail'!$B$5, Days!AD115,'Loan Detail'!$B$3*'Loan Detail'!$B$5,Balance!AD115), 0)</f>
        <v>-77.236005604382939</v>
      </c>
      <c r="AE115" s="8">
        <f>IF( Days!AE115 &gt; 0, IPMT('Loan Detail'!$B$2/'Loan Detail'!$B$5, Days!AE115,'Loan Detail'!$B$3*'Loan Detail'!$B$5,Balance!AE115), 0)</f>
        <v>-76.913445638466797</v>
      </c>
      <c r="AF115" s="8">
        <f>IF( Days!AF115 &gt; 0, IPMT('Loan Detail'!$B$2/'Loan Detail'!$B$5, Days!AF115,'Loan Detail'!$B$3*'Loan Detail'!$B$5,Balance!AF115), 0)</f>
        <v>-76.590810113983295</v>
      </c>
      <c r="AG115" s="8">
        <f>IF( Days!AG115 &gt; 0, IPMT('Loan Detail'!$B$2/'Loan Detail'!$B$5, Days!AG115,'Loan Detail'!$B$3*'Loan Detail'!$B$5,Balance!AG115), 0)</f>
        <v>-76.268099013233083</v>
      </c>
      <c r="AH115" s="8">
        <f>IF( Days!AH115 &gt; 0, IPMT('Loan Detail'!$B$2/'Loan Detail'!$B$5, Days!AH115,'Loan Detail'!$B$3*'Loan Detail'!$B$5,Balance!AH115), 0)</f>
        <v>-75.94531231851272</v>
      </c>
      <c r="AI115" s="8">
        <f>IF( Days!AI115 &gt; 0, IPMT('Loan Detail'!$B$2/'Loan Detail'!$B$5, Days!AI115,'Loan Detail'!$B$3*'Loan Detail'!$B$5,Balance!AI115), 0)</f>
        <v>-75.622450012114555</v>
      </c>
    </row>
    <row r="116" spans="1:35" x14ac:dyDescent="0.3">
      <c r="A116">
        <v>114</v>
      </c>
      <c r="B116">
        <f t="shared" si="1"/>
        <v>30</v>
      </c>
      <c r="C116" s="11">
        <v>47058</v>
      </c>
      <c r="D116" s="19">
        <f>SUM(E116:INDEX(E116:AI116,1,B116))</f>
        <v>-2137.061579902786</v>
      </c>
      <c r="E116" s="8">
        <f>IF( Days!E116 &gt; 0, IPMT('Loan Detail'!$B$2/'Loan Detail'!$B$5, Days!E116,'Loan Detail'!$B$3*'Loan Detail'!$B$5,Balance!E116), 0)</f>
        <v>-75.295617913717834</v>
      </c>
      <c r="F116" s="8">
        <f>IF( Days!F116 &gt; 0, IPMT('Loan Detail'!$B$2/'Loan Detail'!$B$5, Days!F116,'Loan Detail'!$B$3*'Loan Detail'!$B$5,Balance!F116), 0)</f>
        <v>-74.972621035679381</v>
      </c>
      <c r="G116" s="8">
        <f>IF( Days!G116 &gt; 0, IPMT('Loan Detail'!$B$2/'Loan Detail'!$B$5, Days!G116,'Loan Detail'!$B$3*'Loan Detail'!$B$5,Balance!G116), 0)</f>
        <v>-74.6495484967284</v>
      </c>
      <c r="H116" s="8">
        <f>IF( Days!H116 &gt; 0, IPMT('Loan Detail'!$B$2/'Loan Detail'!$B$5, Days!H116,'Loan Detail'!$B$3*'Loan Detail'!$B$5,Balance!H116), 0)</f>
        <v>-74.326400279141566</v>
      </c>
      <c r="I116" s="8">
        <f>IF( Days!I116 &gt; 0, IPMT('Loan Detail'!$B$2/'Loan Detail'!$B$5, Days!I116,'Loan Detail'!$B$3*'Loan Detail'!$B$5,Balance!I116), 0)</f>
        <v>-74.776418328172056</v>
      </c>
      <c r="J116" s="8">
        <f>IF( Days!J116 &gt; 0, IPMT('Loan Detail'!$B$2/'Loan Detail'!$B$5, Days!J116,'Loan Detail'!$B$3*'Loan Detail'!$B$5,Balance!J116), 0)</f>
        <v>-74.449740617573028</v>
      </c>
      <c r="K116" s="8">
        <f>IF( Days!K116 &gt; 0, IPMT('Loan Detail'!$B$2/'Loan Detail'!$B$5, Days!K116,'Loan Detail'!$B$3*'Loan Detail'!$B$5,Balance!K116), 0)</f>
        <v>-74.122986383839034</v>
      </c>
      <c r="L116" s="8">
        <f>IF( Days!L116 &gt; 0, IPMT('Loan Detail'!$B$2/'Loan Detail'!$B$5, Days!L116,'Loan Detail'!$B$3*'Loan Detail'!$B$5,Balance!L116), 0)</f>
        <v>-73.796155609044845</v>
      </c>
      <c r="M116" s="8">
        <f>IF( Days!M116 &gt; 0, IPMT('Loan Detail'!$B$2/'Loan Detail'!$B$5, Days!M116,'Loan Detail'!$B$3*'Loan Detail'!$B$5,Balance!M116), 0)</f>
        <v>-73.46924827526091</v>
      </c>
      <c r="N116" s="8">
        <f>IF( Days!N116 &gt; 0, IPMT('Loan Detail'!$B$2/'Loan Detail'!$B$5, Days!N116,'Loan Detail'!$B$3*'Loan Detail'!$B$5,Balance!N116), 0)</f>
        <v>-73.142264364553583</v>
      </c>
      <c r="O116" s="8">
        <f>IF( Days!O116 &gt; 0, IPMT('Loan Detail'!$B$2/'Loan Detail'!$B$5, Days!O116,'Loan Detail'!$B$3*'Loan Detail'!$B$5,Balance!O116), 0)</f>
        <v>-72.815203858985015</v>
      </c>
      <c r="P116" s="8">
        <f>IF( Days!P116 &gt; 0, IPMT('Loan Detail'!$B$2/'Loan Detail'!$B$5, Days!P116,'Loan Detail'!$B$3*'Loan Detail'!$B$5,Balance!P116), 0)</f>
        <v>-72.488066740613064</v>
      </c>
      <c r="Q116" s="8">
        <f>IF( Days!Q116 &gt; 0, IPMT('Loan Detail'!$B$2/'Loan Detail'!$B$5, Days!Q116,'Loan Detail'!$B$3*'Loan Detail'!$B$5,Balance!Q116), 0)</f>
        <v>-72.160852991491453</v>
      </c>
      <c r="R116" s="8">
        <f>IF( Days!R116 &gt; 0, IPMT('Loan Detail'!$B$2/'Loan Detail'!$B$5, Days!R116,'Loan Detail'!$B$3*'Loan Detail'!$B$5,Balance!R116), 0)</f>
        <v>-71.833562593669726</v>
      </c>
      <c r="S116" s="8">
        <f>IF( Days!S116 &gt; 0, IPMT('Loan Detail'!$B$2/'Loan Detail'!$B$5, Days!S116,'Loan Detail'!$B$3*'Loan Detail'!$B$5,Balance!S116), 0)</f>
        <v>-71.50619552919315</v>
      </c>
      <c r="T116" s="8">
        <f>IF( Days!T116 &gt; 0, IPMT('Loan Detail'!$B$2/'Loan Detail'!$B$5, Days!T116,'Loan Detail'!$B$3*'Loan Detail'!$B$5,Balance!T116), 0)</f>
        <v>-71.178751780102843</v>
      </c>
      <c r="U116" s="8">
        <f>IF( Days!U116 &gt; 0, IPMT('Loan Detail'!$B$2/'Loan Detail'!$B$5, Days!U116,'Loan Detail'!$B$3*'Loan Detail'!$B$5,Balance!U116), 0)</f>
        <v>-70.851231328435716</v>
      </c>
      <c r="V116" s="8">
        <f>IF( Days!V116 &gt; 0, IPMT('Loan Detail'!$B$2/'Loan Detail'!$B$5, Days!V116,'Loan Detail'!$B$3*'Loan Detail'!$B$5,Balance!V116), 0)</f>
        <v>-70.523634156224418</v>
      </c>
      <c r="W116" s="8">
        <f>IF( Days!W116 &gt; 0, IPMT('Loan Detail'!$B$2/'Loan Detail'!$B$5, Days!W116,'Loan Detail'!$B$3*'Loan Detail'!$B$5,Balance!W116), 0)</f>
        <v>-70.195960245497432</v>
      </c>
      <c r="X116" s="8">
        <f>IF( Days!X116 &gt; 0, IPMT('Loan Detail'!$B$2/'Loan Detail'!$B$5, Days!X116,'Loan Detail'!$B$3*'Loan Detail'!$B$5,Balance!X116), 0)</f>
        <v>-69.868209578279036</v>
      </c>
      <c r="Y116" s="8">
        <f>IF( Days!Y116 &gt; 0, IPMT('Loan Detail'!$B$2/'Loan Detail'!$B$5, Days!Y116,'Loan Detail'!$B$3*'Loan Detail'!$B$5,Balance!Y116), 0)</f>
        <v>-69.540382136589272</v>
      </c>
      <c r="Z116" s="8">
        <f>IF( Days!Z116 &gt; 0, IPMT('Loan Detail'!$B$2/'Loan Detail'!$B$5, Days!Z116,'Loan Detail'!$B$3*'Loan Detail'!$B$5,Balance!Z116), 0)</f>
        <v>-69.212477902443993</v>
      </c>
      <c r="AA116" s="8">
        <f>IF( Days!AA116 &gt; 0, IPMT('Loan Detail'!$B$2/'Loan Detail'!$B$5, Days!AA116,'Loan Detail'!$B$3*'Loan Detail'!$B$5,Balance!AA116), 0)</f>
        <v>-68.884496857854828</v>
      </c>
      <c r="AB116" s="8">
        <f>IF( Days!AB116 &gt; 0, IPMT('Loan Detail'!$B$2/'Loan Detail'!$B$5, Days!AB116,'Loan Detail'!$B$3*'Loan Detail'!$B$5,Balance!AB116), 0)</f>
        <v>-68.556438984829185</v>
      </c>
      <c r="AC116" s="8">
        <f>IF( Days!AC116 &gt; 0, IPMT('Loan Detail'!$B$2/'Loan Detail'!$B$5, Days!AC116,'Loan Detail'!$B$3*'Loan Detail'!$B$5,Balance!AC116), 0)</f>
        <v>-68.228304265370269</v>
      </c>
      <c r="AD116" s="8">
        <f>IF( Days!AD116 &gt; 0, IPMT('Loan Detail'!$B$2/'Loan Detail'!$B$5, Days!AD116,'Loan Detail'!$B$3*'Loan Detail'!$B$5,Balance!AD116), 0)</f>
        <v>-67.900092681477062</v>
      </c>
      <c r="AE116" s="8">
        <f>IF( Days!AE116 &gt; 0, IPMT('Loan Detail'!$B$2/'Loan Detail'!$B$5, Days!AE116,'Loan Detail'!$B$3*'Loan Detail'!$B$5,Balance!AE116), 0)</f>
        <v>-67.571804215144368</v>
      </c>
      <c r="AF116" s="8">
        <f>IF( Days!AF116 &gt; 0, IPMT('Loan Detail'!$B$2/'Loan Detail'!$B$5, Days!AF116,'Loan Detail'!$B$3*'Loan Detail'!$B$5,Balance!AF116), 0)</f>
        <v>-67.243438848362686</v>
      </c>
      <c r="AG116" s="8">
        <f>IF( Days!AG116 &gt; 0, IPMT('Loan Detail'!$B$2/'Loan Detail'!$B$5, Days!AG116,'Loan Detail'!$B$3*'Loan Detail'!$B$5,Balance!AG116), 0)</f>
        <v>-66.914996563118393</v>
      </c>
      <c r="AH116" s="8">
        <f>IF( Days!AH116 &gt; 0, IPMT('Loan Detail'!$B$2/'Loan Detail'!$B$5, Days!AH116,'Loan Detail'!$B$3*'Loan Detail'!$B$5,Balance!AH116), 0)</f>
        <v>-66.586477341393589</v>
      </c>
      <c r="AI116" s="8">
        <f>IF( Days!AI116 &gt; 0, IPMT('Loan Detail'!$B$2/'Loan Detail'!$B$5, Days!AI116,'Loan Detail'!$B$3*'Loan Detail'!$B$5,Balance!AI116), 0)</f>
        <v>-66.25788116516614</v>
      </c>
    </row>
    <row r="117" spans="1:35" x14ac:dyDescent="0.3">
      <c r="A117">
        <v>115</v>
      </c>
      <c r="B117">
        <f t="shared" si="1"/>
        <v>31</v>
      </c>
      <c r="C117" s="11">
        <v>47088</v>
      </c>
      <c r="D117" s="19">
        <f>SUM(E117:INDEX(E117:AI117,1,B117))</f>
        <v>-1917.5638384097763</v>
      </c>
      <c r="E117" s="8">
        <f>IF( Days!E117 &gt; 0, IPMT('Loan Detail'!$B$2/'Loan Detail'!$B$5, Days!E117,'Loan Detail'!$B$3*'Loan Detail'!$B$5,Balance!E117), 0)</f>
        <v>-66.25138395646313</v>
      </c>
      <c r="F117" s="8">
        <f>IF( Days!F117 &gt; 0, IPMT('Loan Detail'!$B$2/'Loan Detail'!$B$5, Days!F117,'Loan Detail'!$B$3*'Loan Detail'!$B$5,Balance!F117), 0)</f>
        <v>-65.922743037201627</v>
      </c>
      <c r="G117" s="8">
        <f>IF( Days!G117 &gt; 0, IPMT('Loan Detail'!$B$2/'Loan Detail'!$B$5, Days!G117,'Loan Detail'!$B$3*'Loan Detail'!$B$5,Balance!G117), 0)</f>
        <v>-65.594025134930277</v>
      </c>
      <c r="H117" s="8">
        <f>IF( Days!H117 &gt; 0, IPMT('Loan Detail'!$B$2/'Loan Detail'!$B$5, Days!H117,'Loan Detail'!$B$3*'Loan Detail'!$B$5,Balance!H117), 0)</f>
        <v>-65.265230231616073</v>
      </c>
      <c r="I117" s="8">
        <f>IF( Days!I117 &gt; 0, IPMT('Loan Detail'!$B$2/'Loan Detail'!$B$5, Days!I117,'Loan Detail'!$B$3*'Loan Detail'!$B$5,Balance!I117), 0)</f>
        <v>-65.607912824470617</v>
      </c>
      <c r="J117" s="8">
        <f>IF( Days!J117 &gt; 0, IPMT('Loan Detail'!$B$2/'Loan Detail'!$B$5, Days!J117,'Loan Detail'!$B$3*'Loan Detail'!$B$5,Balance!J117), 0)</f>
        <v>-65.275561962464366</v>
      </c>
      <c r="K117" s="8">
        <f>IF( Days!K117 &gt; 0, IPMT('Loan Detail'!$B$2/'Loan Detail'!$B$5, Days!K117,'Loan Detail'!$B$3*'Loan Detail'!$B$5,Balance!K117), 0)</f>
        <v>-64.94313324840688</v>
      </c>
      <c r="L117" s="8">
        <f>IF( Days!L117 &gt; 0, IPMT('Loan Detail'!$B$2/'Loan Detail'!$B$5, Days!L117,'Loan Detail'!$B$3*'Loan Detail'!$B$5,Balance!L117), 0)</f>
        <v>-64.61062666406157</v>
      </c>
      <c r="M117" s="8">
        <f>IF( Days!M117 &gt; 0, IPMT('Loan Detail'!$B$2/'Loan Detail'!$B$5, Days!M117,'Loan Detail'!$B$3*'Loan Detail'!$B$5,Balance!M117), 0)</f>
        <v>-64.278042191187623</v>
      </c>
      <c r="N117" s="8">
        <f>IF( Days!N117 &gt; 0, IPMT('Loan Detail'!$B$2/'Loan Detail'!$B$5, Days!N117,'Loan Detail'!$B$3*'Loan Detail'!$B$5,Balance!N117), 0)</f>
        <v>-63.94537981153988</v>
      </c>
      <c r="O117" s="8">
        <f>IF( Days!O117 &gt; 0, IPMT('Loan Detail'!$B$2/'Loan Detail'!$B$5, Days!O117,'Loan Detail'!$B$3*'Loan Detail'!$B$5,Balance!O117), 0)</f>
        <v>-63.612639506868938</v>
      </c>
      <c r="P117" s="8">
        <f>IF( Days!P117 &gt; 0, IPMT('Loan Detail'!$B$2/'Loan Detail'!$B$5, Days!P117,'Loan Detail'!$B$3*'Loan Detail'!$B$5,Balance!P117), 0)</f>
        <v>-63.279821258921174</v>
      </c>
      <c r="Q117" s="8">
        <f>IF( Days!Q117 &gt; 0, IPMT('Loan Detail'!$B$2/'Loan Detail'!$B$5, Days!Q117,'Loan Detail'!$B$3*'Loan Detail'!$B$5,Balance!Q117), 0)</f>
        <v>-62.946925049438619</v>
      </c>
      <c r="R117" s="8">
        <f>IF( Days!R117 &gt; 0, IPMT('Loan Detail'!$B$2/'Loan Detail'!$B$5, Days!R117,'Loan Detail'!$B$3*'Loan Detail'!$B$5,Balance!R117), 0)</f>
        <v>-62.613950860159022</v>
      </c>
      <c r="S117" s="8">
        <f>IF( Days!S117 &gt; 0, IPMT('Loan Detail'!$B$2/'Loan Detail'!$B$5, Days!S117,'Loan Detail'!$B$3*'Loan Detail'!$B$5,Balance!S117), 0)</f>
        <v>-62.280898672815944</v>
      </c>
      <c r="T117" s="8">
        <f>IF( Days!T117 &gt; 0, IPMT('Loan Detail'!$B$2/'Loan Detail'!$B$5, Days!T117,'Loan Detail'!$B$3*'Loan Detail'!$B$5,Balance!T117), 0)</f>
        <v>-61.947768469138545</v>
      </c>
      <c r="U117" s="8">
        <f>IF( Days!U117 &gt; 0, IPMT('Loan Detail'!$B$2/'Loan Detail'!$B$5, Days!U117,'Loan Detail'!$B$3*'Loan Detail'!$B$5,Balance!U117), 0)</f>
        <v>-61.614560230851801</v>
      </c>
      <c r="V117" s="8">
        <f>IF( Days!V117 &gt; 0, IPMT('Loan Detail'!$B$2/'Loan Detail'!$B$5, Days!V117,'Loan Detail'!$B$3*'Loan Detail'!$B$5,Balance!V117), 0)</f>
        <v>-61.281273939676353</v>
      </c>
      <c r="W117" s="8">
        <f>IF( Days!W117 &gt; 0, IPMT('Loan Detail'!$B$2/'Loan Detail'!$B$5, Days!W117,'Loan Detail'!$B$3*'Loan Detail'!$B$5,Balance!W117), 0)</f>
        <v>-60.947909577328602</v>
      </c>
      <c r="X117" s="8">
        <f>IF( Days!X117 &gt; 0, IPMT('Loan Detail'!$B$2/'Loan Detail'!$B$5, Days!X117,'Loan Detail'!$B$3*'Loan Detail'!$B$5,Balance!X117), 0)</f>
        <v>-60.614467125520619</v>
      </c>
      <c r="Y117" s="8">
        <f>IF( Days!Y117 &gt; 0, IPMT('Loan Detail'!$B$2/'Loan Detail'!$B$5, Days!Y117,'Loan Detail'!$B$3*'Loan Detail'!$B$5,Balance!Y117), 0)</f>
        <v>-60.280946565960228</v>
      </c>
      <c r="Z117" s="8">
        <f>IF( Days!Z117 &gt; 0, IPMT('Loan Detail'!$B$2/'Loan Detail'!$B$5, Days!Z117,'Loan Detail'!$B$3*'Loan Detail'!$B$5,Balance!Z117), 0)</f>
        <v>-59.947347880350968</v>
      </c>
      <c r="AA117" s="8">
        <f>IF( Days!AA117 &gt; 0, IPMT('Loan Detail'!$B$2/'Loan Detail'!$B$5, Days!AA117,'Loan Detail'!$B$3*'Loan Detail'!$B$5,Balance!AA117), 0)</f>
        <v>-59.613671050392043</v>
      </c>
      <c r="AB117" s="8">
        <f>IF( Days!AB117 &gt; 0, IPMT('Loan Detail'!$B$2/'Loan Detail'!$B$5, Days!AB117,'Loan Detail'!$B$3*'Loan Detail'!$B$5,Balance!AB117), 0)</f>
        <v>-59.279916057778443</v>
      </c>
      <c r="AC117" s="8">
        <f>IF( Days!AC117 &gt; 0, IPMT('Loan Detail'!$B$2/'Loan Detail'!$B$5, Days!AC117,'Loan Detail'!$B$3*'Loan Detail'!$B$5,Balance!AC117), 0)</f>
        <v>-58.946082884200827</v>
      </c>
      <c r="AD117" s="8">
        <f>IF( Days!AD117 &gt; 0, IPMT('Loan Detail'!$B$2/'Loan Detail'!$B$5, Days!AD117,'Loan Detail'!$B$3*'Loan Detail'!$B$5,Balance!AD117), 0)</f>
        <v>-58.612171511345544</v>
      </c>
      <c r="AE117" s="8">
        <f>IF( Days!AE117 &gt; 0, IPMT('Loan Detail'!$B$2/'Loan Detail'!$B$5, Days!AE117,'Loan Detail'!$B$3*'Loan Detail'!$B$5,Balance!AE117), 0)</f>
        <v>-58.278181920894717</v>
      </c>
      <c r="AF117" s="8">
        <f>IF( Days!AF117 &gt; 0, IPMT('Loan Detail'!$B$2/'Loan Detail'!$B$5, Days!AF117,'Loan Detail'!$B$3*'Loan Detail'!$B$5,Balance!AF117), 0)</f>
        <v>-57.944114094526128</v>
      </c>
      <c r="AG117" s="8">
        <f>IF( Days!AG117 &gt; 0, IPMT('Loan Detail'!$B$2/'Loan Detail'!$B$5, Days!AG117,'Loan Detail'!$B$3*'Loan Detail'!$B$5,Balance!AG117), 0)</f>
        <v>-57.60996801391326</v>
      </c>
      <c r="AH117" s="8">
        <f>IF( Days!AH117 &gt; 0, IPMT('Loan Detail'!$B$2/'Loan Detail'!$B$5, Days!AH117,'Loan Detail'!$B$3*'Loan Detail'!$B$5,Balance!AH117), 0)</f>
        <v>-57.275743660725361</v>
      </c>
      <c r="AI117" s="8">
        <f>IF( Days!AI117 &gt; 0, IPMT('Loan Detail'!$B$2/'Loan Detail'!$B$5, Days!AI117,'Loan Detail'!$B$3*'Loan Detail'!$B$5,Balance!AI117), 0)</f>
        <v>-56.941441016627337</v>
      </c>
    </row>
    <row r="118" spans="1:35" x14ac:dyDescent="0.3">
      <c r="A118">
        <v>116</v>
      </c>
      <c r="B118">
        <f t="shared" si="1"/>
        <v>31</v>
      </c>
      <c r="C118" s="11">
        <v>47119</v>
      </c>
      <c r="D118" s="19">
        <f>SUM(E118:INDEX(E118:AI118,1,B118))</f>
        <v>-1612.9156109257342</v>
      </c>
      <c r="E118" s="8">
        <f>IF( Days!E118 &gt; 0, IPMT('Loan Detail'!$B$2/'Loan Detail'!$B$5, Days!E118,'Loan Detail'!$B$3*'Loan Detail'!$B$5,Balance!E118), 0)</f>
        <v>-56.603648160465504</v>
      </c>
      <c r="F118" s="8">
        <f>IF( Days!F118 &gt; 0, IPMT('Loan Detail'!$B$2/'Loan Detail'!$B$5, Days!F118,'Loan Detail'!$B$3*'Loan Detail'!$B$5,Balance!F118), 0)</f>
        <v>-56.269209038539586</v>
      </c>
      <c r="G118" s="8">
        <f>IF( Days!G118 &gt; 0, IPMT('Loan Detail'!$B$2/'Loan Detail'!$B$5, Days!G118,'Loan Detail'!$B$3*'Loan Detail'!$B$5,Balance!G118), 0)</f>
        <v>-55.934691575394694</v>
      </c>
      <c r="H118" s="8">
        <f>IF( Days!H118 &gt; 0, IPMT('Loan Detail'!$B$2/'Loan Detail'!$B$5, Days!H118,'Loan Detail'!$B$3*'Loan Detail'!$B$5,Balance!H118), 0)</f>
        <v>-55.600095752679671</v>
      </c>
      <c r="I118" s="8">
        <f>IF( Days!I118 &gt; 0, IPMT('Loan Detail'!$B$2/'Loan Detail'!$B$5, Days!I118,'Loan Detail'!$B$3*'Loan Detail'!$B$5,Balance!I118), 0)</f>
        <v>-55.831145698574637</v>
      </c>
      <c r="J118" s="8">
        <f>IF( Days!J118 &gt; 0, IPMT('Loan Detail'!$B$2/'Loan Detail'!$B$5, Days!J118,'Loan Detail'!$B$3*'Loan Detail'!$B$5,Balance!J118), 0)</f>
        <v>-55.492966408756843</v>
      </c>
      <c r="K118" s="8">
        <f>IF( Days!K118 &gt; 0, IPMT('Loan Detail'!$B$2/'Loan Detail'!$B$5, Days!K118,'Loan Detail'!$B$3*'Loan Detail'!$B$5,Balance!K118), 0)</f>
        <v>-55.154707901598542</v>
      </c>
      <c r="L118" s="8">
        <f>IF( Days!L118 &gt; 0, IPMT('Loan Detail'!$B$2/'Loan Detail'!$B$5, Days!L118,'Loan Detail'!$B$3*'Loan Detail'!$B$5,Balance!L118), 0)</f>
        <v>-54.816370158543371</v>
      </c>
      <c r="M118" s="8">
        <f>IF( Days!M118 &gt; 0, IPMT('Loan Detail'!$B$2/'Loan Detail'!$B$5, Days!M118,'Loan Detail'!$B$3*'Loan Detail'!$B$5,Balance!M118), 0)</f>
        <v>-54.477953161030563</v>
      </c>
      <c r="N118" s="8">
        <f>IF( Days!N118 &gt; 0, IPMT('Loan Detail'!$B$2/'Loan Detail'!$B$5, Days!N118,'Loan Detail'!$B$3*'Loan Detail'!$B$5,Balance!N118), 0)</f>
        <v>-54.139456890495055</v>
      </c>
      <c r="O118" s="8">
        <f>IF( Days!O118 &gt; 0, IPMT('Loan Detail'!$B$2/'Loan Detail'!$B$5, Days!O118,'Loan Detail'!$B$3*'Loan Detail'!$B$5,Balance!O118), 0)</f>
        <v>-53.800881328367417</v>
      </c>
      <c r="P118" s="8">
        <f>IF( Days!P118 &gt; 0, IPMT('Loan Detail'!$B$2/'Loan Detail'!$B$5, Days!P118,'Loan Detail'!$B$3*'Loan Detail'!$B$5,Balance!P118), 0)</f>
        <v>-53.46222645607385</v>
      </c>
      <c r="Q118" s="8">
        <f>IF( Days!Q118 &gt; 0, IPMT('Loan Detail'!$B$2/'Loan Detail'!$B$5, Days!Q118,'Loan Detail'!$B$3*'Loan Detail'!$B$5,Balance!Q118), 0)</f>
        <v>-53.123492255036233</v>
      </c>
      <c r="R118" s="8">
        <f>IF( Days!R118 &gt; 0, IPMT('Loan Detail'!$B$2/'Loan Detail'!$B$5, Days!R118,'Loan Detail'!$B$3*'Loan Detail'!$B$5,Balance!R118), 0)</f>
        <v>-52.784678706672054</v>
      </c>
      <c r="S118" s="8">
        <f>IF( Days!S118 &gt; 0, IPMT('Loan Detail'!$B$2/'Loan Detail'!$B$5, Days!S118,'Loan Detail'!$B$3*'Loan Detail'!$B$5,Balance!S118), 0)</f>
        <v>-52.445785792394503</v>
      </c>
      <c r="T118" s="8">
        <f>IF( Days!T118 &gt; 0, IPMT('Loan Detail'!$B$2/'Loan Detail'!$B$5, Days!T118,'Loan Detail'!$B$3*'Loan Detail'!$B$5,Balance!T118), 0)</f>
        <v>-52.106813493612378</v>
      </c>
      <c r="U118" s="8">
        <f>IF( Days!U118 &gt; 0, IPMT('Loan Detail'!$B$2/'Loan Detail'!$B$5, Days!U118,'Loan Detail'!$B$3*'Loan Detail'!$B$5,Balance!U118), 0)</f>
        <v>-51.767761791730123</v>
      </c>
      <c r="V118" s="8">
        <f>IF( Days!V118 &gt; 0, IPMT('Loan Detail'!$B$2/'Loan Detail'!$B$5, Days!V118,'Loan Detail'!$B$3*'Loan Detail'!$B$5,Balance!V118), 0)</f>
        <v>-51.428630668147846</v>
      </c>
      <c r="W118" s="8">
        <f>IF( Days!W118 &gt; 0, IPMT('Loan Detail'!$B$2/'Loan Detail'!$B$5, Days!W118,'Loan Detail'!$B$3*'Loan Detail'!$B$5,Balance!W118), 0)</f>
        <v>-51.089420104261272</v>
      </c>
      <c r="X118" s="8">
        <f>IF( Days!X118 &gt; 0, IPMT('Loan Detail'!$B$2/'Loan Detail'!$B$5, Days!X118,'Loan Detail'!$B$3*'Loan Detail'!$B$5,Balance!X118), 0)</f>
        <v>-50.750130081461776</v>
      </c>
      <c r="Y118" s="8">
        <f>IF( Days!Y118 &gt; 0, IPMT('Loan Detail'!$B$2/'Loan Detail'!$B$5, Days!Y118,'Loan Detail'!$B$3*'Loan Detail'!$B$5,Balance!Y118), 0)</f>
        <v>-50.410760581136408</v>
      </c>
      <c r="Z118" s="8">
        <f>IF( Days!Z118 &gt; 0, IPMT('Loan Detail'!$B$2/'Loan Detail'!$B$5, Days!Z118,'Loan Detail'!$B$3*'Loan Detail'!$B$5,Balance!Z118), 0)</f>
        <v>-50.071311584667804</v>
      </c>
      <c r="AA118" s="8">
        <f>IF( Days!AA118 &gt; 0, IPMT('Loan Detail'!$B$2/'Loan Detail'!$B$5, Days!AA118,'Loan Detail'!$B$3*'Loan Detail'!$B$5,Balance!AA118), 0)</f>
        <v>-49.731783073434279</v>
      </c>
      <c r="AB118" s="8">
        <f>IF( Days!AB118 &gt; 0, IPMT('Loan Detail'!$B$2/'Loan Detail'!$B$5, Days!AB118,'Loan Detail'!$B$3*'Loan Detail'!$B$5,Balance!AB118), 0)</f>
        <v>-49.392175028809767</v>
      </c>
      <c r="AC118" s="8">
        <f>IF( Days!AC118 &gt; 0, IPMT('Loan Detail'!$B$2/'Loan Detail'!$B$5, Days!AC118,'Loan Detail'!$B$3*'Loan Detail'!$B$5,Balance!AC118), 0)</f>
        <v>-49.052487432163844</v>
      </c>
      <c r="AD118" s="8">
        <f>IF( Days!AD118 &gt; 0, IPMT('Loan Detail'!$B$2/'Loan Detail'!$B$5, Days!AD118,'Loan Detail'!$B$3*'Loan Detail'!$B$5,Balance!AD118), 0)</f>
        <v>-48.712720264861694</v>
      </c>
      <c r="AE118" s="8">
        <f>IF( Days!AE118 &gt; 0, IPMT('Loan Detail'!$B$2/'Loan Detail'!$B$5, Days!AE118,'Loan Detail'!$B$3*'Loan Detail'!$B$5,Balance!AE118), 0)</f>
        <v>-48.372873508264234</v>
      </c>
      <c r="AF118" s="8">
        <f>IF( Days!AF118 &gt; 0, IPMT('Loan Detail'!$B$2/'Loan Detail'!$B$5, Days!AF118,'Loan Detail'!$B$3*'Loan Detail'!$B$5,Balance!AF118), 0)</f>
        <v>-48.03294714372786</v>
      </c>
      <c r="AG118" s="8">
        <f>IF( Days!AG118 &gt; 0, IPMT('Loan Detail'!$B$2/'Loan Detail'!$B$5, Days!AG118,'Loan Detail'!$B$3*'Loan Detail'!$B$5,Balance!AG118), 0)</f>
        <v>-47.69294115260476</v>
      </c>
      <c r="AH118" s="8">
        <f>IF( Days!AH118 &gt; 0, IPMT('Loan Detail'!$B$2/'Loan Detail'!$B$5, Days!AH118,'Loan Detail'!$B$3*'Loan Detail'!$B$5,Balance!AH118), 0)</f>
        <v>-47.35285551624262</v>
      </c>
      <c r="AI118" s="8">
        <f>IF( Days!AI118 &gt; 0, IPMT('Loan Detail'!$B$2/'Loan Detail'!$B$5, Days!AI118,'Loan Detail'!$B$3*'Loan Detail'!$B$5,Balance!AI118), 0)</f>
        <v>-47.012690215984833</v>
      </c>
    </row>
    <row r="119" spans="1:35" x14ac:dyDescent="0.3">
      <c r="A119">
        <v>117</v>
      </c>
      <c r="B119">
        <f t="shared" si="1"/>
        <v>28</v>
      </c>
      <c r="C119" s="11">
        <v>47150</v>
      </c>
      <c r="D119" s="19">
        <f>SUM(E119:INDEX(E119:AI119,1,B119))</f>
        <v>-1187.8912874512348</v>
      </c>
      <c r="E119" s="8">
        <f>IF( Days!E119 &gt; 0, IPMT('Loan Detail'!$B$2/'Loan Detail'!$B$5, Days!E119,'Loan Detail'!$B$3*'Loan Detail'!$B$5,Balance!E119), 0)</f>
        <v>-46.668580154564388</v>
      </c>
      <c r="F119" s="8">
        <f>IF( Days!F119 &gt; 0, IPMT('Loan Detail'!$B$2/'Loan Detail'!$B$5, Days!F119,'Loan Detail'!$B$3*'Loan Detail'!$B$5,Balance!F119), 0)</f>
        <v>-46.328283653787899</v>
      </c>
      <c r="G119" s="8">
        <f>IF( Days!G119 &gt; 0, IPMT('Loan Detail'!$B$2/'Loan Detail'!$B$5, Days!G119,'Loan Detail'!$B$3*'Loan Detail'!$B$5,Balance!G119), 0)</f>
        <v>-45.987907439721496</v>
      </c>
      <c r="H119" s="8">
        <f>IF( Days!H119 &gt; 0, IPMT('Loan Detail'!$B$2/'Loan Detail'!$B$5, Days!H119,'Loan Detail'!$B$3*'Loan Detail'!$B$5,Balance!H119), 0)</f>
        <v>-45.647451493692628</v>
      </c>
      <c r="I119" s="8">
        <f>IF( Days!I119 &gt; 0, IPMT('Loan Detail'!$B$2/'Loan Detail'!$B$5, Days!I119,'Loan Detail'!$B$3*'Loan Detail'!$B$5,Balance!I119), 0)</f>
        <v>-45.766038365991548</v>
      </c>
      <c r="J119" s="8">
        <f>IF( Days!J119 &gt; 0, IPMT('Loan Detail'!$B$2/'Loan Detail'!$B$5, Days!J119,'Loan Detail'!$B$3*'Loan Detail'!$B$5,Balance!J119), 0)</f>
        <v>-45.421971236056244</v>
      </c>
      <c r="K119" s="8">
        <f>IF( Days!K119 &gt; 0, IPMT('Loan Detail'!$B$2/'Loan Detail'!$B$5, Days!K119,'Loan Detail'!$B$3*'Loan Detail'!$B$5,Balance!K119), 0)</f>
        <v>-45.07782350957406</v>
      </c>
      <c r="L119" s="8">
        <f>IF( Days!L119 &gt; 0, IPMT('Loan Detail'!$B$2/'Loan Detail'!$B$5, Days!L119,'Loan Detail'!$B$3*'Loan Detail'!$B$5,Balance!L119), 0)</f>
        <v>-44.733595167665527</v>
      </c>
      <c r="M119" s="8">
        <f>IF( Days!M119 &gt; 0, IPMT('Loan Detail'!$B$2/'Loan Detail'!$B$5, Days!M119,'Loan Detail'!$B$3*'Loan Detail'!$B$5,Balance!M119), 0)</f>
        <v>-44.389286191446779</v>
      </c>
      <c r="N119" s="8">
        <f>IF( Days!N119 &gt; 0, IPMT('Loan Detail'!$B$2/'Loan Detail'!$B$5, Days!N119,'Loan Detail'!$B$3*'Loan Detail'!$B$5,Balance!N119), 0)</f>
        <v>-44.044896562029479</v>
      </c>
      <c r="O119" s="8">
        <f>IF( Days!O119 &gt; 0, IPMT('Loan Detail'!$B$2/'Loan Detail'!$B$5, Days!O119,'Loan Detail'!$B$3*'Loan Detail'!$B$5,Balance!O119), 0)</f>
        <v>-43.700426260520914</v>
      </c>
      <c r="P119" s="8">
        <f>IF( Days!P119 &gt; 0, IPMT('Loan Detail'!$B$2/'Loan Detail'!$B$5, Days!P119,'Loan Detail'!$B$3*'Loan Detail'!$B$5,Balance!P119), 0)</f>
        <v>-43.355875268023915</v>
      </c>
      <c r="Q119" s="8">
        <f>IF( Days!Q119 &gt; 0, IPMT('Loan Detail'!$B$2/'Loan Detail'!$B$5, Days!Q119,'Loan Detail'!$B$3*'Loan Detail'!$B$5,Balance!Q119), 0)</f>
        <v>-43.011243565636882</v>
      </c>
      <c r="R119" s="8">
        <f>IF( Days!R119 &gt; 0, IPMT('Loan Detail'!$B$2/'Loan Detail'!$B$5, Days!R119,'Loan Detail'!$B$3*'Loan Detail'!$B$5,Balance!R119), 0)</f>
        <v>-42.66653113445382</v>
      </c>
      <c r="S119" s="8">
        <f>IF( Days!S119 &gt; 0, IPMT('Loan Detail'!$B$2/'Loan Detail'!$B$5, Days!S119,'Loan Detail'!$B$3*'Loan Detail'!$B$5,Balance!S119), 0)</f>
        <v>-42.321737955564267</v>
      </c>
      <c r="T119" s="8">
        <f>IF( Days!T119 &gt; 0, IPMT('Loan Detail'!$B$2/'Loan Detail'!$B$5, Days!T119,'Loan Detail'!$B$3*'Loan Detail'!$B$5,Balance!T119), 0)</f>
        <v>-41.976864010053362</v>
      </c>
      <c r="U119" s="8">
        <f>IF( Days!U119 &gt; 0, IPMT('Loan Detail'!$B$2/'Loan Detail'!$B$5, Days!U119,'Loan Detail'!$B$3*'Loan Detail'!$B$5,Balance!U119), 0)</f>
        <v>-41.631909279001796</v>
      </c>
      <c r="V119" s="8">
        <f>IF( Days!V119 &gt; 0, IPMT('Loan Detail'!$B$2/'Loan Detail'!$B$5, Days!V119,'Loan Detail'!$B$3*'Loan Detail'!$B$5,Balance!V119), 0)</f>
        <v>-41.286873743485835</v>
      </c>
      <c r="W119" s="8">
        <f>IF( Days!W119 &gt; 0, IPMT('Loan Detail'!$B$2/'Loan Detail'!$B$5, Days!W119,'Loan Detail'!$B$3*'Loan Detail'!$B$5,Balance!W119), 0)</f>
        <v>-40.941757384577308</v>
      </c>
      <c r="X119" s="8">
        <f>IF( Days!X119 &gt; 0, IPMT('Loan Detail'!$B$2/'Loan Detail'!$B$5, Days!X119,'Loan Detail'!$B$3*'Loan Detail'!$B$5,Balance!X119), 0)</f>
        <v>-40.596560183343612</v>
      </c>
      <c r="Y119" s="8">
        <f>IF( Days!Y119 &gt; 0, IPMT('Loan Detail'!$B$2/'Loan Detail'!$B$5, Days!Y119,'Loan Detail'!$B$3*'Loan Detail'!$B$5,Balance!Y119), 0)</f>
        <v>-40.251282120847698</v>
      </c>
      <c r="Z119" s="8">
        <f>IF( Days!Z119 &gt; 0, IPMT('Loan Detail'!$B$2/'Loan Detail'!$B$5, Days!Z119,'Loan Detail'!$B$3*'Loan Detail'!$B$5,Balance!Z119), 0)</f>
        <v>-39.905923178148129</v>
      </c>
      <c r="AA119" s="8">
        <f>IF( Days!AA119 &gt; 0, IPMT('Loan Detail'!$B$2/'Loan Detail'!$B$5, Days!AA119,'Loan Detail'!$B$3*'Loan Detail'!$B$5,Balance!AA119), 0)</f>
        <v>-39.560483336298944</v>
      </c>
      <c r="AB119" s="8">
        <f>IF( Days!AB119 &gt; 0, IPMT('Loan Detail'!$B$2/'Loan Detail'!$B$5, Days!AB119,'Loan Detail'!$B$3*'Loan Detail'!$B$5,Balance!AB119), 0)</f>
        <v>-39.214962576349834</v>
      </c>
      <c r="AC119" s="8">
        <f>IF( Days!AC119 &gt; 0, IPMT('Loan Detail'!$B$2/'Loan Detail'!$B$5, Days!AC119,'Loan Detail'!$B$3*'Loan Detail'!$B$5,Balance!AC119), 0)</f>
        <v>-38.86936087934599</v>
      </c>
      <c r="AD119" s="8">
        <f>IF( Days!AD119 &gt; 0, IPMT('Loan Detail'!$B$2/'Loan Detail'!$B$5, Days!AD119,'Loan Detail'!$B$3*'Loan Detail'!$B$5,Balance!AD119), 0)</f>
        <v>-38.523678226328194</v>
      </c>
      <c r="AE119" s="8">
        <f>IF( Days!AE119 &gt; 0, IPMT('Loan Detail'!$B$2/'Loan Detail'!$B$5, Days!AE119,'Loan Detail'!$B$3*'Loan Detail'!$B$5,Balance!AE119), 0)</f>
        <v>-38.177914598332762</v>
      </c>
      <c r="AF119" s="8">
        <f>IF( Days!AF119 &gt; 0, IPMT('Loan Detail'!$B$2/'Loan Detail'!$B$5, Days!AF119,'Loan Detail'!$B$3*'Loan Detail'!$B$5,Balance!AF119), 0)</f>
        <v>-37.832069976391601</v>
      </c>
      <c r="AG119" s="8">
        <f>IF( Days!AG119 &gt; 0, IPMT('Loan Detail'!$B$2/'Loan Detail'!$B$5, Days!AG119,'Loan Detail'!$B$3*'Loan Detail'!$B$5,Balance!AG119), 0)</f>
        <v>-37.486144341532153</v>
      </c>
      <c r="AH119" s="8">
        <f>IF( Days!AH119 &gt; 0, IPMT('Loan Detail'!$B$2/'Loan Detail'!$B$5, Days!AH119,'Loan Detail'!$B$3*'Loan Detail'!$B$5,Balance!AH119), 0)</f>
        <v>-37.140137674777414</v>
      </c>
      <c r="AI119" s="8">
        <f>IF( Days!AI119 &gt; 0, IPMT('Loan Detail'!$B$2/'Loan Detail'!$B$5, Days!AI119,'Loan Detail'!$B$3*'Loan Detail'!$B$5,Balance!AI119), 0)</f>
        <v>-36.794049957145951</v>
      </c>
    </row>
    <row r="120" spans="1:35" x14ac:dyDescent="0.3">
      <c r="A120">
        <v>118</v>
      </c>
      <c r="B120">
        <f t="shared" si="1"/>
        <v>31</v>
      </c>
      <c r="C120" s="11">
        <v>47178</v>
      </c>
      <c r="D120" s="19">
        <f>SUM(E120:INDEX(E120:AI120,1,B120))</f>
        <v>-1009.2546677447023</v>
      </c>
      <c r="E120" s="8">
        <f>IF( Days!E120 &gt; 0, IPMT('Loan Detail'!$B$2/'Loan Detail'!$B$5, Days!E120,'Loan Detail'!$B$3*'Loan Detail'!$B$5,Balance!E120), 0)</f>
        <v>-37.48185647929337</v>
      </c>
      <c r="F120" s="8">
        <f>IF( Days!F120 &gt; 0, IPMT('Loan Detail'!$B$2/'Loan Detail'!$B$5, Days!F120,'Loan Detail'!$B$3*'Loan Detail'!$B$5,Balance!F120), 0)</f>
        <v>-37.135889390599985</v>
      </c>
      <c r="G120" s="8">
        <f>IF( Days!G120 &gt; 0, IPMT('Loan Detail'!$B$2/'Loan Detail'!$B$5, Days!G120,'Loan Detail'!$B$3*'Loan Detail'!$B$5,Balance!G120), 0)</f>
        <v>-36.789841260300904</v>
      </c>
      <c r="H120" s="8">
        <f>IF( Days!H120 &gt; 0, IPMT('Loan Detail'!$B$2/'Loan Detail'!$B$5, Days!H120,'Loan Detail'!$B$3*'Loan Detail'!$B$5,Balance!H120), 0)</f>
        <v>-36.443712069412385</v>
      </c>
      <c r="I120" s="8">
        <f>IF( Days!I120 &gt; 0, IPMT('Loan Detail'!$B$2/'Loan Detail'!$B$5, Days!I120,'Loan Detail'!$B$3*'Loan Detail'!$B$5,Balance!I120), 0)</f>
        <v>-36.45967152774687</v>
      </c>
      <c r="J120" s="8">
        <f>IF( Days!J120 &gt; 0, IPMT('Loan Detail'!$B$2/'Loan Detail'!$B$5, Days!J120,'Loan Detail'!$B$3*'Loan Detail'!$B$5,Balance!J120), 0)</f>
        <v>-36.109905783893474</v>
      </c>
      <c r="K120" s="8">
        <f>IF( Days!K120 &gt; 0, IPMT('Loan Detail'!$B$2/'Loan Detail'!$B$5, Days!K120,'Loan Detail'!$B$3*'Loan Detail'!$B$5,Balance!K120), 0)</f>
        <v>-35.760058108612405</v>
      </c>
      <c r="L120" s="8">
        <f>IF( Days!L120 &gt; 0, IPMT('Loan Detail'!$B$2/'Loan Detail'!$B$5, Days!L120,'Loan Detail'!$B$3*'Loan Detail'!$B$5,Balance!L120), 0)</f>
        <v>-35.410128482711514</v>
      </c>
      <c r="M120" s="8">
        <f>IF( Days!M120 &gt; 0, IPMT('Loan Detail'!$B$2/'Loan Detail'!$B$5, Days!M120,'Loan Detail'!$B$3*'Loan Detail'!$B$5,Balance!M120), 0)</f>
        <v>-35.060116886994145</v>
      </c>
      <c r="N120" s="8">
        <f>IF( Days!N120 &gt; 0, IPMT('Loan Detail'!$B$2/'Loan Detail'!$B$5, Days!N120,'Loan Detail'!$B$3*'Loan Detail'!$B$5,Balance!N120), 0)</f>
        <v>-34.710023302259131</v>
      </c>
      <c r="O120" s="8">
        <f>IF( Days!O120 &gt; 0, IPMT('Loan Detail'!$B$2/'Loan Detail'!$B$5, Days!O120,'Loan Detail'!$B$3*'Loan Detail'!$B$5,Balance!O120), 0)</f>
        <v>-34.359847709300873</v>
      </c>
      <c r="P120" s="8">
        <f>IF( Days!P120 &gt; 0, IPMT('Loan Detail'!$B$2/'Loan Detail'!$B$5, Days!P120,'Loan Detail'!$B$3*'Loan Detail'!$B$5,Balance!P120), 0)</f>
        <v>-34.009590088909185</v>
      </c>
      <c r="Q120" s="8">
        <f>IF( Days!Q120 &gt; 0, IPMT('Loan Detail'!$B$2/'Loan Detail'!$B$5, Days!Q120,'Loan Detail'!$B$3*'Loan Detail'!$B$5,Balance!Q120), 0)</f>
        <v>-33.659250421869423</v>
      </c>
      <c r="R120" s="8">
        <f>IF( Days!R120 &gt; 0, IPMT('Loan Detail'!$B$2/'Loan Detail'!$B$5, Days!R120,'Loan Detail'!$B$3*'Loan Detail'!$B$5,Balance!R120), 0)</f>
        <v>-33.308828688962464</v>
      </c>
      <c r="S120" s="8">
        <f>IF( Days!S120 &gt; 0, IPMT('Loan Detail'!$B$2/'Loan Detail'!$B$5, Days!S120,'Loan Detail'!$B$3*'Loan Detail'!$B$5,Balance!S120), 0)</f>
        <v>-32.958324870964631</v>
      </c>
      <c r="T120" s="8">
        <f>IF( Days!T120 &gt; 0, IPMT('Loan Detail'!$B$2/'Loan Detail'!$B$5, Days!T120,'Loan Detail'!$B$3*'Loan Detail'!$B$5,Balance!T120), 0)</f>
        <v>-32.6077389486478</v>
      </c>
      <c r="U120" s="8">
        <f>IF( Days!U120 &gt; 0, IPMT('Loan Detail'!$B$2/'Loan Detail'!$B$5, Days!U120,'Loan Detail'!$B$3*'Loan Detail'!$B$5,Balance!U120), 0)</f>
        <v>-32.257070902779304</v>
      </c>
      <c r="V120" s="8">
        <f>IF( Days!V120 &gt; 0, IPMT('Loan Detail'!$B$2/'Loan Detail'!$B$5, Days!V120,'Loan Detail'!$B$3*'Loan Detail'!$B$5,Balance!V120), 0)</f>
        <v>-31.906320714121968</v>
      </c>
      <c r="W120" s="8">
        <f>IF( Days!W120 &gt; 0, IPMT('Loan Detail'!$B$2/'Loan Detail'!$B$5, Days!W120,'Loan Detail'!$B$3*'Loan Detail'!$B$5,Balance!W120), 0)</f>
        <v>-31.555488363434147</v>
      </c>
      <c r="X120" s="8">
        <f>IF( Days!X120 &gt; 0, IPMT('Loan Detail'!$B$2/'Loan Detail'!$B$5, Days!X120,'Loan Detail'!$B$3*'Loan Detail'!$B$5,Balance!X120), 0)</f>
        <v>-31.204573831469663</v>
      </c>
      <c r="Y120" s="8">
        <f>IF( Days!Y120 &gt; 0, IPMT('Loan Detail'!$B$2/'Loan Detail'!$B$5, Days!Y120,'Loan Detail'!$B$3*'Loan Detail'!$B$5,Balance!Y120), 0)</f>
        <v>-30.853577098977819</v>
      </c>
      <c r="Z120" s="8">
        <f>IF( Days!Z120 &gt; 0, IPMT('Loan Detail'!$B$2/'Loan Detail'!$B$5, Days!Z120,'Loan Detail'!$B$3*'Loan Detail'!$B$5,Balance!Z120), 0)</f>
        <v>-30.502498146703434</v>
      </c>
      <c r="AA120" s="8">
        <f>IF( Days!AA120 &gt; 0, IPMT('Loan Detail'!$B$2/'Loan Detail'!$B$5, Days!AA120,'Loan Detail'!$B$3*'Loan Detail'!$B$5,Balance!AA120), 0)</f>
        <v>-30.15133695538681</v>
      </c>
      <c r="AB120" s="8">
        <f>IF( Days!AB120 &gt; 0, IPMT('Loan Detail'!$B$2/'Loan Detail'!$B$5, Days!AB120,'Loan Detail'!$B$3*'Loan Detail'!$B$5,Balance!AB120), 0)</f>
        <v>-29.800093505763719</v>
      </c>
      <c r="AC120" s="8">
        <f>IF( Days!AC120 &gt; 0, IPMT('Loan Detail'!$B$2/'Loan Detail'!$B$5, Days!AC120,'Loan Detail'!$B$3*'Loan Detail'!$B$5,Balance!AC120), 0)</f>
        <v>-29.448767778565454</v>
      </c>
      <c r="AD120" s="8">
        <f>IF( Days!AD120 &gt; 0, IPMT('Loan Detail'!$B$2/'Loan Detail'!$B$5, Days!AD120,'Loan Detail'!$B$3*'Loan Detail'!$B$5,Balance!AD120), 0)</f>
        <v>-29.097359754518745</v>
      </c>
      <c r="AE120" s="8">
        <f>IF( Days!AE120 &gt; 0, IPMT('Loan Detail'!$B$2/'Loan Detail'!$B$5, Days!AE120,'Loan Detail'!$B$3*'Loan Detail'!$B$5,Balance!AE120), 0)</f>
        <v>-28.745869414345872</v>
      </c>
      <c r="AF120" s="8">
        <f>IF( Days!AF120 &gt; 0, IPMT('Loan Detail'!$B$2/'Loan Detail'!$B$5, Days!AF120,'Loan Detail'!$B$3*'Loan Detail'!$B$5,Balance!AF120), 0)</f>
        <v>-28.394296738764542</v>
      </c>
      <c r="AG120" s="8">
        <f>IF( Days!AG120 &gt; 0, IPMT('Loan Detail'!$B$2/'Loan Detail'!$B$5, Days!AG120,'Loan Detail'!$B$3*'Loan Detail'!$B$5,Balance!AG120), 0)</f>
        <v>-28.04264170848797</v>
      </c>
      <c r="AH120" s="8">
        <f>IF( Days!AH120 &gt; 0, IPMT('Loan Detail'!$B$2/'Loan Detail'!$B$5, Days!AH120,'Loan Detail'!$B$3*'Loan Detail'!$B$5,Balance!AH120), 0)</f>
        <v>-27.690904304224862</v>
      </c>
      <c r="AI120" s="8">
        <f>IF( Days!AI120 &gt; 0, IPMT('Loan Detail'!$B$2/'Loan Detail'!$B$5, Days!AI120,'Loan Detail'!$B$3*'Loan Detail'!$B$5,Balance!AI120), 0)</f>
        <v>-27.339084506679377</v>
      </c>
    </row>
    <row r="121" spans="1:35" x14ac:dyDescent="0.3">
      <c r="A121">
        <v>119</v>
      </c>
      <c r="B121">
        <f t="shared" si="1"/>
        <v>30</v>
      </c>
      <c r="C121" s="11">
        <v>47209</v>
      </c>
      <c r="D121" s="19">
        <f>SUM(E121:INDEX(E121:AI121,1,B121))</f>
        <v>-661.60230212771398</v>
      </c>
      <c r="E121" s="8">
        <f>IF( Days!E121 &gt; 0, IPMT('Loan Detail'!$B$2/'Loan Detail'!$B$5, Days!E121,'Loan Detail'!$B$3*'Loan Detail'!$B$5,Balance!E121), 0)</f>
        <v>-26.985897606456845</v>
      </c>
      <c r="F121" s="8">
        <f>IF( Days!F121 &gt; 0, IPMT('Loan Detail'!$B$2/'Loan Detail'!$B$5, Days!F121,'Loan Detail'!$B$3*'Loan Detail'!$B$5,Balance!F121), 0)</f>
        <v>-26.633929720217129</v>
      </c>
      <c r="G121" s="8">
        <f>IF( Days!G121 &gt; 0, IPMT('Loan Detail'!$B$2/'Loan Detail'!$B$5, Days!G121,'Loan Detail'!$B$3*'Loan Detail'!$B$5,Balance!G121), 0)</f>
        <v>-26.28187938670543</v>
      </c>
      <c r="H121" s="8">
        <f>IF( Days!H121 &gt; 0, IPMT('Loan Detail'!$B$2/'Loan Detail'!$B$5, Days!H121,'Loan Detail'!$B$3*'Loan Detail'!$B$5,Balance!H121), 0)</f>
        <v>-25.929746586608758</v>
      </c>
      <c r="I121" s="8">
        <f>IF( Days!I121 &gt; 0, IPMT('Loan Detail'!$B$2/'Loan Detail'!$B$5, Days!I121,'Loan Detail'!$B$3*'Loan Detail'!$B$5,Balance!I121), 0)</f>
        <v>-25.831616106641754</v>
      </c>
      <c r="J121" s="8">
        <f>IF( Days!J121 &gt; 0, IPMT('Loan Detail'!$B$2/'Loan Detail'!$B$5, Days!J121,'Loan Detail'!$B$3*'Loan Detail'!$B$5,Balance!J121), 0)</f>
        <v>-25.475818622077977</v>
      </c>
      <c r="K121" s="8">
        <f>IF( Days!K121 &gt; 0, IPMT('Loan Detail'!$B$2/'Loan Detail'!$B$5, Days!K121,'Loan Detail'!$B$3*'Loan Detail'!$B$5,Balance!K121), 0)</f>
        <v>-25.119937793171925</v>
      </c>
      <c r="L121" s="8">
        <f>IF( Days!L121 &gt; 0, IPMT('Loan Detail'!$B$2/'Loan Detail'!$B$5, Days!L121,'Loan Detail'!$B$3*'Loan Detail'!$B$5,Balance!L121), 0)</f>
        <v>-24.763973600400472</v>
      </c>
      <c r="M121" s="8">
        <f>IF( Days!M121 &gt; 0, IPMT('Loan Detail'!$B$2/'Loan Detail'!$B$5, Days!M121,'Loan Detail'!$B$3*'Loan Detail'!$B$5,Balance!M121), 0)</f>
        <v>-24.407926024235916</v>
      </c>
      <c r="N121" s="8">
        <f>IF( Days!N121 &gt; 0, IPMT('Loan Detail'!$B$2/'Loan Detail'!$B$5, Days!N121,'Loan Detail'!$B$3*'Loan Detail'!$B$5,Balance!N121), 0)</f>
        <v>-24.05179504514599</v>
      </c>
      <c r="O121" s="8">
        <f>IF( Days!O121 &gt; 0, IPMT('Loan Detail'!$B$2/'Loan Detail'!$B$5, Days!O121,'Loan Detail'!$B$3*'Loan Detail'!$B$5,Balance!O121), 0)</f>
        <v>-23.695580643593832</v>
      </c>
      <c r="P121" s="8">
        <f>IF( Days!P121 &gt; 0, IPMT('Loan Detail'!$B$2/'Loan Detail'!$B$5, Days!P121,'Loan Detail'!$B$3*'Loan Detail'!$B$5,Balance!P121), 0)</f>
        <v>-23.339282800038031</v>
      </c>
      <c r="Q121" s="8">
        <f>IF( Days!Q121 &gt; 0, IPMT('Loan Detail'!$B$2/'Loan Detail'!$B$5, Days!Q121,'Loan Detail'!$B$3*'Loan Detail'!$B$5,Balance!Q121), 0)</f>
        <v>-22.98290149493257</v>
      </c>
      <c r="R121" s="8">
        <f>IF( Days!R121 &gt; 0, IPMT('Loan Detail'!$B$2/'Loan Detail'!$B$5, Days!R121,'Loan Detail'!$B$3*'Loan Detail'!$B$5,Balance!R121), 0)</f>
        <v>-22.626436708726871</v>
      </c>
      <c r="S121" s="8">
        <f>IF( Days!S121 &gt; 0, IPMT('Loan Detail'!$B$2/'Loan Detail'!$B$5, Days!S121,'Loan Detail'!$B$3*'Loan Detail'!$B$5,Balance!S121), 0)</f>
        <v>-22.269888421865776</v>
      </c>
      <c r="T121" s="8">
        <f>IF( Days!T121 &gt; 0, IPMT('Loan Detail'!$B$2/'Loan Detail'!$B$5, Days!T121,'Loan Detail'!$B$3*'Loan Detail'!$B$5,Balance!T121), 0)</f>
        <v>-21.913256614789535</v>
      </c>
      <c r="U121" s="8">
        <f>IF( Days!U121 &gt; 0, IPMT('Loan Detail'!$B$2/'Loan Detail'!$B$5, Days!U121,'Loan Detail'!$B$3*'Loan Detail'!$B$5,Balance!U121), 0)</f>
        <v>-21.556541267933834</v>
      </c>
      <c r="V121" s="8">
        <f>IF( Days!V121 &gt; 0, IPMT('Loan Detail'!$B$2/'Loan Detail'!$B$5, Days!V121,'Loan Detail'!$B$3*'Loan Detail'!$B$5,Balance!V121), 0)</f>
        <v>-21.199742361729754</v>
      </c>
      <c r="W121" s="8">
        <f>IF( Days!W121 &gt; 0, IPMT('Loan Detail'!$B$2/'Loan Detail'!$B$5, Days!W121,'Loan Detail'!$B$3*'Loan Detail'!$B$5,Balance!W121), 0)</f>
        <v>-20.842859876603818</v>
      </c>
      <c r="X121" s="8">
        <f>IF( Days!X121 &gt; 0, IPMT('Loan Detail'!$B$2/'Loan Detail'!$B$5, Days!X121,'Loan Detail'!$B$3*'Loan Detail'!$B$5,Balance!X121), 0)</f>
        <v>-20.485893792977937</v>
      </c>
      <c r="Y121" s="8">
        <f>IF( Days!Y121 &gt; 0, IPMT('Loan Detail'!$B$2/'Loan Detail'!$B$5, Days!Y121,'Loan Detail'!$B$3*'Loan Detail'!$B$5,Balance!Y121), 0)</f>
        <v>-20.12884409126945</v>
      </c>
      <c r="Z121" s="8">
        <f>IF( Days!Z121 &gt; 0, IPMT('Loan Detail'!$B$2/'Loan Detail'!$B$5, Days!Z121,'Loan Detail'!$B$3*'Loan Detail'!$B$5,Balance!Z121), 0)</f>
        <v>-19.771710751891117</v>
      </c>
      <c r="AA121" s="8">
        <f>IF( Days!AA121 &gt; 0, IPMT('Loan Detail'!$B$2/'Loan Detail'!$B$5, Days!AA121,'Loan Detail'!$B$3*'Loan Detail'!$B$5,Balance!AA121), 0)</f>
        <v>-19.41449375525109</v>
      </c>
      <c r="AB121" s="8">
        <f>IF( Days!AB121 &gt; 0, IPMT('Loan Detail'!$B$2/'Loan Detail'!$B$5, Days!AB121,'Loan Detail'!$B$3*'Loan Detail'!$B$5,Balance!AB121), 0)</f>
        <v>-19.057193081752946</v>
      </c>
      <c r="AC121" s="8">
        <f>IF( Days!AC121 &gt; 0, IPMT('Loan Detail'!$B$2/'Loan Detail'!$B$5, Days!AC121,'Loan Detail'!$B$3*'Loan Detail'!$B$5,Balance!AC121), 0)</f>
        <v>-18.699808711795665</v>
      </c>
      <c r="AD121" s="8">
        <f>IF( Days!AD121 &gt; 0, IPMT('Loan Detail'!$B$2/'Loan Detail'!$B$5, Days!AD121,'Loan Detail'!$B$3*'Loan Detail'!$B$5,Balance!AD121), 0)</f>
        <v>-18.342340625773648</v>
      </c>
      <c r="AE121" s="8">
        <f>IF( Days!AE121 &gt; 0, IPMT('Loan Detail'!$B$2/'Loan Detail'!$B$5, Days!AE121,'Loan Detail'!$B$3*'Loan Detail'!$B$5,Balance!AE121), 0)</f>
        <v>-17.984788804076675</v>
      </c>
      <c r="AF121" s="8">
        <f>IF( Days!AF121 &gt; 0, IPMT('Loan Detail'!$B$2/'Loan Detail'!$B$5, Days!AF121,'Loan Detail'!$B$3*'Loan Detail'!$B$5,Balance!AF121), 0)</f>
        <v>-17.627153227089973</v>
      </c>
      <c r="AG121" s="8">
        <f>IF( Days!AG121 &gt; 0, IPMT('Loan Detail'!$B$2/'Loan Detail'!$B$5, Days!AG121,'Loan Detail'!$B$3*'Loan Detail'!$B$5,Balance!AG121), 0)</f>
        <v>-17.269433875194135</v>
      </c>
      <c r="AH121" s="8">
        <f>IF( Days!AH121 &gt; 0, IPMT('Loan Detail'!$B$2/'Loan Detail'!$B$5, Days!AH121,'Loan Detail'!$B$3*'Loan Detail'!$B$5,Balance!AH121), 0)</f>
        <v>-16.911630728765186</v>
      </c>
      <c r="AI121" s="8">
        <f>IF( Days!AI121 &gt; 0, IPMT('Loan Detail'!$B$2/'Loan Detail'!$B$5, Days!AI121,'Loan Detail'!$B$3*'Loan Detail'!$B$5,Balance!AI121), 0)</f>
        <v>-16.553743768174538</v>
      </c>
    </row>
    <row r="122" spans="1:35" x14ac:dyDescent="0.3">
      <c r="A122">
        <v>120</v>
      </c>
      <c r="B122">
        <f t="shared" si="1"/>
        <v>31</v>
      </c>
      <c r="C122" s="11">
        <v>47239</v>
      </c>
      <c r="D122" s="19">
        <f>SUM(E122:INDEX(E122:AI122,1,B122))</f>
        <v>-349.07674232309222</v>
      </c>
      <c r="E122" s="8">
        <f>IF( Days!E122 &gt; 0, IPMT('Loan Detail'!$B$2/'Loan Detail'!$B$5, Days!E122,'Loan Detail'!$B$3*'Loan Detail'!$B$5,Balance!E122), 0)</f>
        <v>-16.552225181867179</v>
      </c>
      <c r="F122" s="8">
        <f>IF( Days!F122 &gt; 0, IPMT('Loan Detail'!$B$2/'Loan Detail'!$B$5, Days!F122,'Loan Detail'!$B$3*'Loan Detail'!$B$5,Balance!F122), 0)</f>
        <v>-16.194287226551438</v>
      </c>
      <c r="G122" s="8">
        <f>IF( Days!G122 &gt; 0, IPMT('Loan Detail'!$B$2/'Loan Detail'!$B$5, Days!G122,'Loan Detail'!$B$3*'Loan Detail'!$B$5,Balance!G122), 0)</f>
        <v>-15.836265425495476</v>
      </c>
      <c r="H122" s="8">
        <f>IF( Days!H122 &gt; 0, IPMT('Loan Detail'!$B$2/'Loan Detail'!$B$5, Days!H122,'Loan Detail'!$B$3*'Loan Detail'!$B$5,Balance!H122), 0)</f>
        <v>-15.47815975905872</v>
      </c>
      <c r="I122" s="8">
        <f>IF( Days!I122 &gt; 0, IPMT('Loan Detail'!$B$2/'Loan Detail'!$B$5, Days!I122,'Loan Detail'!$B$3*'Loan Detail'!$B$5,Balance!I122), 0)</f>
        <v>-15.268706823372993</v>
      </c>
      <c r="J122" s="8">
        <f>IF( Days!J122 &gt; 0, IPMT('Loan Detail'!$B$2/'Loan Detail'!$B$5, Days!J122,'Loan Detail'!$B$3*'Loan Detail'!$B$5,Balance!J122), 0)</f>
        <v>-14.906908996441635</v>
      </c>
      <c r="K122" s="8">
        <f>IF( Days!K122 &gt; 0, IPMT('Loan Detail'!$B$2/'Loan Detail'!$B$5, Days!K122,'Loan Detail'!$B$3*'Loan Detail'!$B$5,Balance!K122), 0)</f>
        <v>-14.545026419608355</v>
      </c>
      <c r="L122" s="8">
        <f>IF( Days!L122 &gt; 0, IPMT('Loan Detail'!$B$2/'Loan Detail'!$B$5, Days!L122,'Loan Detail'!$B$3*'Loan Detail'!$B$5,Balance!L122), 0)</f>
        <v>-14.183059073020774</v>
      </c>
      <c r="M122" s="8">
        <f>IF( Days!M122 &gt; 0, IPMT('Loan Detail'!$B$2/'Loan Detail'!$B$5, Days!M122,'Loan Detail'!$B$3*'Loan Detail'!$B$5,Balance!M122), 0)</f>
        <v>-13.821006936821867</v>
      </c>
      <c r="N122" s="8">
        <f>IF( Days!N122 &gt; 0, IPMT('Loan Detail'!$B$2/'Loan Detail'!$B$5, Days!N122,'Loan Detail'!$B$3*'Loan Detail'!$B$5,Balance!N122), 0)</f>
        <v>-13.458869991149964</v>
      </c>
      <c r="O122" s="8">
        <f>IF( Days!O122 &gt; 0, IPMT('Loan Detail'!$B$2/'Loan Detail'!$B$5, Days!O122,'Loan Detail'!$B$3*'Loan Detail'!$B$5,Balance!O122), 0)</f>
        <v>-13.09664821613873</v>
      </c>
      <c r="P122" s="8">
        <f>IF( Days!P122 &gt; 0, IPMT('Loan Detail'!$B$2/'Loan Detail'!$B$5, Days!P122,'Loan Detail'!$B$3*'Loan Detail'!$B$5,Balance!P122), 0)</f>
        <v>-12.734341591917183</v>
      </c>
      <c r="Q122" s="8">
        <f>IF( Days!Q122 &gt; 0, IPMT('Loan Detail'!$B$2/'Loan Detail'!$B$5, Days!Q122,'Loan Detail'!$B$3*'Loan Detail'!$B$5,Balance!Q122), 0)</f>
        <v>-12.371950098609689</v>
      </c>
      <c r="R122" s="8">
        <f>IF( Days!R122 &gt; 0, IPMT('Loan Detail'!$B$2/'Loan Detail'!$B$5, Days!R122,'Loan Detail'!$B$3*'Loan Detail'!$B$5,Balance!R122), 0)</f>
        <v>-12.009473716335958</v>
      </c>
      <c r="S122" s="8">
        <f>IF( Days!S122 &gt; 0, IPMT('Loan Detail'!$B$2/'Loan Detail'!$B$5, Days!S122,'Loan Detail'!$B$3*'Loan Detail'!$B$5,Balance!S122), 0)</f>
        <v>-11.646912425211037</v>
      </c>
      <c r="T122" s="8">
        <f>IF( Days!T122 &gt; 0, IPMT('Loan Detail'!$B$2/'Loan Detail'!$B$5, Days!T122,'Loan Detail'!$B$3*'Loan Detail'!$B$5,Balance!T122), 0)</f>
        <v>-11.284266205345313</v>
      </c>
      <c r="U122" s="8">
        <f>IF( Days!U122 &gt; 0, IPMT('Loan Detail'!$B$2/'Loan Detail'!$B$5, Days!U122,'Loan Detail'!$B$3*'Loan Detail'!$B$5,Balance!U122), 0)</f>
        <v>-10.921535036844528</v>
      </c>
      <c r="V122" s="8">
        <f>IF( Days!V122 &gt; 0, IPMT('Loan Detail'!$B$2/'Loan Detail'!$B$5, Days!V122,'Loan Detail'!$B$3*'Loan Detail'!$B$5,Balance!V122), 0)</f>
        <v>-10.558718899809753</v>
      </c>
      <c r="W122" s="8">
        <f>IF( Days!W122 &gt; 0, IPMT('Loan Detail'!$B$2/'Loan Detail'!$B$5, Days!W122,'Loan Detail'!$B$3*'Loan Detail'!$B$5,Balance!W122), 0)</f>
        <v>-10.195817774337396</v>
      </c>
      <c r="X122" s="8">
        <f>IF( Days!X122 &gt; 0, IPMT('Loan Detail'!$B$2/'Loan Detail'!$B$5, Days!X122,'Loan Detail'!$B$3*'Loan Detail'!$B$5,Balance!X122), 0)</f>
        <v>-9.8328316405192098</v>
      </c>
      <c r="Y122" s="8">
        <f>IF( Days!Y122 &gt; 0, IPMT('Loan Detail'!$B$2/'Loan Detail'!$B$5, Days!Y122,'Loan Detail'!$B$3*'Loan Detail'!$B$5,Balance!Y122), 0)</f>
        <v>-9.4697604784422786</v>
      </c>
      <c r="Z122" s="8">
        <f>IF( Days!Z122 &gt; 0, IPMT('Loan Detail'!$B$2/'Loan Detail'!$B$5, Days!Z122,'Loan Detail'!$B$3*'Loan Detail'!$B$5,Balance!Z122), 0)</f>
        <v>-9.1066042681890291</v>
      </c>
      <c r="AA122" s="8">
        <f>IF( Days!AA122 &gt; 0, IPMT('Loan Detail'!$B$2/'Loan Detail'!$B$5, Days!AA122,'Loan Detail'!$B$3*'Loan Detail'!$B$5,Balance!AA122), 0)</f>
        <v>-8.7433629898372072</v>
      </c>
      <c r="AB122" s="8">
        <f>IF( Days!AB122 &gt; 0, IPMT('Loan Detail'!$B$2/'Loan Detail'!$B$5, Days!AB122,'Loan Detail'!$B$3*'Loan Detail'!$B$5,Balance!AB122), 0)</f>
        <v>-8.3800366234599153</v>
      </c>
      <c r="AC122" s="8">
        <f>IF( Days!AC122 &gt; 0, IPMT('Loan Detail'!$B$2/'Loan Detail'!$B$5, Days!AC122,'Loan Detail'!$B$3*'Loan Detail'!$B$5,Balance!AC122), 0)</f>
        <v>-8.0166251491255647</v>
      </c>
      <c r="AD122" s="8">
        <f>IF( Days!AD122 &gt; 0, IPMT('Loan Detail'!$B$2/'Loan Detail'!$B$5, Days!AD122,'Loan Detail'!$B$3*'Loan Detail'!$B$5,Balance!AD122), 0)</f>
        <v>-7.6531285468979116</v>
      </c>
      <c r="AE122" s="8">
        <f>IF( Days!AE122 &gt; 0, IPMT('Loan Detail'!$B$2/'Loan Detail'!$B$5, Days!AE122,'Loan Detail'!$B$3*'Loan Detail'!$B$5,Balance!AE122), 0)</f>
        <v>-7.2895467968360386</v>
      </c>
      <c r="AF122" s="8">
        <f>IF( Days!AF122 &gt; 0, IPMT('Loan Detail'!$B$2/'Loan Detail'!$B$5, Days!AF122,'Loan Detail'!$B$3*'Loan Detail'!$B$5,Balance!AF122), 0)</f>
        <v>-6.9258798789943556</v>
      </c>
      <c r="AG122" s="8">
        <f>IF( Days!AG122 &gt; 0, IPMT('Loan Detail'!$B$2/'Loan Detail'!$B$5, Days!AG122,'Loan Detail'!$B$3*'Loan Detail'!$B$5,Balance!AG122), 0)</f>
        <v>-6.5621277734226027</v>
      </c>
      <c r="AH122" s="8">
        <f>IF( Days!AH122 &gt; 0, IPMT('Loan Detail'!$B$2/'Loan Detail'!$B$5, Days!AH122,'Loan Detail'!$B$3*'Loan Detail'!$B$5,Balance!AH122), 0)</f>
        <v>-6.1982904601658451</v>
      </c>
      <c r="AI122" s="8">
        <f>IF( Days!AI122 &gt; 0, IPMT('Loan Detail'!$B$2/'Loan Detail'!$B$5, Days!AI122,'Loan Detail'!$B$3*'Loan Detail'!$B$5,Balance!AI122), 0)</f>
        <v>-5.8343679192644782</v>
      </c>
    </row>
    <row r="123" spans="1:35" x14ac:dyDescent="0.3">
      <c r="C12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Costing</vt:lpstr>
      <vt:lpstr>Loan</vt:lpstr>
      <vt:lpstr>Loan Detail</vt:lpstr>
      <vt:lpstr>Deposite-Withdrawal</vt:lpstr>
      <vt:lpstr>Balance</vt:lpstr>
      <vt:lpstr>Days</vt:lpstr>
      <vt:lpstr>Daily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Kant Gupta</dc:creator>
  <cp:lastModifiedBy>Vishnu Kant Gupta</cp:lastModifiedBy>
  <dcterms:created xsi:type="dcterms:W3CDTF">2019-05-07T14:00:10Z</dcterms:created>
  <dcterms:modified xsi:type="dcterms:W3CDTF">2019-07-25T17:53:21Z</dcterms:modified>
</cp:coreProperties>
</file>