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vl/Desktop/Github/Fundamental/"/>
    </mc:Choice>
  </mc:AlternateContent>
  <xr:revisionPtr revIDLastSave="0" documentId="13_ncr:1_{43263D5E-49E2-924E-937F-D3BD7323A939}" xr6:coauthVersionLast="47" xr6:coauthVersionMax="47" xr10:uidLastSave="{00000000-0000-0000-0000-000000000000}"/>
  <bookViews>
    <workbookView xWindow="25380" yWindow="0" windowWidth="71260" windowHeight="28800" xr2:uid="{00000000-000D-0000-FFFF-FFFF00000000}"/>
  </bookViews>
  <sheets>
    <sheet name="Snapshot" sheetId="6" r:id="rId1"/>
    <sheet name="Ratios" sheetId="11" r:id="rId2"/>
    <sheet name="Financials" sheetId="3" r:id="rId3"/>
    <sheet name="QLYS- value" sheetId="2" r:id="rId4"/>
    <sheet name="FORTINET" sheetId="12" r:id="rId5"/>
  </sheets>
  <definedNames>
    <definedName name="_xlnm._FilterDatabase" localSheetId="2" hidden="1">Financials!$A$5:$AD$20</definedName>
    <definedName name="_xlnm._FilterDatabase" localSheetId="1" hidden="1">Ratios!$A$7:$AD$22</definedName>
    <definedName name="_xlnm._FilterDatabase" localSheetId="0" hidden="1">Snapshot!$A$9:$Q$40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C13" i="11" l="1"/>
  <c r="AG12" i="11"/>
  <c r="V133" i="6"/>
  <c r="G22" i="11"/>
  <c r="AK75" i="6"/>
  <c r="AK77" i="6"/>
  <c r="AJ77" i="6"/>
  <c r="AH77" i="6"/>
  <c r="AG75" i="6"/>
  <c r="AG77" i="6"/>
  <c r="AI77" i="6"/>
  <c r="AK79" i="6" a="1"/>
  <c r="AK79" i="6" s="1"/>
  <c r="AG49" i="6"/>
  <c r="AJ75" i="6"/>
  <c r="AI75" i="6"/>
  <c r="AH75" i="6"/>
  <c r="AK73" i="6"/>
  <c r="AJ73" i="6"/>
  <c r="AI73" i="6"/>
  <c r="AH73" i="6"/>
  <c r="AG73" i="6"/>
  <c r="AK71" i="6"/>
  <c r="AJ71" i="6"/>
  <c r="AI71" i="6"/>
  <c r="AH71" i="6"/>
  <c r="AG71" i="6"/>
  <c r="AK69" i="6"/>
  <c r="AJ69" i="6"/>
  <c r="AI69" i="6"/>
  <c r="AH69" i="6"/>
  <c r="AG69" i="6"/>
  <c r="AK67" i="6"/>
  <c r="AJ67" i="6"/>
  <c r="AI67" i="6"/>
  <c r="AH67" i="6"/>
  <c r="AG67" i="6"/>
  <c r="AK65" i="6"/>
  <c r="AJ65" i="6"/>
  <c r="AI65" i="6"/>
  <c r="AH65" i="6"/>
  <c r="AG65" i="6"/>
  <c r="AK63" i="6"/>
  <c r="AJ63" i="6"/>
  <c r="AI63" i="6"/>
  <c r="AK61" i="6"/>
  <c r="AJ61" i="6"/>
  <c r="AI61" i="6"/>
  <c r="AH61" i="6"/>
  <c r="AG61" i="6"/>
  <c r="AK59" i="6"/>
  <c r="AJ59" i="6"/>
  <c r="AI59" i="6"/>
  <c r="AH59" i="6"/>
  <c r="AG59" i="6"/>
  <c r="AK57" i="6"/>
  <c r="AJ57" i="6"/>
  <c r="AI57" i="6"/>
  <c r="AH57" i="6"/>
  <c r="AG57" i="6"/>
  <c r="AK55" i="6"/>
  <c r="AJ55" i="6"/>
  <c r="AI55" i="6"/>
  <c r="AH55" i="6"/>
  <c r="AG55" i="6"/>
  <c r="AK53" i="6"/>
  <c r="AJ53" i="6"/>
  <c r="AI53" i="6"/>
  <c r="AH53" i="6"/>
  <c r="AG53" i="6"/>
  <c r="AK51" i="6"/>
  <c r="AJ51" i="6"/>
  <c r="AI51" i="6"/>
  <c r="AH51" i="6"/>
  <c r="AG51" i="6"/>
  <c r="AK49" i="6"/>
  <c r="AJ49" i="6"/>
  <c r="AI49" i="6"/>
  <c r="AH49" i="6"/>
  <c r="AD77" i="6"/>
  <c r="AC77" i="6"/>
  <c r="AB77" i="6"/>
  <c r="AA77" i="6"/>
  <c r="Z77" i="6"/>
  <c r="AD75" i="6"/>
  <c r="AC75" i="6"/>
  <c r="AB75" i="6"/>
  <c r="AA75" i="6"/>
  <c r="Z75" i="6"/>
  <c r="AD73" i="6"/>
  <c r="AC73" i="6"/>
  <c r="AB73" i="6"/>
  <c r="AA73" i="6"/>
  <c r="Z73" i="6"/>
  <c r="AD71" i="6"/>
  <c r="AC71" i="6"/>
  <c r="AB71" i="6"/>
  <c r="AA71" i="6"/>
  <c r="Z71" i="6"/>
  <c r="AD69" i="6"/>
  <c r="AC69" i="6"/>
  <c r="AB69" i="6"/>
  <c r="AA69" i="6"/>
  <c r="Z69" i="6"/>
  <c r="AD67" i="6"/>
  <c r="AC67" i="6"/>
  <c r="AB67" i="6"/>
  <c r="AA67" i="6"/>
  <c r="Z67" i="6"/>
  <c r="AD65" i="6"/>
  <c r="AC65" i="6"/>
  <c r="AB65" i="6"/>
  <c r="AA65" i="6"/>
  <c r="Z65" i="6"/>
  <c r="AD63" i="6"/>
  <c r="AC63" i="6"/>
  <c r="AB63" i="6"/>
  <c r="AD61" i="6"/>
  <c r="AC61" i="6"/>
  <c r="AB61" i="6"/>
  <c r="AA61" i="6"/>
  <c r="Z61" i="6"/>
  <c r="AD59" i="6"/>
  <c r="AC59" i="6"/>
  <c r="AB59" i="6"/>
  <c r="AA59" i="6"/>
  <c r="Z59" i="6"/>
  <c r="AD57" i="6"/>
  <c r="AC57" i="6"/>
  <c r="AB57" i="6"/>
  <c r="AA57" i="6"/>
  <c r="Z57" i="6"/>
  <c r="AD55" i="6"/>
  <c r="AC55" i="6"/>
  <c r="AB55" i="6"/>
  <c r="AA55" i="6"/>
  <c r="Z55" i="6"/>
  <c r="AD53" i="6"/>
  <c r="AC53" i="6"/>
  <c r="AB53" i="6"/>
  <c r="AA53" i="6"/>
  <c r="Z53" i="6"/>
  <c r="AD51" i="6"/>
  <c r="AC51" i="6"/>
  <c r="AB51" i="6"/>
  <c r="AA51" i="6"/>
  <c r="Z51" i="6"/>
  <c r="AA49" i="6"/>
  <c r="AB49" i="6"/>
  <c r="AC49" i="6"/>
  <c r="AD49" i="6"/>
  <c r="Z49" i="6"/>
  <c r="W77" i="6"/>
  <c r="V77" i="6"/>
  <c r="U77" i="6"/>
  <c r="T77" i="6"/>
  <c r="S77" i="6"/>
  <c r="W75" i="6"/>
  <c r="V75" i="6"/>
  <c r="U75" i="6"/>
  <c r="T75" i="6"/>
  <c r="S75" i="6"/>
  <c r="W73" i="6"/>
  <c r="V73" i="6"/>
  <c r="U73" i="6"/>
  <c r="T73" i="6"/>
  <c r="S73" i="6"/>
  <c r="W71" i="6"/>
  <c r="V71" i="6"/>
  <c r="U71" i="6"/>
  <c r="T71" i="6"/>
  <c r="S71" i="6"/>
  <c r="W69" i="6"/>
  <c r="V69" i="6"/>
  <c r="U69" i="6"/>
  <c r="T69" i="6"/>
  <c r="Q68" i="6" s="1"/>
  <c r="S69" i="6"/>
  <c r="W67" i="6"/>
  <c r="V67" i="6"/>
  <c r="U67" i="6"/>
  <c r="T67" i="6"/>
  <c r="S67" i="6"/>
  <c r="W65" i="6"/>
  <c r="V65" i="6"/>
  <c r="U65" i="6"/>
  <c r="T65" i="6"/>
  <c r="S65" i="6"/>
  <c r="W63" i="6"/>
  <c r="V63" i="6"/>
  <c r="U63" i="6"/>
  <c r="W61" i="6"/>
  <c r="V61" i="6"/>
  <c r="U61" i="6"/>
  <c r="T61" i="6"/>
  <c r="S61" i="6"/>
  <c r="W59" i="6"/>
  <c r="V59" i="6"/>
  <c r="U59" i="6"/>
  <c r="T59" i="6"/>
  <c r="S59" i="6"/>
  <c r="W57" i="6"/>
  <c r="V57" i="6"/>
  <c r="U57" i="6"/>
  <c r="T57" i="6"/>
  <c r="S57" i="6"/>
  <c r="W55" i="6"/>
  <c r="V55" i="6"/>
  <c r="U55" i="6"/>
  <c r="T55" i="6"/>
  <c r="S55" i="6"/>
  <c r="W53" i="6"/>
  <c r="V53" i="6"/>
  <c r="U53" i="6"/>
  <c r="T53" i="6"/>
  <c r="S53" i="6"/>
  <c r="W51" i="6"/>
  <c r="V51" i="6"/>
  <c r="U51" i="6"/>
  <c r="T51" i="6"/>
  <c r="S51" i="6"/>
  <c r="T49" i="6"/>
  <c r="U49" i="6"/>
  <c r="V49" i="6"/>
  <c r="W49" i="6"/>
  <c r="S49" i="6"/>
  <c r="M77" i="6"/>
  <c r="N77" i="6"/>
  <c r="O77" i="6"/>
  <c r="P77" i="6"/>
  <c r="L77" i="6"/>
  <c r="M75" i="6"/>
  <c r="N75" i="6"/>
  <c r="O75" i="6"/>
  <c r="P75" i="6"/>
  <c r="P73" i="6"/>
  <c r="O73" i="6"/>
  <c r="N73" i="6"/>
  <c r="M73" i="6"/>
  <c r="L73" i="6"/>
  <c r="P71" i="6"/>
  <c r="O71" i="6"/>
  <c r="N71" i="6"/>
  <c r="M71" i="6"/>
  <c r="L71" i="6"/>
  <c r="P69" i="6"/>
  <c r="O69" i="6"/>
  <c r="N69" i="6"/>
  <c r="M69" i="6"/>
  <c r="L69" i="6"/>
  <c r="P67" i="6"/>
  <c r="O67" i="6"/>
  <c r="N67" i="6"/>
  <c r="M67" i="6"/>
  <c r="L67" i="6"/>
  <c r="P65" i="6"/>
  <c r="O65" i="6"/>
  <c r="N65" i="6"/>
  <c r="M65" i="6"/>
  <c r="L65" i="6"/>
  <c r="P63" i="6"/>
  <c r="O63" i="6"/>
  <c r="N63" i="6"/>
  <c r="P61" i="6"/>
  <c r="O61" i="6"/>
  <c r="N61" i="6"/>
  <c r="M61" i="6"/>
  <c r="L61" i="6"/>
  <c r="P59" i="6"/>
  <c r="O59" i="6"/>
  <c r="N59" i="6"/>
  <c r="M59" i="6"/>
  <c r="L59" i="6"/>
  <c r="P57" i="6"/>
  <c r="O57" i="6"/>
  <c r="N57" i="6"/>
  <c r="M57" i="6"/>
  <c r="L57" i="6"/>
  <c r="P55" i="6"/>
  <c r="O55" i="6"/>
  <c r="N55" i="6"/>
  <c r="M55" i="6"/>
  <c r="L55" i="6"/>
  <c r="P53" i="6"/>
  <c r="O53" i="6"/>
  <c r="N53" i="6"/>
  <c r="M53" i="6"/>
  <c r="L53" i="6"/>
  <c r="P51" i="6"/>
  <c r="O51" i="6"/>
  <c r="N51" i="6"/>
  <c r="M51" i="6"/>
  <c r="L51" i="6"/>
  <c r="M49" i="6"/>
  <c r="N49" i="6"/>
  <c r="O49" i="6"/>
  <c r="P49" i="6"/>
  <c r="L49" i="6"/>
  <c r="G18" i="11"/>
  <c r="K18" i="11"/>
  <c r="AR62" i="6"/>
  <c r="B42" i="6"/>
  <c r="AD99" i="6"/>
  <c r="AJ99" i="6"/>
  <c r="I42" i="6"/>
  <c r="P85" i="6"/>
  <c r="AB11" i="6" s="1"/>
  <c r="L42" i="6"/>
  <c r="M42" i="6"/>
  <c r="B48" i="6"/>
  <c r="S11" i="6"/>
  <c r="E42" i="6"/>
  <c r="C42" i="6"/>
  <c r="D42" i="6"/>
  <c r="F42" i="6"/>
  <c r="G42" i="6"/>
  <c r="H42" i="6"/>
  <c r="J42" i="6"/>
  <c r="K42" i="6"/>
  <c r="N42" i="6"/>
  <c r="O42" i="6"/>
  <c r="P42" i="6"/>
  <c r="Q42" i="6"/>
  <c r="BB84" i="6"/>
  <c r="BD84" i="6" s="1"/>
  <c r="AV84" i="6"/>
  <c r="AU84" i="6"/>
  <c r="AW85" i="6"/>
  <c r="AN113" i="6"/>
  <c r="AN111" i="6"/>
  <c r="AN109" i="6"/>
  <c r="AN107" i="6"/>
  <c r="AN105" i="6"/>
  <c r="AN103" i="6"/>
  <c r="AN101" i="6"/>
  <c r="AN99" i="6"/>
  <c r="AN97" i="6"/>
  <c r="AN95" i="6"/>
  <c r="AN93" i="6"/>
  <c r="AN91" i="6"/>
  <c r="AN89" i="6"/>
  <c r="AN87" i="6"/>
  <c r="BA84" i="6"/>
  <c r="BA103" i="6" s="1"/>
  <c r="AZ84" i="6"/>
  <c r="AZ89" i="6" s="1"/>
  <c r="AX89" i="6"/>
  <c r="AX91" i="6"/>
  <c r="AX93" i="6"/>
  <c r="AX95" i="6"/>
  <c r="AX97" i="6"/>
  <c r="AX99" i="6"/>
  <c r="AX101" i="6"/>
  <c r="AX103" i="6"/>
  <c r="AX105" i="6"/>
  <c r="AX107" i="6"/>
  <c r="AX109" i="6"/>
  <c r="AX111" i="6"/>
  <c r="AX113" i="6"/>
  <c r="AX87" i="6"/>
  <c r="AX85" i="6"/>
  <c r="AW89" i="6"/>
  <c r="AW91" i="6"/>
  <c r="AW93" i="6"/>
  <c r="AW95" i="6"/>
  <c r="AW97" i="6"/>
  <c r="AW99" i="6"/>
  <c r="AW101" i="6"/>
  <c r="AW103" i="6"/>
  <c r="AW105" i="6"/>
  <c r="AW107" i="6"/>
  <c r="AW109" i="6"/>
  <c r="AW111" i="6"/>
  <c r="AW113" i="6"/>
  <c r="AW87" i="6"/>
  <c r="AY84" i="6"/>
  <c r="AP111" i="6" l="1"/>
  <c r="AQ103" i="6"/>
  <c r="AQ89" i="6"/>
  <c r="AP93" i="6"/>
  <c r="AQ107" i="6"/>
  <c r="AQ93" i="6"/>
  <c r="AP97" i="6"/>
  <c r="AQ111" i="6"/>
  <c r="AQ97" i="6"/>
  <c r="AP101" i="6"/>
  <c r="AQ87" i="6"/>
  <c r="AP95" i="6"/>
  <c r="AQ105" i="6"/>
  <c r="AQ95" i="6"/>
  <c r="AQ109" i="6"/>
  <c r="AP113" i="6"/>
  <c r="AP91" i="6"/>
  <c r="AQ101" i="6"/>
  <c r="AP99" i="6"/>
  <c r="AQ113" i="6"/>
  <c r="AP87" i="6"/>
  <c r="AP105" i="6"/>
  <c r="AQ91" i="6"/>
  <c r="AP109" i="6"/>
  <c r="AP89" i="6"/>
  <c r="AQ99" i="6"/>
  <c r="AP103" i="6"/>
  <c r="AP107" i="6"/>
  <c r="AZ113" i="6"/>
  <c r="BA101" i="6"/>
  <c r="AZ103" i="6"/>
  <c r="AZ101" i="6"/>
  <c r="BA85" i="6"/>
  <c r="AZ99" i="6"/>
  <c r="BA113" i="6"/>
  <c r="BA97" i="6"/>
  <c r="BA87" i="6"/>
  <c r="AZ87" i="6"/>
  <c r="AZ97" i="6"/>
  <c r="BA111" i="6"/>
  <c r="BA95" i="6"/>
  <c r="AZ111" i="6"/>
  <c r="AZ95" i="6"/>
  <c r="BA109" i="6"/>
  <c r="BA93" i="6"/>
  <c r="AZ109" i="6"/>
  <c r="AZ93" i="6"/>
  <c r="BA107" i="6"/>
  <c r="BA91" i="6"/>
  <c r="BA99" i="6"/>
  <c r="AZ107" i="6"/>
  <c r="AZ91" i="6"/>
  <c r="BA105" i="6"/>
  <c r="BA89" i="6"/>
  <c r="AZ85" i="6"/>
  <c r="AZ105" i="6"/>
  <c r="W43" i="6" l="1"/>
  <c r="L14" i="11"/>
  <c r="AR60" i="6" s="1"/>
  <c r="N7" i="6"/>
  <c r="I7" i="6"/>
  <c r="B7" i="6"/>
  <c r="Y123" i="6"/>
  <c r="Y125" i="6"/>
  <c r="Y133" i="6"/>
  <c r="Y135" i="6"/>
  <c r="Y139" i="6"/>
  <c r="Y141" i="6"/>
  <c r="Y143" i="6"/>
  <c r="Y147" i="6"/>
  <c r="Y151" i="6"/>
  <c r="Z123" i="6"/>
  <c r="Z125" i="6"/>
  <c r="Z131" i="6"/>
  <c r="Z133" i="6"/>
  <c r="Z135" i="6"/>
  <c r="Z139" i="6"/>
  <c r="Z141" i="6"/>
  <c r="Z143" i="6"/>
  <c r="Z147" i="6"/>
  <c r="Z149" i="6"/>
  <c r="Z151" i="6"/>
  <c r="AB123" i="6"/>
  <c r="AC123" i="6"/>
  <c r="AB125" i="6"/>
  <c r="AC125" i="6"/>
  <c r="AB127" i="6"/>
  <c r="AC127" i="6"/>
  <c r="AB129" i="6"/>
  <c r="AC129" i="6"/>
  <c r="AB131" i="6"/>
  <c r="AC131" i="6"/>
  <c r="AB133" i="6"/>
  <c r="AC133" i="6"/>
  <c r="AB135" i="6"/>
  <c r="AC135" i="6"/>
  <c r="AC137" i="6"/>
  <c r="AB139" i="6"/>
  <c r="AC139" i="6"/>
  <c r="AB141" i="6"/>
  <c r="AC141" i="6"/>
  <c r="AB143" i="6"/>
  <c r="AC143" i="6"/>
  <c r="AB145" i="6"/>
  <c r="AC145" i="6"/>
  <c r="AB147" i="6"/>
  <c r="AC147" i="6"/>
  <c r="AB149" i="6"/>
  <c r="AC149" i="6"/>
  <c r="AB151" i="6"/>
  <c r="AC151" i="6"/>
  <c r="AA151" i="6"/>
  <c r="AA149" i="6"/>
  <c r="AA147" i="6"/>
  <c r="AA143" i="6"/>
  <c r="AA141" i="6"/>
  <c r="AA139" i="6"/>
  <c r="AA135" i="6"/>
  <c r="AA133" i="6"/>
  <c r="AA131" i="6"/>
  <c r="AA129" i="6"/>
  <c r="AA127" i="6"/>
  <c r="AA125" i="6"/>
  <c r="AA123" i="6"/>
  <c r="R123" i="6"/>
  <c r="R135" i="6"/>
  <c r="R141" i="6"/>
  <c r="R151" i="6"/>
  <c r="T123" i="6"/>
  <c r="U123" i="6"/>
  <c r="V123" i="6"/>
  <c r="V125" i="6"/>
  <c r="U127" i="6"/>
  <c r="V127" i="6"/>
  <c r="U129" i="6"/>
  <c r="V129" i="6"/>
  <c r="U131" i="6"/>
  <c r="V131" i="6"/>
  <c r="T135" i="6"/>
  <c r="U135" i="6"/>
  <c r="V135" i="6"/>
  <c r="V137" i="6"/>
  <c r="U139" i="6"/>
  <c r="V139" i="6"/>
  <c r="T141" i="6"/>
  <c r="U141" i="6"/>
  <c r="V141" i="6"/>
  <c r="T143" i="6"/>
  <c r="U143" i="6"/>
  <c r="V143" i="6"/>
  <c r="U145" i="6"/>
  <c r="V145" i="6"/>
  <c r="T147" i="6"/>
  <c r="U147" i="6"/>
  <c r="V147" i="6"/>
  <c r="V149" i="6"/>
  <c r="T151" i="6"/>
  <c r="U151" i="6"/>
  <c r="V151" i="6"/>
  <c r="S151" i="6"/>
  <c r="S147" i="6"/>
  <c r="S141" i="6"/>
  <c r="S135" i="6"/>
  <c r="S123" i="6"/>
  <c r="BG14" i="11"/>
  <c r="B76" i="6"/>
  <c r="S39" i="6" s="1"/>
  <c r="B74" i="6"/>
  <c r="S37" i="6" s="1"/>
  <c r="B72" i="6"/>
  <c r="S35" i="6" s="1"/>
  <c r="B70" i="6"/>
  <c r="S33" i="6" s="1"/>
  <c r="B68" i="6"/>
  <c r="S31" i="6" s="1"/>
  <c r="B66" i="6"/>
  <c r="S29" i="6" s="1"/>
  <c r="B64" i="6"/>
  <c r="S27" i="6" s="1"/>
  <c r="B62" i="6"/>
  <c r="S25" i="6" s="1"/>
  <c r="B60" i="6"/>
  <c r="S23" i="6" s="1"/>
  <c r="B58" i="6"/>
  <c r="S21" i="6" s="1"/>
  <c r="B56" i="6"/>
  <c r="S19" i="6" s="1"/>
  <c r="B54" i="6"/>
  <c r="S17" i="6" s="1"/>
  <c r="B52" i="6"/>
  <c r="S15" i="6" s="1"/>
  <c r="B50" i="6"/>
  <c r="S13" i="6" s="1"/>
  <c r="B82" i="6"/>
  <c r="I82" i="6"/>
  <c r="AD82" i="6"/>
  <c r="B120" i="6"/>
  <c r="D123" i="6"/>
  <c r="D125" i="6"/>
  <c r="D133" i="6"/>
  <c r="D135" i="6"/>
  <c r="D139" i="6"/>
  <c r="D141" i="6"/>
  <c r="D143" i="6"/>
  <c r="D147" i="6"/>
  <c r="D151" i="6"/>
  <c r="F123" i="6"/>
  <c r="G123" i="6"/>
  <c r="H123" i="6"/>
  <c r="F125" i="6"/>
  <c r="G125" i="6"/>
  <c r="H125" i="6"/>
  <c r="F127" i="6"/>
  <c r="G127" i="6"/>
  <c r="H127" i="6"/>
  <c r="F129" i="6"/>
  <c r="G129" i="6"/>
  <c r="H129" i="6"/>
  <c r="F131" i="6"/>
  <c r="G131" i="6"/>
  <c r="H131" i="6"/>
  <c r="F133" i="6"/>
  <c r="G133" i="6"/>
  <c r="H133" i="6"/>
  <c r="F135" i="6"/>
  <c r="G135" i="6"/>
  <c r="H135" i="6"/>
  <c r="H137" i="6"/>
  <c r="F139" i="6"/>
  <c r="G139" i="6"/>
  <c r="H139" i="6"/>
  <c r="F141" i="6"/>
  <c r="G141" i="6"/>
  <c r="H141" i="6"/>
  <c r="F143" i="6"/>
  <c r="G143" i="6"/>
  <c r="H143" i="6"/>
  <c r="G145" i="6"/>
  <c r="H145" i="6"/>
  <c r="F147" i="6"/>
  <c r="G147" i="6"/>
  <c r="H147" i="6"/>
  <c r="F149" i="6"/>
  <c r="G149" i="6"/>
  <c r="H149" i="6"/>
  <c r="F151" i="6"/>
  <c r="G151" i="6"/>
  <c r="H151" i="6"/>
  <c r="E123" i="6"/>
  <c r="E151" i="6"/>
  <c r="E149" i="6"/>
  <c r="E147" i="6"/>
  <c r="E143" i="6"/>
  <c r="E141" i="6"/>
  <c r="E139" i="6"/>
  <c r="E135" i="6"/>
  <c r="E133" i="6"/>
  <c r="E131" i="6"/>
  <c r="E125" i="6"/>
  <c r="AH85" i="6"/>
  <c r="AI85" i="6"/>
  <c r="AJ85" i="6"/>
  <c r="AH87" i="6"/>
  <c r="AI87" i="6"/>
  <c r="AJ87" i="6"/>
  <c r="AH89" i="6"/>
  <c r="AI89" i="6"/>
  <c r="AJ89" i="6"/>
  <c r="AH91" i="6"/>
  <c r="AI91" i="6"/>
  <c r="AJ91" i="6"/>
  <c r="AH93" i="6"/>
  <c r="AI93" i="6"/>
  <c r="AJ93" i="6"/>
  <c r="AH95" i="6"/>
  <c r="AI95" i="6"/>
  <c r="AJ95" i="6"/>
  <c r="AH97" i="6"/>
  <c r="AI97" i="6"/>
  <c r="AJ97" i="6"/>
  <c r="AH101" i="6"/>
  <c r="AI101" i="6"/>
  <c r="AJ101" i="6"/>
  <c r="AH103" i="6"/>
  <c r="AI103" i="6"/>
  <c r="AJ103" i="6"/>
  <c r="AH105" i="6"/>
  <c r="AI105" i="6"/>
  <c r="AJ105" i="6"/>
  <c r="AI107" i="6"/>
  <c r="AJ107" i="6"/>
  <c r="AH109" i="6"/>
  <c r="AI109" i="6"/>
  <c r="AJ109" i="6"/>
  <c r="AH111" i="6"/>
  <c r="AI111" i="6"/>
  <c r="AJ111" i="6"/>
  <c r="AH113" i="6"/>
  <c r="AI113" i="6"/>
  <c r="AJ113" i="6"/>
  <c r="AF85" i="6"/>
  <c r="AF87" i="6"/>
  <c r="AF95" i="6"/>
  <c r="AF97" i="6"/>
  <c r="AF101" i="6"/>
  <c r="AF103" i="6"/>
  <c r="AF105" i="6"/>
  <c r="AF109" i="6"/>
  <c r="AF113" i="6"/>
  <c r="AG85" i="6"/>
  <c r="AG113" i="6"/>
  <c r="AG111" i="6"/>
  <c r="AG109" i="6"/>
  <c r="AG105" i="6"/>
  <c r="AG103" i="6"/>
  <c r="AG101" i="6"/>
  <c r="AG97" i="6"/>
  <c r="AG95" i="6"/>
  <c r="AG93" i="6"/>
  <c r="AG87" i="6"/>
  <c r="AA85" i="6"/>
  <c r="AB85" i="6"/>
  <c r="AC85" i="6"/>
  <c r="AA87" i="6"/>
  <c r="AB87" i="6"/>
  <c r="AC87" i="6"/>
  <c r="AA89" i="6"/>
  <c r="AB89" i="6"/>
  <c r="AC89" i="6"/>
  <c r="AA91" i="6"/>
  <c r="AB91" i="6"/>
  <c r="AC91" i="6"/>
  <c r="AA93" i="6"/>
  <c r="AB93" i="6"/>
  <c r="AC93" i="6"/>
  <c r="AA95" i="6"/>
  <c r="AB95" i="6"/>
  <c r="AC95" i="6"/>
  <c r="AA97" i="6"/>
  <c r="AB97" i="6"/>
  <c r="AC97" i="6"/>
  <c r="AC99" i="6"/>
  <c r="AA101" i="6"/>
  <c r="AB101" i="6"/>
  <c r="AC101" i="6"/>
  <c r="AA103" i="6"/>
  <c r="AB103" i="6"/>
  <c r="AC103" i="6"/>
  <c r="AA105" i="6"/>
  <c r="AB105" i="6"/>
  <c r="AC105" i="6"/>
  <c r="AA107" i="6"/>
  <c r="AB107" i="6"/>
  <c r="AC107" i="6"/>
  <c r="AA109" i="6"/>
  <c r="AB109" i="6"/>
  <c r="AC109" i="6"/>
  <c r="AA111" i="6"/>
  <c r="AB111" i="6"/>
  <c r="AC111" i="6"/>
  <c r="AA113" i="6"/>
  <c r="AB113" i="6"/>
  <c r="AC113" i="6"/>
  <c r="Y85" i="6"/>
  <c r="Y87" i="6"/>
  <c r="Y95" i="6"/>
  <c r="Y97" i="6"/>
  <c r="Y101" i="6"/>
  <c r="Y103" i="6"/>
  <c r="Y105" i="6"/>
  <c r="Y107" i="6"/>
  <c r="Y109" i="6"/>
  <c r="Y111" i="6"/>
  <c r="Y113" i="6"/>
  <c r="Z85" i="6"/>
  <c r="Z113" i="6"/>
  <c r="Z111" i="6"/>
  <c r="Z109" i="6"/>
  <c r="Z107" i="6"/>
  <c r="Z105" i="6"/>
  <c r="Z103" i="6"/>
  <c r="Z101" i="6"/>
  <c r="Z97" i="6"/>
  <c r="Z95" i="6"/>
  <c r="Z93" i="6"/>
  <c r="Z87" i="6"/>
  <c r="S85" i="6"/>
  <c r="T85" i="6"/>
  <c r="U85" i="6"/>
  <c r="V85" i="6"/>
  <c r="S87" i="6"/>
  <c r="T87" i="6"/>
  <c r="U87" i="6"/>
  <c r="V87" i="6"/>
  <c r="T89" i="6"/>
  <c r="U89" i="6"/>
  <c r="V89" i="6"/>
  <c r="T91" i="6"/>
  <c r="U91" i="6"/>
  <c r="V91" i="6"/>
  <c r="S93" i="6"/>
  <c r="T93" i="6"/>
  <c r="U93" i="6"/>
  <c r="V93" i="6"/>
  <c r="S95" i="6"/>
  <c r="T95" i="6"/>
  <c r="U95" i="6"/>
  <c r="V95" i="6"/>
  <c r="S97" i="6"/>
  <c r="T97" i="6"/>
  <c r="U97" i="6"/>
  <c r="V97" i="6"/>
  <c r="V99" i="6"/>
  <c r="S101" i="6"/>
  <c r="T101" i="6"/>
  <c r="U101" i="6"/>
  <c r="V101" i="6"/>
  <c r="S103" i="6"/>
  <c r="T103" i="6"/>
  <c r="U103" i="6"/>
  <c r="V103" i="6"/>
  <c r="S105" i="6"/>
  <c r="T105" i="6"/>
  <c r="U105" i="6"/>
  <c r="V105" i="6"/>
  <c r="U107" i="6"/>
  <c r="V107" i="6"/>
  <c r="S109" i="6"/>
  <c r="T109" i="6"/>
  <c r="U109" i="6"/>
  <c r="V109" i="6"/>
  <c r="S111" i="6"/>
  <c r="T111" i="6"/>
  <c r="U111" i="6"/>
  <c r="V111" i="6"/>
  <c r="S113" i="6"/>
  <c r="T113" i="6"/>
  <c r="U113" i="6"/>
  <c r="V113" i="6"/>
  <c r="R113" i="6"/>
  <c r="R109" i="6"/>
  <c r="R105" i="6"/>
  <c r="R103" i="6"/>
  <c r="R101" i="6"/>
  <c r="R97" i="6"/>
  <c r="R95" i="6"/>
  <c r="R87" i="6"/>
  <c r="R85" i="6"/>
  <c r="L85" i="6"/>
  <c r="M85" i="6"/>
  <c r="N85" i="6"/>
  <c r="O85" i="6"/>
  <c r="L87" i="6"/>
  <c r="M87" i="6"/>
  <c r="N87" i="6"/>
  <c r="O87" i="6"/>
  <c r="M89" i="6"/>
  <c r="N89" i="6"/>
  <c r="O89" i="6"/>
  <c r="M91" i="6"/>
  <c r="N91" i="6"/>
  <c r="O91" i="6"/>
  <c r="L93" i="6"/>
  <c r="M93" i="6"/>
  <c r="N93" i="6"/>
  <c r="O93" i="6"/>
  <c r="L95" i="6"/>
  <c r="M95" i="6"/>
  <c r="N95" i="6"/>
  <c r="O95" i="6"/>
  <c r="L97" i="6"/>
  <c r="M97" i="6"/>
  <c r="N97" i="6"/>
  <c r="O97" i="6"/>
  <c r="L99" i="6"/>
  <c r="M99" i="6"/>
  <c r="N99" i="6"/>
  <c r="O99" i="6"/>
  <c r="L101" i="6"/>
  <c r="M101" i="6"/>
  <c r="N101" i="6"/>
  <c r="O101" i="6"/>
  <c r="L103" i="6"/>
  <c r="M103" i="6"/>
  <c r="N103" i="6"/>
  <c r="O103" i="6"/>
  <c r="L105" i="6"/>
  <c r="M105" i="6"/>
  <c r="N105" i="6"/>
  <c r="O105" i="6"/>
  <c r="N107" i="6"/>
  <c r="O107" i="6"/>
  <c r="L109" i="6"/>
  <c r="M109" i="6"/>
  <c r="N109" i="6"/>
  <c r="O109" i="6"/>
  <c r="L111" i="6"/>
  <c r="M111" i="6"/>
  <c r="N111" i="6"/>
  <c r="O111" i="6"/>
  <c r="L113" i="6"/>
  <c r="M113" i="6"/>
  <c r="N113" i="6"/>
  <c r="O113" i="6"/>
  <c r="K113" i="6"/>
  <c r="K109" i="6"/>
  <c r="K105" i="6"/>
  <c r="K103" i="6"/>
  <c r="K101" i="6"/>
  <c r="K99" i="6"/>
  <c r="K97" i="6"/>
  <c r="K95" i="6"/>
  <c r="K87" i="6"/>
  <c r="K85" i="6"/>
  <c r="D113" i="6"/>
  <c r="H99" i="6"/>
  <c r="B99" i="6" s="1"/>
  <c r="Z25" i="6" s="1"/>
  <c r="F89" i="6"/>
  <c r="G89" i="6"/>
  <c r="H89" i="6"/>
  <c r="F91" i="6"/>
  <c r="G91" i="6"/>
  <c r="H91" i="6"/>
  <c r="E93" i="6"/>
  <c r="F93" i="6"/>
  <c r="G93" i="6"/>
  <c r="H93" i="6"/>
  <c r="D95" i="6"/>
  <c r="E95" i="6"/>
  <c r="F95" i="6"/>
  <c r="G95" i="6"/>
  <c r="H95" i="6"/>
  <c r="D97" i="6"/>
  <c r="E97" i="6"/>
  <c r="F97" i="6"/>
  <c r="G97" i="6"/>
  <c r="H97" i="6"/>
  <c r="D101" i="6"/>
  <c r="E101" i="6"/>
  <c r="F101" i="6"/>
  <c r="G101" i="6"/>
  <c r="H101" i="6"/>
  <c r="D103" i="6"/>
  <c r="E103" i="6"/>
  <c r="F103" i="6"/>
  <c r="G103" i="6"/>
  <c r="H103" i="6"/>
  <c r="D105" i="6"/>
  <c r="E105" i="6"/>
  <c r="F105" i="6"/>
  <c r="G105" i="6"/>
  <c r="H105" i="6"/>
  <c r="G107" i="6"/>
  <c r="H107" i="6"/>
  <c r="D109" i="6"/>
  <c r="E109" i="6"/>
  <c r="F109" i="6"/>
  <c r="G109" i="6"/>
  <c r="H109" i="6"/>
  <c r="E111" i="6"/>
  <c r="F111" i="6"/>
  <c r="G111" i="6"/>
  <c r="H111" i="6"/>
  <c r="E113" i="6"/>
  <c r="F113" i="6"/>
  <c r="G113" i="6"/>
  <c r="H113" i="6"/>
  <c r="E87" i="6"/>
  <c r="F87" i="6"/>
  <c r="G87" i="6"/>
  <c r="H87" i="6"/>
  <c r="D87" i="6"/>
  <c r="E85" i="6"/>
  <c r="F85" i="6"/>
  <c r="G85" i="6"/>
  <c r="H85" i="6"/>
  <c r="D85" i="6"/>
  <c r="AO76" i="6"/>
  <c r="AP76" i="6"/>
  <c r="AQ76" i="6"/>
  <c r="AR76" i="6"/>
  <c r="AN76" i="6"/>
  <c r="AO74" i="6"/>
  <c r="AP74" i="6"/>
  <c r="AQ74" i="6"/>
  <c r="AR74" i="6"/>
  <c r="AO72" i="6"/>
  <c r="AP72" i="6"/>
  <c r="AQ72" i="6"/>
  <c r="AR72" i="6"/>
  <c r="AN72" i="6"/>
  <c r="AQ70" i="6"/>
  <c r="AR70" i="6"/>
  <c r="AO68" i="6"/>
  <c r="AP68" i="6"/>
  <c r="AQ68" i="6"/>
  <c r="AR68" i="6"/>
  <c r="AN68" i="6"/>
  <c r="AO66" i="6"/>
  <c r="AP66" i="6"/>
  <c r="AQ66" i="6"/>
  <c r="AR66" i="6"/>
  <c r="AN66" i="6"/>
  <c r="AO64" i="6"/>
  <c r="AP64" i="6"/>
  <c r="AQ64" i="6"/>
  <c r="AR64" i="6"/>
  <c r="AN64" i="6"/>
  <c r="AO60" i="6"/>
  <c r="AP60" i="6"/>
  <c r="AQ60" i="6"/>
  <c r="AN60" i="6"/>
  <c r="AO58" i="6"/>
  <c r="AP58" i="6"/>
  <c r="AQ58" i="6"/>
  <c r="AR58" i="6"/>
  <c r="AN58" i="6"/>
  <c r="AO56" i="6"/>
  <c r="AP56" i="6"/>
  <c r="AQ56" i="6"/>
  <c r="AR56" i="6"/>
  <c r="AP54" i="6"/>
  <c r="AQ54" i="6"/>
  <c r="AR54" i="6"/>
  <c r="AP52" i="6"/>
  <c r="AQ52" i="6"/>
  <c r="AR52" i="6"/>
  <c r="AO50" i="6"/>
  <c r="AP50" i="6"/>
  <c r="AQ50" i="6"/>
  <c r="AR50" i="6"/>
  <c r="AN50" i="6"/>
  <c r="AO48" i="6"/>
  <c r="AP48" i="6"/>
  <c r="AQ48" i="6"/>
  <c r="AR48" i="6"/>
  <c r="AN48" i="6"/>
  <c r="G9" i="11"/>
  <c r="G8" i="11"/>
  <c r="G15" i="11"/>
  <c r="BN15" i="11"/>
  <c r="BH15" i="11"/>
  <c r="BB15" i="11"/>
  <c r="O137" i="6" s="1"/>
  <c r="AV15" i="11"/>
  <c r="AP15" i="11"/>
  <c r="AJ15" i="11"/>
  <c r="AD15" i="11"/>
  <c r="X15" i="11"/>
  <c r="R15" i="11"/>
  <c r="L15" i="11"/>
  <c r="AE50" i="6" l="1"/>
  <c r="AL87" i="6" s="1"/>
  <c r="AM87" i="6" s="1"/>
  <c r="W151" i="6"/>
  <c r="AL62" i="6"/>
  <c r="Y25" i="6" s="1"/>
  <c r="W145" i="6"/>
  <c r="W137" i="6"/>
  <c r="W131" i="6"/>
  <c r="W147" i="6"/>
  <c r="W129" i="6"/>
  <c r="AL48" i="6"/>
  <c r="Y11" i="6" s="1"/>
  <c r="AL58" i="6"/>
  <c r="Y21" i="6" s="1"/>
  <c r="AL74" i="6"/>
  <c r="Y37" i="6" s="1"/>
  <c r="AL68" i="6"/>
  <c r="Y31" i="6" s="1"/>
  <c r="AL52" i="6"/>
  <c r="Y15" i="6" s="1"/>
  <c r="W135" i="6"/>
  <c r="W125" i="6"/>
  <c r="AL72" i="6"/>
  <c r="Y35" i="6" s="1"/>
  <c r="W123" i="6"/>
  <c r="AE25" i="6"/>
  <c r="W127" i="6"/>
  <c r="W141" i="6"/>
  <c r="AL56" i="6"/>
  <c r="Y19" i="6" s="1"/>
  <c r="AL76" i="6"/>
  <c r="Y39" i="6" s="1"/>
  <c r="W139" i="6"/>
  <c r="AL60" i="6"/>
  <c r="Y23" i="6" s="1"/>
  <c r="AL70" i="6"/>
  <c r="Y33" i="6" s="1"/>
  <c r="W143" i="6"/>
  <c r="AL50" i="6"/>
  <c r="Y13" i="6" s="1"/>
  <c r="AL54" i="6"/>
  <c r="Y17" i="6" s="1"/>
  <c r="AL64" i="6"/>
  <c r="Y27" i="6" s="1"/>
  <c r="AL66" i="6"/>
  <c r="Y29" i="6" s="1"/>
  <c r="W133" i="6"/>
  <c r="W149" i="6"/>
  <c r="X76" i="6"/>
  <c r="W39" i="6" s="1"/>
  <c r="P135" i="6"/>
  <c r="W91" i="6"/>
  <c r="AC17" i="6" s="1"/>
  <c r="AD103" i="6"/>
  <c r="AD29" i="6" s="1"/>
  <c r="AD87" i="6"/>
  <c r="AD13" i="6" s="1"/>
  <c r="P145" i="6"/>
  <c r="P129" i="6"/>
  <c r="I97" i="6"/>
  <c r="AA23" i="6" s="1"/>
  <c r="P91" i="6"/>
  <c r="AB17" i="6" s="1"/>
  <c r="P107" i="6"/>
  <c r="AB33" i="6" s="1"/>
  <c r="W111" i="6"/>
  <c r="AC37" i="6" s="1"/>
  <c r="W95" i="6"/>
  <c r="AC21" i="6" s="1"/>
  <c r="AD101" i="6"/>
  <c r="AD27" i="6" s="1"/>
  <c r="AD85" i="6"/>
  <c r="AD11" i="6" s="1"/>
  <c r="P143" i="6"/>
  <c r="P127" i="6"/>
  <c r="B137" i="6"/>
  <c r="I113" i="6"/>
  <c r="AA39" i="6" s="1"/>
  <c r="P137" i="6"/>
  <c r="W107" i="6"/>
  <c r="AC33" i="6" s="1"/>
  <c r="AD109" i="6"/>
  <c r="AD35" i="6" s="1"/>
  <c r="I93" i="6"/>
  <c r="AA19" i="6" s="1"/>
  <c r="I109" i="6"/>
  <c r="AA35" i="6" s="1"/>
  <c r="P87" i="6"/>
  <c r="AB13" i="6" s="1"/>
  <c r="P103" i="6"/>
  <c r="AB29" i="6" s="1"/>
  <c r="W99" i="6"/>
  <c r="AC25" i="6" s="1"/>
  <c r="AD93" i="6"/>
  <c r="AD19" i="6" s="1"/>
  <c r="AD105" i="6"/>
  <c r="AD31" i="6" s="1"/>
  <c r="AD89" i="6"/>
  <c r="AD15" i="6" s="1"/>
  <c r="B143" i="6"/>
  <c r="B127" i="6"/>
  <c r="P147" i="6"/>
  <c r="I111" i="6"/>
  <c r="AA37" i="6" s="1"/>
  <c r="B139" i="6"/>
  <c r="B123" i="6"/>
  <c r="AE11" i="6" s="1"/>
  <c r="P131" i="6"/>
  <c r="I95" i="6"/>
  <c r="AA21" i="6" s="1"/>
  <c r="W97" i="6"/>
  <c r="AC23" i="6" s="1"/>
  <c r="I127" i="6"/>
  <c r="AF15" i="6" s="1"/>
  <c r="P109" i="6"/>
  <c r="AB35" i="6" s="1"/>
  <c r="W93" i="6"/>
  <c r="AC19" i="6" s="1"/>
  <c r="P151" i="6"/>
  <c r="P125" i="6"/>
  <c r="P93" i="6"/>
  <c r="AB19" i="6" s="1"/>
  <c r="W109" i="6"/>
  <c r="AC35" i="6" s="1"/>
  <c r="I85" i="6"/>
  <c r="AA11" i="6" s="1"/>
  <c r="I101" i="6"/>
  <c r="AA27" i="6" s="1"/>
  <c r="P95" i="6"/>
  <c r="AB21" i="6" s="1"/>
  <c r="P111" i="6"/>
  <c r="AB37" i="6" s="1"/>
  <c r="AD113" i="6"/>
  <c r="AD39" i="6" s="1"/>
  <c r="AD97" i="6"/>
  <c r="AD23" i="6" s="1"/>
  <c r="B149" i="6"/>
  <c r="B133" i="6"/>
  <c r="B151" i="6"/>
  <c r="B135" i="6"/>
  <c r="P139" i="6"/>
  <c r="P123" i="6"/>
  <c r="I137" i="6"/>
  <c r="AF25" i="6" s="1"/>
  <c r="W113" i="6"/>
  <c r="AC39" i="6" s="1"/>
  <c r="B141" i="6"/>
  <c r="I103" i="6"/>
  <c r="AA29" i="6" s="1"/>
  <c r="P141" i="6"/>
  <c r="P97" i="6"/>
  <c r="AB23" i="6" s="1"/>
  <c r="P113" i="6"/>
  <c r="AB39" i="6" s="1"/>
  <c r="W105" i="6"/>
  <c r="AC31" i="6" s="1"/>
  <c r="W89" i="6"/>
  <c r="AC15" i="6" s="1"/>
  <c r="AD111" i="6"/>
  <c r="AD37" i="6" s="1"/>
  <c r="AD95" i="6"/>
  <c r="AD21" i="6" s="1"/>
  <c r="P149" i="6"/>
  <c r="P133" i="6"/>
  <c r="I87" i="6"/>
  <c r="AA13" i="6" s="1"/>
  <c r="I99" i="6"/>
  <c r="AA25" i="6" s="1"/>
  <c r="AD25" i="6"/>
  <c r="I123" i="6"/>
  <c r="AF11" i="6" s="1"/>
  <c r="I89" i="6"/>
  <c r="AA15" i="6" s="1"/>
  <c r="I105" i="6"/>
  <c r="AA31" i="6" s="1"/>
  <c r="P99" i="6"/>
  <c r="AB25" i="6" s="1"/>
  <c r="W103" i="6"/>
  <c r="AC29" i="6" s="1"/>
  <c r="W87" i="6"/>
  <c r="AC13" i="6" s="1"/>
  <c r="B147" i="6"/>
  <c r="B131" i="6"/>
  <c r="B125" i="6"/>
  <c r="I91" i="6"/>
  <c r="AA17" i="6" s="1"/>
  <c r="I107" i="6"/>
  <c r="AA33" i="6" s="1"/>
  <c r="P101" i="6"/>
  <c r="AB27" i="6" s="1"/>
  <c r="P105" i="6"/>
  <c r="AB31" i="6" s="1"/>
  <c r="P89" i="6"/>
  <c r="AB15" i="6" s="1"/>
  <c r="W101" i="6"/>
  <c r="AC27" i="6" s="1"/>
  <c r="W85" i="6"/>
  <c r="AC11" i="6" s="1"/>
  <c r="AD107" i="6"/>
  <c r="AD33" i="6" s="1"/>
  <c r="AD91" i="6"/>
  <c r="AD17" i="6" s="1"/>
  <c r="B145" i="6"/>
  <c r="B129" i="6"/>
  <c r="B105" i="6"/>
  <c r="B107" i="6"/>
  <c r="B95" i="6"/>
  <c r="B89" i="6"/>
  <c r="B85" i="6"/>
  <c r="Z11" i="6" s="1"/>
  <c r="B97" i="6"/>
  <c r="B87" i="6"/>
  <c r="B93" i="6"/>
  <c r="B113" i="6"/>
  <c r="B109" i="6"/>
  <c r="B91" i="6"/>
  <c r="B101" i="6"/>
  <c r="B111" i="6"/>
  <c r="B103" i="6"/>
  <c r="I77" i="6"/>
  <c r="H77" i="6"/>
  <c r="G77" i="6"/>
  <c r="F77" i="6"/>
  <c r="I75" i="6"/>
  <c r="H75" i="6"/>
  <c r="G75" i="6"/>
  <c r="F75" i="6"/>
  <c r="I73" i="6"/>
  <c r="H73" i="6"/>
  <c r="G73" i="6"/>
  <c r="F73" i="6"/>
  <c r="I71" i="6"/>
  <c r="H71" i="6"/>
  <c r="G71" i="6"/>
  <c r="F71" i="6"/>
  <c r="I69" i="6"/>
  <c r="H69" i="6"/>
  <c r="G69" i="6"/>
  <c r="F69" i="6"/>
  <c r="I67" i="6"/>
  <c r="H67" i="6"/>
  <c r="G67" i="6"/>
  <c r="F67" i="6"/>
  <c r="I65" i="6"/>
  <c r="H65" i="6"/>
  <c r="G65" i="6"/>
  <c r="F65" i="6"/>
  <c r="I63" i="6"/>
  <c r="H63" i="6"/>
  <c r="I61" i="6"/>
  <c r="H61" i="6"/>
  <c r="G61" i="6"/>
  <c r="F61" i="6"/>
  <c r="I59" i="6"/>
  <c r="H59" i="6"/>
  <c r="G59" i="6"/>
  <c r="F59" i="6"/>
  <c r="I57" i="6"/>
  <c r="H57" i="6"/>
  <c r="G57" i="6"/>
  <c r="F57" i="6"/>
  <c r="I55" i="6"/>
  <c r="H55" i="6"/>
  <c r="G55" i="6"/>
  <c r="F55" i="6"/>
  <c r="I53" i="6"/>
  <c r="H53" i="6"/>
  <c r="G53" i="6"/>
  <c r="F53" i="6"/>
  <c r="I51" i="6"/>
  <c r="H51" i="6"/>
  <c r="G51" i="6"/>
  <c r="F51" i="6"/>
  <c r="G49" i="6"/>
  <c r="H49" i="6"/>
  <c r="I49" i="6"/>
  <c r="F49" i="6"/>
  <c r="AM8" i="11"/>
  <c r="AX8" i="11"/>
  <c r="K123" i="6" s="1"/>
  <c r="AO22" i="11"/>
  <c r="AN22" i="11"/>
  <c r="AM22" i="11"/>
  <c r="AP21" i="11"/>
  <c r="AN20" i="11"/>
  <c r="AM20" i="11"/>
  <c r="AP19" i="11"/>
  <c r="AO19" i="11"/>
  <c r="AN18" i="11"/>
  <c r="AM18" i="11"/>
  <c r="AP17" i="11"/>
  <c r="AO17" i="11"/>
  <c r="AN16" i="11"/>
  <c r="AM16" i="11"/>
  <c r="AP13" i="11"/>
  <c r="AO13" i="11"/>
  <c r="AN13" i="11"/>
  <c r="AM13" i="11"/>
  <c r="AP11" i="11"/>
  <c r="AO11" i="11"/>
  <c r="AN11" i="11"/>
  <c r="AP9" i="11"/>
  <c r="AO9" i="11"/>
  <c r="AN9" i="11"/>
  <c r="AM9" i="11"/>
  <c r="AL22" i="11"/>
  <c r="AL20" i="11"/>
  <c r="AL18" i="11"/>
  <c r="AL14" i="11"/>
  <c r="AL13" i="11"/>
  <c r="BK8" i="11"/>
  <c r="BL8" i="11"/>
  <c r="BM8" i="11"/>
  <c r="BN8" i="11"/>
  <c r="BK9" i="11"/>
  <c r="BL9" i="11"/>
  <c r="BM9" i="11"/>
  <c r="BN9" i="11"/>
  <c r="BL10" i="11"/>
  <c r="BM10" i="11"/>
  <c r="BN10" i="11"/>
  <c r="BL11" i="11"/>
  <c r="BM11" i="11"/>
  <c r="BN11" i="11"/>
  <c r="BK12" i="11"/>
  <c r="BL12" i="11"/>
  <c r="BM12" i="11"/>
  <c r="BN12" i="11"/>
  <c r="BK13" i="11"/>
  <c r="BL13" i="11"/>
  <c r="BM13" i="11"/>
  <c r="BN13" i="11"/>
  <c r="BK14" i="11"/>
  <c r="BL14" i="11"/>
  <c r="BM14" i="11"/>
  <c r="BN14" i="11"/>
  <c r="BK16" i="11"/>
  <c r="BL16" i="11"/>
  <c r="BM16" i="11"/>
  <c r="BN16" i="11"/>
  <c r="BK17" i="11"/>
  <c r="BL17" i="11"/>
  <c r="BM17" i="11"/>
  <c r="BN17" i="11"/>
  <c r="BK18" i="11"/>
  <c r="BL18" i="11"/>
  <c r="BM18" i="11"/>
  <c r="BN18" i="11"/>
  <c r="BM19" i="11"/>
  <c r="BN19" i="11"/>
  <c r="BK20" i="11"/>
  <c r="BL20" i="11"/>
  <c r="BM20" i="11"/>
  <c r="BN20" i="11"/>
  <c r="BK21" i="11"/>
  <c r="BL21" i="11"/>
  <c r="BM21" i="11"/>
  <c r="BN21" i="11"/>
  <c r="BK22" i="11"/>
  <c r="BL22" i="11"/>
  <c r="BM22" i="11"/>
  <c r="BN22" i="11"/>
  <c r="BJ22" i="11"/>
  <c r="BJ20" i="11"/>
  <c r="BI19" i="11"/>
  <c r="BJ18" i="11"/>
  <c r="BJ17" i="11"/>
  <c r="BJ16" i="11"/>
  <c r="BJ14" i="11"/>
  <c r="BJ13" i="11"/>
  <c r="BJ9" i="11"/>
  <c r="BJ8" i="11"/>
  <c r="BE14" i="11"/>
  <c r="BC15" i="11"/>
  <c r="BE8" i="11"/>
  <c r="BF8" i="11"/>
  <c r="BG8" i="11"/>
  <c r="BH8" i="11"/>
  <c r="BH9" i="11"/>
  <c r="BG10" i="11"/>
  <c r="BH10" i="11"/>
  <c r="BG11" i="11"/>
  <c r="BH11" i="11"/>
  <c r="BG12" i="11"/>
  <c r="BH12" i="11"/>
  <c r="BF14" i="11"/>
  <c r="BH14" i="11"/>
  <c r="BG16" i="11"/>
  <c r="BH16" i="11"/>
  <c r="BE17" i="11"/>
  <c r="BF17" i="11"/>
  <c r="BG17" i="11"/>
  <c r="BH17" i="11"/>
  <c r="BF18" i="11"/>
  <c r="BG18" i="11"/>
  <c r="BH18" i="11"/>
  <c r="BG19" i="11"/>
  <c r="BH19" i="11"/>
  <c r="BE20" i="11"/>
  <c r="BF20" i="11"/>
  <c r="BG20" i="11"/>
  <c r="BH20" i="11"/>
  <c r="BH21" i="11"/>
  <c r="BE22" i="11"/>
  <c r="BF22" i="11"/>
  <c r="BG22" i="11"/>
  <c r="BH22" i="11"/>
  <c r="BD22" i="11"/>
  <c r="BD17" i="11"/>
  <c r="BD14" i="11"/>
  <c r="BD8" i="11"/>
  <c r="AR8" i="11"/>
  <c r="AY8" i="11"/>
  <c r="L123" i="6" s="1"/>
  <c r="AZ8" i="11"/>
  <c r="M123" i="6" s="1"/>
  <c r="BA8" i="11"/>
  <c r="N123" i="6" s="1"/>
  <c r="BB8" i="11"/>
  <c r="O123" i="6" s="1"/>
  <c r="AY9" i="11"/>
  <c r="L125" i="6" s="1"/>
  <c r="AZ9" i="11"/>
  <c r="M125" i="6" s="1"/>
  <c r="BA9" i="11"/>
  <c r="N125" i="6" s="1"/>
  <c r="BB9" i="11"/>
  <c r="O125" i="6" s="1"/>
  <c r="AZ10" i="11"/>
  <c r="M127" i="6" s="1"/>
  <c r="BA10" i="11"/>
  <c r="N127" i="6" s="1"/>
  <c r="BB10" i="11"/>
  <c r="O127" i="6" s="1"/>
  <c r="AZ11" i="11"/>
  <c r="M129" i="6" s="1"/>
  <c r="I129" i="6" s="1"/>
  <c r="AF17" i="6" s="1"/>
  <c r="BA11" i="11"/>
  <c r="N129" i="6" s="1"/>
  <c r="BB11" i="11"/>
  <c r="O129" i="6" s="1"/>
  <c r="AY12" i="11"/>
  <c r="L131" i="6" s="1"/>
  <c r="I131" i="6" s="1"/>
  <c r="AF19" i="6" s="1"/>
  <c r="AZ12" i="11"/>
  <c r="M131" i="6" s="1"/>
  <c r="BA12" i="11"/>
  <c r="N131" i="6" s="1"/>
  <c r="BB12" i="11"/>
  <c r="O131" i="6" s="1"/>
  <c r="AY13" i="11"/>
  <c r="L133" i="6" s="1"/>
  <c r="AZ13" i="11"/>
  <c r="M133" i="6" s="1"/>
  <c r="BA13" i="11"/>
  <c r="N133" i="6" s="1"/>
  <c r="BB13" i="11"/>
  <c r="O133" i="6" s="1"/>
  <c r="AY14" i="11"/>
  <c r="L135" i="6" s="1"/>
  <c r="AZ14" i="11"/>
  <c r="M135" i="6" s="1"/>
  <c r="BA14" i="11"/>
  <c r="N135" i="6" s="1"/>
  <c r="BB14" i="11"/>
  <c r="O135" i="6" s="1"/>
  <c r="AY17" i="11"/>
  <c r="L141" i="6" s="1"/>
  <c r="AZ17" i="11"/>
  <c r="M141" i="6" s="1"/>
  <c r="BA17" i="11"/>
  <c r="N141" i="6" s="1"/>
  <c r="BB17" i="11"/>
  <c r="O141" i="6" s="1"/>
  <c r="AY18" i="11"/>
  <c r="L143" i="6" s="1"/>
  <c r="AZ18" i="11"/>
  <c r="M143" i="6" s="1"/>
  <c r="BA18" i="11"/>
  <c r="N143" i="6" s="1"/>
  <c r="BB18" i="11"/>
  <c r="O143" i="6" s="1"/>
  <c r="BA19" i="11"/>
  <c r="N145" i="6" s="1"/>
  <c r="I145" i="6" s="1"/>
  <c r="AF33" i="6" s="1"/>
  <c r="BB19" i="11"/>
  <c r="O145" i="6" s="1"/>
  <c r="AY20" i="11"/>
  <c r="L147" i="6" s="1"/>
  <c r="I147" i="6" s="1"/>
  <c r="AF35" i="6" s="1"/>
  <c r="AZ20" i="11"/>
  <c r="M147" i="6" s="1"/>
  <c r="BA20" i="11"/>
  <c r="N147" i="6" s="1"/>
  <c r="BB20" i="11"/>
  <c r="O147" i="6" s="1"/>
  <c r="AY21" i="11"/>
  <c r="L149" i="6" s="1"/>
  <c r="AZ21" i="11"/>
  <c r="M149" i="6" s="1"/>
  <c r="I149" i="6" s="1"/>
  <c r="AF37" i="6" s="1"/>
  <c r="BA21" i="11"/>
  <c r="N149" i="6" s="1"/>
  <c r="BB21" i="11"/>
  <c r="O149" i="6" s="1"/>
  <c r="AY22" i="11"/>
  <c r="L151" i="6" s="1"/>
  <c r="AZ22" i="11"/>
  <c r="M151" i="6" s="1"/>
  <c r="BA22" i="11"/>
  <c r="N151" i="6" s="1"/>
  <c r="BB22" i="11"/>
  <c r="O151" i="6" s="1"/>
  <c r="AX22" i="11"/>
  <c r="K151" i="6" s="1"/>
  <c r="I151" i="6" s="1"/>
  <c r="AF39" i="6" s="1"/>
  <c r="AX20" i="11"/>
  <c r="K147" i="6" s="1"/>
  <c r="AX18" i="11"/>
  <c r="K143" i="6" s="1"/>
  <c r="I143" i="6" s="1"/>
  <c r="AF31" i="6" s="1"/>
  <c r="AX17" i="11"/>
  <c r="K141" i="6" s="1"/>
  <c r="I141" i="6" s="1"/>
  <c r="AF29" i="6" s="1"/>
  <c r="AX14" i="11"/>
  <c r="K135" i="6" s="1"/>
  <c r="I135" i="6" s="1"/>
  <c r="AF23" i="6" s="1"/>
  <c r="AX13" i="11"/>
  <c r="K133" i="6" s="1"/>
  <c r="I133" i="6" s="1"/>
  <c r="AF21" i="6" s="1"/>
  <c r="AX9" i="11"/>
  <c r="K125" i="6" s="1"/>
  <c r="I125" i="6" s="1"/>
  <c r="AF13" i="6" s="1"/>
  <c r="AV18" i="11"/>
  <c r="AS8" i="11"/>
  <c r="AT8" i="11"/>
  <c r="AU8" i="11"/>
  <c r="AV8" i="11"/>
  <c r="AS9" i="11"/>
  <c r="AT9" i="11"/>
  <c r="AU9" i="11"/>
  <c r="AV9" i="11"/>
  <c r="AT10" i="11"/>
  <c r="AU10" i="11"/>
  <c r="AV10" i="11"/>
  <c r="AT11" i="11"/>
  <c r="AU11" i="11"/>
  <c r="AV11" i="11"/>
  <c r="AS12" i="11"/>
  <c r="AT12" i="11"/>
  <c r="AU12" i="11"/>
  <c r="AV12" i="11"/>
  <c r="AS13" i="11"/>
  <c r="AT13" i="11"/>
  <c r="AU13" i="11"/>
  <c r="AV13" i="11"/>
  <c r="AS14" i="11"/>
  <c r="AT14" i="11"/>
  <c r="AU14" i="11"/>
  <c r="AV14" i="11"/>
  <c r="AS17" i="11"/>
  <c r="AT17" i="11"/>
  <c r="AU17" i="11"/>
  <c r="AV17" i="11"/>
  <c r="AS18" i="11"/>
  <c r="AT18" i="11"/>
  <c r="AU18" i="11"/>
  <c r="AU19" i="11"/>
  <c r="AV19" i="11"/>
  <c r="AS20" i="11"/>
  <c r="AT20" i="11"/>
  <c r="AU20" i="11"/>
  <c r="AV20" i="11"/>
  <c r="AS21" i="11"/>
  <c r="AT21" i="11"/>
  <c r="AU21" i="11"/>
  <c r="AV21" i="11"/>
  <c r="AS22" i="11"/>
  <c r="AT22" i="11"/>
  <c r="AU22" i="11"/>
  <c r="AV22" i="11"/>
  <c r="AR22" i="11"/>
  <c r="AR20" i="11"/>
  <c r="AR18" i="11"/>
  <c r="AR17" i="11"/>
  <c r="AR14" i="11"/>
  <c r="AR13" i="11"/>
  <c r="AR9" i="11"/>
  <c r="AF8" i="11"/>
  <c r="AG13" i="11"/>
  <c r="AH13" i="11"/>
  <c r="AI13" i="11"/>
  <c r="AJ13" i="11"/>
  <c r="AF13" i="11"/>
  <c r="AH11" i="11"/>
  <c r="AI11" i="11"/>
  <c r="AJ11" i="11"/>
  <c r="AA14" i="11"/>
  <c r="Z8" i="11"/>
  <c r="AA21" i="11"/>
  <c r="AB21" i="11"/>
  <c r="AC21" i="11"/>
  <c r="AD21" i="11"/>
  <c r="AA22" i="11"/>
  <c r="AB22" i="11"/>
  <c r="AC22" i="11"/>
  <c r="AD22" i="11"/>
  <c r="AA20" i="11"/>
  <c r="AB20" i="11"/>
  <c r="AC20" i="11"/>
  <c r="AD20" i="11"/>
  <c r="Z20" i="11"/>
  <c r="AC19" i="11"/>
  <c r="AD19" i="11"/>
  <c r="AA18" i="11"/>
  <c r="AB18" i="11"/>
  <c r="AC18" i="11"/>
  <c r="AD18" i="11"/>
  <c r="Z18" i="11"/>
  <c r="AA17" i="11"/>
  <c r="AB17" i="11"/>
  <c r="AC17" i="11"/>
  <c r="AD17" i="11"/>
  <c r="Z17" i="11"/>
  <c r="AB14" i="11"/>
  <c r="AC14" i="11"/>
  <c r="AD14" i="11"/>
  <c r="Z14" i="11"/>
  <c r="AA13" i="11"/>
  <c r="AB13" i="11"/>
  <c r="AC13" i="11"/>
  <c r="AD13" i="11"/>
  <c r="Z13" i="11"/>
  <c r="AA12" i="11"/>
  <c r="AB12" i="11"/>
  <c r="AC12" i="11"/>
  <c r="AD12" i="11"/>
  <c r="AB11" i="11"/>
  <c r="AC11" i="11"/>
  <c r="AD11" i="11"/>
  <c r="AB10" i="11"/>
  <c r="AC10" i="11"/>
  <c r="AD10" i="11"/>
  <c r="AA9" i="11"/>
  <c r="AA8" i="11"/>
  <c r="AB8" i="11"/>
  <c r="AC8" i="11"/>
  <c r="AD8" i="11"/>
  <c r="AB9" i="11"/>
  <c r="AC9" i="11"/>
  <c r="AD9" i="11"/>
  <c r="H8" i="11"/>
  <c r="AI14" i="11"/>
  <c r="AG20" i="11"/>
  <c r="AG17" i="11"/>
  <c r="AH17" i="11"/>
  <c r="AG8" i="11"/>
  <c r="AH8" i="11"/>
  <c r="AI8" i="11"/>
  <c r="AJ8" i="11"/>
  <c r="AG9" i="11"/>
  <c r="AH9" i="11"/>
  <c r="AI9" i="11"/>
  <c r="AJ9" i="11"/>
  <c r="AH10" i="11"/>
  <c r="AI10" i="11"/>
  <c r="AJ10" i="11"/>
  <c r="AH12" i="11"/>
  <c r="AI12" i="11"/>
  <c r="AJ12" i="11"/>
  <c r="AG14" i="11"/>
  <c r="AH14" i="11"/>
  <c r="AJ14" i="11"/>
  <c r="AI17" i="11"/>
  <c r="AJ17" i="11"/>
  <c r="AG18" i="11"/>
  <c r="AH18" i="11"/>
  <c r="AI18" i="11"/>
  <c r="AJ18" i="11"/>
  <c r="AI19" i="11"/>
  <c r="AJ19" i="11"/>
  <c r="AH20" i="11"/>
  <c r="AI20" i="11"/>
  <c r="AJ20" i="11"/>
  <c r="AG21" i="11"/>
  <c r="AH21" i="11"/>
  <c r="AI21" i="11"/>
  <c r="AJ21" i="11"/>
  <c r="AG22" i="11"/>
  <c r="AH22" i="11"/>
  <c r="AI22" i="11"/>
  <c r="AJ22" i="11"/>
  <c r="AF9" i="11"/>
  <c r="AF22" i="11"/>
  <c r="AF20" i="11"/>
  <c r="AF18" i="11"/>
  <c r="AF17" i="11"/>
  <c r="AF14" i="11"/>
  <c r="T13" i="11"/>
  <c r="U13" i="11"/>
  <c r="Z22" i="11"/>
  <c r="Z9" i="11"/>
  <c r="V10" i="11"/>
  <c r="V8" i="11"/>
  <c r="W8" i="11"/>
  <c r="X8" i="11"/>
  <c r="V9" i="11"/>
  <c r="W9" i="11"/>
  <c r="X9" i="11"/>
  <c r="W10" i="11"/>
  <c r="X10" i="11"/>
  <c r="V11" i="11"/>
  <c r="W11" i="11"/>
  <c r="X11" i="11"/>
  <c r="V12" i="11"/>
  <c r="W12" i="11"/>
  <c r="X12" i="11"/>
  <c r="V13" i="11"/>
  <c r="W13" i="11"/>
  <c r="X13" i="11"/>
  <c r="V14" i="11"/>
  <c r="W14" i="11"/>
  <c r="X14" i="11"/>
  <c r="V17" i="11"/>
  <c r="W17" i="11"/>
  <c r="X17" i="11"/>
  <c r="V18" i="11"/>
  <c r="W18" i="11"/>
  <c r="X18" i="11"/>
  <c r="W19" i="11"/>
  <c r="X19" i="11"/>
  <c r="V20" i="11"/>
  <c r="W20" i="11"/>
  <c r="X20" i="11"/>
  <c r="V21" i="11"/>
  <c r="W21" i="11"/>
  <c r="X21" i="11"/>
  <c r="V22" i="11"/>
  <c r="W22" i="11"/>
  <c r="X22" i="11"/>
  <c r="U22" i="11"/>
  <c r="U21" i="11"/>
  <c r="U20" i="11"/>
  <c r="U18" i="11"/>
  <c r="U17" i="11"/>
  <c r="U14" i="11"/>
  <c r="U12" i="11"/>
  <c r="U9" i="11"/>
  <c r="U8" i="11"/>
  <c r="T22" i="11"/>
  <c r="T20" i="11"/>
  <c r="T18" i="11"/>
  <c r="T17" i="11"/>
  <c r="T14" i="11"/>
  <c r="T9" i="11"/>
  <c r="T8" i="11"/>
  <c r="P8" i="11"/>
  <c r="Q8" i="11"/>
  <c r="R8" i="11"/>
  <c r="P9" i="11"/>
  <c r="Q9" i="11"/>
  <c r="R9" i="11"/>
  <c r="P10" i="11"/>
  <c r="Q10" i="11"/>
  <c r="R10" i="11"/>
  <c r="P11" i="11"/>
  <c r="Q11" i="11"/>
  <c r="R11" i="11"/>
  <c r="P12" i="11"/>
  <c r="Q12" i="11"/>
  <c r="R12" i="11"/>
  <c r="P13" i="11"/>
  <c r="Q13" i="11"/>
  <c r="R13" i="11"/>
  <c r="P14" i="11"/>
  <c r="Q14" i="11"/>
  <c r="R14" i="11"/>
  <c r="P17" i="11"/>
  <c r="Q17" i="11"/>
  <c r="R17" i="11"/>
  <c r="P18" i="11"/>
  <c r="Q18" i="11"/>
  <c r="R18" i="11"/>
  <c r="P19" i="11"/>
  <c r="Q19" i="11"/>
  <c r="R19" i="11"/>
  <c r="P20" i="11"/>
  <c r="Q20" i="11"/>
  <c r="R20" i="11"/>
  <c r="P21" i="11"/>
  <c r="Q21" i="11"/>
  <c r="R21" i="11"/>
  <c r="P22" i="11"/>
  <c r="Q22" i="11"/>
  <c r="R22" i="11"/>
  <c r="O22" i="11"/>
  <c r="O21" i="11"/>
  <c r="O20" i="11"/>
  <c r="O19" i="11"/>
  <c r="O18" i="11"/>
  <c r="O17" i="11"/>
  <c r="O14" i="11"/>
  <c r="O13" i="11"/>
  <c r="O12" i="11"/>
  <c r="O9" i="11"/>
  <c r="O8" i="11"/>
  <c r="N8" i="11"/>
  <c r="N22" i="11"/>
  <c r="N21" i="11"/>
  <c r="N20" i="11"/>
  <c r="N19" i="11"/>
  <c r="N18" i="11"/>
  <c r="N17" i="11"/>
  <c r="N14" i="11"/>
  <c r="N13" i="11"/>
  <c r="N9" i="11"/>
  <c r="H22" i="11"/>
  <c r="H20" i="11"/>
  <c r="H18" i="11"/>
  <c r="H17" i="11"/>
  <c r="H14" i="11"/>
  <c r="H9" i="11"/>
  <c r="I8" i="11"/>
  <c r="J8" i="11"/>
  <c r="K8" i="11"/>
  <c r="L8" i="11"/>
  <c r="I9" i="11"/>
  <c r="J9" i="11"/>
  <c r="K9" i="11"/>
  <c r="L9" i="11"/>
  <c r="J10" i="11"/>
  <c r="K10" i="11"/>
  <c r="L10" i="11"/>
  <c r="J11" i="11"/>
  <c r="K11" i="11"/>
  <c r="L11" i="11"/>
  <c r="I12" i="11"/>
  <c r="J12" i="11"/>
  <c r="K12" i="11"/>
  <c r="L12" i="11"/>
  <c r="I13" i="11"/>
  <c r="J13" i="11"/>
  <c r="K13" i="11"/>
  <c r="L13" i="11"/>
  <c r="I14" i="11"/>
  <c r="J14" i="11"/>
  <c r="K14" i="11"/>
  <c r="I17" i="11"/>
  <c r="J17" i="11"/>
  <c r="K17" i="11"/>
  <c r="L17" i="11"/>
  <c r="I18" i="11"/>
  <c r="J18" i="11"/>
  <c r="L18"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F8" i="11" a="1"/>
  <c r="F8" i="11" s="1"/>
  <c r="E8" i="11" a="1"/>
  <c r="E8" i="11" s="1"/>
  <c r="D8" i="11" a="1"/>
  <c r="D8" i="11" s="1"/>
  <c r="C8" i="11" s="1"/>
  <c r="B63" i="3"/>
  <c r="I63" i="3"/>
  <c r="P63" i="3"/>
  <c r="W63" i="3"/>
  <c r="AD63" i="3"/>
  <c r="AK63" i="3"/>
  <c r="AR63" i="3"/>
  <c r="AY63" i="3"/>
  <c r="BD63" i="3"/>
  <c r="BK63" i="3"/>
  <c r="BR63" i="3"/>
  <c r="BY63" i="3"/>
  <c r="CF63" i="3"/>
  <c r="CM63" i="3"/>
  <c r="CT63" i="3"/>
  <c r="B64" i="3"/>
  <c r="I64" i="3"/>
  <c r="P64" i="3"/>
  <c r="W64" i="3"/>
  <c r="AD64" i="3"/>
  <c r="AK64" i="3"/>
  <c r="AR64" i="3"/>
  <c r="AY64" i="3"/>
  <c r="BD64" i="3"/>
  <c r="BK64" i="3"/>
  <c r="BR64" i="3"/>
  <c r="BY64" i="3"/>
  <c r="CF64" i="3"/>
  <c r="CM64" i="3"/>
  <c r="CT64" i="3"/>
  <c r="B65" i="3"/>
  <c r="I65" i="3"/>
  <c r="P65" i="3"/>
  <c r="W65" i="3"/>
  <c r="AD65" i="3"/>
  <c r="AK65" i="3"/>
  <c r="AR65" i="3"/>
  <c r="AY65" i="3"/>
  <c r="BD65" i="3"/>
  <c r="BK65" i="3"/>
  <c r="BR65" i="3"/>
  <c r="BY65" i="3"/>
  <c r="CF65" i="3"/>
  <c r="CM65" i="3"/>
  <c r="CT65" i="3"/>
  <c r="B66" i="3"/>
  <c r="I66" i="3"/>
  <c r="P66" i="3"/>
  <c r="W66" i="3"/>
  <c r="AD66" i="3"/>
  <c r="AK66" i="3"/>
  <c r="AR66" i="3"/>
  <c r="AY66" i="3"/>
  <c r="BD66" i="3"/>
  <c r="BK66" i="3"/>
  <c r="BR66" i="3"/>
  <c r="BY66" i="3"/>
  <c r="CF66" i="3"/>
  <c r="CM66" i="3"/>
  <c r="CT66" i="3"/>
  <c r="AF13" i="3"/>
  <c r="AF15" i="3"/>
  <c r="AF6" i="3"/>
  <c r="AG20" i="3"/>
  <c r="AH20" i="3"/>
  <c r="AI20" i="3"/>
  <c r="AJ20" i="3"/>
  <c r="AF20" i="3"/>
  <c r="AG19" i="3"/>
  <c r="AH19" i="3"/>
  <c r="AI19" i="3"/>
  <c r="AJ19" i="3"/>
  <c r="AF19" i="3"/>
  <c r="AG18" i="3"/>
  <c r="AH18" i="3"/>
  <c r="AI18" i="3"/>
  <c r="AJ18" i="3"/>
  <c r="AF18" i="3"/>
  <c r="AG17" i="3"/>
  <c r="AH17" i="3"/>
  <c r="AI17" i="3"/>
  <c r="AJ17" i="3"/>
  <c r="AF17" i="3"/>
  <c r="AG16" i="3"/>
  <c r="AH16" i="3"/>
  <c r="AI16" i="3"/>
  <c r="AJ16" i="3"/>
  <c r="AF16" i="3"/>
  <c r="AG15" i="3"/>
  <c r="AH15" i="3"/>
  <c r="AI15" i="3"/>
  <c r="AJ15" i="3"/>
  <c r="AG14" i="3"/>
  <c r="AH14" i="3"/>
  <c r="AI14" i="3"/>
  <c r="AJ14" i="3"/>
  <c r="AF14" i="3"/>
  <c r="AG13" i="3"/>
  <c r="AH13" i="3"/>
  <c r="AG12" i="3"/>
  <c r="AH12" i="3"/>
  <c r="AI12" i="3"/>
  <c r="AJ12" i="3"/>
  <c r="AF12" i="3"/>
  <c r="AG11" i="3"/>
  <c r="AH11" i="3"/>
  <c r="AI11" i="3"/>
  <c r="AJ11" i="3"/>
  <c r="AF11" i="3"/>
  <c r="AG10" i="3"/>
  <c r="AH10" i="3"/>
  <c r="AI10" i="3"/>
  <c r="AJ10" i="3"/>
  <c r="AF10" i="3"/>
  <c r="AF9" i="3"/>
  <c r="AG9" i="3"/>
  <c r="AH9" i="3"/>
  <c r="AI9" i="3"/>
  <c r="AJ9" i="3"/>
  <c r="AF8" i="3"/>
  <c r="AG8" i="3"/>
  <c r="AH8" i="3"/>
  <c r="AI8" i="3"/>
  <c r="AJ8" i="3"/>
  <c r="AG7" i="3"/>
  <c r="AH7" i="3"/>
  <c r="AI7" i="3"/>
  <c r="AJ7" i="3"/>
  <c r="AF7" i="3"/>
  <c r="AG6" i="3"/>
  <c r="AH6" i="3"/>
  <c r="AI6" i="3"/>
  <c r="AJ6" i="3"/>
  <c r="AG21" i="6" l="1"/>
  <c r="AH21" i="6"/>
  <c r="J50" i="6"/>
  <c r="U13" i="6" s="1"/>
  <c r="J54" i="6"/>
  <c r="U17" i="6" s="1"/>
  <c r="J58" i="6"/>
  <c r="U21" i="6" s="1"/>
  <c r="J64" i="6"/>
  <c r="U27" i="6" s="1"/>
  <c r="J68" i="6"/>
  <c r="U31" i="6" s="1"/>
  <c r="J72" i="6"/>
  <c r="U35" i="6" s="1"/>
  <c r="J76" i="6"/>
  <c r="U39" i="6" s="1"/>
  <c r="X48" i="6"/>
  <c r="W11" i="6" s="1"/>
  <c r="X52" i="6"/>
  <c r="W15" i="6" s="1"/>
  <c r="X56" i="6"/>
  <c r="W19" i="6" s="1"/>
  <c r="X60" i="6"/>
  <c r="W23" i="6" s="1"/>
  <c r="X66" i="6"/>
  <c r="W29" i="6" s="1"/>
  <c r="X70" i="6"/>
  <c r="W33" i="6" s="1"/>
  <c r="X74" i="6"/>
  <c r="W37" i="6" s="1"/>
  <c r="AE66" i="6"/>
  <c r="AE70" i="6"/>
  <c r="AE74" i="6"/>
  <c r="Q50" i="6"/>
  <c r="V13" i="6" s="1"/>
  <c r="Q54" i="6"/>
  <c r="V17" i="6" s="1"/>
  <c r="Q58" i="6"/>
  <c r="V21" i="6" s="1"/>
  <c r="Q52" i="6"/>
  <c r="V15" i="6" s="1"/>
  <c r="Q56" i="6"/>
  <c r="V19" i="6" s="1"/>
  <c r="Q60" i="6"/>
  <c r="V23" i="6" s="1"/>
  <c r="Q66" i="6"/>
  <c r="V29" i="6" s="1"/>
  <c r="Q62" i="6"/>
  <c r="V25" i="6" s="1"/>
  <c r="AE48" i="6"/>
  <c r="AE52" i="6"/>
  <c r="AE56" i="6"/>
  <c r="AE60" i="6"/>
  <c r="Q70" i="6"/>
  <c r="V33" i="6" s="1"/>
  <c r="Q74" i="6"/>
  <c r="V37" i="6" s="1"/>
  <c r="AH13" i="6"/>
  <c r="AG13" i="6"/>
  <c r="AH23" i="6"/>
  <c r="AG23" i="6"/>
  <c r="AH39" i="6"/>
  <c r="AG39" i="6"/>
  <c r="AH11" i="6"/>
  <c r="AG11" i="6"/>
  <c r="AH15" i="6"/>
  <c r="AG15" i="6"/>
  <c r="AH27" i="6"/>
  <c r="AG27" i="6"/>
  <c r="AH31" i="6"/>
  <c r="AG31" i="6"/>
  <c r="AH17" i="6"/>
  <c r="AG17" i="6"/>
  <c r="AH29" i="6"/>
  <c r="AG29" i="6"/>
  <c r="AH35" i="6"/>
  <c r="AG35" i="6"/>
  <c r="AH33" i="6"/>
  <c r="AG33" i="6"/>
  <c r="AH37" i="6"/>
  <c r="AG37" i="6"/>
  <c r="AH25" i="6"/>
  <c r="AG25" i="6"/>
  <c r="AH19" i="6"/>
  <c r="AG19" i="6"/>
  <c r="AE19" i="6"/>
  <c r="Z19" i="6"/>
  <c r="AE29" i="6"/>
  <c r="Z29" i="6"/>
  <c r="Z37" i="6"/>
  <c r="AE37" i="6"/>
  <c r="Q48" i="6"/>
  <c r="V11" i="6" s="1"/>
  <c r="Q64" i="6"/>
  <c r="V27" i="6" s="1"/>
  <c r="V31" i="6"/>
  <c r="Q72" i="6"/>
  <c r="V35" i="6" s="1"/>
  <c r="Q76" i="6"/>
  <c r="V39" i="6" s="1"/>
  <c r="X13" i="6"/>
  <c r="AE54" i="6"/>
  <c r="AE58" i="6"/>
  <c r="AE62" i="6"/>
  <c r="AE27" i="6"/>
  <c r="Z27" i="6"/>
  <c r="Z15" i="6"/>
  <c r="AE15" i="6"/>
  <c r="Z17" i="6"/>
  <c r="AE17" i="6"/>
  <c r="Z21" i="6"/>
  <c r="AE21" i="6"/>
  <c r="J48" i="6"/>
  <c r="U11" i="6" s="1"/>
  <c r="J52" i="6"/>
  <c r="U15" i="6" s="1"/>
  <c r="J56" i="6"/>
  <c r="U19" i="6" s="1"/>
  <c r="J60" i="6"/>
  <c r="U23" i="6" s="1"/>
  <c r="J66" i="6"/>
  <c r="U29" i="6" s="1"/>
  <c r="J70" i="6"/>
  <c r="U33" i="6" s="1"/>
  <c r="J74" i="6"/>
  <c r="U37" i="6" s="1"/>
  <c r="J62" i="6"/>
  <c r="U25" i="6" s="1"/>
  <c r="X50" i="6"/>
  <c r="W13" i="6" s="1"/>
  <c r="X54" i="6"/>
  <c r="W17" i="6" s="1"/>
  <c r="X58" i="6"/>
  <c r="W21" i="6" s="1"/>
  <c r="X64" i="6"/>
  <c r="W27" i="6" s="1"/>
  <c r="X68" i="6"/>
  <c r="W31" i="6" s="1"/>
  <c r="X72" i="6"/>
  <c r="W35" i="6" s="1"/>
  <c r="X62" i="6"/>
  <c r="W25" i="6" s="1"/>
  <c r="AE64" i="6"/>
  <c r="AE68" i="6"/>
  <c r="AE72" i="6"/>
  <c r="AE76" i="6"/>
  <c r="AE35" i="6"/>
  <c r="Z35" i="6"/>
  <c r="Z33" i="6"/>
  <c r="AE33" i="6"/>
  <c r="Z23" i="6"/>
  <c r="AE23" i="6"/>
  <c r="AE39" i="6"/>
  <c r="Z39" i="6"/>
  <c r="Z31" i="6"/>
  <c r="AE31" i="6"/>
  <c r="AE13" i="6"/>
  <c r="Z13" i="6"/>
  <c r="C76" i="6"/>
  <c r="T39" i="6" s="1"/>
  <c r="C52" i="6"/>
  <c r="T15" i="6" s="1"/>
  <c r="C56" i="6"/>
  <c r="T19" i="6" s="1"/>
  <c r="C64" i="6"/>
  <c r="T27" i="6" s="1"/>
  <c r="C68" i="6"/>
  <c r="T31" i="6" s="1"/>
  <c r="C72" i="6"/>
  <c r="T35" i="6" s="1"/>
  <c r="C62" i="6"/>
  <c r="T25" i="6" s="1"/>
  <c r="C60" i="6"/>
  <c r="T23" i="6" s="1"/>
  <c r="C66" i="6"/>
  <c r="T29" i="6" s="1"/>
  <c r="C58" i="6"/>
  <c r="T21" i="6" s="1"/>
  <c r="C70" i="6"/>
  <c r="T33" i="6" s="1"/>
  <c r="C74" i="6"/>
  <c r="T37" i="6" s="1"/>
  <c r="C54" i="6"/>
  <c r="T17" i="6" s="1"/>
  <c r="C48" i="6"/>
  <c r="T11" i="6" s="1"/>
  <c r="C50" i="6"/>
  <c r="T13" i="6" s="1"/>
  <c r="AK10" i="11"/>
  <c r="AM12" i="11"/>
  <c r="AM14" i="11"/>
  <c r="AO16" i="11"/>
  <c r="AO18" i="11"/>
  <c r="AO20" i="11"/>
  <c r="AP22" i="11"/>
  <c r="AK22" i="11" s="1"/>
  <c r="AK15" i="11"/>
  <c r="AN8" i="11"/>
  <c r="AN10" i="11"/>
  <c r="AN12" i="11"/>
  <c r="AN14" i="11"/>
  <c r="AP16" i="11"/>
  <c r="AP18" i="11"/>
  <c r="AP20" i="11"/>
  <c r="AL16" i="11"/>
  <c r="AO8" i="11"/>
  <c r="AO10" i="11"/>
  <c r="AO12" i="11"/>
  <c r="AO14" i="11"/>
  <c r="AM17" i="11"/>
  <c r="AM21" i="11"/>
  <c r="AL8" i="11"/>
  <c r="AL9" i="11"/>
  <c r="AK9" i="11" s="1"/>
  <c r="AL17" i="11"/>
  <c r="AK17" i="11" s="1"/>
  <c r="AP8" i="11"/>
  <c r="AP10" i="11"/>
  <c r="AP12" i="11"/>
  <c r="AP14" i="11"/>
  <c r="AN17" i="11"/>
  <c r="AK19" i="11"/>
  <c r="AN21" i="11"/>
  <c r="AO21" i="11"/>
  <c r="BC20" i="11"/>
  <c r="BI10" i="11"/>
  <c r="AQ22" i="11"/>
  <c r="AQ14" i="11"/>
  <c r="AQ15" i="11"/>
  <c r="AQ8" i="11"/>
  <c r="AQ10" i="11"/>
  <c r="AW22" i="11"/>
  <c r="AW18" i="11"/>
  <c r="BI18" i="11"/>
  <c r="BI8" i="11"/>
  <c r="BI11" i="11"/>
  <c r="BI12" i="11"/>
  <c r="BI22" i="11"/>
  <c r="BI21" i="11"/>
  <c r="AK11" i="11"/>
  <c r="AQ20" i="11"/>
  <c r="BI17" i="11"/>
  <c r="BI13" i="11"/>
  <c r="AQ12" i="11"/>
  <c r="AW8" i="11"/>
  <c r="AK13" i="11"/>
  <c r="BC22" i="11"/>
  <c r="BI20" i="11"/>
  <c r="BI16" i="11"/>
  <c r="Y13" i="11"/>
  <c r="AE9" i="11"/>
  <c r="BC8" i="11"/>
  <c r="BI15" i="11"/>
  <c r="BI9" i="11"/>
  <c r="BI14" i="11"/>
  <c r="AD16" i="11"/>
  <c r="AI16" i="11"/>
  <c r="U16" i="11"/>
  <c r="K16" i="11"/>
  <c r="V16" i="11"/>
  <c r="R16" i="11"/>
  <c r="AH16" i="11"/>
  <c r="AY16" i="11"/>
  <c r="L139" i="6" s="1"/>
  <c r="Z16" i="11"/>
  <c r="AJ16" i="11"/>
  <c r="L16" i="11"/>
  <c r="AA16" i="11"/>
  <c r="AZ16" i="11"/>
  <c r="M139" i="6" s="1"/>
  <c r="BA16" i="11"/>
  <c r="N139" i="6" s="1"/>
  <c r="AX16" i="11"/>
  <c r="K139" i="6" s="1"/>
  <c r="AS16" i="11"/>
  <c r="P16" i="11"/>
  <c r="H16" i="11"/>
  <c r="AU16" i="11"/>
  <c r="BB16" i="11"/>
  <c r="O139" i="6" s="1"/>
  <c r="AT16" i="11"/>
  <c r="AR16" i="11"/>
  <c r="Q16" i="11"/>
  <c r="X16" i="11"/>
  <c r="AV16" i="11"/>
  <c r="AB16" i="11"/>
  <c r="AG16" i="11"/>
  <c r="AF16" i="11"/>
  <c r="W16" i="11"/>
  <c r="T16" i="11"/>
  <c r="O16" i="11"/>
  <c r="N16" i="11"/>
  <c r="I16" i="11"/>
  <c r="AC16" i="11"/>
  <c r="J16" i="11"/>
  <c r="AW9" i="11"/>
  <c r="AW11" i="11"/>
  <c r="BC18" i="11"/>
  <c r="BC21" i="11"/>
  <c r="BC12" i="11"/>
  <c r="BC9" i="11"/>
  <c r="BC10" i="11"/>
  <c r="AW17" i="11"/>
  <c r="BC19" i="11"/>
  <c r="BC11" i="11"/>
  <c r="AW12" i="11"/>
  <c r="AW21" i="11"/>
  <c r="BC17" i="11"/>
  <c r="BC14" i="11"/>
  <c r="AW15" i="11"/>
  <c r="AW13" i="11"/>
  <c r="AW19" i="11"/>
  <c r="AW20" i="11"/>
  <c r="AW14" i="11"/>
  <c r="AW10" i="11"/>
  <c r="AQ21" i="11"/>
  <c r="AQ13" i="11"/>
  <c r="AQ11" i="11"/>
  <c r="AQ19" i="11"/>
  <c r="AQ9" i="11"/>
  <c r="AQ18" i="11"/>
  <c r="AQ17" i="11"/>
  <c r="S18" i="11"/>
  <c r="Y22" i="11"/>
  <c r="AE18" i="11"/>
  <c r="Y8" i="11"/>
  <c r="Y20" i="11"/>
  <c r="M8" i="11"/>
  <c r="AE14" i="11"/>
  <c r="S19" i="11"/>
  <c r="AE10" i="11"/>
  <c r="AE19" i="11"/>
  <c r="S10" i="11"/>
  <c r="AE20" i="11"/>
  <c r="AE12" i="11"/>
  <c r="AE21" i="11"/>
  <c r="AE13" i="11"/>
  <c r="AE22" i="11"/>
  <c r="AE15" i="11"/>
  <c r="AE17" i="11"/>
  <c r="AE8" i="11"/>
  <c r="AE11" i="11"/>
  <c r="S20" i="11"/>
  <c r="S11" i="11"/>
  <c r="S21" i="11"/>
  <c r="S14" i="11"/>
  <c r="S22" i="11"/>
  <c r="S15" i="11"/>
  <c r="S8" i="11"/>
  <c r="S13" i="11"/>
  <c r="S9" i="11"/>
  <c r="S12" i="11"/>
  <c r="S17" i="11"/>
  <c r="Y15" i="11"/>
  <c r="Y17" i="11"/>
  <c r="Y9" i="11"/>
  <c r="Y10" i="11"/>
  <c r="Y18" i="11"/>
  <c r="Y21" i="11"/>
  <c r="Y11" i="11"/>
  <c r="Y12" i="11"/>
  <c r="Y19" i="11"/>
  <c r="Y14" i="11"/>
  <c r="M10" i="11"/>
  <c r="M12" i="11"/>
  <c r="M11" i="11"/>
  <c r="M15" i="11"/>
  <c r="M18" i="11"/>
  <c r="M17" i="11"/>
  <c r="M19" i="11"/>
  <c r="M20" i="11"/>
  <c r="M13" i="11"/>
  <c r="M21" i="11"/>
  <c r="M14" i="11"/>
  <c r="M22" i="11"/>
  <c r="M9" i="11"/>
  <c r="G11" i="11"/>
  <c r="G19" i="11"/>
  <c r="G10" i="11"/>
  <c r="G13" i="11"/>
  <c r="G12" i="11"/>
  <c r="G14" i="11"/>
  <c r="G20" i="11"/>
  <c r="G17" i="11"/>
  <c r="G21" i="11"/>
  <c r="C11" i="11"/>
  <c r="BK67" i="3"/>
  <c r="I67" i="3"/>
  <c r="BD67" i="3"/>
  <c r="B67" i="3"/>
  <c r="BR67" i="3"/>
  <c r="P67" i="3"/>
  <c r="BY67" i="3"/>
  <c r="W67" i="3"/>
  <c r="AY67" i="3"/>
  <c r="CT67" i="3"/>
  <c r="AR67" i="3"/>
  <c r="CM67" i="3"/>
  <c r="AK67" i="3"/>
  <c r="CF67" i="3"/>
  <c r="AD67" i="3"/>
  <c r="I139" i="6" l="1"/>
  <c r="AF27" i="6" s="1"/>
  <c r="X35" i="6"/>
  <c r="AL109" i="6"/>
  <c r="AM109" i="6" s="1"/>
  <c r="X33" i="6"/>
  <c r="AL107" i="6"/>
  <c r="AM107" i="6" s="1"/>
  <c r="X39" i="6"/>
  <c r="AL113" i="6"/>
  <c r="AM113" i="6" s="1"/>
  <c r="X29" i="6"/>
  <c r="AL103" i="6"/>
  <c r="AM103" i="6" s="1"/>
  <c r="X31" i="6"/>
  <c r="AL105" i="6"/>
  <c r="AM105" i="6" s="1"/>
  <c r="X23" i="6"/>
  <c r="AL97" i="6"/>
  <c r="AM97" i="6" s="1"/>
  <c r="X27" i="6"/>
  <c r="AL101" i="6"/>
  <c r="AM101" i="6" s="1"/>
  <c r="X25" i="6"/>
  <c r="AL99" i="6"/>
  <c r="AM99" i="6" s="1"/>
  <c r="X19" i="6"/>
  <c r="AL93" i="6"/>
  <c r="AM93" i="6" s="1"/>
  <c r="X21" i="6"/>
  <c r="AL95" i="6"/>
  <c r="AM95" i="6" s="1"/>
  <c r="X15" i="6"/>
  <c r="AL89" i="6"/>
  <c r="AM89" i="6" s="1"/>
  <c r="X17" i="6"/>
  <c r="AL91" i="6"/>
  <c r="AM91" i="6" s="1"/>
  <c r="X11" i="6"/>
  <c r="AL85" i="6"/>
  <c r="AM85" i="6" s="1"/>
  <c r="AN85" i="6" s="1"/>
  <c r="AO85" i="6" s="1"/>
  <c r="AP85" i="6" s="1"/>
  <c r="AQ85" i="6" s="1"/>
  <c r="X37" i="6"/>
  <c r="AL111" i="6"/>
  <c r="AM111" i="6" s="1"/>
  <c r="AK8" i="11"/>
  <c r="AK16" i="11"/>
  <c r="AK21" i="11"/>
  <c r="AK20" i="11"/>
  <c r="AK18" i="11"/>
  <c r="AK14" i="11"/>
  <c r="AK12" i="11"/>
  <c r="M16" i="11"/>
  <c r="S16" i="11"/>
  <c r="AW16" i="11"/>
  <c r="BC16" i="11"/>
  <c r="Y16" i="11"/>
  <c r="AE16" i="11"/>
  <c r="G16" i="11"/>
  <c r="AQ16" i="11"/>
  <c r="H6" i="3"/>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D9" i="3" a="1"/>
  <c r="D9" i="3" s="1"/>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AE13" i="3" l="1"/>
  <c r="AE11" i="3"/>
  <c r="AE8" i="3"/>
  <c r="AE10" i="3"/>
  <c r="AE15" i="3"/>
  <c r="AE17" i="3"/>
  <c r="AE7" i="3"/>
  <c r="AE18" i="3"/>
  <c r="AE6" i="3"/>
  <c r="AE12" i="3"/>
  <c r="AE14" i="3"/>
  <c r="AE19" i="3"/>
  <c r="AE9" i="3"/>
  <c r="AE20" i="3"/>
  <c r="AE16" i="3"/>
  <c r="M6" i="3"/>
  <c r="S20" i="3"/>
  <c r="S19" i="3"/>
  <c r="S10" i="3"/>
  <c r="Y13" i="3"/>
  <c r="S12" i="3"/>
  <c r="S11" i="3"/>
  <c r="C7" i="3"/>
  <c r="C9" i="3"/>
  <c r="C12" i="3"/>
  <c r="C14" i="3"/>
  <c r="C20" i="3"/>
  <c r="Y6" i="3"/>
  <c r="Y14" i="3"/>
  <c r="S13" i="3"/>
  <c r="Y7" i="3"/>
  <c r="Y15" i="3"/>
  <c r="S14" i="3"/>
  <c r="Y8" i="3"/>
  <c r="Y16" i="3"/>
  <c r="S15" i="3"/>
  <c r="S6" i="3"/>
  <c r="Y9" i="3"/>
  <c r="Y17" i="3"/>
  <c r="S8" i="3"/>
  <c r="S16" i="3"/>
  <c r="S7" i="3"/>
  <c r="C6" i="3"/>
  <c r="C8" i="3"/>
  <c r="C10" i="3"/>
  <c r="C13" i="3"/>
  <c r="C15" i="3"/>
  <c r="C17" i="3"/>
  <c r="C19" i="3"/>
  <c r="Y10" i="3"/>
  <c r="Y18" i="3"/>
  <c r="S17" i="3"/>
  <c r="C11" i="3"/>
  <c r="Y11" i="3"/>
  <c r="Y19" i="3"/>
  <c r="S18" i="3"/>
  <c r="S9" i="3"/>
  <c r="C16" i="3"/>
  <c r="C18" i="3"/>
  <c r="Y12" i="3"/>
  <c r="Y20" i="3"/>
  <c r="M11" i="3"/>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2"/>
        </ext>
      </extLst>
    </bk>
    <bk>
      <extLst>
        <ext uri="{3e2802c4-a4d2-4d8b-9148-e3be6c30e623}">
          <xlrd:rvb i="5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<sst xmlns="http://schemas.openxmlformats.org/spreadsheetml/2006/main" count="4113" uniqueCount="483">
  <si>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</si>
  <si>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</si>
  <si>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</si>
  <si>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</si>
  <si>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</si>
  <si>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</si>
  <si>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</si>
  <si>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</si>
  <si>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</si>
  <si>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</si>
  <si>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</si>
  <si>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</si>
  <si>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</si>
  <si>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</si>
  <si>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</si>
  <si>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</si>
  <si>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</si>
  <si>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</si>
  <si>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</si>
  <si>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</si>
  <si>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</si>
  <si>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</si>
  <si>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</si>
  <si>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</si>
  <si>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</si>
  <si>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</si>
  <si>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</si>
  <si>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</si>
  <si>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</si>
  <si>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</si>
  <si>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</si>
  <si>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</si>
  <si>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</si>
  <si>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</si>
  <si>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</si>
  <si>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</si>
  <si>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</si>
  <si>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</si>
  <si>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</si>
  <si>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</si>
  <si>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</si>
  <si>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</si>
  <si>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</si>
  <si>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</si>
  <si>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</si>
  <si>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</si>
  <si>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</si>
  <si>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</si>
  <si>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</si>
  <si>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</si>
  <si>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</si>
  <si>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</si>
  <si>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</si>
  <si>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</si>
  <si>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</si>
  <si>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</si>
  <si>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</si>
  <si>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</si>
  <si>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</si>
  <si>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</si>
  <si>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</si>
  <si>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</si>
  <si>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</si>
  <si>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</si>
  <si>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</si>
  <si>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</si>
  <si>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</si>
  <si>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</si>
  <si>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</si>
  <si>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</si>
  <si>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</si>
  <si>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</si>
  <si>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</si>
  <si>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</si>
  <si>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</si>
  <si>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</si>
  <si>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</si>
  <si>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</si>
  <si>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</si>
  <si>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</si>
  <si>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</si>
  <si>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</si>
  <si>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</si>
  <si>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</si>
  <si>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</si>
  <si>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</si>
  <si>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</si>
  <si>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</si>
  <si>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</si>
  <si>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</si>
  <si>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</si>
  <si>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</si>
  <si>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</si>
  <si>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</si>
  <si>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</si>
  <si>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</si>
  <si>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</si>
  <si>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</si>
  <si>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</si>
  <si>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</si>
  <si>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</si>
  <si>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</si>
  <si>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</si>
  <si>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</si>
  <si>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</si>
  <si>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</si>
  <si>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</si>
  <si>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</si>
  <si>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</si>
  <si>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</si>
  <si>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</si>
  <si>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</si>
  <si>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</si>
  <si>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</si>
  <si>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</si>
  <si>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</si>
  <si>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</si>
  <si>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</si>
  <si>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</si>
  <si>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</si>
  <si>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</si>
  <si>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</si>
  <si>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</si>
  <si>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</si>
  <si>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</si>
  <si>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</si>
  <si>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</si>
  <si>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</si>
  <si>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</si>
  <si>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</si>
  <si>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</si>
  <si>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</si>
  <si>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</si>
  <si>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</si>
  <si>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</si>
  <si>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</si>
  <si>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</si>
  <si>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</si>
  <si>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</si>
  <si>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</si>
  <si>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</si>
  <si>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</si>
  <si>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</si>
  <si>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</si>
  <si>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</si>
  <si>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</si>
  <si>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</si>
  <si>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</si>
  <si>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</si>
  <si>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</si>
  <si>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</si>
  <si>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</si>
  <si>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</si>
  <si>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</si>
  <si>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</si>
  <si>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</si>
  <si>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</si>
  <si>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</si>
  <si>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</si>
  <si>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</si>
  <si>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</si>
  <si>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</si>
  <si>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</si>
  <si>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</si>
  <si>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</si>
  <si>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</si>
  <si>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</si>
  <si>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</si>
  <si>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</si>
  <si>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</si>
  <si>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</si>
  <si>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</si>
  <si>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</si>
  <si>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</si>
  <si>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</si>
  <si>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</si>
  <si>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</si>
  <si>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</si>
  <si>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</si>
  <si>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</si>
  <si>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</si>
  <si>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</si>
  <si>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</si>
  <si>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</si>
  <si>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</si>
  <si>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</si>
  <si>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</si>
  <si>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</si>
  <si>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</si>
  <si>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</si>
  <si>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</si>
  <si>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</si>
  <si>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</si>
  <si>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</si>
  <si>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</si>
  <si>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</si>
  <si>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</si>
  <si>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</si>
  <si>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</si>
  <si>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</si>
  <si>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</si>
  <si>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</si>
  <si>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</si>
  <si>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</si>
  <si>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</si>
  <si>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</si>
  <si>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</si>
  <si>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</si>
  <si>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</si>
  <si>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</si>
  <si>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</si>
  <si>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</si>
  <si>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</si>
  <si>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</si>
  <si>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</si>
  <si>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</si>
  <si>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</si>
  <si>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</si>
  <si>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</si>
  <si>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</si>
  <si>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</si>
  <si>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</si>
  <si>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</si>
  <si>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</si>
  <si>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</si>
  <si>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</si>
  <si>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</si>
  <si>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</si>
  <si>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</si>
  <si>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</si>
  <si>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</si>
  <si>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</si>
  <si>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</si>
  <si>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</si>
  <si>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</si>
  <si>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</si>
  <si>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</si>
  <si>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</si>
  <si>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</si>
  <si>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</si>
  <si>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</si>
  <si>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</si>
  <si>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</si>
  <si>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</si>
  <si>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</si>
  <si>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</si>
  <si>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</si>
  <si>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</si>
  <si>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</si>
  <si>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</si>
  <si>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</si>
  <si>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</si>
  <si>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</si>
  <si>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</si>
  <si>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</si>
  <si>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</si>
  <si>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</si>
  <si>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</si>
  <si>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</si>
  <si>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</si>
  <si>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</si>
  <si>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</si>
  <si>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</si>
  <si>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</si>
  <si>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</si>
  <si>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</si>
  <si>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</si>
  <si>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</si>
  <si>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</si>
  <si>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</si>
  <si>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</si>
  <si>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</si>
  <si>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</si>
  <si>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</si>
  <si>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</si>
  <si>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</si>
  <si>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</si>
  <si>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</si>
  <si>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</si>
  <si>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</si>
  <si>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</si>
  <si>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</si>
  <si>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</si>
  <si>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</si>
  <si>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</si>
  <si>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</si>
  <si>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</si>
  <si>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</si>
  <si>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</si>
  <si>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</si>
  <si>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</si>
  <si>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</si>
  <si>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</si>
  <si>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</si>
  <si>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</si>
  <si>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</si>
  <si>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</si>
  <si>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</si>
  <si>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</si>
  <si>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</si>
  <si>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</si>
  <si>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</si>
  <si>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</si>
  <si>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</si>
  <si>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</si>
  <si>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</si>
  <si>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</si>
  <si>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</si>
  <si>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</si>
  <si>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</si>
  <si>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</si>
  <si>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</si>
  <si>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</si>
  <si>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</si>
  <si>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</si>
  <si>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</si>
  <si>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</si>
  <si>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</si>
  <si>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</si>
  <si>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</si>
  <si>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</si>
  <si>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</si>
  <si>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</si>
  <si>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</si>
  <si>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</si>
  <si>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</si>
  <si>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</si>
  <si>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</si>
  <si>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</si>
  <si>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</si>
  <si>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</si>
  <si>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</si>
  <si>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</si>
  <si>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</si>
  <si>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</si>
  <si>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</si>
  <si>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</si>
  <si>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</si>
  <si>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</si>
  <si>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</si>
  <si>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</si>
  <si>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</si>
  <si>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</si>
  <si>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</si>
  <si>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</si>
  <si>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</si>
  <si>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</si>
  <si>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</si>
  <si>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</si>
  <si>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</si>
  <si>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</si>
  <si>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</si>
  <si>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</si>
  <si>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</si>
  <si>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</si>
  <si>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</si>
  <si>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</si>
  <si>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</si>
  <si>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</si>
  <si>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</si>
  <si>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</si>
  <si>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</si>
  <si>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</si>
  <si>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</si>
  <si>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</si>
  <si>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</si>
  <si>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</si>
  <si>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</si>
  <si>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</si>
  <si>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</si>
  <si>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</si>
  <si>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</si>
  <si>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</si>
  <si>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</si>
  <si>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</si>
  <si>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</si>
  <si>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</si>
  <si>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</si>
  <si>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</si>
  <si>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</si>
  <si>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</si>
  <si>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</si>
  <si>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</si>
  <si>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</si>
  <si>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</si>
  <si>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</si>
  <si>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</si>
  <si>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</si>
  <si>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</si>
  <si>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</si>
  <si>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</si>
  <si>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</si>
  <si>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</si>
  <si>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</si>
  <si>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</si>
  <si>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</si>
  <si>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</si>
  <si>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</si>
  <si>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</si>
  <si>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</si>
  <si>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</si>
  <si>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</si>
  <si>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</si>
  <si>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</si>
  <si>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</si>
  <si>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</si>
  <si>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</si>
  <si>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</si>
  <si>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</si>
  <si>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</si>
  <si>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</si>
  <si>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</si>
  <si>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</si>
  <si>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tangibleBookValuePerShare</t>
  </si>
  <si>
    <t>shareholdersEquityPerShare</t>
  </si>
  <si>
    <t>interestDebtPerShare</t>
  </si>
  <si>
    <t>marketCap</t>
  </si>
  <si>
    <t>enterpriseValue</t>
  </si>
  <si>
    <t>pocfratio</t>
  </si>
  <si>
    <t>pfcfRatio</t>
  </si>
  <si>
    <t>pbRatio</t>
  </si>
  <si>
    <t>ptbRatio</t>
  </si>
  <si>
    <t>evToSales</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</si>
  <si>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</si>
  <si>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</si>
  <si>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</si>
  <si>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</si>
  <si>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</si>
  <si>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</si>
  <si>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</si>
  <si>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</si>
  <si>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</si>
  <si>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</si>
  <si>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</si>
  <si>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</si>
  <si>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</si>
  <si>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</si>
  <si>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</si>
  <si>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</si>
  <si>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</si>
  <si>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</si>
  <si>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</si>
  <si>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</si>
  <si>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</si>
  <si>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</si>
  <si>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</si>
  <si>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</si>
  <si>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</si>
  <si>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</si>
  <si>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</si>
  <si>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</si>
  <si>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</si>
  <si>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</si>
  <si>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</si>
  <si>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</si>
  <si>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</si>
  <si>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</si>
  <si>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</si>
  <si>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capexPerShare</t>
  </si>
  <si>
    <t>Key Metrics</t>
  </si>
  <si>
    <t>P/E</t>
  </si>
  <si>
    <t>ROE</t>
  </si>
  <si>
    <t>InventoryTurnover</t>
  </si>
  <si>
    <t>BookValuePerShare</t>
  </si>
  <si>
    <t>Efficiency</t>
  </si>
  <si>
    <t>Liquidity</t>
  </si>
  <si>
    <t>Profitability</t>
  </si>
  <si>
    <t>Average</t>
  </si>
  <si>
    <t>Margin Avg.</t>
  </si>
  <si>
    <t>D/A</t>
  </si>
  <si>
    <t>Valuations</t>
  </si>
  <si>
    <t>CA/CL</t>
  </si>
  <si>
    <t>D/E</t>
  </si>
  <si>
    <t>Leverage</t>
  </si>
  <si>
    <t>Efficiency, Leverage, Liquidity</t>
  </si>
  <si>
    <t>EV/EBITDA - Multiple</t>
  </si>
  <si>
    <t>Gordan Growth</t>
  </si>
  <si>
    <t>FCFF - Forcast</t>
  </si>
  <si>
    <t>Present Values</t>
  </si>
  <si>
    <t xml:space="preserve">Industry Average </t>
  </si>
  <si>
    <t>Rev/Share</t>
  </si>
  <si>
    <t>BV/Share</t>
  </si>
  <si>
    <t>FORTINET, INC. (XNAS:FTNT)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</si>
</sst>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72" formatCode="0.0"/>
    <numFmt numFmtId="173" formatCode="0.0000000"/>
    <numFmt numFmtId="174" formatCode="0.00\x"/>
  </numFmts>
  <fonts count="30"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b/>
      <sz val="10"/>
      <color rgb="FF000000"/>
      <name val="Arial"/>
      <family val="2"/>
    </font>
    <font>
      <sz val="10"/>
      <color rgb="FFFF0000"/>
      <name val="Arial"/>
      <family val="2"/>
    </font>
    <font>
      <sz val="10"/>
      <color theme="8" tint="-0.249977111117893"/>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
      <patternFill patternType="solid">
        <fgColor theme="0" tint="-4.9989318521683403E-2"/>
        <bgColor rgb="FF000000"/>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402">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0" fontId="1" fillId="6" borderId="0" xfId="0" applyFont="1" applyFill="1"/>
    <xf numFmtId="0" fontId="0" fillId="2" borderId="5" xfId="0" applyFill="1" applyBorder="1" applyAlignment="1"/>
    <xf numFmtId="0" fontId="0" fillId="2" borderId="11" xfId="0" applyFill="1" applyBorder="1" applyAlignment="1">
      <alignment horizontal="center"/>
    </xf>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0" fillId="2" borderId="5" xfId="0" applyFill="1" applyBorder="1" applyAlignment="1"/>
    <xf numFmtId="0" fontId="0" fillId="2" borderId="8" xfId="0" applyFill="1" applyBorder="1" applyAlignment="1">
      <alignment horizontal="center"/>
    </xf>
    <xf numFmtId="0" fontId="0" fillId="2" borderId="5" xfId="0" applyFill="1" applyBorder="1" applyAlignment="1">
      <alignment horizont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6" xfId="0" applyFill="1" applyBorder="1"/>
    <xf numFmtId="0" fontId="0" fillId="2" borderId="8" xfId="0"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1" fillId="2" borderId="8" xfId="0" applyFont="1" applyFill="1" applyBorder="1" applyAlignment="1">
      <alignment horizontal="center"/>
    </xf>
    <xf numFmtId="0" fontId="0" fillId="2" borderId="0" xfId="2" applyNumberFormat="1" applyFont="1" applyFill="1"/>
    <xf numFmtId="0" fontId="1" fillId="2" borderId="0" xfId="2" applyNumberFormat="1" applyFont="1" applyFill="1"/>
    <xf numFmtId="0" fontId="1" fillId="2" borderId="11" xfId="0" applyFont="1" applyFill="1" applyBorder="1" applyAlignment="1">
      <alignment horizontal="center"/>
    </xf>
    <xf numFmtId="172" fontId="0" fillId="2" borderId="7" xfId="1" applyNumberFormat="1" applyFont="1" applyFill="1" applyBorder="1" applyAlignment="1"/>
    <xf numFmtId="172" fontId="0" fillId="2" borderId="10" xfId="1" applyNumberFormat="1" applyFont="1" applyFill="1" applyBorder="1" applyAlignment="1"/>
    <xf numFmtId="2" fontId="1" fillId="2" borderId="11" xfId="0" applyNumberFormat="1" applyFont="1" applyFill="1" applyBorder="1"/>
    <xf numFmtId="172" fontId="0" fillId="2" borderId="0" xfId="0" applyNumberFormat="1" applyFill="1" applyBorder="1" applyAlignment="1"/>
    <xf numFmtId="2" fontId="1" fillId="2" borderId="10" xfId="0" applyNumberFormat="1" applyFont="1" applyFill="1" applyBorder="1"/>
    <xf numFmtId="2" fontId="27" fillId="4" borderId="11" xfId="0" applyNumberFormat="1" applyFont="1" applyFill="1" applyBorder="1"/>
    <xf numFmtId="2" fontId="1" fillId="2" borderId="11" xfId="0" applyNumberFormat="1" applyFont="1" applyFill="1" applyBorder="1" applyAlignment="1">
      <alignment horizontal="center"/>
    </xf>
    <xf numFmtId="0" fontId="0" fillId="2" borderId="2" xfId="0" applyFill="1" applyBorder="1" applyAlignment="1">
      <alignment horizontal="center"/>
    </xf>
    <xf numFmtId="0" fontId="0" fillId="2" borderId="9" xfId="0" applyFill="1" applyBorder="1"/>
    <xf numFmtId="0" fontId="0" fillId="2" borderId="7" xfId="0" applyFill="1" applyBorder="1" applyAlignment="1">
      <alignment horizontal="center" vertical="center"/>
    </xf>
    <xf numFmtId="0" fontId="0" fillId="2" borderId="8" xfId="0"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6" xfId="1" applyNumberFormat="1" applyFont="1" applyFill="1" applyBorder="1" applyAlignment="1">
      <alignment horizontal="center" vertical="center"/>
    </xf>
    <xf numFmtId="0" fontId="0" fillId="2" borderId="2" xfId="0" applyFill="1" applyBorder="1" applyAlignment="1"/>
    <xf numFmtId="0" fontId="0" fillId="2" borderId="3" xfId="0" applyFill="1" applyBorder="1" applyAlignment="1"/>
    <xf numFmtId="173" fontId="17" fillId="2" borderId="0" xfId="0" applyNumberFormat="1" applyFont="1" applyFill="1" applyAlignment="1">
      <alignment horizontal="center"/>
    </xf>
    <xf numFmtId="0" fontId="24" fillId="7" borderId="0" xfId="0" applyFont="1" applyFill="1" applyAlignment="1">
      <alignment horizontal="center"/>
    </xf>
    <xf numFmtId="0" fontId="28" fillId="2" borderId="0" xfId="0" applyFont="1" applyFill="1" applyBorder="1"/>
    <xf numFmtId="3" fontId="28" fillId="2" borderId="0" xfId="1" applyNumberFormat="1" applyFont="1" applyFill="1" applyBorder="1" applyAlignment="1">
      <alignment horizontal="center" vertical="center"/>
    </xf>
    <xf numFmtId="9" fontId="28" fillId="2" borderId="0" xfId="1" applyFont="1" applyFill="1" applyBorder="1" applyAlignment="1">
      <alignment horizontal="center" vertical="center"/>
    </xf>
    <xf numFmtId="9" fontId="28" fillId="2" borderId="6" xfId="1" applyFont="1" applyFill="1" applyBorder="1" applyAlignment="1">
      <alignment horizontal="center" vertical="center"/>
    </xf>
    <xf numFmtId="9" fontId="28" fillId="2" borderId="0" xfId="1" applyFont="1" applyFill="1" applyBorder="1"/>
    <xf numFmtId="0" fontId="28" fillId="2" borderId="0" xfId="0" applyFont="1" applyFill="1"/>
    <xf numFmtId="0" fontId="28" fillId="2" borderId="5" xfId="0" applyFont="1" applyFill="1" applyBorder="1" applyAlignment="1">
      <alignment horizontal="center" vertical="center"/>
    </xf>
    <xf numFmtId="9" fontId="28" fillId="2" borderId="5" xfId="1" applyFont="1" applyFill="1" applyBorder="1" applyAlignment="1">
      <alignment horizontal="center" vertical="center"/>
    </xf>
    <xf numFmtId="9" fontId="28" fillId="2" borderId="4" xfId="1" applyFont="1"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9" fontId="0" fillId="2" borderId="0" xfId="1" applyFont="1" applyFill="1" applyBorder="1" applyAlignment="1">
      <alignment horizontal="center" vertical="center"/>
    </xf>
    <xf numFmtId="9" fontId="0" fillId="2" borderId="0" xfId="1" applyFont="1" applyFill="1" applyBorder="1" applyAlignment="1">
      <alignment horizontal="center"/>
    </xf>
    <xf numFmtId="2" fontId="1" fillId="2" borderId="1" xfId="0" applyNumberFormat="1" applyFont="1" applyFill="1" applyBorder="1" applyAlignment="1">
      <alignment horizontal="center"/>
    </xf>
    <xf numFmtId="0" fontId="0" fillId="2" borderId="5" xfId="0" applyFill="1" applyBorder="1" applyAlignment="1"/>
    <xf numFmtId="0" fontId="1" fillId="2" borderId="8" xfId="0" applyFont="1" applyFill="1" applyBorder="1" applyAlignment="1">
      <alignment horizontal="left" vertical="center"/>
    </xf>
    <xf numFmtId="0" fontId="0" fillId="2" borderId="10" xfId="0" applyFill="1" applyBorder="1"/>
    <xf numFmtId="0" fontId="28" fillId="2" borderId="10" xfId="0" applyFont="1" applyFill="1" applyBorder="1"/>
    <xf numFmtId="0" fontId="0" fillId="2" borderId="0" xfId="0" applyFill="1" applyBorder="1" applyAlignment="1">
      <alignment horizontal="left" vertical="center"/>
    </xf>
    <xf numFmtId="0" fontId="28" fillId="2" borderId="0" xfId="0" applyFont="1" applyFill="1" applyBorder="1" applyAlignment="1">
      <alignment horizontal="center" vertical="center"/>
    </xf>
    <xf numFmtId="0" fontId="17" fillId="2" borderId="0" xfId="0" applyFont="1" applyFill="1" applyBorder="1"/>
    <xf numFmtId="0" fontId="17" fillId="2" borderId="7" xfId="0" applyFont="1" applyFill="1" applyBorder="1"/>
    <xf numFmtId="0" fontId="17" fillId="2" borderId="8" xfId="0" applyFont="1" applyFill="1" applyBorder="1"/>
    <xf numFmtId="0" fontId="0" fillId="2" borderId="4" xfId="0" applyFill="1" applyBorder="1" applyAlignment="1"/>
    <xf numFmtId="0" fontId="0" fillId="2" borderId="0" xfId="0" applyFill="1" applyBorder="1" applyAlignment="1">
      <alignment horizontal="left"/>
    </xf>
    <xf numFmtId="164" fontId="0" fillId="2" borderId="0" xfId="0" applyNumberFormat="1" applyFill="1" applyBorder="1" applyAlignment="1"/>
    <xf numFmtId="171" fontId="0" fillId="2" borderId="0" xfId="0" applyNumberFormat="1" applyFill="1" applyBorder="1" applyAlignment="1"/>
    <xf numFmtId="3" fontId="0" fillId="2" borderId="0" xfId="0" applyNumberFormat="1" applyFill="1" applyBorder="1" applyAlignment="1"/>
    <xf numFmtId="1" fontId="0" fillId="2" borderId="0" xfId="0" applyNumberFormat="1" applyFill="1" applyBorder="1" applyAlignment="1"/>
    <xf numFmtId="172" fontId="0" fillId="2" borderId="6" xfId="0" applyNumberFormat="1" applyFill="1" applyBorder="1" applyAlignment="1"/>
    <xf numFmtId="0" fontId="0" fillId="2" borderId="5" xfId="0" applyFill="1" applyBorder="1" applyAlignment="1">
      <alignment horizontal="left"/>
    </xf>
    <xf numFmtId="164" fontId="0" fillId="2" borderId="5" xfId="0" applyNumberFormat="1" applyFill="1" applyBorder="1" applyAlignment="1"/>
    <xf numFmtId="171" fontId="0" fillId="2" borderId="5" xfId="0" applyNumberFormat="1" applyFill="1" applyBorder="1" applyAlignment="1"/>
    <xf numFmtId="3" fontId="0" fillId="2" borderId="5" xfId="0" applyNumberFormat="1" applyFill="1" applyBorder="1" applyAlignment="1"/>
    <xf numFmtId="172" fontId="0" fillId="2" borderId="11" xfId="1" applyNumberFormat="1" applyFont="1" applyFill="1" applyBorder="1" applyAlignment="1"/>
    <xf numFmtId="172" fontId="0" fillId="2" borderId="5" xfId="0" applyNumberFormat="1" applyFill="1" applyBorder="1" applyAlignment="1"/>
    <xf numFmtId="1" fontId="0" fillId="2" borderId="11" xfId="1" applyNumberFormat="1" applyFont="1" applyFill="1" applyBorder="1" applyAlignment="1"/>
    <xf numFmtId="1" fontId="0" fillId="2" borderId="5" xfId="0" applyNumberFormat="1" applyFill="1" applyBorder="1" applyAlignment="1"/>
    <xf numFmtId="172" fontId="0" fillId="2" borderId="4" xfId="0" applyNumberFormat="1" applyFill="1" applyBorder="1" applyAlignment="1"/>
    <xf numFmtId="3" fontId="0" fillId="2" borderId="8" xfId="0" applyNumberFormat="1" applyFill="1" applyBorder="1" applyAlignment="1">
      <alignment horizontal="right" vertical="center"/>
    </xf>
    <xf numFmtId="0" fontId="0" fillId="2" borderId="8" xfId="0" applyFill="1" applyBorder="1" applyAlignment="1">
      <alignment horizontal="right"/>
    </xf>
    <xf numFmtId="0" fontId="0" fillId="2" borderId="9" xfId="0" applyFill="1" applyBorder="1" applyAlignment="1">
      <alignment horizontal="right"/>
    </xf>
    <xf numFmtId="9" fontId="28" fillId="2" borderId="0" xfId="1" applyFont="1" applyFill="1" applyBorder="1" applyAlignment="1">
      <alignment horizontal="right" vertical="center"/>
    </xf>
    <xf numFmtId="3" fontId="0" fillId="2" borderId="0" xfId="0" applyNumberFormat="1" applyFill="1" applyBorder="1" applyAlignment="1">
      <alignment horizontal="right" vertical="center"/>
    </xf>
    <xf numFmtId="0" fontId="0" fillId="2" borderId="0" xfId="0" applyFill="1" applyBorder="1" applyAlignment="1">
      <alignment horizontal="right"/>
    </xf>
    <xf numFmtId="0" fontId="0" fillId="2" borderId="6" xfId="0" applyFill="1" applyBorder="1" applyAlignment="1">
      <alignment horizontal="right"/>
    </xf>
    <xf numFmtId="174" fontId="29" fillId="2" borderId="8" xfId="0" applyNumberFormat="1" applyFont="1" applyFill="1" applyBorder="1" applyAlignment="1">
      <alignment horizontal="center" vertical="center"/>
    </xf>
    <xf numFmtId="174" fontId="0" fillId="2" borderId="8" xfId="0" applyNumberFormat="1" applyFill="1" applyBorder="1" applyAlignment="1">
      <alignment horizontal="center" vertical="center"/>
    </xf>
    <xf numFmtId="174" fontId="0" fillId="2" borderId="9" xfId="0" applyNumberFormat="1" applyFill="1" applyBorder="1" applyAlignment="1">
      <alignment horizontal="center" vertical="center"/>
    </xf>
    <xf numFmtId="0" fontId="0" fillId="2" borderId="4" xfId="0" applyFill="1" applyBorder="1"/>
    <xf numFmtId="0" fontId="0" fillId="2" borderId="1" xfId="0" applyFill="1" applyBorder="1" applyAlignment="1">
      <alignment horizontal="center" vertical="center"/>
    </xf>
    <xf numFmtId="174" fontId="29" fillId="2" borderId="2" xfId="0" applyNumberFormat="1" applyFont="1" applyFill="1" applyBorder="1" applyAlignment="1">
      <alignment horizontal="center" vertical="center"/>
    </xf>
    <xf numFmtId="174" fontId="0" fillId="2" borderId="2" xfId="0" applyNumberFormat="1" applyFill="1" applyBorder="1" applyAlignment="1">
      <alignment horizontal="center" vertical="center"/>
    </xf>
    <xf numFmtId="0" fontId="0" fillId="2" borderId="11" xfId="0" applyFill="1" applyBorder="1"/>
    <xf numFmtId="0" fontId="0" fillId="2" borderId="13" xfId="0" applyFill="1" applyBorder="1"/>
    <xf numFmtId="0" fontId="0" fillId="2" borderId="14" xfId="0" applyFill="1" applyBorder="1"/>
    <xf numFmtId="0" fontId="0" fillId="2" borderId="15" xfId="0" applyFill="1" applyBorder="1" applyAlignment="1">
      <alignment horizontal="center"/>
    </xf>
    <xf numFmtId="0" fontId="0" fillId="2" borderId="0" xfId="0" applyFill="1" applyBorder="1" applyAlignment="1">
      <alignment vertical="center"/>
    </xf>
    <xf numFmtId="174" fontId="29" fillId="2" borderId="1" xfId="0" applyNumberFormat="1" applyFont="1" applyFill="1" applyBorder="1" applyAlignment="1">
      <alignment horizontal="center" vertical="center"/>
    </xf>
    <xf numFmtId="174" fontId="29" fillId="2" borderId="7" xfId="0" applyNumberFormat="1" applyFont="1" applyFill="1" applyBorder="1" applyAlignment="1">
      <alignment horizontal="center" vertical="center"/>
    </xf>
    <xf numFmtId="174" fontId="29" fillId="2" borderId="15" xfId="0" applyNumberFormat="1" applyFont="1" applyFill="1" applyBorder="1" applyAlignment="1">
      <alignment horizontal="center" vertical="center"/>
    </xf>
    <xf numFmtId="174" fontId="0" fillId="2" borderId="3" xfId="0" applyNumberFormat="1" applyFill="1" applyBorder="1" applyAlignment="1">
      <alignment horizontal="center"/>
    </xf>
    <xf numFmtId="0" fontId="0" fillId="2" borderId="2" xfId="0" applyNumberFormat="1" applyFill="1" applyBorder="1" applyAlignment="1">
      <alignment horizontal="center" vertical="center"/>
    </xf>
    <xf numFmtId="2" fontId="0" fillId="2" borderId="0" xfId="1" applyNumberFormat="1" applyFont="1" applyFill="1" applyBorder="1" applyAlignment="1">
      <alignment horizontal="center" vertical="center"/>
    </xf>
    <xf numFmtId="9" fontId="0" fillId="2" borderId="0" xfId="1" applyFont="1" applyFill="1" applyBorder="1" applyAlignment="1">
      <alignment horizontal="center"/>
    </xf>
    <xf numFmtId="2" fontId="0" fillId="2" borderId="1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172" fontId="0" fillId="2" borderId="5" xfId="0" applyNumberFormat="1" applyFill="1" applyBorder="1" applyAlignment="1">
      <alignment horizontal="center" vertical="center"/>
    </xf>
    <xf numFmtId="2" fontId="0" fillId="2" borderId="11" xfId="1" applyNumberFormat="1" applyFont="1" applyFill="1" applyBorder="1" applyAlignment="1">
      <alignment horizontal="center" vertical="center"/>
    </xf>
    <xf numFmtId="9" fontId="0" fillId="2" borderId="5" xfId="1" applyFont="1" applyFill="1" applyBorder="1" applyAlignment="1">
      <alignment horizontal="center"/>
    </xf>
    <xf numFmtId="2" fontId="0" fillId="2" borderId="7" xfId="1" applyNumberFormat="1" applyFont="1" applyFill="1" applyBorder="1" applyAlignment="1">
      <alignment horizontal="center" vertical="center"/>
    </xf>
    <xf numFmtId="9" fontId="0" fillId="2" borderId="8" xfId="1" applyFont="1" applyFill="1" applyBorder="1" applyAlignment="1">
      <alignment horizontal="center"/>
    </xf>
    <xf numFmtId="172" fontId="0" fillId="2" borderId="8" xfId="0" applyNumberFormat="1" applyFill="1" applyBorder="1" applyAlignment="1">
      <alignment horizontal="center" vertical="center"/>
    </xf>
    <xf numFmtId="172" fontId="0" fillId="2" borderId="0" xfId="0" applyNumberFormat="1" applyFont="1" applyFill="1" applyBorder="1" applyAlignment="1">
      <alignment horizontal="center" vertical="center"/>
    </xf>
    <xf numFmtId="172" fontId="0" fillId="2" borderId="6" xfId="0" applyNumberFormat="1" applyFill="1" applyBorder="1" applyAlignment="1">
      <alignment horizontal="center" vertical="center"/>
    </xf>
    <xf numFmtId="172" fontId="0" fillId="2" borderId="4" xfId="0" applyNumberFormat="1" applyFill="1" applyBorder="1" applyAlignment="1">
      <alignment horizontal="center" vertical="center"/>
    </xf>
    <xf numFmtId="172" fontId="0" fillId="2" borderId="10" xfId="0" applyNumberFormat="1" applyFill="1" applyBorder="1" applyAlignment="1">
      <alignment horizontal="center" vertical="center"/>
    </xf>
    <xf numFmtId="2" fontId="0" fillId="2" borderId="0" xfId="1" applyNumberFormat="1" applyFont="1" applyFill="1" applyBorder="1" applyAlignment="1">
      <alignment horizontal="center" vertical="center"/>
    </xf>
    <xf numFmtId="9" fontId="0" fillId="2" borderId="10" xfId="1" applyFont="1" applyFill="1" applyBorder="1" applyAlignment="1">
      <alignment horizontal="center" vertical="center"/>
    </xf>
    <xf numFmtId="9" fontId="0" fillId="2" borderId="0" xfId="1" applyFont="1" applyFill="1" applyBorder="1" applyAlignment="1">
      <alignment horizontal="center" vertical="center"/>
    </xf>
    <xf numFmtId="9" fontId="0" fillId="2" borderId="6" xfId="1" applyFont="1" applyFill="1" applyBorder="1" applyAlignment="1">
      <alignment horizontal="center" vertical="center"/>
    </xf>
    <xf numFmtId="0" fontId="0" fillId="2" borderId="13" xfId="0" applyFill="1" applyBorder="1" applyAlignment="1">
      <alignment horizontal="left" vertical="center"/>
    </xf>
    <xf numFmtId="0" fontId="0" fillId="2" borderId="14" xfId="0" applyFill="1" applyBorder="1" applyAlignment="1">
      <alignment horizontal="left" vertical="center"/>
    </xf>
    <xf numFmtId="9" fontId="0" fillId="2" borderId="8" xfId="1" applyFont="1" applyFill="1" applyBorder="1" applyAlignment="1">
      <alignment horizontal="center" vertical="center"/>
    </xf>
    <xf numFmtId="9" fontId="0" fillId="2" borderId="7" xfId="1" applyFont="1" applyFill="1" applyBorder="1" applyAlignment="1">
      <alignment horizontal="center" vertical="center"/>
    </xf>
    <xf numFmtId="9" fontId="0" fillId="2" borderId="5" xfId="1" applyFont="1" applyFill="1" applyBorder="1" applyAlignment="1">
      <alignment horizontal="center" vertical="center"/>
    </xf>
    <xf numFmtId="9" fontId="0" fillId="2" borderId="11" xfId="1" applyFont="1" applyFill="1" applyBorder="1" applyAlignment="1">
      <alignment horizontal="center" vertical="center"/>
    </xf>
    <xf numFmtId="9" fontId="0" fillId="2" borderId="8" xfId="1" applyFont="1" applyFill="1" applyBorder="1" applyAlignment="1">
      <alignment horizontal="right"/>
    </xf>
    <xf numFmtId="9" fontId="0" fillId="2" borderId="0" xfId="1" applyFont="1" applyFill="1" applyBorder="1" applyAlignment="1">
      <alignment horizontal="right"/>
    </xf>
    <xf numFmtId="9" fontId="0" fillId="2" borderId="5" xfId="1" applyFont="1" applyFill="1" applyBorder="1" applyAlignment="1">
      <alignment horizontal="right"/>
    </xf>
    <xf numFmtId="172" fontId="0" fillId="2" borderId="9" xfId="0" applyNumberFormat="1" applyFill="1" applyBorder="1" applyAlignment="1">
      <alignment horizontal="center" vertical="center"/>
    </xf>
    <xf numFmtId="2" fontId="1" fillId="2" borderId="7" xfId="0" applyNumberFormat="1" applyFont="1" applyFill="1" applyBorder="1" applyAlignment="1">
      <alignment horizontal="center" vertical="center"/>
    </xf>
    <xf numFmtId="2" fontId="1" fillId="2" borderId="8" xfId="0" applyNumberFormat="1" applyFont="1" applyFill="1" applyBorder="1" applyAlignment="1">
      <alignment horizontal="center" vertical="center"/>
    </xf>
    <xf numFmtId="2" fontId="1" fillId="2" borderId="11" xfId="0" applyNumberFormat="1" applyFont="1" applyFill="1" applyBorder="1" applyAlignment="1">
      <alignment horizontal="center" vertical="center"/>
    </xf>
    <xf numFmtId="2" fontId="1" fillId="2" borderId="5" xfId="0" applyNumberFormat="1"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2" fontId="1" fillId="2" borderId="9"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9" fontId="0" fillId="2" borderId="7" xfId="1" applyFont="1" applyFill="1" applyBorder="1" applyAlignment="1">
      <alignment horizontal="right" vertical="center"/>
    </xf>
    <xf numFmtId="9" fontId="0" fillId="2" borderId="10" xfId="1" applyFont="1" applyFill="1" applyBorder="1" applyAlignment="1">
      <alignment horizontal="right" vertical="center"/>
    </xf>
    <xf numFmtId="9" fontId="0" fillId="2" borderId="9" xfId="1" applyFont="1" applyFill="1" applyBorder="1" applyAlignment="1">
      <alignment horizontal="center" vertical="center"/>
    </xf>
    <xf numFmtId="9" fontId="0" fillId="2" borderId="4" xfId="1" applyFont="1" applyFill="1" applyBorder="1" applyAlignment="1">
      <alignment horizontal="center" vertical="center"/>
    </xf>
    <xf numFmtId="172" fontId="0" fillId="2" borderId="6" xfId="0" applyNumberFormat="1"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9" fontId="0" fillId="2" borderId="11" xfId="1" applyFont="1" applyFill="1" applyBorder="1" applyAlignment="1">
      <alignment horizontal="right" vertical="center"/>
    </xf>
    <xf numFmtId="2" fontId="17" fillId="2" borderId="0" xfId="1" applyNumberFormat="1" applyFont="1" applyFill="1" applyBorder="1" applyAlignment="1">
      <alignment horizontal="center" vertical="center"/>
    </xf>
    <xf numFmtId="2" fontId="17" fillId="2" borderId="0" xfId="0" applyNumberFormat="1" applyFont="1" applyFill="1" applyBorder="1" applyAlignment="1">
      <alignment horizontal="center" vertical="center"/>
    </xf>
    <xf numFmtId="2" fontId="0" fillId="2" borderId="10" xfId="0" applyNumberFormat="1" applyFill="1" applyBorder="1" applyAlignment="1">
      <alignment horizontal="center" vertical="center"/>
    </xf>
    <xf numFmtId="1" fontId="0" fillId="2" borderId="10" xfId="0" applyNumberFormat="1" applyFill="1" applyBorder="1" applyAlignment="1">
      <alignment horizontal="center" vertical="center"/>
    </xf>
    <xf numFmtId="2" fontId="0" fillId="2" borderId="11" xfId="0" applyNumberFormat="1" applyFill="1" applyBorder="1" applyAlignment="1">
      <alignment horizontal="center" vertical="center"/>
    </xf>
    <xf numFmtId="1" fontId="0" fillId="2" borderId="11"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16" xfId="0" applyNumberFormat="1" applyFill="1" applyBorder="1" applyAlignment="1">
      <alignment horizontal="center" vertical="center"/>
    </xf>
    <xf numFmtId="0" fontId="17" fillId="2" borderId="0" xfId="0"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172" fontId="0" fillId="2" borderId="7" xfId="0" applyNumberFormat="1" applyFill="1" applyBorder="1" applyAlignment="1">
      <alignment horizontal="center" vertical="center"/>
    </xf>
    <xf numFmtId="2" fontId="0" fillId="2" borderId="8" xfId="1" applyNumberFormat="1" applyFont="1" applyFill="1" applyBorder="1" applyAlignment="1">
      <alignment horizontal="center" vertical="center"/>
    </xf>
    <xf numFmtId="172" fontId="0" fillId="2" borderId="11" xfId="0" applyNumberFormat="1" applyFill="1" applyBorder="1" applyAlignment="1">
      <alignment horizontal="center" vertical="center"/>
    </xf>
    <xf numFmtId="2" fontId="0" fillId="2" borderId="5" xfId="1" applyNumberFormat="1" applyFont="1" applyFill="1" applyBorder="1" applyAlignment="1">
      <alignment horizontal="center" vertical="center"/>
    </xf>
    <xf numFmtId="2" fontId="0" fillId="2" borderId="8" xfId="0" applyNumberFormat="1" applyFill="1" applyBorder="1" applyAlignment="1">
      <alignment horizontal="center" vertical="center"/>
    </xf>
    <xf numFmtId="2" fontId="0" fillId="2" borderId="0" xfId="0" applyNumberFormat="1" applyFill="1" applyBorder="1" applyAlignment="1">
      <alignment horizontal="center" vertical="center"/>
    </xf>
    <xf numFmtId="2" fontId="0" fillId="2" borderId="9" xfId="0" applyNumberFormat="1" applyFill="1" applyBorder="1" applyAlignment="1">
      <alignment horizontal="center" vertical="center"/>
    </xf>
    <xf numFmtId="2" fontId="0" fillId="2" borderId="6" xfId="0" applyNumberFormat="1" applyFill="1" applyBorder="1" applyAlignment="1">
      <alignment horizontal="center" vertical="center"/>
    </xf>
    <xf numFmtId="2" fontId="0" fillId="2" borderId="5" xfId="0" applyNumberFormat="1" applyFill="1" applyBorder="1" applyAlignment="1">
      <alignment horizontal="center" vertical="center"/>
    </xf>
    <xf numFmtId="2" fontId="0" fillId="2" borderId="4" xfId="0" applyNumberFormat="1" applyFill="1" applyBorder="1" applyAlignment="1">
      <alignment horizontal="center" vertical="center"/>
    </xf>
    <xf numFmtId="2" fontId="1" fillId="2" borderId="1"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7" fillId="2" borderId="0" xfId="0" applyFont="1" applyFill="1" applyAlignment="1">
      <alignment horizontal="center"/>
    </xf>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0" fillId="2" borderId="11" xfId="0" applyFill="1" applyBorder="1" applyAlignment="1"/>
    <xf numFmtId="0" fontId="0" fillId="2" borderId="5" xfId="0" applyFill="1" applyBorder="1" applyAlignment="1"/>
    <xf numFmtId="0" fontId="0" fillId="2" borderId="0" xfId="0"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xf numFmtId="2" fontId="1" fillId="2" borderId="0" xfId="0" applyNumberFormat="1" applyFont="1" applyFill="1" applyAlignment="1">
      <alignment horizontal="center" vertical="center"/>
    </xf>
    <xf numFmtId="0" fontId="0" fillId="2" borderId="10" xfId="0" applyFill="1" applyBorder="1" applyAlignment="1">
      <alignment horizontal="center" vertical="center"/>
    </xf>
    <xf numFmtId="0" fontId="0" fillId="2" borderId="0" xfId="0" applyFill="1" applyBorder="1" applyAlignment="1">
      <alignment horizontal="center" vertical="center"/>
    </xf>
    <xf numFmtId="2" fontId="0" fillId="2" borderId="7" xfId="0" applyNumberFormat="1" applyFill="1" applyBorder="1" applyAlignment="1">
      <alignment horizontal="center" vertical="center"/>
    </xf>
    <xf numFmtId="0" fontId="0" fillId="2" borderId="6" xfId="0" applyFill="1" applyBorder="1" applyAlignment="1">
      <alignment horizontal="center" vertical="center"/>
    </xf>
    <xf numFmtId="2" fontId="17" fillId="2" borderId="5" xfId="0" applyNumberFormat="1" applyFont="1" applyFill="1" applyBorder="1" applyAlignment="1">
      <alignment horizontal="center" vertical="center"/>
    </xf>
    <xf numFmtId="2" fontId="17" fillId="2" borderId="8" xfId="0" applyNumberFormat="1" applyFont="1" applyFill="1" applyBorder="1" applyAlignment="1">
      <alignment horizontal="center" vertical="center"/>
    </xf>
    <xf numFmtId="1" fontId="0" fillId="2" borderId="0" xfId="0" applyNumberFormat="1" applyFill="1" applyBorder="1" applyAlignment="1">
      <alignment horizontal="center" vertical="center"/>
    </xf>
    <xf numFmtId="1" fontId="0" fillId="2" borderId="5" xfId="0" applyNumberFormat="1" applyFill="1" applyBorder="1" applyAlignment="1">
      <alignment horizontal="center" vertical="center"/>
    </xf>
    <xf numFmtId="1" fontId="0" fillId="2" borderId="6" xfId="0" applyNumberFormat="1" applyFill="1" applyBorder="1" applyAlignment="1">
      <alignment horizontal="center" vertical="center"/>
    </xf>
    <xf numFmtId="1" fontId="0" fillId="2" borderId="4" xfId="0" applyNumberFormat="1" applyFill="1" applyBorder="1" applyAlignment="1">
      <alignment horizontal="center" vertical="center"/>
    </xf>
    <xf numFmtId="1" fontId="0" fillId="2" borderId="13" xfId="0" applyNumberFormat="1" applyFill="1" applyBorder="1" applyAlignment="1">
      <alignment horizontal="center" vertical="center"/>
    </xf>
    <xf numFmtId="1" fontId="0" fillId="2" borderId="14" xfId="0" applyNumberFormat="1" applyFill="1" applyBorder="1" applyAlignment="1">
      <alignment horizontal="center" vertical="center"/>
    </xf>
    <xf numFmtId="2" fontId="0" fillId="2" borderId="7" xfId="1" applyNumberFormat="1" applyFont="1" applyFill="1" applyBorder="1" applyAlignment="1"/>
    <xf numFmtId="2" fontId="0" fillId="2" borderId="10" xfId="1" applyNumberFormat="1" applyFont="1" applyFill="1" applyBorder="1" applyAlignment="1"/>
    <xf numFmtId="2" fontId="0" fillId="2" borderId="11" xfId="1" applyNumberFormat="1" applyFont="1" applyFill="1" applyBorder="1" applyAlignment="1"/>
    <xf numFmtId="4" fontId="28" fillId="2" borderId="0" xfId="1" applyNumberFormat="1" applyFont="1" applyFill="1" applyBorder="1" applyAlignment="1">
      <alignment horizontal="center" vertical="center"/>
    </xf>
    <xf numFmtId="2" fontId="28" fillId="2" borderId="5" xfId="1" applyNumberFormat="1" applyFont="1" applyFill="1" applyBorder="1" applyAlignment="1">
      <alignment horizontal="center" vertical="center"/>
    </xf>
    <xf numFmtId="4" fontId="28" fillId="2" borderId="0" xfId="0" applyNumberFormat="1" applyFont="1" applyFill="1" applyBorder="1" applyAlignment="1">
      <alignment horizontal="right" vertical="center"/>
    </xf>
    <xf numFmtId="4" fontId="28" fillId="2" borderId="6" xfId="0" applyNumberFormat="1" applyFont="1" applyFill="1" applyBorder="1" applyAlignment="1">
      <alignment horizontal="right" vertical="center"/>
    </xf>
    <xf numFmtId="4" fontId="28" fillId="2" borderId="5" xfId="1" applyNumberFormat="1" applyFont="1" applyFill="1" applyBorder="1" applyAlignment="1">
      <alignment horizontal="center" vertical="center"/>
    </xf>
    <xf numFmtId="4" fontId="28" fillId="2" borderId="5" xfId="0" applyNumberFormat="1" applyFont="1" applyFill="1" applyBorder="1" applyAlignment="1">
      <alignment horizontal="right" vertical="center"/>
    </xf>
    <xf numFmtId="4" fontId="28" fillId="2" borderId="4" xfId="0" applyNumberFormat="1" applyFont="1" applyFill="1" applyBorder="1" applyAlignment="1">
      <alignment horizontal="right" vertical="center"/>
    </xf>
    <xf numFmtId="0" fontId="0" fillId="2" borderId="7" xfId="0" applyFill="1" applyBorder="1" applyAlignment="1">
      <alignment horizontal="center"/>
    </xf>
    <xf numFmtId="0" fontId="3" fillId="0" borderId="0" xfId="3"/>
  </cellXfs>
  <cellStyles count="4">
    <cellStyle name="Comma" xfId="2" builtinId="3"/>
    <cellStyle name="Hyperlink" xfId="3" builtinId="8"/>
    <cellStyle name="Normal" xfId="0" builtinId="0"/>
    <cellStyle name="Percent" xfId="1" builtinId="5"/>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19891"/>
      <color rgb="FFF98F71"/>
      <color rgb="FFFF0900"/>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 value'!$C$22</c:f>
              <c:strCache>
                <c:ptCount val="1"/>
              </c:strCache>
            </c:strRef>
          </c:tx>
          <c:spPr>
            <a:solidFill>
              <a:schemeClr val="accent1"/>
            </a:solidFill>
            <a:ln>
              <a:noFill/>
            </a:ln>
            <a:effectLst/>
          </c:spPr>
          <c:invertIfNegative val="0"/>
          <c:cat>
            <c:strRef>
              <c:f>'QLYS- value'!$B$23:$B$25</c:f>
              <c:strCache>
                <c:ptCount val="3"/>
                <c:pt idx="0">
                  <c:v>DCF </c:v>
                </c:pt>
                <c:pt idx="1">
                  <c:v>EBITDA multiple</c:v>
                </c:pt>
                <c:pt idx="2">
                  <c:v>52 Week range</c:v>
                </c:pt>
              </c:strCache>
            </c:strRef>
          </c:cat>
          <c:val>
            <c:numRef>
              <c:f>'QLYS- value'!$C$23:$C$25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 value'!$D$22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 value'!$B$23:$B$25</c:f>
              <c:strCache>
                <c:ptCount val="3"/>
                <c:pt idx="0">
                  <c:v>DCF </c:v>
                </c:pt>
                <c:pt idx="1">
                  <c:v>EBITDA multiple</c:v>
                </c:pt>
                <c:pt idx="2">
                  <c:v>52 Week range</c:v>
                </c:pt>
              </c:strCache>
            </c:strRef>
          </c:cat>
          <c:val>
            <c:numRef>
              <c:f>'QLYS- value'!$D$23:$D$25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 value'!$E$22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 value'!$B$23:$B$25</c:f>
              <c:strCache>
                <c:ptCount val="3"/>
                <c:pt idx="0">
                  <c:v>DCF </c:v>
                </c:pt>
                <c:pt idx="1">
                  <c:v>EBITDA multiple</c:v>
                </c:pt>
                <c:pt idx="2">
                  <c:v>52 Week range</c:v>
                </c:pt>
              </c:strCache>
            </c:strRef>
          </c:cat>
          <c:val>
            <c:numRef>
              <c:f>'QLYS- value'!$E$23:$E$25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 value'!$F$22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 value'!$B$23:$B$25</c:f>
              <c:strCache>
                <c:ptCount val="3"/>
                <c:pt idx="0">
                  <c:v>DCF </c:v>
                </c:pt>
                <c:pt idx="1">
                  <c:v>EBITDA multiple</c:v>
                </c:pt>
                <c:pt idx="2">
                  <c:v>52 Week range</c:v>
                </c:pt>
              </c:strCache>
            </c:strRef>
          </c:cat>
          <c:val>
            <c:numRef>
              <c:f>'QLYS- value'!$F$23:$F$25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 value'!$B$19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 value'!$D$19:$E$19</c:f>
              <c:numCache>
                <c:formatCode>0</c:formatCode>
                <c:ptCount val="2"/>
                <c:pt idx="0" formatCode="#,##0">
                  <c:v>128.55000000000001</c:v>
                </c:pt>
                <c:pt idx="1">
                  <c:v>128.55000000000001</c:v>
                </c:pt>
              </c:numCache>
            </c:numRef>
          </c:xVal>
          <c:yVal>
            <c:numRef>
              <c:f>'QLYS- value'!$D$20:$E$20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 value'!$D$17:$E$17</c:f>
              <c:numCache>
                <c:formatCode>0</c:formatCode>
                <c:ptCount val="2"/>
                <c:pt idx="0">
                  <c:v>107.11420259436457</c:v>
                </c:pt>
                <c:pt idx="1">
                  <c:v>107.11420259436457</c:v>
                </c:pt>
              </c:numCache>
            </c:numRef>
          </c:xVal>
          <c:yVal>
            <c:numRef>
              <c:f>'QLYS- value'!$G$23:$G$24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 value'!$B$18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 value'!$D$18:$E$18</c:f>
              <c:numCache>
                <c:formatCode>0</c:formatCode>
                <c:ptCount val="2"/>
                <c:pt idx="0">
                  <c:v>173.07395715724732</c:v>
                </c:pt>
                <c:pt idx="1">
                  <c:v>173.07395715724732</c:v>
                </c:pt>
              </c:numCache>
            </c:numRef>
          </c:xVal>
          <c:yVal>
            <c:numRef>
              <c:f>'QLYS- value'!$D$20:$E$20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 value'!$B$17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 value'!$D$17:$E$17</c:f>
              <c:numCache>
                <c:formatCode>0</c:formatCode>
                <c:ptCount val="2"/>
                <c:pt idx="0">
                  <c:v>107.11420259436457</c:v>
                </c:pt>
                <c:pt idx="1">
                  <c:v>107.11420259436457</c:v>
                </c:pt>
              </c:numCache>
            </c:numRef>
          </c:xVal>
          <c:yVal>
            <c:numRef>
              <c:f>'QLYS- value'!$D$20:$E$20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0</v>
    <v>26.93</v>
    <v>15948468426</v>
    <v>NortonLifeLock Inc.</v>
    <v>NortonLifeLock Inc.</v>
    <v>27.25</v>
    <v>17.377500000000001</v>
    <v>27.2</v>
    <v>27.39</v>
    <v>27.39</v>
    <v>582273400</v>
    <v>NLOK</v>
    <v>NortonLifeLock Inc. (XNAS:NLOK)</v>
    <v>4466697</v>
    <v>7534184</v>
    <v>1988</v>
  </rv>
  <rv s="2">
    <v>1</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3</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4</v>
  </rv>
  <rv s="0">
    <v>http://en.wikipedia.org/wiki/Public_domain</v>
    <v>Public domain</v>
  </rv>
  <rv s="0">
    <v>http://en.wikipedia.org/wiki/Cisco_Systems</v>
    <v>Wikipedia</v>
  </rv>
  <rv s="3">
    <v>6</v>
    <v>7</v>
  </rv>
  <rv s="4">
    <v>10</v>
    <v>https://www.bing.com/th?id=AMMS_260a2f4e042134ccb72dfe738e09a885&amp;qlt=95</v>
    <v>8</v>
    <v>0</v>
    <v>https://www.bing.com/images/search?form=xlimg&amp;q=cisco+systems</v>
    <v>Image of CISCO SYSTEMS, INC.</v>
  </rv>
  <rv s="0">
    <v>https://www.bing.com/financeapi/forcetrigger?t=a1qe5r&amp;q=XNAS%3aCSCO&amp;form=skydnc</v>
    <v>Learn more on Bing</v>
  </rv>
  <rv s="5">
    <v>5</v>
    <v>CISCO SYSTEMS, INC. (XNAS:CSCO)</v>
    <v>7</v>
    <v>8</v>
    <v>Finance</v>
    <v>9</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9</v>
    <v>Communications &amp; Networking</v>
    <v>Stock</v>
    <v>44642.993206642968</v>
    <v>10</v>
    <v>56.09</v>
    <v>233339616560</v>
    <v>CISCO SYSTEMS, INC.</v>
    <v>CISCO SYSTEMS, INC.</v>
    <v>56.36</v>
    <v>20.016100000000002</v>
    <v>56</v>
    <v>56.17</v>
    <v>56.15</v>
    <v>4154168000</v>
    <v>CSCO</v>
    <v>CISCO SYSTEMS, INC. (XNAS:CSCO)</v>
    <v>29287852</v>
    <v>22746082</v>
    <v>2021</v>
  </rv>
  <rv s="2">
    <v>11</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13</v>
    <v>134.08000000000001</v>
    <v>5498464689</v>
    <v>QUALYS, INC.</v>
    <v>QUALYS, INC.</v>
    <v>134.94999999999999</v>
    <v>76.512299999999996</v>
    <v>135.69999999999999</v>
    <v>140.88</v>
    <v>139.27000000000001</v>
    <v>39029420</v>
    <v>QLYS</v>
    <v>QUALYS, INC. (XNAS:QLYS)</v>
    <v>357291</v>
    <v>442151</v>
    <v>1999</v>
  </rv>
  <rv s="2">
    <v>14</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16</v>
    <v>158.83000000000001</v>
    <v>6721027879</v>
    <v>CYBERARK SOFTWARE LTD.</v>
    <v>CYBERARK SOFTWARE LTD.</v>
    <v>158.83000000000001</v>
    <v>2304.1860000000001</v>
    <v>158.83000000000001</v>
    <v>167.85</v>
    <v>168.82</v>
    <v>40041870</v>
    <v>CYBR</v>
    <v>CYBERARK SOFTWARE LTD. (XNAS:CYBR)</v>
    <v>410545</v>
    <v>490446</v>
    <v>1996</v>
  </rv>
  <rv s="2">
    <v>17</v>
  </rv>
  <rv s="0">
    <v>https://www.bing.com/financeapi/forcetrigger?t=c2kadm&amp;q=XNYS%3aS&amp;form=skydnc</v>
    <v>Learn more on Bing</v>
  </rv>
  <rv s="6">
    <v>11</v>
    <v>SENTINELONE, INC. (XNYS:S)</v>
    <v>2</v>
    <v>12</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19</v>
    <v>38.6</v>
    <v>11015421097</v>
    <v>SENTINELONE, INC.</v>
    <v>SENTINELONE, INC.</v>
    <v>39.56</v>
    <v>0</v>
    <v>38.479999999999997</v>
    <v>41.27</v>
    <v>41.9</v>
    <v>266911100</v>
    <v>S</v>
    <v>SENTINELONE, INC. (XNYS:S)</v>
    <v>5099429</v>
    <v>6579171</v>
    <v>2013</v>
  </rv>
  <rv s="2">
    <v>20</v>
  </rv>
  <rv s="0">
    <v>https://www.bing.com/financeapi/forcetrigger?t=a1ssh7&amp;q=XNAS%3aMNDT&amp;form=skydnc</v>
    <v>Learn more on Bing</v>
  </rv>
  <rv s="7">
    <v>13</v>
    <v>Mandiant, Inc. (XNAS:MNDT)</v>
    <v>2</v>
    <v>14</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22</v>
    <v>22.23</v>
    <v>5197971987</v>
    <v>Mandiant, Inc.</v>
    <v>Mandiant, Inc.</v>
    <v>22.34</v>
    <v>22.3</v>
    <v>22.23</v>
    <v>22.38</v>
    <v>233826900</v>
    <v>MNDT</v>
    <v>Mandiant, Inc. (XNAS:MNDT)</v>
    <v>9513674</v>
    <v>11537376</v>
    <v>2004</v>
  </rv>
  <rv s="2">
    <v>23</v>
  </rv>
  <rv s="0">
    <v>https://www.bing.com/financeapi/forcetrigger?t=bq8rqh&amp;q=XNAS%3aCRWD&amp;form=skydnc</v>
    <v>Learn more on Bing</v>
  </rv>
  <rv s="8">
    <v>15</v>
    <v>CROWDSTRIKE HOLDINGS, INC. (XNAS:CRWD)</v>
    <v>2</v>
    <v>16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25</v>
    <v>204.01</v>
    <v>50090480374</v>
    <v>CROWDSTRIKE HOLDINGS, INC.</v>
    <v>CROWDSTRIKE HOLDINGS, INC.</v>
    <v>204.2</v>
    <v>204.13</v>
    <v>217.06</v>
    <v>216.51</v>
    <v>230767900</v>
    <v>CRWD</v>
    <v>CROWDSTRIKE HOLDINGS, INC. (XNAS:CRWD)</v>
    <v>6391909</v>
    <v>6302094</v>
    <v>2011</v>
  </rv>
  <rv s="2">
    <v>26</v>
  </rv>
  <rv s="0">
    <v>https://www.bing.com/financeapi/forcetrigger?t=br39hw&amp;q=XNYS%3aDT&amp;form=skydnc</v>
    <v>Learn more on Bing</v>
  </rv>
  <rv s="6">
    <v>11</v>
    <v>DYNATRACE, INC. (XNYS:DT)</v>
    <v>2</v>
    <v>12</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28</v>
    <v>44.87</v>
    <v>13435711092</v>
    <v>DYNATRACE, INC.</v>
    <v>DYNATRACE, INC.</v>
    <v>44.88</v>
    <v>166.56809999999999</v>
    <v>45.08</v>
    <v>47.02</v>
    <v>46.77</v>
    <v>285744600</v>
    <v>DT</v>
    <v>DYNATRACE, INC. (XNYS:DT)</v>
    <v>1812289</v>
    <v>2595634</v>
    <v>2014</v>
  </rv>
  <rv s="2">
    <v>29</v>
  </rv>
  <rv s="0">
    <v>https://www.bing.com/financeapi/forcetrigger?t=brh6oc&amp;q=XNYS%3aNET&amp;form=skydnc</v>
    <v>Learn more on Bing</v>
  </rv>
  <rv s="6">
    <v>11</v>
    <v>CLOUDFLARE, INC. (XNYS:NET)</v>
    <v>2</v>
    <v>12</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31</v>
    <v>104.86</v>
    <v>37223415304</v>
    <v>CLOUDFLARE, INC.</v>
    <v>CLOUDFLARE, INC.</v>
    <v>104.92</v>
    <v>0</v>
    <v>104.45</v>
    <v>114.86</v>
    <v>114.61</v>
    <v>324076400</v>
    <v>NET</v>
    <v>CLOUDFLARE, INC. (XNYS:NET)</v>
    <v>6095124</v>
    <v>5941567</v>
    <v>2009</v>
  </rv>
  <rv s="2">
    <v>32</v>
  </rv>
  <rv s="0">
    <v>https://www.bing.com/financeapi/forcetrigger?t=azbtyc&amp;q=XNAS%3aZS&amp;form=skydnc</v>
    <v>Learn more on Bing</v>
  </rv>
  <rv s="7">
    <v>13</v>
    <v>ZSCALER, INC. (XNAS:ZS)</v>
    <v>2</v>
    <v>14</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34</v>
    <v>218.75</v>
    <v>32786812866</v>
    <v>ZSCALER, INC.</v>
    <v>ZSCALER, INC.</v>
    <v>219.7</v>
    <v>220.86</v>
    <v>232.39</v>
    <v>234.44</v>
    <v>141085300</v>
    <v>ZS</v>
    <v>ZSCALER, INC. (XNAS:ZS)</v>
    <v>2641711</v>
    <v>3589350</v>
    <v>2007</v>
  </rv>
  <rv s="2">
    <v>35</v>
  </rv>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37</v>
    <v>580</v>
    <v>58836544273</v>
    <v>PALO ALTO NETWORKS, INC.</v>
    <v>PALO ALTO NETWORKS, INC.</v>
    <v>580</v>
    <v>0</v>
    <v>577.20000000000005</v>
    <v>597.41999999999996</v>
    <v>597.79999999999995</v>
    <v>98484390</v>
    <v>PANW</v>
    <v>PALO ALTO NETWORKS, INC. (XNAS:PANW)</v>
    <v>2416534</v>
    <v>2087538</v>
    <v>2005</v>
  </rv>
  <rv s="2">
    <v>38</v>
  </rv>
  <rv s="0">
    <v>https://www.bing.com/financeapi/forcetrigger?t=bgugvh&amp;q=XNAS%3aTENB&amp;form=skydnc</v>
    <v>Learn more on Bing</v>
  </rv>
  <rv s="7">
    <v>13</v>
    <v>TENABLE HOLDINGS, INC. (XNAS:TENB)</v>
    <v>2</v>
    <v>14</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40</v>
    <v>55.09</v>
    <v>6283824372</v>
    <v>TENABLE HOLDINGS, INC.</v>
    <v>TENABLE HOLDINGS, INC.</v>
    <v>55.35</v>
    <v>55.53</v>
    <v>57.24</v>
    <v>56.63</v>
    <v>109780300</v>
    <v>TENB</v>
    <v>TENABLE HOLDINGS, INC. (XNAS:TENB)</v>
    <v>1539556</v>
    <v>1468160</v>
    <v>2015</v>
  </rv>
  <rv s="2">
    <v>41</v>
  </rv>
  <rv s="0">
    <v>https://www.bing.com/financeapi/forcetrigger?t=a2286h&amp;q=XNAS%3aRPD&amp;form=skydnc</v>
    <v>Learn more on Bing</v>
  </rv>
  <rv s="7">
    <v>13</v>
    <v>RAPID7, INC. (XNAS:RPD)</v>
    <v>2</v>
    <v>14</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43</v>
    <v>104.73</v>
    <v>6347984422</v>
    <v>RAPID7, INC.</v>
    <v>RAPID7, INC.</v>
    <v>105.76</v>
    <v>106.23</v>
    <v>109.3</v>
    <v>109.4</v>
    <v>58078540</v>
    <v>RPD</v>
    <v>RAPID7, INC. (XNAS:RPD)</v>
    <v>791644</v>
    <v>579480</v>
    <v>2011</v>
  </rv>
  <rv s="2">
    <v>44</v>
  </rv>
  <rv s="0">
    <v>https://www.bing.com/financeapi/forcetrigger?t=a1tg3m&amp;q=XNAS%3aFTNT&amp;form=skydnc</v>
    <v>Learn more on Bing</v>
  </rv>
  <rv s="1">
    <v>0</v>
    <v>FORTINET, INC. (XNAS:FTNT)</v>
    <v>2</v>
    <v>17</v>
    <v>Finance</v>
    <v>4</v>
    <v>en-US</v>
    <v>a1tg3m</v>
    <v>268435456</v>
    <v>1</v>
    <v>Powered by Refinitiv</v>
    <v>371.77</v>
    <v>167.08269999999999</v>
    <v>1.1525000000000001</v>
    <v>-4.26</v>
    <v>-1.3080000000000001E-2</v>
    <v>0.06</v>
    <v>1.8669999999999998E-4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329.55</v>
    <v>Software &amp; IT Services</v>
    <v>Stock</v>
    <v>44643.996187314064</v>
    <v>46</v>
    <v>318.17</v>
    <v>51690894022</v>
    <v>FORTINET, INC.</v>
    <v>FORTINET, INC.</v>
    <v>323.75</v>
    <v>89.659000000000006</v>
    <v>325.69</v>
    <v>321.43</v>
    <v>321.49</v>
    <v>160815400</v>
    <v>FTNT</v>
    <v>FORTINET, INC. (XNAS:FTNT)</v>
    <v>786309</v>
    <v>1578488</v>
    <v>2000</v>
  </rv>
  <rv s="2">
    <v>47</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46</v>
    <v>311.995</v>
    <v>52375967626</v>
    <v>FORTINET, INC.</v>
    <v>FORTINET, INC.</v>
    <v>313.22000000000003</v>
    <v>86.586799999999997</v>
    <v>314.52999999999997</v>
    <v>325.69</v>
    <v>325.91000000000003</v>
    <v>160815400</v>
    <v>FTNT</v>
    <v>FORTINET, INC. (XNAS:FTNT)</v>
    <v>1291514</v>
    <v>1569791</v>
    <v>2000</v>
  </rv>
  <rv s="2">
    <v>49</v>
  </rv>
  <rv s="1">
    <v>0</v>
    <v>QUALYS, INC. (XNAS:QLYS)</v>
    <v>2</v>
    <v>17</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13</v>
    <v>124.62</v>
    <v>5017231941</v>
    <v>QUALYS, INC.</v>
    <v>QUALYS, INC.</v>
    <v>126.44</v>
    <v>69.943700000000007</v>
    <v>124.05</v>
    <v>128.55000000000001</v>
    <v>129</v>
    <v>39029420</v>
    <v>QLYS</v>
    <v>QUALYS, INC. (XNAS:QLYS)</v>
    <v>251154</v>
    <v>366464</v>
    <v>1999</v>
  </rv>
  <rv s="2">
    <v>51</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53</v>
    <v>48259</v>
    <v>US Treasury 10Y</v>
    <v>101.14060000000001</v>
    <v>100.2813</v>
    <v>US10Y</v>
    <v>US Treasury 10Y</v>
    <v>1.916E-2</v>
    <v>1.839E-2</v>
    <v>1.5939999999999999E-2</v>
    <v>1.7219999999999999E-2</v>
  </rv>
  <rv s="2">
    <v>54</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 Last Sale</v>
      <v>GMT</v>
      <v>Real-Time Nasdaq Last Sale</v>
      <v>from close</v>
      <v>from close</v>
    </spb>
    <spb s="8">
      <v>Powered by Refinitiv</v>
    </spb>
    <spb s="0">
      <v>2</v>
      <v>Name</v>
      <v>LearnMoreOnLink</v>
    </spb>
    <spb s="9">
      <v>1</v>
      <v>2</v>
      <v>1</v>
      <v>3</v>
      <v>1</v>
      <v>1</v>
      <v>1</v>
      <v>4</v>
      <v>4</v>
      <v>5</v>
      <v>6</v>
      <v>1</v>
      <v>1</v>
      <v>1</v>
      <v>4</v>
      <v>7</v>
      <v>8</v>
      <v>9</v>
      <v>4</v>
      <v>1</v>
      <v>1</v>
      <v>5</v>
    </spb>
    <spb s="0">
      <v>3</v>
      <v>Name</v>
      <v>LearnMoreOnLink</v>
    </spb>
    <spb s="10">
      <v>1</v>
      <v>2</v>
      <v>1</v>
      <v>3</v>
      <v>1</v>
      <v>1</v>
      <v>1</v>
      <v>4</v>
      <v>4</v>
      <v>5</v>
      <v>6</v>
      <v>1</v>
      <v>1</v>
      <v>1</v>
      <v>4</v>
      <v>7</v>
      <v>8</v>
      <v>9</v>
      <v>4</v>
      <v>1</v>
      <v>1</v>
      <v>5</v>
    </spb>
    <spb s="0">
      <v>4</v>
      <v>Name</v>
      <v>LearnMoreOnLink</v>
    </spb>
    <spb s="11">
      <v>1</v>
      <v>1</v>
      <v>3</v>
      <v>1</v>
      <v>1</v>
      <v>1</v>
      <v>4</v>
      <v>4</v>
      <v>5</v>
      <v>6</v>
      <v>1</v>
      <v>1</v>
      <v>1</v>
      <v>4</v>
      <v>7</v>
      <v>8</v>
      <v>9</v>
      <v>4</v>
      <v>1</v>
      <v>1</v>
      <v>5</v>
    </spb>
    <spb s="3">
      <v>11</v>
      <v>12</v>
      <v>12</v>
      <v>11</v>
      <v>3</v>
      <v>11</v>
      <v>11</v>
      <v>11</v>
      <v>13</v>
      <v>13</v>
      <v>5</v>
      <v>14</v>
      <v>11</v>
      <v>11</v>
      <v>11</v>
      <v>13</v>
      <v>7</v>
      <v>15</v>
      <v>16</v>
      <v>13</v>
      <v>11</v>
      <v>11</v>
      <v>5</v>
    </spb>
    <spb s="0">
      <v>5</v>
      <v>Name</v>
      <v>LearnMoreOnLink</v>
    </spb>
    <spb s="12">
      <v>1</v>
      <v>1</v>
      <v>1</v>
    </spb>
    <spb s="13">
      <v>3</v>
      <v>11</v>
      <v>11</v>
      <v>17</v>
      <v>5</v>
      <v>11</v>
      <v>7</v>
      <v>5</v>
      <v>5</v>
      <v>5</v>
      <v>5</v>
      <v>16</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IsHeroField" t="b"/>
    <rPr n="NumberFormat" t="s"/>
  </richProperties>
  <richStyles>
    <rSty dxfid="8"/>
    <rSty dxfid="5"/>
    <rSty>
      <rpv i="0">1</rpv>
    </rSty>
    <rSty dxfid="6"/>
    <rSty dxfid="2"/>
    <rSty dxfid="9"/>
    <rSty dxfid="3"/>
    <rSty dxfid="7"/>
    <rSty dxfid="4"/>
    <rSty>
      <rpv i="1">1</rpv>
    </rSty>
    <rSty dxfid="0">
      <rpv i="2">_([$$-en-US]* #,##0.00_);_([$$-en-US]* (#,##0.00);_([$$-en-US]* "-"??_);_(@_)</rpv>
    </rSty>
    <rSty dxfid="5">
      <rpv i="2">#,##0.00</rpv>
    </rSty>
    <rSty dxfid="6">
      <rpv i="2">#,##0</rpv>
    </rSty>
    <rSty dxfid="0">
      <rpv i="2">_([$$-en-US]* #,##0_);_([$$-en-US]* (#,##0);_([$$-en-US]* "-"_);_(@_)</rpv>
    </rSty>
    <rSty dxfid="7">
      <rpv i="2">0</rpv>
    </rSty>
    <rSty dxfid="4">
      <rpv i="2">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sec.gov/Archives/edgar/data/1598110/000117891318000853/0001178913-18-000853-index.html" TargetMode="External"/><Relationship Id="rId117" Type="http://schemas.openxmlformats.org/officeDocument/2006/relationships/hyperlink" Target="https://www.sec.gov/Archives/edgar/data/1327567/000132756720000032/panw-20200731.htm" TargetMode="External"/><Relationship Id="rId21" Type="http://schemas.openxmlformats.org/officeDocument/2006/relationships/hyperlink" Target="https://www.sec.gov/Archives/edgar/data/1773383/000177338320000053/dynatrace10-kfy20.htm" TargetMode="External"/><Relationship Id="rId42" Type="http://schemas.openxmlformats.org/officeDocument/2006/relationships/hyperlink" Target="https://www.sec.gov/Archives/edgar/data/1773383/000177338320000053/0001773383-20-000053-index.htm" TargetMode="External"/><Relationship Id="rId47" Type="http://schemas.openxmlformats.org/officeDocument/2006/relationships/hyperlink" Target="https://www.sec.gov/Archives/edgar/data/1598110/000117891319000824/zk1922792.htm" TargetMode="External"/><Relationship Id="rId63" Type="http://schemas.openxmlformats.org/officeDocument/2006/relationships/hyperlink" Target="https://www.sec.gov/Archives/edgar/data/1107843/000162828019002099/qlys-2018x1231x10k.htm" TargetMode="External"/><Relationship Id="rId68" Type="http://schemas.openxmlformats.org/officeDocument/2006/relationships/hyperlink" Target="https://www.sec.gov/Archives/edgar/data/1107843/000143774921003648/0001437749-21-003648-index.htm" TargetMode="External"/><Relationship Id="rId84" Type="http://schemas.openxmlformats.org/officeDocument/2006/relationships/hyperlink" Target="https://www.sec.gov/Archives/edgar/data/1713683/000171368319000030/zs-20190731.htm" TargetMode="External"/><Relationship Id="rId89" Type="http://schemas.openxmlformats.org/officeDocument/2006/relationships/hyperlink" Target="https://www.sec.gov/Archives/edgar/data/1477333/000147733320000010/cloud-20191231.htm" TargetMode="External"/><Relationship Id="rId112" Type="http://schemas.openxmlformats.org/officeDocument/2006/relationships/hyperlink" Target="https://www.sec.gov/Archives/edgar/data/1327567/000132756717000027/0001327567-17-000027-index.html" TargetMode="External"/><Relationship Id="rId16" Type="http://schemas.openxmlformats.org/officeDocument/2006/relationships/hyperlink" Target="https://www.sec.gov/Archives/edgar/data/1560327/000156032720000046/0001560327-20-000046-index.htm" TargetMode="External"/><Relationship Id="rId107" Type="http://schemas.openxmlformats.org/officeDocument/2006/relationships/hyperlink" Target="https://www.sec.gov/Archives/edgar/data/1262039/000126203921000008/ftnt-20201231.htm" TargetMode="External"/><Relationship Id="rId11" Type="http://schemas.openxmlformats.org/officeDocument/2006/relationships/hyperlink" Target="https://www.sec.gov/Archives/edgar/data/1560327/000156032718000032/rapid710-k.htm" TargetMode="External"/><Relationship Id="rId32" Type="http://schemas.openxmlformats.org/officeDocument/2006/relationships/hyperlink" Target="https://www.sec.gov/Archives/edgar/data/1560327/000156032718000032/0001560327-18-000032-index.htm" TargetMode="External"/><Relationship Id="rId37" Type="http://schemas.openxmlformats.org/officeDocument/2006/relationships/hyperlink" Target="https://www.sec.gov/Archives/edgar/data/1560327/000156032721000043/rp-20201231.htm" TargetMode="External"/><Relationship Id="rId53" Type="http://schemas.openxmlformats.org/officeDocument/2006/relationships/hyperlink" Target="https://www.sec.gov/Archives/edgar/data/858877/000085887718000011/csco-2018728x10k.htm" TargetMode="External"/><Relationship Id="rId58" Type="http://schemas.openxmlformats.org/officeDocument/2006/relationships/hyperlink" Target="https://www.sec.gov/Archives/edgar/data/858877/000085887720000010/0000858877-20-000010-index.htm" TargetMode="External"/><Relationship Id="rId74" Type="http://schemas.openxmlformats.org/officeDocument/2006/relationships/hyperlink" Target="https://www.sec.gov/Archives/edgar/data/849399/000119312518309091/0001193125-18-309091-index.htm" TargetMode="External"/><Relationship Id="rId79" Type="http://schemas.openxmlformats.org/officeDocument/2006/relationships/hyperlink" Target="https://www.sec.gov/Archives/edgar/data/849399/000084939921000010/nlok-20210402.htm" TargetMode="External"/><Relationship Id="rId102" Type="http://schemas.openxmlformats.org/officeDocument/2006/relationships/hyperlink" Target="https://www.sec.gov/Archives/edgar/data/1262039/000126203918000009/0001262039-18-000009-index.html" TargetMode="External"/><Relationship Id="rId5" Type="http://schemas.openxmlformats.org/officeDocument/2006/relationships/hyperlink" Target="https://www.sec.gov/Archives/edgar/data/1327567/000132756719000032/panw-7312019x10k.htm" TargetMode="External"/><Relationship Id="rId90" Type="http://schemas.openxmlformats.org/officeDocument/2006/relationships/hyperlink" Target="https://www.sec.gov/Archives/edgar/data/1477333/000147733320000010/0001477333-20-000010-index.htm" TargetMode="External"/><Relationship Id="rId95" Type="http://schemas.openxmlformats.org/officeDocument/2006/relationships/hyperlink" Target="https://www.sec.gov/Archives/edgar/data/1535527/000153552720000006/crwd-20200131.htm" TargetMode="External"/><Relationship Id="rId22" Type="http://schemas.openxmlformats.org/officeDocument/2006/relationships/hyperlink" Target="https://www.sec.gov/Archives/edgar/data/1773383/000177338320000053/0001773383-20-000053-index.htm" TargetMode="External"/><Relationship Id="rId27" Type="http://schemas.openxmlformats.org/officeDocument/2006/relationships/hyperlink" Target="https://www.sec.gov/Archives/edgar/data/1598110/000117891319000824/zk1922792.htm" TargetMode="External"/><Relationship Id="rId43" Type="http://schemas.openxmlformats.org/officeDocument/2006/relationships/hyperlink" Target="https://www.sec.gov/Archives/edgar/data/1773383/000177338321000054/dt-20210331.htm" TargetMode="External"/><Relationship Id="rId48" Type="http://schemas.openxmlformats.org/officeDocument/2006/relationships/hyperlink" Target="https://www.sec.gov/Archives/edgar/data/1598110/000117891319000824/0001178913-19-000824-index.html" TargetMode="External"/><Relationship Id="rId64" Type="http://schemas.openxmlformats.org/officeDocument/2006/relationships/hyperlink" Target="https://www.sec.gov/Archives/edgar/data/1107843/000162828019002099/0001628280-19-002099-index.htm" TargetMode="External"/><Relationship Id="rId69" Type="http://schemas.openxmlformats.org/officeDocument/2006/relationships/hyperlink" Target="https://www.sec.gov/Archives/edgar/data/1107843/000143774922004075/qlys20211231_10k.htm" TargetMode="External"/><Relationship Id="rId113" Type="http://schemas.openxmlformats.org/officeDocument/2006/relationships/hyperlink" Target="https://www.sec.gov/Archives/edgar/data/1327567/000132756718000024/panw-7312018x10k.htm" TargetMode="External"/><Relationship Id="rId118" Type="http://schemas.openxmlformats.org/officeDocument/2006/relationships/hyperlink" Target="https://www.sec.gov/Archives/edgar/data/1327567/000132756720000032/0001327567-20-000032-index.htm" TargetMode="External"/><Relationship Id="rId80" Type="http://schemas.openxmlformats.org/officeDocument/2006/relationships/hyperlink" Target="https://www.sec.gov/Archives/edgar/data/849399/000084939921000010/0000849399-21-000010-index.htm" TargetMode="External"/><Relationship Id="rId85" Type="http://schemas.openxmlformats.org/officeDocument/2006/relationships/hyperlink" Target="https://www.sec.gov/Archives/edgar/data/1713683/000171368320000163/zs-20200731.htm"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1000043/rp-20201231.htm" TargetMode="External"/><Relationship Id="rId33" Type="http://schemas.openxmlformats.org/officeDocument/2006/relationships/hyperlink" Target="https://www.sec.gov/Archives/edgar/data/1560327/000156032719000046/rapid7201810-k.htm" TargetMode="External"/><Relationship Id="rId38" Type="http://schemas.openxmlformats.org/officeDocument/2006/relationships/hyperlink" Target="https://www.sec.gov/Archives/edgar/data/1560327/000156032721000043/0001560327-21-000043-index.htm" TargetMode="External"/><Relationship Id="rId59" Type="http://schemas.openxmlformats.org/officeDocument/2006/relationships/hyperlink" Target="https://www.sec.gov/Archives/edgar/data/858877/000085887721000013/csco-20210731.htm" TargetMode="External"/><Relationship Id="rId103" Type="http://schemas.openxmlformats.org/officeDocument/2006/relationships/hyperlink" Target="https://www.sec.gov/Archives/edgar/data/1262039/000126203919000006/ftnt-201810xk.htm" TargetMode="External"/><Relationship Id="rId108" Type="http://schemas.openxmlformats.org/officeDocument/2006/relationships/hyperlink" Target="https://www.sec.gov/Archives/edgar/data/1262039/000126203921000008/0001262039-21-000008-index.htm" TargetMode="External"/><Relationship Id="rId54"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1107843/000143774922004075/0001437749-22-004075-index.htm" TargetMode="External"/><Relationship Id="rId75" Type="http://schemas.openxmlformats.org/officeDocument/2006/relationships/hyperlink" Target="https://www.sec.gov/Archives/edgar/data/849399/000084939919000005/symc32919-10k.htm" TargetMode="External"/><Relationship Id="rId91" Type="http://schemas.openxmlformats.org/officeDocument/2006/relationships/hyperlink" Target="https://www.sec.gov/Archives/edgar/data/1477333/000147733321000009/cloud-20201231.htm" TargetMode="External"/><Relationship Id="rId96" Type="http://schemas.openxmlformats.org/officeDocument/2006/relationships/hyperlink" Target="https://www.sec.gov/Archives/edgar/data/1535527/000153552720000006/0001535527-20-000006-index.html" TargetMode="External"/><Relationship Id="rId1" Type="http://schemas.openxmlformats.org/officeDocument/2006/relationships/hyperlink" Target="https://www.sec.gov/Archives/edgar/data/1327567/000132756717000027/panw-7312017x10k.htm" TargetMode="External"/><Relationship Id="rId6" Type="http://schemas.openxmlformats.org/officeDocument/2006/relationships/hyperlink" Target="https://www.sec.gov/Archives/edgar/data/1327567/000132756719000032/0001327567-19-000032-index.html" TargetMode="External"/><Relationship Id="rId23" Type="http://schemas.openxmlformats.org/officeDocument/2006/relationships/hyperlink" Target="https://www.sec.gov/Archives/edgar/data/1773383/000177338321000054/dt-20210331.htm" TargetMode="External"/><Relationship Id="rId28" Type="http://schemas.openxmlformats.org/officeDocument/2006/relationships/hyperlink" Target="https://www.sec.gov/Archives/edgar/data/1598110/000117891319000824/0001178913-19-000824-index.html" TargetMode="External"/><Relationship Id="rId49" Type="http://schemas.openxmlformats.org/officeDocument/2006/relationships/hyperlink" Target="https://www.sec.gov/Archives/edgar/data/1598110/000117891320000737/cybr20f2019.htm" TargetMode="External"/><Relationship Id="rId114" Type="http://schemas.openxmlformats.org/officeDocument/2006/relationships/hyperlink" Target="https://www.sec.gov/Archives/edgar/data/1327567/000132756718000024/0001327567-18-000024-index.html" TargetMode="External"/><Relationship Id="rId119" Type="http://schemas.openxmlformats.org/officeDocument/2006/relationships/hyperlink" Target="https://www.sec.gov/Archives/edgar/data/1327567/000132756721000029/panw-20210731.htm" TargetMode="External"/><Relationship Id="rId10" Type="http://schemas.openxmlformats.org/officeDocument/2006/relationships/hyperlink" Target="https://www.sec.gov/Archives/edgar/data/1327567/000132756721000029/0001327567-21-000029-index.htm" TargetMode="External"/><Relationship Id="rId31" Type="http://schemas.openxmlformats.org/officeDocument/2006/relationships/hyperlink" Target="https://www.sec.gov/Archives/edgar/data/1560327/000156032718000032/rapid710-k.htm" TargetMode="External"/><Relationship Id="rId44" Type="http://schemas.openxmlformats.org/officeDocument/2006/relationships/hyperlink" Target="https://www.sec.gov/Archives/edgar/data/1773383/000177338321000054/0001773383-21-000054-index.htm" TargetMode="External"/><Relationship Id="rId52" Type="http://schemas.openxmlformats.org/officeDocument/2006/relationships/hyperlink" Target="https://www.sec.gov/Archives/edgar/data/858877/000085887717000016/0000858877-17-000016-index.html" TargetMode="External"/><Relationship Id="rId60" Type="http://schemas.openxmlformats.org/officeDocument/2006/relationships/hyperlink" Target="https://www.sec.gov/Archives/edgar/data/858877/000085887721000013/0000858877-21-000013-index.htm" TargetMode="External"/><Relationship Id="rId65" Type="http://schemas.openxmlformats.org/officeDocument/2006/relationships/hyperlink" Target="https://www.sec.gov/Archives/edgar/data/1107843/000162828020001963/qlys-2019x1231x10kq412.htm" TargetMode="External"/><Relationship Id="rId73" Type="http://schemas.openxmlformats.org/officeDocument/2006/relationships/hyperlink" Target="https://www.sec.gov/Archives/edgar/data/849399/000119312518309091/d573170d10k.htm" TargetMode="External"/><Relationship Id="rId78" Type="http://schemas.openxmlformats.org/officeDocument/2006/relationships/hyperlink" Target="https://www.sec.gov/Archives/edgar/data/849399/000084939920000004/0000849399-20-000004-index.htm" TargetMode="External"/><Relationship Id="rId81" Type="http://schemas.openxmlformats.org/officeDocument/2006/relationships/hyperlink" Target="https://www.sec.gov/Archives/edgar/data/1713683/000162828018011833/zs7311810-k.htm" TargetMode="External"/><Relationship Id="rId86" Type="http://schemas.openxmlformats.org/officeDocument/2006/relationships/hyperlink" Target="https://www.sec.gov/Archives/edgar/data/1713683/000171368320000163/0001713683-20-000163-index.htm" TargetMode="External"/><Relationship Id="rId94" Type="http://schemas.openxmlformats.org/officeDocument/2006/relationships/hyperlink" Target="https://www.sec.gov/Archives/edgar/data/1477333/000147733322000008/0001477333-22-000008-index.htm" TargetMode="External"/><Relationship Id="rId99" Type="http://schemas.openxmlformats.org/officeDocument/2006/relationships/hyperlink" Target="https://www.sec.gov/Archives/edgar/data/1535527/000153552722000006/crwd-20220131.htm" TargetMode="External"/><Relationship Id="rId101" Type="http://schemas.openxmlformats.org/officeDocument/2006/relationships/hyperlink" Target="https://www.sec.gov/Archives/edgar/data/1262039/000126203918000009/ftnt-201710xk.htm" TargetMode="External"/><Relationship Id="rId4" Type="http://schemas.openxmlformats.org/officeDocument/2006/relationships/hyperlink" Target="https://www.sec.gov/Archives/edgar/data/1327567/000132756718000024/0001327567-18-000024-index.html" TargetMode="External"/><Relationship Id="rId9" Type="http://schemas.openxmlformats.org/officeDocument/2006/relationships/hyperlink" Target="https://www.sec.gov/Archives/edgar/data/1327567/000132756721000029/panw-20210731.htm" TargetMode="External"/><Relationship Id="rId13" Type="http://schemas.openxmlformats.org/officeDocument/2006/relationships/hyperlink" Target="https://www.sec.gov/Archives/edgar/data/1560327/000156032719000046/rapid7201810-k.htm" TargetMode="External"/><Relationship Id="rId18" Type="http://schemas.openxmlformats.org/officeDocument/2006/relationships/hyperlink" Target="https://www.sec.gov/Archives/edgar/data/1560327/000156032721000043/0001560327-21-000043-index.htm" TargetMode="External"/><Relationship Id="rId39" Type="http://schemas.openxmlformats.org/officeDocument/2006/relationships/hyperlink" Target="https://www.sec.gov/Archives/edgar/data/1560327/000156032722000026/rp-20211231.htm" TargetMode="External"/><Relationship Id="rId109" Type="http://schemas.openxmlformats.org/officeDocument/2006/relationships/hyperlink" Target="https://www.sec.gov/Archives/edgar/data/1262039/000126203922000008/ftnt-20211231.htm" TargetMode="External"/><Relationship Id="rId34" Type="http://schemas.openxmlformats.org/officeDocument/2006/relationships/hyperlink" Target="https://www.sec.gov/Archives/edgar/data/1560327/000156032719000046/0001560327-19-000046-index.htm" TargetMode="External"/><Relationship Id="rId50" Type="http://schemas.openxmlformats.org/officeDocument/2006/relationships/hyperlink" Target="https://www.sec.gov/Archives/edgar/data/1598110/000117891320000737/0001178913-20-000737-index.html" TargetMode="External"/><Relationship Id="rId55" Type="http://schemas.openxmlformats.org/officeDocument/2006/relationships/hyperlink" Target="https://www.sec.gov/Archives/edgar/data/858877/000085887719000012/csco-2019727x10k.htm" TargetMode="External"/><Relationship Id="rId76" Type="http://schemas.openxmlformats.org/officeDocument/2006/relationships/hyperlink" Target="https://www.sec.gov/Archives/edgar/data/849399/000084939919000005/0000849399-19-000005-index.htm" TargetMode="External"/><Relationship Id="rId97" Type="http://schemas.openxmlformats.org/officeDocument/2006/relationships/hyperlink" Target="https://www.sec.gov/Archives/edgar/data/1535527/000153552721000007/crwd-20210131.htm" TargetMode="External"/><Relationship Id="rId104" Type="http://schemas.openxmlformats.org/officeDocument/2006/relationships/hyperlink" Target="https://www.sec.gov/Archives/edgar/data/1262039/000126203919000006/0001262039-19-000006-index.html" TargetMode="External"/><Relationship Id="rId120" Type="http://schemas.openxmlformats.org/officeDocument/2006/relationships/hyperlink" Target="https://www.sec.gov/Archives/edgar/data/1327567/000132756721000029/0001327567-21-000029-index.htm" TargetMode="External"/><Relationship Id="rId7" Type="http://schemas.openxmlformats.org/officeDocument/2006/relationships/hyperlink" Target="https://www.sec.gov/Archives/edgar/data/1327567/000132756720000032/panw-20200731.htm" TargetMode="External"/><Relationship Id="rId71" Type="http://schemas.openxmlformats.org/officeDocument/2006/relationships/hyperlink" Target="https://www.sec.gov/Archives/edgar/data/849399/000084939917000009/symc33117-10k.htm" TargetMode="External"/><Relationship Id="rId92" Type="http://schemas.openxmlformats.org/officeDocument/2006/relationships/hyperlink" Target="https://www.sec.gov/Archives/edgar/data/1477333/000147733321000009/0001477333-21-000009-index.htm" TargetMode="External"/><Relationship Id="rId2" Type="http://schemas.openxmlformats.org/officeDocument/2006/relationships/hyperlink" Target="https://www.sec.gov/Archives/edgar/data/1327567/000132756717000027/0001327567-17-000027-index.html" TargetMode="External"/><Relationship Id="rId29" Type="http://schemas.openxmlformats.org/officeDocument/2006/relationships/hyperlink" Target="https://www.sec.gov/Archives/edgar/data/1598110/000117891320000737/cybr20f2019.htm" TargetMode="External"/><Relationship Id="rId24" Type="http://schemas.openxmlformats.org/officeDocument/2006/relationships/hyperlink" Target="https://www.sec.gov/Archives/edgar/data/1773383/000177338321000054/0001773383-21-000054-index.htm" TargetMode="External"/><Relationship Id="rId40" Type="http://schemas.openxmlformats.org/officeDocument/2006/relationships/hyperlink" Target="https://www.sec.gov/Archives/edgar/data/1560327/000156032722000026/0001560327-22-000026-index.htm" TargetMode="External"/><Relationship Id="rId45" Type="http://schemas.openxmlformats.org/officeDocument/2006/relationships/hyperlink" Target="https://www.sec.gov/Archives/edgar/data/1598110/000117891318000853/zk1821339.htm" TargetMode="External"/><Relationship Id="rId66" Type="http://schemas.openxmlformats.org/officeDocument/2006/relationships/hyperlink" Target="https://www.sec.gov/Archives/edgar/data/1107843/000162828020001963/0001628280-20-001963-index.htm" TargetMode="External"/><Relationship Id="rId87" Type="http://schemas.openxmlformats.org/officeDocument/2006/relationships/hyperlink" Target="https://www.sec.gov/Archives/edgar/data/1713683/000171368321000175/zs-20210731.htm" TargetMode="External"/><Relationship Id="rId110" Type="http://schemas.openxmlformats.org/officeDocument/2006/relationships/hyperlink" Target="https://www.sec.gov/Archives/edgar/data/1262039/000126203922000008/0001262039-22-000008-index.htm" TargetMode="External"/><Relationship Id="rId115" Type="http://schemas.openxmlformats.org/officeDocument/2006/relationships/hyperlink" Target="https://www.sec.gov/Archives/edgar/data/1327567/000132756719000032/panw-7312019x10k.htm" TargetMode="External"/><Relationship Id="rId61" Type="http://schemas.openxmlformats.org/officeDocument/2006/relationships/hyperlink" Target="https://www.sec.gov/Archives/edgar/data/1107843/000110784318000003/qlys-2017x1231x10k.htm" TargetMode="External"/><Relationship Id="rId82" Type="http://schemas.openxmlformats.org/officeDocument/2006/relationships/hyperlink" Target="https://www.sec.gov/Archives/edgar/data/1713683/000162828018011833/0001628280-18-011833-index.html" TargetMode="External"/><Relationship Id="rId19"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560327/000156032719000046/0001560327-19-000046-index.htm" TargetMode="External"/><Relationship Id="rId30" Type="http://schemas.openxmlformats.org/officeDocument/2006/relationships/hyperlink" Target="https://www.sec.gov/Archives/edgar/data/1598110/000117891320000737/0001178913-20-000737-index.html" TargetMode="External"/><Relationship Id="rId35" Type="http://schemas.openxmlformats.org/officeDocument/2006/relationships/hyperlink" Target="https://www.sec.gov/Archives/edgar/data/1560327/000156032720000046/rp-20191231.htm" TargetMode="External"/><Relationship Id="rId56" Type="http://schemas.openxmlformats.org/officeDocument/2006/relationships/hyperlink" Target="https://www.sec.gov/Archives/edgar/data/858877/000085887719000012/0000858877-19-000012-index.html" TargetMode="External"/><Relationship Id="rId77" Type="http://schemas.openxmlformats.org/officeDocument/2006/relationships/hyperlink" Target="https://www.sec.gov/Archives/edgar/data/849399/000084939920000004/nlokfy2010-k.htm" TargetMode="External"/><Relationship Id="rId100" Type="http://schemas.openxmlformats.org/officeDocument/2006/relationships/hyperlink" Target="https://www.sec.gov/Archives/edgar/data/1535527/000153552722000006/0001535527-22-000006-index.htm" TargetMode="External"/><Relationship Id="rId105" Type="http://schemas.openxmlformats.org/officeDocument/2006/relationships/hyperlink" Target="https://www.sec.gov/Archives/edgar/data/1262039/000126203920000011/ftnt-201910xk.htm" TargetMode="External"/><Relationship Id="rId8" Type="http://schemas.openxmlformats.org/officeDocument/2006/relationships/hyperlink" Target="https://www.sec.gov/Archives/edgar/data/1327567/000132756720000032/0001327567-20-000032-index.htm" TargetMode="External"/><Relationship Id="rId51" Type="http://schemas.openxmlformats.org/officeDocument/2006/relationships/hyperlink" Target="https://www.sec.gov/Archives/edgar/data/858877/000085887717000016/csco-2017729x10k.htm" TargetMode="External"/><Relationship Id="rId72" Type="http://schemas.openxmlformats.org/officeDocument/2006/relationships/hyperlink" Target="https://www.sec.gov/Archives/edgar/data/849399/000084939917000009/0000849399-17-000009-index.htm" TargetMode="External"/><Relationship Id="rId93" Type="http://schemas.openxmlformats.org/officeDocument/2006/relationships/hyperlink" Target="https://www.sec.gov/Archives/edgar/data/1477333/000147733322000008/cloud-20211231.htm" TargetMode="External"/><Relationship Id="rId98" Type="http://schemas.openxmlformats.org/officeDocument/2006/relationships/hyperlink" Target="https://www.sec.gov/Archives/edgar/data/1535527/000153552721000007/0001535527-21-000007-index.htm" TargetMode="External"/><Relationship Id="rId3" Type="http://schemas.openxmlformats.org/officeDocument/2006/relationships/hyperlink" Target="https://www.sec.gov/Archives/edgar/data/1327567/000132756718000024/panw-7312018x10k.htm" TargetMode="External"/><Relationship Id="rId25" Type="http://schemas.openxmlformats.org/officeDocument/2006/relationships/hyperlink" Target="https://www.sec.gov/Archives/edgar/data/1598110/000117891318000853/zk1821339.htm" TargetMode="External"/><Relationship Id="rId46" Type="http://schemas.openxmlformats.org/officeDocument/2006/relationships/hyperlink" Target="https://www.sec.gov/Archives/edgar/data/1598110/000117891318000853/0001178913-18-000853-index.html" TargetMode="External"/><Relationship Id="rId67" Type="http://schemas.openxmlformats.org/officeDocument/2006/relationships/hyperlink" Target="https://www.sec.gov/Archives/edgar/data/1107843/000143774921003648/qlys20201231_10k.htm" TargetMode="External"/><Relationship Id="rId116" Type="http://schemas.openxmlformats.org/officeDocument/2006/relationships/hyperlink" Target="https://www.sec.gov/Archives/edgar/data/1327567/000132756719000032/0001327567-19-000032-index.html" TargetMode="External"/><Relationship Id="rId20" Type="http://schemas.openxmlformats.org/officeDocument/2006/relationships/hyperlink" Target="https://www.sec.gov/Archives/edgar/data/1560327/000156032722000026/0001560327-22-000026-index.htm" TargetMode="External"/><Relationship Id="rId41" Type="http://schemas.openxmlformats.org/officeDocument/2006/relationships/hyperlink" Target="https://www.sec.gov/Archives/edgar/data/1773383/000177338320000053/dynatrace10-kfy20.htm" TargetMode="External"/><Relationship Id="rId62" Type="http://schemas.openxmlformats.org/officeDocument/2006/relationships/hyperlink" Target="https://www.sec.gov/Archives/edgar/data/1107843/000110784318000003/0001107843-18-000003-index.htm" TargetMode="External"/><Relationship Id="rId83" Type="http://schemas.openxmlformats.org/officeDocument/2006/relationships/hyperlink" Target="https://www.sec.gov/Archives/edgar/data/1713683/000171368319000030/zs-20190731.htm" TargetMode="External"/><Relationship Id="rId88" Type="http://schemas.openxmlformats.org/officeDocument/2006/relationships/hyperlink" Target="https://www.sec.gov/Archives/edgar/data/1713683/000171368321000175/0001713683-21-000175-index.htm" TargetMode="External"/><Relationship Id="rId111" Type="http://schemas.openxmlformats.org/officeDocument/2006/relationships/hyperlink" Target="https://www.sec.gov/Archives/edgar/data/1327567/000132756717000027/panw-7312017x10k.htm" TargetMode="External"/><Relationship Id="rId15" Type="http://schemas.openxmlformats.org/officeDocument/2006/relationships/hyperlink" Target="https://www.sec.gov/Archives/edgar/data/1560327/000156032720000046/rp-20191231.htm" TargetMode="External"/><Relationship Id="rId36" Type="http://schemas.openxmlformats.org/officeDocument/2006/relationships/hyperlink" Target="https://www.sec.gov/Archives/edgar/data/1560327/000156032720000046/0001560327-20-000046-index.htm" TargetMode="External"/><Relationship Id="rId57" Type="http://schemas.openxmlformats.org/officeDocument/2006/relationships/hyperlink" Target="https://www.sec.gov/Archives/edgar/data/858877/000085887720000010/csco-2020725x10k.htm" TargetMode="External"/><Relationship Id="rId106" Type="http://schemas.openxmlformats.org/officeDocument/2006/relationships/hyperlink" Target="https://www.sec.gov/Archives/edgar/data/1262039/000126203920000011/0001262039-20-000011-index.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1015922/000119312518138808/d528783d20f.htm" TargetMode="External"/><Relationship Id="rId66" Type="http://schemas.openxmlformats.org/officeDocument/2006/relationships/hyperlink" Target="https://www.sec.gov/Archives/edgar/data/1107843/000110784318000003/qlys-2017x1231x10k.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2:BF152"/>
  <sheetViews>
    <sheetView tabSelected="1" zoomScale="125" zoomScaleNormal="130" workbookViewId="0">
      <pane xSplit="1" topLeftCell="B1" activePane="topRight" state="frozen"/>
      <selection pane="topRight" activeCell="N23" sqref="N23:N24"/>
    </sheetView>
  </sheetViews>
  <sheetFormatPr baseColWidth="10" defaultRowHeight="13" outlineLevelCol="1" x14ac:dyDescent="0.15"/>
  <cols>
    <col min="1" max="1" width="61.83203125" style="1" customWidth="1"/>
    <col min="2" max="3" width="10.83203125" style="1"/>
    <col min="4" max="9" width="10.83203125" style="1" customWidth="1" outlineLevel="1"/>
    <col min="10" max="10" width="10.83203125" style="1"/>
    <col min="11" max="16" width="10.83203125" style="1" customWidth="1" outlineLevel="1"/>
    <col min="17" max="17" width="10.83203125" style="1"/>
    <col min="18" max="23" width="10.83203125" style="1" customWidth="1" outlineLevel="1"/>
    <col min="24" max="24" width="10.83203125" style="1"/>
    <col min="25" max="30" width="10.83203125" style="1" customWidth="1" outlineLevel="1"/>
    <col min="31" max="31" width="10.83203125" style="1"/>
    <col min="32" max="37" width="10.83203125" style="1" customWidth="1" outlineLevel="1"/>
    <col min="38" max="38" width="10.83203125" style="1"/>
    <col min="39" max="44" width="10.83203125" style="1" customWidth="1" outlineLevel="1"/>
    <col min="45" max="45" width="11.6640625" style="1" bestFit="1" customWidth="1"/>
    <col min="46" max="16384" width="10.83203125" style="1"/>
  </cols>
  <sheetData>
    <row r="2" spans="1:4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row>
    <row r="3" spans="1:4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row>
    <row r="4" spans="1:4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row>
    <row r="5" spans="1:42" x14ac:dyDescent="0.15">
      <c r="A5" s="58" t="s">
        <v>376</v>
      </c>
      <c r="R5" s="68"/>
      <c r="S5" s="68"/>
      <c r="T5" s="68"/>
      <c r="U5" s="68"/>
      <c r="V5" s="68"/>
      <c r="W5" s="68"/>
      <c r="X5" s="68"/>
      <c r="Y5" s="68"/>
      <c r="Z5" s="68"/>
      <c r="AA5" s="68"/>
      <c r="AB5" s="68"/>
      <c r="AC5" s="68"/>
      <c r="AD5" s="68"/>
      <c r="AE5" s="68"/>
      <c r="AF5" s="68"/>
      <c r="AG5" s="68"/>
      <c r="AH5" s="68"/>
      <c r="AI5" s="68"/>
      <c r="AJ5" s="68"/>
      <c r="AK5" s="68"/>
      <c r="AL5" s="68"/>
      <c r="AM5" s="68"/>
      <c r="AN5" s="68"/>
      <c r="AO5" s="68"/>
      <c r="AP5" s="68"/>
    </row>
    <row r="6" spans="1:42" x14ac:dyDescent="0.15">
      <c r="A6" s="58"/>
      <c r="R6" s="68"/>
      <c r="S6" s="68"/>
      <c r="T6" s="68"/>
      <c r="U6" s="68"/>
      <c r="V6" s="68"/>
      <c r="W6" s="68"/>
      <c r="X6" s="68"/>
      <c r="Y6" s="68"/>
      <c r="Z6" s="68"/>
      <c r="AA6" s="68"/>
      <c r="AB6" s="68"/>
      <c r="AC6" s="68"/>
      <c r="AD6" s="68"/>
      <c r="AE6" s="68"/>
      <c r="AF6" s="68"/>
      <c r="AG6" s="68"/>
      <c r="AH6" s="68"/>
      <c r="AI6" s="68"/>
      <c r="AJ6" s="68"/>
      <c r="AK6" s="68"/>
      <c r="AL6" s="68"/>
      <c r="AM6" s="68"/>
      <c r="AN6" s="68"/>
      <c r="AO6" s="68"/>
      <c r="AP6" s="68"/>
    </row>
    <row r="7" spans="1:42" x14ac:dyDescent="0.15">
      <c r="A7" s="58"/>
      <c r="B7" s="342" t="str">
        <f>A45</f>
        <v>Profitability</v>
      </c>
      <c r="C7" s="343"/>
      <c r="D7" s="343"/>
      <c r="E7" s="343"/>
      <c r="F7" s="343"/>
      <c r="G7" s="343"/>
      <c r="H7" s="344"/>
      <c r="I7" s="342" t="str">
        <f>A82</f>
        <v>Valuations</v>
      </c>
      <c r="J7" s="343"/>
      <c r="K7" s="343"/>
      <c r="L7" s="343"/>
      <c r="M7" s="344"/>
      <c r="N7" s="342" t="str">
        <f>A120</f>
        <v>Efficiency, Leverage, Liquidity</v>
      </c>
      <c r="O7" s="343"/>
      <c r="P7" s="343"/>
      <c r="Q7" s="344"/>
      <c r="R7" s="68"/>
      <c r="S7" s="364"/>
      <c r="T7" s="364"/>
      <c r="U7" s="364"/>
      <c r="V7" s="364"/>
      <c r="W7" s="364"/>
      <c r="X7" s="364"/>
      <c r="Y7" s="364"/>
      <c r="Z7" s="364"/>
      <c r="AA7" s="364"/>
      <c r="AB7" s="364"/>
      <c r="AC7" s="364"/>
      <c r="AD7" s="364"/>
      <c r="AE7" s="364"/>
      <c r="AF7" s="364"/>
      <c r="AG7" s="364"/>
      <c r="AH7" s="364"/>
      <c r="AI7" s="68"/>
      <c r="AJ7" s="68"/>
      <c r="AK7" s="68"/>
      <c r="AL7" s="68"/>
      <c r="AM7" s="68"/>
      <c r="AN7" s="68"/>
      <c r="AO7" s="68"/>
      <c r="AP7" s="68"/>
    </row>
    <row r="8" spans="1:42" x14ac:dyDescent="0.15">
      <c r="A8" s="58"/>
      <c r="B8" s="378"/>
      <c r="C8" s="379"/>
      <c r="D8" s="379"/>
      <c r="E8" s="379"/>
      <c r="F8" s="379"/>
      <c r="G8" s="379"/>
      <c r="H8" s="381"/>
      <c r="I8" s="378"/>
      <c r="J8" s="379"/>
      <c r="K8" s="379"/>
      <c r="L8" s="379"/>
      <c r="M8" s="381"/>
      <c r="N8" s="345"/>
      <c r="O8" s="379"/>
      <c r="P8" s="379"/>
      <c r="Q8" s="381"/>
      <c r="R8" s="241"/>
      <c r="S8" s="364"/>
      <c r="T8" s="364"/>
      <c r="U8" s="364"/>
      <c r="V8" s="364"/>
      <c r="W8" s="364"/>
      <c r="X8" s="364"/>
      <c r="Y8" s="364"/>
      <c r="Z8" s="364"/>
      <c r="AA8" s="364"/>
      <c r="AB8" s="364"/>
      <c r="AC8" s="364"/>
      <c r="AD8" s="364"/>
      <c r="AE8" s="364"/>
      <c r="AF8" s="364"/>
      <c r="AG8" s="364"/>
      <c r="AH8" s="364"/>
      <c r="AI8" s="68"/>
      <c r="AJ8" s="68"/>
      <c r="AK8" s="68"/>
      <c r="AL8" s="68"/>
      <c r="AM8" s="68"/>
      <c r="AN8" s="68"/>
      <c r="AO8" s="68"/>
      <c r="AP8" s="68"/>
    </row>
    <row r="9" spans="1:42" x14ac:dyDescent="0.15">
      <c r="A9" s="316" t="s">
        <v>459</v>
      </c>
      <c r="B9" s="380" t="s">
        <v>310</v>
      </c>
      <c r="C9" s="354" t="s">
        <v>21</v>
      </c>
      <c r="D9" s="380" t="s">
        <v>323</v>
      </c>
      <c r="E9" s="352" t="s">
        <v>26</v>
      </c>
      <c r="F9" s="352" t="s">
        <v>374</v>
      </c>
      <c r="G9" s="354" t="s">
        <v>377</v>
      </c>
      <c r="H9" s="383" t="s">
        <v>461</v>
      </c>
      <c r="I9" s="380" t="s">
        <v>407</v>
      </c>
      <c r="J9" s="354" t="s">
        <v>460</v>
      </c>
      <c r="K9" s="380" t="s">
        <v>481</v>
      </c>
      <c r="L9" s="354" t="s">
        <v>480</v>
      </c>
      <c r="M9" s="340" t="s">
        <v>130</v>
      </c>
      <c r="N9" s="352" t="s">
        <v>456</v>
      </c>
      <c r="O9" s="380" t="s">
        <v>469</v>
      </c>
      <c r="P9" s="354" t="s">
        <v>472</v>
      </c>
      <c r="Q9" s="354" t="s">
        <v>471</v>
      </c>
      <c r="R9" s="68"/>
      <c r="S9" s="334" t="s">
        <v>310</v>
      </c>
      <c r="T9" s="334" t="s">
        <v>21</v>
      </c>
      <c r="U9" s="334" t="s">
        <v>323</v>
      </c>
      <c r="V9" s="334" t="s">
        <v>26</v>
      </c>
      <c r="W9" s="334" t="s">
        <v>374</v>
      </c>
      <c r="X9" s="334" t="s">
        <v>377</v>
      </c>
      <c r="Y9" s="334" t="s">
        <v>461</v>
      </c>
      <c r="Z9" s="334" t="s">
        <v>407</v>
      </c>
      <c r="AA9" s="334" t="s">
        <v>460</v>
      </c>
      <c r="AB9" s="353" t="s">
        <v>481</v>
      </c>
      <c r="AC9" s="353" t="s">
        <v>480</v>
      </c>
      <c r="AD9" s="334" t="s">
        <v>130</v>
      </c>
      <c r="AE9" s="334" t="s">
        <v>456</v>
      </c>
      <c r="AF9" s="334" t="s">
        <v>469</v>
      </c>
      <c r="AG9" s="341" t="s">
        <v>472</v>
      </c>
      <c r="AH9" s="334" t="s">
        <v>471</v>
      </c>
      <c r="AI9" s="68"/>
      <c r="AJ9" s="68"/>
      <c r="AK9" s="68"/>
      <c r="AL9" s="68"/>
      <c r="AM9" s="68"/>
      <c r="AN9" s="68"/>
      <c r="AO9" s="68"/>
      <c r="AP9" s="68"/>
    </row>
    <row r="10" spans="1:42" x14ac:dyDescent="0.15">
      <c r="A10" s="319"/>
      <c r="B10" s="337"/>
      <c r="C10" s="357"/>
      <c r="D10" s="337"/>
      <c r="E10" s="356"/>
      <c r="F10" s="356"/>
      <c r="G10" s="357"/>
      <c r="H10" s="382"/>
      <c r="I10" s="337"/>
      <c r="J10" s="357"/>
      <c r="K10" s="337"/>
      <c r="L10" s="357"/>
      <c r="M10" s="339"/>
      <c r="N10" s="356"/>
      <c r="O10" s="337"/>
      <c r="P10" s="357"/>
      <c r="Q10" s="357"/>
      <c r="R10" s="68"/>
      <c r="S10" s="334"/>
      <c r="T10" s="334"/>
      <c r="U10" s="334"/>
      <c r="V10" s="334"/>
      <c r="W10" s="334"/>
      <c r="X10" s="334"/>
      <c r="Y10" s="334"/>
      <c r="Z10" s="334"/>
      <c r="AA10" s="334"/>
      <c r="AB10" s="353"/>
      <c r="AC10" s="353"/>
      <c r="AD10" s="334"/>
      <c r="AE10" s="334"/>
      <c r="AF10" s="334"/>
      <c r="AG10" s="341"/>
      <c r="AH10" s="334"/>
      <c r="AI10" s="68"/>
      <c r="AJ10" s="68"/>
      <c r="AK10" s="68"/>
      <c r="AL10" s="68"/>
      <c r="AM10" s="68"/>
      <c r="AN10" s="68"/>
      <c r="AO10" s="68"/>
      <c r="AP10" s="68"/>
    </row>
    <row r="11" spans="1:42" x14ac:dyDescent="0.15">
      <c r="A11" s="302" t="e" vm="1">
        <v>#VALUE!</v>
      </c>
      <c r="B11" s="335">
        <v>-8.6899689456130358E-2</v>
      </c>
      <c r="C11" s="355">
        <v>-9.1295725974441994E-2</v>
      </c>
      <c r="D11" s="335">
        <v>0.83351822558435018</v>
      </c>
      <c r="E11" s="353">
        <v>0.79833040676669276</v>
      </c>
      <c r="F11" s="353">
        <v>0.75227003828374495</v>
      </c>
      <c r="G11" s="355">
        <v>1.0767427970195806</v>
      </c>
      <c r="H11" s="334">
        <v>77.558712357967195</v>
      </c>
      <c r="I11" s="336">
        <v>5.5870148816</v>
      </c>
      <c r="J11" s="386">
        <v>70.219646965999999</v>
      </c>
      <c r="K11" s="336">
        <v>4.4086186505999994</v>
      </c>
      <c r="L11" s="386">
        <v>4.5846766144000002</v>
      </c>
      <c r="M11" s="388">
        <v>18.110030264400002</v>
      </c>
      <c r="N11" s="384">
        <v>5.5870148816</v>
      </c>
      <c r="O11" s="335">
        <v>0.84133701775999992</v>
      </c>
      <c r="P11" s="355">
        <v>85.370726866399991</v>
      </c>
      <c r="Q11" s="355">
        <v>85.370726866399991</v>
      </c>
      <c r="R11" s="68"/>
      <c r="S11" s="333">
        <f>B48</f>
        <v>0.19294632704908965</v>
      </c>
      <c r="T11" s="333">
        <f>C48</f>
        <v>0.2475393463157734</v>
      </c>
      <c r="U11" s="333">
        <f>J48</f>
        <v>0.78601784596952429</v>
      </c>
      <c r="V11" s="333">
        <f>Q48</f>
        <v>2.1885966838867354E-2</v>
      </c>
      <c r="W11" s="333">
        <f>X48</f>
        <v>-7.6069962024145656E-3</v>
      </c>
      <c r="X11" s="333">
        <f>AE48</f>
        <v>-0.28832830348121419</v>
      </c>
      <c r="Y11" s="333">
        <f>AL48</f>
        <v>-0.27642276901200002</v>
      </c>
      <c r="Z11" s="333">
        <f>B85</f>
        <v>8.0772948041999992</v>
      </c>
      <c r="AA11" s="333">
        <f>I85</f>
        <v>-122.86495509000001</v>
      </c>
      <c r="AB11" s="333">
        <f>P85</f>
        <v>11.0479063312</v>
      </c>
      <c r="AC11" s="333">
        <f>W85</f>
        <v>30.848113719999997</v>
      </c>
      <c r="AD11" s="333">
        <f>AD85</f>
        <v>137.46364385999988</v>
      </c>
      <c r="AE11" s="333">
        <f>B123</f>
        <v>4.1275147192000006</v>
      </c>
      <c r="AF11" s="333">
        <f>I123</f>
        <v>0.83452455778000001</v>
      </c>
      <c r="AG11" s="333">
        <f>P123</f>
        <v>1.9203689707</v>
      </c>
      <c r="AH11" s="333">
        <f>P123</f>
        <v>1.9203689707</v>
      </c>
      <c r="AI11" s="68"/>
      <c r="AJ11" s="68"/>
      <c r="AK11" s="68"/>
      <c r="AL11" s="68"/>
      <c r="AM11" s="68"/>
      <c r="AN11" s="68"/>
      <c r="AO11" s="68"/>
      <c r="AP11" s="68"/>
    </row>
    <row r="12" spans="1:42" x14ac:dyDescent="0.15">
      <c r="A12" s="302"/>
      <c r="B12" s="335"/>
      <c r="C12" s="355"/>
      <c r="D12" s="335"/>
      <c r="E12" s="353"/>
      <c r="F12" s="353"/>
      <c r="G12" s="355"/>
      <c r="H12" s="334"/>
      <c r="I12" s="336"/>
      <c r="J12" s="386"/>
      <c r="K12" s="336"/>
      <c r="L12" s="386"/>
      <c r="M12" s="388"/>
      <c r="N12" s="384"/>
      <c r="O12" s="335"/>
      <c r="P12" s="355"/>
      <c r="Q12" s="355"/>
      <c r="R12" s="68"/>
      <c r="S12" s="333"/>
      <c r="T12" s="333"/>
      <c r="U12" s="333"/>
      <c r="V12" s="333"/>
      <c r="W12" s="333"/>
      <c r="X12" s="333"/>
      <c r="Y12" s="333"/>
      <c r="Z12" s="333"/>
      <c r="AA12" s="333"/>
      <c r="AB12" s="333"/>
      <c r="AC12" s="333"/>
      <c r="AD12" s="333"/>
      <c r="AE12" s="333"/>
      <c r="AF12" s="333"/>
      <c r="AG12" s="333"/>
      <c r="AH12" s="333"/>
      <c r="AI12" s="68"/>
      <c r="AJ12" s="68"/>
      <c r="AK12" s="68"/>
      <c r="AL12" s="68"/>
      <c r="AM12" s="68"/>
      <c r="AN12" s="68"/>
      <c r="AO12" s="68"/>
      <c r="AP12" s="68"/>
    </row>
    <row r="13" spans="1:42" x14ac:dyDescent="0.15">
      <c r="A13" s="302" t="s">
        <v>482</v>
      </c>
      <c r="B13" s="335">
        <v>0.17457922603233422</v>
      </c>
      <c r="C13" s="355">
        <v>0.22335684981673598</v>
      </c>
      <c r="D13" s="335">
        <v>0.76533448738941445</v>
      </c>
      <c r="E13" s="353">
        <v>0.20636372702954922</v>
      </c>
      <c r="F13" s="353">
        <v>0.19788129031121995</v>
      </c>
      <c r="G13" s="355">
        <v>0.1073221153503484</v>
      </c>
      <c r="H13" s="334">
        <v>0.39520961653000003</v>
      </c>
      <c r="I13" s="336">
        <v>8.9191847336000016</v>
      </c>
      <c r="J13" s="386">
        <v>95.616660359999997</v>
      </c>
      <c r="K13" s="336">
        <v>5.4312023577999993</v>
      </c>
      <c r="L13" s="386">
        <v>13.664234036000002</v>
      </c>
      <c r="M13" s="388">
        <v>44.076547015999992</v>
      </c>
      <c r="N13" s="384">
        <v>8.9191847336000016</v>
      </c>
      <c r="O13" s="335">
        <v>0.74480569147999987</v>
      </c>
      <c r="P13" s="355">
        <v>0.31610592300000001</v>
      </c>
      <c r="Q13" s="355">
        <v>0.31610592300000001</v>
      </c>
      <c r="R13" s="68"/>
      <c r="S13" s="333">
        <f>B50</f>
        <v>0.17457922603233422</v>
      </c>
      <c r="T13" s="333">
        <f>C50</f>
        <v>0.22335684981673598</v>
      </c>
      <c r="U13" s="333">
        <f>J50</f>
        <v>0.76533448738941445</v>
      </c>
      <c r="V13" s="333">
        <f>Q50</f>
        <v>0.20636372702954922</v>
      </c>
      <c r="W13" s="333">
        <f>X50</f>
        <v>0.19788129031121995</v>
      </c>
      <c r="X13" s="333">
        <f>AE50</f>
        <v>0.1073221153503484</v>
      </c>
      <c r="Y13" s="333">
        <f>AL50</f>
        <v>0.39520961653000003</v>
      </c>
      <c r="Z13" s="333">
        <f>B87</f>
        <v>8.9191847336000016</v>
      </c>
      <c r="AA13" s="333">
        <f>I87</f>
        <v>95.616660359999997</v>
      </c>
      <c r="AB13" s="333">
        <f>P87</f>
        <v>5.4312023577999993</v>
      </c>
      <c r="AC13" s="333">
        <f>W87</f>
        <v>13.664234036000002</v>
      </c>
      <c r="AD13" s="333">
        <f>AD87</f>
        <v>44.076547015999992</v>
      </c>
      <c r="AE13" s="333">
        <f>B87</f>
        <v>8.9191847336000016</v>
      </c>
      <c r="AF13" s="333">
        <f>I125</f>
        <v>0.74480569147999987</v>
      </c>
      <c r="AG13" s="333">
        <f>P125</f>
        <v>0.31610592300000001</v>
      </c>
      <c r="AH13" s="333">
        <f>P125</f>
        <v>0.31610592300000001</v>
      </c>
      <c r="AI13" s="68"/>
      <c r="AJ13" s="68"/>
      <c r="AK13" s="68"/>
      <c r="AL13" s="68"/>
      <c r="AM13" s="68"/>
      <c r="AN13" s="68"/>
      <c r="AO13" s="68"/>
      <c r="AP13" s="68"/>
    </row>
    <row r="14" spans="1:42" x14ac:dyDescent="0.15">
      <c r="A14" s="302"/>
      <c r="B14" s="335"/>
      <c r="C14" s="355"/>
      <c r="D14" s="335"/>
      <c r="E14" s="353"/>
      <c r="F14" s="353"/>
      <c r="G14" s="355"/>
      <c r="H14" s="334"/>
      <c r="I14" s="336"/>
      <c r="J14" s="386"/>
      <c r="K14" s="336"/>
      <c r="L14" s="386"/>
      <c r="M14" s="388"/>
      <c r="N14" s="384"/>
      <c r="O14" s="335"/>
      <c r="P14" s="355"/>
      <c r="Q14" s="355"/>
      <c r="R14" s="68"/>
      <c r="S14" s="333"/>
      <c r="T14" s="333"/>
      <c r="U14" s="333"/>
      <c r="V14" s="333"/>
      <c r="W14" s="333"/>
      <c r="X14" s="333"/>
      <c r="Y14" s="333"/>
      <c r="Z14" s="333"/>
      <c r="AA14" s="333"/>
      <c r="AB14" s="333"/>
      <c r="AC14" s="333"/>
      <c r="AD14" s="333"/>
      <c r="AE14" s="333"/>
      <c r="AF14" s="333"/>
      <c r="AG14" s="333"/>
      <c r="AH14" s="333"/>
      <c r="AI14" s="68"/>
      <c r="AJ14" s="68"/>
      <c r="AK14" s="68"/>
      <c r="AL14" s="68"/>
      <c r="AM14" s="68"/>
      <c r="AN14" s="68"/>
      <c r="AO14" s="68"/>
      <c r="AP14" s="68"/>
    </row>
    <row r="15" spans="1:42" x14ac:dyDescent="0.15">
      <c r="A15" s="302" t="e" vm="2">
        <v>#VALUE!</v>
      </c>
      <c r="B15" s="335">
        <v>3.1599203025631573E-2</v>
      </c>
      <c r="C15" s="355">
        <v>3.9672495494818938E-2</v>
      </c>
      <c r="D15" s="335">
        <v>0.88953378732073751</v>
      </c>
      <c r="E15" s="353">
        <v>0.50914259077471047</v>
      </c>
      <c r="F15" s="353">
        <v>0.49013991401635709</v>
      </c>
      <c r="G15" s="355">
        <v>0.3903457327039801</v>
      </c>
      <c r="H15" s="334">
        <v>0.23335177507999999</v>
      </c>
      <c r="I15" s="336">
        <v>6.9201414247199988</v>
      </c>
      <c r="J15" s="386">
        <v>21.205675952</v>
      </c>
      <c r="K15" s="336">
        <v>23.315345220000001</v>
      </c>
      <c r="L15" s="386">
        <v>13.276337574000001</v>
      </c>
      <c r="M15" s="388">
        <v>16.570221306000001</v>
      </c>
      <c r="N15" s="384">
        <v>6.9201414247199988</v>
      </c>
      <c r="O15" s="335">
        <v>0.38580580305999995</v>
      </c>
      <c r="P15" s="355">
        <v>0.17499999999999999</v>
      </c>
      <c r="Q15" s="355">
        <v>0.17499999999999999</v>
      </c>
      <c r="R15" s="68"/>
      <c r="S15" s="333">
        <f>B52</f>
        <v>0.64983626790572369</v>
      </c>
      <c r="T15" s="333">
        <f>C52</f>
        <v>0.87679595750409778</v>
      </c>
      <c r="U15" s="333">
        <f>J52</f>
        <v>0.70752651597523653</v>
      </c>
      <c r="V15" s="333">
        <f>Q52</f>
        <v>-0.21637362328701368</v>
      </c>
      <c r="W15" s="333">
        <f>X52</f>
        <v>-0.23634029440855314</v>
      </c>
      <c r="X15" s="333">
        <f>AE52</f>
        <v>-1.2895978467070437</v>
      </c>
      <c r="Y15" s="333">
        <f>AL52</f>
        <v>-0.17379903760000001</v>
      </c>
      <c r="Z15" s="333">
        <f>B89</f>
        <v>35.126753513333334</v>
      </c>
      <c r="AA15" s="333">
        <f>I89</f>
        <v>-156.52161007199999</v>
      </c>
      <c r="AB15" s="333">
        <f>P89</f>
        <v>2.7110590104000001</v>
      </c>
      <c r="AC15" s="333">
        <f>W89</f>
        <v>2.7251151428</v>
      </c>
      <c r="AD15" s="333">
        <f>AD89</f>
        <v>-296.378386922</v>
      </c>
      <c r="AE15" s="333">
        <f>B89</f>
        <v>35.126753513333334</v>
      </c>
      <c r="AF15" s="333">
        <f>I127</f>
        <v>0.37311540860000003</v>
      </c>
      <c r="AG15" s="333">
        <f>P127</f>
        <v>0.40540967660000005</v>
      </c>
      <c r="AH15" s="333">
        <f>P127</f>
        <v>0.40540967660000005</v>
      </c>
      <c r="AI15" s="68"/>
      <c r="AJ15" s="68"/>
      <c r="AK15" s="68"/>
      <c r="AL15" s="68"/>
      <c r="AM15" s="68"/>
      <c r="AN15" s="68"/>
      <c r="AO15" s="68"/>
      <c r="AP15" s="68"/>
    </row>
    <row r="16" spans="1:42" x14ac:dyDescent="0.15">
      <c r="A16" s="302"/>
      <c r="B16" s="335"/>
      <c r="C16" s="355"/>
      <c r="D16" s="335"/>
      <c r="E16" s="353"/>
      <c r="F16" s="353"/>
      <c r="G16" s="355"/>
      <c r="H16" s="334"/>
      <c r="I16" s="336"/>
      <c r="J16" s="386"/>
      <c r="K16" s="336"/>
      <c r="L16" s="386"/>
      <c r="M16" s="388"/>
      <c r="N16" s="384"/>
      <c r="O16" s="335"/>
      <c r="P16" s="355"/>
      <c r="Q16" s="355"/>
      <c r="R16" s="68"/>
      <c r="S16" s="333"/>
      <c r="T16" s="333"/>
      <c r="U16" s="333"/>
      <c r="V16" s="333"/>
      <c r="W16" s="333"/>
      <c r="X16" s="333"/>
      <c r="Y16" s="333"/>
      <c r="Z16" s="333"/>
      <c r="AA16" s="333"/>
      <c r="AB16" s="333"/>
      <c r="AC16" s="333"/>
      <c r="AD16" s="333"/>
      <c r="AE16" s="333"/>
      <c r="AF16" s="333"/>
      <c r="AG16" s="333"/>
      <c r="AH16" s="333"/>
      <c r="AI16" s="68"/>
      <c r="AJ16" s="68"/>
      <c r="AK16" s="68"/>
      <c r="AL16" s="68"/>
      <c r="AM16" s="68"/>
      <c r="AN16" s="68"/>
      <c r="AO16" s="68"/>
      <c r="AP16" s="68"/>
    </row>
    <row r="17" spans="1:42" x14ac:dyDescent="0.15">
      <c r="A17" s="302" t="e" vm="3">
        <v>#VALUE!</v>
      </c>
      <c r="B17" s="335">
        <v>7.4417919917584285E-3</v>
      </c>
      <c r="C17" s="355">
        <v>1.0029204525019819E-2</v>
      </c>
      <c r="D17" s="335">
        <v>0.63316063415365209</v>
      </c>
      <c r="E17" s="353">
        <v>0.32227445400768534</v>
      </c>
      <c r="F17" s="353">
        <v>0.2973487243517377</v>
      </c>
      <c r="G17" s="355">
        <v>0.60444609140297145</v>
      </c>
      <c r="H17" s="334">
        <v>0.20926422012999998</v>
      </c>
      <c r="I17" s="336">
        <v>4.1206680233999995</v>
      </c>
      <c r="J17" s="386">
        <v>428.2901409619999</v>
      </c>
      <c r="K17" s="336">
        <v>9.6434941322000007</v>
      </c>
      <c r="L17" s="386">
        <v>10.941703262199999</v>
      </c>
      <c r="M17" s="388">
        <v>13.416910139999999</v>
      </c>
      <c r="N17" s="384">
        <v>4.1206680233999995</v>
      </c>
      <c r="O17" s="335">
        <v>0.58539548496000005</v>
      </c>
      <c r="P17" s="355">
        <v>0.35639247877499997</v>
      </c>
      <c r="Q17" s="355">
        <v>0.35639247877499997</v>
      </c>
      <c r="R17" s="68"/>
      <c r="S17" s="333">
        <f>B54</f>
        <v>0.372224305045191</v>
      </c>
      <c r="T17" s="333">
        <f>C54</f>
        <v>0.48561129381212503</v>
      </c>
      <c r="U17" s="333">
        <f>J54</f>
        <v>0.77362263638190276</v>
      </c>
      <c r="V17" s="333">
        <f>Q54</f>
        <v>-0.23012739901573073</v>
      </c>
      <c r="W17" s="333">
        <f>X54</f>
        <v>-0.27894249774734708</v>
      </c>
      <c r="X17" s="333">
        <f>AE54</f>
        <v>-1.4172187587923852</v>
      </c>
      <c r="Y17" s="333">
        <f>AL54</f>
        <v>-0.2036688988666667</v>
      </c>
      <c r="Z17" s="333">
        <f>B91</f>
        <v>34.329164252666665</v>
      </c>
      <c r="AA17" s="333">
        <f>I91</f>
        <v>-63.912396328</v>
      </c>
      <c r="AB17" s="333">
        <f>P91</f>
        <v>2.0559621784000002</v>
      </c>
      <c r="AC17" s="333">
        <f>W91</f>
        <v>1.0973317493999999</v>
      </c>
      <c r="AD17" s="333">
        <f>AD91</f>
        <v>-190.41227764999999</v>
      </c>
      <c r="AE17" s="333">
        <f>B91</f>
        <v>34.329164252666665</v>
      </c>
      <c r="AF17" s="333">
        <f>I129</f>
        <v>0.23815026603999997</v>
      </c>
      <c r="AG17" s="333">
        <f>P129</f>
        <v>0.50216267395000003</v>
      </c>
      <c r="AH17" s="333">
        <f>P129</f>
        <v>0.50216267395000003</v>
      </c>
      <c r="AI17" s="68"/>
      <c r="AJ17" s="68"/>
      <c r="AK17" s="68"/>
      <c r="AL17" s="68"/>
      <c r="AM17" s="68"/>
      <c r="AN17" s="68"/>
      <c r="AO17" s="68"/>
      <c r="AP17" s="68"/>
    </row>
    <row r="18" spans="1:42" x14ac:dyDescent="0.15">
      <c r="A18" s="302"/>
      <c r="B18" s="335"/>
      <c r="C18" s="355"/>
      <c r="D18" s="335"/>
      <c r="E18" s="353"/>
      <c r="F18" s="353"/>
      <c r="G18" s="355"/>
      <c r="H18" s="334"/>
      <c r="I18" s="336"/>
      <c r="J18" s="386"/>
      <c r="K18" s="336"/>
      <c r="L18" s="386"/>
      <c r="M18" s="388"/>
      <c r="N18" s="384"/>
      <c r="O18" s="335"/>
      <c r="P18" s="355"/>
      <c r="Q18" s="355"/>
      <c r="R18" s="68"/>
      <c r="S18" s="333"/>
      <c r="T18" s="333"/>
      <c r="U18" s="333"/>
      <c r="V18" s="333"/>
      <c r="W18" s="333"/>
      <c r="X18" s="333"/>
      <c r="Y18" s="333"/>
      <c r="Z18" s="333"/>
      <c r="AA18" s="333"/>
      <c r="AB18" s="333"/>
      <c r="AC18" s="333"/>
      <c r="AD18" s="333"/>
      <c r="AE18" s="333"/>
      <c r="AF18" s="333"/>
      <c r="AG18" s="333"/>
      <c r="AH18" s="333"/>
      <c r="AI18" s="68"/>
      <c r="AJ18" s="68"/>
      <c r="AK18" s="68"/>
      <c r="AL18" s="68"/>
      <c r="AM18" s="68"/>
      <c r="AN18" s="68"/>
      <c r="AO18" s="68"/>
      <c r="AP18" s="68"/>
    </row>
    <row r="19" spans="1:42" x14ac:dyDescent="0.15">
      <c r="A19" s="302" t="e" vm="4">
        <v>#VALUE!</v>
      </c>
      <c r="B19" s="335">
        <v>0.12239832200727996</v>
      </c>
      <c r="C19" s="355">
        <v>0.15569894713221549</v>
      </c>
      <c r="D19" s="335">
        <v>0.77768261023245566</v>
      </c>
      <c r="E19" s="353">
        <v>0.33138791187332023</v>
      </c>
      <c r="F19" s="353">
        <v>0.29835185883468923</v>
      </c>
      <c r="G19" s="355">
        <v>0.26365292819770725</v>
      </c>
      <c r="H19" s="334">
        <v>0.16918392860000001</v>
      </c>
      <c r="I19" s="336">
        <v>11.814828240000001</v>
      </c>
      <c r="J19" s="386">
        <v>58.204245386000004</v>
      </c>
      <c r="K19" s="336">
        <v>9.9658149422000015</v>
      </c>
      <c r="L19" s="386">
        <v>8.2798690887999999</v>
      </c>
      <c r="M19" s="388">
        <v>36.660127156000001</v>
      </c>
      <c r="N19" s="384">
        <v>11.814828240000001</v>
      </c>
      <c r="O19" s="335">
        <v>0.41840464564000002</v>
      </c>
      <c r="P19" s="355">
        <v>4.8805225350000002E-2</v>
      </c>
      <c r="Q19" s="355">
        <v>4.8805225350000002E-2</v>
      </c>
      <c r="R19" s="68"/>
      <c r="S19" s="333">
        <f>B56</f>
        <v>0.39874039193636723</v>
      </c>
      <c r="T19" s="333">
        <f>C56</f>
        <v>0.5224935244634652</v>
      </c>
      <c r="U19" s="333">
        <f>J56</f>
        <v>0.78962650051527083</v>
      </c>
      <c r="V19" s="333">
        <f>Q56</f>
        <v>-0.15900491747555279</v>
      </c>
      <c r="W19" s="333">
        <f>X56</f>
        <v>-0.19319448811884499</v>
      </c>
      <c r="X19" s="333">
        <f>AE56</f>
        <v>-1.3164274326361274</v>
      </c>
      <c r="Y19" s="333">
        <f>AL56</f>
        <v>-0.24144624127</v>
      </c>
      <c r="Z19" s="333">
        <f>B93</f>
        <v>35.293937275000005</v>
      </c>
      <c r="AA19" s="333">
        <f>I93</f>
        <v>-136.46553525400003</v>
      </c>
      <c r="AB19" s="333">
        <f>P93</f>
        <v>2.7811242401999996</v>
      </c>
      <c r="AC19" s="333">
        <f>W93</f>
        <v>2.7449033272000003</v>
      </c>
      <c r="AD19" s="333">
        <f>AD93</f>
        <v>-212.43257564000001</v>
      </c>
      <c r="AE19" s="333">
        <f>B93</f>
        <v>35.293937275000005</v>
      </c>
      <c r="AF19" s="333">
        <f>I131</f>
        <v>0.49081438498000002</v>
      </c>
      <c r="AG19" s="333">
        <f>P131</f>
        <v>0.90531201850000009</v>
      </c>
      <c r="AH19" s="333">
        <f>P131</f>
        <v>0.90531201850000009</v>
      </c>
      <c r="AI19" s="68"/>
      <c r="AJ19" s="68"/>
      <c r="AK19" s="68"/>
      <c r="AL19" s="68"/>
      <c r="AM19" s="68"/>
      <c r="AN19" s="68"/>
      <c r="AO19" s="68"/>
      <c r="AP19" s="68"/>
    </row>
    <row r="20" spans="1:42" x14ac:dyDescent="0.15">
      <c r="A20" s="302"/>
      <c r="B20" s="335"/>
      <c r="C20" s="355"/>
      <c r="D20" s="335"/>
      <c r="E20" s="353"/>
      <c r="F20" s="353"/>
      <c r="G20" s="355"/>
      <c r="H20" s="334"/>
      <c r="I20" s="336"/>
      <c r="J20" s="386"/>
      <c r="K20" s="336"/>
      <c r="L20" s="386"/>
      <c r="M20" s="388"/>
      <c r="N20" s="384"/>
      <c r="O20" s="335"/>
      <c r="P20" s="355"/>
      <c r="Q20" s="355"/>
      <c r="R20" s="68"/>
      <c r="S20" s="333"/>
      <c r="T20" s="333"/>
      <c r="U20" s="333"/>
      <c r="V20" s="333"/>
      <c r="W20" s="333"/>
      <c r="X20" s="333"/>
      <c r="Y20" s="333"/>
      <c r="Z20" s="333"/>
      <c r="AA20" s="333"/>
      <c r="AB20" s="333"/>
      <c r="AC20" s="333"/>
      <c r="AD20" s="333"/>
      <c r="AE20" s="333"/>
      <c r="AF20" s="333"/>
      <c r="AG20" s="333"/>
      <c r="AH20" s="333"/>
      <c r="AI20" s="68"/>
      <c r="AJ20" s="68"/>
      <c r="AK20" s="68"/>
      <c r="AL20" s="68"/>
      <c r="AM20" s="68"/>
      <c r="AN20" s="68"/>
      <c r="AO20" s="68"/>
      <c r="AP20" s="68"/>
    </row>
    <row r="21" spans="1:42" x14ac:dyDescent="0.15">
      <c r="A21" s="302" t="e" vm="5">
        <v>#VALUE!</v>
      </c>
      <c r="B21" s="335">
        <v>0.13956259840333085</v>
      </c>
      <c r="C21" s="355">
        <v>0.18223160843841252</v>
      </c>
      <c r="D21" s="335">
        <v>0.83779147416861743</v>
      </c>
      <c r="E21" s="353">
        <v>7.1796506278987093E-2</v>
      </c>
      <c r="F21" s="353">
        <v>6.8393857332938346E-2</v>
      </c>
      <c r="G21" s="355">
        <v>-2.2951007483703427E-2</v>
      </c>
      <c r="H21" s="334">
        <v>2.4689197703800004E-2</v>
      </c>
      <c r="I21" s="336">
        <v>10.0415354572</v>
      </c>
      <c r="J21" s="386">
        <v>-172.72146337599997</v>
      </c>
      <c r="K21" s="336">
        <v>15.363164192000003</v>
      </c>
      <c r="L21" s="386">
        <v>10.717585244000002</v>
      </c>
      <c r="M21" s="388">
        <v>50.488120156000015</v>
      </c>
      <c r="N21" s="384">
        <v>10.0415354572</v>
      </c>
      <c r="O21" s="335">
        <v>0.45536364262000006</v>
      </c>
      <c r="P21" s="355">
        <v>0.55083205627499998</v>
      </c>
      <c r="Q21" s="355">
        <v>0.55083205627499998</v>
      </c>
      <c r="R21" s="68"/>
      <c r="S21" s="333">
        <f>B58</f>
        <v>3.1599203025631573E-2</v>
      </c>
      <c r="T21" s="333">
        <f>C58</f>
        <v>3.9672495494818938E-2</v>
      </c>
      <c r="U21" s="333">
        <f>J58</f>
        <v>0.88953378732073751</v>
      </c>
      <c r="V21" s="333">
        <f>Q58</f>
        <v>0.50914259077471047</v>
      </c>
      <c r="W21" s="333">
        <f>X58</f>
        <v>0.49013991401635709</v>
      </c>
      <c r="X21" s="333">
        <f>AE58</f>
        <v>0.3903457327039801</v>
      </c>
      <c r="Y21" s="333">
        <f>AL58</f>
        <v>0.23335177507999999</v>
      </c>
      <c r="Z21" s="333">
        <f>B95</f>
        <v>6.9201414247199988</v>
      </c>
      <c r="AA21" s="333">
        <f>I95</f>
        <v>21.205675952</v>
      </c>
      <c r="AB21" s="333">
        <f>P95</f>
        <v>23.315345220000001</v>
      </c>
      <c r="AC21" s="333">
        <f>W95</f>
        <v>13.276337574000001</v>
      </c>
      <c r="AD21" s="333">
        <f>AD95</f>
        <v>16.570221306000001</v>
      </c>
      <c r="AE21" s="333">
        <f>B95</f>
        <v>6.9201414247199988</v>
      </c>
      <c r="AF21" s="333">
        <f>I133</f>
        <v>0.38580580305999995</v>
      </c>
      <c r="AG21" s="333">
        <f>P133</f>
        <v>0.17499999999999999</v>
      </c>
      <c r="AH21" s="333">
        <f>P133</f>
        <v>0.17499999999999999</v>
      </c>
      <c r="AI21" s="68"/>
      <c r="AJ21" s="68"/>
      <c r="AK21" s="68"/>
      <c r="AL21" s="68"/>
      <c r="AM21" s="68"/>
      <c r="AN21" s="68"/>
      <c r="AO21" s="68"/>
      <c r="AP21" s="68"/>
    </row>
    <row r="22" spans="1:42" x14ac:dyDescent="0.15">
      <c r="A22" s="302"/>
      <c r="B22" s="335"/>
      <c r="C22" s="355"/>
      <c r="D22" s="335"/>
      <c r="E22" s="353"/>
      <c r="F22" s="353"/>
      <c r="G22" s="355"/>
      <c r="H22" s="334"/>
      <c r="I22" s="336"/>
      <c r="J22" s="386"/>
      <c r="K22" s="336"/>
      <c r="L22" s="386"/>
      <c r="M22" s="388"/>
      <c r="N22" s="384"/>
      <c r="O22" s="335"/>
      <c r="P22" s="355"/>
      <c r="Q22" s="355"/>
      <c r="R22" s="68"/>
      <c r="S22" s="333"/>
      <c r="T22" s="333"/>
      <c r="U22" s="333"/>
      <c r="V22" s="333"/>
      <c r="W22" s="333"/>
      <c r="X22" s="333"/>
      <c r="Y22" s="333"/>
      <c r="Z22" s="333"/>
      <c r="AA22" s="333"/>
      <c r="AB22" s="333"/>
      <c r="AC22" s="333"/>
      <c r="AD22" s="333"/>
      <c r="AE22" s="333"/>
      <c r="AF22" s="333"/>
      <c r="AG22" s="333"/>
      <c r="AH22" s="333"/>
      <c r="AI22" s="68"/>
      <c r="AJ22" s="68"/>
      <c r="AK22" s="68"/>
      <c r="AL22" s="68"/>
      <c r="AM22" s="68"/>
      <c r="AN22" s="68"/>
      <c r="AO22" s="68"/>
      <c r="AP22" s="68"/>
    </row>
    <row r="23" spans="1:42" x14ac:dyDescent="0.15">
      <c r="A23" s="302" t="e" vm="6">
        <v>#VALUE!</v>
      </c>
      <c r="B23" s="335">
        <v>0.34531367137471669</v>
      </c>
      <c r="C23" s="355">
        <v>1.1015692216463318</v>
      </c>
      <c r="D23" s="335">
        <v>0.58880421857655474</v>
      </c>
      <c r="E23" s="353">
        <v>-1.3520648405895399</v>
      </c>
      <c r="F23" s="353">
        <v>-1.3652908166278344</v>
      </c>
      <c r="G23" s="355">
        <v>-7.906560377019507</v>
      </c>
      <c r="H23" s="334">
        <v>-0.16422520639999999</v>
      </c>
      <c r="I23" s="336">
        <v>54.924536310000001</v>
      </c>
      <c r="J23" s="386">
        <v>-8.2983759639999999</v>
      </c>
      <c r="K23" s="336">
        <v>1.2553543108</v>
      </c>
      <c r="L23" s="386">
        <v>0.15574095977999999</v>
      </c>
      <c r="M23" s="388">
        <v>-7.3073608600000002</v>
      </c>
      <c r="N23" s="384">
        <v>54.924536310000001</v>
      </c>
      <c r="O23" s="335">
        <v>3.8330882519999998E-2</v>
      </c>
      <c r="P23" s="355">
        <v>3.7053516250000001E-3</v>
      </c>
      <c r="Q23" s="355">
        <v>3.7053516250000001E-3</v>
      </c>
      <c r="R23" s="68"/>
      <c r="S23" s="333">
        <f>B60</f>
        <v>-8.6899689456130358E-2</v>
      </c>
      <c r="T23" s="333">
        <f>C60</f>
        <v>-9.1295725974441994E-2</v>
      </c>
      <c r="U23" s="333">
        <f>J60</f>
        <v>0.83351822558435018</v>
      </c>
      <c r="V23" s="333">
        <f>Q60</f>
        <v>0.79833040676669276</v>
      </c>
      <c r="W23" s="333">
        <f>X60</f>
        <v>0.75227003828374495</v>
      </c>
      <c r="X23" s="333">
        <f>AE60</f>
        <v>1.0767427970195806</v>
      </c>
      <c r="Y23" s="333">
        <f>AL60</f>
        <v>77.558712357967195</v>
      </c>
      <c r="Z23" s="333">
        <f>B97</f>
        <v>5.5870148816</v>
      </c>
      <c r="AA23" s="333">
        <f>I97</f>
        <v>70.219646965999999</v>
      </c>
      <c r="AB23" s="333">
        <f>P97</f>
        <v>4.4086186505999994</v>
      </c>
      <c r="AC23" s="333">
        <f>W97</f>
        <v>4.5846766144000002</v>
      </c>
      <c r="AD23" s="333">
        <f>AD97</f>
        <v>18.110030264400002</v>
      </c>
      <c r="AE23" s="333">
        <f>B97</f>
        <v>5.5870148816</v>
      </c>
      <c r="AF23" s="333">
        <f>I135</f>
        <v>0.84133701775999992</v>
      </c>
      <c r="AG23" s="333">
        <f>P135</f>
        <v>85.370726866399991</v>
      </c>
      <c r="AH23" s="333">
        <f>P135</f>
        <v>85.370726866399991</v>
      </c>
      <c r="AI23" s="68"/>
      <c r="AJ23" s="68"/>
      <c r="AK23" s="68"/>
      <c r="AL23" s="68"/>
      <c r="AM23" s="68"/>
      <c r="AN23" s="68"/>
      <c r="AO23" s="68"/>
      <c r="AP23" s="68"/>
    </row>
    <row r="24" spans="1:42" x14ac:dyDescent="0.15">
      <c r="A24" s="302"/>
      <c r="B24" s="335"/>
      <c r="C24" s="355"/>
      <c r="D24" s="335"/>
      <c r="E24" s="353"/>
      <c r="F24" s="353"/>
      <c r="G24" s="355"/>
      <c r="H24" s="334"/>
      <c r="I24" s="336"/>
      <c r="J24" s="386"/>
      <c r="K24" s="336"/>
      <c r="L24" s="386"/>
      <c r="M24" s="388"/>
      <c r="N24" s="384"/>
      <c r="O24" s="335"/>
      <c r="P24" s="355"/>
      <c r="Q24" s="355"/>
      <c r="R24" s="68"/>
      <c r="S24" s="333"/>
      <c r="T24" s="333"/>
      <c r="U24" s="333"/>
      <c r="V24" s="333"/>
      <c r="W24" s="333"/>
      <c r="X24" s="333"/>
      <c r="Y24" s="333"/>
      <c r="Z24" s="333"/>
      <c r="AA24" s="333"/>
      <c r="AB24" s="333"/>
      <c r="AC24" s="333"/>
      <c r="AD24" s="333"/>
      <c r="AE24" s="333"/>
      <c r="AF24" s="333"/>
      <c r="AG24" s="333"/>
      <c r="AH24" s="333"/>
      <c r="AI24" s="68"/>
      <c r="AJ24" s="68"/>
      <c r="AK24" s="68"/>
      <c r="AL24" s="68"/>
      <c r="AM24" s="68"/>
      <c r="AN24" s="68"/>
      <c r="AO24" s="68"/>
      <c r="AP24" s="68"/>
    </row>
    <row r="25" spans="1:42" x14ac:dyDescent="0.15">
      <c r="A25" s="302" t="e" vm="7">
        <v>#VALUE!</v>
      </c>
      <c r="B25" s="335">
        <v>-8.4342034360865292E-2</v>
      </c>
      <c r="C25" s="355">
        <v>-6.2946884262637559E-2</v>
      </c>
      <c r="D25" s="335">
        <v>0.61084211361818708</v>
      </c>
      <c r="E25" s="353">
        <v>0.46018777671480526</v>
      </c>
      <c r="F25" s="353">
        <v>0.40945709857516455</v>
      </c>
      <c r="G25" s="355">
        <v>0.74644074568218466</v>
      </c>
      <c r="H25" s="334">
        <v>-0.17217922402000002</v>
      </c>
      <c r="I25" s="336">
        <v>4.6822031269999993</v>
      </c>
      <c r="J25" s="386">
        <v>-10.961323225399999</v>
      </c>
      <c r="K25" s="336">
        <v>4.8595252238000004</v>
      </c>
      <c r="L25" s="386">
        <v>3.8242871043999997</v>
      </c>
      <c r="M25" s="388">
        <v>-46.851597954000006</v>
      </c>
      <c r="N25" s="384">
        <v>4.6822031269999993</v>
      </c>
      <c r="O25" s="335">
        <v>0.66222500628000003</v>
      </c>
      <c r="P25" s="355">
        <v>1.0124024134</v>
      </c>
      <c r="Q25" s="355">
        <v>1.0124024134</v>
      </c>
      <c r="R25" s="68"/>
      <c r="S25" s="333">
        <f>B62</f>
        <v>0.34531367137471669</v>
      </c>
      <c r="T25" s="333">
        <f>C62</f>
        <v>1.1015692216463318</v>
      </c>
      <c r="U25" s="333">
        <f>J62</f>
        <v>0.58880421857655474</v>
      </c>
      <c r="V25" s="333">
        <f>Q62</f>
        <v>-1.3520648405895399</v>
      </c>
      <c r="W25" s="333">
        <f>X62</f>
        <v>-1.3652908166278344</v>
      </c>
      <c r="X25" s="333">
        <f>AE62</f>
        <v>-7.906560377019507</v>
      </c>
      <c r="Y25" s="333">
        <f>AL62</f>
        <v>-0.16422520639999999</v>
      </c>
      <c r="Z25" s="333">
        <f>B99</f>
        <v>54.924536310000001</v>
      </c>
      <c r="AA25" s="333">
        <f>I99</f>
        <v>-8.2983759639999999</v>
      </c>
      <c r="AB25" s="333">
        <f>P99</f>
        <v>1.2553543108</v>
      </c>
      <c r="AC25" s="333">
        <f>W99</f>
        <v>0.15574095977999999</v>
      </c>
      <c r="AD25" s="333">
        <f>AD99</f>
        <v>-7.3073608600000002</v>
      </c>
      <c r="AE25" s="333">
        <f>B99</f>
        <v>54.924536310000001</v>
      </c>
      <c r="AF25" s="333">
        <f>I137</f>
        <v>3.8330882519999998E-2</v>
      </c>
      <c r="AG25" s="333">
        <f>P137</f>
        <v>3.7053516250000001E-3</v>
      </c>
      <c r="AH25" s="333">
        <f>P137</f>
        <v>3.7053516250000001E-3</v>
      </c>
      <c r="AI25" s="68"/>
      <c r="AJ25" s="68"/>
      <c r="AK25" s="68"/>
      <c r="AL25" s="68"/>
      <c r="AM25" s="68"/>
      <c r="AN25" s="68"/>
      <c r="AO25" s="68"/>
      <c r="AP25" s="68"/>
    </row>
    <row r="26" spans="1:42" x14ac:dyDescent="0.15">
      <c r="A26" s="302"/>
      <c r="B26" s="335"/>
      <c r="C26" s="355"/>
      <c r="D26" s="335"/>
      <c r="E26" s="353"/>
      <c r="F26" s="353"/>
      <c r="G26" s="355"/>
      <c r="H26" s="334"/>
      <c r="I26" s="336"/>
      <c r="J26" s="386"/>
      <c r="K26" s="336"/>
      <c r="L26" s="386"/>
      <c r="M26" s="388"/>
      <c r="N26" s="384"/>
      <c r="O26" s="335"/>
      <c r="P26" s="355"/>
      <c r="Q26" s="355"/>
      <c r="R26" s="68"/>
      <c r="S26" s="333"/>
      <c r="T26" s="333"/>
      <c r="U26" s="333"/>
      <c r="V26" s="333"/>
      <c r="W26" s="333"/>
      <c r="X26" s="333"/>
      <c r="Y26" s="333"/>
      <c r="Z26" s="333"/>
      <c r="AA26" s="333"/>
      <c r="AB26" s="333"/>
      <c r="AC26" s="333"/>
      <c r="AD26" s="333"/>
      <c r="AE26" s="333"/>
      <c r="AF26" s="333"/>
      <c r="AG26" s="333"/>
      <c r="AH26" s="333"/>
      <c r="AI26" s="68"/>
      <c r="AJ26" s="68"/>
      <c r="AK26" s="68"/>
      <c r="AL26" s="68"/>
      <c r="AM26" s="68"/>
      <c r="AN26" s="68"/>
      <c r="AO26" s="68"/>
      <c r="AP26" s="68"/>
    </row>
    <row r="27" spans="1:42" x14ac:dyDescent="0.15">
      <c r="A27" s="302" t="e" vm="8">
        <v>#VALUE!</v>
      </c>
      <c r="B27" s="335">
        <v>0.64983626790572369</v>
      </c>
      <c r="C27" s="355">
        <v>0.87679595750409778</v>
      </c>
      <c r="D27" s="335">
        <v>0.70752651597523653</v>
      </c>
      <c r="E27" s="353">
        <v>-0.21637362328701368</v>
      </c>
      <c r="F27" s="353">
        <v>-0.23634029440855314</v>
      </c>
      <c r="G27" s="355">
        <v>-1.2895978467070437</v>
      </c>
      <c r="H27" s="334">
        <v>-0.17379903760000001</v>
      </c>
      <c r="I27" s="336">
        <v>35.126753513333334</v>
      </c>
      <c r="J27" s="386">
        <v>-156.52161007199999</v>
      </c>
      <c r="K27" s="336">
        <v>2.7110590104000001</v>
      </c>
      <c r="L27" s="386">
        <v>2.7251151428</v>
      </c>
      <c r="M27" s="388">
        <v>-296.378386922</v>
      </c>
      <c r="N27" s="384">
        <v>35.126753513333334</v>
      </c>
      <c r="O27" s="335">
        <v>0.37311540860000003</v>
      </c>
      <c r="P27" s="355">
        <v>0.40540967660000005</v>
      </c>
      <c r="Q27" s="355">
        <v>0.40540967660000005</v>
      </c>
      <c r="R27" s="68"/>
      <c r="S27" s="333">
        <f>B64</f>
        <v>0.12239832200727996</v>
      </c>
      <c r="T27" s="333">
        <f>C64</f>
        <v>0.15569894713221549</v>
      </c>
      <c r="U27" s="333">
        <f>J64</f>
        <v>0.77768261023245566</v>
      </c>
      <c r="V27" s="333">
        <f>Q64</f>
        <v>0.33138791187332023</v>
      </c>
      <c r="W27" s="333">
        <f>X64</f>
        <v>0.29835185883468923</v>
      </c>
      <c r="X27" s="333">
        <f>AE64</f>
        <v>0.26365292819770725</v>
      </c>
      <c r="Y27" s="333">
        <f>AL64</f>
        <v>0.16918392860000001</v>
      </c>
      <c r="Z27" s="333">
        <f>B101</f>
        <v>11.814828240000001</v>
      </c>
      <c r="AA27" s="333">
        <f>I101</f>
        <v>58.204245386000004</v>
      </c>
      <c r="AB27" s="333">
        <f>P101</f>
        <v>9.9658149422000015</v>
      </c>
      <c r="AC27" s="333">
        <f>W101</f>
        <v>8.2798690887999999</v>
      </c>
      <c r="AD27" s="333">
        <f>AD101</f>
        <v>36.660127156000001</v>
      </c>
      <c r="AE27" s="333">
        <f>B101</f>
        <v>11.814828240000001</v>
      </c>
      <c r="AF27" s="333">
        <f>I139</f>
        <v>0.41840464564000002</v>
      </c>
      <c r="AG27" s="333">
        <f>P139</f>
        <v>4.8805225350000002E-2</v>
      </c>
      <c r="AH27" s="333">
        <f>P139</f>
        <v>4.8805225350000002E-2</v>
      </c>
      <c r="AI27" s="68"/>
      <c r="AJ27" s="68"/>
      <c r="AK27" s="68"/>
      <c r="AL27" s="68"/>
      <c r="AM27" s="68"/>
      <c r="AN27" s="68"/>
      <c r="AO27" s="68"/>
      <c r="AP27" s="68"/>
    </row>
    <row r="28" spans="1:42" x14ac:dyDescent="0.15">
      <c r="A28" s="302"/>
      <c r="B28" s="335"/>
      <c r="C28" s="355"/>
      <c r="D28" s="335"/>
      <c r="E28" s="353"/>
      <c r="F28" s="353"/>
      <c r="G28" s="355"/>
      <c r="H28" s="334"/>
      <c r="I28" s="336"/>
      <c r="J28" s="386"/>
      <c r="K28" s="336"/>
      <c r="L28" s="386"/>
      <c r="M28" s="388"/>
      <c r="N28" s="384"/>
      <c r="O28" s="335"/>
      <c r="P28" s="355"/>
      <c r="Q28" s="355"/>
      <c r="R28" s="68"/>
      <c r="S28" s="333"/>
      <c r="T28" s="333"/>
      <c r="U28" s="333"/>
      <c r="V28" s="333"/>
      <c r="W28" s="333"/>
      <c r="X28" s="333"/>
      <c r="Y28" s="333"/>
      <c r="Z28" s="333"/>
      <c r="AA28" s="333"/>
      <c r="AB28" s="333"/>
      <c r="AC28" s="333"/>
      <c r="AD28" s="333"/>
      <c r="AE28" s="333"/>
      <c r="AF28" s="333"/>
      <c r="AG28" s="333"/>
      <c r="AH28" s="333"/>
      <c r="AI28" s="68"/>
      <c r="AJ28" s="68"/>
      <c r="AK28" s="68"/>
      <c r="AL28" s="68"/>
      <c r="AM28" s="68"/>
      <c r="AN28" s="68"/>
      <c r="AO28" s="68"/>
      <c r="AP28" s="68"/>
    </row>
    <row r="29" spans="1:42" x14ac:dyDescent="0.15">
      <c r="A29" s="302" t="e" vm="9">
        <v>#VALUE!</v>
      </c>
      <c r="B29" s="335">
        <v>0.11601005513374751</v>
      </c>
      <c r="C29" s="355">
        <v>0.15440258443449159</v>
      </c>
      <c r="D29" s="335">
        <v>0.77297764953132742</v>
      </c>
      <c r="E29" s="353">
        <v>5.2532824839361746E-2</v>
      </c>
      <c r="F29" s="353">
        <v>2.5060539481249772E-2</v>
      </c>
      <c r="G29" s="355">
        <v>0.20966598488057597</v>
      </c>
      <c r="H29" s="334">
        <v>-0.18338673316500001</v>
      </c>
      <c r="I29" s="336">
        <v>17.618033985</v>
      </c>
      <c r="J29" s="386">
        <v>34.770943983999999</v>
      </c>
      <c r="K29" s="336">
        <v>1.5199407973999999</v>
      </c>
      <c r="L29" s="386">
        <v>0.91369710419999994</v>
      </c>
      <c r="M29" s="388">
        <v>3.8631900860000004</v>
      </c>
      <c r="N29" s="384">
        <v>17.618033985</v>
      </c>
      <c r="O29" s="335">
        <v>0.20711764902000002</v>
      </c>
      <c r="P29" s="355">
        <v>0.22916153712499998</v>
      </c>
      <c r="Q29" s="355">
        <v>0.22916153712499998</v>
      </c>
      <c r="R29" s="68"/>
      <c r="S29" s="333">
        <f>B66</f>
        <v>7.4417919917584285E-3</v>
      </c>
      <c r="T29" s="333">
        <f>C66</f>
        <v>1.0029204525019819E-2</v>
      </c>
      <c r="U29" s="333">
        <f>J66</f>
        <v>0.63316063415365209</v>
      </c>
      <c r="V29" s="333">
        <f>Q66</f>
        <v>0.32227445400768534</v>
      </c>
      <c r="W29" s="333">
        <f>X66</f>
        <v>0.2973487243517377</v>
      </c>
      <c r="X29" s="333">
        <f>AE66</f>
        <v>0.60444609140297145</v>
      </c>
      <c r="Y29" s="333">
        <f>AL66</f>
        <v>0.20926422012999998</v>
      </c>
      <c r="Z29" s="333">
        <f>B103</f>
        <v>4.1206680233999995</v>
      </c>
      <c r="AA29" s="333">
        <f>I103</f>
        <v>428.2901409619999</v>
      </c>
      <c r="AB29" s="333">
        <f>P103</f>
        <v>9.6434941322000007</v>
      </c>
      <c r="AC29" s="333">
        <f>W103</f>
        <v>10.941703262199999</v>
      </c>
      <c r="AD29" s="333">
        <f>AD103</f>
        <v>13.416910139999999</v>
      </c>
      <c r="AE29" s="333">
        <f>B103</f>
        <v>4.1206680233999995</v>
      </c>
      <c r="AF29" s="333">
        <f>I141</f>
        <v>0.58539548496000005</v>
      </c>
      <c r="AG29" s="333">
        <f>P141</f>
        <v>0.35639247877499997</v>
      </c>
      <c r="AH29" s="333">
        <f>P141</f>
        <v>0.35639247877499997</v>
      </c>
      <c r="AI29" s="68"/>
      <c r="AJ29" s="68"/>
      <c r="AK29" s="68"/>
      <c r="AL29" s="68"/>
      <c r="AM29" s="68"/>
      <c r="AN29" s="68"/>
      <c r="AO29" s="68"/>
      <c r="AP29" s="68"/>
    </row>
    <row r="30" spans="1:42" x14ac:dyDescent="0.15">
      <c r="A30" s="302"/>
      <c r="B30" s="335"/>
      <c r="C30" s="355"/>
      <c r="D30" s="335"/>
      <c r="E30" s="353"/>
      <c r="F30" s="353"/>
      <c r="G30" s="355"/>
      <c r="H30" s="334"/>
      <c r="I30" s="336"/>
      <c r="J30" s="386"/>
      <c r="K30" s="336"/>
      <c r="L30" s="386"/>
      <c r="M30" s="388"/>
      <c r="N30" s="384"/>
      <c r="O30" s="335"/>
      <c r="P30" s="355"/>
      <c r="Q30" s="355"/>
      <c r="R30" s="68"/>
      <c r="S30" s="333"/>
      <c r="T30" s="333"/>
      <c r="U30" s="333"/>
      <c r="V30" s="333"/>
      <c r="W30" s="333"/>
      <c r="X30" s="333"/>
      <c r="Y30" s="333"/>
      <c r="Z30" s="333"/>
      <c r="AA30" s="333"/>
      <c r="AB30" s="333"/>
      <c r="AC30" s="333"/>
      <c r="AD30" s="333"/>
      <c r="AE30" s="333"/>
      <c r="AF30" s="333"/>
      <c r="AG30" s="333"/>
      <c r="AH30" s="333"/>
      <c r="AI30" s="68"/>
      <c r="AJ30" s="68"/>
      <c r="AK30" s="68"/>
      <c r="AL30" s="68"/>
      <c r="AM30" s="68"/>
      <c r="AN30" s="68"/>
      <c r="AO30" s="68"/>
      <c r="AP30" s="68"/>
    </row>
    <row r="31" spans="1:42" x14ac:dyDescent="0.15">
      <c r="A31" s="302" t="e" vm="10">
        <v>#VALUE!</v>
      </c>
      <c r="B31" s="335">
        <v>0.372224305045191</v>
      </c>
      <c r="C31" s="355">
        <v>0.48561129381212503</v>
      </c>
      <c r="D31" s="335">
        <v>0.77362263638190276</v>
      </c>
      <c r="E31" s="353">
        <v>-0.23012739901573073</v>
      </c>
      <c r="F31" s="353">
        <v>-0.27894249774734708</v>
      </c>
      <c r="G31" s="355">
        <v>-1.4172187587923852</v>
      </c>
      <c r="H31" s="334">
        <v>-0.2036688988666667</v>
      </c>
      <c r="I31" s="336">
        <v>34.329164252666665</v>
      </c>
      <c r="J31" s="386">
        <v>-63.912396328</v>
      </c>
      <c r="K31" s="336">
        <v>2.0559621784000002</v>
      </c>
      <c r="L31" s="386">
        <v>1.0973317493999999</v>
      </c>
      <c r="M31" s="388">
        <v>-190.41227764999999</v>
      </c>
      <c r="N31" s="384">
        <v>34.329164252666665</v>
      </c>
      <c r="O31" s="335">
        <v>0.23815026603999997</v>
      </c>
      <c r="P31" s="355">
        <v>0.50216267395000003</v>
      </c>
      <c r="Q31" s="355">
        <v>0.50216267395000003</v>
      </c>
      <c r="R31" s="68"/>
      <c r="S31" s="333">
        <f>B68</f>
        <v>0.13956259840333085</v>
      </c>
      <c r="T31" s="333">
        <f>C68</f>
        <v>0.18223160843841252</v>
      </c>
      <c r="U31" s="333">
        <f>J68</f>
        <v>0.83779147416861743</v>
      </c>
      <c r="V31" s="333">
        <f>Q68</f>
        <v>7.1796506278987093E-2</v>
      </c>
      <c r="W31" s="333">
        <f>X68</f>
        <v>6.8393857332938346E-2</v>
      </c>
      <c r="X31" s="333">
        <f>AE68</f>
        <v>-2.2951007483703427E-2</v>
      </c>
      <c r="Y31" s="333">
        <f>AL68</f>
        <v>2.4689197703800004E-2</v>
      </c>
      <c r="Z31" s="333">
        <f>B105</f>
        <v>10.0415354572</v>
      </c>
      <c r="AA31" s="333">
        <f>I105</f>
        <v>-172.72146337599997</v>
      </c>
      <c r="AB31" s="333">
        <f>P105</f>
        <v>15.363164192000003</v>
      </c>
      <c r="AC31" s="333">
        <f>W105</f>
        <v>10.717585244000002</v>
      </c>
      <c r="AD31" s="333">
        <f>AD105</f>
        <v>50.488120156000015</v>
      </c>
      <c r="AE31" s="333">
        <f>B105</f>
        <v>10.0415354572</v>
      </c>
      <c r="AF31" s="333">
        <f>I143</f>
        <v>0.45536364262000006</v>
      </c>
      <c r="AG31" s="333">
        <f>P143</f>
        <v>0.55083205627499998</v>
      </c>
      <c r="AH31" s="333">
        <f>P143</f>
        <v>0.55083205627499998</v>
      </c>
      <c r="AI31" s="68"/>
      <c r="AJ31" s="68"/>
      <c r="AK31" s="68"/>
      <c r="AL31" s="68"/>
      <c r="AM31" s="68"/>
      <c r="AN31" s="68"/>
      <c r="AO31" s="68"/>
      <c r="AP31" s="68"/>
    </row>
    <row r="32" spans="1:42" x14ac:dyDescent="0.15">
      <c r="A32" s="302"/>
      <c r="B32" s="335"/>
      <c r="C32" s="355"/>
      <c r="D32" s="335"/>
      <c r="E32" s="353"/>
      <c r="F32" s="353"/>
      <c r="G32" s="355"/>
      <c r="H32" s="334"/>
      <c r="I32" s="336"/>
      <c r="J32" s="386"/>
      <c r="K32" s="336"/>
      <c r="L32" s="386"/>
      <c r="M32" s="388"/>
      <c r="N32" s="384"/>
      <c r="O32" s="335"/>
      <c r="P32" s="355"/>
      <c r="Q32" s="355"/>
      <c r="R32" s="68"/>
      <c r="S32" s="333"/>
      <c r="T32" s="333"/>
      <c r="U32" s="333"/>
      <c r="V32" s="333"/>
      <c r="W32" s="333"/>
      <c r="X32" s="333"/>
      <c r="Y32" s="333"/>
      <c r="Z32" s="333"/>
      <c r="AA32" s="333"/>
      <c r="AB32" s="333"/>
      <c r="AC32" s="333"/>
      <c r="AD32" s="333"/>
      <c r="AE32" s="333"/>
      <c r="AF32" s="333"/>
      <c r="AG32" s="333"/>
      <c r="AH32" s="333"/>
      <c r="AI32" s="68"/>
      <c r="AJ32" s="68"/>
      <c r="AK32" s="68"/>
      <c r="AL32" s="68"/>
      <c r="AM32" s="68"/>
      <c r="AN32" s="68"/>
      <c r="AO32" s="68"/>
      <c r="AP32" s="68"/>
    </row>
    <row r="33" spans="1:45" x14ac:dyDescent="0.15">
      <c r="A33" s="302" t="e" vm="11">
        <v>#VALUE!</v>
      </c>
      <c r="B33" s="335">
        <v>0.39874039193636723</v>
      </c>
      <c r="C33" s="355">
        <v>0.5224935244634652</v>
      </c>
      <c r="D33" s="335">
        <v>0.78962650051527083</v>
      </c>
      <c r="E33" s="353">
        <v>-0.15900491747555279</v>
      </c>
      <c r="F33" s="353">
        <v>-0.19319448811884499</v>
      </c>
      <c r="G33" s="355">
        <v>-1.3164274326361274</v>
      </c>
      <c r="H33" s="334">
        <v>-0.24144624127</v>
      </c>
      <c r="I33" s="336">
        <v>35.293937275000005</v>
      </c>
      <c r="J33" s="386">
        <v>-136.46553525400003</v>
      </c>
      <c r="K33" s="336">
        <v>2.7811242401999996</v>
      </c>
      <c r="L33" s="386">
        <v>2.7449033272000003</v>
      </c>
      <c r="M33" s="388">
        <v>-212.43257564000001</v>
      </c>
      <c r="N33" s="384">
        <v>35.293937275000005</v>
      </c>
      <c r="O33" s="335">
        <v>0.49081438498000002</v>
      </c>
      <c r="P33" s="355">
        <v>0.90531201850000009</v>
      </c>
      <c r="Q33" s="355">
        <v>0.90531201850000009</v>
      </c>
      <c r="R33" s="68"/>
      <c r="S33" s="333">
        <f>B70</f>
        <v>0.11601005513374751</v>
      </c>
      <c r="T33" s="333">
        <f>C70</f>
        <v>0.15440258443449159</v>
      </c>
      <c r="U33" s="333">
        <f>J70</f>
        <v>0.77297764953132742</v>
      </c>
      <c r="V33" s="333">
        <f>Q70</f>
        <v>5.2532824839361746E-2</v>
      </c>
      <c r="W33" s="333">
        <f>X70</f>
        <v>2.5060539481249772E-2</v>
      </c>
      <c r="X33" s="333">
        <f>AE70</f>
        <v>0.20966598488057597</v>
      </c>
      <c r="Y33" s="333">
        <f>AL70</f>
        <v>-0.18338673316500001</v>
      </c>
      <c r="Z33" s="333">
        <f>B107</f>
        <v>17.618033985</v>
      </c>
      <c r="AA33" s="333">
        <f>I107</f>
        <v>34.770943983999999</v>
      </c>
      <c r="AB33" s="333">
        <f>P107</f>
        <v>1.5199407973999999</v>
      </c>
      <c r="AC33" s="333">
        <f>W107</f>
        <v>0.91369710419999994</v>
      </c>
      <c r="AD33" s="333">
        <f>AD107</f>
        <v>3.8631900860000004</v>
      </c>
      <c r="AE33" s="333">
        <f>B107</f>
        <v>17.618033985</v>
      </c>
      <c r="AF33" s="333">
        <f>I145</f>
        <v>0.20711764902000002</v>
      </c>
      <c r="AG33" s="333">
        <f>P145</f>
        <v>0.22916153712499998</v>
      </c>
      <c r="AH33" s="333">
        <f>P145</f>
        <v>0.22916153712499998</v>
      </c>
      <c r="AI33" s="68"/>
      <c r="AJ33" s="68"/>
      <c r="AK33" s="68"/>
      <c r="AL33" s="68"/>
      <c r="AM33" s="68"/>
      <c r="AN33" s="68"/>
      <c r="AO33" s="68"/>
      <c r="AP33" s="68"/>
    </row>
    <row r="34" spans="1:45" x14ac:dyDescent="0.15">
      <c r="A34" s="302"/>
      <c r="B34" s="335"/>
      <c r="C34" s="355"/>
      <c r="D34" s="335"/>
      <c r="E34" s="353"/>
      <c r="F34" s="353"/>
      <c r="G34" s="355"/>
      <c r="H34" s="334"/>
      <c r="I34" s="336"/>
      <c r="J34" s="386"/>
      <c r="K34" s="336"/>
      <c r="L34" s="386"/>
      <c r="M34" s="388"/>
      <c r="N34" s="384"/>
      <c r="O34" s="335"/>
      <c r="P34" s="355"/>
      <c r="Q34" s="355"/>
      <c r="R34" s="68"/>
      <c r="S34" s="333"/>
      <c r="T34" s="333"/>
      <c r="U34" s="333"/>
      <c r="V34" s="333"/>
      <c r="W34" s="333"/>
      <c r="X34" s="333"/>
      <c r="Y34" s="333"/>
      <c r="Z34" s="333"/>
      <c r="AA34" s="333"/>
      <c r="AB34" s="333"/>
      <c r="AC34" s="333"/>
      <c r="AD34" s="333"/>
      <c r="AE34" s="333"/>
      <c r="AF34" s="333"/>
      <c r="AG34" s="333"/>
      <c r="AH34" s="333"/>
      <c r="AI34" s="68"/>
      <c r="AJ34" s="68"/>
      <c r="AK34" s="68"/>
      <c r="AL34" s="68"/>
      <c r="AM34" s="68"/>
      <c r="AN34" s="68"/>
      <c r="AO34" s="68"/>
      <c r="AP34" s="68"/>
    </row>
    <row r="35" spans="1:45" x14ac:dyDescent="0.15">
      <c r="A35" s="302" t="e" vm="12">
        <v>#VALUE!</v>
      </c>
      <c r="B35" s="335">
        <v>0.19294632704908965</v>
      </c>
      <c r="C35" s="355">
        <v>0.2475393463157734</v>
      </c>
      <c r="D35" s="335">
        <v>0.78601784596952429</v>
      </c>
      <c r="E35" s="353">
        <v>2.1885966838867354E-2</v>
      </c>
      <c r="F35" s="353">
        <v>-7.6069962024145656E-3</v>
      </c>
      <c r="G35" s="355">
        <v>-0.28832830348121419</v>
      </c>
      <c r="H35" s="334">
        <v>-0.27642276901200002</v>
      </c>
      <c r="I35" s="336">
        <v>8.0772948041999992</v>
      </c>
      <c r="J35" s="386">
        <v>-122.86495509000001</v>
      </c>
      <c r="K35" s="336">
        <v>11.0479063312</v>
      </c>
      <c r="L35" s="386">
        <v>30.848113719999997</v>
      </c>
      <c r="M35" s="388">
        <v>137.46364385999988</v>
      </c>
      <c r="N35" s="384">
        <v>4.1275147192000006</v>
      </c>
      <c r="O35" s="335">
        <v>0.83452455778000001</v>
      </c>
      <c r="P35" s="355">
        <v>1.9203689707</v>
      </c>
      <c r="Q35" s="355">
        <v>1.9203689707</v>
      </c>
      <c r="R35" s="68"/>
      <c r="S35" s="333">
        <f>B72</f>
        <v>0.21653061479178159</v>
      </c>
      <c r="T35" s="333">
        <f>C72</f>
        <v>0.27847784445500301</v>
      </c>
      <c r="U35" s="333">
        <f>J72</f>
        <v>0.70478518561083758</v>
      </c>
      <c r="V35" s="333">
        <f>Q72</f>
        <v>-0.12983962995377818</v>
      </c>
      <c r="W35" s="333">
        <f>X72</f>
        <v>-0.1570219072621285</v>
      </c>
      <c r="X35" s="333">
        <f>AE72</f>
        <v>-0.4884559844338387</v>
      </c>
      <c r="Y35" s="333">
        <f>AL72</f>
        <v>-0.67730058705999996</v>
      </c>
      <c r="Z35" s="333">
        <f>B109</f>
        <v>8.4038288643999994</v>
      </c>
      <c r="AA35" s="333">
        <f>I109</f>
        <v>-38.066318828</v>
      </c>
      <c r="AB35" s="333">
        <f>P109</f>
        <v>0.65846678748000009</v>
      </c>
      <c r="AC35" s="333">
        <f>W109</f>
        <v>6.8456804157999995</v>
      </c>
      <c r="AD35" s="333">
        <f>AD109</f>
        <v>-71.777421445999991</v>
      </c>
      <c r="AE35" s="333">
        <f>B109</f>
        <v>8.4038288643999994</v>
      </c>
      <c r="AF35" s="333">
        <f>I147</f>
        <v>0.93053731007999985</v>
      </c>
      <c r="AG35" s="333">
        <f>P147</f>
        <v>0.58831386650000028</v>
      </c>
      <c r="AH35" s="333">
        <f>P147</f>
        <v>0.58831386650000028</v>
      </c>
      <c r="AI35" s="68"/>
      <c r="AJ35" s="68"/>
      <c r="AK35" s="68"/>
      <c r="AL35" s="68"/>
      <c r="AM35" s="68"/>
      <c r="AN35" s="68"/>
      <c r="AO35" s="68"/>
      <c r="AP35" s="68"/>
    </row>
    <row r="36" spans="1:45" x14ac:dyDescent="0.15">
      <c r="A36" s="302"/>
      <c r="B36" s="335"/>
      <c r="C36" s="355"/>
      <c r="D36" s="335"/>
      <c r="E36" s="353"/>
      <c r="F36" s="353"/>
      <c r="G36" s="355"/>
      <c r="H36" s="334"/>
      <c r="I36" s="336"/>
      <c r="J36" s="386"/>
      <c r="K36" s="336"/>
      <c r="L36" s="386"/>
      <c r="M36" s="388"/>
      <c r="N36" s="384"/>
      <c r="O36" s="335"/>
      <c r="P36" s="355"/>
      <c r="Q36" s="355"/>
      <c r="R36" s="68"/>
      <c r="S36" s="333"/>
      <c r="T36" s="333"/>
      <c r="U36" s="333"/>
      <c r="V36" s="333"/>
      <c r="W36" s="333"/>
      <c r="X36" s="333"/>
      <c r="Y36" s="333"/>
      <c r="Z36" s="333"/>
      <c r="AA36" s="333"/>
      <c r="AB36" s="333"/>
      <c r="AC36" s="333"/>
      <c r="AD36" s="333"/>
      <c r="AE36" s="333"/>
      <c r="AF36" s="333"/>
      <c r="AG36" s="333"/>
      <c r="AH36" s="333"/>
      <c r="AI36" s="68"/>
      <c r="AJ36" s="68"/>
      <c r="AK36" s="68"/>
      <c r="AL36" s="68"/>
      <c r="AM36" s="68"/>
      <c r="AN36" s="68"/>
      <c r="AO36" s="68"/>
      <c r="AP36" s="68"/>
    </row>
    <row r="37" spans="1:45" x14ac:dyDescent="0.15">
      <c r="A37" s="302" t="e" vm="13">
        <v>#VALUE!</v>
      </c>
      <c r="B37" s="335">
        <v>0.23581930277674501</v>
      </c>
      <c r="C37" s="355">
        <v>0.30529388153410775</v>
      </c>
      <c r="D37" s="335">
        <v>0.28157641939733991</v>
      </c>
      <c r="E37" s="353">
        <v>-0.1472183187934433</v>
      </c>
      <c r="F37" s="353">
        <v>-0.15286298828136671</v>
      </c>
      <c r="G37" s="355">
        <v>-0.46163464040159979</v>
      </c>
      <c r="H37" s="334">
        <v>-0.52632469047499997</v>
      </c>
      <c r="I37" s="336">
        <v>8.443762992249999</v>
      </c>
      <c r="J37" s="386">
        <v>-54.747109122000005</v>
      </c>
      <c r="K37" s="336">
        <v>1.3628705564000001</v>
      </c>
      <c r="L37" s="386">
        <v>3.6238754988000004</v>
      </c>
      <c r="M37" s="388">
        <v>-88.341729916000006</v>
      </c>
      <c r="N37" s="384">
        <v>8.443762992249999</v>
      </c>
      <c r="O37" s="335">
        <v>0.6601621339999999</v>
      </c>
      <c r="P37" s="355">
        <v>0.487399739</v>
      </c>
      <c r="Q37" s="355">
        <v>0.487399739</v>
      </c>
      <c r="R37" s="68"/>
      <c r="S37" s="333">
        <f>B74</f>
        <v>0.23581930277674501</v>
      </c>
      <c r="T37" s="333">
        <f>C74</f>
        <v>0.30529388153410775</v>
      </c>
      <c r="U37" s="333">
        <f>J74</f>
        <v>0.28157641939733991</v>
      </c>
      <c r="V37" s="333">
        <f>Q74</f>
        <v>-0.1472183187934433</v>
      </c>
      <c r="W37" s="333">
        <f>X74</f>
        <v>-0.15286298828136671</v>
      </c>
      <c r="X37" s="333">
        <f>AE74</f>
        <v>-0.46163464040159979</v>
      </c>
      <c r="Y37" s="333">
        <f>AL74</f>
        <v>-0.52632469047499997</v>
      </c>
      <c r="Z37" s="333">
        <f>B111</f>
        <v>8.443762992249999</v>
      </c>
      <c r="AA37" s="333">
        <f>I111</f>
        <v>-54.747109122000005</v>
      </c>
      <c r="AB37" s="333">
        <f>P111</f>
        <v>1.3628705564000001</v>
      </c>
      <c r="AC37" s="333">
        <f>W111</f>
        <v>3.6238754988000004</v>
      </c>
      <c r="AD37" s="333">
        <f>AD111</f>
        <v>-88.341729916000006</v>
      </c>
      <c r="AE37" s="333">
        <f>B111</f>
        <v>8.443762992249999</v>
      </c>
      <c r="AF37" s="333">
        <f>I149</f>
        <v>0.6601621339999999</v>
      </c>
      <c r="AG37" s="333">
        <f>P149</f>
        <v>0.487399739</v>
      </c>
      <c r="AH37" s="333">
        <f>P149</f>
        <v>0.487399739</v>
      </c>
      <c r="AI37" s="68"/>
      <c r="AJ37" s="68"/>
      <c r="AK37" s="68"/>
      <c r="AL37" s="68"/>
      <c r="AM37" s="68"/>
      <c r="AN37" s="68"/>
      <c r="AO37" s="68"/>
      <c r="AP37" s="68"/>
    </row>
    <row r="38" spans="1:45" x14ac:dyDescent="0.15">
      <c r="A38" s="302"/>
      <c r="B38" s="335"/>
      <c r="C38" s="355"/>
      <c r="D38" s="335"/>
      <c r="E38" s="353"/>
      <c r="F38" s="353"/>
      <c r="G38" s="355"/>
      <c r="H38" s="334"/>
      <c r="I38" s="336"/>
      <c r="J38" s="386"/>
      <c r="K38" s="336"/>
      <c r="L38" s="386"/>
      <c r="M38" s="388"/>
      <c r="N38" s="384"/>
      <c r="O38" s="335"/>
      <c r="P38" s="355"/>
      <c r="Q38" s="355"/>
      <c r="R38" s="68"/>
      <c r="S38" s="333"/>
      <c r="T38" s="333"/>
      <c r="U38" s="333"/>
      <c r="V38" s="333"/>
      <c r="W38" s="333"/>
      <c r="X38" s="333"/>
      <c r="Y38" s="333"/>
      <c r="Z38" s="333"/>
      <c r="AA38" s="333"/>
      <c r="AB38" s="333"/>
      <c r="AC38" s="333"/>
      <c r="AD38" s="333"/>
      <c r="AE38" s="333"/>
      <c r="AF38" s="333"/>
      <c r="AG38" s="333"/>
      <c r="AH38" s="333"/>
      <c r="AI38" s="68"/>
      <c r="AJ38" s="68"/>
      <c r="AK38" s="68"/>
      <c r="AL38" s="68"/>
      <c r="AM38" s="68"/>
      <c r="AN38" s="68"/>
      <c r="AO38" s="68"/>
      <c r="AP38" s="68"/>
    </row>
    <row r="39" spans="1:45" x14ac:dyDescent="0.15">
      <c r="A39" s="302" t="e" vm="14">
        <v>#VALUE!</v>
      </c>
      <c r="B39" s="335">
        <v>0.21653061479178159</v>
      </c>
      <c r="C39" s="355">
        <v>0.27847784445500301</v>
      </c>
      <c r="D39" s="335">
        <v>0.70478518561083758</v>
      </c>
      <c r="E39" s="353">
        <v>-0.12983962995377818</v>
      </c>
      <c r="F39" s="353">
        <v>-0.1570219072621285</v>
      </c>
      <c r="G39" s="355">
        <v>-0.4884559844338387</v>
      </c>
      <c r="H39" s="334">
        <v>-0.67730058705999996</v>
      </c>
      <c r="I39" s="336">
        <v>8.4038288643999994</v>
      </c>
      <c r="J39" s="386">
        <v>-38.066318828</v>
      </c>
      <c r="K39" s="336">
        <v>0.65846678748000009</v>
      </c>
      <c r="L39" s="386">
        <v>6.8456804157999995</v>
      </c>
      <c r="M39" s="388">
        <v>-71.777421445999991</v>
      </c>
      <c r="N39" s="384">
        <v>8.4038288643999994</v>
      </c>
      <c r="O39" s="335">
        <v>0.93053731007999985</v>
      </c>
      <c r="P39" s="355">
        <v>0.58831386650000028</v>
      </c>
      <c r="Q39" s="355">
        <v>0.58831386650000028</v>
      </c>
      <c r="R39" s="68"/>
      <c r="S39" s="333">
        <f>B76</f>
        <v>-8.4342034360865292E-2</v>
      </c>
      <c r="T39" s="333">
        <f>C76</f>
        <v>-6.2946884262637559E-2</v>
      </c>
      <c r="U39" s="333">
        <f>J76</f>
        <v>0.61084211361818708</v>
      </c>
      <c r="V39" s="333">
        <f>Q76</f>
        <v>0.46018777671480526</v>
      </c>
      <c r="W39" s="333">
        <f>X76</f>
        <v>0.40945709857516455</v>
      </c>
      <c r="X39" s="333">
        <f>AE76</f>
        <v>0.74644074568218466</v>
      </c>
      <c r="Y39" s="333">
        <f>AL76</f>
        <v>-0.17217922402000002</v>
      </c>
      <c r="Z39" s="333">
        <f>B113</f>
        <v>4.6822031269999993</v>
      </c>
      <c r="AA39" s="333">
        <f>I113</f>
        <v>-10.961323225399999</v>
      </c>
      <c r="AB39" s="333">
        <f>P113</f>
        <v>4.8595252238000004</v>
      </c>
      <c r="AC39" s="333">
        <f>W113</f>
        <v>3.8242871043999997</v>
      </c>
      <c r="AD39" s="333">
        <f>AD113</f>
        <v>-46.851597954000006</v>
      </c>
      <c r="AE39" s="333">
        <f>B113</f>
        <v>4.6822031269999993</v>
      </c>
      <c r="AF39" s="333">
        <f>I151</f>
        <v>0.66222500628000003</v>
      </c>
      <c r="AG39" s="333">
        <f>P151</f>
        <v>1.0124024134</v>
      </c>
      <c r="AH39" s="333">
        <f>P151</f>
        <v>1.0124024134</v>
      </c>
      <c r="AI39" s="68"/>
      <c r="AJ39" s="68"/>
      <c r="AK39" s="68"/>
      <c r="AL39" s="68"/>
      <c r="AM39" s="68"/>
      <c r="AN39" s="68"/>
      <c r="AO39" s="68"/>
      <c r="AP39" s="68"/>
    </row>
    <row r="40" spans="1:45" x14ac:dyDescent="0.15">
      <c r="A40" s="303"/>
      <c r="B40" s="337"/>
      <c r="C40" s="357"/>
      <c r="D40" s="337"/>
      <c r="E40" s="356"/>
      <c r="F40" s="356"/>
      <c r="G40" s="357"/>
      <c r="H40" s="382"/>
      <c r="I40" s="338"/>
      <c r="J40" s="387"/>
      <c r="K40" s="338"/>
      <c r="L40" s="387"/>
      <c r="M40" s="389"/>
      <c r="N40" s="385"/>
      <c r="O40" s="337"/>
      <c r="P40" s="357"/>
      <c r="Q40" s="357"/>
      <c r="R40" s="68"/>
      <c r="S40" s="333"/>
      <c r="T40" s="333"/>
      <c r="U40" s="333"/>
      <c r="V40" s="333"/>
      <c r="W40" s="333"/>
      <c r="X40" s="333"/>
      <c r="Y40" s="333"/>
      <c r="Z40" s="333"/>
      <c r="AA40" s="333"/>
      <c r="AB40" s="333"/>
      <c r="AC40" s="333"/>
      <c r="AD40" s="333"/>
      <c r="AE40" s="333"/>
      <c r="AF40" s="333"/>
      <c r="AG40" s="333"/>
      <c r="AH40" s="333"/>
      <c r="AI40" s="68"/>
      <c r="AJ40" s="68"/>
      <c r="AK40" s="68"/>
      <c r="AL40" s="68"/>
      <c r="AM40" s="68"/>
      <c r="AN40" s="68"/>
      <c r="AO40" s="68"/>
      <c r="AP40" s="68"/>
    </row>
    <row r="41" spans="1:45" s="58" customFormat="1" x14ac:dyDescent="0.15">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row>
    <row r="42" spans="1:45" x14ac:dyDescent="0.15">
      <c r="A42" s="58" t="s">
        <v>479</v>
      </c>
      <c r="B42" s="377">
        <f>AVERAGE(B11:B40)</f>
        <v>0.18878402357711341</v>
      </c>
      <c r="C42" s="377">
        <f>AVERAGE(C11:C40)</f>
        <v>0.29526200995570123</v>
      </c>
      <c r="D42" s="377">
        <f>AVERAGE(D11:D40)</f>
        <v>0.71685335362836056</v>
      </c>
      <c r="E42" s="377">
        <f>AVERAGE(E11:E40)</f>
        <v>3.5951562400594737E-2</v>
      </c>
      <c r="F42" s="377">
        <f>AVERAGE(F11:F40)</f>
        <v>9.8428888359074779E-3</v>
      </c>
      <c r="G42" s="377">
        <f>AVERAGE(G11:G40)</f>
        <v>-0.65283719704787146</v>
      </c>
      <c r="H42" s="377">
        <f>AVERAGE(H11:H40)</f>
        <v>5.064777180542821</v>
      </c>
      <c r="I42" s="377">
        <f>AVERAGE(I11:I40)</f>
        <v>16.953525858957999</v>
      </c>
      <c r="J42" s="377">
        <f>AVERAGE(J11:J40)</f>
        <v>-3.7501182432933424</v>
      </c>
      <c r="K42" s="377">
        <f>AVERAGE(K11:K40)</f>
        <v>6.425323262058666</v>
      </c>
      <c r="L42" s="377">
        <f>AVERAGE(L11:L40)</f>
        <v>7.6162100561186667</v>
      </c>
      <c r="M42" s="377">
        <f>AVERAGE(M11:M40)</f>
        <v>-39.523504026906672</v>
      </c>
      <c r="N42" s="377">
        <f>AVERAGE(N11:N40)</f>
        <v>16.690207186624669</v>
      </c>
      <c r="O42" s="377">
        <f>AVERAGE(O11:O40)</f>
        <v>0.52440599232133334</v>
      </c>
      <c r="P42" s="377">
        <f>AVERAGE(P11:P40)</f>
        <v>6.1914732531466647</v>
      </c>
      <c r="Q42" s="377">
        <f>AVERAGE(Q11:Q40)</f>
        <v>6.1914732531466647</v>
      </c>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row>
    <row r="43" spans="1:45" x14ac:dyDescent="0.15">
      <c r="A43" s="58"/>
      <c r="R43" s="68"/>
      <c r="S43" s="68"/>
      <c r="T43" s="68"/>
      <c r="U43" s="68"/>
      <c r="V43" s="68"/>
      <c r="W43" s="68">
        <f>(W52-V52)/V52</f>
        <v>1.5222344965018302</v>
      </c>
      <c r="X43" s="68"/>
      <c r="Y43" s="68"/>
      <c r="Z43" s="68"/>
      <c r="AA43" s="68"/>
      <c r="AB43" s="68"/>
      <c r="AC43" s="68"/>
      <c r="AD43" s="68"/>
      <c r="AE43" s="68"/>
      <c r="AF43" s="68"/>
      <c r="AG43" s="68"/>
      <c r="AH43" s="68"/>
      <c r="AI43" s="68"/>
      <c r="AJ43" s="68"/>
      <c r="AK43" s="68"/>
    </row>
    <row r="44" spans="1:45" x14ac:dyDescent="0.15">
      <c r="A44" s="58"/>
    </row>
    <row r="45" spans="1:45" s="180" customFormat="1" x14ac:dyDescent="0.15">
      <c r="A45" s="329" t="s">
        <v>466</v>
      </c>
      <c r="B45" s="316" t="s">
        <v>21</v>
      </c>
      <c r="C45" s="317"/>
      <c r="D45" s="317"/>
      <c r="E45" s="317"/>
      <c r="F45" s="317"/>
      <c r="G45" s="317"/>
      <c r="H45" s="317"/>
      <c r="I45" s="318"/>
      <c r="J45" s="316" t="s">
        <v>323</v>
      </c>
      <c r="K45" s="317"/>
      <c r="L45" s="317"/>
      <c r="M45" s="317"/>
      <c r="N45" s="317"/>
      <c r="O45" s="317"/>
      <c r="P45" s="318"/>
      <c r="Q45" s="316" t="s">
        <v>26</v>
      </c>
      <c r="R45" s="317"/>
      <c r="S45" s="317"/>
      <c r="T45" s="317"/>
      <c r="U45" s="317"/>
      <c r="V45" s="317"/>
      <c r="W45" s="318"/>
      <c r="X45" s="316" t="s">
        <v>374</v>
      </c>
      <c r="Y45" s="317"/>
      <c r="Z45" s="317"/>
      <c r="AA45" s="317"/>
      <c r="AB45" s="317"/>
      <c r="AC45" s="317"/>
      <c r="AD45" s="318"/>
      <c r="AE45" s="316" t="s">
        <v>377</v>
      </c>
      <c r="AF45" s="317"/>
      <c r="AG45" s="317"/>
      <c r="AH45" s="317"/>
      <c r="AI45" s="317"/>
      <c r="AJ45" s="317"/>
      <c r="AK45" s="318"/>
      <c r="AL45" s="316" t="s">
        <v>461</v>
      </c>
      <c r="AM45" s="317"/>
      <c r="AN45" s="317"/>
      <c r="AO45" s="317"/>
      <c r="AP45" s="317"/>
      <c r="AQ45" s="317"/>
      <c r="AR45" s="317"/>
      <c r="AS45" s="237"/>
    </row>
    <row r="46" spans="1:45" s="180" customFormat="1" x14ac:dyDescent="0.15">
      <c r="A46" s="330"/>
      <c r="B46" s="319"/>
      <c r="C46" s="320"/>
      <c r="D46" s="320"/>
      <c r="E46" s="320"/>
      <c r="F46" s="320"/>
      <c r="G46" s="320"/>
      <c r="H46" s="320"/>
      <c r="I46" s="321"/>
      <c r="J46" s="319"/>
      <c r="K46" s="320"/>
      <c r="L46" s="320"/>
      <c r="M46" s="320"/>
      <c r="N46" s="320"/>
      <c r="O46" s="320"/>
      <c r="P46" s="321"/>
      <c r="Q46" s="319"/>
      <c r="R46" s="320"/>
      <c r="S46" s="320"/>
      <c r="T46" s="320"/>
      <c r="U46" s="320"/>
      <c r="V46" s="320"/>
      <c r="W46" s="321"/>
      <c r="X46" s="319"/>
      <c r="Y46" s="320"/>
      <c r="Z46" s="320"/>
      <c r="AA46" s="320"/>
      <c r="AB46" s="320"/>
      <c r="AC46" s="320"/>
      <c r="AD46" s="321"/>
      <c r="AE46" s="319"/>
      <c r="AF46" s="320"/>
      <c r="AG46" s="320"/>
      <c r="AH46" s="320"/>
      <c r="AI46" s="320"/>
      <c r="AJ46" s="320"/>
      <c r="AK46" s="321"/>
      <c r="AL46" s="319"/>
      <c r="AM46" s="320"/>
      <c r="AN46" s="320"/>
      <c r="AO46" s="320"/>
      <c r="AP46" s="320"/>
      <c r="AQ46" s="320"/>
      <c r="AR46" s="320"/>
      <c r="AS46" s="237"/>
    </row>
    <row r="47" spans="1:45" s="180" customFormat="1" x14ac:dyDescent="0.15">
      <c r="A47" s="331"/>
      <c r="B47" s="211" t="s">
        <v>310</v>
      </c>
      <c r="C47" s="212" t="s">
        <v>467</v>
      </c>
      <c r="D47" s="212"/>
      <c r="E47" s="188">
        <v>2017</v>
      </c>
      <c r="F47" s="188">
        <v>2018</v>
      </c>
      <c r="G47" s="188">
        <v>2019</v>
      </c>
      <c r="H47" s="188">
        <v>2020</v>
      </c>
      <c r="I47" s="210">
        <v>2021</v>
      </c>
      <c r="J47" s="186" t="s">
        <v>468</v>
      </c>
      <c r="K47" s="183"/>
      <c r="L47" s="172">
        <v>2017</v>
      </c>
      <c r="M47" s="172">
        <v>2018</v>
      </c>
      <c r="N47" s="172">
        <v>2019</v>
      </c>
      <c r="O47" s="172">
        <v>2020</v>
      </c>
      <c r="P47" s="172">
        <v>2021</v>
      </c>
      <c r="Q47" s="186" t="s">
        <v>468</v>
      </c>
      <c r="R47" s="209"/>
      <c r="S47" s="184">
        <v>2017</v>
      </c>
      <c r="T47" s="184">
        <v>2018</v>
      </c>
      <c r="U47" s="184">
        <v>2019</v>
      </c>
      <c r="V47" s="184">
        <v>2020</v>
      </c>
      <c r="W47" s="185">
        <v>2021</v>
      </c>
      <c r="X47" s="186" t="s">
        <v>468</v>
      </c>
      <c r="Y47" s="209"/>
      <c r="Z47" s="184">
        <v>2017</v>
      </c>
      <c r="AA47" s="184">
        <v>2018</v>
      </c>
      <c r="AB47" s="184">
        <v>2019</v>
      </c>
      <c r="AC47" s="184">
        <v>2020</v>
      </c>
      <c r="AD47" s="185">
        <v>2021</v>
      </c>
      <c r="AE47" s="400" t="s">
        <v>468</v>
      </c>
      <c r="AF47" s="182"/>
      <c r="AG47" s="188">
        <v>2017</v>
      </c>
      <c r="AH47" s="188">
        <v>2018</v>
      </c>
      <c r="AI47" s="188">
        <v>2019</v>
      </c>
      <c r="AJ47" s="188">
        <v>2020</v>
      </c>
      <c r="AK47" s="210">
        <v>2021</v>
      </c>
      <c r="AL47" s="212" t="s">
        <v>467</v>
      </c>
      <c r="AM47" s="236" t="s">
        <v>461</v>
      </c>
      <c r="AN47" s="188">
        <v>2017</v>
      </c>
      <c r="AO47" s="188">
        <v>2018</v>
      </c>
      <c r="AP47" s="188">
        <v>2019</v>
      </c>
      <c r="AQ47" s="188">
        <v>2020</v>
      </c>
      <c r="AR47" s="188">
        <v>2021</v>
      </c>
      <c r="AS47" s="237"/>
    </row>
    <row r="48" spans="1:45" s="180" customFormat="1" x14ac:dyDescent="0.15">
      <c r="A48" s="302" t="e" vm="12">
        <v>#VALUE!</v>
      </c>
      <c r="B48" s="305">
        <f>(I48/E48)^(1/5)-1</f>
        <v>0.19294632704908965</v>
      </c>
      <c r="C48" s="326">
        <f>AVERAGE(F49:I49)</f>
        <v>0.2475393463157734</v>
      </c>
      <c r="D48" s="304"/>
      <c r="E48" s="213">
        <v>1761.6</v>
      </c>
      <c r="F48" s="213">
        <v>2273.1</v>
      </c>
      <c r="G48" s="213">
        <v>2899.6</v>
      </c>
      <c r="H48" s="213">
        <v>3408.4</v>
      </c>
      <c r="I48" s="214">
        <v>4256.1000000000004</v>
      </c>
      <c r="J48" s="305">
        <f>AVERAGE(M49:P49)</f>
        <v>0.78601784596952429</v>
      </c>
      <c r="K48" s="304"/>
      <c r="L48" s="213">
        <v>1285</v>
      </c>
      <c r="M48" s="213">
        <v>1627.8</v>
      </c>
      <c r="N48" s="213">
        <v>2091.1999999999998</v>
      </c>
      <c r="O48" s="213">
        <v>2408.9</v>
      </c>
      <c r="P48" s="214">
        <v>4256.1000000000004</v>
      </c>
      <c r="Q48" s="305">
        <f>AVERAGE(T49:W49)</f>
        <v>2.1885966838867354E-2</v>
      </c>
      <c r="R48" s="304"/>
      <c r="S48" s="213">
        <v>-109.8</v>
      </c>
      <c r="T48" s="213">
        <v>-4.2</v>
      </c>
      <c r="U48" s="213">
        <v>163.1</v>
      </c>
      <c r="V48" s="213">
        <v>110.4</v>
      </c>
      <c r="W48" s="214">
        <v>3.2</v>
      </c>
      <c r="X48" s="305">
        <f>AVERAGE(AA49:AD49)</f>
        <v>-7.6069962024145656E-3</v>
      </c>
      <c r="Y48" s="304"/>
      <c r="Z48" s="260">
        <v>-109.8</v>
      </c>
      <c r="AA48" s="260">
        <v>-4.2</v>
      </c>
      <c r="AB48" s="260">
        <v>163.1</v>
      </c>
      <c r="AC48" s="260">
        <v>110.4</v>
      </c>
      <c r="AD48" s="260">
        <v>-498.9</v>
      </c>
      <c r="AE48" s="324">
        <f>AVERAGE(AH49:AK49)</f>
        <v>-0.28832830348121419</v>
      </c>
      <c r="AF48" s="308"/>
      <c r="AG48" s="261">
        <v>-198.4</v>
      </c>
      <c r="AH48" s="261">
        <v>-1351.5</v>
      </c>
      <c r="AI48" s="261">
        <v>405.7</v>
      </c>
      <c r="AJ48" s="261">
        <v>-965.2</v>
      </c>
      <c r="AK48" s="262">
        <v>-495.3</v>
      </c>
      <c r="AL48" s="349">
        <f>AVERAGE(AN48:AR49)</f>
        <v>-0.27642276901200002</v>
      </c>
      <c r="AM48" s="292"/>
      <c r="AN48" s="293">
        <f>Ratios!H8</f>
        <v>-0.285150079</v>
      </c>
      <c r="AO48" s="293">
        <f>Ratios!I8</f>
        <v>-0.1496509157</v>
      </c>
      <c r="AP48" s="293">
        <f>Ratios!J8</f>
        <v>-5.1629578260000003E-2</v>
      </c>
      <c r="AQ48" s="293">
        <f>Ratios!K8</f>
        <v>-0.24233073150000001</v>
      </c>
      <c r="AR48" s="293">
        <f>Ratios!L8</f>
        <v>-0.65335254060000003</v>
      </c>
      <c r="AS48" s="237"/>
    </row>
    <row r="49" spans="1:45" s="226" customFormat="1" x14ac:dyDescent="0.15">
      <c r="A49" s="302"/>
      <c r="B49" s="299"/>
      <c r="C49" s="301"/>
      <c r="D49" s="300"/>
      <c r="E49" s="222"/>
      <c r="F49" s="223">
        <f>F48/E48-1</f>
        <v>0.29036103542234337</v>
      </c>
      <c r="G49" s="223">
        <f t="shared" ref="G49:I49" si="0">G48/F48-1</f>
        <v>0.27561479917293563</v>
      </c>
      <c r="H49" s="223">
        <f t="shared" si="0"/>
        <v>0.17547247896261564</v>
      </c>
      <c r="I49" s="224">
        <f t="shared" si="0"/>
        <v>0.24870907170519896</v>
      </c>
      <c r="J49" s="299"/>
      <c r="K49" s="300"/>
      <c r="L49" s="393">
        <f>L48/E48</f>
        <v>0.72945049954586738</v>
      </c>
      <c r="M49" s="393">
        <f t="shared" ref="M49:P49" si="1">M48/F48</f>
        <v>0.71611455721261719</v>
      </c>
      <c r="N49" s="393">
        <f t="shared" si="1"/>
        <v>0.72120292454131596</v>
      </c>
      <c r="O49" s="393">
        <f t="shared" si="1"/>
        <v>0.70675390212416389</v>
      </c>
      <c r="P49" s="393">
        <f t="shared" si="1"/>
        <v>1</v>
      </c>
      <c r="Q49" s="299"/>
      <c r="R49" s="300"/>
      <c r="S49" s="393">
        <f>S48/E48</f>
        <v>-6.2329700272479568E-2</v>
      </c>
      <c r="T49" s="393">
        <f t="shared" ref="T49:W49" si="2">T48/F48</f>
        <v>-1.847696977695658E-3</v>
      </c>
      <c r="U49" s="393">
        <f t="shared" si="2"/>
        <v>5.6249137812112014E-2</v>
      </c>
      <c r="V49" s="393">
        <f t="shared" si="2"/>
        <v>3.2390564487736181E-2</v>
      </c>
      <c r="W49" s="393">
        <f t="shared" si="2"/>
        <v>7.5186203331688631E-4</v>
      </c>
      <c r="X49" s="299"/>
      <c r="Y49" s="300"/>
      <c r="Z49" s="395">
        <f>Z48/E48</f>
        <v>-6.2329700272479568E-2</v>
      </c>
      <c r="AA49" s="395">
        <f t="shared" ref="AA49:AD49" si="3">AA48/F48</f>
        <v>-1.847696977695658E-3</v>
      </c>
      <c r="AB49" s="395">
        <f t="shared" si="3"/>
        <v>5.6249137812112014E-2</v>
      </c>
      <c r="AC49" s="395">
        <f t="shared" si="3"/>
        <v>3.2390564487736181E-2</v>
      </c>
      <c r="AD49" s="395">
        <f t="shared" si="3"/>
        <v>-0.11721999013181079</v>
      </c>
      <c r="AE49" s="325"/>
      <c r="AF49" s="309"/>
      <c r="AG49" s="395">
        <f>AG48/L48</f>
        <v>-0.15439688715953309</v>
      </c>
      <c r="AH49" s="395">
        <f t="shared" ref="AH49" si="4">AH48/M48</f>
        <v>-0.83026170291190571</v>
      </c>
      <c r="AI49" s="395">
        <f t="shared" ref="AI49" si="5">AI48/N48</f>
        <v>0.19400344299923489</v>
      </c>
      <c r="AJ49" s="395">
        <f t="shared" ref="AJ49" si="6">AJ48/O48</f>
        <v>-0.40068080866785671</v>
      </c>
      <c r="AK49" s="396">
        <f t="shared" ref="AK49" si="7">AK48/P48</f>
        <v>-0.11637414534432931</v>
      </c>
      <c r="AL49" s="298"/>
      <c r="AM49" s="285"/>
      <c r="AN49" s="287"/>
      <c r="AO49" s="287"/>
      <c r="AP49" s="287"/>
      <c r="AQ49" s="287"/>
      <c r="AR49" s="287"/>
      <c r="AS49" s="238"/>
    </row>
    <row r="50" spans="1:45" x14ac:dyDescent="0.15">
      <c r="A50" s="302" t="e" vm="15">
        <v>#VALUE!</v>
      </c>
      <c r="B50" s="299">
        <f>(I50/E50)^(1/5)-1</f>
        <v>0.17457922603233422</v>
      </c>
      <c r="C50" s="301">
        <f>AVERAGE(F51:I51)</f>
        <v>0.22335684981673598</v>
      </c>
      <c r="D50" s="300"/>
      <c r="E50" s="215">
        <v>1494.93</v>
      </c>
      <c r="F50" s="215">
        <v>1801.2</v>
      </c>
      <c r="G50" s="215">
        <v>2156.1999999999998</v>
      </c>
      <c r="H50" s="215">
        <v>2594.4</v>
      </c>
      <c r="I50" s="216">
        <v>3342.2</v>
      </c>
      <c r="J50" s="299">
        <f>AVERAGE(M51:P51)</f>
        <v>0.76533448738941445</v>
      </c>
      <c r="K50" s="300"/>
      <c r="L50" s="215">
        <v>1109.646</v>
      </c>
      <c r="M50" s="215">
        <v>1350.8</v>
      </c>
      <c r="N50" s="215">
        <v>1650.3</v>
      </c>
      <c r="O50" s="215">
        <v>2024.4</v>
      </c>
      <c r="P50" s="216">
        <v>2559.1999999999998</v>
      </c>
      <c r="Q50" s="299">
        <f>AVERAGE(T51:W51)</f>
        <v>0.20636372702954922</v>
      </c>
      <c r="R50" s="300"/>
      <c r="S50" s="215">
        <v>179.47</v>
      </c>
      <c r="T50" s="215">
        <v>306.60000000000002</v>
      </c>
      <c r="U50" s="215">
        <v>440.8</v>
      </c>
      <c r="V50" s="215">
        <v>610.5</v>
      </c>
      <c r="W50" s="216">
        <v>720.2</v>
      </c>
      <c r="X50" s="299">
        <f>AVERAGE(AA51:AD51)</f>
        <v>0.19788129031121995</v>
      </c>
      <c r="Y50" s="300"/>
      <c r="Z50" s="264">
        <v>179.47</v>
      </c>
      <c r="AA50" s="264">
        <v>306.60000000000002</v>
      </c>
      <c r="AB50" s="264">
        <v>440.8</v>
      </c>
      <c r="AC50" s="264">
        <v>610.5</v>
      </c>
      <c r="AD50" s="264">
        <v>606.79999999999995</v>
      </c>
      <c r="AE50" s="325">
        <f>AVERAGE(AH51:AK51)</f>
        <v>0.1073221153503484</v>
      </c>
      <c r="AF50" s="309"/>
      <c r="AG50" s="265">
        <v>-28.757999999999999</v>
      </c>
      <c r="AH50" s="265">
        <v>59.997</v>
      </c>
      <c r="AI50" s="265">
        <v>-35</v>
      </c>
      <c r="AJ50" s="265">
        <v>815.9</v>
      </c>
      <c r="AK50" s="266">
        <v>7.8</v>
      </c>
      <c r="AL50" s="298">
        <f>AVERAGE(AN50:AR51)</f>
        <v>0.39520961653000003</v>
      </c>
      <c r="AM50" s="285"/>
      <c r="AN50" s="287">
        <f>Ratios!H9</f>
        <v>5.3274898750000001E-2</v>
      </c>
      <c r="AO50" s="287">
        <f>Ratios!I9</f>
        <v>0.32884577310000002</v>
      </c>
      <c r="AP50" s="287">
        <f>Ratios!J9</f>
        <v>0.24699296470000001</v>
      </c>
      <c r="AQ50" s="287">
        <f>Ratios!K9</f>
        <v>0.57067757009999998</v>
      </c>
      <c r="AR50" s="287">
        <f>Ratios!L9</f>
        <v>0.77625687600000004</v>
      </c>
      <c r="AS50" s="237"/>
    </row>
    <row r="51" spans="1:45" s="226" customFormat="1" x14ac:dyDescent="0.15">
      <c r="A51" s="302"/>
      <c r="B51" s="299"/>
      <c r="C51" s="301"/>
      <c r="D51" s="300"/>
      <c r="E51" s="222"/>
      <c r="F51" s="223">
        <f>F50/E50-1</f>
        <v>0.2048724689450343</v>
      </c>
      <c r="G51" s="223">
        <f t="shared" ref="G51" si="8">G50/F50-1</f>
        <v>0.19709082833666436</v>
      </c>
      <c r="H51" s="223">
        <f t="shared" ref="H51" si="9">H50/G50-1</f>
        <v>0.20322790093683341</v>
      </c>
      <c r="I51" s="224">
        <f t="shared" ref="I51" si="10">I50/H50-1</f>
        <v>0.28823620104841186</v>
      </c>
      <c r="J51" s="299"/>
      <c r="K51" s="300"/>
      <c r="L51" s="393">
        <f>L50/E50</f>
        <v>0.74227288234231692</v>
      </c>
      <c r="M51" s="393">
        <f t="shared" ref="M51" si="11">M50/F50</f>
        <v>0.74994448145680648</v>
      </c>
      <c r="N51" s="393">
        <f t="shared" ref="N51" si="12">N50/G50</f>
        <v>0.76537426954827947</v>
      </c>
      <c r="O51" s="393">
        <f t="shared" ref="O51" si="13">O50/H50</f>
        <v>0.78029602220166516</v>
      </c>
      <c r="P51" s="393">
        <f t="shared" ref="P51" si="14">P50/I50</f>
        <v>0.76572317635090659</v>
      </c>
      <c r="Q51" s="299"/>
      <c r="R51" s="300"/>
      <c r="S51" s="393">
        <f>S50/E50</f>
        <v>0.1200524439271404</v>
      </c>
      <c r="T51" s="393">
        <f t="shared" ref="T51" si="15">T50/F50</f>
        <v>0.17021985343104598</v>
      </c>
      <c r="U51" s="393">
        <f t="shared" ref="U51" si="16">U50/G50</f>
        <v>0.20443372599944348</v>
      </c>
      <c r="V51" s="393">
        <f t="shared" ref="V51" si="17">V50/H50</f>
        <v>0.23531452358926919</v>
      </c>
      <c r="W51" s="393">
        <f t="shared" ref="W51" si="18">W50/I50</f>
        <v>0.21548680509843818</v>
      </c>
      <c r="X51" s="299"/>
      <c r="Y51" s="300"/>
      <c r="Z51" s="395">
        <f>Z50/E50</f>
        <v>0.1200524439271404</v>
      </c>
      <c r="AA51" s="395">
        <f t="shared" ref="AA51" si="19">AA50/F50</f>
        <v>0.17021985343104598</v>
      </c>
      <c r="AB51" s="395">
        <f t="shared" ref="AB51" si="20">AB50/G50</f>
        <v>0.20443372599944348</v>
      </c>
      <c r="AC51" s="395">
        <f t="shared" ref="AC51" si="21">AC50/H50</f>
        <v>0.23531452358926919</v>
      </c>
      <c r="AD51" s="395">
        <f t="shared" ref="AD51" si="22">AD50/I50</f>
        <v>0.18155705822512117</v>
      </c>
      <c r="AE51" s="325"/>
      <c r="AF51" s="309"/>
      <c r="AG51" s="395">
        <f>AG50/L50</f>
        <v>-2.5916373329872771E-2</v>
      </c>
      <c r="AH51" s="395">
        <f t="shared" ref="AH51" si="23">AH50/M50</f>
        <v>4.4415901687888663E-2</v>
      </c>
      <c r="AI51" s="395">
        <f t="shared" ref="AI51" si="24">AI50/N50</f>
        <v>-2.1208265163909591E-2</v>
      </c>
      <c r="AJ51" s="395">
        <f t="shared" ref="AJ51" si="25">AJ50/O50</f>
        <v>0.40303299743133764</v>
      </c>
      <c r="AK51" s="396">
        <f t="shared" ref="AK51" si="26">AK50/P50</f>
        <v>3.0478274460768993E-3</v>
      </c>
      <c r="AL51" s="298"/>
      <c r="AM51" s="285"/>
      <c r="AN51" s="287"/>
      <c r="AO51" s="287"/>
      <c r="AP51" s="287"/>
      <c r="AQ51" s="287"/>
      <c r="AR51" s="287"/>
      <c r="AS51" s="238"/>
    </row>
    <row r="52" spans="1:45" x14ac:dyDescent="0.15">
      <c r="A52" s="302" t="e" vm="8">
        <v>#VALUE!</v>
      </c>
      <c r="B52" s="299">
        <f>(I52/E52)^(1/5)-1</f>
        <v>0.64983626790572369</v>
      </c>
      <c r="C52" s="301">
        <f>AVERAGE(F53:I53)</f>
        <v>0.87679595750409778</v>
      </c>
      <c r="D52" s="300"/>
      <c r="E52" s="215">
        <v>118.752</v>
      </c>
      <c r="F52" s="215">
        <v>249.82400000000001</v>
      </c>
      <c r="G52" s="215">
        <v>481.41300000000001</v>
      </c>
      <c r="H52" s="215">
        <v>874.43799999999999</v>
      </c>
      <c r="I52" s="216">
        <v>1451.5940000000001</v>
      </c>
      <c r="J52" s="299">
        <f>AVERAGE(M53:P53)</f>
        <v>0.70752651597523653</v>
      </c>
      <c r="K52" s="300"/>
      <c r="L52" s="215">
        <v>64.266000000000005</v>
      </c>
      <c r="M52" s="215">
        <v>162.58600000000001</v>
      </c>
      <c r="N52" s="215">
        <v>339.786</v>
      </c>
      <c r="O52" s="215">
        <v>644.89300000000003</v>
      </c>
      <c r="P52" s="216">
        <v>1068.373</v>
      </c>
      <c r="Q52" s="299">
        <f>AVERAGE(T53:W53)</f>
        <v>-0.21637362328701368</v>
      </c>
      <c r="R52" s="300"/>
      <c r="S52" s="215">
        <v>-125.17400000000001</v>
      </c>
      <c r="T52" s="215">
        <v>-122.884</v>
      </c>
      <c r="U52" s="215">
        <v>-115.827</v>
      </c>
      <c r="V52" s="215">
        <v>-46.167000000000002</v>
      </c>
      <c r="W52" s="216">
        <v>-116.444</v>
      </c>
      <c r="X52" s="299">
        <f>AVERAGE(AA53:AD53)</f>
        <v>-0.23634029440855314</v>
      </c>
      <c r="Y52" s="300"/>
      <c r="Z52" s="264">
        <v>-125.17400000000001</v>
      </c>
      <c r="AA52" s="264">
        <v>-122.884</v>
      </c>
      <c r="AB52" s="264">
        <v>-115.827</v>
      </c>
      <c r="AC52" s="264">
        <v>-46.167000000000002</v>
      </c>
      <c r="AD52" s="264">
        <v>-232.37799999999999</v>
      </c>
      <c r="AE52" s="325">
        <f>AVERAGE(AH53:AK53)</f>
        <v>-1.2895978467070437</v>
      </c>
      <c r="AF52" s="309"/>
      <c r="AG52" s="265">
        <v>-108.746</v>
      </c>
      <c r="AH52" s="265">
        <v>-222.34899999999999</v>
      </c>
      <c r="AI52" s="265">
        <v>-826.59400000000005</v>
      </c>
      <c r="AJ52" s="265">
        <v>-853.90700000000004</v>
      </c>
      <c r="AK52" s="266">
        <v>-36.343000000000004</v>
      </c>
      <c r="AL52" s="298">
        <f>AVERAGE(AN52:AR53)</f>
        <v>-0.17379903760000001</v>
      </c>
      <c r="AM52" s="285"/>
      <c r="AN52" s="287"/>
      <c r="AO52" s="287"/>
      <c r="AP52" s="287">
        <f>Ratios!J10</f>
        <v>-0.19104926920000001</v>
      </c>
      <c r="AQ52" s="287">
        <f>Ratios!K10</f>
        <v>-0.1063999155</v>
      </c>
      <c r="AR52" s="287">
        <f>Ratios!L10</f>
        <v>-0.2239479281</v>
      </c>
      <c r="AS52" s="237"/>
    </row>
    <row r="53" spans="1:45" s="226" customFormat="1" x14ac:dyDescent="0.15">
      <c r="A53" s="302"/>
      <c r="B53" s="299"/>
      <c r="C53" s="301"/>
      <c r="D53" s="300"/>
      <c r="E53" s="222"/>
      <c r="F53" s="223">
        <f>F52/E52-1</f>
        <v>1.1037456211263814</v>
      </c>
      <c r="G53" s="223">
        <f t="shared" ref="G53" si="27">G52/F52-1</f>
        <v>0.92700861406430124</v>
      </c>
      <c r="H53" s="223">
        <f t="shared" ref="H53" si="28">H52/G52-1</f>
        <v>0.81639880933834341</v>
      </c>
      <c r="I53" s="224">
        <f t="shared" ref="I53" si="29">I52/H52-1</f>
        <v>0.6600307854873646</v>
      </c>
      <c r="J53" s="299"/>
      <c r="K53" s="300"/>
      <c r="L53" s="393">
        <f>L52/E52</f>
        <v>0.54117825383993534</v>
      </c>
      <c r="M53" s="393">
        <f t="shared" ref="M53" si="30">M52/F52</f>
        <v>0.65080216472396568</v>
      </c>
      <c r="N53" s="393">
        <f t="shared" ref="N53" si="31">N52/G52</f>
        <v>0.70580977248225529</v>
      </c>
      <c r="O53" s="393">
        <f t="shared" ref="O53" si="32">O52/H52</f>
        <v>0.73749425345193143</v>
      </c>
      <c r="P53" s="393">
        <f t="shared" ref="P53" si="33">P52/I52</f>
        <v>0.73599987324279381</v>
      </c>
      <c r="Q53" s="299"/>
      <c r="R53" s="300"/>
      <c r="S53" s="393">
        <f>S52/E52</f>
        <v>-1.0540790891942873</v>
      </c>
      <c r="T53" s="393">
        <f t="shared" ref="T53" si="34">T52/F52</f>
        <v>-0.49188228512873061</v>
      </c>
      <c r="U53" s="393">
        <f t="shared" ref="U53" si="35">U52/G52</f>
        <v>-0.24059798966791507</v>
      </c>
      <c r="V53" s="393">
        <f t="shared" ref="V53" si="36">V52/H52</f>
        <v>-5.2796195956717348E-2</v>
      </c>
      <c r="W53" s="393">
        <f t="shared" ref="W53" si="37">W52/I52</f>
        <v>-8.0218022394691627E-2</v>
      </c>
      <c r="X53" s="299"/>
      <c r="Y53" s="300"/>
      <c r="Z53" s="395">
        <f>Z52/E52</f>
        <v>-1.0540790891942873</v>
      </c>
      <c r="AA53" s="395">
        <f t="shared" ref="AA53" si="38">AA52/F52</f>
        <v>-0.49188228512873061</v>
      </c>
      <c r="AB53" s="395">
        <f t="shared" ref="AB53" si="39">AB52/G52</f>
        <v>-0.24059798966791507</v>
      </c>
      <c r="AC53" s="395">
        <f t="shared" ref="AC53" si="40">AC52/H52</f>
        <v>-5.2796195956717348E-2</v>
      </c>
      <c r="AD53" s="395">
        <f t="shared" ref="AD53" si="41">AD52/I52</f>
        <v>-0.16008470688084958</v>
      </c>
      <c r="AE53" s="325"/>
      <c r="AF53" s="309"/>
      <c r="AG53" s="395">
        <f>AG52/L52</f>
        <v>-1.6921233622755421</v>
      </c>
      <c r="AH53" s="395">
        <f t="shared" ref="AH53" si="42">AH52/M52</f>
        <v>-1.3675777742241029</v>
      </c>
      <c r="AI53" s="395">
        <f t="shared" ref="AI53" si="43">AI52/N52</f>
        <v>-2.4326899872272549</v>
      </c>
      <c r="AJ53" s="395">
        <f t="shared" ref="AJ53" si="44">AJ52/O52</f>
        <v>-1.3241064796795747</v>
      </c>
      <c r="AK53" s="396">
        <f t="shared" ref="AK53" si="45">AK52/P52</f>
        <v>-3.4017145697242443E-2</v>
      </c>
      <c r="AL53" s="298"/>
      <c r="AM53" s="285"/>
      <c r="AN53" s="287"/>
      <c r="AO53" s="287"/>
      <c r="AP53" s="287"/>
      <c r="AQ53" s="287"/>
      <c r="AR53" s="287"/>
      <c r="AS53" s="238"/>
    </row>
    <row r="54" spans="1:45" x14ac:dyDescent="0.15">
      <c r="A54" s="302" t="e" vm="10">
        <v>#VALUE!</v>
      </c>
      <c r="B54" s="299">
        <f>(I54/E54)^(1/5)-1</f>
        <v>0.372224305045191</v>
      </c>
      <c r="C54" s="301">
        <f>AVERAGE(F55:I55)</f>
        <v>0.48561129381212503</v>
      </c>
      <c r="D54" s="300"/>
      <c r="E54" s="215">
        <v>134.91499999999999</v>
      </c>
      <c r="F54" s="215">
        <v>192.67400000000001</v>
      </c>
      <c r="G54" s="215">
        <v>287.02199999999999</v>
      </c>
      <c r="H54" s="215">
        <v>431.05900000000003</v>
      </c>
      <c r="I54" s="216">
        <v>656.42600000000004</v>
      </c>
      <c r="J54" s="299">
        <f t="shared" ref="J54" si="46">AVERAGE(M55:P55)</f>
        <v>0.77362263638190276</v>
      </c>
      <c r="K54" s="300"/>
      <c r="L54" s="215">
        <v>106.127</v>
      </c>
      <c r="M54" s="215">
        <v>149.137</v>
      </c>
      <c r="N54" s="215">
        <v>223.59899999999999</v>
      </c>
      <c r="O54" s="215">
        <v>330.00400000000002</v>
      </c>
      <c r="P54" s="216">
        <v>509.29199999999997</v>
      </c>
      <c r="Q54" s="299">
        <f t="shared" ref="Q54" si="47">AVERAGE(T55:W55)</f>
        <v>-0.23012739901573073</v>
      </c>
      <c r="R54" s="300"/>
      <c r="S54" s="215">
        <v>3.3210000000000002</v>
      </c>
      <c r="T54" s="215">
        <v>-66.19</v>
      </c>
      <c r="U54" s="215">
        <v>-74.122</v>
      </c>
      <c r="V54" s="215">
        <v>-50.622</v>
      </c>
      <c r="W54" s="216">
        <v>-132.13499999999999</v>
      </c>
      <c r="X54" s="299">
        <f t="shared" ref="X54" si="48">AVERAGE(AA55:AD55)</f>
        <v>-0.27894249774734708</v>
      </c>
      <c r="Y54" s="300"/>
      <c r="Z54" s="264">
        <v>3.3210000000000002</v>
      </c>
      <c r="AA54" s="264">
        <v>-66.19</v>
      </c>
      <c r="AB54" s="264">
        <v>-74.122</v>
      </c>
      <c r="AC54" s="264">
        <v>-50.622</v>
      </c>
      <c r="AD54" s="264">
        <v>-260.30900000000003</v>
      </c>
      <c r="AE54" s="325">
        <f t="shared" ref="AE54" si="49">AVERAGE(AH55:AK55)</f>
        <v>-1.4172187587923852</v>
      </c>
      <c r="AF54" s="309"/>
      <c r="AG54" s="265">
        <v>-89.635000000000005</v>
      </c>
      <c r="AH54" s="265">
        <v>-163.22999999999999</v>
      </c>
      <c r="AI54" s="265">
        <v>-589.15700000000004</v>
      </c>
      <c r="AJ54" s="265">
        <v>-483.98200000000003</v>
      </c>
      <c r="AK54" s="266">
        <v>-240.845</v>
      </c>
      <c r="AL54" s="298">
        <f>AVERAGE(AN54:AR55)</f>
        <v>-0.2036688988666667</v>
      </c>
      <c r="AM54" s="285"/>
      <c r="AN54" s="287"/>
      <c r="AO54" s="287"/>
      <c r="AP54" s="287">
        <f>Ratios!J11</f>
        <v>-0.14580313789999999</v>
      </c>
      <c r="AQ54" s="287">
        <f>Ratios!K11</f>
        <v>-0.14611844199999999</v>
      </c>
      <c r="AR54" s="287">
        <f>Ratios!L11</f>
        <v>-0.3190851167</v>
      </c>
      <c r="AS54" s="237"/>
    </row>
    <row r="55" spans="1:45" s="226" customFormat="1" x14ac:dyDescent="0.15">
      <c r="A55" s="302"/>
      <c r="B55" s="299"/>
      <c r="C55" s="301"/>
      <c r="D55" s="300"/>
      <c r="E55" s="222"/>
      <c r="F55" s="223">
        <f>F54/E54-1</f>
        <v>0.42811399770225722</v>
      </c>
      <c r="G55" s="223">
        <f t="shared" ref="G55" si="50">G54/F54-1</f>
        <v>0.48967686351038542</v>
      </c>
      <c r="H55" s="223">
        <f t="shared" ref="H55" si="51">H54/G54-1</f>
        <v>0.50183261213426156</v>
      </c>
      <c r="I55" s="224">
        <f t="shared" ref="I55" si="52">I54/H54-1</f>
        <v>0.52282170190159594</v>
      </c>
      <c r="J55" s="299"/>
      <c r="K55" s="300"/>
      <c r="L55" s="393">
        <f>L54/E54</f>
        <v>0.78662120594448359</v>
      </c>
      <c r="M55" s="393">
        <f t="shared" ref="M55" si="53">M54/F54</f>
        <v>0.77403801239399195</v>
      </c>
      <c r="N55" s="393">
        <f t="shared" ref="N55" si="54">N54/G54</f>
        <v>0.77903087568200347</v>
      </c>
      <c r="O55" s="393">
        <f t="shared" ref="O55" si="55">O54/H54</f>
        <v>0.76556573462101474</v>
      </c>
      <c r="P55" s="393">
        <f t="shared" ref="P55" si="56">P54/I54</f>
        <v>0.77585592283060079</v>
      </c>
      <c r="Q55" s="299"/>
      <c r="R55" s="300"/>
      <c r="S55" s="393">
        <f>S54/E54</f>
        <v>2.4615498647296449E-2</v>
      </c>
      <c r="T55" s="393">
        <f t="shared" ref="T55" si="57">T54/F54</f>
        <v>-0.34353363712799856</v>
      </c>
      <c r="U55" s="393">
        <f t="shared" ref="U55" si="58">U54/G54</f>
        <v>-0.2582450125774331</v>
      </c>
      <c r="V55" s="393">
        <f t="shared" ref="V55" si="59">V54/H54</f>
        <v>-0.11743636021983068</v>
      </c>
      <c r="W55" s="393">
        <f t="shared" ref="W55" si="60">W54/I54</f>
        <v>-0.20129458613766057</v>
      </c>
      <c r="X55" s="299"/>
      <c r="Y55" s="300"/>
      <c r="Z55" s="395">
        <f>Z54/E54</f>
        <v>2.4615498647296449E-2</v>
      </c>
      <c r="AA55" s="395">
        <f t="shared" ref="AA55" si="61">AA54/F54</f>
        <v>-0.34353363712799856</v>
      </c>
      <c r="AB55" s="395">
        <f t="shared" ref="AB55" si="62">AB54/G54</f>
        <v>-0.2582450125774331</v>
      </c>
      <c r="AC55" s="395">
        <f t="shared" ref="AC55" si="63">AC54/H54</f>
        <v>-0.11743636021983068</v>
      </c>
      <c r="AD55" s="395">
        <f t="shared" ref="AD55" si="64">AD54/I54</f>
        <v>-0.39655498106412607</v>
      </c>
      <c r="AE55" s="325"/>
      <c r="AF55" s="309"/>
      <c r="AG55" s="395">
        <f>AG54/L54</f>
        <v>-0.84460127959897113</v>
      </c>
      <c r="AH55" s="395">
        <f t="shared" ref="AH55" si="65">AH54/M54</f>
        <v>-1.0944970061084773</v>
      </c>
      <c r="AI55" s="395">
        <f t="shared" ref="AI55" si="66">AI54/N54</f>
        <v>-2.6348820880236499</v>
      </c>
      <c r="AJ55" s="395">
        <f t="shared" ref="AJ55" si="67">AJ54/O54</f>
        <v>-1.4665943443109781</v>
      </c>
      <c r="AK55" s="396">
        <f t="shared" ref="AK55" si="68">AK54/P54</f>
        <v>-0.47290159672643595</v>
      </c>
      <c r="AL55" s="298"/>
      <c r="AM55" s="285"/>
      <c r="AN55" s="287"/>
      <c r="AO55" s="287"/>
      <c r="AP55" s="287"/>
      <c r="AQ55" s="287"/>
      <c r="AR55" s="287"/>
      <c r="AS55" s="238"/>
    </row>
    <row r="56" spans="1:45" ht="12" customHeight="1" x14ac:dyDescent="0.15">
      <c r="A56" s="302" t="e" vm="11">
        <v>#VALUE!</v>
      </c>
      <c r="B56" s="299">
        <f>(I56/E56)^(1/5)-1</f>
        <v>0.39874039193636723</v>
      </c>
      <c r="C56" s="301">
        <f>AVERAGE(F57:I57)</f>
        <v>0.5224935244634652</v>
      </c>
      <c r="D56" s="300"/>
      <c r="E56" s="215">
        <v>125.717</v>
      </c>
      <c r="F56" s="215">
        <v>190.17400000000001</v>
      </c>
      <c r="G56" s="215">
        <v>302.83600000000001</v>
      </c>
      <c r="H56" s="215">
        <v>431.26900000000001</v>
      </c>
      <c r="I56" s="216">
        <v>673.1</v>
      </c>
      <c r="J56" s="299">
        <f t="shared" ref="J56" si="69">AVERAGE(M57:P57)</f>
        <v>0.78962650051527083</v>
      </c>
      <c r="K56" s="300"/>
      <c r="L56" s="215">
        <v>98.245000000000005</v>
      </c>
      <c r="M56" s="215">
        <v>152.29900000000001</v>
      </c>
      <c r="N56" s="215">
        <v>243.167</v>
      </c>
      <c r="O56" s="215">
        <v>335.536</v>
      </c>
      <c r="P56" s="216">
        <v>522.78300000000002</v>
      </c>
      <c r="Q56" s="299">
        <f t="shared" ref="Q56" si="70">AVERAGE(T57:W57)</f>
        <v>-0.15900491747555279</v>
      </c>
      <c r="R56" s="300"/>
      <c r="S56" s="215">
        <v>-27.742999999999999</v>
      </c>
      <c r="T56" s="215">
        <v>-24.321000000000002</v>
      </c>
      <c r="U56" s="215">
        <v>-16.606000000000002</v>
      </c>
      <c r="V56" s="215">
        <v>-86.584999999999994</v>
      </c>
      <c r="W56" s="216">
        <v>-169.977</v>
      </c>
      <c r="X56" s="299">
        <f t="shared" ref="X56" si="71">AVERAGE(AA57:AD57)</f>
        <v>-0.19319448811884499</v>
      </c>
      <c r="Y56" s="300"/>
      <c r="Z56" s="264">
        <v>-27.742999999999999</v>
      </c>
      <c r="AA56" s="264">
        <v>-24.321000000000002</v>
      </c>
      <c r="AB56" s="264">
        <v>-16.606000000000002</v>
      </c>
      <c r="AC56" s="264">
        <v>-86.584999999999994</v>
      </c>
      <c r="AD56" s="264">
        <v>-262.029</v>
      </c>
      <c r="AE56" s="325">
        <f t="shared" ref="AE56" si="72">AVERAGE(AH57:AK57)</f>
        <v>-1.3164274326361274</v>
      </c>
      <c r="AF56" s="309"/>
      <c r="AG56" s="265">
        <v>-9.6959999999999997</v>
      </c>
      <c r="AH56" s="265">
        <v>-220.93700000000001</v>
      </c>
      <c r="AI56" s="265">
        <v>-72.674000000000007</v>
      </c>
      <c r="AJ56" s="265">
        <v>-1055.8</v>
      </c>
      <c r="AK56" s="266">
        <v>-193.19900000000001</v>
      </c>
      <c r="AL56" s="298">
        <f>AVERAGE(AN56:AR57)</f>
        <v>-0.24144624127</v>
      </c>
      <c r="AM56" s="285"/>
      <c r="AN56" s="287"/>
      <c r="AO56" s="287">
        <f>Ratios!I12</f>
        <v>-0.14005394700000001</v>
      </c>
      <c r="AP56" s="287">
        <f>Ratios!J12</f>
        <v>-9.2867467379999999E-2</v>
      </c>
      <c r="AQ56" s="287">
        <f>Ratios!K12</f>
        <v>-0.23743629199999999</v>
      </c>
      <c r="AR56" s="287">
        <f>Ratios!L12</f>
        <v>-0.49542725869999998</v>
      </c>
      <c r="AS56" s="237"/>
    </row>
    <row r="57" spans="1:45" s="226" customFormat="1" ht="12" customHeight="1" x14ac:dyDescent="0.15">
      <c r="A57" s="302"/>
      <c r="B57" s="299"/>
      <c r="C57" s="301"/>
      <c r="D57" s="300"/>
      <c r="E57" s="222"/>
      <c r="F57" s="223">
        <f>F56/E56-1</f>
        <v>0.5127150663792488</v>
      </c>
      <c r="G57" s="223">
        <f t="shared" ref="G57" si="73">G56/F56-1</f>
        <v>0.59241536697971342</v>
      </c>
      <c r="H57" s="223">
        <f t="shared" ref="H57" si="74">H56/G56-1</f>
        <v>0.42410083345441096</v>
      </c>
      <c r="I57" s="224">
        <f t="shared" ref="I57" si="75">I56/H56-1</f>
        <v>0.56074283104048761</v>
      </c>
      <c r="J57" s="299"/>
      <c r="K57" s="300"/>
      <c r="L57" s="393">
        <f>L56/E56</f>
        <v>0.78147744537333852</v>
      </c>
      <c r="M57" s="393">
        <f t="shared" ref="M57" si="76">M56/F56</f>
        <v>0.80084028310915267</v>
      </c>
      <c r="N57" s="393">
        <f t="shared" ref="N57" si="77">N56/G56</f>
        <v>0.80296596177468993</v>
      </c>
      <c r="O57" s="393">
        <f t="shared" ref="O57" si="78">O56/H56</f>
        <v>0.77802021476155248</v>
      </c>
      <c r="P57" s="393">
        <f t="shared" ref="P57" si="79">P56/I56</f>
        <v>0.7766795424156886</v>
      </c>
      <c r="Q57" s="299"/>
      <c r="R57" s="300"/>
      <c r="S57" s="393">
        <f>S56/E56</f>
        <v>-0.22067818990271801</v>
      </c>
      <c r="T57" s="393">
        <f t="shared" ref="T57" si="80">T56/F56</f>
        <v>-0.12788814454131481</v>
      </c>
      <c r="U57" s="393">
        <f t="shared" ref="U57" si="81">U56/G56</f>
        <v>-5.483496017646515E-2</v>
      </c>
      <c r="V57" s="393">
        <f t="shared" ref="V57" si="82">V56/H56</f>
        <v>-0.20076796616496895</v>
      </c>
      <c r="W57" s="393">
        <f t="shared" ref="W57" si="83">W56/I56</f>
        <v>-0.25252859901946217</v>
      </c>
      <c r="X57" s="299"/>
      <c r="Y57" s="300"/>
      <c r="Z57" s="395">
        <f>Z56/E56</f>
        <v>-0.22067818990271801</v>
      </c>
      <c r="AA57" s="395">
        <f t="shared" ref="AA57" si="84">AA56/F56</f>
        <v>-0.12788814454131481</v>
      </c>
      <c r="AB57" s="395">
        <f t="shared" ref="AB57" si="85">AB56/G56</f>
        <v>-5.483496017646515E-2</v>
      </c>
      <c r="AC57" s="395">
        <f t="shared" ref="AC57" si="86">AC56/H56</f>
        <v>-0.20076796616496895</v>
      </c>
      <c r="AD57" s="395">
        <f t="shared" ref="AD57" si="87">AD56/I56</f>
        <v>-0.38928688159263108</v>
      </c>
      <c r="AE57" s="325"/>
      <c r="AF57" s="309"/>
      <c r="AG57" s="395">
        <f>AG56/L56</f>
        <v>-9.8692045396712294E-2</v>
      </c>
      <c r="AH57" s="395">
        <f t="shared" ref="AH57" si="88">AH56/M56</f>
        <v>-1.4506792559373338</v>
      </c>
      <c r="AI57" s="395">
        <f t="shared" ref="AI57" si="89">AI56/N56</f>
        <v>-0.29886456632684538</v>
      </c>
      <c r="AJ57" s="395">
        <f t="shared" ref="AJ57" si="90">AJ56/O56</f>
        <v>-3.1466072194935863</v>
      </c>
      <c r="AK57" s="396">
        <f t="shared" ref="AK57" si="91">AK56/P56</f>
        <v>-0.36955868878674325</v>
      </c>
      <c r="AL57" s="298"/>
      <c r="AM57" s="285"/>
      <c r="AN57" s="287"/>
      <c r="AO57" s="287"/>
      <c r="AP57" s="287"/>
      <c r="AQ57" s="287"/>
      <c r="AR57" s="287"/>
      <c r="AS57" s="238"/>
    </row>
    <row r="58" spans="1:45" x14ac:dyDescent="0.15">
      <c r="A58" s="302" t="e" vm="2">
        <v>#VALUE!</v>
      </c>
      <c r="B58" s="299">
        <f>(I58/E58)^(1/5)-1</f>
        <v>3.1599203025631573E-2</v>
      </c>
      <c r="C58" s="301">
        <f>AVERAGE(F59:I59)</f>
        <v>3.9672495494818938E-2</v>
      </c>
      <c r="D58" s="300"/>
      <c r="E58" s="215">
        <v>1854.6579999999999</v>
      </c>
      <c r="F58" s="215">
        <v>1916.4749999999999</v>
      </c>
      <c r="G58" s="215">
        <v>1994.8</v>
      </c>
      <c r="H58" s="215">
        <v>2064.9</v>
      </c>
      <c r="I58" s="216">
        <v>2166.8000000000002</v>
      </c>
      <c r="J58" s="299">
        <f t="shared" ref="J58" si="92">AVERAGE(M59:P59)</f>
        <v>0.88953378732073751</v>
      </c>
      <c r="K58" s="300"/>
      <c r="L58" s="215">
        <v>1641.6949999999999</v>
      </c>
      <c r="M58" s="215">
        <v>1715.096</v>
      </c>
      <c r="N58" s="215">
        <v>1779.4</v>
      </c>
      <c r="O58" s="215">
        <v>1838.4</v>
      </c>
      <c r="P58" s="216">
        <v>1908.7</v>
      </c>
      <c r="Q58" s="299">
        <f t="shared" ref="Q58" si="93">AVERAGE(T59:W59)</f>
        <v>0.50914259077471047</v>
      </c>
      <c r="R58" s="300"/>
      <c r="S58" s="215">
        <v>1056.751</v>
      </c>
      <c r="T58" s="215">
        <v>1080.5809999999999</v>
      </c>
      <c r="U58" s="215">
        <v>1071.3</v>
      </c>
      <c r="V58" s="215">
        <v>997.9</v>
      </c>
      <c r="W58" s="216">
        <v>980.3</v>
      </c>
      <c r="X58" s="299">
        <f t="shared" ref="X58" si="94">AVERAGE(AA59:AD59)</f>
        <v>0.49013991401635709</v>
      </c>
      <c r="Y58" s="300"/>
      <c r="Z58" s="264">
        <v>1056.751</v>
      </c>
      <c r="AA58" s="264">
        <v>1080.5809999999999</v>
      </c>
      <c r="AB58" s="264">
        <v>1071.3</v>
      </c>
      <c r="AC58" s="264">
        <v>997.9</v>
      </c>
      <c r="AD58" s="264">
        <v>815.6</v>
      </c>
      <c r="AE58" s="325">
        <f t="shared" ref="AE58" si="95">AVERAGE(AH59:AK59)</f>
        <v>0.3903457327039801</v>
      </c>
      <c r="AF58" s="309"/>
      <c r="AG58" s="265">
        <v>742.17200000000003</v>
      </c>
      <c r="AH58" s="265">
        <v>725.86199999999997</v>
      </c>
      <c r="AI58" s="265">
        <v>775.3</v>
      </c>
      <c r="AJ58" s="265">
        <v>700.2</v>
      </c>
      <c r="AK58" s="266">
        <v>613.79999999999995</v>
      </c>
      <c r="AL58" s="298">
        <f>AVERAGE(AN58:AR59)</f>
        <v>0.23335177507999999</v>
      </c>
      <c r="AM58" s="285"/>
      <c r="AN58" s="287">
        <f>Ratios!H13</f>
        <v>0.22302654659999999</v>
      </c>
      <c r="AO58" s="287">
        <f>Ratios!I13</f>
        <v>0.21771482210000001</v>
      </c>
      <c r="AP58" s="287">
        <f>Ratios!J13</f>
        <v>0.2313662856</v>
      </c>
      <c r="AQ58" s="287">
        <f>Ratios!K13</f>
        <v>0.24424441750000001</v>
      </c>
      <c r="AR58" s="287">
        <f>Ratios!L13</f>
        <v>0.25040680360000001</v>
      </c>
      <c r="AS58" s="237"/>
    </row>
    <row r="59" spans="1:45" s="226" customFormat="1" x14ac:dyDescent="0.15">
      <c r="A59" s="302"/>
      <c r="B59" s="299"/>
      <c r="C59" s="301"/>
      <c r="D59" s="300"/>
      <c r="E59" s="222"/>
      <c r="F59" s="223">
        <f>F58/E58-1</f>
        <v>3.3330673364037944E-2</v>
      </c>
      <c r="G59" s="223">
        <f t="shared" ref="G59" si="96">G58/F58-1</f>
        <v>4.0869304321736522E-2</v>
      </c>
      <c r="H59" s="223">
        <f t="shared" ref="H59" si="97">H58/G58-1</f>
        <v>3.5141367555644676E-2</v>
      </c>
      <c r="I59" s="224">
        <f t="shared" ref="I59" si="98">I58/H58-1</f>
        <v>4.934863673785661E-2</v>
      </c>
      <c r="J59" s="299"/>
      <c r="K59" s="300"/>
      <c r="L59" s="393">
        <f>L58/E58</f>
        <v>0.8851739781674034</v>
      </c>
      <c r="M59" s="393">
        <f t="shared" ref="M59" si="99">M58/F58</f>
        <v>0.89492218787096101</v>
      </c>
      <c r="N59" s="393">
        <f t="shared" ref="N59" si="100">N58/G58</f>
        <v>0.89201925005013039</v>
      </c>
      <c r="O59" s="393">
        <f t="shared" ref="O59" si="101">O58/H58</f>
        <v>0.89030945808513728</v>
      </c>
      <c r="P59" s="393">
        <f t="shared" ref="P59" si="102">P58/I58</f>
        <v>0.88088425327672137</v>
      </c>
      <c r="Q59" s="299"/>
      <c r="R59" s="300"/>
      <c r="S59" s="393">
        <f>S58/E58</f>
        <v>0.56978213773105335</v>
      </c>
      <c r="T59" s="393">
        <f t="shared" ref="T59" si="103">T58/F58</f>
        <v>0.56383777508185595</v>
      </c>
      <c r="U59" s="393">
        <f t="shared" ref="U59" si="104">U58/G58</f>
        <v>0.53704632043312617</v>
      </c>
      <c r="V59" s="393">
        <f t="shared" ref="V59" si="105">V58/H58</f>
        <v>0.4832679548646423</v>
      </c>
      <c r="W59" s="393">
        <f t="shared" ref="W59" si="106">W58/I58</f>
        <v>0.45241831271921723</v>
      </c>
      <c r="X59" s="299"/>
      <c r="Y59" s="300"/>
      <c r="Z59" s="395">
        <f>Z58/E58</f>
        <v>0.56978213773105335</v>
      </c>
      <c r="AA59" s="395">
        <f t="shared" ref="AA59" si="107">AA58/F58</f>
        <v>0.56383777508185595</v>
      </c>
      <c r="AB59" s="395">
        <f t="shared" ref="AB59" si="108">AB58/G58</f>
        <v>0.53704632043312617</v>
      </c>
      <c r="AC59" s="395">
        <f t="shared" ref="AC59" si="109">AC58/H58</f>
        <v>0.4832679548646423</v>
      </c>
      <c r="AD59" s="395">
        <f t="shared" ref="AD59" si="110">AD58/I58</f>
        <v>0.37640760568580395</v>
      </c>
      <c r="AE59" s="325"/>
      <c r="AF59" s="309"/>
      <c r="AG59" s="395">
        <f>AG58/L58</f>
        <v>0.45207666466670121</v>
      </c>
      <c r="AH59" s="395">
        <f t="shared" ref="AH59" si="111">AH58/M58</f>
        <v>0.42321945826939134</v>
      </c>
      <c r="AI59" s="395">
        <f t="shared" ref="AI59" si="112">AI58/N58</f>
        <v>0.43570866584241874</v>
      </c>
      <c r="AJ59" s="395">
        <f t="shared" ref="AJ59" si="113">AJ58/O58</f>
        <v>0.38087467362924282</v>
      </c>
      <c r="AK59" s="396">
        <f t="shared" ref="AK59" si="114">AK58/P58</f>
        <v>0.32158013307486766</v>
      </c>
      <c r="AL59" s="298"/>
      <c r="AM59" s="285"/>
      <c r="AN59" s="287"/>
      <c r="AO59" s="287"/>
      <c r="AP59" s="287"/>
      <c r="AQ59" s="287"/>
      <c r="AR59" s="287"/>
      <c r="AS59" s="238"/>
    </row>
    <row r="60" spans="1:45" x14ac:dyDescent="0.15">
      <c r="A60" s="302" t="e" vm="1">
        <v>#VALUE!</v>
      </c>
      <c r="B60" s="299">
        <f>(I60/E60)^(1/5)-1</f>
        <v>-8.6899689456130358E-2</v>
      </c>
      <c r="C60" s="301">
        <f>AVERAGE(F61:I61)</f>
        <v>-9.1295725974441994E-2</v>
      </c>
      <c r="D60" s="300"/>
      <c r="E60" s="215">
        <v>4019</v>
      </c>
      <c r="F60" s="215">
        <v>2559</v>
      </c>
      <c r="G60" s="215">
        <v>2456</v>
      </c>
      <c r="H60" s="215">
        <v>2490</v>
      </c>
      <c r="I60" s="216">
        <v>2551</v>
      </c>
      <c r="J60" s="299">
        <f t="shared" ref="J60" si="115">AVERAGE(M61:P61)</f>
        <v>0.83351822558435018</v>
      </c>
      <c r="K60" s="300"/>
      <c r="L60" s="215">
        <v>3166</v>
      </c>
      <c r="M60" s="215">
        <v>2096</v>
      </c>
      <c r="N60" s="215">
        <v>2001</v>
      </c>
      <c r="O60" s="215">
        <v>2097</v>
      </c>
      <c r="P60" s="216">
        <v>2189</v>
      </c>
      <c r="Q60" s="299">
        <f t="shared" ref="Q60" si="116">AVERAGE(T61:W61)</f>
        <v>0.79833040676669276</v>
      </c>
      <c r="R60" s="300"/>
      <c r="S60" s="215">
        <v>606</v>
      </c>
      <c r="T60" s="215">
        <v>1344</v>
      </c>
      <c r="U60" s="215">
        <v>946</v>
      </c>
      <c r="V60" s="215">
        <v>4685</v>
      </c>
      <c r="W60" s="216">
        <v>1024</v>
      </c>
      <c r="X60" s="299">
        <f t="shared" ref="X60" si="117">AVERAGE(AA61:AD61)</f>
        <v>0.75227003828374495</v>
      </c>
      <c r="Y60" s="300"/>
      <c r="Z60" s="264">
        <v>606</v>
      </c>
      <c r="AA60" s="264">
        <v>1344</v>
      </c>
      <c r="AB60" s="264">
        <v>946</v>
      </c>
      <c r="AC60" s="264">
        <v>4685</v>
      </c>
      <c r="AD60" s="264">
        <v>554</v>
      </c>
      <c r="AE60" s="325">
        <f t="shared" ref="AE60" si="118">AVERAGE(AH61:AK61)</f>
        <v>1.0767427970195806</v>
      </c>
      <c r="AF60" s="309"/>
      <c r="AG60" s="265">
        <v>2786</v>
      </c>
      <c r="AH60" s="265">
        <v>2271</v>
      </c>
      <c r="AI60" s="265">
        <v>1550</v>
      </c>
      <c r="AJ60" s="265">
        <v>3318</v>
      </c>
      <c r="AK60" s="266">
        <v>1897</v>
      </c>
      <c r="AL60" s="298">
        <f>AVERAGE(AN60:AR61)</f>
        <v>77.558712357967195</v>
      </c>
      <c r="AM60" s="285"/>
      <c r="AN60" s="287">
        <f>Ratios!H14</f>
        <v>-3.039862346E-2</v>
      </c>
      <c r="AO60" s="287">
        <f>Ratios!I14</f>
        <v>0.22655783400000001</v>
      </c>
      <c r="AP60" s="287">
        <f>Ratios!J14</f>
        <v>5.4025792959999999E-3</v>
      </c>
      <c r="AQ60" s="287">
        <f>Ratios!K14</f>
        <v>388.7</v>
      </c>
      <c r="AR60" s="287">
        <f>Ratios!L14</f>
        <v>-1.1080000000000001</v>
      </c>
      <c r="AS60" s="237"/>
    </row>
    <row r="61" spans="1:45" s="226" customFormat="1" x14ac:dyDescent="0.15">
      <c r="A61" s="302"/>
      <c r="B61" s="299"/>
      <c r="C61" s="301"/>
      <c r="D61" s="300"/>
      <c r="E61" s="222"/>
      <c r="F61" s="223">
        <f>F60/E60-1</f>
        <v>-0.36327444637969641</v>
      </c>
      <c r="G61" s="223">
        <f t="shared" ref="G61" si="119">G60/F60-1</f>
        <v>-4.0250097694411902E-2</v>
      </c>
      <c r="H61" s="223">
        <f t="shared" ref="H61" si="120">H60/G60-1</f>
        <v>1.3843648208468951E-2</v>
      </c>
      <c r="I61" s="224">
        <f t="shared" ref="I61" si="121">I60/H60-1</f>
        <v>2.4497991967871391E-2</v>
      </c>
      <c r="J61" s="299"/>
      <c r="K61" s="300"/>
      <c r="L61" s="393">
        <f>L60/E60</f>
        <v>0.78775814879323214</v>
      </c>
      <c r="M61" s="393">
        <f t="shared" ref="M61" si="122">M60/F60</f>
        <v>0.81906994919890586</v>
      </c>
      <c r="N61" s="393">
        <f t="shared" ref="N61" si="123">N60/G60</f>
        <v>0.81473941368078173</v>
      </c>
      <c r="O61" s="393">
        <f t="shared" ref="O61" si="124">O60/H60</f>
        <v>0.84216867469879519</v>
      </c>
      <c r="P61" s="393">
        <f t="shared" ref="P61" si="125">P60/I60</f>
        <v>0.85809486475891805</v>
      </c>
      <c r="Q61" s="299"/>
      <c r="R61" s="300"/>
      <c r="S61" s="393">
        <f>S60/E60</f>
        <v>0.15078377705896989</v>
      </c>
      <c r="T61" s="393">
        <f t="shared" ref="T61" si="126">T60/F60</f>
        <v>0.52520515826494729</v>
      </c>
      <c r="U61" s="393">
        <f t="shared" ref="U61" si="127">U60/G60</f>
        <v>0.38517915309446255</v>
      </c>
      <c r="V61" s="393">
        <f t="shared" ref="V61" si="128">V60/H60</f>
        <v>1.8815261044176708</v>
      </c>
      <c r="W61" s="393">
        <f t="shared" ref="W61" si="129">W60/I60</f>
        <v>0.40141121128969032</v>
      </c>
      <c r="X61" s="299"/>
      <c r="Y61" s="300"/>
      <c r="Z61" s="395">
        <f>Z60/E60</f>
        <v>0.15078377705896989</v>
      </c>
      <c r="AA61" s="395">
        <f t="shared" ref="AA61" si="130">AA60/F60</f>
        <v>0.52520515826494729</v>
      </c>
      <c r="AB61" s="395">
        <f t="shared" ref="AB61" si="131">AB60/G60</f>
        <v>0.38517915309446255</v>
      </c>
      <c r="AC61" s="395">
        <f t="shared" ref="AC61" si="132">AC60/H60</f>
        <v>1.8815261044176708</v>
      </c>
      <c r="AD61" s="395">
        <f t="shared" ref="AD61" si="133">AD60/I60</f>
        <v>0.21716973735789885</v>
      </c>
      <c r="AE61" s="325"/>
      <c r="AF61" s="309"/>
      <c r="AG61" s="395">
        <f>AG60/L60</f>
        <v>0.87997473152242578</v>
      </c>
      <c r="AH61" s="395">
        <f t="shared" ref="AH61" si="134">AH60/M60</f>
        <v>1.0834923664122138</v>
      </c>
      <c r="AI61" s="395">
        <f t="shared" ref="AI61" si="135">AI60/N60</f>
        <v>0.77461269365317342</v>
      </c>
      <c r="AJ61" s="395">
        <f t="shared" ref="AJ61" si="136">AJ60/O60</f>
        <v>1.5822603719599428</v>
      </c>
      <c r="AK61" s="396">
        <f t="shared" ref="AK61" si="137">AK60/P60</f>
        <v>0.86660575605299228</v>
      </c>
      <c r="AL61" s="298"/>
      <c r="AM61" s="285"/>
      <c r="AN61" s="287"/>
      <c r="AO61" s="287"/>
      <c r="AP61" s="287"/>
      <c r="AQ61" s="287"/>
      <c r="AR61" s="287"/>
      <c r="AS61" s="238"/>
    </row>
    <row r="62" spans="1:45" ht="12" customHeight="1" x14ac:dyDescent="0.15">
      <c r="A62" s="302" t="e" vm="6">
        <v>#VALUE!</v>
      </c>
      <c r="B62" s="299">
        <f>(I62/G62)^(1/5)-1</f>
        <v>0.34531367137471669</v>
      </c>
      <c r="C62" s="301">
        <f>AVERAGE(F63:I63)</f>
        <v>1.1015692216463318</v>
      </c>
      <c r="D62" s="300"/>
      <c r="E62" s="215"/>
      <c r="F62" s="215"/>
      <c r="G62" s="215">
        <v>46.473999999999997</v>
      </c>
      <c r="H62" s="215">
        <v>93.055999999999997</v>
      </c>
      <c r="I62" s="216">
        <v>204.79900000000001</v>
      </c>
      <c r="J62" s="299">
        <f t="shared" ref="J62" si="138">AVERAGE(M63:P63)</f>
        <v>0.58880421857655474</v>
      </c>
      <c r="K62" s="300"/>
      <c r="L62" s="215"/>
      <c r="M62" s="215"/>
      <c r="N62" s="215">
        <v>28.143000000000001</v>
      </c>
      <c r="O62" s="215">
        <v>53.723999999999997</v>
      </c>
      <c r="P62" s="216">
        <v>119.504</v>
      </c>
      <c r="Q62" s="299">
        <f t="shared" ref="Q62" si="139">AVERAGE(T63:W63)</f>
        <v>-1.3520648405895399</v>
      </c>
      <c r="R62" s="300"/>
      <c r="S62" s="215"/>
      <c r="T62" s="215"/>
      <c r="U62" s="215">
        <v>-72.459999999999994</v>
      </c>
      <c r="V62" s="215">
        <v>-112.875</v>
      </c>
      <c r="W62" s="216">
        <v>-262.97500000000002</v>
      </c>
      <c r="X62" s="299">
        <f t="shared" ref="X62" si="140">AVERAGE(AA63:AD63)</f>
        <v>-1.3652908166278344</v>
      </c>
      <c r="Y62" s="300"/>
      <c r="Z62" s="264"/>
      <c r="AA62" s="264"/>
      <c r="AB62" s="264">
        <v>-72.459999999999994</v>
      </c>
      <c r="AC62" s="264">
        <v>-112.875</v>
      </c>
      <c r="AD62" s="264">
        <v>-271.101</v>
      </c>
      <c r="AE62" s="325">
        <f t="shared" ref="AE62" si="141">AVERAGE(AH63:AK63)</f>
        <v>-7.906560377019507</v>
      </c>
      <c r="AF62" s="309"/>
      <c r="AG62" s="265"/>
      <c r="AH62" s="265"/>
      <c r="AI62" s="265">
        <v>-93.878</v>
      </c>
      <c r="AJ62" s="265">
        <v>-434.78899999999999</v>
      </c>
      <c r="AK62" s="266">
        <v>-1468.8140000000001</v>
      </c>
      <c r="AL62" s="298">
        <f>AVERAGE(AN62:AR63)</f>
        <v>-0.16422520639999999</v>
      </c>
      <c r="AM62" s="285"/>
      <c r="AN62" s="287"/>
      <c r="AO62" s="287"/>
      <c r="AP62" s="287"/>
      <c r="AQ62" s="287"/>
      <c r="AR62" s="287">
        <f>Ratios!L15</f>
        <v>-0.16422520639999999</v>
      </c>
      <c r="AS62" s="237"/>
    </row>
    <row r="63" spans="1:45" s="226" customFormat="1" x14ac:dyDescent="0.15">
      <c r="A63" s="302"/>
      <c r="B63" s="299"/>
      <c r="C63" s="301"/>
      <c r="D63" s="300"/>
      <c r="E63" s="222"/>
      <c r="F63" s="223"/>
      <c r="G63" s="223"/>
      <c r="H63" s="223">
        <f t="shared" ref="H63" si="142">H62/G62-1</f>
        <v>1.0023238800189356</v>
      </c>
      <c r="I63" s="224">
        <f t="shared" ref="I63" si="143">I62/H62-1</f>
        <v>1.2008145632737279</v>
      </c>
      <c r="J63" s="299"/>
      <c r="K63" s="300"/>
      <c r="L63" s="393"/>
      <c r="M63" s="393"/>
      <c r="N63" s="393">
        <f t="shared" ref="N63" si="144">N62/G62</f>
        <v>0.6055644016008952</v>
      </c>
      <c r="O63" s="393">
        <f t="shared" ref="O63" si="145">O62/H62</f>
        <v>0.57732977991746903</v>
      </c>
      <c r="P63" s="393">
        <f t="shared" ref="P63" si="146">P62/I62</f>
        <v>0.58351847421129988</v>
      </c>
      <c r="Q63" s="299"/>
      <c r="R63" s="300"/>
      <c r="S63" s="393"/>
      <c r="T63" s="393"/>
      <c r="U63" s="393">
        <f t="shared" ref="U63" si="147">U62/G62</f>
        <v>-1.5591513534449368</v>
      </c>
      <c r="V63" s="393">
        <f t="shared" ref="V63" si="148">V62/H62</f>
        <v>-1.2129792812929849</v>
      </c>
      <c r="W63" s="393">
        <f t="shared" ref="W63" si="149">W62/I62</f>
        <v>-1.2840638870306984</v>
      </c>
      <c r="X63" s="299"/>
      <c r="Y63" s="300"/>
      <c r="Z63" s="395"/>
      <c r="AA63" s="395"/>
      <c r="AB63" s="395">
        <f t="shared" ref="AB63" si="150">AB62/G62</f>
        <v>-1.5591513534449368</v>
      </c>
      <c r="AC63" s="395">
        <f t="shared" ref="AC63" si="151">AC62/H62</f>
        <v>-1.2129792812929849</v>
      </c>
      <c r="AD63" s="395">
        <f t="shared" ref="AD63" si="152">AD62/I62</f>
        <v>-1.3237418151455818</v>
      </c>
      <c r="AE63" s="325"/>
      <c r="AF63" s="309"/>
      <c r="AG63" s="395"/>
      <c r="AH63" s="395"/>
      <c r="AI63" s="395">
        <f t="shared" ref="AI63" si="153">AI62/N62</f>
        <v>-3.3357495647230215</v>
      </c>
      <c r="AJ63" s="395">
        <f t="shared" ref="AJ63" si="154">AJ62/O62</f>
        <v>-8.0930124339215244</v>
      </c>
      <c r="AK63" s="396">
        <f t="shared" ref="AK63" si="155">AK62/P62</f>
        <v>-12.290919132413977</v>
      </c>
      <c r="AL63" s="298"/>
      <c r="AM63" s="285"/>
      <c r="AN63" s="287"/>
      <c r="AO63" s="287"/>
      <c r="AP63" s="287"/>
      <c r="AQ63" s="287"/>
      <c r="AR63" s="287"/>
      <c r="AS63" s="238"/>
    </row>
    <row r="64" spans="1:45" x14ac:dyDescent="0.15">
      <c r="A64" s="302" t="e" vm="4">
        <v>#VALUE!</v>
      </c>
      <c r="B64" s="299">
        <f>(I64/E64)^(1/5)-1</f>
        <v>0.12239832200727996</v>
      </c>
      <c r="C64" s="301">
        <f>AVERAGE(F65:I65)</f>
        <v>0.15569894713221549</v>
      </c>
      <c r="D64" s="300"/>
      <c r="E64" s="215">
        <v>230.828</v>
      </c>
      <c r="F64" s="215">
        <v>278.88900000000001</v>
      </c>
      <c r="G64" s="215">
        <v>321.60700000000003</v>
      </c>
      <c r="H64" s="215">
        <v>362.96300000000002</v>
      </c>
      <c r="I64" s="216">
        <v>411.17200000000003</v>
      </c>
      <c r="J64" s="299">
        <f t="shared" ref="J64" si="156">AVERAGE(M65:P65)</f>
        <v>0.77768261023245566</v>
      </c>
      <c r="K64" s="300"/>
      <c r="L64" s="215">
        <v>179.24799999999999</v>
      </c>
      <c r="M64" s="215">
        <v>212.70400000000001</v>
      </c>
      <c r="N64" s="215">
        <v>252.09</v>
      </c>
      <c r="O64" s="215">
        <v>283.73700000000002</v>
      </c>
      <c r="P64" s="216">
        <v>321.733</v>
      </c>
      <c r="Q64" s="299">
        <f t="shared" ref="Q64" si="157">AVERAGE(T65:W65)</f>
        <v>0.33138791187332023</v>
      </c>
      <c r="R64" s="300"/>
      <c r="S64" s="215">
        <v>60.017000000000003</v>
      </c>
      <c r="T64" s="215">
        <v>84.543999999999997</v>
      </c>
      <c r="U64" s="215">
        <v>111.29</v>
      </c>
      <c r="V64" s="215">
        <v>134.89099999999999</v>
      </c>
      <c r="W64" s="216">
        <v>125.294</v>
      </c>
      <c r="X64" s="299">
        <f t="shared" ref="X64" si="158">AVERAGE(AA65:AD65)</f>
        <v>0.29835185883468923</v>
      </c>
      <c r="Y64" s="300"/>
      <c r="Z64" s="264">
        <v>60.017000000000003</v>
      </c>
      <c r="AA64" s="264">
        <v>84.543999999999997</v>
      </c>
      <c r="AB64" s="264">
        <v>111.29</v>
      </c>
      <c r="AC64" s="264">
        <v>134.89099999999999</v>
      </c>
      <c r="AD64" s="264">
        <v>70.959999999999994</v>
      </c>
      <c r="AE64" s="325">
        <f t="shared" ref="AE64" si="159">AVERAGE(AH65:AK65)</f>
        <v>0.26365292819770725</v>
      </c>
      <c r="AF64" s="309"/>
      <c r="AG64" s="265">
        <v>-9.9589999999999996</v>
      </c>
      <c r="AH64" s="265">
        <v>85.123000000000005</v>
      </c>
      <c r="AI64" s="265">
        <v>82.978999999999999</v>
      </c>
      <c r="AJ64" s="265">
        <v>46.923000000000002</v>
      </c>
      <c r="AK64" s="266">
        <v>51.438000000000002</v>
      </c>
      <c r="AL64" s="298">
        <f>AVERAGE(AN64:AR65)</f>
        <v>0.16918392860000001</v>
      </c>
      <c r="AM64" s="285"/>
      <c r="AN64" s="287">
        <f>Ratios!H16</f>
        <v>0.1177141793</v>
      </c>
      <c r="AO64" s="287">
        <f>Ratios!I16</f>
        <v>0.1600719575</v>
      </c>
      <c r="AP64" s="287">
        <f>Ratios!J16</f>
        <v>0.1792540389</v>
      </c>
      <c r="AQ64" s="287">
        <f>Ratios!K16</f>
        <v>0.2263932635</v>
      </c>
      <c r="AR64" s="287">
        <f>Ratios!L16</f>
        <v>0.16248620380000001</v>
      </c>
      <c r="AS64" s="237"/>
    </row>
    <row r="65" spans="1:58" s="226" customFormat="1" x14ac:dyDescent="0.15">
      <c r="A65" s="302"/>
      <c r="B65" s="299"/>
      <c r="C65" s="301"/>
      <c r="D65" s="300"/>
      <c r="E65" s="222"/>
      <c r="F65" s="223">
        <f>F64/E64-1</f>
        <v>0.20821130885334527</v>
      </c>
      <c r="G65" s="223">
        <f t="shared" ref="G65" si="160">G64/F64-1</f>
        <v>0.15317205052906369</v>
      </c>
      <c r="H65" s="223">
        <f t="shared" ref="H65" si="161">H64/G64-1</f>
        <v>0.12859172841387156</v>
      </c>
      <c r="I65" s="224">
        <f t="shared" ref="I65" si="162">I64/H64-1</f>
        <v>0.13282070073258145</v>
      </c>
      <c r="J65" s="299"/>
      <c r="K65" s="300"/>
      <c r="L65" s="393">
        <f>L64/E64</f>
        <v>0.77654357356993076</v>
      </c>
      <c r="M65" s="393">
        <f t="shared" ref="M65" si="163">M64/F64</f>
        <v>0.76268336148073246</v>
      </c>
      <c r="N65" s="393">
        <f t="shared" ref="N65" si="164">N64/G64</f>
        <v>0.78384487899828048</v>
      </c>
      <c r="O65" s="393">
        <f t="shared" ref="O65" si="165">O64/H64</f>
        <v>0.78172430798731551</v>
      </c>
      <c r="P65" s="393">
        <f t="shared" ref="P65" si="166">P64/I64</f>
        <v>0.78247789246349453</v>
      </c>
      <c r="Q65" s="299"/>
      <c r="R65" s="300"/>
      <c r="S65" s="393">
        <f>S64/E64</f>
        <v>0.26000745143570103</v>
      </c>
      <c r="T65" s="393">
        <f t="shared" ref="T65" si="167">T64/F64</f>
        <v>0.30314569595789004</v>
      </c>
      <c r="U65" s="393">
        <f t="shared" ref="U65" si="168">U64/G64</f>
        <v>0.34604346298432559</v>
      </c>
      <c r="V65" s="393">
        <f t="shared" ref="V65" si="169">V64/H64</f>
        <v>0.37163843146546616</v>
      </c>
      <c r="W65" s="393">
        <f t="shared" ref="W65" si="170">W64/I64</f>
        <v>0.30472405708559919</v>
      </c>
      <c r="X65" s="299"/>
      <c r="Y65" s="300"/>
      <c r="Z65" s="395">
        <f>Z64/E64</f>
        <v>0.26000745143570103</v>
      </c>
      <c r="AA65" s="395">
        <f t="shared" ref="AA65" si="171">AA64/F64</f>
        <v>0.30314569595789004</v>
      </c>
      <c r="AB65" s="395">
        <f t="shared" ref="AB65" si="172">AB64/G64</f>
        <v>0.34604346298432559</v>
      </c>
      <c r="AC65" s="395">
        <f t="shared" ref="AC65" si="173">AC64/H64</f>
        <v>0.37163843146546616</v>
      </c>
      <c r="AD65" s="395">
        <f t="shared" ref="AD65" si="174">AD64/I64</f>
        <v>0.17257984493107506</v>
      </c>
      <c r="AE65" s="325"/>
      <c r="AF65" s="309"/>
      <c r="AG65" s="395">
        <f>AG64/L64</f>
        <v>-5.5559894671070247E-2</v>
      </c>
      <c r="AH65" s="395">
        <f t="shared" ref="AH65" si="175">AH64/M64</f>
        <v>0.40019463667820071</v>
      </c>
      <c r="AI65" s="395">
        <f t="shared" ref="AI65" si="176">AI64/N64</f>
        <v>0.32916418739339126</v>
      </c>
      <c r="AJ65" s="395">
        <f t="shared" ref="AJ65" si="177">AJ64/O64</f>
        <v>0.16537497753201028</v>
      </c>
      <c r="AK65" s="396">
        <f t="shared" ref="AK65" si="178">AK64/P64</f>
        <v>0.15987791118722669</v>
      </c>
      <c r="AL65" s="298"/>
      <c r="AM65" s="285"/>
      <c r="AN65" s="287"/>
      <c r="AO65" s="287"/>
      <c r="AP65" s="287"/>
      <c r="AQ65" s="287"/>
      <c r="AR65" s="287"/>
      <c r="AS65" s="238"/>
    </row>
    <row r="66" spans="1:58" x14ac:dyDescent="0.15">
      <c r="A66" s="302" t="e" vm="3">
        <v>#VALUE!</v>
      </c>
      <c r="B66" s="299">
        <f>(I66/E66)^(1/5)-1</f>
        <v>7.4417919917584285E-3</v>
      </c>
      <c r="C66" s="301">
        <f>AVERAGE(F67:I67)</f>
        <v>1.0029204525019819E-2</v>
      </c>
      <c r="D66" s="300"/>
      <c r="E66" s="215">
        <v>48005</v>
      </c>
      <c r="F66" s="215">
        <v>49330</v>
      </c>
      <c r="G66" s="215">
        <v>51904</v>
      </c>
      <c r="H66" s="215">
        <v>49301</v>
      </c>
      <c r="I66" s="216">
        <v>49818</v>
      </c>
      <c r="J66" s="299">
        <f t="shared" ref="J66" si="179">AVERAGE(M67:P67)</f>
        <v>0.63316063415365209</v>
      </c>
      <c r="K66" s="300"/>
      <c r="L66" s="215">
        <v>30224</v>
      </c>
      <c r="M66" s="215">
        <v>30606</v>
      </c>
      <c r="N66" s="215">
        <v>32666</v>
      </c>
      <c r="O66" s="215">
        <v>31683</v>
      </c>
      <c r="P66" s="216">
        <v>31894</v>
      </c>
      <c r="Q66" s="299">
        <f t="shared" ref="Q66" si="180">AVERAGE(T67:W67)</f>
        <v>0.32227445400768534</v>
      </c>
      <c r="R66" s="300"/>
      <c r="S66" s="215">
        <v>15434</v>
      </c>
      <c r="T66" s="215">
        <v>16174</v>
      </c>
      <c r="U66" s="215">
        <v>16455</v>
      </c>
      <c r="V66" s="215">
        <v>16363</v>
      </c>
      <c r="W66" s="216">
        <v>15558</v>
      </c>
      <c r="X66" s="299">
        <f t="shared" ref="X66" si="181">AVERAGE(AA67:AD67)</f>
        <v>0.2973487243517377</v>
      </c>
      <c r="Y66" s="300"/>
      <c r="Z66" s="264">
        <v>15434</v>
      </c>
      <c r="AA66" s="264">
        <v>16174</v>
      </c>
      <c r="AB66" s="264">
        <v>16455</v>
      </c>
      <c r="AC66" s="264">
        <v>16363</v>
      </c>
      <c r="AD66" s="264">
        <v>10591</v>
      </c>
      <c r="AE66" s="325">
        <f t="shared" ref="AE66" si="182">AVERAGE(AH67:AK67)</f>
        <v>0.60444609140297145</v>
      </c>
      <c r="AF66" s="309"/>
      <c r="AG66" s="265">
        <v>9480</v>
      </c>
      <c r="AH66" s="265">
        <v>23729</v>
      </c>
      <c r="AI66" s="265">
        <v>32227</v>
      </c>
      <c r="AJ66" s="265">
        <v>10638</v>
      </c>
      <c r="AK66" s="266">
        <v>10211</v>
      </c>
      <c r="AL66" s="298">
        <f>AVERAGE(AN66:AR67)</f>
        <v>0.20926422012999998</v>
      </c>
      <c r="AM66" s="285"/>
      <c r="AN66" s="287">
        <f>Ratios!H17</f>
        <v>0.1452893237</v>
      </c>
      <c r="AO66" s="287">
        <f>Ratios!I17</f>
        <v>2.5460605500000001E-3</v>
      </c>
      <c r="AP66" s="287">
        <f>Ratios!J17</f>
        <v>0.34616186589999998</v>
      </c>
      <c r="AQ66" s="287">
        <f>Ratios!K17</f>
        <v>0.29572784810000002</v>
      </c>
      <c r="AR66" s="287">
        <f>Ratios!L17</f>
        <v>0.25659600240000002</v>
      </c>
      <c r="AS66" s="237"/>
    </row>
    <row r="67" spans="1:58" s="226" customFormat="1" x14ac:dyDescent="0.15">
      <c r="A67" s="302"/>
      <c r="B67" s="299"/>
      <c r="C67" s="301"/>
      <c r="D67" s="300"/>
      <c r="E67" s="222"/>
      <c r="F67" s="223">
        <f>F66/E66-1</f>
        <v>2.7601291532131977E-2</v>
      </c>
      <c r="G67" s="223">
        <f t="shared" ref="G67" si="183">G66/F66-1</f>
        <v>5.2179201297384958E-2</v>
      </c>
      <c r="H67" s="223">
        <f t="shared" ref="H67" si="184">H66/G66-1</f>
        <v>-5.0150277435265123E-2</v>
      </c>
      <c r="I67" s="224">
        <f t="shared" ref="I67" si="185">I66/H66-1</f>
        <v>1.0486602705827464E-2</v>
      </c>
      <c r="J67" s="299"/>
      <c r="K67" s="300"/>
      <c r="L67" s="393">
        <f>L66/E66</f>
        <v>0.6296010832204979</v>
      </c>
      <c r="M67" s="393">
        <f t="shared" ref="M67" si="186">M66/F66</f>
        <v>0.6204338130954794</v>
      </c>
      <c r="N67" s="393">
        <f t="shared" ref="N67" si="187">N66/G66</f>
        <v>0.62935419235511714</v>
      </c>
      <c r="O67" s="393">
        <f t="shared" ref="O67" si="188">O66/H66</f>
        <v>0.64264416543274983</v>
      </c>
      <c r="P67" s="393">
        <f t="shared" ref="P67" si="189">P66/I66</f>
        <v>0.64021036573126178</v>
      </c>
      <c r="Q67" s="299"/>
      <c r="R67" s="300"/>
      <c r="S67" s="393">
        <f>S66/E66</f>
        <v>0.32150817623164252</v>
      </c>
      <c r="T67" s="393">
        <f t="shared" ref="T67" si="190">T66/F66</f>
        <v>0.32787350496655182</v>
      </c>
      <c r="U67" s="393">
        <f t="shared" ref="U67" si="191">U66/G66</f>
        <v>0.31702758939580766</v>
      </c>
      <c r="V67" s="393">
        <f t="shared" ref="V67" si="192">V66/H66</f>
        <v>0.33189996146122797</v>
      </c>
      <c r="W67" s="393">
        <f t="shared" ref="W67" si="193">W66/I66</f>
        <v>0.31229676020715402</v>
      </c>
      <c r="X67" s="299"/>
      <c r="Y67" s="300"/>
      <c r="Z67" s="395">
        <f>Z66/E66</f>
        <v>0.32150817623164252</v>
      </c>
      <c r="AA67" s="395">
        <f t="shared" ref="AA67" si="194">AA66/F66</f>
        <v>0.32787350496655182</v>
      </c>
      <c r="AB67" s="395">
        <f t="shared" ref="AB67" si="195">AB66/G66</f>
        <v>0.31702758939580766</v>
      </c>
      <c r="AC67" s="395">
        <f t="shared" ref="AC67" si="196">AC66/H66</f>
        <v>0.33189996146122797</v>
      </c>
      <c r="AD67" s="395">
        <f t="shared" ref="AD67" si="197">AD66/I66</f>
        <v>0.21259384158336345</v>
      </c>
      <c r="AE67" s="325"/>
      <c r="AF67" s="309"/>
      <c r="AG67" s="395">
        <f>AG66/L66</f>
        <v>0.31365802011646376</v>
      </c>
      <c r="AH67" s="395">
        <f t="shared" ref="AH67" si="198">AH66/M66</f>
        <v>0.77530549565444684</v>
      </c>
      <c r="AI67" s="395">
        <f t="shared" ref="AI67" si="199">AI66/N66</f>
        <v>0.9865609502234739</v>
      </c>
      <c r="AJ67" s="395">
        <f t="shared" ref="AJ67" si="200">AJ66/O66</f>
        <v>0.33576365874443709</v>
      </c>
      <c r="AK67" s="396">
        <f t="shared" ref="AK67" si="201">AK66/P66</f>
        <v>0.32015426098952782</v>
      </c>
      <c r="AL67" s="298"/>
      <c r="AM67" s="285"/>
      <c r="AN67" s="287"/>
      <c r="AO67" s="287"/>
      <c r="AP67" s="287"/>
      <c r="AQ67" s="287"/>
      <c r="AR67" s="287"/>
      <c r="AS67" s="238"/>
    </row>
    <row r="68" spans="1:58" x14ac:dyDescent="0.15">
      <c r="A68" s="302" t="e" vm="5">
        <v>#VALUE!</v>
      </c>
      <c r="B68" s="299">
        <f>(I68/E68)^(1/5)-1</f>
        <v>0.13956259840333085</v>
      </c>
      <c r="C68" s="301">
        <f>AVERAGE(F69:I69)</f>
        <v>0.18223160843841252</v>
      </c>
      <c r="D68" s="300"/>
      <c r="E68" s="215">
        <v>261.70100000000002</v>
      </c>
      <c r="F68" s="215">
        <v>343.19900000000001</v>
      </c>
      <c r="G68" s="215">
        <v>433.89499999999998</v>
      </c>
      <c r="H68" s="215">
        <v>464.43099999999998</v>
      </c>
      <c r="I68" s="216">
        <v>502.91699999999997</v>
      </c>
      <c r="J68" s="299">
        <f t="shared" ref="J68" si="202">AVERAGE(M69:P69)</f>
        <v>0.83779147416861743</v>
      </c>
      <c r="K68" s="300"/>
      <c r="L68" s="215">
        <v>219.85300000000001</v>
      </c>
      <c r="M68" s="215">
        <v>294.738</v>
      </c>
      <c r="N68" s="215">
        <v>371.28</v>
      </c>
      <c r="O68" s="215">
        <v>381.86</v>
      </c>
      <c r="P68" s="216">
        <v>409.61</v>
      </c>
      <c r="Q68" s="299">
        <f>AVERAGE(T69:W69)</f>
        <v>7.1796506278987093E-2</v>
      </c>
      <c r="R68" s="300"/>
      <c r="S68" s="215">
        <v>32.284999999999997</v>
      </c>
      <c r="T68" s="215">
        <v>61.920999999999999</v>
      </c>
      <c r="U68" s="215">
        <v>82.695999999999998</v>
      </c>
      <c r="V68" s="215">
        <v>32.268999999999998</v>
      </c>
      <c r="W68" s="216">
        <v>-77.100999999999999</v>
      </c>
      <c r="X68" s="299">
        <f t="shared" ref="X68" si="203">AVERAGE(AA69:AD69)</f>
        <v>6.8393857332938346E-2</v>
      </c>
      <c r="Y68" s="300"/>
      <c r="Z68" s="264">
        <v>32.284999999999997</v>
      </c>
      <c r="AA68" s="264">
        <v>61.920999999999999</v>
      </c>
      <c r="AB68" s="264">
        <v>82.695999999999998</v>
      </c>
      <c r="AC68" s="264">
        <v>32.268999999999998</v>
      </c>
      <c r="AD68" s="264">
        <v>-83.945999999999998</v>
      </c>
      <c r="AE68" s="325">
        <f t="shared" ref="AE68" si="204">AVERAGE(AH69:AK69)</f>
        <v>-2.2951007483703427E-2</v>
      </c>
      <c r="AF68" s="309"/>
      <c r="AG68" s="265">
        <v>-8.2769999999999992</v>
      </c>
      <c r="AH68" s="265">
        <v>4.7629999999999999</v>
      </c>
      <c r="AI68" s="265">
        <v>51.101999999999997</v>
      </c>
      <c r="AJ68" s="265">
        <v>12.786</v>
      </c>
      <c r="AK68" s="266">
        <v>-114.316</v>
      </c>
      <c r="AL68" s="298">
        <f>AVERAGE(AN68:AR69)</f>
        <v>2.4689197703800004E-2</v>
      </c>
      <c r="AM68" s="285"/>
      <c r="AN68" s="287">
        <f>Ratios!H18</f>
        <v>4.5244586330000003E-2</v>
      </c>
      <c r="AO68" s="287">
        <f>Ratios!I18</f>
        <v>0.10084624120000001</v>
      </c>
      <c r="AP68" s="287">
        <f>Ratios!J18</f>
        <v>0.10104272810000001</v>
      </c>
      <c r="AQ68" s="287">
        <f>Ratios!K18</f>
        <v>-8.1409553110000001E-3</v>
      </c>
      <c r="AR68" s="287">
        <f>Ratios!L18</f>
        <v>-0.1155466118</v>
      </c>
      <c r="AS68" s="237"/>
    </row>
    <row r="69" spans="1:58" s="226" customFormat="1" x14ac:dyDescent="0.15">
      <c r="A69" s="302"/>
      <c r="B69" s="299"/>
      <c r="C69" s="301"/>
      <c r="D69" s="300"/>
      <c r="E69" s="222"/>
      <c r="F69" s="223">
        <f>F68/E68-1</f>
        <v>0.31141646382703914</v>
      </c>
      <c r="G69" s="223">
        <f t="shared" ref="G69" si="205">G68/F68-1</f>
        <v>0.264266504273031</v>
      </c>
      <c r="H69" s="223">
        <f t="shared" ref="H69" si="206">H68/G68-1</f>
        <v>7.0376473570794795E-2</v>
      </c>
      <c r="I69" s="224">
        <f t="shared" ref="I69" si="207">I68/H68-1</f>
        <v>8.286699208278514E-2</v>
      </c>
      <c r="J69" s="299"/>
      <c r="K69" s="300"/>
      <c r="L69" s="393">
        <f>L68/E68</f>
        <v>0.84009231909698467</v>
      </c>
      <c r="M69" s="393">
        <f t="shared" ref="M69" si="208">M68/F68</f>
        <v>0.85879620861366146</v>
      </c>
      <c r="N69" s="393">
        <f t="shared" ref="N69" si="209">N68/G68</f>
        <v>0.85569089295797363</v>
      </c>
      <c r="O69" s="393">
        <f t="shared" ref="O69" si="210">O68/H68</f>
        <v>0.82221040369828891</v>
      </c>
      <c r="P69" s="393">
        <f t="shared" ref="P69" si="211">P68/I68</f>
        <v>0.81446839140454597</v>
      </c>
      <c r="Q69" s="299"/>
      <c r="R69" s="300"/>
      <c r="S69" s="393">
        <f>S68/E68</f>
        <v>0.12336597873145305</v>
      </c>
      <c r="T69" s="393">
        <f t="shared" ref="T69" si="212">T68/F68</f>
        <v>0.18042301988059406</v>
      </c>
      <c r="U69" s="393">
        <f t="shared" ref="U69" si="213">U68/G68</f>
        <v>0.19058988925892209</v>
      </c>
      <c r="V69" s="393">
        <f t="shared" ref="V69" si="214">V68/H68</f>
        <v>6.9480719417954445E-2</v>
      </c>
      <c r="W69" s="393">
        <f t="shared" ref="W69" si="215">W68/I68</f>
        <v>-0.15330760344152217</v>
      </c>
      <c r="X69" s="299"/>
      <c r="Y69" s="300"/>
      <c r="Z69" s="395">
        <f>Z68/E68</f>
        <v>0.12336597873145305</v>
      </c>
      <c r="AA69" s="395">
        <f t="shared" ref="AA69" si="216">AA68/F68</f>
        <v>0.18042301988059406</v>
      </c>
      <c r="AB69" s="395">
        <f t="shared" ref="AB69" si="217">AB68/G68</f>
        <v>0.19058988925892209</v>
      </c>
      <c r="AC69" s="395">
        <f t="shared" ref="AC69" si="218">AC68/H68</f>
        <v>6.9480719417954445E-2</v>
      </c>
      <c r="AD69" s="395">
        <f t="shared" ref="AD69" si="219">AD68/I68</f>
        <v>-0.16691819922571718</v>
      </c>
      <c r="AE69" s="325"/>
      <c r="AF69" s="309"/>
      <c r="AG69" s="395">
        <f>AG68/L68</f>
        <v>-3.7647882903576478E-2</v>
      </c>
      <c r="AH69" s="395">
        <f t="shared" ref="AH69" si="220">AH68/M68</f>
        <v>1.6160115085262165E-2</v>
      </c>
      <c r="AI69" s="395">
        <f t="shared" ref="AI69" si="221">AI68/N68</f>
        <v>0.13763736263736265</v>
      </c>
      <c r="AJ69" s="395">
        <f t="shared" ref="AJ69" si="222">AJ68/O68</f>
        <v>3.3483475619336928E-2</v>
      </c>
      <c r="AK69" s="396">
        <f t="shared" ref="AK69" si="223">AK68/P68</f>
        <v>-0.27908498327677544</v>
      </c>
      <c r="AL69" s="298"/>
      <c r="AM69" s="285"/>
      <c r="AN69" s="287"/>
      <c r="AO69" s="287"/>
      <c r="AP69" s="287"/>
      <c r="AQ69" s="287"/>
      <c r="AR69" s="287"/>
      <c r="AS69" s="238"/>
    </row>
    <row r="70" spans="1:58" x14ac:dyDescent="0.15">
      <c r="A70" s="302" t="e" vm="9">
        <v>#VALUE!</v>
      </c>
      <c r="B70" s="299">
        <f>(I70/E70)^(1/5)-1</f>
        <v>0.11601005513374751</v>
      </c>
      <c r="C70" s="301">
        <f>AVERAGE(F71:I71)</f>
        <v>0.15440258443449159</v>
      </c>
      <c r="D70" s="300"/>
      <c r="E70" s="215">
        <v>406.37700000000001</v>
      </c>
      <c r="F70" s="215">
        <v>398.04700000000003</v>
      </c>
      <c r="G70" s="215">
        <v>430.96600000000001</v>
      </c>
      <c r="H70" s="215">
        <v>545.803</v>
      </c>
      <c r="I70" s="216">
        <v>703.50900000000001</v>
      </c>
      <c r="J70" s="299">
        <f t="shared" ref="J70" si="224">AVERAGE(M71:P71)</f>
        <v>0.77297764953132742</v>
      </c>
      <c r="K70" s="300"/>
      <c r="L70" s="215">
        <v>304.20499999999998</v>
      </c>
      <c r="M70" s="215">
        <v>301.51299999999998</v>
      </c>
      <c r="N70" s="215">
        <v>324.16500000000002</v>
      </c>
      <c r="O70" s="215">
        <v>416.87200000000001</v>
      </c>
      <c r="P70" s="216">
        <v>575.80100000000004</v>
      </c>
      <c r="Q70" s="299">
        <f t="shared" ref="Q70" si="225">AVERAGE(T71:W71)</f>
        <v>5.2532824839361746E-2</v>
      </c>
      <c r="R70" s="300"/>
      <c r="S70" s="215">
        <v>94.007000000000005</v>
      </c>
      <c r="T70" s="215">
        <v>65.683000000000007</v>
      </c>
      <c r="U70" s="215">
        <v>10.045</v>
      </c>
      <c r="V70" s="215">
        <v>-106.815</v>
      </c>
      <c r="W70" s="216">
        <v>153.02199999999999</v>
      </c>
      <c r="X70" s="299">
        <f t="shared" ref="X70" si="226">AVERAGE(AA71:AD71)</f>
        <v>2.5060539481249772E-2</v>
      </c>
      <c r="Y70" s="300"/>
      <c r="Z70" s="264">
        <v>94.007000000000005</v>
      </c>
      <c r="AA70" s="264">
        <v>65.683000000000007</v>
      </c>
      <c r="AB70" s="264">
        <v>10.045</v>
      </c>
      <c r="AC70" s="264">
        <v>-106.815</v>
      </c>
      <c r="AD70" s="264">
        <v>75.713999999999999</v>
      </c>
      <c r="AE70" s="325">
        <f t="shared" ref="AE70" si="227">AVERAGE(AH71:AK71)</f>
        <v>0.20966598488057597</v>
      </c>
      <c r="AF70" s="309"/>
      <c r="AG70" s="265">
        <v>67.456999999999994</v>
      </c>
      <c r="AH70" s="265">
        <v>1889.3879999999999</v>
      </c>
      <c r="AI70" s="265">
        <v>-994.48800000000006</v>
      </c>
      <c r="AJ70" s="265">
        <v>-1045.627</v>
      </c>
      <c r="AK70" s="266">
        <v>85.460999999999999</v>
      </c>
      <c r="AL70" s="298">
        <f>AVERAGE(AN70:AR71)</f>
        <v>-0.18338673316500001</v>
      </c>
      <c r="AM70" s="285"/>
      <c r="AN70" s="287"/>
      <c r="AO70" s="287"/>
      <c r="AP70" s="287"/>
      <c r="AQ70" s="287">
        <f>Ratios!K19</f>
        <v>-0.434763707</v>
      </c>
      <c r="AR70" s="287">
        <f>Ratios!L19</f>
        <v>6.7990240669999993E-2</v>
      </c>
      <c r="AS70" s="237"/>
    </row>
    <row r="71" spans="1:58" s="226" customFormat="1" x14ac:dyDescent="0.15">
      <c r="A71" s="302"/>
      <c r="B71" s="299"/>
      <c r="C71" s="301"/>
      <c r="D71" s="300"/>
      <c r="E71" s="222"/>
      <c r="F71" s="223">
        <f>F70/E70-1</f>
        <v>-2.0498207329647022E-2</v>
      </c>
      <c r="G71" s="223">
        <f t="shared" ref="G71" si="228">G70/F70-1</f>
        <v>8.2701289043756177E-2</v>
      </c>
      <c r="H71" s="223">
        <f t="shared" ref="H71" si="229">H70/G70-1</f>
        <v>0.26646417582825555</v>
      </c>
      <c r="I71" s="224">
        <f t="shared" ref="I71" si="230">I70/H70-1</f>
        <v>0.28894308019560166</v>
      </c>
      <c r="J71" s="299"/>
      <c r="K71" s="300"/>
      <c r="L71" s="393">
        <f>L70/E70</f>
        <v>0.74857829060207637</v>
      </c>
      <c r="M71" s="393">
        <f t="shared" ref="M71" si="231">M70/F70</f>
        <v>0.75748090049667494</v>
      </c>
      <c r="N71" s="393">
        <f t="shared" ref="N71" si="232">N70/G70</f>
        <v>0.7521823067248925</v>
      </c>
      <c r="O71" s="393">
        <f t="shared" ref="O71" si="233">O70/H70</f>
        <v>0.76377740686658013</v>
      </c>
      <c r="P71" s="393">
        <f t="shared" ref="P71" si="234">P70/I70</f>
        <v>0.81846998403716231</v>
      </c>
      <c r="Q71" s="299"/>
      <c r="R71" s="300"/>
      <c r="S71" s="393">
        <f>S70/E70</f>
        <v>0.23132952898416989</v>
      </c>
      <c r="T71" s="393">
        <f t="shared" ref="T71" si="235">T70/F70</f>
        <v>0.1650131768359013</v>
      </c>
      <c r="U71" s="393">
        <f t="shared" ref="U71" si="236">U70/G70</f>
        <v>2.3308103191435055E-2</v>
      </c>
      <c r="V71" s="393">
        <f t="shared" ref="V71" si="237">V70/H70</f>
        <v>-0.19570247873316929</v>
      </c>
      <c r="W71" s="393">
        <f t="shared" ref="W71" si="238">W70/I70</f>
        <v>0.21751249806327991</v>
      </c>
      <c r="X71" s="299"/>
      <c r="Y71" s="300"/>
      <c r="Z71" s="395">
        <f>Z70/E70</f>
        <v>0.23132952898416989</v>
      </c>
      <c r="AA71" s="395">
        <f t="shared" ref="AA71" si="239">AA70/F70</f>
        <v>0.1650131768359013</v>
      </c>
      <c r="AB71" s="395">
        <f t="shared" ref="AB71" si="240">AB70/G70</f>
        <v>2.3308103191435055E-2</v>
      </c>
      <c r="AC71" s="395">
        <f t="shared" ref="AC71" si="241">AC70/H70</f>
        <v>-0.19570247873316929</v>
      </c>
      <c r="AD71" s="395">
        <f t="shared" ref="AD71" si="242">AD70/I70</f>
        <v>0.10762335663083201</v>
      </c>
      <c r="AE71" s="325"/>
      <c r="AF71" s="309"/>
      <c r="AG71" s="395">
        <f>AG70/L70</f>
        <v>0.2217484919708749</v>
      </c>
      <c r="AH71" s="395">
        <f t="shared" ref="AH71" si="243">AH70/M70</f>
        <v>6.2663566745049142</v>
      </c>
      <c r="AI71" s="395">
        <f t="shared" ref="AI71" si="244">AI70/N70</f>
        <v>-3.0678450788950071</v>
      </c>
      <c r="AJ71" s="395">
        <f t="shared" ref="AJ71" si="245">AJ70/O70</f>
        <v>-2.5082687251722349</v>
      </c>
      <c r="AK71" s="396">
        <f t="shared" ref="AK71" si="246">AK70/P70</f>
        <v>0.14842106908463165</v>
      </c>
      <c r="AL71" s="298"/>
      <c r="AM71" s="285"/>
      <c r="AN71" s="287"/>
      <c r="AO71" s="287"/>
      <c r="AP71" s="287"/>
      <c r="AQ71" s="287"/>
      <c r="AR71" s="287"/>
      <c r="AS71" s="238"/>
    </row>
    <row r="72" spans="1:58" x14ac:dyDescent="0.15">
      <c r="A72" s="302" t="e" vm="14">
        <v>#VALUE!</v>
      </c>
      <c r="B72" s="299">
        <f>(I72/E72)^(1/5)-1</f>
        <v>0.21653061479178159</v>
      </c>
      <c r="C72" s="301">
        <f>AVERAGE(F73:I73)</f>
        <v>0.27847784445500301</v>
      </c>
      <c r="D72" s="300"/>
      <c r="E72" s="215">
        <v>200.94</v>
      </c>
      <c r="F72" s="215">
        <v>244.09100000000001</v>
      </c>
      <c r="G72" s="215">
        <v>326.947</v>
      </c>
      <c r="H72" s="215">
        <v>411.48599999999999</v>
      </c>
      <c r="I72" s="216">
        <v>535.404</v>
      </c>
      <c r="J72" s="299">
        <f t="shared" ref="J72" si="247">AVERAGE(M73:P73)</f>
        <v>0.70478518561083758</v>
      </c>
      <c r="K72" s="300"/>
      <c r="L72" s="215">
        <v>144.03</v>
      </c>
      <c r="M72" s="215">
        <v>173.00800000000001</v>
      </c>
      <c r="N72" s="215">
        <v>235.80099999999999</v>
      </c>
      <c r="O72" s="215">
        <v>289.96899999999999</v>
      </c>
      <c r="P72" s="216">
        <v>366.45600000000002</v>
      </c>
      <c r="Q72" s="299">
        <f t="shared" ref="Q72" si="248">AVERAGE(T73:W73)</f>
        <v>-0.12983962995377818</v>
      </c>
      <c r="R72" s="300"/>
      <c r="S72" s="215">
        <v>-40.078000000000003</v>
      </c>
      <c r="T72" s="215">
        <v>-39.048000000000002</v>
      </c>
      <c r="U72" s="215">
        <v>-23.885999999999999</v>
      </c>
      <c r="V72" s="215">
        <v>-50.094999999999999</v>
      </c>
      <c r="W72" s="216">
        <v>-88.12</v>
      </c>
      <c r="X72" s="299">
        <f t="shared" ref="X72" si="249">AVERAGE(AA73:AD73)</f>
        <v>-0.1570219072621285</v>
      </c>
      <c r="Y72" s="300"/>
      <c r="Z72" s="264">
        <v>-40.078000000000003</v>
      </c>
      <c r="AA72" s="264">
        <v>-39.048000000000002</v>
      </c>
      <c r="AB72" s="264">
        <v>-23.885999999999999</v>
      </c>
      <c r="AC72" s="264">
        <v>-50.094999999999999</v>
      </c>
      <c r="AD72" s="264">
        <v>-146.334</v>
      </c>
      <c r="AE72" s="325">
        <f t="shared" ref="AE72" si="250">AVERAGE(AH73:AK73)</f>
        <v>-0.4884559844338387</v>
      </c>
      <c r="AF72" s="309"/>
      <c r="AG72" s="265">
        <v>-41.835000000000001</v>
      </c>
      <c r="AH72" s="265">
        <v>-189.32499999999999</v>
      </c>
      <c r="AI72" s="265">
        <v>-10.488</v>
      </c>
      <c r="AJ72" s="265">
        <v>-107.661</v>
      </c>
      <c r="AK72" s="266">
        <v>-162.614</v>
      </c>
      <c r="AL72" s="298">
        <f>AVERAGE(AN72:AR73)</f>
        <v>-0.67730058705999996</v>
      </c>
      <c r="AM72" s="285"/>
      <c r="AN72" s="287">
        <f>Ratios!H20</f>
        <v>-1.882581874</v>
      </c>
      <c r="AO72" s="287">
        <f>Ratios!I20</f>
        <v>-0.63611585110000002</v>
      </c>
      <c r="AP72" s="287">
        <f>Ratios!J20</f>
        <v>-0.64742449020000004</v>
      </c>
      <c r="AQ72" s="287">
        <f>Ratios!K20</f>
        <v>-1.3818077609999999</v>
      </c>
      <c r="AR72" s="287">
        <f>Ratios!L20</f>
        <v>1.161427041</v>
      </c>
      <c r="AS72" s="237"/>
    </row>
    <row r="73" spans="1:58" s="226" customFormat="1" x14ac:dyDescent="0.15">
      <c r="A73" s="302"/>
      <c r="B73" s="299"/>
      <c r="C73" s="301"/>
      <c r="D73" s="300"/>
      <c r="E73" s="222"/>
      <c r="F73" s="223">
        <f>F72/E72-1</f>
        <v>0.21474569523240783</v>
      </c>
      <c r="G73" s="223">
        <f t="shared" ref="G73" si="251">G72/F72-1</f>
        <v>0.33944717339025199</v>
      </c>
      <c r="H73" s="223">
        <f t="shared" ref="H73" si="252">H72/G72-1</f>
        <v>0.25857096104261545</v>
      </c>
      <c r="I73" s="224">
        <f t="shared" ref="I73" si="253">I72/H72-1</f>
        <v>0.30114754815473677</v>
      </c>
      <c r="J73" s="299"/>
      <c r="K73" s="300"/>
      <c r="L73" s="393">
        <f>L72/E72</f>
        <v>0.71678112869513289</v>
      </c>
      <c r="M73" s="393">
        <f t="shared" ref="M73" si="254">M72/F72</f>
        <v>0.70878483844140094</v>
      </c>
      <c r="N73" s="393">
        <f t="shared" ref="N73" si="255">N72/G72</f>
        <v>0.72122087066099394</v>
      </c>
      <c r="O73" s="393">
        <f t="shared" ref="O73" si="256">O72/H72</f>
        <v>0.70468740127246132</v>
      </c>
      <c r="P73" s="393">
        <f t="shared" ref="P73" si="257">P72/I72</f>
        <v>0.68444763206849413</v>
      </c>
      <c r="Q73" s="299"/>
      <c r="R73" s="300"/>
      <c r="S73" s="393">
        <f>S72/E72</f>
        <v>-0.19945257290733553</v>
      </c>
      <c r="T73" s="393">
        <f t="shared" ref="T73" si="258">T72/F72</f>
        <v>-0.15997312477723472</v>
      </c>
      <c r="U73" s="393">
        <f t="shared" ref="U73" si="259">U72/G72</f>
        <v>-7.3057712717963463E-2</v>
      </c>
      <c r="V73" s="393">
        <f t="shared" ref="V73" si="260">V72/H72</f>
        <v>-0.12174168744501636</v>
      </c>
      <c r="W73" s="393">
        <f t="shared" ref="W73" si="261">W72/I72</f>
        <v>-0.16458599487489822</v>
      </c>
      <c r="X73" s="299"/>
      <c r="Y73" s="300"/>
      <c r="Z73" s="395">
        <f>Z72/E72</f>
        <v>-0.19945257290733553</v>
      </c>
      <c r="AA73" s="395">
        <f t="shared" ref="AA73" si="262">AA72/F72</f>
        <v>-0.15997312477723472</v>
      </c>
      <c r="AB73" s="395">
        <f t="shared" ref="AB73" si="263">AB72/G72</f>
        <v>-7.3057712717963463E-2</v>
      </c>
      <c r="AC73" s="395">
        <f t="shared" ref="AC73" si="264">AC72/H72</f>
        <v>-0.12174168744501636</v>
      </c>
      <c r="AD73" s="395">
        <f t="shared" ref="AD73" si="265">AD72/I72</f>
        <v>-0.27331510410829951</v>
      </c>
      <c r="AE73" s="325"/>
      <c r="AF73" s="309"/>
      <c r="AG73" s="395">
        <f>AG72/L72</f>
        <v>-0.29046032076650696</v>
      </c>
      <c r="AH73" s="395">
        <f t="shared" ref="AH73" si="266">AH72/M72</f>
        <v>-1.0943135577545546</v>
      </c>
      <c r="AI73" s="395">
        <f t="shared" ref="AI73" si="267">AI72/N72</f>
        <v>-4.447818287454252E-2</v>
      </c>
      <c r="AJ73" s="395">
        <f t="shared" ref="AJ73" si="268">AJ72/O72</f>
        <v>-0.37128451662074224</v>
      </c>
      <c r="AK73" s="396">
        <f t="shared" ref="AK73" si="269">AK72/P72</f>
        <v>-0.44374768048551533</v>
      </c>
      <c r="AL73" s="298"/>
      <c r="AM73" s="285"/>
      <c r="AN73" s="287"/>
      <c r="AO73" s="287"/>
      <c r="AP73" s="287"/>
      <c r="AQ73" s="287"/>
      <c r="AR73" s="287"/>
      <c r="AS73" s="238"/>
    </row>
    <row r="74" spans="1:58" x14ac:dyDescent="0.15">
      <c r="A74" s="302" t="e" vm="13">
        <v>#VALUE!</v>
      </c>
      <c r="B74" s="299">
        <f>(I74/E74)^(1/5)-1</f>
        <v>0.23581930277674501</v>
      </c>
      <c r="C74" s="301">
        <f>AVERAGE(F75:I75)</f>
        <v>0.30529388153410775</v>
      </c>
      <c r="D74" s="300"/>
      <c r="E74" s="215">
        <v>187.727</v>
      </c>
      <c r="F74" s="215">
        <v>267.36</v>
      </c>
      <c r="G74" s="215">
        <v>354.58600000000001</v>
      </c>
      <c r="H74" s="215">
        <v>440.221</v>
      </c>
      <c r="I74" s="216">
        <v>541.13</v>
      </c>
      <c r="J74" s="299">
        <f t="shared" ref="J74" si="270">AVERAGE(M75:P75)</f>
        <v>0.28157641939733991</v>
      </c>
      <c r="K74" s="300"/>
      <c r="L74" s="215">
        <v>162.13900000000001</v>
      </c>
      <c r="M74" s="215">
        <v>224.19300000000001</v>
      </c>
      <c r="N74" s="215">
        <v>293.76799999999997</v>
      </c>
      <c r="O74" s="215">
        <v>362.66699999999997</v>
      </c>
      <c r="P74" s="216">
        <v>434.73399999999998</v>
      </c>
      <c r="Q74" s="299">
        <f t="shared" ref="Q74" si="271">AVERAGE(T75:W75)</f>
        <v>-0.1472183187934433</v>
      </c>
      <c r="R74" s="300"/>
      <c r="S74" s="215">
        <v>-36.158999999999999</v>
      </c>
      <c r="T74" s="215">
        <v>-64.965000000000003</v>
      </c>
      <c r="U74" s="215">
        <v>-78.769000000000005</v>
      </c>
      <c r="V74" s="215">
        <v>-26.440999999999999</v>
      </c>
      <c r="W74" s="216">
        <v>-34.459000000000003</v>
      </c>
      <c r="X74" s="299">
        <f t="shared" ref="X74" si="272">AVERAGE(AA75:AD75)</f>
        <v>-0.15286298828136671</v>
      </c>
      <c r="Y74" s="300"/>
      <c r="Z74" s="264">
        <v>-36.158999999999999</v>
      </c>
      <c r="AA74" s="264">
        <v>-64.965000000000003</v>
      </c>
      <c r="AB74" s="264">
        <v>-78.769000000000005</v>
      </c>
      <c r="AC74" s="264">
        <v>-26.440999999999999</v>
      </c>
      <c r="AD74" s="264">
        <v>-46.677</v>
      </c>
      <c r="AE74" s="325">
        <f t="shared" ref="AE74" si="273">AVERAGE(AH75:AK75)</f>
        <v>-0.46163464040159979</v>
      </c>
      <c r="AF74" s="309"/>
      <c r="AG74" s="265">
        <v>11.468</v>
      </c>
      <c r="AH74" s="265">
        <v>-284.637</v>
      </c>
      <c r="AI74" s="265">
        <v>-5.6420000000000003</v>
      </c>
      <c r="AJ74" s="265">
        <v>-125.947</v>
      </c>
      <c r="AK74" s="266">
        <v>-91.488</v>
      </c>
      <c r="AL74" s="298">
        <f>AVERAGE(AN74:AR75)</f>
        <v>-0.52632469047499997</v>
      </c>
      <c r="AM74" s="285"/>
      <c r="AN74" s="287"/>
      <c r="AO74" s="287">
        <f>Ratios!I21</f>
        <v>-0.6038041113</v>
      </c>
      <c r="AP74" s="287">
        <f>Ratios!J21</f>
        <v>-1.0010919570000001</v>
      </c>
      <c r="AQ74" s="287">
        <f>Ratios!K21</f>
        <v>-0.28361596919999998</v>
      </c>
      <c r="AR74" s="287">
        <f>Ratios!L21</f>
        <v>-0.21678672439999999</v>
      </c>
      <c r="AS74" s="237"/>
    </row>
    <row r="75" spans="1:58" s="226" customFormat="1" x14ac:dyDescent="0.15">
      <c r="A75" s="302"/>
      <c r="B75" s="299"/>
      <c r="C75" s="301"/>
      <c r="D75" s="300"/>
      <c r="E75" s="222"/>
      <c r="F75" s="223">
        <f>F74/E74-1</f>
        <v>0.42419577365003436</v>
      </c>
      <c r="G75" s="223">
        <f t="shared" ref="G75" si="274">G74/F74-1</f>
        <v>0.32624925194494314</v>
      </c>
      <c r="H75" s="223">
        <f t="shared" ref="H75" si="275">H74/G74-1</f>
        <v>0.24150699689215016</v>
      </c>
      <c r="I75" s="224">
        <f t="shared" ref="I75" si="276">I74/H74-1</f>
        <v>0.22922350364930333</v>
      </c>
      <c r="J75" s="299"/>
      <c r="K75" s="300"/>
      <c r="L75" s="222"/>
      <c r="M75" s="223">
        <f>M74/L74-1</f>
        <v>0.38272099864930698</v>
      </c>
      <c r="N75" s="223">
        <f t="shared" ref="N75" si="277">N74/M74-1</f>
        <v>0.31033529146761918</v>
      </c>
      <c r="O75" s="223">
        <f t="shared" ref="O75" si="278">O74/N74-1</f>
        <v>0.23453541570218683</v>
      </c>
      <c r="P75" s="224">
        <f t="shared" ref="P75" si="279">P74/O74-1</f>
        <v>0.19871397177024663</v>
      </c>
      <c r="Q75" s="299"/>
      <c r="R75" s="300"/>
      <c r="S75" s="393">
        <f>S74/E74</f>
        <v>-0.19261480767284406</v>
      </c>
      <c r="T75" s="393">
        <f t="shared" ref="T75" si="280">T74/F74</f>
        <v>-0.24298698384201078</v>
      </c>
      <c r="U75" s="393">
        <f t="shared" ref="U75" si="281">U74/G74</f>
        <v>-0.22214357024812034</v>
      </c>
      <c r="V75" s="393">
        <f t="shared" ref="V75" si="282">V74/H74</f>
        <v>-6.0063013804430042E-2</v>
      </c>
      <c r="W75" s="393">
        <f t="shared" ref="W75" si="283">W74/I74</f>
        <v>-6.3679707279212031E-2</v>
      </c>
      <c r="X75" s="299"/>
      <c r="Y75" s="300"/>
      <c r="Z75" s="395">
        <f>Z74/E74</f>
        <v>-0.19261480767284406</v>
      </c>
      <c r="AA75" s="395">
        <f t="shared" ref="AA75" si="284">AA74/F74</f>
        <v>-0.24298698384201078</v>
      </c>
      <c r="AB75" s="395">
        <f t="shared" ref="AB75" si="285">AB74/G74</f>
        <v>-0.22214357024812034</v>
      </c>
      <c r="AC75" s="395">
        <f t="shared" ref="AC75" si="286">AC74/H74</f>
        <v>-6.0063013804430042E-2</v>
      </c>
      <c r="AD75" s="395">
        <f t="shared" ref="AD75" si="287">AD74/I74</f>
        <v>-8.6258385230905704E-2</v>
      </c>
      <c r="AE75" s="325"/>
      <c r="AF75" s="309"/>
      <c r="AG75" s="395">
        <f>AG74/L74</f>
        <v>7.0729435854421208E-2</v>
      </c>
      <c r="AH75" s="395">
        <f t="shared" ref="AH75" si="288">AH74/M74</f>
        <v>-1.269606990405588</v>
      </c>
      <c r="AI75" s="395">
        <f t="shared" ref="AI75" si="289">AI74/N74</f>
        <v>-1.9205631654911362E-2</v>
      </c>
      <c r="AJ75" s="395">
        <f t="shared" ref="AJ75" si="290">AJ74/O74</f>
        <v>-0.34728001169116574</v>
      </c>
      <c r="AK75" s="396">
        <f>AK74/P74</f>
        <v>-0.21044592785473418</v>
      </c>
      <c r="AL75" s="298"/>
      <c r="AM75" s="285"/>
      <c r="AN75" s="287"/>
      <c r="AO75" s="287"/>
      <c r="AP75" s="287"/>
      <c r="AQ75" s="287"/>
      <c r="AR75" s="287"/>
      <c r="AS75" s="238"/>
    </row>
    <row r="76" spans="1:58" s="180" customFormat="1" x14ac:dyDescent="0.15">
      <c r="A76" s="302" t="e" vm="7">
        <v>#VALUE!</v>
      </c>
      <c r="B76" s="299">
        <f>(I76/E76)^(1/5)-1</f>
        <v>-8.4342034360865292E-2</v>
      </c>
      <c r="C76" s="301">
        <f>AVERAGE(F77:I77)</f>
        <v>-6.2946884262637559E-2</v>
      </c>
      <c r="D76" s="300"/>
      <c r="E76" s="215">
        <v>751.08600000000001</v>
      </c>
      <c r="F76" s="215">
        <v>830.95</v>
      </c>
      <c r="G76" s="215">
        <v>889.15200000000004</v>
      </c>
      <c r="H76" s="215">
        <v>940.58399999999995</v>
      </c>
      <c r="I76" s="216">
        <v>483.45499999999998</v>
      </c>
      <c r="J76" s="299">
        <f t="shared" ref="J76" si="291">AVERAGE(M77:P77)</f>
        <v>0.61084211361818708</v>
      </c>
      <c r="K76" s="300"/>
      <c r="L76" s="215">
        <v>482.19900000000001</v>
      </c>
      <c r="M76" s="215">
        <v>558.47500000000002</v>
      </c>
      <c r="N76" s="215">
        <v>580.26</v>
      </c>
      <c r="O76" s="215">
        <v>606.55700000000002</v>
      </c>
      <c r="P76" s="216">
        <v>229.06299999999999</v>
      </c>
      <c r="Q76" s="299">
        <f t="shared" ref="Q76" si="292">AVERAGE(T77:W77)</f>
        <v>0.46018777671480526</v>
      </c>
      <c r="R76" s="300"/>
      <c r="S76" s="215">
        <v>-145.876</v>
      </c>
      <c r="T76" s="215">
        <v>-94.668000000000006</v>
      </c>
      <c r="U76" s="215">
        <v>-86.486999999999995</v>
      </c>
      <c r="V76" s="215">
        <v>-47.959000000000003</v>
      </c>
      <c r="W76" s="216">
        <v>1016.675</v>
      </c>
      <c r="X76" s="299">
        <f t="shared" ref="X76" si="293">AVERAGE(AA77:AD77)</f>
        <v>0.40945709857516455</v>
      </c>
      <c r="Y76" s="300"/>
      <c r="Z76" s="264">
        <v>-145.876</v>
      </c>
      <c r="AA76" s="264">
        <v>-94.668000000000006</v>
      </c>
      <c r="AB76" s="264">
        <v>-86.486999999999995</v>
      </c>
      <c r="AC76" s="264">
        <v>-47.959000000000003</v>
      </c>
      <c r="AD76" s="264">
        <v>918.57100000000003</v>
      </c>
      <c r="AE76" s="325">
        <f t="shared" ref="AE76" si="294">AVERAGE(AH77:AK77)</f>
        <v>0.74644074568218466</v>
      </c>
      <c r="AF76" s="309"/>
      <c r="AG76" s="265">
        <v>-161.99700000000001</v>
      </c>
      <c r="AH76" s="265">
        <v>-335.60599999999999</v>
      </c>
      <c r="AI76" s="265">
        <v>102.247</v>
      </c>
      <c r="AJ76" s="265">
        <v>-421.89299999999997</v>
      </c>
      <c r="AK76" s="266">
        <v>940.54200000000003</v>
      </c>
      <c r="AL76" s="298">
        <f>AVERAGE(AN76:AR77)</f>
        <v>-0.17217922402000002</v>
      </c>
      <c r="AM76" s="285"/>
      <c r="AN76" s="287">
        <f>Ratios!H22</f>
        <v>-0.40773962969999999</v>
      </c>
      <c r="AO76" s="287">
        <f>Ratios!I22</f>
        <v>-0.37380879900000002</v>
      </c>
      <c r="AP76" s="287">
        <f>Ratios!J22</f>
        <v>-0.36685403030000002</v>
      </c>
      <c r="AQ76" s="287">
        <f>Ratios!K22</f>
        <v>-0.1828142941</v>
      </c>
      <c r="AR76" s="287">
        <f>Ratios!L22</f>
        <v>0.47032063299999999</v>
      </c>
      <c r="AS76" s="237"/>
    </row>
    <row r="77" spans="1:58" s="221" customFormat="1" x14ac:dyDescent="0.15">
      <c r="A77" s="303"/>
      <c r="B77" s="307"/>
      <c r="C77" s="327"/>
      <c r="D77" s="306"/>
      <c r="E77" s="227"/>
      <c r="F77" s="228">
        <f>F76/E76-1</f>
        <v>0.10633136551606603</v>
      </c>
      <c r="G77" s="228">
        <f t="shared" ref="G77" si="295">G76/F76-1</f>
        <v>7.004272218545049E-2</v>
      </c>
      <c r="H77" s="228">
        <f t="shared" ref="H77" si="296">H76/G76-1</f>
        <v>5.7843878212049171E-2</v>
      </c>
      <c r="I77" s="229">
        <f t="shared" ref="I77" si="297">I76/H76-1</f>
        <v>-0.48600550296411593</v>
      </c>
      <c r="J77" s="307"/>
      <c r="K77" s="306"/>
      <c r="L77" s="394">
        <f>L76/E76</f>
        <v>0.64200238055295933</v>
      </c>
      <c r="M77" s="394">
        <f t="shared" ref="M77:P77" si="298">M76/F76</f>
        <v>0.67209218364522538</v>
      </c>
      <c r="N77" s="394">
        <f t="shared" si="298"/>
        <v>0.6525993305981429</v>
      </c>
      <c r="O77" s="394">
        <f t="shared" si="298"/>
        <v>0.64487275990235859</v>
      </c>
      <c r="P77" s="394">
        <f t="shared" si="298"/>
        <v>0.4738041803270211</v>
      </c>
      <c r="Q77" s="307"/>
      <c r="R77" s="306"/>
      <c r="S77" s="397">
        <f>S76/E76</f>
        <v>-0.19422010262473272</v>
      </c>
      <c r="T77" s="397">
        <f t="shared" ref="T77" si="299">T76/F76</f>
        <v>-0.11392743245682653</v>
      </c>
      <c r="U77" s="397">
        <f t="shared" ref="U77" si="300">U76/G76</f>
        <v>-9.7269083351328001E-2</v>
      </c>
      <c r="V77" s="397">
        <f t="shared" ref="V77" si="301">V76/H76</f>
        <v>-5.0988534782645679E-2</v>
      </c>
      <c r="W77" s="397">
        <f t="shared" ref="W77" si="302">W76/I76</f>
        <v>2.1029361574500212</v>
      </c>
      <c r="X77" s="307"/>
      <c r="Y77" s="306"/>
      <c r="Z77" s="398">
        <f>Z76/E76</f>
        <v>-0.19422010262473272</v>
      </c>
      <c r="AA77" s="398">
        <f t="shared" ref="AA77" si="303">AA76/F76</f>
        <v>-0.11392743245682653</v>
      </c>
      <c r="AB77" s="398">
        <f t="shared" ref="AB77" si="304">AB76/G76</f>
        <v>-9.7269083351328001E-2</v>
      </c>
      <c r="AC77" s="398">
        <f t="shared" ref="AC77" si="305">AC76/H76</f>
        <v>-5.0988534782645679E-2</v>
      </c>
      <c r="AD77" s="398">
        <f t="shared" ref="AD77" si="306">AD76/I76</f>
        <v>1.9000134448914585</v>
      </c>
      <c r="AE77" s="332"/>
      <c r="AF77" s="310"/>
      <c r="AG77" s="398">
        <f>AG76/L76</f>
        <v>-0.33595465772430055</v>
      </c>
      <c r="AH77" s="398">
        <f>AH76/M76</f>
        <v>-0.60093289762299118</v>
      </c>
      <c r="AI77" s="398">
        <f t="shared" ref="AH77:AK77" si="307">AI76/N76</f>
        <v>0.17620894081963259</v>
      </c>
      <c r="AJ77" s="398">
        <f>AJ76/O76</f>
        <v>-0.6955537566955784</v>
      </c>
      <c r="AK77" s="399">
        <f>AK76/P76</f>
        <v>4.1060406962276756</v>
      </c>
      <c r="AL77" s="351"/>
      <c r="AM77" s="290"/>
      <c r="AN77" s="288"/>
      <c r="AO77" s="288"/>
      <c r="AP77" s="288"/>
      <c r="AQ77" s="288"/>
      <c r="AR77" s="288"/>
      <c r="AS77" s="238"/>
    </row>
    <row r="78" spans="1:58" s="221" customFormat="1" x14ac:dyDescent="0.15">
      <c r="A78" s="239"/>
      <c r="B78" s="232"/>
      <c r="C78" s="232"/>
      <c r="D78" s="232"/>
      <c r="E78" s="240"/>
      <c r="F78" s="223"/>
      <c r="G78" s="223"/>
      <c r="H78" s="223"/>
      <c r="I78" s="223"/>
      <c r="J78" s="223"/>
      <c r="K78" s="232"/>
      <c r="L78" s="240"/>
      <c r="M78" s="223"/>
      <c r="N78" s="223"/>
      <c r="O78" s="223"/>
      <c r="P78" s="223"/>
      <c r="Q78" s="223"/>
      <c r="R78" s="232"/>
      <c r="S78" s="240"/>
      <c r="T78" s="223"/>
      <c r="U78" s="223"/>
      <c r="V78" s="223"/>
      <c r="W78" s="223"/>
      <c r="X78" s="223"/>
      <c r="Y78" s="232"/>
      <c r="Z78" s="240"/>
      <c r="AA78" s="240"/>
      <c r="AB78" s="240"/>
      <c r="AC78" s="240"/>
      <c r="AD78" s="240"/>
      <c r="AE78" s="223"/>
      <c r="AF78" s="233"/>
      <c r="AH78" s="225"/>
      <c r="AI78" s="225"/>
      <c r="AJ78" s="225"/>
      <c r="AK78" s="225"/>
      <c r="AL78" s="230"/>
      <c r="AM78" s="233"/>
      <c r="AN78" s="231"/>
      <c r="AO78" s="231"/>
      <c r="AP78" s="231"/>
      <c r="AQ78" s="231"/>
      <c r="AR78" s="231"/>
    </row>
    <row r="79" spans="1:58" s="221" customFormat="1" x14ac:dyDescent="0.15">
      <c r="A79" s="239"/>
      <c r="B79" s="232"/>
      <c r="C79" s="232"/>
      <c r="D79" s="232"/>
      <c r="E79" s="240"/>
      <c r="F79" s="223"/>
      <c r="G79" s="223"/>
      <c r="H79" s="223"/>
      <c r="I79" s="223"/>
      <c r="J79" s="223"/>
      <c r="K79" s="232"/>
      <c r="L79" s="240"/>
      <c r="M79" s="223"/>
      <c r="N79" s="223"/>
      <c r="O79" s="223"/>
      <c r="P79" s="223"/>
      <c r="Q79" s="223"/>
      <c r="R79" s="232"/>
      <c r="S79" s="240"/>
      <c r="T79" s="223"/>
      <c r="U79" s="223"/>
      <c r="V79" s="223"/>
      <c r="W79" s="223"/>
      <c r="X79" s="223"/>
      <c r="Y79" s="232"/>
      <c r="Z79" s="240"/>
      <c r="AA79" s="240"/>
      <c r="AB79" s="240"/>
      <c r="AC79" s="240"/>
      <c r="AD79" s="240"/>
      <c r="AE79" s="223"/>
      <c r="AF79" s="233"/>
      <c r="AH79" s="225"/>
      <c r="AI79" s="225"/>
      <c r="AJ79" s="225"/>
      <c r="AK79" s="263" t="e" cm="1">
        <f t="array" ref="AK79">_xlfn.IFS(AND(AJ78&lt;AK78,AK78&lt;0),(AK78-AJ78)/-AJ78,AND(AK78&gt;AJ78,AK78&gt;0,AJ78&lt;0),(AK78-AJ78)/-AJ78,AND(AJ78&gt;AK78,AK78&gt;0),AK78/AJ78-1,AND(AK78&gt;AJ78,AJ78&gt;0),AK78/AJ78-1,AND(AK78&lt;AJ78,AK78&lt;0,AJ78&gt;0),AK78/AJ78-1, AND(AK78&lt;AJ78,AJ78&lt;0,AK78&lt;0),(AK78-AJ78)/-AJ78)</f>
        <v>#N/A</v>
      </c>
      <c r="AL79" s="284"/>
      <c r="AM79" s="233"/>
      <c r="AN79" s="231"/>
      <c r="AO79" s="231"/>
      <c r="AP79" s="231"/>
      <c r="AQ79" s="231"/>
      <c r="AR79" s="231"/>
    </row>
    <row r="80" spans="1:58" s="221" customFormat="1" x14ac:dyDescent="0.15">
      <c r="A80" s="239"/>
      <c r="B80" s="232"/>
      <c r="C80" s="232"/>
      <c r="D80" s="232"/>
      <c r="E80" s="240"/>
      <c r="F80" s="223"/>
      <c r="G80" s="223"/>
      <c r="H80" s="223"/>
      <c r="I80" s="223"/>
      <c r="J80" s="223"/>
      <c r="K80" s="232"/>
      <c r="L80" s="240"/>
      <c r="M80" s="223"/>
      <c r="N80" s="223"/>
      <c r="O80" s="223"/>
      <c r="P80" s="223"/>
      <c r="Q80" s="223"/>
      <c r="R80" s="232"/>
      <c r="S80" s="240"/>
      <c r="T80" s="223"/>
      <c r="U80" s="223"/>
      <c r="V80" s="223"/>
      <c r="W80" s="223"/>
      <c r="X80" s="223"/>
      <c r="Y80" s="232"/>
      <c r="Z80" s="240"/>
      <c r="AA80" s="240"/>
      <c r="AB80" s="240"/>
      <c r="AC80" s="240"/>
      <c r="AD80" s="240"/>
      <c r="AE80" s="223"/>
      <c r="AF80" s="233"/>
      <c r="AH80" s="225"/>
      <c r="AI80" s="225"/>
      <c r="AJ80" s="225"/>
      <c r="AK80" s="225"/>
      <c r="AL80" s="284"/>
      <c r="AM80" s="233"/>
      <c r="AN80" s="231"/>
      <c r="AO80" s="231"/>
      <c r="AP80" s="231"/>
      <c r="AQ80" s="231"/>
      <c r="AR80" s="231"/>
      <c r="AW80" s="278"/>
      <c r="AX80" s="278"/>
      <c r="AY80" s="278"/>
      <c r="AZ80" s="278"/>
      <c r="BA80" s="278"/>
      <c r="BB80" s="278"/>
      <c r="BC80" s="278"/>
      <c r="BD80" s="278"/>
      <c r="BE80" s="278"/>
      <c r="BF80" s="278"/>
    </row>
    <row r="81" spans="1:58" x14ac:dyDescent="0.15">
      <c r="AW81" s="278"/>
      <c r="AX81" s="278"/>
      <c r="AY81" s="278"/>
      <c r="AZ81" s="278"/>
      <c r="BA81" s="278"/>
      <c r="BB81" s="278"/>
      <c r="BC81" s="278"/>
      <c r="BD81" s="278"/>
      <c r="BE81" s="278"/>
      <c r="BF81" s="278"/>
    </row>
    <row r="82" spans="1:58" x14ac:dyDescent="0.15">
      <c r="A82" s="329" t="s">
        <v>470</v>
      </c>
      <c r="B82" s="312" t="str">
        <f>Ratios!M7</f>
        <v>P/S</v>
      </c>
      <c r="C82" s="313"/>
      <c r="D82" s="313"/>
      <c r="E82" s="313"/>
      <c r="F82" s="313"/>
      <c r="G82" s="313"/>
      <c r="H82" s="313"/>
      <c r="I82" s="316" t="str">
        <f>Ratios!S7</f>
        <v>P/E</v>
      </c>
      <c r="J82" s="317"/>
      <c r="K82" s="317"/>
      <c r="L82" s="317"/>
      <c r="M82" s="317"/>
      <c r="N82" s="317"/>
      <c r="O82" s="318"/>
      <c r="P82" s="313" t="s">
        <v>481</v>
      </c>
      <c r="Q82" s="313"/>
      <c r="R82" s="313"/>
      <c r="S82" s="313"/>
      <c r="T82" s="313"/>
      <c r="U82" s="313"/>
      <c r="V82" s="313"/>
      <c r="W82" s="312" t="s">
        <v>480</v>
      </c>
      <c r="X82" s="313"/>
      <c r="Y82" s="313"/>
      <c r="Z82" s="313"/>
      <c r="AA82" s="313"/>
      <c r="AB82" s="313"/>
      <c r="AC82" s="322"/>
      <c r="AD82" s="312" t="str">
        <f>Ratios!AK7</f>
        <v>EV/EBITDA</v>
      </c>
      <c r="AE82" s="313"/>
      <c r="AF82" s="313"/>
      <c r="AG82" s="313"/>
      <c r="AH82" s="313"/>
      <c r="AI82" s="313"/>
      <c r="AJ82" s="322"/>
      <c r="AL82" s="312" t="s">
        <v>477</v>
      </c>
      <c r="AM82" s="313"/>
      <c r="AN82" s="313"/>
      <c r="AO82" s="313"/>
      <c r="AP82" s="313"/>
      <c r="AQ82" s="322"/>
      <c r="AR82" s="361" t="s">
        <v>478</v>
      </c>
      <c r="AS82" s="362"/>
      <c r="AT82" s="362"/>
      <c r="AU82" s="362"/>
      <c r="AV82" s="362"/>
      <c r="AW82" s="362"/>
      <c r="AX82" s="362"/>
      <c r="AY82" s="362"/>
      <c r="AZ82" s="362"/>
      <c r="BA82" s="363"/>
      <c r="BB82" s="342" t="s">
        <v>20</v>
      </c>
      <c r="BC82" s="343"/>
      <c r="BD82" s="344"/>
    </row>
    <row r="83" spans="1:58" x14ac:dyDescent="0.15">
      <c r="A83" s="330"/>
      <c r="B83" s="314"/>
      <c r="C83" s="315"/>
      <c r="D83" s="315"/>
      <c r="E83" s="315"/>
      <c r="F83" s="315"/>
      <c r="G83" s="315"/>
      <c r="H83" s="315"/>
      <c r="I83" s="319"/>
      <c r="J83" s="320"/>
      <c r="K83" s="320"/>
      <c r="L83" s="320"/>
      <c r="M83" s="320"/>
      <c r="N83" s="320"/>
      <c r="O83" s="321"/>
      <c r="P83" s="315"/>
      <c r="Q83" s="315"/>
      <c r="R83" s="315"/>
      <c r="S83" s="315"/>
      <c r="T83" s="315"/>
      <c r="U83" s="315"/>
      <c r="V83" s="315"/>
      <c r="W83" s="314"/>
      <c r="X83" s="315"/>
      <c r="Y83" s="315"/>
      <c r="Z83" s="315"/>
      <c r="AA83" s="315"/>
      <c r="AB83" s="315"/>
      <c r="AC83" s="323"/>
      <c r="AD83" s="314"/>
      <c r="AE83" s="315"/>
      <c r="AF83" s="315"/>
      <c r="AG83" s="315"/>
      <c r="AH83" s="315"/>
      <c r="AI83" s="315"/>
      <c r="AJ83" s="323"/>
      <c r="AL83" s="314"/>
      <c r="AM83" s="315"/>
      <c r="AN83" s="315"/>
      <c r="AO83" s="315"/>
      <c r="AP83" s="315"/>
      <c r="AQ83" s="323"/>
      <c r="AR83" s="358" t="s">
        <v>476</v>
      </c>
      <c r="AS83" s="359"/>
      <c r="AT83" s="359"/>
      <c r="AU83" s="359"/>
      <c r="AV83" s="360"/>
      <c r="AW83" s="359" t="s">
        <v>475</v>
      </c>
      <c r="AX83" s="359"/>
      <c r="AY83" s="359"/>
      <c r="AZ83" s="359"/>
      <c r="BA83" s="359"/>
      <c r="BB83" s="345"/>
      <c r="BC83" s="346"/>
      <c r="BD83" s="347"/>
    </row>
    <row r="84" spans="1:58" x14ac:dyDescent="0.15">
      <c r="A84" s="331"/>
      <c r="B84" s="211" t="s">
        <v>467</v>
      </c>
      <c r="C84" s="198"/>
      <c r="D84" s="188">
        <v>2017</v>
      </c>
      <c r="E84" s="188">
        <v>2018</v>
      </c>
      <c r="F84" s="188">
        <v>2019</v>
      </c>
      <c r="G84" s="188">
        <v>2020</v>
      </c>
      <c r="H84" s="210">
        <v>2021</v>
      </c>
      <c r="I84" s="212" t="s">
        <v>467</v>
      </c>
      <c r="J84" s="198"/>
      <c r="K84" s="188">
        <v>2017</v>
      </c>
      <c r="L84" s="188">
        <v>2018</v>
      </c>
      <c r="M84" s="188">
        <v>2019</v>
      </c>
      <c r="N84" s="188">
        <v>2020</v>
      </c>
      <c r="O84" s="210">
        <v>2021</v>
      </c>
      <c r="P84" s="212" t="s">
        <v>467</v>
      </c>
      <c r="Q84" s="182"/>
      <c r="R84" s="188">
        <v>2017</v>
      </c>
      <c r="S84" s="188">
        <v>2018</v>
      </c>
      <c r="T84" s="188">
        <v>2019</v>
      </c>
      <c r="U84" s="188">
        <v>2020</v>
      </c>
      <c r="V84" s="210">
        <v>2021</v>
      </c>
      <c r="W84" s="212" t="s">
        <v>467</v>
      </c>
      <c r="X84" s="182"/>
      <c r="Y84" s="188">
        <v>2017</v>
      </c>
      <c r="Z84" s="188">
        <v>2018</v>
      </c>
      <c r="AA84" s="188">
        <v>2019</v>
      </c>
      <c r="AB84" s="188">
        <v>2020</v>
      </c>
      <c r="AC84" s="188">
        <v>2021</v>
      </c>
      <c r="AD84" s="211" t="s">
        <v>467</v>
      </c>
      <c r="AE84" s="182"/>
      <c r="AF84" s="188">
        <v>2017</v>
      </c>
      <c r="AG84" s="188">
        <v>2018</v>
      </c>
      <c r="AH84" s="188">
        <v>2019</v>
      </c>
      <c r="AI84" s="188">
        <v>2020</v>
      </c>
      <c r="AJ84" s="210">
        <v>2021</v>
      </c>
      <c r="AL84" s="271" t="s">
        <v>149</v>
      </c>
      <c r="AM84" s="209">
        <v>2022</v>
      </c>
      <c r="AN84" s="209">
        <v>2023</v>
      </c>
      <c r="AO84" s="209">
        <v>2024</v>
      </c>
      <c r="AP84" s="209">
        <v>2025</v>
      </c>
      <c r="AQ84" s="209">
        <v>2026</v>
      </c>
      <c r="AR84" s="279">
        <v>2</v>
      </c>
      <c r="AS84" s="272">
        <v>1.5</v>
      </c>
      <c r="AT84" s="283" t="s">
        <v>467</v>
      </c>
      <c r="AU84" s="273">
        <f>AS84</f>
        <v>1.5</v>
      </c>
      <c r="AV84" s="273">
        <f>AR84</f>
        <v>2</v>
      </c>
      <c r="AW84" s="280">
        <v>2</v>
      </c>
      <c r="AX84" s="267">
        <v>1.5</v>
      </c>
      <c r="AY84" s="268" t="str">
        <f>AD84</f>
        <v>Average</v>
      </c>
      <c r="AZ84" s="268">
        <f>AX84</f>
        <v>1.5</v>
      </c>
      <c r="BA84" s="269">
        <f>AW84</f>
        <v>2</v>
      </c>
      <c r="BB84" s="281">
        <f>AX84</f>
        <v>1.5</v>
      </c>
      <c r="BC84" s="277" t="s">
        <v>467</v>
      </c>
      <c r="BD84" s="282">
        <f>BB84</f>
        <v>1.5</v>
      </c>
    </row>
    <row r="85" spans="1:58" x14ac:dyDescent="0.15">
      <c r="A85" s="302" t="e" vm="12">
        <v>#VALUE!</v>
      </c>
      <c r="B85" s="291">
        <f>AVERAGE(D85:H86)</f>
        <v>8.0772948041999992</v>
      </c>
      <c r="C85" s="292"/>
      <c r="D85" s="293">
        <f>Ratios!N8</f>
        <v>6.8299727519999998</v>
      </c>
      <c r="E85" s="293">
        <f>Ratios!O8</f>
        <v>9.2882002549999996</v>
      </c>
      <c r="F85" s="293">
        <f>Ratios!P8</f>
        <v>6.6361187749999999</v>
      </c>
      <c r="G85" s="293">
        <f>Ratios!Q8</f>
        <v>7.2402074289999998</v>
      </c>
      <c r="H85" s="293">
        <f>Ratios!R8</f>
        <v>10.391974810000001</v>
      </c>
      <c r="I85" s="291">
        <f>AVERAGE(K85:O86)</f>
        <v>-122.86495509000001</v>
      </c>
      <c r="J85" s="292"/>
      <c r="K85" s="293">
        <f>Ratios!T8</f>
        <v>-55.547922440000001</v>
      </c>
      <c r="L85" s="293">
        <f>Ratios!U8</f>
        <v>-142.7519135</v>
      </c>
      <c r="M85" s="293">
        <f>Ratios!V8</f>
        <v>-234.94615379999999</v>
      </c>
      <c r="N85" s="293">
        <f>Ratios!W8</f>
        <v>-92.425179779999993</v>
      </c>
      <c r="O85" s="311">
        <f>Ratios!X8</f>
        <v>-88.653605929999998</v>
      </c>
      <c r="P85" s="291">
        <f>AVERAGE(R85:V86)</f>
        <v>11.0479063312</v>
      </c>
      <c r="Q85" s="292"/>
      <c r="R85" s="293">
        <f>Ratios!Z8</f>
        <v>8.3841059599999994</v>
      </c>
      <c r="S85" s="293">
        <f>Ratios!AA8</f>
        <v>10.777535439999999</v>
      </c>
      <c r="T85" s="293">
        <f>Ratios!AB8</f>
        <v>16.786243389999999</v>
      </c>
      <c r="U85" s="293">
        <f>Ratios!AC8</f>
        <v>11.37048504</v>
      </c>
      <c r="V85" s="293">
        <f>Ratios!AD8</f>
        <v>7.9211618259999996</v>
      </c>
      <c r="W85" s="291">
        <f>AVERAGE(Y85:AC86)</f>
        <v>30.848113719999997</v>
      </c>
      <c r="X85" s="292"/>
      <c r="Y85" s="293">
        <f>Ratios!AF8</f>
        <v>19.443708610000002</v>
      </c>
      <c r="Z85" s="293">
        <f>Ratios!AG8</f>
        <v>24.788440569999999</v>
      </c>
      <c r="AA85" s="293">
        <f>Ratios!AH8</f>
        <v>30.683597880000001</v>
      </c>
      <c r="AB85" s="293">
        <f>Ratios!AI8</f>
        <v>35.174406599999998</v>
      </c>
      <c r="AC85" s="293">
        <f>Ratios!AJ8</f>
        <v>44.150414939999997</v>
      </c>
      <c r="AD85" s="291">
        <f>AVERAGE(AF85:AJ86)</f>
        <v>137.46364385999988</v>
      </c>
      <c r="AE85" s="292"/>
      <c r="AF85" s="293">
        <f>Ratios!AL8</f>
        <v>-107.57814209999999</v>
      </c>
      <c r="AG85" s="293">
        <f>Ratios!AM8</f>
        <v>-4887.1923809999998</v>
      </c>
      <c r="AH85" s="293">
        <f>Ratios!AN8</f>
        <v>120.8503372</v>
      </c>
      <c r="AI85" s="293">
        <f>Ratios!AO8</f>
        <v>224.6704982</v>
      </c>
      <c r="AJ85" s="311">
        <f>Ratios!AP8</f>
        <v>5336.5679069999996</v>
      </c>
      <c r="AL85" s="305">
        <f>AE48</f>
        <v>-0.28832830348121419</v>
      </c>
      <c r="AM85" s="352">
        <f>AK48*(1+AL85)</f>
        <v>-352.4909912857546</v>
      </c>
      <c r="AN85" s="352">
        <f>AM85*(1+AL85)</f>
        <v>-250.85786177592152</v>
      </c>
      <c r="AO85" s="352" t="e">
        <f>AN85*(1+#REF!)</f>
        <v>#REF!</v>
      </c>
      <c r="AP85" s="352" t="e">
        <f t="shared" ref="AP85:AQ85" si="308">AO85*(1+AM85)</f>
        <v>#REF!</v>
      </c>
      <c r="AQ85" s="354" t="e">
        <f t="shared" si="308"/>
        <v>#REF!</v>
      </c>
      <c r="AR85" s="237"/>
      <c r="AS85" s="180"/>
      <c r="AT85" s="180"/>
      <c r="AU85" s="180"/>
      <c r="AV85" s="180"/>
      <c r="AW85" s="348" t="e">
        <f>($AY85/$AW$84)/BD85/BC85</f>
        <v>#DIV/0!</v>
      </c>
      <c r="AX85" s="293">
        <f>$AY85*$AX$84</f>
        <v>206.19546578999982</v>
      </c>
      <c r="AY85" s="349">
        <v>137.46364385999988</v>
      </c>
      <c r="AZ85" s="293">
        <f>AY85*AZ84</f>
        <v>206.19546578999982</v>
      </c>
      <c r="BA85" s="311">
        <f>AY85*BA84</f>
        <v>274.92728771999975</v>
      </c>
      <c r="BB85" s="237"/>
      <c r="BC85" s="275"/>
      <c r="BD85" s="187"/>
    </row>
    <row r="86" spans="1:58" x14ac:dyDescent="0.15">
      <c r="A86" s="302"/>
      <c r="B86" s="286"/>
      <c r="C86" s="285"/>
      <c r="D86" s="287"/>
      <c r="E86" s="287"/>
      <c r="F86" s="287"/>
      <c r="G86" s="287"/>
      <c r="H86" s="287"/>
      <c r="I86" s="286"/>
      <c r="J86" s="285"/>
      <c r="K86" s="287"/>
      <c r="L86" s="287"/>
      <c r="M86" s="287"/>
      <c r="N86" s="287"/>
      <c r="O86" s="295"/>
      <c r="P86" s="286"/>
      <c r="Q86" s="285"/>
      <c r="R86" s="287"/>
      <c r="S86" s="287"/>
      <c r="T86" s="287"/>
      <c r="U86" s="287"/>
      <c r="V86" s="287"/>
      <c r="W86" s="286"/>
      <c r="X86" s="285"/>
      <c r="Y86" s="287"/>
      <c r="Z86" s="287"/>
      <c r="AA86" s="287"/>
      <c r="AB86" s="287"/>
      <c r="AC86" s="287"/>
      <c r="AD86" s="286"/>
      <c r="AE86" s="285"/>
      <c r="AF86" s="287"/>
      <c r="AG86" s="287"/>
      <c r="AH86" s="287"/>
      <c r="AI86" s="287"/>
      <c r="AJ86" s="295"/>
      <c r="AL86" s="299"/>
      <c r="AM86" s="353"/>
      <c r="AN86" s="353"/>
      <c r="AO86" s="353"/>
      <c r="AP86" s="353"/>
      <c r="AQ86" s="355"/>
      <c r="AR86" s="237"/>
      <c r="AS86" s="180"/>
      <c r="AT86" s="180"/>
      <c r="AU86" s="180"/>
      <c r="AV86" s="180"/>
      <c r="AW86" s="297"/>
      <c r="AX86" s="287"/>
      <c r="AY86" s="298"/>
      <c r="AZ86" s="287"/>
      <c r="BA86" s="295"/>
      <c r="BB86" s="237"/>
      <c r="BC86" s="275"/>
      <c r="BD86" s="187"/>
    </row>
    <row r="87" spans="1:58" x14ac:dyDescent="0.15">
      <c r="A87" s="302" t="e" vm="15">
        <v>#VALUE!</v>
      </c>
      <c r="B87" s="286">
        <f>AVERAGE(D87:H88)</f>
        <v>8.9191847336000016</v>
      </c>
      <c r="C87" s="285"/>
      <c r="D87" s="287">
        <f>Ratios!N9</f>
        <v>5.3334725369999996</v>
      </c>
      <c r="E87" s="287">
        <f>Ratios!O9</f>
        <v>7.0561603379999998</v>
      </c>
      <c r="F87" s="287">
        <f>Ratios!P9</f>
        <v>9.3843010850000006</v>
      </c>
      <c r="G87" s="287">
        <f>Ratios!Q9</f>
        <v>9.0440853380000004</v>
      </c>
      <c r="H87" s="287">
        <f>Ratios!R9</f>
        <v>13.77790437</v>
      </c>
      <c r="I87" s="286">
        <f>AVERAGE(K87:O88)</f>
        <v>95.616660359999997</v>
      </c>
      <c r="J87" s="285"/>
      <c r="K87" s="287">
        <f>Ratios!T9</f>
        <v>253.93063789999999</v>
      </c>
      <c r="L87" s="287">
        <f>Ratios!U9</f>
        <v>38.258747739999997</v>
      </c>
      <c r="M87" s="287">
        <f>Ratios!V9</f>
        <v>61.973751909999997</v>
      </c>
      <c r="N87" s="287">
        <f>Ratios!W9</f>
        <v>48.032702149999999</v>
      </c>
      <c r="O87" s="295">
        <f>Ratios!X9</f>
        <v>75.887462099999993</v>
      </c>
      <c r="P87" s="286">
        <f>AVERAGE(R87:V88)</f>
        <v>5.4312023577999993</v>
      </c>
      <c r="Q87" s="285"/>
      <c r="R87" s="287">
        <f>Ratios!Z9</f>
        <v>3.3811031749999998</v>
      </c>
      <c r="S87" s="287">
        <f>Ratios!AA9</f>
        <v>5.9739798940000002</v>
      </c>
      <c r="T87" s="287">
        <f>Ratios!AB9</f>
        <v>7.7304093570000001</v>
      </c>
      <c r="U87" s="287">
        <f>Ratios!AC9</f>
        <v>5.2806909319999997</v>
      </c>
      <c r="V87" s="287">
        <f>Ratios!AD9</f>
        <v>4.7898284310000001</v>
      </c>
      <c r="W87" s="286">
        <f>AVERAGE(Y87:AC88)</f>
        <v>13.664234036000002</v>
      </c>
      <c r="X87" s="285"/>
      <c r="Y87" s="287">
        <f>Ratios!AF9</f>
        <v>8.5760261599999996</v>
      </c>
      <c r="Z87" s="287">
        <f>Ratios!AG9</f>
        <v>10.651685390000001</v>
      </c>
      <c r="AA87" s="287">
        <f>Ratios!AH9</f>
        <v>12.60935673</v>
      </c>
      <c r="AB87" s="287">
        <f>Ratios!AI9</f>
        <v>16.004935230000001</v>
      </c>
      <c r="AC87" s="287">
        <f>Ratios!AJ9</f>
        <v>20.479166670000001</v>
      </c>
      <c r="AD87" s="286">
        <f>AVERAGE(AF87:AJ88)</f>
        <v>44.076547015999992</v>
      </c>
      <c r="AE87" s="285"/>
      <c r="AF87" s="287">
        <f>Ratios!AL9</f>
        <v>39.907305399999998</v>
      </c>
      <c r="AG87" s="287">
        <f>Ratios!AM9</f>
        <v>37.825035880000001</v>
      </c>
      <c r="AH87" s="287">
        <f>Ratios!AN9</f>
        <v>43.130512699999997</v>
      </c>
      <c r="AI87" s="287">
        <f>Ratios!AO9</f>
        <v>36.694799340000003</v>
      </c>
      <c r="AJ87" s="295">
        <f>Ratios!AP9</f>
        <v>62.825081760000003</v>
      </c>
      <c r="AL87" s="299">
        <f>AE50</f>
        <v>0.1073221153503484</v>
      </c>
      <c r="AM87" s="353">
        <f>AK50*(1+AL87)</f>
        <v>8.6371124997327158</v>
      </c>
      <c r="AN87" s="353">
        <f>$AY85*$AX$84</f>
        <v>206.19546578999982</v>
      </c>
      <c r="AO87" s="298">
        <v>44.076547015999992</v>
      </c>
      <c r="AP87" s="353">
        <f>$AY87*$AZ$84</f>
        <v>66.114820523999981</v>
      </c>
      <c r="AQ87" s="355">
        <f>$AY87*$BA$84</f>
        <v>88.153094031999984</v>
      </c>
      <c r="AR87" s="237"/>
      <c r="AS87" s="180"/>
      <c r="AT87" s="180"/>
      <c r="AU87" s="180"/>
      <c r="AV87" s="180"/>
      <c r="AW87" s="297">
        <f>$AY87/$AW$84</f>
        <v>22.038273507999996</v>
      </c>
      <c r="AX87" s="287">
        <f>$AY85*$AX$84</f>
        <v>206.19546578999982</v>
      </c>
      <c r="AY87" s="298">
        <v>44.076547015999992</v>
      </c>
      <c r="AZ87" s="287">
        <f>$AY87*$AZ$84</f>
        <v>66.114820523999981</v>
      </c>
      <c r="BA87" s="295">
        <f>$AY87*$BA$84</f>
        <v>88.153094031999984</v>
      </c>
      <c r="BB87" s="237"/>
      <c r="BC87" s="275"/>
      <c r="BD87" s="187"/>
    </row>
    <row r="88" spans="1:58" x14ac:dyDescent="0.15">
      <c r="A88" s="302"/>
      <c r="B88" s="286"/>
      <c r="C88" s="285"/>
      <c r="D88" s="287"/>
      <c r="E88" s="287"/>
      <c r="F88" s="287"/>
      <c r="G88" s="287"/>
      <c r="H88" s="287"/>
      <c r="I88" s="286"/>
      <c r="J88" s="285"/>
      <c r="K88" s="287"/>
      <c r="L88" s="287"/>
      <c r="M88" s="287"/>
      <c r="N88" s="287"/>
      <c r="O88" s="295"/>
      <c r="P88" s="286"/>
      <c r="Q88" s="285"/>
      <c r="R88" s="287"/>
      <c r="S88" s="287"/>
      <c r="T88" s="287"/>
      <c r="U88" s="287"/>
      <c r="V88" s="287"/>
      <c r="W88" s="286"/>
      <c r="X88" s="285"/>
      <c r="Y88" s="287"/>
      <c r="Z88" s="287"/>
      <c r="AA88" s="287"/>
      <c r="AB88" s="287"/>
      <c r="AC88" s="287"/>
      <c r="AD88" s="286"/>
      <c r="AE88" s="285"/>
      <c r="AF88" s="287"/>
      <c r="AG88" s="287"/>
      <c r="AH88" s="287"/>
      <c r="AI88" s="287"/>
      <c r="AJ88" s="295"/>
      <c r="AL88" s="299"/>
      <c r="AM88" s="353"/>
      <c r="AN88" s="353"/>
      <c r="AO88" s="298"/>
      <c r="AP88" s="353"/>
      <c r="AQ88" s="355"/>
      <c r="AR88" s="237"/>
      <c r="AS88" s="180"/>
      <c r="AT88" s="180"/>
      <c r="AU88" s="180"/>
      <c r="AV88" s="180"/>
      <c r="AW88" s="297"/>
      <c r="AX88" s="287"/>
      <c r="AY88" s="298"/>
      <c r="AZ88" s="287"/>
      <c r="BA88" s="295"/>
      <c r="BB88" s="237"/>
      <c r="BC88" s="275"/>
      <c r="BD88" s="187"/>
    </row>
    <row r="89" spans="1:58" x14ac:dyDescent="0.15">
      <c r="A89" s="302" t="e" vm="8">
        <v>#VALUE!</v>
      </c>
      <c r="B89" s="286">
        <f>AVERAGE(D89:H90)</f>
        <v>35.126753513333334</v>
      </c>
      <c r="C89" s="285"/>
      <c r="D89" s="287"/>
      <c r="E89" s="287"/>
      <c r="F89" s="287">
        <f>Ratios!P10</f>
        <v>18.34270716</v>
      </c>
      <c r="G89" s="287">
        <f>Ratios!Q10</f>
        <v>55.308218080000003</v>
      </c>
      <c r="H89" s="287">
        <f>Ratios!R10</f>
        <v>31.729335299999999</v>
      </c>
      <c r="I89" s="286">
        <f>AVERAGE(K89:O90)</f>
        <v>-156.52161007199999</v>
      </c>
      <c r="J89" s="285"/>
      <c r="K89" s="287">
        <v>0</v>
      </c>
      <c r="L89" s="287">
        <v>0</v>
      </c>
      <c r="M89" s="287">
        <f>Ratios!V10</f>
        <v>-62.28297336</v>
      </c>
      <c r="N89" s="287">
        <f>Ratios!W10</f>
        <v>-522.12166379999996</v>
      </c>
      <c r="O89" s="295">
        <f>Ratios!X10</f>
        <v>-198.2034132</v>
      </c>
      <c r="P89" s="286">
        <f>AVERAGE(R89:V90)</f>
        <v>2.7110590104000001</v>
      </c>
      <c r="Q89" s="285"/>
      <c r="R89" s="287">
        <v>0</v>
      </c>
      <c r="S89" s="287">
        <v>0</v>
      </c>
      <c r="T89" s="294">
        <f>Ratios!AB10</f>
        <v>5.0121368080000002</v>
      </c>
      <c r="U89" s="294">
        <f>Ratios!AC10</f>
        <v>3.9979334670000002</v>
      </c>
      <c r="V89" s="294">
        <f>Ratios!AD10</f>
        <v>4.5452247769999996</v>
      </c>
      <c r="W89" s="286">
        <f>AVERAGE(Y89:AC90)</f>
        <v>2.7251151428</v>
      </c>
      <c r="X89" s="285"/>
      <c r="Y89" s="287">
        <v>0</v>
      </c>
      <c r="Z89" s="287">
        <v>0</v>
      </c>
      <c r="AA89" s="294">
        <f>Ratios!AH10</f>
        <v>3.2514284560000002</v>
      </c>
      <c r="AB89" s="294">
        <f>Ratios!AI10</f>
        <v>4.0156780980000004</v>
      </c>
      <c r="AC89" s="294">
        <f>Ratios!AJ10</f>
        <v>6.3584691600000003</v>
      </c>
      <c r="AD89" s="286">
        <f>AVERAGE(AF89:AJ90)</f>
        <v>-296.378386922</v>
      </c>
      <c r="AE89" s="285"/>
      <c r="AF89" s="287">
        <v>0</v>
      </c>
      <c r="AG89" s="287">
        <v>0</v>
      </c>
      <c r="AH89" s="294">
        <f>Ratios!AN10</f>
        <v>-73.951839210000003</v>
      </c>
      <c r="AI89" s="294">
        <f>Ratios!AO10</f>
        <v>-1022.89496</v>
      </c>
      <c r="AJ89" s="328">
        <f>Ratios!AP10</f>
        <v>-385.04513539999999</v>
      </c>
      <c r="AL89" s="299">
        <f t="shared" ref="AL89" si="309">AE52</f>
        <v>-1.2895978467070437</v>
      </c>
      <c r="AM89" s="353">
        <f>AK52*(1+AL89)</f>
        <v>10.52485454287409</v>
      </c>
      <c r="AN89" s="353">
        <f>$AY87*$AX$84</f>
        <v>66.114820523999981</v>
      </c>
      <c r="AO89" s="298">
        <v>-296.378386922</v>
      </c>
      <c r="AP89" s="353">
        <f>$AY89*$AZ$84</f>
        <v>-444.56758038300001</v>
      </c>
      <c r="AQ89" s="355">
        <f>$AY89*$BA$84</f>
        <v>-592.75677384400001</v>
      </c>
      <c r="AR89" s="237"/>
      <c r="AS89" s="180"/>
      <c r="AT89" s="180"/>
      <c r="AU89" s="180"/>
      <c r="AV89" s="180"/>
      <c r="AW89" s="297">
        <f>$AY89/$AW$84</f>
        <v>-148.189193461</v>
      </c>
      <c r="AX89" s="287">
        <f>$AY87*$AX$84</f>
        <v>66.114820523999981</v>
      </c>
      <c r="AY89" s="298">
        <v>-296.378386922</v>
      </c>
      <c r="AZ89" s="287">
        <f>$AY89*$AZ$84</f>
        <v>-444.56758038300001</v>
      </c>
      <c r="BA89" s="295">
        <f>$AY89*$BA$84</f>
        <v>-592.75677384400001</v>
      </c>
      <c r="BB89" s="237"/>
      <c r="BC89" s="275"/>
      <c r="BD89" s="187"/>
    </row>
    <row r="90" spans="1:58" x14ac:dyDescent="0.15">
      <c r="A90" s="302"/>
      <c r="B90" s="286"/>
      <c r="C90" s="285"/>
      <c r="D90" s="287"/>
      <c r="E90" s="287"/>
      <c r="F90" s="287"/>
      <c r="G90" s="287"/>
      <c r="H90" s="287"/>
      <c r="I90" s="286"/>
      <c r="J90" s="285"/>
      <c r="K90" s="287"/>
      <c r="L90" s="287"/>
      <c r="M90" s="287"/>
      <c r="N90" s="287"/>
      <c r="O90" s="295"/>
      <c r="P90" s="286"/>
      <c r="Q90" s="285"/>
      <c r="R90" s="287"/>
      <c r="S90" s="287"/>
      <c r="T90" s="294"/>
      <c r="U90" s="294"/>
      <c r="V90" s="294"/>
      <c r="W90" s="286"/>
      <c r="X90" s="285"/>
      <c r="Y90" s="287"/>
      <c r="Z90" s="287"/>
      <c r="AA90" s="294"/>
      <c r="AB90" s="294"/>
      <c r="AC90" s="294"/>
      <c r="AD90" s="286"/>
      <c r="AE90" s="285"/>
      <c r="AF90" s="287"/>
      <c r="AG90" s="287"/>
      <c r="AH90" s="294"/>
      <c r="AI90" s="294"/>
      <c r="AJ90" s="328"/>
      <c r="AL90" s="299"/>
      <c r="AM90" s="353"/>
      <c r="AN90" s="353"/>
      <c r="AO90" s="298"/>
      <c r="AP90" s="353"/>
      <c r="AQ90" s="355"/>
      <c r="AR90" s="237"/>
      <c r="AS90" s="180"/>
      <c r="AT90" s="180"/>
      <c r="AU90" s="180"/>
      <c r="AV90" s="180"/>
      <c r="AW90" s="297"/>
      <c r="AX90" s="287"/>
      <c r="AY90" s="298"/>
      <c r="AZ90" s="287"/>
      <c r="BA90" s="295"/>
      <c r="BB90" s="237"/>
      <c r="BC90" s="275"/>
      <c r="BD90" s="187"/>
    </row>
    <row r="91" spans="1:58" x14ac:dyDescent="0.15">
      <c r="A91" s="302" t="e" vm="10">
        <v>#VALUE!</v>
      </c>
      <c r="B91" s="286">
        <f>AVERAGE(D91:H92)</f>
        <v>34.329164252666665</v>
      </c>
      <c r="C91" s="285"/>
      <c r="D91" s="287"/>
      <c r="E91" s="287"/>
      <c r="F91" s="287">
        <f>Ratios!P11</f>
        <v>9.3383988680000005</v>
      </c>
      <c r="G91" s="287">
        <f>Ratios!Q11</f>
        <v>53.312133230000001</v>
      </c>
      <c r="H91" s="287">
        <f>Ratios!R11</f>
        <v>40.336960660000003</v>
      </c>
      <c r="I91" s="286">
        <f>AVERAGE(K91:O92)</f>
        <v>-63.912396328</v>
      </c>
      <c r="J91" s="285"/>
      <c r="K91" s="287">
        <v>0</v>
      </c>
      <c r="L91" s="287">
        <v>0</v>
      </c>
      <c r="M91" s="287">
        <f>Ratios!V11</f>
        <v>-25.32719054</v>
      </c>
      <c r="N91" s="287">
        <f>Ratios!W11</f>
        <v>-192.51633440000001</v>
      </c>
      <c r="O91" s="295">
        <f>Ratios!X11</f>
        <v>-101.7184567</v>
      </c>
      <c r="P91" s="286">
        <f>AVERAGE(R91:V92)</f>
        <v>2.0559621784000002</v>
      </c>
      <c r="Q91" s="285"/>
      <c r="R91" s="287">
        <v>0</v>
      </c>
      <c r="S91" s="287">
        <v>0</v>
      </c>
      <c r="T91" s="287">
        <f>Ratios!AB11</f>
        <v>4.9610268890000002</v>
      </c>
      <c r="U91" s="287">
        <f>Ratios!AC11</f>
        <v>2.725186307</v>
      </c>
      <c r="V91" s="287">
        <f>Ratios!AD11</f>
        <v>2.5935976959999998</v>
      </c>
      <c r="W91" s="286">
        <f>AVERAGE(Y91:AC92)</f>
        <v>1.0973317493999999</v>
      </c>
      <c r="X91" s="285"/>
      <c r="Y91" s="287">
        <v>0</v>
      </c>
      <c r="Z91" s="287">
        <v>0</v>
      </c>
      <c r="AA91" s="287">
        <f>Ratios!AH11</f>
        <v>1.961792408</v>
      </c>
      <c r="AB91" s="287">
        <f>Ratios!AI11</f>
        <v>1.437946586</v>
      </c>
      <c r="AC91" s="287">
        <f>Ratios!AJ11</f>
        <v>2.0869197530000001</v>
      </c>
      <c r="AD91" s="286">
        <f>AVERAGE(AF91:AJ92)</f>
        <v>-190.41227764999999</v>
      </c>
      <c r="AE91" s="285"/>
      <c r="AF91" s="287">
        <v>0</v>
      </c>
      <c r="AG91" s="287">
        <v>0</v>
      </c>
      <c r="AH91" s="287">
        <f>Ratios!AN11</f>
        <v>-34.286040849999999</v>
      </c>
      <c r="AI91" s="287">
        <f>Ratios!AO11</f>
        <v>-459.39136819999999</v>
      </c>
      <c r="AJ91" s="295">
        <f>Ratios!AP11</f>
        <v>-458.3839792</v>
      </c>
      <c r="AL91" s="299">
        <f t="shared" ref="AL91" si="310">AE54</f>
        <v>-1.4172187587923852</v>
      </c>
      <c r="AM91" s="353">
        <f>AK54*(1+AL91)</f>
        <v>100.48505196135203</v>
      </c>
      <c r="AN91" s="353">
        <f>$AY89*$AX$84</f>
        <v>-444.56758038300001</v>
      </c>
      <c r="AO91" s="298">
        <v>-190.41227764999999</v>
      </c>
      <c r="AP91" s="353">
        <f>$AY91*$AZ$84</f>
        <v>-285.618416475</v>
      </c>
      <c r="AQ91" s="355">
        <f>$AY91*$BA$84</f>
        <v>-380.82455529999999</v>
      </c>
      <c r="AR91" s="237"/>
      <c r="AS91" s="180"/>
      <c r="AT91" s="180"/>
      <c r="AU91" s="180"/>
      <c r="AV91" s="180"/>
      <c r="AW91" s="297">
        <f>$AY91/$AW$84</f>
        <v>-95.206138824999996</v>
      </c>
      <c r="AX91" s="287">
        <f>$AY89*$AX$84</f>
        <v>-444.56758038300001</v>
      </c>
      <c r="AY91" s="298">
        <v>-190.41227764999999</v>
      </c>
      <c r="AZ91" s="287">
        <f>$AY91*$AZ$84</f>
        <v>-285.618416475</v>
      </c>
      <c r="BA91" s="295">
        <f>$AY91*$BA$84</f>
        <v>-380.82455529999999</v>
      </c>
      <c r="BB91" s="237"/>
      <c r="BC91" s="275"/>
      <c r="BD91" s="187"/>
    </row>
    <row r="92" spans="1:58" x14ac:dyDescent="0.15">
      <c r="A92" s="302"/>
      <c r="B92" s="286"/>
      <c r="C92" s="285"/>
      <c r="D92" s="287"/>
      <c r="E92" s="287"/>
      <c r="F92" s="287"/>
      <c r="G92" s="287"/>
      <c r="H92" s="287"/>
      <c r="I92" s="286"/>
      <c r="J92" s="285"/>
      <c r="K92" s="287"/>
      <c r="L92" s="287"/>
      <c r="M92" s="287"/>
      <c r="N92" s="287"/>
      <c r="O92" s="295"/>
      <c r="P92" s="286"/>
      <c r="Q92" s="285"/>
      <c r="R92" s="287"/>
      <c r="S92" s="287"/>
      <c r="T92" s="287"/>
      <c r="U92" s="287"/>
      <c r="V92" s="287"/>
      <c r="W92" s="286"/>
      <c r="X92" s="285"/>
      <c r="Y92" s="287"/>
      <c r="Z92" s="287"/>
      <c r="AA92" s="287"/>
      <c r="AB92" s="287"/>
      <c r="AC92" s="287"/>
      <c r="AD92" s="286"/>
      <c r="AE92" s="285"/>
      <c r="AF92" s="287"/>
      <c r="AG92" s="287"/>
      <c r="AH92" s="287"/>
      <c r="AI92" s="287"/>
      <c r="AJ92" s="295"/>
      <c r="AL92" s="299"/>
      <c r="AM92" s="353"/>
      <c r="AN92" s="353"/>
      <c r="AO92" s="298"/>
      <c r="AP92" s="353"/>
      <c r="AQ92" s="355"/>
      <c r="AR92" s="237"/>
      <c r="AS92" s="180"/>
      <c r="AT92" s="180"/>
      <c r="AU92" s="180"/>
      <c r="AV92" s="180"/>
      <c r="AW92" s="297"/>
      <c r="AX92" s="287"/>
      <c r="AY92" s="298"/>
      <c r="AZ92" s="287"/>
      <c r="BA92" s="295"/>
      <c r="BB92" s="237"/>
      <c r="BC92" s="275"/>
      <c r="BD92" s="187"/>
    </row>
    <row r="93" spans="1:58" x14ac:dyDescent="0.15">
      <c r="A93" s="302" t="e" vm="11">
        <v>#VALUE!</v>
      </c>
      <c r="B93" s="286">
        <f>AVERAGE(D93:H94)</f>
        <v>35.293937275000005</v>
      </c>
      <c r="C93" s="285"/>
      <c r="D93" s="287"/>
      <c r="E93" s="287">
        <f>Ratios!O12</f>
        <v>14.746368589999999</v>
      </c>
      <c r="F93" s="287">
        <f>Ratios!P12</f>
        <v>28.04794291</v>
      </c>
      <c r="G93" s="287">
        <f>Ratios!Q12</f>
        <v>42.320119550000001</v>
      </c>
      <c r="H93" s="287">
        <f>Ratios!R12</f>
        <v>56.061318049999997</v>
      </c>
      <c r="I93" s="286">
        <f>AVERAGE(K93:O94)</f>
        <v>-136.46553525400003</v>
      </c>
      <c r="J93" s="285"/>
      <c r="K93" s="287">
        <v>0</v>
      </c>
      <c r="L93" s="287">
        <f>Ratios!U12</f>
        <v>-83.349459069999995</v>
      </c>
      <c r="M93" s="287">
        <f>Ratios!V12</f>
        <v>-296.42040969999999</v>
      </c>
      <c r="N93" s="287">
        <f>Ratios!W12</f>
        <v>-158.5475141</v>
      </c>
      <c r="O93" s="295">
        <f>Ratios!X12</f>
        <v>-144.01029339999999</v>
      </c>
      <c r="P93" s="286">
        <f>AVERAGE(R93:V94)</f>
        <v>2.7811242401999996</v>
      </c>
      <c r="Q93" s="285"/>
      <c r="R93" s="287">
        <v>0</v>
      </c>
      <c r="S93" s="287">
        <f>Ratios!AA12</f>
        <v>3.7606800140000001</v>
      </c>
      <c r="T93" s="287">
        <f>Ratios!AB12</f>
        <v>2.4971108559999999</v>
      </c>
      <c r="U93" s="287">
        <f>Ratios!AC12</f>
        <v>3.7489773670000002</v>
      </c>
      <c r="V93" s="287">
        <f>Ratios!AD12</f>
        <v>3.898852964</v>
      </c>
      <c r="W93" s="286">
        <f>AVERAGE(Y93:AC94)</f>
        <v>2.7449033272000003</v>
      </c>
      <c r="X93" s="285"/>
      <c r="Y93" s="287">
        <v>0</v>
      </c>
      <c r="Z93" s="287">
        <f>Ratios!AG12</f>
        <v>2.9770041169999999</v>
      </c>
      <c r="AA93" s="287">
        <f>Ratios!AH12</f>
        <v>2.4508036190000002</v>
      </c>
      <c r="AB93" s="287">
        <f>Ratios!AI12</f>
        <v>3.3348205659999999</v>
      </c>
      <c r="AC93" s="287">
        <f>Ratios!AJ12</f>
        <v>4.9618883340000002</v>
      </c>
      <c r="AD93" s="286">
        <f>AVERAGE(AF93:AJ94)</f>
        <v>-212.43257564000001</v>
      </c>
      <c r="AE93" s="285"/>
      <c r="AF93" s="287">
        <v>0</v>
      </c>
      <c r="AG93" s="287">
        <f>Ratios!AM12</f>
        <v>-109.73220259999999</v>
      </c>
      <c r="AH93" s="287">
        <f>Ratios!AN12</f>
        <v>-506.7712176</v>
      </c>
      <c r="AI93" s="287">
        <f>Ratios!AO12</f>
        <v>-219.60781470000001</v>
      </c>
      <c r="AJ93" s="295">
        <f>Ratios!AP12</f>
        <v>-226.05164329999999</v>
      </c>
      <c r="AL93" s="299">
        <f t="shared" ref="AL93" si="311">AE56</f>
        <v>-1.3164274326361274</v>
      </c>
      <c r="AM93" s="353">
        <f>AK56*(1+AL93)</f>
        <v>61.133463557867181</v>
      </c>
      <c r="AN93" s="353">
        <f>$AY91*$AX$84</f>
        <v>-285.618416475</v>
      </c>
      <c r="AO93" s="298">
        <v>-212.43257564000001</v>
      </c>
      <c r="AP93" s="353">
        <f>$AY93*$AZ$84</f>
        <v>-318.64886346000003</v>
      </c>
      <c r="AQ93" s="355">
        <f>$AY93*$BA$84</f>
        <v>-424.86515128000002</v>
      </c>
      <c r="AR93" s="237"/>
      <c r="AS93" s="180"/>
      <c r="AT93" s="180"/>
      <c r="AU93" s="180"/>
      <c r="AV93" s="180"/>
      <c r="AW93" s="297">
        <f>$AY93/$AW$84</f>
        <v>-106.21628782000001</v>
      </c>
      <c r="AX93" s="287">
        <f>$AY91*$AX$84</f>
        <v>-285.618416475</v>
      </c>
      <c r="AY93" s="298">
        <v>-212.43257564000001</v>
      </c>
      <c r="AZ93" s="287">
        <f>$AY93*$AZ$84</f>
        <v>-318.64886346000003</v>
      </c>
      <c r="BA93" s="295">
        <f>$AY93*$BA$84</f>
        <v>-424.86515128000002</v>
      </c>
      <c r="BB93" s="237"/>
      <c r="BC93" s="275"/>
      <c r="BD93" s="187"/>
    </row>
    <row r="94" spans="1:58" x14ac:dyDescent="0.15">
      <c r="A94" s="302"/>
      <c r="B94" s="286"/>
      <c r="C94" s="285"/>
      <c r="D94" s="287"/>
      <c r="E94" s="287"/>
      <c r="F94" s="287"/>
      <c r="G94" s="287"/>
      <c r="H94" s="287"/>
      <c r="I94" s="286"/>
      <c r="J94" s="285"/>
      <c r="K94" s="287"/>
      <c r="L94" s="287"/>
      <c r="M94" s="287"/>
      <c r="N94" s="287"/>
      <c r="O94" s="295"/>
      <c r="P94" s="286"/>
      <c r="Q94" s="285"/>
      <c r="R94" s="287"/>
      <c r="S94" s="287"/>
      <c r="T94" s="287"/>
      <c r="U94" s="287"/>
      <c r="V94" s="287"/>
      <c r="W94" s="286"/>
      <c r="X94" s="285"/>
      <c r="Y94" s="287"/>
      <c r="Z94" s="287"/>
      <c r="AA94" s="287"/>
      <c r="AB94" s="287"/>
      <c r="AC94" s="287"/>
      <c r="AD94" s="286"/>
      <c r="AE94" s="285"/>
      <c r="AF94" s="287"/>
      <c r="AG94" s="287"/>
      <c r="AH94" s="287"/>
      <c r="AI94" s="287"/>
      <c r="AJ94" s="295"/>
      <c r="AL94" s="299"/>
      <c r="AM94" s="353"/>
      <c r="AN94" s="353"/>
      <c r="AO94" s="298"/>
      <c r="AP94" s="353"/>
      <c r="AQ94" s="355"/>
      <c r="AR94" s="237"/>
      <c r="AS94" s="180"/>
      <c r="AT94" s="180"/>
      <c r="AU94" s="180"/>
      <c r="AV94" s="180"/>
      <c r="AW94" s="297"/>
      <c r="AX94" s="287"/>
      <c r="AY94" s="298"/>
      <c r="AZ94" s="287"/>
      <c r="BA94" s="295"/>
      <c r="BB94" s="237"/>
      <c r="BC94" s="275"/>
      <c r="BD94" s="187"/>
    </row>
    <row r="95" spans="1:58" x14ac:dyDescent="0.15">
      <c r="A95" s="302" t="e" vm="2">
        <v>#VALUE!</v>
      </c>
      <c r="B95" s="286">
        <f>AVERAGE(D95:H96)</f>
        <v>6.9201414247199988</v>
      </c>
      <c r="C95" s="285"/>
      <c r="D95" s="287">
        <f>Ratios!N13</f>
        <v>0.22302654659999999</v>
      </c>
      <c r="E95" s="287">
        <f>Ratios!O13</f>
        <v>9.2291606779999995</v>
      </c>
      <c r="F95" s="287">
        <f>Ratios!P13</f>
        <v>8.7205118309999996</v>
      </c>
      <c r="G95" s="287">
        <f>Ratios!Q13</f>
        <v>8.691689534</v>
      </c>
      <c r="H95" s="287">
        <f>Ratios!R13</f>
        <v>7.7363185339999996</v>
      </c>
      <c r="I95" s="286">
        <f>AVERAGE(K95:O96)</f>
        <v>21.205675952</v>
      </c>
      <c r="J95" s="285"/>
      <c r="K95" s="287">
        <f>Ratios!T13</f>
        <v>21.672289150000001</v>
      </c>
      <c r="L95" s="287">
        <f>Ratios!U13</f>
        <v>21.535794509999999</v>
      </c>
      <c r="M95" s="287">
        <f>Ratios!V13</f>
        <v>21.067793389999999</v>
      </c>
      <c r="N95" s="287">
        <f>Ratios!W13</f>
        <v>21.19946813</v>
      </c>
      <c r="O95" s="295">
        <f>Ratios!X13</f>
        <v>20.553034579999998</v>
      </c>
      <c r="P95" s="286">
        <f>AVERAGE(R95:V96)</f>
        <v>23.315345220000001</v>
      </c>
      <c r="Q95" s="285"/>
      <c r="R95" s="287">
        <f>Ratios!Z13</f>
        <v>21.601342840000001</v>
      </c>
      <c r="S95" s="287">
        <f>Ratios!AA13</f>
        <v>23.65920337</v>
      </c>
      <c r="T95" s="287">
        <f>Ratios!AB13</f>
        <v>23.463510849999999</v>
      </c>
      <c r="U95" s="287">
        <f>Ratios!AC13</f>
        <v>24.670462629999999</v>
      </c>
      <c r="V95" s="287">
        <f>Ratios!AD13</f>
        <v>23.182206409999999</v>
      </c>
      <c r="W95" s="286">
        <f>AVERAGE(Y95:AC96)</f>
        <v>13.276337574000001</v>
      </c>
      <c r="X95" s="285"/>
      <c r="Y95" s="287">
        <f>Ratios!AF13</f>
        <v>11.128259590000001</v>
      </c>
      <c r="Z95" s="287">
        <f>Ratios!AG13</f>
        <v>12.019511189999999</v>
      </c>
      <c r="AA95" s="287">
        <f>Ratios!AH13</f>
        <v>13.11505588</v>
      </c>
      <c r="AB95" s="287">
        <f>Ratios!AI13</f>
        <v>14.69679715</v>
      </c>
      <c r="AC95" s="287">
        <f>Ratios!AJ13</f>
        <v>15.42206406</v>
      </c>
      <c r="AD95" s="286">
        <f>AVERAGE(AF95:AJ96)</f>
        <v>16.570221306000001</v>
      </c>
      <c r="AE95" s="285"/>
      <c r="AF95" s="287">
        <f>Ratios!AL13</f>
        <v>16.234822980000001</v>
      </c>
      <c r="AG95" s="287">
        <f>Ratios!AM13</f>
        <v>16.087427699999999</v>
      </c>
      <c r="AH95" s="287">
        <f>Ratios!AN13</f>
        <v>15.977295809999999</v>
      </c>
      <c r="AI95" s="287">
        <f>Ratios!AO13</f>
        <v>17.729000620000001</v>
      </c>
      <c r="AJ95" s="295">
        <f>Ratios!AP13</f>
        <v>16.822559420000001</v>
      </c>
      <c r="AL95" s="299">
        <f t="shared" ref="AL95" si="312">AE58</f>
        <v>0.3903457327039801</v>
      </c>
      <c r="AM95" s="353">
        <f>AK58*(1+AL95)</f>
        <v>853.39421073370295</v>
      </c>
      <c r="AN95" s="353">
        <f>$AY93*$AX$84</f>
        <v>-318.64886346000003</v>
      </c>
      <c r="AO95" s="298">
        <v>16.570221306000001</v>
      </c>
      <c r="AP95" s="353">
        <f>$AY95*$AZ$84</f>
        <v>24.855331959000001</v>
      </c>
      <c r="AQ95" s="355">
        <f>$AY95*$BA$84</f>
        <v>33.140442612000001</v>
      </c>
      <c r="AR95" s="237"/>
      <c r="AS95" s="180"/>
      <c r="AT95" s="180"/>
      <c r="AU95" s="180"/>
      <c r="AV95" s="180"/>
      <c r="AW95" s="297">
        <f>$AY95/$AW$84</f>
        <v>8.2851106530000003</v>
      </c>
      <c r="AX95" s="287">
        <f>$AY93*$AX$84</f>
        <v>-318.64886346000003</v>
      </c>
      <c r="AY95" s="298">
        <v>16.570221306000001</v>
      </c>
      <c r="AZ95" s="287">
        <f>$AY95*$AZ$84</f>
        <v>24.855331959000001</v>
      </c>
      <c r="BA95" s="295">
        <f>$AY95*$BA$84</f>
        <v>33.140442612000001</v>
      </c>
      <c r="BB95" s="237"/>
      <c r="BC95" s="275"/>
      <c r="BD95" s="187"/>
    </row>
    <row r="96" spans="1:58" x14ac:dyDescent="0.15">
      <c r="A96" s="302"/>
      <c r="B96" s="286"/>
      <c r="C96" s="285"/>
      <c r="D96" s="287"/>
      <c r="E96" s="287"/>
      <c r="F96" s="287"/>
      <c r="G96" s="287"/>
      <c r="H96" s="287"/>
      <c r="I96" s="286"/>
      <c r="J96" s="285"/>
      <c r="K96" s="287"/>
      <c r="L96" s="287"/>
      <c r="M96" s="287"/>
      <c r="N96" s="287"/>
      <c r="O96" s="295"/>
      <c r="P96" s="286"/>
      <c r="Q96" s="285"/>
      <c r="R96" s="287"/>
      <c r="S96" s="287"/>
      <c r="T96" s="287"/>
      <c r="U96" s="287"/>
      <c r="V96" s="287"/>
      <c r="W96" s="286"/>
      <c r="X96" s="285"/>
      <c r="Y96" s="287"/>
      <c r="Z96" s="287"/>
      <c r="AA96" s="287"/>
      <c r="AB96" s="287"/>
      <c r="AC96" s="287"/>
      <c r="AD96" s="286"/>
      <c r="AE96" s="285"/>
      <c r="AF96" s="287"/>
      <c r="AG96" s="287"/>
      <c r="AH96" s="287"/>
      <c r="AI96" s="287"/>
      <c r="AJ96" s="295"/>
      <c r="AL96" s="299"/>
      <c r="AM96" s="353"/>
      <c r="AN96" s="353"/>
      <c r="AO96" s="298"/>
      <c r="AP96" s="353"/>
      <c r="AQ96" s="355"/>
      <c r="AR96" s="237"/>
      <c r="AS96" s="180"/>
      <c r="AT96" s="180"/>
      <c r="AU96" s="180"/>
      <c r="AV96" s="180"/>
      <c r="AW96" s="297"/>
      <c r="AX96" s="287"/>
      <c r="AY96" s="298"/>
      <c r="AZ96" s="287"/>
      <c r="BA96" s="295"/>
      <c r="BB96" s="237"/>
      <c r="BC96" s="275"/>
      <c r="BD96" s="187"/>
    </row>
    <row r="97" spans="1:56" x14ac:dyDescent="0.15">
      <c r="A97" s="302" t="e" vm="1">
        <v>#VALUE!</v>
      </c>
      <c r="B97" s="286">
        <f>AVERAGE(D97:H98)</f>
        <v>5.5870148816</v>
      </c>
      <c r="C97" s="285"/>
      <c r="D97" s="287">
        <f>Ratios!N14</f>
        <v>4.8637321179999997</v>
      </c>
      <c r="E97" s="287">
        <f>Ratios!O14</f>
        <v>6.6919888179999996</v>
      </c>
      <c r="F97" s="287">
        <f>Ratios!P14</f>
        <v>6.2376547230000003</v>
      </c>
      <c r="G97" s="287">
        <f>Ratios!Q14</f>
        <v>5.1521689220000004</v>
      </c>
      <c r="H97" s="287">
        <f>Ratios!R14</f>
        <v>4.9895298270000001</v>
      </c>
      <c r="I97" s="286">
        <f>AVERAGE(K97:O98)</f>
        <v>70.219646965999999</v>
      </c>
      <c r="J97" s="285"/>
      <c r="K97" s="287">
        <f>Ratios!T14</f>
        <v>-184.40886209999999</v>
      </c>
      <c r="L97" s="287">
        <f>Ratios!U14</f>
        <v>15.04815412</v>
      </c>
      <c r="M97" s="287">
        <f>Ratios!V14</f>
        <v>494.1832258</v>
      </c>
      <c r="N97" s="287">
        <f>Ratios!W14</f>
        <v>3.30046324</v>
      </c>
      <c r="O97" s="295">
        <f>Ratios!X14</f>
        <v>22.975253769999998</v>
      </c>
      <c r="P97" s="286">
        <f>AVERAGE(R97:V98)</f>
        <v>4.4086186505999994</v>
      </c>
      <c r="Q97" s="285"/>
      <c r="R97" s="287">
        <f>Ratios!Z14</f>
        <v>5.642394822</v>
      </c>
      <c r="S97" s="287">
        <f>Ratios!AA14</f>
        <v>8.1542207789999992</v>
      </c>
      <c r="T97" s="287">
        <f>Ratios!AB14</f>
        <v>9.0791139239999996</v>
      </c>
      <c r="U97" s="287">
        <f>Ratios!AC14</f>
        <v>1.6260162599999999E-2</v>
      </c>
      <c r="V97" s="287">
        <f>Ratios!AD14</f>
        <v>-0.84889643459999997</v>
      </c>
      <c r="W97" s="286">
        <f>AVERAGE(Y97:AC98)</f>
        <v>4.5846766144000002</v>
      </c>
      <c r="X97" s="285"/>
      <c r="Y97" s="287">
        <f>Ratios!AF14</f>
        <v>6.5032362460000002</v>
      </c>
      <c r="Z97" s="287">
        <f>Ratios!AG14</f>
        <v>4.1542207790000001</v>
      </c>
      <c r="AA97" s="287">
        <f>Ratios!AH14</f>
        <v>3.8860759489999999</v>
      </c>
      <c r="AB97" s="287">
        <f>Ratios!AI14</f>
        <v>4.0487804880000002</v>
      </c>
      <c r="AC97" s="287">
        <f>Ratios!AJ14</f>
        <v>4.3310696100000001</v>
      </c>
      <c r="AD97" s="286">
        <f>AVERAGE(AF97:AJ98)</f>
        <v>18.110030264400002</v>
      </c>
      <c r="AE97" s="285"/>
      <c r="AF97" s="287">
        <f>Ratios!AL14</f>
        <v>38.756335610000001</v>
      </c>
      <c r="AG97" s="287">
        <f>Ratios!AM14</f>
        <v>15.16130907</v>
      </c>
      <c r="AH97" s="287">
        <f>Ratios!AN14</f>
        <v>18.488033829999999</v>
      </c>
      <c r="AI97" s="287">
        <f>Ratios!AO14</f>
        <v>3.0191890319999999</v>
      </c>
      <c r="AJ97" s="295">
        <f>Ratios!AP14</f>
        <v>15.12528378</v>
      </c>
      <c r="AL97" s="299">
        <f t="shared" ref="AL97" si="313">AE60</f>
        <v>1.0767427970195806</v>
      </c>
      <c r="AM97" s="353">
        <f>AK60*(1+AL97)</f>
        <v>3939.581085946144</v>
      </c>
      <c r="AN97" s="353">
        <f>$AY95*$AX$84</f>
        <v>24.855331959000001</v>
      </c>
      <c r="AO97" s="298">
        <v>18.110030264400002</v>
      </c>
      <c r="AP97" s="353">
        <f>$AY97*$AZ$84</f>
        <v>27.165045396600004</v>
      </c>
      <c r="AQ97" s="355">
        <f>$AY97*$BA$84</f>
        <v>36.220060528800005</v>
      </c>
      <c r="AR97" s="237"/>
      <c r="AS97" s="180"/>
      <c r="AT97" s="180"/>
      <c r="AU97" s="180"/>
      <c r="AV97" s="180"/>
      <c r="AW97" s="297">
        <f>$AY97/$AW$84</f>
        <v>9.0550151322000012</v>
      </c>
      <c r="AX97" s="287">
        <f>$AY95*$AX$84</f>
        <v>24.855331959000001</v>
      </c>
      <c r="AY97" s="298">
        <v>18.110030264400002</v>
      </c>
      <c r="AZ97" s="287">
        <f>$AY97*$AZ$84</f>
        <v>27.165045396600004</v>
      </c>
      <c r="BA97" s="295">
        <f>$AY97*$BA$84</f>
        <v>36.220060528800005</v>
      </c>
      <c r="BB97" s="237"/>
      <c r="BC97" s="275"/>
      <c r="BD97" s="187"/>
    </row>
    <row r="98" spans="1:56" x14ac:dyDescent="0.15">
      <c r="A98" s="302"/>
      <c r="B98" s="286"/>
      <c r="C98" s="285"/>
      <c r="D98" s="287"/>
      <c r="E98" s="287"/>
      <c r="F98" s="287"/>
      <c r="G98" s="287"/>
      <c r="H98" s="287"/>
      <c r="I98" s="286"/>
      <c r="J98" s="285"/>
      <c r="K98" s="287"/>
      <c r="L98" s="287"/>
      <c r="M98" s="287"/>
      <c r="N98" s="287"/>
      <c r="O98" s="295"/>
      <c r="P98" s="286"/>
      <c r="Q98" s="285"/>
      <c r="R98" s="287"/>
      <c r="S98" s="287"/>
      <c r="T98" s="287"/>
      <c r="U98" s="287"/>
      <c r="V98" s="287"/>
      <c r="W98" s="286"/>
      <c r="X98" s="285"/>
      <c r="Y98" s="287"/>
      <c r="Z98" s="287"/>
      <c r="AA98" s="287"/>
      <c r="AB98" s="287"/>
      <c r="AC98" s="287"/>
      <c r="AD98" s="286"/>
      <c r="AE98" s="285"/>
      <c r="AF98" s="287"/>
      <c r="AG98" s="287"/>
      <c r="AH98" s="287"/>
      <c r="AI98" s="287"/>
      <c r="AJ98" s="295"/>
      <c r="AL98" s="299"/>
      <c r="AM98" s="353"/>
      <c r="AN98" s="353"/>
      <c r="AO98" s="298"/>
      <c r="AP98" s="353"/>
      <c r="AQ98" s="355"/>
      <c r="AR98" s="237"/>
      <c r="AS98" s="180"/>
      <c r="AT98" s="180"/>
      <c r="AU98" s="180"/>
      <c r="AV98" s="180"/>
      <c r="AW98" s="297"/>
      <c r="AX98" s="287"/>
      <c r="AY98" s="298"/>
      <c r="AZ98" s="287"/>
      <c r="BA98" s="295"/>
      <c r="BB98" s="237"/>
      <c r="BC98" s="275"/>
      <c r="BD98" s="187"/>
    </row>
    <row r="99" spans="1:56" x14ac:dyDescent="0.15">
      <c r="A99" s="302" t="e" vm="6">
        <v>#VALUE!</v>
      </c>
      <c r="B99" s="286">
        <f>AVERAGE(D99:H100)</f>
        <v>54.924536310000001</v>
      </c>
      <c r="C99" s="285"/>
      <c r="D99" s="287"/>
      <c r="E99" s="287"/>
      <c r="F99" s="287"/>
      <c r="G99" s="287"/>
      <c r="H99" s="287">
        <f>Ratios!R15</f>
        <v>54.924536310000001</v>
      </c>
      <c r="I99" s="286">
        <f>AVERAGE(K99:O100)</f>
        <v>-8.2983759639999999</v>
      </c>
      <c r="J99" s="285"/>
      <c r="K99" s="287">
        <f>Ratios!T15</f>
        <v>0</v>
      </c>
      <c r="L99" s="287">
        <f>Ratios!U15</f>
        <v>0</v>
      </c>
      <c r="M99" s="287">
        <f>Ratios!V15</f>
        <v>0</v>
      </c>
      <c r="N99" s="287">
        <f>Ratios!W15</f>
        <v>0</v>
      </c>
      <c r="O99" s="295">
        <f>Ratios!X15</f>
        <v>-41.491879820000001</v>
      </c>
      <c r="P99" s="286">
        <f>AVERAGE(R99:V100)</f>
        <v>1.2553543108</v>
      </c>
      <c r="Q99" s="285"/>
      <c r="R99" s="287">
        <v>0</v>
      </c>
      <c r="S99" s="287">
        <v>0</v>
      </c>
      <c r="T99" s="287">
        <v>0</v>
      </c>
      <c r="U99" s="287">
        <v>0</v>
      </c>
      <c r="V99" s="287">
        <f>Ratios!AD15</f>
        <v>6.2767715539999998</v>
      </c>
      <c r="W99" s="286">
        <f>AVERAGE(Y99:AC100)</f>
        <v>0.15574095977999999</v>
      </c>
      <c r="X99" s="285"/>
      <c r="Y99" s="287">
        <v>0</v>
      </c>
      <c r="Z99" s="287">
        <v>0</v>
      </c>
      <c r="AA99" s="287">
        <v>0</v>
      </c>
      <c r="AB99" s="287">
        <v>0</v>
      </c>
      <c r="AC99" s="287">
        <f>Ratios!AJ15</f>
        <v>0.77870479889999999</v>
      </c>
      <c r="AD99" s="286">
        <f>AVERAGE(AF99:AJ100)</f>
        <v>-7.3073608600000002</v>
      </c>
      <c r="AE99" s="285"/>
      <c r="AF99" s="287">
        <v>0</v>
      </c>
      <c r="AG99" s="287">
        <v>0</v>
      </c>
      <c r="AH99" s="287">
        <v>0</v>
      </c>
      <c r="AI99" s="287">
        <v>0</v>
      </c>
      <c r="AJ99" s="295">
        <f>Ratios!AP15</f>
        <v>-36.5368043</v>
      </c>
      <c r="AL99" s="299">
        <f t="shared" ref="AL99" si="314">AE62</f>
        <v>-7.906560377019507</v>
      </c>
      <c r="AM99" s="353">
        <f>AK62*(1+AL99)</f>
        <v>10144.45257361153</v>
      </c>
      <c r="AN99" s="353">
        <f>$AY97*$AX$84</f>
        <v>27.165045396600004</v>
      </c>
      <c r="AO99" s="298">
        <v>-7.3073608600000002</v>
      </c>
      <c r="AP99" s="353">
        <f>$AY99*$AZ$84</f>
        <v>-10.961041290000001</v>
      </c>
      <c r="AQ99" s="355">
        <f>$AY99*$BA$84</f>
        <v>-14.61472172</v>
      </c>
      <c r="AR99" s="237"/>
      <c r="AS99" s="180"/>
      <c r="AT99" s="180"/>
      <c r="AU99" s="180"/>
      <c r="AV99" s="180"/>
      <c r="AW99" s="297">
        <f>$AY99/$AW$84</f>
        <v>-3.6536804300000001</v>
      </c>
      <c r="AX99" s="287">
        <f>$AY97*$AX$84</f>
        <v>27.165045396600004</v>
      </c>
      <c r="AY99" s="298">
        <v>-7.3073608600000002</v>
      </c>
      <c r="AZ99" s="287">
        <f>$AY99*$AZ$84</f>
        <v>-10.961041290000001</v>
      </c>
      <c r="BA99" s="295">
        <f>$AY99*$BA$84</f>
        <v>-14.61472172</v>
      </c>
      <c r="BB99" s="237"/>
      <c r="BC99" s="275"/>
      <c r="BD99" s="187"/>
    </row>
    <row r="100" spans="1:56" x14ac:dyDescent="0.15">
      <c r="A100" s="302"/>
      <c r="B100" s="286"/>
      <c r="C100" s="285"/>
      <c r="D100" s="287"/>
      <c r="E100" s="287"/>
      <c r="F100" s="287"/>
      <c r="G100" s="287"/>
      <c r="H100" s="287"/>
      <c r="I100" s="286"/>
      <c r="J100" s="285"/>
      <c r="K100" s="287"/>
      <c r="L100" s="287"/>
      <c r="M100" s="287"/>
      <c r="N100" s="287"/>
      <c r="O100" s="295"/>
      <c r="P100" s="286"/>
      <c r="Q100" s="285"/>
      <c r="R100" s="287"/>
      <c r="S100" s="287"/>
      <c r="T100" s="287"/>
      <c r="U100" s="287"/>
      <c r="V100" s="287"/>
      <c r="W100" s="286"/>
      <c r="X100" s="285"/>
      <c r="Y100" s="287"/>
      <c r="Z100" s="287"/>
      <c r="AA100" s="287"/>
      <c r="AB100" s="287"/>
      <c r="AC100" s="287"/>
      <c r="AD100" s="286"/>
      <c r="AE100" s="285"/>
      <c r="AF100" s="287"/>
      <c r="AG100" s="287"/>
      <c r="AH100" s="287"/>
      <c r="AI100" s="287"/>
      <c r="AJ100" s="295"/>
      <c r="AL100" s="299"/>
      <c r="AM100" s="353"/>
      <c r="AN100" s="353"/>
      <c r="AO100" s="298"/>
      <c r="AP100" s="353"/>
      <c r="AQ100" s="355"/>
      <c r="AR100" s="237"/>
      <c r="AS100" s="180"/>
      <c r="AT100" s="180"/>
      <c r="AU100" s="180"/>
      <c r="AV100" s="180"/>
      <c r="AW100" s="297"/>
      <c r="AX100" s="287"/>
      <c r="AY100" s="298"/>
      <c r="AZ100" s="287"/>
      <c r="BA100" s="295"/>
      <c r="BB100" s="237"/>
      <c r="BC100" s="275"/>
      <c r="BD100" s="187"/>
    </row>
    <row r="101" spans="1:56" x14ac:dyDescent="0.15">
      <c r="A101" s="302" t="e" vm="4">
        <v>#VALUE!</v>
      </c>
      <c r="B101" s="286">
        <f>AVERAGE(D101:H102)</f>
        <v>11.814828240000001</v>
      </c>
      <c r="C101" s="285"/>
      <c r="D101" s="287">
        <f>Ratios!N16</f>
        <v>10.18689414</v>
      </c>
      <c r="E101" s="287">
        <f>Ratios!O16</f>
        <v>11.696715040000001</v>
      </c>
      <c r="F101" s="287">
        <f>Ratios!P16</f>
        <v>10.54734738</v>
      </c>
      <c r="G101" s="287">
        <f>Ratios!Q16</f>
        <v>14.942169010000001</v>
      </c>
      <c r="H101" s="287">
        <f>Ratios!R16</f>
        <v>11.701015630000001</v>
      </c>
      <c r="I101" s="286">
        <f>AVERAGE(K101:O102)</f>
        <v>58.204245386000004</v>
      </c>
      <c r="J101" s="285"/>
      <c r="K101" s="287">
        <f>Ratios!T16</f>
        <v>58.145905040000002</v>
      </c>
      <c r="L101" s="287">
        <f>Ratios!U16</f>
        <v>56.9259591</v>
      </c>
      <c r="M101" s="287">
        <f>Ratios!V16</f>
        <v>48.922648410000001</v>
      </c>
      <c r="N101" s="287">
        <f>Ratios!W16</f>
        <v>59.226122500000002</v>
      </c>
      <c r="O101" s="295">
        <f>Ratios!X16</f>
        <v>67.800591879999999</v>
      </c>
      <c r="P101" s="286">
        <f>AVERAGE(R101:V102)</f>
        <v>9.9658149422000015</v>
      </c>
      <c r="Q101" s="285"/>
      <c r="R101" s="287">
        <f>Ratios!Z16</f>
        <v>9.1751195150000004</v>
      </c>
      <c r="S101" s="287">
        <f>Ratios!AA16</f>
        <v>9.2084833830000008</v>
      </c>
      <c r="T101" s="287">
        <f>Ratios!AB16</f>
        <v>9.8989891229999998</v>
      </c>
      <c r="U101" s="287">
        <f>Ratios!AC16</f>
        <v>10.32711211</v>
      </c>
      <c r="V101" s="287">
        <f>Ratios!AD16</f>
        <v>11.21937058</v>
      </c>
      <c r="W101" s="286">
        <f>AVERAGE(Y101:AC102)</f>
        <v>8.2798690887999999</v>
      </c>
      <c r="X101" s="285"/>
      <c r="Y101" s="287">
        <f>Ratios!AF16</f>
        <v>6.1647838049999999</v>
      </c>
      <c r="Z101" s="287">
        <f>Ratios!AG16</f>
        <v>7.1738090339999996</v>
      </c>
      <c r="AA101" s="287">
        <f>Ratios!AH16</f>
        <v>8.2305054379999998</v>
      </c>
      <c r="AB101" s="287">
        <f>Ratios!AI16</f>
        <v>9.2670615569999999</v>
      </c>
      <c r="AC101" s="287">
        <f>Ratios!AJ16</f>
        <v>10.56318561</v>
      </c>
      <c r="AD101" s="286">
        <f>AVERAGE(AF101:AJ102)</f>
        <v>36.660127156000001</v>
      </c>
      <c r="AE101" s="285"/>
      <c r="AF101" s="287">
        <f>Ratios!AL16</f>
        <v>37.736464669999997</v>
      </c>
      <c r="AG101" s="287">
        <f>Ratios!AM16</f>
        <v>38.099204669999999</v>
      </c>
      <c r="AH101" s="287">
        <f>Ratios!AN16</f>
        <v>29.693069909999998</v>
      </c>
      <c r="AI101" s="287">
        <f>Ratios!AO16</f>
        <v>40.081951279999998</v>
      </c>
      <c r="AJ101" s="295">
        <f>Ratios!AP16</f>
        <v>37.689945250000001</v>
      </c>
      <c r="AL101" s="299">
        <f t="shared" ref="AL101" si="315">AE64</f>
        <v>0.26365292819770725</v>
      </c>
      <c r="AM101" s="353">
        <f>AK64*(1+AL101)</f>
        <v>64.999779320633664</v>
      </c>
      <c r="AN101" s="353">
        <f>$AY99*$AX$84</f>
        <v>-10.961041290000001</v>
      </c>
      <c r="AO101" s="298">
        <v>36.660127156000001</v>
      </c>
      <c r="AP101" s="353">
        <f>$AY101*$AZ$84</f>
        <v>54.990190734000002</v>
      </c>
      <c r="AQ101" s="355">
        <f>$AY101*$BA$84</f>
        <v>73.320254312000003</v>
      </c>
      <c r="AR101" s="237"/>
      <c r="AS101" s="180"/>
      <c r="AT101" s="180"/>
      <c r="AU101" s="180"/>
      <c r="AV101" s="180"/>
      <c r="AW101" s="297">
        <f>$AY101/$AW$84</f>
        <v>18.330063578000001</v>
      </c>
      <c r="AX101" s="287">
        <f>$AY99*$AX$84</f>
        <v>-10.961041290000001</v>
      </c>
      <c r="AY101" s="298">
        <v>36.660127156000001</v>
      </c>
      <c r="AZ101" s="287">
        <f>$AY101*$AZ$84</f>
        <v>54.990190734000002</v>
      </c>
      <c r="BA101" s="295">
        <f>$AY101*$BA$84</f>
        <v>73.320254312000003</v>
      </c>
      <c r="BB101" s="237"/>
      <c r="BC101" s="275"/>
      <c r="BD101" s="187"/>
    </row>
    <row r="102" spans="1:56" x14ac:dyDescent="0.15">
      <c r="A102" s="302"/>
      <c r="B102" s="286"/>
      <c r="C102" s="285"/>
      <c r="D102" s="287"/>
      <c r="E102" s="287"/>
      <c r="F102" s="287"/>
      <c r="G102" s="287"/>
      <c r="H102" s="287"/>
      <c r="I102" s="286"/>
      <c r="J102" s="285"/>
      <c r="K102" s="287"/>
      <c r="L102" s="287"/>
      <c r="M102" s="287"/>
      <c r="N102" s="287"/>
      <c r="O102" s="295"/>
      <c r="P102" s="286"/>
      <c r="Q102" s="285"/>
      <c r="R102" s="287"/>
      <c r="S102" s="287"/>
      <c r="T102" s="287"/>
      <c r="U102" s="287"/>
      <c r="V102" s="287"/>
      <c r="W102" s="286"/>
      <c r="X102" s="285"/>
      <c r="Y102" s="287"/>
      <c r="Z102" s="287"/>
      <c r="AA102" s="287"/>
      <c r="AB102" s="287"/>
      <c r="AC102" s="287"/>
      <c r="AD102" s="286"/>
      <c r="AE102" s="285"/>
      <c r="AF102" s="287"/>
      <c r="AG102" s="287"/>
      <c r="AH102" s="287"/>
      <c r="AI102" s="287"/>
      <c r="AJ102" s="295"/>
      <c r="AL102" s="299"/>
      <c r="AM102" s="353"/>
      <c r="AN102" s="353"/>
      <c r="AO102" s="298"/>
      <c r="AP102" s="353"/>
      <c r="AQ102" s="355"/>
      <c r="AR102" s="237"/>
      <c r="AS102" s="180"/>
      <c r="AT102" s="180"/>
      <c r="AU102" s="180"/>
      <c r="AV102" s="180"/>
      <c r="AW102" s="297"/>
      <c r="AX102" s="287"/>
      <c r="AY102" s="298"/>
      <c r="AZ102" s="287"/>
      <c r="BA102" s="295"/>
      <c r="BB102" s="237"/>
      <c r="BC102" s="275"/>
      <c r="BD102" s="187"/>
    </row>
    <row r="103" spans="1:56" x14ac:dyDescent="0.15">
      <c r="A103" s="302" t="e" vm="3">
        <v>#VALUE!</v>
      </c>
      <c r="B103" s="286">
        <f>AVERAGE(D103:H104)</f>
        <v>4.1206680233999995</v>
      </c>
      <c r="C103" s="285"/>
      <c r="D103" s="287">
        <f>Ratios!N17</f>
        <v>3.3172683059999999</v>
      </c>
      <c r="E103" s="287">
        <f>Ratios!O17</f>
        <v>4.609888303</v>
      </c>
      <c r="F103" s="287">
        <f>Ratios!P17</f>
        <v>4.0408502449999997</v>
      </c>
      <c r="G103" s="287">
        <f>Ratios!Q17</f>
        <v>3.6241552910000001</v>
      </c>
      <c r="H103" s="287">
        <f>Ratios!R17</f>
        <v>5.0111779719999996</v>
      </c>
      <c r="I103" s="286">
        <f>AVERAGE(K103:O104)</f>
        <v>428.2901409619999</v>
      </c>
      <c r="J103" s="285"/>
      <c r="K103" s="287">
        <f>Ratios!T17</f>
        <v>16.57253253</v>
      </c>
      <c r="L103" s="287">
        <f>Ratios!U17</f>
        <v>2067.3253639999998</v>
      </c>
      <c r="M103" s="287">
        <f>Ratios!V17</f>
        <v>18.048041569999999</v>
      </c>
      <c r="N103" s="287">
        <f>Ratios!W17</f>
        <v>15.93316212</v>
      </c>
      <c r="O103" s="295">
        <f>Ratios!X17</f>
        <v>23.57160459</v>
      </c>
      <c r="P103" s="286">
        <f>AVERAGE(R103:V104)</f>
        <v>9.6434941322000007</v>
      </c>
      <c r="Q103" s="285"/>
      <c r="R103" s="287">
        <f>Ratios!Z17</f>
        <v>13.099029509999999</v>
      </c>
      <c r="S103" s="287">
        <f>Ratios!AA17</f>
        <v>8.8514648640000004</v>
      </c>
      <c r="T103" s="287">
        <f>Ratios!AB17</f>
        <v>7.538962497</v>
      </c>
      <c r="U103" s="287">
        <f>Ratios!AC17</f>
        <v>8.9518413599999995</v>
      </c>
      <c r="V103" s="287">
        <f>Ratios!AD17</f>
        <v>9.7761724300000008</v>
      </c>
      <c r="W103" s="286">
        <f>AVERAGE(Y103:AC104)</f>
        <v>10.941703262199999</v>
      </c>
      <c r="X103" s="285"/>
      <c r="Y103" s="287">
        <f>Ratios!AF17</f>
        <v>9.5078233310000009</v>
      </c>
      <c r="Z103" s="287">
        <f>Ratios!AG17</f>
        <v>10.10653555</v>
      </c>
      <c r="AA103" s="287">
        <f>Ratios!AH17</f>
        <v>11.65596227</v>
      </c>
      <c r="AB103" s="287">
        <f>Ratios!AI17</f>
        <v>11.63857413</v>
      </c>
      <c r="AC103" s="287">
        <f>Ratios!AJ17</f>
        <v>11.799621030000001</v>
      </c>
      <c r="AD103" s="286">
        <f>AVERAGE(AF103:AJ104)</f>
        <v>13.416910139999999</v>
      </c>
      <c r="AE103" s="285"/>
      <c r="AF103" s="287">
        <f>Ratios!AL17</f>
        <v>11.74384249</v>
      </c>
      <c r="AG103" s="287">
        <f>Ratios!AM17</f>
        <v>15.08846235</v>
      </c>
      <c r="AH103" s="287">
        <f>Ratios!AN17</f>
        <v>13.52970472</v>
      </c>
      <c r="AI103" s="287">
        <f>Ratios!AO17</f>
        <v>11.08894946</v>
      </c>
      <c r="AJ103" s="295">
        <f>Ratios!AP17</f>
        <v>15.63359168</v>
      </c>
      <c r="AL103" s="299">
        <f t="shared" ref="AL103" si="316">AE66</f>
        <v>0.60444609140297145</v>
      </c>
      <c r="AM103" s="353">
        <f>AK66*(1+AL103)</f>
        <v>16382.999039315742</v>
      </c>
      <c r="AN103" s="353">
        <f>$AY101*$AX$84</f>
        <v>54.990190734000002</v>
      </c>
      <c r="AO103" s="298">
        <v>13.416910139999999</v>
      </c>
      <c r="AP103" s="353">
        <f>$AY103*$AZ$84</f>
        <v>20.125365209999998</v>
      </c>
      <c r="AQ103" s="355">
        <f>$AY103*$BA$84</f>
        <v>26.833820279999998</v>
      </c>
      <c r="AR103" s="237"/>
      <c r="AS103" s="180"/>
      <c r="AT103" s="180"/>
      <c r="AU103" s="180"/>
      <c r="AV103" s="180"/>
      <c r="AW103" s="297">
        <f>$AY103/$AW$84</f>
        <v>6.7084550699999994</v>
      </c>
      <c r="AX103" s="287">
        <f>$AY101*$AX$84</f>
        <v>54.990190734000002</v>
      </c>
      <c r="AY103" s="298">
        <v>13.416910139999999</v>
      </c>
      <c r="AZ103" s="287">
        <f>$AY103*$AZ$84</f>
        <v>20.125365209999998</v>
      </c>
      <c r="BA103" s="295">
        <f>$AY103*$BA$84</f>
        <v>26.833820279999998</v>
      </c>
      <c r="BB103" s="237"/>
      <c r="BC103" s="275"/>
      <c r="BD103" s="187"/>
    </row>
    <row r="104" spans="1:56" x14ac:dyDescent="0.15">
      <c r="A104" s="302"/>
      <c r="B104" s="286"/>
      <c r="C104" s="285"/>
      <c r="D104" s="287"/>
      <c r="E104" s="287"/>
      <c r="F104" s="287"/>
      <c r="G104" s="287"/>
      <c r="H104" s="287"/>
      <c r="I104" s="286"/>
      <c r="J104" s="285"/>
      <c r="K104" s="287"/>
      <c r="L104" s="287"/>
      <c r="M104" s="287"/>
      <c r="N104" s="287"/>
      <c r="O104" s="295"/>
      <c r="P104" s="286"/>
      <c r="Q104" s="285"/>
      <c r="R104" s="287"/>
      <c r="S104" s="287"/>
      <c r="T104" s="287"/>
      <c r="U104" s="287"/>
      <c r="V104" s="287"/>
      <c r="W104" s="286"/>
      <c r="X104" s="285"/>
      <c r="Y104" s="287"/>
      <c r="Z104" s="287"/>
      <c r="AA104" s="287"/>
      <c r="AB104" s="287"/>
      <c r="AC104" s="287"/>
      <c r="AD104" s="286"/>
      <c r="AE104" s="285"/>
      <c r="AF104" s="287"/>
      <c r="AG104" s="287"/>
      <c r="AH104" s="287"/>
      <c r="AI104" s="287"/>
      <c r="AJ104" s="295"/>
      <c r="AL104" s="299"/>
      <c r="AM104" s="353"/>
      <c r="AN104" s="353"/>
      <c r="AO104" s="298"/>
      <c r="AP104" s="353"/>
      <c r="AQ104" s="355"/>
      <c r="AR104" s="237"/>
      <c r="AS104" s="180"/>
      <c r="AT104" s="180"/>
      <c r="AU104" s="180"/>
      <c r="AV104" s="180"/>
      <c r="AW104" s="297"/>
      <c r="AX104" s="287"/>
      <c r="AY104" s="298"/>
      <c r="AZ104" s="287"/>
      <c r="BA104" s="295"/>
      <c r="BB104" s="237"/>
      <c r="BC104" s="275"/>
      <c r="BD104" s="187"/>
    </row>
    <row r="105" spans="1:56" x14ac:dyDescent="0.15">
      <c r="A105" s="302" t="e" vm="5">
        <v>#VALUE!</v>
      </c>
      <c r="B105" s="286">
        <f>AVERAGE(D105:H106)</f>
        <v>10.0415354572</v>
      </c>
      <c r="C105" s="285"/>
      <c r="D105" s="287">
        <f>Ratios!N18</f>
        <v>5.6714043030000001</v>
      </c>
      <c r="E105" s="287">
        <f>Ratios!O18</f>
        <v>9.1574409429999992</v>
      </c>
      <c r="F105" s="287">
        <f>Ratios!P18</f>
        <v>12.21853187</v>
      </c>
      <c r="G105" s="287">
        <f>Ratios!Q18</f>
        <v>12.969027730000001</v>
      </c>
      <c r="H105" s="287">
        <f>Ratios!R18</f>
        <v>10.191272440000001</v>
      </c>
      <c r="I105" s="286">
        <f>AVERAGE(K105:O106)</f>
        <v>-172.72146337599997</v>
      </c>
      <c r="J105" s="285"/>
      <c r="K105" s="287">
        <f>Ratios!T18</f>
        <v>92.676376989999994</v>
      </c>
      <c r="L105" s="287">
        <f>Ratios!U18</f>
        <v>66.766327630000006</v>
      </c>
      <c r="M105" s="287">
        <f>Ratios!V18</f>
        <v>84.066343500000002</v>
      </c>
      <c r="N105" s="287">
        <f>Ratios!W18</f>
        <v>-1046.0608749999999</v>
      </c>
      <c r="O105" s="295">
        <f>Ratios!X18</f>
        <v>-61.055489999999999</v>
      </c>
      <c r="P105" s="286">
        <f>AVERAGE(R105:V106)</f>
        <v>15.363164192000003</v>
      </c>
      <c r="Q105" s="285"/>
      <c r="R105" s="287">
        <f>Ratios!Z18</f>
        <v>10.16430705</v>
      </c>
      <c r="S105" s="287">
        <f>Ratios!AA18</f>
        <v>12.903353859999999</v>
      </c>
      <c r="T105" s="287">
        <f>Ratios!AB18</f>
        <v>16.605267220000002</v>
      </c>
      <c r="U105" s="287">
        <f>Ratios!AC18</f>
        <v>18.817663960000001</v>
      </c>
      <c r="V105" s="287">
        <f>Ratios!AD18</f>
        <v>18.32522887</v>
      </c>
      <c r="W105" s="286">
        <f>AVERAGE(Y105:AC106)</f>
        <v>10.717585244000002</v>
      </c>
      <c r="X105" s="285"/>
      <c r="Y105" s="287">
        <f>Ratios!AF18</f>
        <v>7.5148936180000003</v>
      </c>
      <c r="Z105" s="287">
        <f>Ratios!AG18</f>
        <v>9.4873666720000003</v>
      </c>
      <c r="AA105" s="287">
        <f>Ratios!AH18</f>
        <v>11.5439401</v>
      </c>
      <c r="AB105" s="287">
        <f>Ratios!AI18</f>
        <v>12.356361890000001</v>
      </c>
      <c r="AC105" s="287">
        <f>Ratios!AJ18</f>
        <v>12.68536394</v>
      </c>
      <c r="AD105" s="286">
        <f>AVERAGE(AF105:AJ106)</f>
        <v>50.488120156000015</v>
      </c>
      <c r="AE105" s="285"/>
      <c r="AF105" s="287">
        <f>Ratios!AL18</f>
        <v>40.977270480000001</v>
      </c>
      <c r="AG105" s="287">
        <f>Ratios!AM18</f>
        <v>46.546221379999999</v>
      </c>
      <c r="AH105" s="287">
        <f>Ratios!AN18</f>
        <v>60.465329480000001</v>
      </c>
      <c r="AI105" s="287">
        <f>Ratios!AO18</f>
        <v>186.94578440000001</v>
      </c>
      <c r="AJ105" s="295">
        <f>Ratios!AP18</f>
        <v>-82.494004959999998</v>
      </c>
      <c r="AL105" s="299">
        <f t="shared" ref="AL105" si="317">AE68</f>
        <v>-2.2951007483703427E-2</v>
      </c>
      <c r="AM105" s="353">
        <f>AK68*(1+AL105)</f>
        <v>-111.69233262849296</v>
      </c>
      <c r="AN105" s="353">
        <f>$AY103*$AX$84</f>
        <v>20.125365209999998</v>
      </c>
      <c r="AO105" s="298">
        <v>50.488120156000015</v>
      </c>
      <c r="AP105" s="353">
        <f>$AY105*$AZ$84</f>
        <v>75.732180234000026</v>
      </c>
      <c r="AQ105" s="355">
        <f>$AY105*$BA$84</f>
        <v>100.97624031200003</v>
      </c>
      <c r="AR105" s="237"/>
      <c r="AS105" s="180"/>
      <c r="AT105" s="180"/>
      <c r="AU105" s="180"/>
      <c r="AV105" s="180"/>
      <c r="AW105" s="297">
        <f>$AY105/$AW$84</f>
        <v>25.244060078000008</v>
      </c>
      <c r="AX105" s="287">
        <f>$AY103*$AX$84</f>
        <v>20.125365209999998</v>
      </c>
      <c r="AY105" s="298">
        <v>50.488120156000015</v>
      </c>
      <c r="AZ105" s="287">
        <f>$AY105*$AZ$84</f>
        <v>75.732180234000026</v>
      </c>
      <c r="BA105" s="295">
        <f>$AY105*$BA$84</f>
        <v>100.97624031200003</v>
      </c>
      <c r="BB105" s="237"/>
      <c r="BC105" s="275"/>
      <c r="BD105" s="187"/>
    </row>
    <row r="106" spans="1:56" x14ac:dyDescent="0.15">
      <c r="A106" s="302"/>
      <c r="B106" s="286"/>
      <c r="C106" s="285"/>
      <c r="D106" s="287"/>
      <c r="E106" s="287"/>
      <c r="F106" s="287"/>
      <c r="G106" s="287"/>
      <c r="H106" s="287"/>
      <c r="I106" s="286"/>
      <c r="J106" s="285"/>
      <c r="K106" s="287"/>
      <c r="L106" s="287"/>
      <c r="M106" s="287"/>
      <c r="N106" s="287"/>
      <c r="O106" s="295"/>
      <c r="P106" s="286"/>
      <c r="Q106" s="285"/>
      <c r="R106" s="287"/>
      <c r="S106" s="287"/>
      <c r="T106" s="287"/>
      <c r="U106" s="287"/>
      <c r="V106" s="287"/>
      <c r="W106" s="286"/>
      <c r="X106" s="285"/>
      <c r="Y106" s="287"/>
      <c r="Z106" s="287"/>
      <c r="AA106" s="287"/>
      <c r="AB106" s="287"/>
      <c r="AC106" s="287"/>
      <c r="AD106" s="286"/>
      <c r="AE106" s="285"/>
      <c r="AF106" s="287"/>
      <c r="AG106" s="287"/>
      <c r="AH106" s="287"/>
      <c r="AI106" s="287"/>
      <c r="AJ106" s="295"/>
      <c r="AL106" s="299"/>
      <c r="AM106" s="353"/>
      <c r="AN106" s="353"/>
      <c r="AO106" s="298"/>
      <c r="AP106" s="353"/>
      <c r="AQ106" s="355"/>
      <c r="AR106" s="237"/>
      <c r="AS106" s="180"/>
      <c r="AT106" s="180"/>
      <c r="AU106" s="180"/>
      <c r="AV106" s="180"/>
      <c r="AW106" s="297"/>
      <c r="AX106" s="287"/>
      <c r="AY106" s="298"/>
      <c r="AZ106" s="287"/>
      <c r="BA106" s="295"/>
      <c r="BB106" s="237"/>
      <c r="BC106" s="275"/>
      <c r="BD106" s="187"/>
    </row>
    <row r="107" spans="1:56" x14ac:dyDescent="0.15">
      <c r="A107" s="302" t="e" vm="9">
        <v>#VALUE!</v>
      </c>
      <c r="B107" s="286">
        <f>AVERAGE(D107:H108)</f>
        <v>17.618033985</v>
      </c>
      <c r="C107" s="285"/>
      <c r="D107" s="287"/>
      <c r="E107" s="287"/>
      <c r="F107" s="287"/>
      <c r="G107" s="287">
        <f>Ratios!Q19</f>
        <v>14.489202239999999</v>
      </c>
      <c r="H107" s="287">
        <f>Ratios!R19</f>
        <v>20.74686573</v>
      </c>
      <c r="I107" s="286">
        <f>AVERAGE(K107:O108)</f>
        <v>34.770943983999999</v>
      </c>
      <c r="J107" s="285"/>
      <c r="K107" s="287">
        <v>0</v>
      </c>
      <c r="L107" s="287">
        <v>0</v>
      </c>
      <c r="M107" s="287">
        <v>0</v>
      </c>
      <c r="N107" s="287">
        <f>Ratios!W19</f>
        <v>-18.91817228</v>
      </c>
      <c r="O107" s="295">
        <f>Ratios!X19</f>
        <v>192.7728922</v>
      </c>
      <c r="P107" s="286">
        <f>AVERAGE(R107:V108)</f>
        <v>1.5199407973999999</v>
      </c>
      <c r="Q107" s="285"/>
      <c r="R107" s="287">
        <v>0</v>
      </c>
      <c r="S107" s="287">
        <v>0</v>
      </c>
      <c r="T107" s="287">
        <v>0</v>
      </c>
      <c r="U107" s="287">
        <f>Ratios!AC19</f>
        <v>3.6292081390000002</v>
      </c>
      <c r="V107" s="287">
        <f>Ratios!AD19</f>
        <v>3.9704958480000001</v>
      </c>
      <c r="W107" s="286">
        <f>AVERAGE(Y107:AC108)</f>
        <v>0.91369710419999994</v>
      </c>
      <c r="X107" s="285"/>
      <c r="Y107" s="287">
        <f>Ratios!AF19</f>
        <v>0</v>
      </c>
      <c r="Z107" s="287">
        <f>Ratios!AG19</f>
        <v>0</v>
      </c>
      <c r="AA107" s="287">
        <f>Ratios!AH19</f>
        <v>0</v>
      </c>
      <c r="AB107" s="287">
        <f>Ratios!AI19</f>
        <v>2.0601548319999998</v>
      </c>
      <c r="AC107" s="287">
        <f>Ratios!AJ19</f>
        <v>2.5083306890000001</v>
      </c>
      <c r="AD107" s="286">
        <f>AVERAGE(AF107:AJ108)</f>
        <v>3.8631900860000004</v>
      </c>
      <c r="AE107" s="285"/>
      <c r="AF107" s="287">
        <v>0</v>
      </c>
      <c r="AG107" s="287">
        <v>0</v>
      </c>
      <c r="AH107" s="287">
        <v>0</v>
      </c>
      <c r="AI107" s="287">
        <f>Ratios!AO19</f>
        <v>-76.815663060000006</v>
      </c>
      <c r="AJ107" s="295">
        <f>Ratios!AP19</f>
        <v>96.131613490000007</v>
      </c>
      <c r="AL107" s="299">
        <f t="shared" ref="AL107" si="318">AE70</f>
        <v>0.20966598488057597</v>
      </c>
      <c r="AM107" s="353">
        <f>AK70*(1+AL107)</f>
        <v>103.3792647338789</v>
      </c>
      <c r="AN107" s="353">
        <f>$AY105*$AX$84</f>
        <v>75.732180234000026</v>
      </c>
      <c r="AO107" s="298">
        <v>3.8631900860000004</v>
      </c>
      <c r="AP107" s="353">
        <f>$AY107*$AZ$84</f>
        <v>5.794785129000001</v>
      </c>
      <c r="AQ107" s="355">
        <f>$AY107*$BA$84</f>
        <v>7.7263801720000007</v>
      </c>
      <c r="AR107" s="237"/>
      <c r="AS107" s="180"/>
      <c r="AT107" s="180"/>
      <c r="AU107" s="180"/>
      <c r="AV107" s="180"/>
      <c r="AW107" s="297">
        <f>$AY107/$AW$84</f>
        <v>1.9315950430000002</v>
      </c>
      <c r="AX107" s="287">
        <f>$AY105*$AX$84</f>
        <v>75.732180234000026</v>
      </c>
      <c r="AY107" s="298">
        <v>3.8631900860000004</v>
      </c>
      <c r="AZ107" s="287">
        <f>$AY107*$AZ$84</f>
        <v>5.794785129000001</v>
      </c>
      <c r="BA107" s="295">
        <f>$AY107*$BA$84</f>
        <v>7.7263801720000007</v>
      </c>
      <c r="BB107" s="237"/>
      <c r="BC107" s="275"/>
      <c r="BD107" s="187"/>
    </row>
    <row r="108" spans="1:56" x14ac:dyDescent="0.15">
      <c r="A108" s="302"/>
      <c r="B108" s="286"/>
      <c r="C108" s="285"/>
      <c r="D108" s="287"/>
      <c r="E108" s="287"/>
      <c r="F108" s="287"/>
      <c r="G108" s="287"/>
      <c r="H108" s="287"/>
      <c r="I108" s="286"/>
      <c r="J108" s="285"/>
      <c r="K108" s="287"/>
      <c r="L108" s="287"/>
      <c r="M108" s="287"/>
      <c r="N108" s="287"/>
      <c r="O108" s="295"/>
      <c r="P108" s="286"/>
      <c r="Q108" s="285"/>
      <c r="R108" s="287"/>
      <c r="S108" s="287"/>
      <c r="T108" s="287"/>
      <c r="U108" s="287"/>
      <c r="V108" s="287"/>
      <c r="W108" s="286"/>
      <c r="X108" s="285"/>
      <c r="Y108" s="287"/>
      <c r="Z108" s="287"/>
      <c r="AA108" s="287"/>
      <c r="AB108" s="287"/>
      <c r="AC108" s="287"/>
      <c r="AD108" s="286"/>
      <c r="AE108" s="285"/>
      <c r="AF108" s="287"/>
      <c r="AG108" s="287"/>
      <c r="AH108" s="287"/>
      <c r="AI108" s="287"/>
      <c r="AJ108" s="295"/>
      <c r="AL108" s="299"/>
      <c r="AM108" s="353"/>
      <c r="AN108" s="353"/>
      <c r="AO108" s="298"/>
      <c r="AP108" s="353"/>
      <c r="AQ108" s="355"/>
      <c r="AR108" s="237"/>
      <c r="AS108" s="180"/>
      <c r="AT108" s="180"/>
      <c r="AU108" s="180"/>
      <c r="AV108" s="180"/>
      <c r="AW108" s="297"/>
      <c r="AX108" s="287"/>
      <c r="AY108" s="298"/>
      <c r="AZ108" s="287"/>
      <c r="BA108" s="295"/>
      <c r="BB108" s="237"/>
      <c r="BC108" s="275"/>
      <c r="BD108" s="187"/>
    </row>
    <row r="109" spans="1:56" x14ac:dyDescent="0.15">
      <c r="A109" s="302" t="e" vm="14">
        <v>#VALUE!</v>
      </c>
      <c r="B109" s="286">
        <f>AVERAGE(D109:H110)</f>
        <v>8.4038288643999994</v>
      </c>
      <c r="C109" s="285"/>
      <c r="D109" s="287">
        <f>Ratios!N20</f>
        <v>5.2029202899999998</v>
      </c>
      <c r="E109" s="287">
        <f>Ratios!O20</f>
        <v>7.3484807439999997</v>
      </c>
      <c r="F109" s="287">
        <f>Ratios!P20</f>
        <v>9.0235500769999994</v>
      </c>
      <c r="G109" s="287">
        <f>Ratios!Q20</f>
        <v>10.82242529</v>
      </c>
      <c r="H109" s="287">
        <f>Ratios!R20</f>
        <v>9.621767921</v>
      </c>
      <c r="I109" s="286">
        <f>AVERAGE(K109:O110)</f>
        <v>-38.066318828</v>
      </c>
      <c r="J109" s="285"/>
      <c r="K109" s="287">
        <f>Ratios!T20</f>
        <v>-22.99262817</v>
      </c>
      <c r="L109" s="287">
        <f>Ratios!U20</f>
        <v>-32.292699849999998</v>
      </c>
      <c r="M109" s="287">
        <f>Ratios!V20</f>
        <v>-54.79102288</v>
      </c>
      <c r="N109" s="287">
        <f>Ratios!W20</f>
        <v>-45.051305450000001</v>
      </c>
      <c r="O109" s="295">
        <f>Ratios!X20</f>
        <v>-35.203937789999998</v>
      </c>
      <c r="P109" s="286">
        <f>AVERAGE(R109:V110)</f>
        <v>0.65846678748000009</v>
      </c>
      <c r="Q109" s="285"/>
      <c r="R109" s="287">
        <f>Ratios!Z20</f>
        <v>0.56231294939999998</v>
      </c>
      <c r="S109" s="287">
        <f>Ratios!AA20</f>
        <v>1.8795731309999999</v>
      </c>
      <c r="T109" s="287">
        <f>Ratios!AB20</f>
        <v>1.7066477200000001</v>
      </c>
      <c r="U109" s="287">
        <f>Ratios!AC20</f>
        <v>1.3946485310000001</v>
      </c>
      <c r="V109" s="287">
        <f>Ratios!AD20</f>
        <v>-2.2508483940000001</v>
      </c>
      <c r="W109" s="286">
        <f>AVERAGE(Y109:AC110)</f>
        <v>6.8456804157999995</v>
      </c>
      <c r="X109" s="285"/>
      <c r="Y109" s="287">
        <f>Ratios!AF20</f>
        <v>4.6781420139999996</v>
      </c>
      <c r="Z109" s="287">
        <f>Ratios!AG20</f>
        <v>5.2541472650000003</v>
      </c>
      <c r="AA109" s="287">
        <f>Ratios!AH20</f>
        <v>6.7091111019999996</v>
      </c>
      <c r="AB109" s="287">
        <f>Ratios!AI20</f>
        <v>8.0222314029999993</v>
      </c>
      <c r="AC109" s="287">
        <f>Ratios!AJ20</f>
        <v>9.5647702950000006</v>
      </c>
      <c r="AD109" s="286">
        <f>AVERAGE(AF109:AJ110)</f>
        <v>-71.777421445999991</v>
      </c>
      <c r="AE109" s="285"/>
      <c r="AF109" s="287">
        <f>Ratios!AL20</f>
        <v>-24.799461130000001</v>
      </c>
      <c r="AG109" s="287">
        <f>Ratios!AM20</f>
        <v>-47.85958342</v>
      </c>
      <c r="AH109" s="287">
        <f>Ratios!AN20</f>
        <v>-126.0993732</v>
      </c>
      <c r="AI109" s="287">
        <f>Ratios!AO20</f>
        <v>-93.180107640000003</v>
      </c>
      <c r="AJ109" s="295">
        <f>Ratios!AP20</f>
        <v>-66.948581840000003</v>
      </c>
      <c r="AL109" s="299">
        <f t="shared" ref="AL109" si="319">AE72</f>
        <v>-0.4884559844338387</v>
      </c>
      <c r="AM109" s="353">
        <f>AK72*(1+AL109)</f>
        <v>-83.184218547275748</v>
      </c>
      <c r="AN109" s="353">
        <f>$AY107*$AX$84</f>
        <v>5.794785129000001</v>
      </c>
      <c r="AO109" s="298">
        <v>-71.777421445999991</v>
      </c>
      <c r="AP109" s="353">
        <f>$AY109*$AZ$84</f>
        <v>-107.66613216899998</v>
      </c>
      <c r="AQ109" s="355">
        <f>$AY109*$BA$84</f>
        <v>-143.55484289199998</v>
      </c>
      <c r="AR109" s="237"/>
      <c r="AS109" s="180"/>
      <c r="AT109" s="180"/>
      <c r="AU109" s="180"/>
      <c r="AV109" s="180"/>
      <c r="AW109" s="297">
        <f>$AY109/$AW$84</f>
        <v>-35.888710722999996</v>
      </c>
      <c r="AX109" s="287">
        <f>$AY107*$AX$84</f>
        <v>5.794785129000001</v>
      </c>
      <c r="AY109" s="298">
        <v>-71.777421445999991</v>
      </c>
      <c r="AZ109" s="287">
        <f>$AY109*$AZ$84</f>
        <v>-107.66613216899998</v>
      </c>
      <c r="BA109" s="295">
        <f>$AY109*$BA$84</f>
        <v>-143.55484289199998</v>
      </c>
      <c r="BB109" s="237"/>
      <c r="BC109" s="275"/>
      <c r="BD109" s="187"/>
    </row>
    <row r="110" spans="1:56" x14ac:dyDescent="0.15">
      <c r="A110" s="302"/>
      <c r="B110" s="286"/>
      <c r="C110" s="285"/>
      <c r="D110" s="287"/>
      <c r="E110" s="287"/>
      <c r="F110" s="287"/>
      <c r="G110" s="287"/>
      <c r="H110" s="287"/>
      <c r="I110" s="286"/>
      <c r="J110" s="285"/>
      <c r="K110" s="287"/>
      <c r="L110" s="287"/>
      <c r="M110" s="287"/>
      <c r="N110" s="287"/>
      <c r="O110" s="295"/>
      <c r="P110" s="286"/>
      <c r="Q110" s="285"/>
      <c r="R110" s="287"/>
      <c r="S110" s="287"/>
      <c r="T110" s="287"/>
      <c r="U110" s="287"/>
      <c r="V110" s="287"/>
      <c r="W110" s="286"/>
      <c r="X110" s="285"/>
      <c r="Y110" s="287"/>
      <c r="Z110" s="287"/>
      <c r="AA110" s="287"/>
      <c r="AB110" s="287"/>
      <c r="AC110" s="287"/>
      <c r="AD110" s="286"/>
      <c r="AE110" s="285"/>
      <c r="AF110" s="287"/>
      <c r="AG110" s="287"/>
      <c r="AH110" s="287"/>
      <c r="AI110" s="287"/>
      <c r="AJ110" s="295"/>
      <c r="AL110" s="299"/>
      <c r="AM110" s="353"/>
      <c r="AN110" s="353"/>
      <c r="AO110" s="298"/>
      <c r="AP110" s="353"/>
      <c r="AQ110" s="355"/>
      <c r="AR110" s="237"/>
      <c r="AS110" s="180"/>
      <c r="AT110" s="180"/>
      <c r="AU110" s="180"/>
      <c r="AV110" s="180"/>
      <c r="AW110" s="297"/>
      <c r="AX110" s="287"/>
      <c r="AY110" s="298"/>
      <c r="AZ110" s="287"/>
      <c r="BA110" s="295"/>
      <c r="BB110" s="237"/>
      <c r="BC110" s="275"/>
      <c r="BD110" s="187"/>
    </row>
    <row r="111" spans="1:56" x14ac:dyDescent="0.15">
      <c r="A111" s="302" t="e" vm="13">
        <v>#VALUE!</v>
      </c>
      <c r="B111" s="286">
        <f>AVERAGE(D111:H112)</f>
        <v>8.443762992249999</v>
      </c>
      <c r="C111" s="285"/>
      <c r="D111" s="287"/>
      <c r="E111" s="287">
        <f>Ratios!O21</f>
        <v>5.4620492589999996</v>
      </c>
      <c r="F111" s="287">
        <f>Ratios!P21</f>
        <v>7.4518037369999996</v>
      </c>
      <c r="G111" s="287">
        <f>Ratios!Q21</f>
        <v>11.355513739999999</v>
      </c>
      <c r="H111" s="287">
        <f>Ratios!R21</f>
        <v>9.5056852329999995</v>
      </c>
      <c r="I111" s="286">
        <f>AVERAGE(K111:O112)</f>
        <v>-54.747109122000005</v>
      </c>
      <c r="J111" s="285"/>
      <c r="K111" s="287">
        <v>0</v>
      </c>
      <c r="L111" s="287">
        <f>Ratios!U21</f>
        <v>-19.86280777</v>
      </c>
      <c r="M111" s="287">
        <f>Ratios!V21</f>
        <v>-26.686448039999998</v>
      </c>
      <c r="N111" s="287">
        <f>Ratios!W21</f>
        <v>-116.9861602</v>
      </c>
      <c r="O111" s="295">
        <f>Ratios!X21</f>
        <v>-110.2001296</v>
      </c>
      <c r="P111" s="286">
        <f>AVERAGE(R111:V112)</f>
        <v>1.3628705564000001</v>
      </c>
      <c r="Q111" s="285"/>
      <c r="R111" s="287">
        <v>0</v>
      </c>
      <c r="S111" s="287">
        <f>Ratios!AA21</f>
        <v>2.268777134</v>
      </c>
      <c r="T111" s="287">
        <f>Ratios!AB21</f>
        <v>1.030110192</v>
      </c>
      <c r="U111" s="287">
        <f>Ratios!AC21</f>
        <v>1.491599758</v>
      </c>
      <c r="V111" s="287">
        <f>Ratios!AD21</f>
        <v>2.0238656979999998</v>
      </c>
      <c r="W111" s="286">
        <f>AVERAGE(Y111:AC112)</f>
        <v>3.6238754988000004</v>
      </c>
      <c r="X111" s="285"/>
      <c r="Y111" s="287">
        <f>Ratios!AF21</f>
        <v>0</v>
      </c>
      <c r="Z111" s="287">
        <f>Ratios!AG21</f>
        <v>4.9816467610000004</v>
      </c>
      <c r="AA111" s="287">
        <f>Ratios!AH21</f>
        <v>3.6930655950000002</v>
      </c>
      <c r="AB111" s="287">
        <f>Ratios!AI21</f>
        <v>4.3582354050000003</v>
      </c>
      <c r="AC111" s="287">
        <f>Ratios!AJ21</f>
        <v>5.0864297330000001</v>
      </c>
      <c r="AD111" s="286">
        <f>AVERAGE(AF111:AJ112)</f>
        <v>-88.341729916000006</v>
      </c>
      <c r="AE111" s="285"/>
      <c r="AF111" s="287">
        <v>0</v>
      </c>
      <c r="AG111" s="287">
        <f>Ratios!AM21</f>
        <v>-20.002762870000002</v>
      </c>
      <c r="AH111" s="287">
        <f>Ratios!AN21</f>
        <v>-32.667055310000002</v>
      </c>
      <c r="AI111" s="287">
        <f>Ratios!AO21</f>
        <v>-182.4638861</v>
      </c>
      <c r="AJ111" s="295">
        <f>Ratios!AP21</f>
        <v>-206.5749453</v>
      </c>
      <c r="AL111" s="299">
        <f t="shared" ref="AL111" si="320">AE74</f>
        <v>-0.46163464040159979</v>
      </c>
      <c r="AM111" s="353">
        <f>AK74*(1+AL111)</f>
        <v>-49.253970018938432</v>
      </c>
      <c r="AN111" s="353">
        <f>$AY109*$AX$84</f>
        <v>-107.66613216899998</v>
      </c>
      <c r="AO111" s="298">
        <v>-88.341729916000006</v>
      </c>
      <c r="AP111" s="353">
        <f>$AY111*$AZ$84</f>
        <v>-132.512594874</v>
      </c>
      <c r="AQ111" s="355">
        <f>$AY111*$BA$84</f>
        <v>-176.68345983200001</v>
      </c>
      <c r="AR111" s="237"/>
      <c r="AS111" s="180"/>
      <c r="AT111" s="180"/>
      <c r="AU111" s="180"/>
      <c r="AV111" s="180"/>
      <c r="AW111" s="297">
        <f>$AY111/$AW$84</f>
        <v>-44.170864958000003</v>
      </c>
      <c r="AX111" s="287">
        <f>$AY109*$AX$84</f>
        <v>-107.66613216899998</v>
      </c>
      <c r="AY111" s="298">
        <v>-88.341729916000006</v>
      </c>
      <c r="AZ111" s="287">
        <f>$AY111*$AZ$84</f>
        <v>-132.512594874</v>
      </c>
      <c r="BA111" s="295">
        <f>$AY111*$BA$84</f>
        <v>-176.68345983200001</v>
      </c>
      <c r="BB111" s="237"/>
      <c r="BC111" s="275"/>
      <c r="BD111" s="187"/>
    </row>
    <row r="112" spans="1:56" x14ac:dyDescent="0.15">
      <c r="A112" s="302"/>
      <c r="B112" s="286"/>
      <c r="C112" s="285"/>
      <c r="D112" s="287"/>
      <c r="E112" s="287"/>
      <c r="F112" s="287"/>
      <c r="G112" s="287"/>
      <c r="H112" s="287"/>
      <c r="I112" s="286"/>
      <c r="J112" s="285"/>
      <c r="K112" s="287"/>
      <c r="L112" s="287"/>
      <c r="M112" s="287"/>
      <c r="N112" s="287"/>
      <c r="O112" s="295"/>
      <c r="P112" s="286"/>
      <c r="Q112" s="285"/>
      <c r="R112" s="287"/>
      <c r="S112" s="287"/>
      <c r="T112" s="287"/>
      <c r="U112" s="287"/>
      <c r="V112" s="287"/>
      <c r="W112" s="286"/>
      <c r="X112" s="285"/>
      <c r="Y112" s="287"/>
      <c r="Z112" s="287"/>
      <c r="AA112" s="287"/>
      <c r="AB112" s="287"/>
      <c r="AC112" s="287"/>
      <c r="AD112" s="286"/>
      <c r="AE112" s="285"/>
      <c r="AF112" s="287"/>
      <c r="AG112" s="287"/>
      <c r="AH112" s="287"/>
      <c r="AI112" s="287"/>
      <c r="AJ112" s="295"/>
      <c r="AL112" s="299"/>
      <c r="AM112" s="353"/>
      <c r="AN112" s="353"/>
      <c r="AO112" s="298"/>
      <c r="AP112" s="353"/>
      <c r="AQ112" s="355"/>
      <c r="AR112" s="237"/>
      <c r="AS112" s="180"/>
      <c r="AT112" s="180"/>
      <c r="AU112" s="180"/>
      <c r="AV112" s="180"/>
      <c r="AW112" s="297"/>
      <c r="AX112" s="287"/>
      <c r="AY112" s="298"/>
      <c r="AZ112" s="287"/>
      <c r="BA112" s="295"/>
      <c r="BB112" s="237"/>
      <c r="BC112" s="275"/>
      <c r="BD112" s="187"/>
    </row>
    <row r="113" spans="1:56" x14ac:dyDescent="0.15">
      <c r="A113" s="302" t="e" vm="7">
        <v>#VALUE!</v>
      </c>
      <c r="B113" s="286">
        <f>AVERAGE(D113:H114)</f>
        <v>4.6822031269999993</v>
      </c>
      <c r="C113" s="285"/>
      <c r="D113" s="287">
        <f>Ratios!N22</f>
        <v>3.573666265</v>
      </c>
      <c r="E113" s="287">
        <f>Ratios!O22</f>
        <v>4.0436137309999998</v>
      </c>
      <c r="F113" s="287">
        <f>Ratios!P22</f>
        <v>3.8223358890000001</v>
      </c>
      <c r="G113" s="287">
        <f>Ratios!Q22</f>
        <v>4.9856982470000002</v>
      </c>
      <c r="H113" s="287">
        <f>Ratios!R22</f>
        <v>6.9857015029999996</v>
      </c>
      <c r="I113" s="286">
        <f>AVERAGE(K113:O114)</f>
        <v>-10.961323225399999</v>
      </c>
      <c r="J113" s="285"/>
      <c r="K113" s="287">
        <f>Ratios!T22</f>
        <v>-8.8383610309999998</v>
      </c>
      <c r="L113" s="287">
        <f>Ratios!U22</f>
        <v>-13.82033304</v>
      </c>
      <c r="M113" s="287">
        <f>Ratios!V22</f>
        <v>-13.203258630000001</v>
      </c>
      <c r="N113" s="287">
        <f>Ratios!W22</f>
        <v>-22.621322410000001</v>
      </c>
      <c r="O113" s="295">
        <f>Ratios!X22</f>
        <v>3.6766589839999999</v>
      </c>
      <c r="P113" s="286">
        <f>AVERAGE(R113:V114)</f>
        <v>4.8595252238000004</v>
      </c>
      <c r="Q113" s="285"/>
      <c r="R113" s="287">
        <f>Ratios!Z22</f>
        <v>4.1900797159999996</v>
      </c>
      <c r="S113" s="287">
        <f>Ratios!AA22</f>
        <v>3.4087199890000002</v>
      </c>
      <c r="T113" s="287">
        <f>Ratios!AB22</f>
        <v>3.3858633239999998</v>
      </c>
      <c r="U113" s="287">
        <f>Ratios!AC22</f>
        <v>5.0779819799999997</v>
      </c>
      <c r="V113" s="287">
        <f>Ratios!AD22</f>
        <v>8.2349811099999997</v>
      </c>
      <c r="W113" s="286">
        <f>AVERAGE(Y113:AC114)</f>
        <v>3.8242871043999997</v>
      </c>
      <c r="X113" s="285"/>
      <c r="Y113" s="287">
        <f>Ratios!AF22</f>
        <v>4.2253525879999998</v>
      </c>
      <c r="Z113" s="287">
        <f>Ratios!AG22</f>
        <v>4.3550153820000004</v>
      </c>
      <c r="AA113" s="287">
        <f>Ratios!AH22</f>
        <v>4.2905700800000002</v>
      </c>
      <c r="AB113" s="287">
        <f>Ratios!AI22</f>
        <v>4.2120479340000001</v>
      </c>
      <c r="AC113" s="287">
        <f>Ratios!AJ22</f>
        <v>2.0384495380000001</v>
      </c>
      <c r="AD113" s="286">
        <f>AVERAGE(AF113:AJ114)</f>
        <v>-46.851597954000006</v>
      </c>
      <c r="AE113" s="285"/>
      <c r="AF113" s="287">
        <f>Ratios!AL22</f>
        <v>-22.504165870000001</v>
      </c>
      <c r="AG113" s="287">
        <f>Ratios!AM22</f>
        <v>-41.331694239999997</v>
      </c>
      <c r="AH113" s="287">
        <f>Ratios!AN22</f>
        <v>-48.140340170000002</v>
      </c>
      <c r="AI113" s="287">
        <f>Ratios!AO22</f>
        <v>-104.9257908</v>
      </c>
      <c r="AJ113" s="295">
        <f>Ratios!AP22</f>
        <v>-17.35599869</v>
      </c>
      <c r="AL113" s="299">
        <f t="shared" ref="AL113" si="321">AE76</f>
        <v>0.74644074568218466</v>
      </c>
      <c r="AM113" s="353">
        <f>AK76*(1+AL113)</f>
        <v>1642.6008718254134</v>
      </c>
      <c r="AN113" s="353">
        <f>$AY111*$AX$84</f>
        <v>-132.512594874</v>
      </c>
      <c r="AO113" s="298">
        <v>-46.851597954000006</v>
      </c>
      <c r="AP113" s="353">
        <f>$AY113*$AZ$84</f>
        <v>-70.277396931000013</v>
      </c>
      <c r="AQ113" s="355">
        <f>$AY113*$BA$84</f>
        <v>-93.703195908000012</v>
      </c>
      <c r="AR113" s="237"/>
      <c r="AS113" s="180"/>
      <c r="AT113" s="180"/>
      <c r="AU113" s="180"/>
      <c r="AV113" s="180"/>
      <c r="AW113" s="297">
        <f>$AY113/$AW$84</f>
        <v>-23.425798977000003</v>
      </c>
      <c r="AX113" s="287">
        <f>$AY111*$AX$84</f>
        <v>-132.512594874</v>
      </c>
      <c r="AY113" s="298">
        <v>-46.851597954000006</v>
      </c>
      <c r="AZ113" s="287">
        <f>$AY113*$AZ$84</f>
        <v>-70.277396931000013</v>
      </c>
      <c r="BA113" s="295">
        <f>$AY113*$BA$84</f>
        <v>-93.703195908000012</v>
      </c>
      <c r="BB113" s="237"/>
      <c r="BC113" s="275"/>
      <c r="BD113" s="187"/>
    </row>
    <row r="114" spans="1:56" x14ac:dyDescent="0.15">
      <c r="A114" s="303"/>
      <c r="B114" s="289"/>
      <c r="C114" s="290"/>
      <c r="D114" s="288"/>
      <c r="E114" s="288"/>
      <c r="F114" s="288"/>
      <c r="G114" s="288"/>
      <c r="H114" s="288"/>
      <c r="I114" s="289"/>
      <c r="J114" s="290"/>
      <c r="K114" s="288"/>
      <c r="L114" s="288"/>
      <c r="M114" s="288"/>
      <c r="N114" s="288"/>
      <c r="O114" s="296"/>
      <c r="P114" s="289"/>
      <c r="Q114" s="290"/>
      <c r="R114" s="288"/>
      <c r="S114" s="288"/>
      <c r="T114" s="288"/>
      <c r="U114" s="288"/>
      <c r="V114" s="288"/>
      <c r="W114" s="289"/>
      <c r="X114" s="290"/>
      <c r="Y114" s="288"/>
      <c r="Z114" s="288"/>
      <c r="AA114" s="288"/>
      <c r="AB114" s="288"/>
      <c r="AC114" s="288"/>
      <c r="AD114" s="289"/>
      <c r="AE114" s="290"/>
      <c r="AF114" s="288"/>
      <c r="AG114" s="288"/>
      <c r="AH114" s="288"/>
      <c r="AI114" s="288"/>
      <c r="AJ114" s="296"/>
      <c r="AL114" s="307"/>
      <c r="AM114" s="356"/>
      <c r="AN114" s="356"/>
      <c r="AO114" s="351"/>
      <c r="AP114" s="356"/>
      <c r="AQ114" s="357"/>
      <c r="AR114" s="274"/>
      <c r="AS114" s="172"/>
      <c r="AT114" s="172"/>
      <c r="AU114" s="172"/>
      <c r="AV114" s="172"/>
      <c r="AW114" s="350"/>
      <c r="AX114" s="288"/>
      <c r="AY114" s="351"/>
      <c r="AZ114" s="288"/>
      <c r="BA114" s="296"/>
      <c r="BB114" s="274"/>
      <c r="BC114" s="276"/>
      <c r="BD114" s="270"/>
    </row>
    <row r="120" spans="1:56" x14ac:dyDescent="0.15">
      <c r="A120" s="329" t="s">
        <v>474</v>
      </c>
      <c r="B120" s="312" t="str">
        <f>Ratios!AQ7</f>
        <v>receivablesTurnover</v>
      </c>
      <c r="C120" s="313"/>
      <c r="D120" s="313"/>
      <c r="E120" s="313"/>
      <c r="F120" s="313"/>
      <c r="G120" s="313"/>
      <c r="H120" s="322"/>
      <c r="I120" s="312" t="s">
        <v>469</v>
      </c>
      <c r="J120" s="313"/>
      <c r="K120" s="313"/>
      <c r="L120" s="313"/>
      <c r="M120" s="313"/>
      <c r="N120" s="313"/>
      <c r="O120" s="322"/>
      <c r="P120" s="313" t="s">
        <v>472</v>
      </c>
      <c r="Q120" s="313"/>
      <c r="R120" s="313"/>
      <c r="S120" s="313"/>
      <c r="T120" s="313"/>
      <c r="U120" s="313"/>
      <c r="V120" s="322"/>
      <c r="W120" s="313" t="s">
        <v>471</v>
      </c>
      <c r="X120" s="313"/>
      <c r="Y120" s="313"/>
      <c r="Z120" s="313"/>
      <c r="AA120" s="313"/>
      <c r="AB120" s="313"/>
      <c r="AC120" s="322"/>
    </row>
    <row r="121" spans="1:56" x14ac:dyDescent="0.15">
      <c r="A121" s="330"/>
      <c r="B121" s="314"/>
      <c r="C121" s="315"/>
      <c r="D121" s="315"/>
      <c r="E121" s="315"/>
      <c r="F121" s="315"/>
      <c r="G121" s="315"/>
      <c r="H121" s="323"/>
      <c r="I121" s="314"/>
      <c r="J121" s="315"/>
      <c r="K121" s="315"/>
      <c r="L121" s="315"/>
      <c r="M121" s="315"/>
      <c r="N121" s="315"/>
      <c r="O121" s="323"/>
      <c r="P121" s="315"/>
      <c r="Q121" s="315"/>
      <c r="R121" s="315"/>
      <c r="S121" s="315"/>
      <c r="T121" s="315"/>
      <c r="U121" s="315"/>
      <c r="V121" s="323"/>
      <c r="W121" s="315"/>
      <c r="X121" s="315"/>
      <c r="Y121" s="315"/>
      <c r="Z121" s="315"/>
      <c r="AA121" s="315"/>
      <c r="AB121" s="315"/>
      <c r="AC121" s="323"/>
    </row>
    <row r="122" spans="1:56" x14ac:dyDescent="0.15">
      <c r="A122" s="331"/>
      <c r="B122" s="211" t="s">
        <v>467</v>
      </c>
      <c r="C122" s="182"/>
      <c r="D122" s="188">
        <v>2017</v>
      </c>
      <c r="E122" s="188">
        <v>2018</v>
      </c>
      <c r="F122" s="188">
        <v>2019</v>
      </c>
      <c r="G122" s="188">
        <v>2020</v>
      </c>
      <c r="H122" s="188">
        <v>2021</v>
      </c>
      <c r="I122" s="211" t="s">
        <v>467</v>
      </c>
      <c r="J122" s="182"/>
      <c r="K122" s="188">
        <v>2017</v>
      </c>
      <c r="L122" s="188">
        <v>2018</v>
      </c>
      <c r="M122" s="188">
        <v>2019</v>
      </c>
      <c r="N122" s="188">
        <v>2020</v>
      </c>
      <c r="O122" s="210">
        <v>2021</v>
      </c>
      <c r="P122" s="211" t="s">
        <v>467</v>
      </c>
      <c r="Q122" s="182"/>
      <c r="R122" s="188">
        <v>2017</v>
      </c>
      <c r="S122" s="188">
        <v>2018</v>
      </c>
      <c r="T122" s="188">
        <v>2019</v>
      </c>
      <c r="U122" s="188">
        <v>2020</v>
      </c>
      <c r="V122" s="210">
        <v>2021</v>
      </c>
      <c r="W122" s="211" t="s">
        <v>467</v>
      </c>
      <c r="X122" s="182"/>
      <c r="Y122" s="188">
        <v>2017</v>
      </c>
      <c r="Z122" s="188">
        <v>2018</v>
      </c>
      <c r="AA122" s="188">
        <v>2019</v>
      </c>
      <c r="AB122" s="188">
        <v>2020</v>
      </c>
      <c r="AC122" s="210">
        <v>2021</v>
      </c>
    </row>
    <row r="123" spans="1:56" x14ac:dyDescent="0.15">
      <c r="A123" s="302" t="e" vm="12">
        <v>#VALUE!</v>
      </c>
      <c r="B123" s="291">
        <f>AVERAGE(D123:H124)</f>
        <v>4.1275147192000006</v>
      </c>
      <c r="C123" s="292"/>
      <c r="D123" s="293">
        <f>Ratios!AR8</f>
        <v>4.076834066</v>
      </c>
      <c r="E123" s="293">
        <f>Ratios!AS8</f>
        <v>4.8643269849999999</v>
      </c>
      <c r="F123" s="293">
        <f>Ratios!AT8</f>
        <v>4.9787087909999999</v>
      </c>
      <c r="G123" s="293">
        <f>Ratios!AU8</f>
        <v>3.2864718929999999</v>
      </c>
      <c r="H123" s="293">
        <f>Ratios!AV8</f>
        <v>3.4312318610000001</v>
      </c>
      <c r="I123" s="291">
        <f>AVERAGE(K123:O124)</f>
        <v>0.83452455778000001</v>
      </c>
      <c r="J123" s="292"/>
      <c r="K123" s="293">
        <f>Ratios!AX8</f>
        <v>0.77907686939999998</v>
      </c>
      <c r="L123" s="293">
        <f>Ratios!AY8</f>
        <v>0.83027648980000002</v>
      </c>
      <c r="M123" s="293">
        <f>Ratios!AZ8</f>
        <v>0.75936713089999996</v>
      </c>
      <c r="N123" s="293">
        <f>Ratios!BA8</f>
        <v>0.87846096149999997</v>
      </c>
      <c r="O123" s="293">
        <f>Ratios!BB8</f>
        <v>0.9254413373</v>
      </c>
      <c r="P123" s="291">
        <f>AVERAGE(S123:V124)</f>
        <v>1.9203689707</v>
      </c>
      <c r="Q123" s="292"/>
      <c r="R123" s="293">
        <f>Ratios!BD8</f>
        <v>0.69075829379999998</v>
      </c>
      <c r="S123" s="293">
        <f>Ratios!BE8</f>
        <v>1.3859152079999999</v>
      </c>
      <c r="T123" s="293">
        <f>Ratios!BF8</f>
        <v>0.90146882679999996</v>
      </c>
      <c r="U123" s="293">
        <f>Ratios!BG8</f>
        <v>2.7991468510000002</v>
      </c>
      <c r="V123" s="293">
        <f>Ratios!BH8</f>
        <v>2.5949449969999998</v>
      </c>
      <c r="W123" s="291">
        <f>AVERAGE(Y123:AC124)</f>
        <v>1.6350347926000002</v>
      </c>
      <c r="X123" s="292"/>
      <c r="Y123" s="293">
        <f>Ratios!BJ8</f>
        <v>1.6451344379999999</v>
      </c>
      <c r="Z123" s="293">
        <f>Ratios!BK8</f>
        <v>1.931382631</v>
      </c>
      <c r="AA123" s="293">
        <f>Ratios!BL8</f>
        <v>1.784834169</v>
      </c>
      <c r="AB123" s="293">
        <f>Ratios!BM8</f>
        <v>1.905561541</v>
      </c>
      <c r="AC123" s="311">
        <f>Ratios!BN8</f>
        <v>0.908261184</v>
      </c>
    </row>
    <row r="124" spans="1:56" x14ac:dyDescent="0.15">
      <c r="A124" s="302"/>
      <c r="B124" s="286"/>
      <c r="C124" s="285"/>
      <c r="D124" s="287"/>
      <c r="E124" s="287"/>
      <c r="F124" s="287"/>
      <c r="G124" s="287"/>
      <c r="H124" s="287"/>
      <c r="I124" s="286"/>
      <c r="J124" s="285"/>
      <c r="K124" s="287"/>
      <c r="L124" s="287"/>
      <c r="M124" s="287"/>
      <c r="N124" s="287"/>
      <c r="O124" s="287"/>
      <c r="P124" s="286"/>
      <c r="Q124" s="285"/>
      <c r="R124" s="287"/>
      <c r="S124" s="287"/>
      <c r="T124" s="287"/>
      <c r="U124" s="287"/>
      <c r="V124" s="287"/>
      <c r="W124" s="286"/>
      <c r="X124" s="285"/>
      <c r="Y124" s="287"/>
      <c r="Z124" s="287"/>
      <c r="AA124" s="287"/>
      <c r="AB124" s="287"/>
      <c r="AC124" s="295"/>
    </row>
    <row r="125" spans="1:56" x14ac:dyDescent="0.15">
      <c r="A125" s="302" t="e" vm="15">
        <v>#VALUE!</v>
      </c>
      <c r="B125" s="286">
        <f>AVERAGE(D125:H126)</f>
        <v>4.0096722081999996</v>
      </c>
      <c r="C125" s="285"/>
      <c r="D125" s="287">
        <f>Ratios!AR9</f>
        <v>4.2934934010000001</v>
      </c>
      <c r="E125" s="287">
        <f>Ratios!AS9</f>
        <v>4.0521934760000002</v>
      </c>
      <c r="F125" s="287">
        <f>Ratios!AT9</f>
        <v>3.9614183349999998</v>
      </c>
      <c r="G125" s="287">
        <f>Ratios!AU9</f>
        <v>3.6033333330000001</v>
      </c>
      <c r="H125" s="287">
        <f>Ratios!AV9</f>
        <v>4.1379224959999998</v>
      </c>
      <c r="I125" s="286">
        <f>AVERAGE(K125:O126)</f>
        <v>0.74480569147999987</v>
      </c>
      <c r="J125" s="285"/>
      <c r="K125" s="287">
        <f>Ratios!AX9</f>
        <v>0.7389730176</v>
      </c>
      <c r="L125" s="287">
        <f>Ratios!AY9</f>
        <v>0.67179986999999997</v>
      </c>
      <c r="M125" s="287">
        <f>Ratios!AZ9</f>
        <v>0.6597863853</v>
      </c>
      <c r="N125" s="287">
        <f>Ratios!BA9</f>
        <v>0.78835455560000001</v>
      </c>
      <c r="O125" s="287">
        <f>Ratios!BB9</f>
        <v>0.86511462890000002</v>
      </c>
      <c r="P125" s="286">
        <f>AVERAGE(S125:V126)</f>
        <v>0.31610592300000001</v>
      </c>
      <c r="Q125" s="285"/>
      <c r="R125" s="287">
        <v>0</v>
      </c>
      <c r="S125" s="287">
        <v>0</v>
      </c>
      <c r="T125" s="287">
        <v>0</v>
      </c>
      <c r="U125" s="287">
        <v>0</v>
      </c>
      <c r="V125" s="287">
        <f>Ratios!BH9</f>
        <v>1.264423692</v>
      </c>
      <c r="W125" s="286">
        <f>AVERAGE(Y125:AC126)</f>
        <v>1.6738426451999999</v>
      </c>
      <c r="X125" s="285"/>
      <c r="Y125" s="287">
        <f>Ratios!BJ9</f>
        <v>1.6713216120000001</v>
      </c>
      <c r="Z125" s="287">
        <f>Ratios!BK9</f>
        <v>1.767669532</v>
      </c>
      <c r="AA125" s="287">
        <f>Ratios!BL9</f>
        <v>1.879071661</v>
      </c>
      <c r="AB125" s="287">
        <f>Ratios!BM9</f>
        <v>1.4978956000000001</v>
      </c>
      <c r="AC125" s="295">
        <f>Ratios!BN9</f>
        <v>1.5532548209999999</v>
      </c>
    </row>
    <row r="126" spans="1:56" x14ac:dyDescent="0.15">
      <c r="A126" s="302"/>
      <c r="B126" s="286"/>
      <c r="C126" s="285"/>
      <c r="D126" s="287"/>
      <c r="E126" s="287"/>
      <c r="F126" s="287"/>
      <c r="G126" s="287"/>
      <c r="H126" s="287"/>
      <c r="I126" s="286"/>
      <c r="J126" s="285"/>
      <c r="K126" s="287"/>
      <c r="L126" s="287"/>
      <c r="M126" s="287"/>
      <c r="N126" s="287"/>
      <c r="O126" s="287"/>
      <c r="P126" s="286"/>
      <c r="Q126" s="285"/>
      <c r="R126" s="287"/>
      <c r="S126" s="287"/>
      <c r="T126" s="287"/>
      <c r="U126" s="287"/>
      <c r="V126" s="287"/>
      <c r="W126" s="286"/>
      <c r="X126" s="285"/>
      <c r="Y126" s="287"/>
      <c r="Z126" s="287"/>
      <c r="AA126" s="287"/>
      <c r="AB126" s="287"/>
      <c r="AC126" s="295"/>
    </row>
    <row r="127" spans="1:56" x14ac:dyDescent="0.15">
      <c r="A127" s="302" t="e" vm="8">
        <v>#VALUE!</v>
      </c>
      <c r="B127" s="286">
        <f>AVERAGE(D127:H128)</f>
        <v>2.1033144534000003</v>
      </c>
      <c r="C127" s="285"/>
      <c r="D127" s="294">
        <v>0</v>
      </c>
      <c r="E127" s="294">
        <v>0</v>
      </c>
      <c r="F127" s="294">
        <f>Ratios!AT10</f>
        <v>2.9178844389999998</v>
      </c>
      <c r="G127" s="294">
        <f>Ratios!AU10</f>
        <v>3.6556925410000001</v>
      </c>
      <c r="H127" s="294">
        <f>Ratios!AV10</f>
        <v>3.942995287</v>
      </c>
      <c r="I127" s="286">
        <f>AVERAGE(K127:O128)</f>
        <v>0.37311540860000003</v>
      </c>
      <c r="J127" s="285"/>
      <c r="K127" s="287">
        <v>0</v>
      </c>
      <c r="L127" s="287">
        <v>0</v>
      </c>
      <c r="M127" s="294">
        <f>Ratios!AZ10</f>
        <v>0.47141872839999999</v>
      </c>
      <c r="N127" s="294">
        <f>Ratios!BA10</f>
        <v>0.68092828159999996</v>
      </c>
      <c r="O127" s="294">
        <f>Ratios!BB10</f>
        <v>0.71323003299999999</v>
      </c>
      <c r="P127" s="286">
        <f>AVERAGE(S127:V128)</f>
        <v>0.40540967660000005</v>
      </c>
      <c r="Q127" s="285"/>
      <c r="R127" s="294">
        <v>0</v>
      </c>
      <c r="S127" s="294">
        <v>0</v>
      </c>
      <c r="T127" s="294">
        <v>0</v>
      </c>
      <c r="U127" s="294">
        <f>Ratios!BG10</f>
        <v>0.88449115180000004</v>
      </c>
      <c r="V127" s="294">
        <f>Ratios!BH10</f>
        <v>0.73714755460000003</v>
      </c>
      <c r="W127" s="286">
        <f>AVERAGE(Y127:AC128)</f>
        <v>1.3716055902000002</v>
      </c>
      <c r="X127" s="285"/>
      <c r="Y127" s="287">
        <v>0</v>
      </c>
      <c r="Z127" s="287">
        <v>0</v>
      </c>
      <c r="AA127" s="294">
        <f>Ratios!BL10</f>
        <v>2.3760809250000001</v>
      </c>
      <c r="AB127" s="294">
        <f>Ratios!BM10</f>
        <v>2.6544682260000001</v>
      </c>
      <c r="AC127" s="328">
        <f>Ratios!BN10</f>
        <v>1.8274788</v>
      </c>
    </row>
    <row r="128" spans="1:56" x14ac:dyDescent="0.15">
      <c r="A128" s="302"/>
      <c r="B128" s="286"/>
      <c r="C128" s="285"/>
      <c r="D128" s="294"/>
      <c r="E128" s="294"/>
      <c r="F128" s="294"/>
      <c r="G128" s="294"/>
      <c r="H128" s="294"/>
      <c r="I128" s="286"/>
      <c r="J128" s="285"/>
      <c r="K128" s="287"/>
      <c r="L128" s="287"/>
      <c r="M128" s="294"/>
      <c r="N128" s="294"/>
      <c r="O128" s="294"/>
      <c r="P128" s="286"/>
      <c r="Q128" s="285"/>
      <c r="R128" s="294"/>
      <c r="S128" s="294"/>
      <c r="T128" s="294"/>
      <c r="U128" s="294"/>
      <c r="V128" s="294"/>
      <c r="W128" s="286"/>
      <c r="X128" s="285"/>
      <c r="Y128" s="287"/>
      <c r="Z128" s="287"/>
      <c r="AA128" s="294"/>
      <c r="AB128" s="294"/>
      <c r="AC128" s="328"/>
    </row>
    <row r="129" spans="1:29" x14ac:dyDescent="0.15">
      <c r="A129" s="302" t="e" vm="10">
        <v>#VALUE!</v>
      </c>
      <c r="B129" s="286">
        <f>AVERAGE(D129:H130)</f>
        <v>4.1756037635999999</v>
      </c>
      <c r="C129" s="285"/>
      <c r="D129" s="294">
        <v>0</v>
      </c>
      <c r="E129" s="294">
        <v>0</v>
      </c>
      <c r="F129" s="287">
        <f>Ratios!AT11</f>
        <v>7.988366268</v>
      </c>
      <c r="G129" s="287">
        <f>Ratios!AU11</f>
        <v>6.4301654309999998</v>
      </c>
      <c r="H129" s="287">
        <f>Ratios!AV11</f>
        <v>6.4594871190000003</v>
      </c>
      <c r="I129" s="286">
        <f>AVERAGE(K129:O130)</f>
        <v>0.23815026603999997</v>
      </c>
      <c r="J129" s="285"/>
      <c r="K129" s="287">
        <v>0</v>
      </c>
      <c r="L129" s="287">
        <v>0</v>
      </c>
      <c r="M129" s="287">
        <f>Ratios!AZ11</f>
        <v>0.12637574260000001</v>
      </c>
      <c r="N129" s="287">
        <f>Ratios!BA11</f>
        <v>0.40829362380000001</v>
      </c>
      <c r="O129" s="287">
        <f>Ratios!BB11</f>
        <v>0.65608196379999995</v>
      </c>
      <c r="P129" s="286">
        <f>AVERAGE(S129:V130)</f>
        <v>0.50216267395000003</v>
      </c>
      <c r="Q129" s="285"/>
      <c r="R129" s="287">
        <v>0</v>
      </c>
      <c r="S129" s="287">
        <v>0</v>
      </c>
      <c r="T129" s="287">
        <v>0</v>
      </c>
      <c r="U129" s="287">
        <f>Ratios!BG11</f>
        <v>0.46915930179999998</v>
      </c>
      <c r="V129" s="287">
        <f>Ratios!BH11</f>
        <v>1.5394913939999999</v>
      </c>
      <c r="W129" s="286">
        <f>AVERAGE(Y129:AC130)</f>
        <v>4.5972259600000003</v>
      </c>
      <c r="X129" s="285"/>
      <c r="Y129" s="287">
        <v>0</v>
      </c>
      <c r="Z129" s="287">
        <v>0</v>
      </c>
      <c r="AA129" s="287">
        <f>Ratios!BL11</f>
        <v>8.2242170639999994</v>
      </c>
      <c r="AB129" s="287">
        <f>Ratios!BM11</f>
        <v>7.9924881699999997</v>
      </c>
      <c r="AC129" s="295">
        <f>Ratios!BN11</f>
        <v>6.7694245659999996</v>
      </c>
    </row>
    <row r="130" spans="1:29" x14ac:dyDescent="0.15">
      <c r="A130" s="302"/>
      <c r="B130" s="286"/>
      <c r="C130" s="285"/>
      <c r="D130" s="294"/>
      <c r="E130" s="294"/>
      <c r="F130" s="287"/>
      <c r="G130" s="287"/>
      <c r="H130" s="287"/>
      <c r="I130" s="286"/>
      <c r="J130" s="285"/>
      <c r="K130" s="287"/>
      <c r="L130" s="287"/>
      <c r="M130" s="287"/>
      <c r="N130" s="287"/>
      <c r="O130" s="287"/>
      <c r="P130" s="286"/>
      <c r="Q130" s="285"/>
      <c r="R130" s="287"/>
      <c r="S130" s="287"/>
      <c r="T130" s="287"/>
      <c r="U130" s="287"/>
      <c r="V130" s="287"/>
      <c r="W130" s="286"/>
      <c r="X130" s="285"/>
      <c r="Y130" s="287"/>
      <c r="Z130" s="287"/>
      <c r="AA130" s="287"/>
      <c r="AB130" s="287"/>
      <c r="AC130" s="295"/>
    </row>
    <row r="131" spans="1:29" x14ac:dyDescent="0.15">
      <c r="A131" s="302" t="e" vm="11">
        <v>#VALUE!</v>
      </c>
      <c r="B131" s="286">
        <f>AVERAGE(D131:H132)</f>
        <v>2.3742486521999995</v>
      </c>
      <c r="C131" s="285"/>
      <c r="D131" s="294">
        <v>0</v>
      </c>
      <c r="E131" s="287">
        <f>Ratios!AS12</f>
        <v>3.0866890649999998</v>
      </c>
      <c r="F131" s="287">
        <f>Ratios!AT12</f>
        <v>3.2444049239999999</v>
      </c>
      <c r="G131" s="287">
        <f>Ratios!AU12</f>
        <v>2.9221934630000002</v>
      </c>
      <c r="H131" s="287">
        <f>Ratios!AV12</f>
        <v>2.6179558090000001</v>
      </c>
      <c r="I131" s="286">
        <f>AVERAGE(K131:O132)</f>
        <v>0.49081438498000002</v>
      </c>
      <c r="J131" s="285"/>
      <c r="K131" s="287">
        <v>0</v>
      </c>
      <c r="L131" s="287">
        <f>Ratios!AY12</f>
        <v>0.46349666470000001</v>
      </c>
      <c r="M131" s="287">
        <f>Ratios!AZ12</f>
        <v>0.48927936550000001</v>
      </c>
      <c r="N131" s="287">
        <f>Ratios!BA12</f>
        <v>0.73556579970000002</v>
      </c>
      <c r="O131" s="287">
        <f>Ratios!BB12</f>
        <v>0.765730095</v>
      </c>
      <c r="P131" s="286">
        <f>AVERAGE(S131:V132)</f>
        <v>0.90531201850000009</v>
      </c>
      <c r="Q131" s="285"/>
      <c r="R131" s="287">
        <v>0</v>
      </c>
      <c r="S131" s="287">
        <v>0</v>
      </c>
      <c r="T131" s="287">
        <v>0</v>
      </c>
      <c r="U131" s="287">
        <f>Ratios!BG12</f>
        <v>1.834952117</v>
      </c>
      <c r="V131" s="287">
        <f>Ratios!BH12</f>
        <v>1.7862959570000001</v>
      </c>
      <c r="W131" s="286">
        <f>AVERAGE(Y131:AC132)</f>
        <v>2.0618585796</v>
      </c>
      <c r="X131" s="285"/>
      <c r="Y131" s="287">
        <v>0</v>
      </c>
      <c r="Z131" s="287">
        <f>Ratios!BK12</f>
        <v>2.1175942939999999</v>
      </c>
      <c r="AA131" s="287">
        <f>Ratios!BL12</f>
        <v>1.8938266610000001</v>
      </c>
      <c r="AB131" s="287">
        <f>Ratios!BM12</f>
        <v>3.7315151420000001</v>
      </c>
      <c r="AC131" s="295">
        <f>Ratios!BN12</f>
        <v>2.566356801</v>
      </c>
    </row>
    <row r="132" spans="1:29" x14ac:dyDescent="0.15">
      <c r="A132" s="302"/>
      <c r="B132" s="286"/>
      <c r="C132" s="285"/>
      <c r="D132" s="294"/>
      <c r="E132" s="287"/>
      <c r="F132" s="287"/>
      <c r="G132" s="287"/>
      <c r="H132" s="287"/>
      <c r="I132" s="286"/>
      <c r="J132" s="285"/>
      <c r="K132" s="287"/>
      <c r="L132" s="287"/>
      <c r="M132" s="287"/>
      <c r="N132" s="287"/>
      <c r="O132" s="287"/>
      <c r="P132" s="286"/>
      <c r="Q132" s="285"/>
      <c r="R132" s="287"/>
      <c r="S132" s="287"/>
      <c r="T132" s="287"/>
      <c r="U132" s="287"/>
      <c r="V132" s="287"/>
      <c r="W132" s="286"/>
      <c r="X132" s="285"/>
      <c r="Y132" s="287"/>
      <c r="Z132" s="287"/>
      <c r="AA132" s="287"/>
      <c r="AB132" s="287"/>
      <c r="AC132" s="295"/>
    </row>
    <row r="133" spans="1:29" x14ac:dyDescent="0.15">
      <c r="A133" s="302" t="e" vm="2">
        <v>#VALUE!</v>
      </c>
      <c r="B133" s="286">
        <f>AVERAGE(D133:H134)</f>
        <v>3.8524751307999998</v>
      </c>
      <c r="C133" s="285"/>
      <c r="D133" s="287">
        <f>Ratios!AR13</f>
        <v>3.9275045899999999</v>
      </c>
      <c r="E133" s="287">
        <f>Ratios!AS13</f>
        <v>3.868618664</v>
      </c>
      <c r="F133" s="287">
        <f>Ratios!AT13</f>
        <v>4.0233965310000004</v>
      </c>
      <c r="G133" s="287">
        <f>Ratios!AU13</f>
        <v>3.8182322489999998</v>
      </c>
      <c r="H133" s="287">
        <f>Ratios!AV13</f>
        <v>3.6246236199999999</v>
      </c>
      <c r="I133" s="286">
        <f>AVERAGE(K133:O134)</f>
        <v>0.38580580305999995</v>
      </c>
      <c r="J133" s="285"/>
      <c r="K133" s="287">
        <f>Ratios!AX13</f>
        <v>0.340989975</v>
      </c>
      <c r="L133" s="287">
        <f>Ratios!AY13</f>
        <v>0.35273659349999997</v>
      </c>
      <c r="M133" s="287">
        <f>Ratios!AZ13</f>
        <v>0.3809432948</v>
      </c>
      <c r="N133" s="287">
        <f>Ratios!BA13</f>
        <v>0.4063912865</v>
      </c>
      <c r="O133" s="287">
        <f>Ratios!BB13</f>
        <v>0.44796786550000001</v>
      </c>
      <c r="P133" s="286">
        <f>AVERAGE(S133:V134)</f>
        <v>0.17499999999999999</v>
      </c>
      <c r="Q133" s="285"/>
      <c r="R133" s="287">
        <v>0</v>
      </c>
      <c r="S133" s="287">
        <v>0</v>
      </c>
      <c r="T133" s="287">
        <v>0</v>
      </c>
      <c r="U133" s="287">
        <v>0</v>
      </c>
      <c r="V133" s="287">
        <f>0.7</f>
        <v>0.7</v>
      </c>
      <c r="W133" s="286">
        <f>AVERAGE(Y133:AC134)</f>
        <v>1.5480982768</v>
      </c>
      <c r="X133" s="285"/>
      <c r="Y133" s="287">
        <f>Ratios!BJ13</f>
        <v>1.627633034</v>
      </c>
      <c r="Z133" s="287">
        <f>Ratios!BK13</f>
        <v>1.74334357</v>
      </c>
      <c r="AA133" s="287">
        <f>Ratios!BL13</f>
        <v>1.528030357</v>
      </c>
      <c r="AB133" s="287">
        <f>Ratios!BM13</f>
        <v>1.47596839</v>
      </c>
      <c r="AC133" s="295">
        <f>Ratios!BN13</f>
        <v>1.365516033</v>
      </c>
    </row>
    <row r="134" spans="1:29" x14ac:dyDescent="0.15">
      <c r="A134" s="302"/>
      <c r="B134" s="286"/>
      <c r="C134" s="285"/>
      <c r="D134" s="287"/>
      <c r="E134" s="287"/>
      <c r="F134" s="287"/>
      <c r="G134" s="287"/>
      <c r="H134" s="287"/>
      <c r="I134" s="286"/>
      <c r="J134" s="285"/>
      <c r="K134" s="287"/>
      <c r="L134" s="287"/>
      <c r="M134" s="287"/>
      <c r="N134" s="287"/>
      <c r="O134" s="287"/>
      <c r="P134" s="286"/>
      <c r="Q134" s="285"/>
      <c r="R134" s="287"/>
      <c r="S134" s="287"/>
      <c r="T134" s="287"/>
      <c r="U134" s="287"/>
      <c r="V134" s="287"/>
      <c r="W134" s="286"/>
      <c r="X134" s="285"/>
      <c r="Y134" s="287"/>
      <c r="Z134" s="287"/>
      <c r="AA134" s="287"/>
      <c r="AB134" s="287"/>
      <c r="AC134" s="295"/>
    </row>
    <row r="135" spans="1:29" x14ac:dyDescent="0.15">
      <c r="A135" s="302" t="e" vm="1">
        <v>#VALUE!</v>
      </c>
      <c r="B135" s="286">
        <f>AVERAGE(D135:H136)</f>
        <v>5.9752289023999996</v>
      </c>
      <c r="C135" s="285"/>
      <c r="D135" s="287">
        <f>Ratios!AR14</f>
        <v>6.1926040059999998</v>
      </c>
      <c r="E135" s="287">
        <f>Ratios!AS14</f>
        <v>3.1631643999999999</v>
      </c>
      <c r="F135" s="287">
        <f>Ratios!AT14</f>
        <v>2.9307875889999999</v>
      </c>
      <c r="G135" s="287">
        <f>Ratios!AU14</f>
        <v>7.1346704870000002</v>
      </c>
      <c r="H135" s="287">
        <f>Ratios!AV14</f>
        <v>10.45491803</v>
      </c>
      <c r="I135" s="286">
        <f>AVERAGE(K135:O136)</f>
        <v>0.84133701775999992</v>
      </c>
      <c r="J135" s="285"/>
      <c r="K135" s="287">
        <f>Ratios!AX14</f>
        <v>0.80813249700000001</v>
      </c>
      <c r="L135" s="287">
        <f>Ratios!AY14</f>
        <v>0.68126150139999997</v>
      </c>
      <c r="M135" s="287">
        <f>Ratios!AZ14</f>
        <v>0.6399799222</v>
      </c>
      <c r="N135" s="287">
        <f>Ratios!BA14</f>
        <v>0.99870717519999996</v>
      </c>
      <c r="O135" s="287">
        <f>Ratios!BB14</f>
        <v>1.078603993</v>
      </c>
      <c r="P135" s="286">
        <f>AVERAGE(S135:V136)</f>
        <v>85.370726866399991</v>
      </c>
      <c r="Q135" s="285"/>
      <c r="R135" s="287">
        <f>Ratios!BD14</f>
        <v>1.971895612</v>
      </c>
      <c r="S135" s="287">
        <f>Ratios!BE14</f>
        <v>1.000597253</v>
      </c>
      <c r="T135" s="287">
        <f>Ratios!BF14</f>
        <v>0.69031021260000003</v>
      </c>
      <c r="U135" s="287">
        <f>Ratios!BG14</f>
        <v>346.5</v>
      </c>
      <c r="V135" s="287">
        <f>Ratios!BH14</f>
        <v>-6.7080000000000002</v>
      </c>
      <c r="W135" s="286">
        <f>AVERAGE(Y135:AC136)</f>
        <v>0.99881947439999996</v>
      </c>
      <c r="X135" s="285"/>
      <c r="Y135" s="287">
        <f>Ratios!BJ14</f>
        <v>1.151882302</v>
      </c>
      <c r="Z135" s="287">
        <f>Ratios!BK14</f>
        <v>1.1018927439999999</v>
      </c>
      <c r="AA135" s="287">
        <f>Ratios!BL14</f>
        <v>0.84599044079999997</v>
      </c>
      <c r="AB135" s="287">
        <f>Ratios!BM14</f>
        <v>1.1742944319999999</v>
      </c>
      <c r="AC135" s="295">
        <f>Ratios!BN14</f>
        <v>0.72003745320000001</v>
      </c>
    </row>
    <row r="136" spans="1:29" x14ac:dyDescent="0.15">
      <c r="A136" s="302"/>
      <c r="B136" s="286"/>
      <c r="C136" s="285"/>
      <c r="D136" s="287"/>
      <c r="E136" s="287"/>
      <c r="F136" s="287"/>
      <c r="G136" s="287"/>
      <c r="H136" s="287"/>
      <c r="I136" s="286"/>
      <c r="J136" s="285"/>
      <c r="K136" s="287"/>
      <c r="L136" s="287"/>
      <c r="M136" s="287"/>
      <c r="N136" s="287"/>
      <c r="O136" s="287"/>
      <c r="P136" s="286"/>
      <c r="Q136" s="285"/>
      <c r="R136" s="287"/>
      <c r="S136" s="287"/>
      <c r="T136" s="287"/>
      <c r="U136" s="287"/>
      <c r="V136" s="287"/>
      <c r="W136" s="286"/>
      <c r="X136" s="285"/>
      <c r="Y136" s="287"/>
      <c r="Z136" s="287"/>
      <c r="AA136" s="287"/>
      <c r="AB136" s="287"/>
      <c r="AC136" s="295"/>
    </row>
    <row r="137" spans="1:29" x14ac:dyDescent="0.15">
      <c r="A137" s="302" t="e" vm="6">
        <v>#VALUE!</v>
      </c>
      <c r="B137" s="286">
        <f>AVERAGE(D137:H138)</f>
        <v>0.40358061300000003</v>
      </c>
      <c r="C137" s="285"/>
      <c r="D137" s="294">
        <v>0</v>
      </c>
      <c r="E137" s="294">
        <v>0</v>
      </c>
      <c r="F137" s="294">
        <v>0</v>
      </c>
      <c r="G137" s="294">
        <v>0</v>
      </c>
      <c r="H137" s="287">
        <f>Ratios!AV15</f>
        <v>2.0179030650000001</v>
      </c>
      <c r="I137" s="286">
        <f>AVERAGE(K137:O138)</f>
        <v>3.8330882519999998E-2</v>
      </c>
      <c r="J137" s="285"/>
      <c r="K137" s="287">
        <v>0</v>
      </c>
      <c r="L137" s="287">
        <v>0</v>
      </c>
      <c r="M137" s="287">
        <v>0</v>
      </c>
      <c r="N137" s="287">
        <v>0</v>
      </c>
      <c r="O137" s="287">
        <f>Ratios!BB15</f>
        <v>0.19165441259999999</v>
      </c>
      <c r="P137" s="286">
        <f>AVERAGE(S137:V138)</f>
        <v>3.7053516250000001E-3</v>
      </c>
      <c r="Q137" s="285"/>
      <c r="R137" s="287">
        <v>0</v>
      </c>
      <c r="S137" s="287">
        <v>0</v>
      </c>
      <c r="T137" s="287">
        <v>0</v>
      </c>
      <c r="U137" s="287">
        <v>0</v>
      </c>
      <c r="V137" s="287">
        <f>Ratios!BH15</f>
        <v>1.48214065E-2</v>
      </c>
      <c r="W137" s="286">
        <f>AVERAGE(Y137:AC138)</f>
        <v>1.2922277397999999</v>
      </c>
      <c r="X137" s="285"/>
      <c r="Y137" s="287">
        <v>0</v>
      </c>
      <c r="Z137" s="287">
        <v>0</v>
      </c>
      <c r="AA137" s="287">
        <v>0</v>
      </c>
      <c r="AB137" s="287">
        <v>0</v>
      </c>
      <c r="AC137" s="295">
        <f>Ratios!BN15</f>
        <v>6.4611386990000002</v>
      </c>
    </row>
    <row r="138" spans="1:29" x14ac:dyDescent="0.15">
      <c r="A138" s="302"/>
      <c r="B138" s="286"/>
      <c r="C138" s="285"/>
      <c r="D138" s="294"/>
      <c r="E138" s="294"/>
      <c r="F138" s="294"/>
      <c r="G138" s="294"/>
      <c r="H138" s="287"/>
      <c r="I138" s="286"/>
      <c r="J138" s="285"/>
      <c r="K138" s="287"/>
      <c r="L138" s="287"/>
      <c r="M138" s="287"/>
      <c r="N138" s="287"/>
      <c r="O138" s="287"/>
      <c r="P138" s="286"/>
      <c r="Q138" s="285"/>
      <c r="R138" s="287"/>
      <c r="S138" s="287"/>
      <c r="T138" s="287"/>
      <c r="U138" s="287"/>
      <c r="V138" s="287"/>
      <c r="W138" s="286"/>
      <c r="X138" s="285"/>
      <c r="Y138" s="287"/>
      <c r="Z138" s="287"/>
      <c r="AA138" s="287"/>
      <c r="AB138" s="287"/>
      <c r="AC138" s="295"/>
    </row>
    <row r="139" spans="1:29" x14ac:dyDescent="0.15">
      <c r="A139" s="302" t="e" vm="4">
        <v>#VALUE!</v>
      </c>
      <c r="B139" s="286">
        <f>AVERAGE(D139:H140)</f>
        <v>3.7556966853999993</v>
      </c>
      <c r="C139" s="285"/>
      <c r="D139" s="287">
        <f>Ratios!AR16</f>
        <v>3.5836179590000001</v>
      </c>
      <c r="E139" s="287">
        <f>Ratios!AS16</f>
        <v>3.6780613249999998</v>
      </c>
      <c r="F139" s="287">
        <f>Ratios!AT16</f>
        <v>4.1213701719999998</v>
      </c>
      <c r="G139" s="287">
        <f>Ratios!AU16</f>
        <v>3.6231445710000001</v>
      </c>
      <c r="H139" s="287">
        <f>Ratios!AV16</f>
        <v>3.7722894</v>
      </c>
      <c r="I139" s="286">
        <f>AVERAGE(K139:O140)</f>
        <v>0.41840464564000002</v>
      </c>
      <c r="J139" s="285"/>
      <c r="K139" s="287">
        <f>Ratios!AX16</f>
        <v>0.36087809869999998</v>
      </c>
      <c r="L139" s="287">
        <f>Ratios!AY16</f>
        <v>0.38876348859999998</v>
      </c>
      <c r="M139" s="287">
        <f>Ratios!AZ16</f>
        <v>0.4274742158</v>
      </c>
      <c r="N139" s="287">
        <f>Ratios!BA16</f>
        <v>0.45104292909999999</v>
      </c>
      <c r="O139" s="287">
        <f>Ratios!BB16</f>
        <v>0.46386449600000002</v>
      </c>
      <c r="P139" s="286">
        <f>AVERAGE(S139:V140)</f>
        <v>4.8805225350000002E-2</v>
      </c>
      <c r="Q139" s="285"/>
      <c r="R139" s="287">
        <v>0</v>
      </c>
      <c r="S139" s="287">
        <v>0</v>
      </c>
      <c r="T139" s="287">
        <v>0</v>
      </c>
      <c r="U139" s="287">
        <f>Ratios!BG16</f>
        <v>0.1129840141</v>
      </c>
      <c r="V139" s="287">
        <f>Ratios!BH16</f>
        <v>8.2236887300000006E-2</v>
      </c>
      <c r="W139" s="286">
        <f>AVERAGE(Y139:AC140)</f>
        <v>1.9154924404000002</v>
      </c>
      <c r="X139" s="285"/>
      <c r="Y139" s="287">
        <f>Ratios!BJ16</f>
        <v>2.2280333470000002</v>
      </c>
      <c r="Z139" s="287">
        <f>Ratios!BK16</f>
        <v>1.924588765</v>
      </c>
      <c r="AA139" s="287">
        <f>Ratios!BL16</f>
        <v>1.7703553540000001</v>
      </c>
      <c r="AB139" s="287">
        <f>Ratios!BM16</f>
        <v>1.858776835</v>
      </c>
      <c r="AC139" s="295">
        <f>Ratios!BN16</f>
        <v>1.7957079010000001</v>
      </c>
    </row>
    <row r="140" spans="1:29" x14ac:dyDescent="0.15">
      <c r="A140" s="302"/>
      <c r="B140" s="286"/>
      <c r="C140" s="285"/>
      <c r="D140" s="287"/>
      <c r="E140" s="287"/>
      <c r="F140" s="287"/>
      <c r="G140" s="287"/>
      <c r="H140" s="287"/>
      <c r="I140" s="286"/>
      <c r="J140" s="285"/>
      <c r="K140" s="287"/>
      <c r="L140" s="287"/>
      <c r="M140" s="287"/>
      <c r="N140" s="287"/>
      <c r="O140" s="287"/>
      <c r="P140" s="286"/>
      <c r="Q140" s="285"/>
      <c r="R140" s="287"/>
      <c r="S140" s="287"/>
      <c r="T140" s="287"/>
      <c r="U140" s="287"/>
      <c r="V140" s="287"/>
      <c r="W140" s="286"/>
      <c r="X140" s="285"/>
      <c r="Y140" s="287"/>
      <c r="Z140" s="287"/>
      <c r="AA140" s="287"/>
      <c r="AB140" s="287"/>
      <c r="AC140" s="295"/>
    </row>
    <row r="141" spans="1:29" x14ac:dyDescent="0.15">
      <c r="A141" s="302" t="e" vm="3">
        <v>#VALUE!</v>
      </c>
      <c r="B141" s="286">
        <f>AVERAGE(D141:H142)</f>
        <v>4.6293167681999998</v>
      </c>
      <c r="C141" s="285"/>
      <c r="D141" s="287">
        <f>Ratios!AR17</f>
        <v>4.799540092</v>
      </c>
      <c r="E141" s="287">
        <f>Ratios!AS17</f>
        <v>4.696753309</v>
      </c>
      <c r="F141" s="287">
        <f>Ratios!AT17</f>
        <v>4.5346846059999999</v>
      </c>
      <c r="G141" s="287">
        <f>Ratios!AU17</f>
        <v>4.2054934739999998</v>
      </c>
      <c r="H141" s="287">
        <f>Ratios!AV17</f>
        <v>4.9101123600000003</v>
      </c>
      <c r="I141" s="286">
        <f>AVERAGE(K141:O142)</f>
        <v>0.58539548496000005</v>
      </c>
      <c r="J141" s="285"/>
      <c r="K141" s="287">
        <f>Ratios!AX17</f>
        <v>0.49054060300000002</v>
      </c>
      <c r="L141" s="287">
        <f>Ratios!AY17</f>
        <v>0.6028460068</v>
      </c>
      <c r="M141" s="287">
        <f>Ratios!AZ17</f>
        <v>0.65671367069999997</v>
      </c>
      <c r="N141" s="287">
        <f>Ratios!BA17</f>
        <v>0.60022350369999999</v>
      </c>
      <c r="O141" s="287">
        <f>Ratios!BB17</f>
        <v>0.57665364060000002</v>
      </c>
      <c r="P141" s="286">
        <f>AVERAGE(S141:V142)</f>
        <v>0.35639247877499997</v>
      </c>
      <c r="Q141" s="285"/>
      <c r="R141" s="287">
        <f>Ratios!BD17</f>
        <v>0.38896532950000001</v>
      </c>
      <c r="S141" s="287">
        <f>Ratios!BE17</f>
        <v>0.47058142759999999</v>
      </c>
      <c r="T141" s="287">
        <f>Ratios!BF17</f>
        <v>0.43117571710000002</v>
      </c>
      <c r="U141" s="287">
        <f>Ratios!BG17</f>
        <v>0.30532700419999997</v>
      </c>
      <c r="V141" s="287">
        <f>Ratios!BH17</f>
        <v>0.21848576619999999</v>
      </c>
      <c r="W141" s="286">
        <f>AVERAGE(Y141:AC142)</f>
        <v>2.0075013194000002</v>
      </c>
      <c r="X141" s="285"/>
      <c r="Y141" s="287">
        <f>Ratios!BJ17</f>
        <v>3.034586521</v>
      </c>
      <c r="Z141" s="287">
        <f>Ratios!BK17</f>
        <v>2.2872942479999998</v>
      </c>
      <c r="AA141" s="287">
        <f>Ratios!BL17</f>
        <v>1.5058968210000001</v>
      </c>
      <c r="AB141" s="287">
        <f>Ratios!BM17</f>
        <v>1.7201452770000001</v>
      </c>
      <c r="AC141" s="295">
        <f>Ratios!BN17</f>
        <v>1.4895837300000001</v>
      </c>
    </row>
    <row r="142" spans="1:29" x14ac:dyDescent="0.15">
      <c r="A142" s="302"/>
      <c r="B142" s="286"/>
      <c r="C142" s="285"/>
      <c r="D142" s="287"/>
      <c r="E142" s="287"/>
      <c r="F142" s="287"/>
      <c r="G142" s="287"/>
      <c r="H142" s="287"/>
      <c r="I142" s="286"/>
      <c r="J142" s="285"/>
      <c r="K142" s="287"/>
      <c r="L142" s="287"/>
      <c r="M142" s="287"/>
      <c r="N142" s="287"/>
      <c r="O142" s="287"/>
      <c r="P142" s="286"/>
      <c r="Q142" s="285"/>
      <c r="R142" s="287"/>
      <c r="S142" s="287"/>
      <c r="T142" s="287"/>
      <c r="U142" s="287"/>
      <c r="V142" s="287"/>
      <c r="W142" s="286"/>
      <c r="X142" s="285"/>
      <c r="Y142" s="287"/>
      <c r="Z142" s="287"/>
      <c r="AA142" s="287"/>
      <c r="AB142" s="287"/>
      <c r="AC142" s="295"/>
    </row>
    <row r="143" spans="1:29" x14ac:dyDescent="0.15">
      <c r="A143" s="302" t="e" vm="5">
        <v>#VALUE!</v>
      </c>
      <c r="B143" s="286">
        <f>AVERAGE(D143:H144)</f>
        <v>5.6476827287999996</v>
      </c>
      <c r="C143" s="285"/>
      <c r="D143" s="287">
        <f>Ratios!AR18</f>
        <v>5.7751517159999999</v>
      </c>
      <c r="E143" s="287">
        <f>Ratios!AS18</f>
        <v>7.086349652</v>
      </c>
      <c r="F143" s="287">
        <f>Ratios!AT18</f>
        <v>5.947596398</v>
      </c>
      <c r="G143" s="287">
        <f>Ratios!AU18</f>
        <v>4.9870178679999997</v>
      </c>
      <c r="H143" s="287">
        <f>Ratios!AV18</f>
        <v>4.44229801</v>
      </c>
      <c r="I143" s="286">
        <f>AVERAGE(K143:O144)</f>
        <v>0.45536364262000006</v>
      </c>
      <c r="J143" s="285"/>
      <c r="K143" s="287">
        <f>Ratios!AX18</f>
        <v>0.29569856100000003</v>
      </c>
      <c r="L143" s="287">
        <f>Ratios!AY18</f>
        <v>0.30707223659999999</v>
      </c>
      <c r="M143" s="287">
        <f>Ratios!AZ18</f>
        <v>0.55583041430000002</v>
      </c>
      <c r="N143" s="287">
        <f>Ratios!BA18</f>
        <v>0.54729279959999999</v>
      </c>
      <c r="O143" s="287">
        <f>Ratios!BB18</f>
        <v>0.57092420160000001</v>
      </c>
      <c r="P143" s="286">
        <f>AVERAGE(S143:V144)</f>
        <v>0.55083205627499998</v>
      </c>
      <c r="Q143" s="285"/>
      <c r="R143" s="287">
        <v>0</v>
      </c>
      <c r="S143" s="287">
        <v>0</v>
      </c>
      <c r="T143" s="287">
        <f>Ratios!BF18</f>
        <v>0.77726987240000001</v>
      </c>
      <c r="U143" s="287">
        <f>Ratios!BG18</f>
        <v>0.71018029429999996</v>
      </c>
      <c r="V143" s="287">
        <f>Ratios!BH18</f>
        <v>0.71587805839999996</v>
      </c>
      <c r="W143" s="286">
        <f>AVERAGE(Y143:AC144)</f>
        <v>4.0269229272000002</v>
      </c>
      <c r="X143" s="285"/>
      <c r="Y143" s="287">
        <f>Ratios!BJ18</f>
        <v>3.4063960619999998</v>
      </c>
      <c r="Z143" s="287">
        <f>Ratios!BK18</f>
        <v>3.359035859</v>
      </c>
      <c r="AA143" s="287">
        <f>Ratios!BL18</f>
        <v>5.9490063370000001</v>
      </c>
      <c r="AB143" s="287">
        <f>Ratios!BM18</f>
        <v>4.2970653370000003</v>
      </c>
      <c r="AC143" s="295">
        <f>Ratios!BN18</f>
        <v>3.123111041</v>
      </c>
    </row>
    <row r="144" spans="1:29" x14ac:dyDescent="0.15">
      <c r="A144" s="302"/>
      <c r="B144" s="286"/>
      <c r="C144" s="285"/>
      <c r="D144" s="287"/>
      <c r="E144" s="287"/>
      <c r="F144" s="287"/>
      <c r="G144" s="287"/>
      <c r="H144" s="287"/>
      <c r="I144" s="286"/>
      <c r="J144" s="285"/>
      <c r="K144" s="287"/>
      <c r="L144" s="287"/>
      <c r="M144" s="287"/>
      <c r="N144" s="287"/>
      <c r="O144" s="287"/>
      <c r="P144" s="286"/>
      <c r="Q144" s="285"/>
      <c r="R144" s="287"/>
      <c r="S144" s="287"/>
      <c r="T144" s="287"/>
      <c r="U144" s="287"/>
      <c r="V144" s="287"/>
      <c r="W144" s="286"/>
      <c r="X144" s="285"/>
      <c r="Y144" s="287"/>
      <c r="Z144" s="287"/>
      <c r="AA144" s="287"/>
      <c r="AB144" s="287"/>
      <c r="AC144" s="295"/>
    </row>
    <row r="145" spans="1:29" x14ac:dyDescent="0.15">
      <c r="A145" s="302" t="e" vm="9">
        <v>#VALUE!</v>
      </c>
      <c r="B145" s="286">
        <f>AVERAGE(D145:H146)</f>
        <v>1.029179144</v>
      </c>
      <c r="C145" s="285"/>
      <c r="D145" s="294">
        <v>0</v>
      </c>
      <c r="E145" s="294">
        <v>0</v>
      </c>
      <c r="F145" s="294">
        <v>0</v>
      </c>
      <c r="G145" s="287">
        <f>Ratios!AU19</f>
        <v>2.6683500609999999</v>
      </c>
      <c r="H145" s="287">
        <f>Ratios!AV19</f>
        <v>2.477545659</v>
      </c>
      <c r="I145" s="286">
        <f>AVERAGE(K145:O146)</f>
        <v>0.20711764902000002</v>
      </c>
      <c r="J145" s="285"/>
      <c r="K145" s="287">
        <v>0</v>
      </c>
      <c r="L145" s="287">
        <v>0</v>
      </c>
      <c r="M145" s="287">
        <v>0</v>
      </c>
      <c r="N145" s="287">
        <f>Ratios!BA19</f>
        <v>0.52915801539999996</v>
      </c>
      <c r="O145" s="287">
        <f>Ratios!BB19</f>
        <v>0.50643022969999996</v>
      </c>
      <c r="P145" s="286">
        <f>AVERAGE(S145:V146)</f>
        <v>0.22916153712499998</v>
      </c>
      <c r="Q145" s="285"/>
      <c r="R145" s="287">
        <v>0</v>
      </c>
      <c r="S145" s="287">
        <v>0</v>
      </c>
      <c r="T145" s="287">
        <v>0</v>
      </c>
      <c r="U145" s="287">
        <f>Ratios!BG19</f>
        <v>0.53040727119999997</v>
      </c>
      <c r="V145" s="287">
        <f>Ratios!BH19</f>
        <v>0.38623887730000001</v>
      </c>
      <c r="W145" s="286">
        <f>AVERAGE(Y145:AC146)</f>
        <v>0.40223009822</v>
      </c>
      <c r="X145" s="285"/>
      <c r="Y145" s="287">
        <v>0</v>
      </c>
      <c r="Z145" s="287">
        <v>0</v>
      </c>
      <c r="AA145" s="287">
        <v>0</v>
      </c>
      <c r="AB145" s="287">
        <f>Ratios!BM19</f>
        <v>0.96118838210000002</v>
      </c>
      <c r="AC145" s="295">
        <f>Ratios!BN19</f>
        <v>1.049962109</v>
      </c>
    </row>
    <row r="146" spans="1:29" x14ac:dyDescent="0.15">
      <c r="A146" s="302"/>
      <c r="B146" s="286"/>
      <c r="C146" s="285"/>
      <c r="D146" s="294"/>
      <c r="E146" s="294"/>
      <c r="F146" s="294"/>
      <c r="G146" s="287"/>
      <c r="H146" s="287"/>
      <c r="I146" s="286"/>
      <c r="J146" s="285"/>
      <c r="K146" s="287"/>
      <c r="L146" s="287"/>
      <c r="M146" s="287"/>
      <c r="N146" s="287"/>
      <c r="O146" s="287"/>
      <c r="P146" s="286"/>
      <c r="Q146" s="285"/>
      <c r="R146" s="287"/>
      <c r="S146" s="287"/>
      <c r="T146" s="287"/>
      <c r="U146" s="287"/>
      <c r="V146" s="287"/>
      <c r="W146" s="286"/>
      <c r="X146" s="285"/>
      <c r="Y146" s="287"/>
      <c r="Z146" s="287"/>
      <c r="AA146" s="287"/>
      <c r="AB146" s="287"/>
      <c r="AC146" s="295"/>
    </row>
    <row r="147" spans="1:29" x14ac:dyDescent="0.15">
      <c r="A147" s="302" t="e" vm="14">
        <v>#VALUE!</v>
      </c>
      <c r="B147" s="286">
        <f>AVERAGE(D147:H148)</f>
        <v>3.4111275995999994</v>
      </c>
      <c r="C147" s="285"/>
      <c r="D147" s="287">
        <f>Ratios!AR20</f>
        <v>2.7279021459999999</v>
      </c>
      <c r="E147" s="287">
        <f>Ratios!AS20</f>
        <v>3.2573697199999998</v>
      </c>
      <c r="F147" s="287">
        <f>Ratios!AT20</f>
        <v>3.7183913930000001</v>
      </c>
      <c r="G147" s="287">
        <f>Ratios!AU20</f>
        <v>3.6871835769999999</v>
      </c>
      <c r="H147" s="287">
        <f>Ratios!AV20</f>
        <v>3.6647911620000002</v>
      </c>
      <c r="I147" s="286">
        <f>AVERAGE(K147:O148)</f>
        <v>0.93053731007999985</v>
      </c>
      <c r="J147" s="285"/>
      <c r="K147" s="287">
        <f>Ratios!AX20</f>
        <v>0.91499493200000004</v>
      </c>
      <c r="L147" s="287">
        <f>Ratios!AY20</f>
        <v>0.84389731999999995</v>
      </c>
      <c r="M147" s="287">
        <f>Ratios!AZ20</f>
        <v>0.87491897439999999</v>
      </c>
      <c r="N147" s="287">
        <f>Ratios!BA20</f>
        <v>0.92165778499999995</v>
      </c>
      <c r="O147" s="287">
        <f>Ratios!BB20</f>
        <v>1.0972175390000001</v>
      </c>
      <c r="P147" s="286">
        <f>AVERAGE(S147:V148)</f>
        <v>0.58831386650000028</v>
      </c>
      <c r="Q147" s="285"/>
      <c r="R147" s="287">
        <v>0</v>
      </c>
      <c r="S147" s="287">
        <f>Ratios!BE20</f>
        <v>2.0005726130000001</v>
      </c>
      <c r="T147" s="287">
        <f>Ratios!BF20</f>
        <v>2.2268180069999999</v>
      </c>
      <c r="U147" s="287">
        <f>Ratios!BG20</f>
        <v>5.2922444640000004</v>
      </c>
      <c r="V147" s="287">
        <f>Ratios!BH20</f>
        <v>-7.1663796179999997</v>
      </c>
      <c r="W147" s="286">
        <f>AVERAGE(Y147:AC148)</f>
        <v>1.19240443214</v>
      </c>
      <c r="X147" s="285"/>
      <c r="Y147" s="287">
        <f>Ratios!BJ20</f>
        <v>0.91446816369999995</v>
      </c>
      <c r="Z147" s="287">
        <f>Ratios!BK20</f>
        <v>1.514034879</v>
      </c>
      <c r="AA147" s="287">
        <f>Ratios!BL20</f>
        <v>1.2718184130000001</v>
      </c>
      <c r="AB147" s="287">
        <f>Ratios!BM20</f>
        <v>1.3383926909999999</v>
      </c>
      <c r="AC147" s="295">
        <f>Ratios!BN20</f>
        <v>0.92330801399999995</v>
      </c>
    </row>
    <row r="148" spans="1:29" x14ac:dyDescent="0.15">
      <c r="A148" s="302"/>
      <c r="B148" s="286"/>
      <c r="C148" s="285"/>
      <c r="D148" s="287"/>
      <c r="E148" s="287"/>
      <c r="F148" s="287"/>
      <c r="G148" s="287"/>
      <c r="H148" s="287"/>
      <c r="I148" s="286"/>
      <c r="J148" s="285"/>
      <c r="K148" s="287"/>
      <c r="L148" s="287"/>
      <c r="M148" s="287"/>
      <c r="N148" s="287"/>
      <c r="O148" s="287"/>
      <c r="P148" s="286"/>
      <c r="Q148" s="285"/>
      <c r="R148" s="287"/>
      <c r="S148" s="287"/>
      <c r="T148" s="287"/>
      <c r="U148" s="287"/>
      <c r="V148" s="287"/>
      <c r="W148" s="286"/>
      <c r="X148" s="285"/>
      <c r="Y148" s="287"/>
      <c r="Z148" s="287"/>
      <c r="AA148" s="287"/>
      <c r="AB148" s="287"/>
      <c r="AC148" s="295"/>
    </row>
    <row r="149" spans="1:29" x14ac:dyDescent="0.15">
      <c r="A149" s="302" t="e" vm="13">
        <v>#VALUE!</v>
      </c>
      <c r="B149" s="286">
        <f>AVERAGE(D149:H150)</f>
        <v>3.0868149042000002</v>
      </c>
      <c r="C149" s="285"/>
      <c r="D149" s="294">
        <v>0</v>
      </c>
      <c r="E149" s="287">
        <f>Ratios!AS21</f>
        <v>3.9167313689999999</v>
      </c>
      <c r="F149" s="287">
        <f>Ratios!AT21</f>
        <v>3.739293661</v>
      </c>
      <c r="G149" s="287">
        <f>Ratios!AU21</f>
        <v>3.816658286</v>
      </c>
      <c r="H149" s="287">
        <f>Ratios!AV21</f>
        <v>3.961391205</v>
      </c>
      <c r="I149" s="286">
        <f>AVERAGE(K149:O150)</f>
        <v>0.6601621339999999</v>
      </c>
      <c r="J149" s="285"/>
      <c r="K149" s="287">
        <v>0</v>
      </c>
      <c r="L149" s="287">
        <f>Ratios!AY21</f>
        <v>0.73564952719999999</v>
      </c>
      <c r="M149" s="287">
        <f>Ratios!AZ21</f>
        <v>0.82294508529999999</v>
      </c>
      <c r="N149" s="287">
        <f>Ratios!BA21</f>
        <v>0.91462935359999997</v>
      </c>
      <c r="O149" s="287">
        <f>Ratios!BB21</f>
        <v>0.8275867039</v>
      </c>
      <c r="P149" s="286">
        <f>AVERAGE(S149:V150)</f>
        <v>0.487399739</v>
      </c>
      <c r="Q149" s="285"/>
      <c r="R149" s="287">
        <v>0</v>
      </c>
      <c r="S149" s="287">
        <v>0</v>
      </c>
      <c r="T149" s="287">
        <v>0</v>
      </c>
      <c r="U149" s="287">
        <v>0</v>
      </c>
      <c r="V149" s="287">
        <f>Ratios!BH21</f>
        <v>1.949598956</v>
      </c>
      <c r="W149" s="286">
        <f>AVERAGE(Y149:AC150)</f>
        <v>1.1014684758000002</v>
      </c>
      <c r="X149" s="285"/>
      <c r="Y149" s="287">
        <v>0</v>
      </c>
      <c r="Z149" s="287">
        <f>Ratios!BK21</f>
        <v>1.5602900470000001</v>
      </c>
      <c r="AA149" s="287">
        <f>Ratios!BL21</f>
        <v>1.1077972060000001</v>
      </c>
      <c r="AB149" s="287">
        <f>Ratios!BM21</f>
        <v>1.2904519050000001</v>
      </c>
      <c r="AC149" s="295">
        <f>Ratios!BN21</f>
        <v>1.548803221</v>
      </c>
    </row>
    <row r="150" spans="1:29" x14ac:dyDescent="0.15">
      <c r="A150" s="302"/>
      <c r="B150" s="286"/>
      <c r="C150" s="285"/>
      <c r="D150" s="294"/>
      <c r="E150" s="287"/>
      <c r="F150" s="287"/>
      <c r="G150" s="287"/>
      <c r="H150" s="287"/>
      <c r="I150" s="286"/>
      <c r="J150" s="285"/>
      <c r="K150" s="287"/>
      <c r="L150" s="287"/>
      <c r="M150" s="287"/>
      <c r="N150" s="287"/>
      <c r="O150" s="287"/>
      <c r="P150" s="286"/>
      <c r="Q150" s="285"/>
      <c r="R150" s="287"/>
      <c r="S150" s="287"/>
      <c r="T150" s="287"/>
      <c r="U150" s="287"/>
      <c r="V150" s="287"/>
      <c r="W150" s="286"/>
      <c r="X150" s="285"/>
      <c r="Y150" s="287"/>
      <c r="Z150" s="287"/>
      <c r="AA150" s="287"/>
      <c r="AB150" s="287"/>
      <c r="AC150" s="295"/>
    </row>
    <row r="151" spans="1:29" x14ac:dyDescent="0.15">
      <c r="A151" s="302" t="e" vm="7">
        <v>#VALUE!</v>
      </c>
      <c r="B151" s="286">
        <f>AVERAGE(D151:H152)</f>
        <v>5.0479248133999999</v>
      </c>
      <c r="C151" s="285"/>
      <c r="D151" s="287">
        <f>Ratios!AR22</f>
        <v>5.3630229419999997</v>
      </c>
      <c r="E151" s="287">
        <f>Ratios!AS22</f>
        <v>5.2652756040000002</v>
      </c>
      <c r="F151" s="287">
        <f>Ratios!AT22</f>
        <v>5.1857995209999999</v>
      </c>
      <c r="G151" s="287">
        <f>Ratios!AU22</f>
        <v>6.1245905909999996</v>
      </c>
      <c r="H151" s="287">
        <f>Ratios!AV22</f>
        <v>3.300935409</v>
      </c>
      <c r="I151" s="286">
        <f>AVERAGE(K151:O152)</f>
        <v>0.66222500628000003</v>
      </c>
      <c r="J151" s="285"/>
      <c r="K151" s="287">
        <f>Ratios!AX22</f>
        <v>0.68062172799999998</v>
      </c>
      <c r="L151" s="287">
        <f>Ratios!AY22</f>
        <v>0.75876291409999996</v>
      </c>
      <c r="M151" s="287">
        <f>Ratios!AZ22</f>
        <v>0.75724981889999998</v>
      </c>
      <c r="N151" s="287">
        <f>Ratios!BA22</f>
        <v>0.65064842160000003</v>
      </c>
      <c r="O151" s="287">
        <f>Ratios!BB22</f>
        <v>0.46384214880000002</v>
      </c>
      <c r="P151" s="286">
        <f>AVERAGE(S151:V152)</f>
        <v>1.0124024134</v>
      </c>
      <c r="Q151" s="285"/>
      <c r="R151" s="287">
        <f>Ratios!BD22</f>
        <v>1.04667193</v>
      </c>
      <c r="S151" s="287">
        <f>Ratios!BE22</f>
        <v>1.4799905900000001</v>
      </c>
      <c r="T151" s="287">
        <f>Ratios!BF22</f>
        <v>1.3735224450000001</v>
      </c>
      <c r="U151" s="287">
        <f>Ratios!BG22</f>
        <v>0.88460202089999995</v>
      </c>
      <c r="V151" s="287">
        <f>Ratios!BH22</f>
        <v>0.31149459769999999</v>
      </c>
      <c r="W151" s="286">
        <f>AVERAGE(Y151:AC152)</f>
        <v>2.0137663540000004</v>
      </c>
      <c r="X151" s="285"/>
      <c r="Y151" s="287">
        <f>Ratios!BJ22</f>
        <v>1.9306835389999999</v>
      </c>
      <c r="Z151" s="287">
        <f>Ratios!BK22</f>
        <v>2.0390513819999998</v>
      </c>
      <c r="AA151" s="287">
        <f>Ratios!BL22</f>
        <v>1.545664505</v>
      </c>
      <c r="AB151" s="287">
        <f>Ratios!BM22</f>
        <v>2.0726481040000002</v>
      </c>
      <c r="AC151" s="295">
        <f>Ratios!BN22</f>
        <v>2.4807842400000002</v>
      </c>
    </row>
    <row r="152" spans="1:29" x14ac:dyDescent="0.15">
      <c r="A152" s="303"/>
      <c r="B152" s="289"/>
      <c r="C152" s="290"/>
      <c r="D152" s="288"/>
      <c r="E152" s="288"/>
      <c r="F152" s="288"/>
      <c r="G152" s="288"/>
      <c r="H152" s="288"/>
      <c r="I152" s="289"/>
      <c r="J152" s="290"/>
      <c r="K152" s="288"/>
      <c r="L152" s="288"/>
      <c r="M152" s="288"/>
      <c r="N152" s="288"/>
      <c r="O152" s="288"/>
      <c r="P152" s="289"/>
      <c r="Q152" s="290"/>
      <c r="R152" s="288"/>
      <c r="S152" s="288"/>
      <c r="T152" s="288"/>
      <c r="U152" s="288"/>
      <c r="V152" s="288"/>
      <c r="W152" s="289"/>
      <c r="X152" s="290"/>
      <c r="Y152" s="288"/>
      <c r="Z152" s="288"/>
      <c r="AA152" s="288"/>
      <c r="AB152" s="288"/>
      <c r="AC152" s="296"/>
    </row>
  </sheetData>
  <autoFilter ref="A9:Q40" xr:uid="{67BEF834-9C71-494A-9CEF-FED8CAF14057}">
    <sortState xmlns:xlrd2="http://schemas.microsoft.com/office/spreadsheetml/2017/richdata2" ref="A11:Q40">
      <sortCondition descending="1" ref="H9:H40"/>
    </sortState>
  </autoFilter>
  <mergeCells count="1980">
    <mergeCell ref="AR83:AV83"/>
    <mergeCell ref="AW83:BA83"/>
    <mergeCell ref="AR82:BA82"/>
    <mergeCell ref="AL82:AQ83"/>
    <mergeCell ref="BB82:BD83"/>
    <mergeCell ref="S7:AH8"/>
    <mergeCell ref="AL109:AL110"/>
    <mergeCell ref="AM109:AM110"/>
    <mergeCell ref="AN109:AN110"/>
    <mergeCell ref="AO109:AO110"/>
    <mergeCell ref="AP109:AP110"/>
    <mergeCell ref="AQ109:AQ110"/>
    <mergeCell ref="AL111:AL112"/>
    <mergeCell ref="AM111:AM112"/>
    <mergeCell ref="AN111:AN112"/>
    <mergeCell ref="AO111:AO112"/>
    <mergeCell ref="AP111:AP112"/>
    <mergeCell ref="AQ111:AQ112"/>
    <mergeCell ref="AL97:AL98"/>
    <mergeCell ref="AM97:AM98"/>
    <mergeCell ref="AN97:AN98"/>
    <mergeCell ref="AO97:AO98"/>
    <mergeCell ref="AP97:AP98"/>
    <mergeCell ref="AQ97:AQ98"/>
    <mergeCell ref="AL99:AL100"/>
    <mergeCell ref="AM99:AM100"/>
    <mergeCell ref="AN99:AN100"/>
    <mergeCell ref="AO99:AO100"/>
    <mergeCell ref="AP99:AP100"/>
    <mergeCell ref="AQ99:AQ100"/>
    <mergeCell ref="AL101:AL102"/>
    <mergeCell ref="AM101:AM102"/>
    <mergeCell ref="AL113:AL114"/>
    <mergeCell ref="AM113:AM114"/>
    <mergeCell ref="AN113:AN114"/>
    <mergeCell ref="AO113:AO114"/>
    <mergeCell ref="AP113:AP114"/>
    <mergeCell ref="AQ113:AQ114"/>
    <mergeCell ref="AL103:AL104"/>
    <mergeCell ref="AM103:AM104"/>
    <mergeCell ref="AN103:AN104"/>
    <mergeCell ref="AO103:AO104"/>
    <mergeCell ref="AP103:AP104"/>
    <mergeCell ref="AQ103:AQ104"/>
    <mergeCell ref="AL105:AL106"/>
    <mergeCell ref="AM105:AM106"/>
    <mergeCell ref="AN105:AN106"/>
    <mergeCell ref="AO105:AO106"/>
    <mergeCell ref="AP105:AP106"/>
    <mergeCell ref="AQ105:AQ106"/>
    <mergeCell ref="AL107:AL108"/>
    <mergeCell ref="AM107:AM108"/>
    <mergeCell ref="AN107:AN108"/>
    <mergeCell ref="AO107:AO108"/>
    <mergeCell ref="AP107:AP108"/>
    <mergeCell ref="AQ107:AQ108"/>
    <mergeCell ref="AN101:AN102"/>
    <mergeCell ref="AO101:AO102"/>
    <mergeCell ref="AP101:AP102"/>
    <mergeCell ref="AQ101:AQ102"/>
    <mergeCell ref="AM91:AM92"/>
    <mergeCell ref="AN91:AN92"/>
    <mergeCell ref="AO91:AO92"/>
    <mergeCell ref="AP91:AP92"/>
    <mergeCell ref="AQ91:AQ92"/>
    <mergeCell ref="AL93:AL94"/>
    <mergeCell ref="AM93:AM94"/>
    <mergeCell ref="AN93:AN94"/>
    <mergeCell ref="AO93:AO94"/>
    <mergeCell ref="AP93:AP94"/>
    <mergeCell ref="AQ93:AQ94"/>
    <mergeCell ref="AL95:AL96"/>
    <mergeCell ref="AM95:AM96"/>
    <mergeCell ref="AN95:AN96"/>
    <mergeCell ref="AO95:AO96"/>
    <mergeCell ref="AP95:AP96"/>
    <mergeCell ref="AQ95:AQ96"/>
    <mergeCell ref="AW113:AW114"/>
    <mergeCell ref="AX113:AX114"/>
    <mergeCell ref="AY113:AY114"/>
    <mergeCell ref="AZ113:AZ114"/>
    <mergeCell ref="BA113:BA114"/>
    <mergeCell ref="AL85:AL86"/>
    <mergeCell ref="AM85:AM86"/>
    <mergeCell ref="AN85:AN86"/>
    <mergeCell ref="AO85:AO86"/>
    <mergeCell ref="AP85:AP86"/>
    <mergeCell ref="AQ85:AQ86"/>
    <mergeCell ref="AL87:AL88"/>
    <mergeCell ref="AM87:AM88"/>
    <mergeCell ref="AN87:AN88"/>
    <mergeCell ref="AO87:AO88"/>
    <mergeCell ref="AP87:AP88"/>
    <mergeCell ref="AQ87:AQ88"/>
    <mergeCell ref="AL89:AL90"/>
    <mergeCell ref="AM89:AM90"/>
    <mergeCell ref="AN89:AN90"/>
    <mergeCell ref="AO89:AO90"/>
    <mergeCell ref="AP89:AP90"/>
    <mergeCell ref="AQ89:AQ90"/>
    <mergeCell ref="AL91:AL92"/>
    <mergeCell ref="AW107:AW108"/>
    <mergeCell ref="AX107:AX108"/>
    <mergeCell ref="AY107:AY108"/>
    <mergeCell ref="AZ107:AZ108"/>
    <mergeCell ref="BA107:BA108"/>
    <mergeCell ref="AW109:AW110"/>
    <mergeCell ref="AX109:AX110"/>
    <mergeCell ref="AY109:AY110"/>
    <mergeCell ref="AZ109:AZ110"/>
    <mergeCell ref="BA109:BA110"/>
    <mergeCell ref="AW111:AW112"/>
    <mergeCell ref="AX111:AX112"/>
    <mergeCell ref="AY111:AY112"/>
    <mergeCell ref="AZ111:AZ112"/>
    <mergeCell ref="BA111:BA112"/>
    <mergeCell ref="AW101:AW102"/>
    <mergeCell ref="AX101:AX102"/>
    <mergeCell ref="AY101:AY102"/>
    <mergeCell ref="AZ101:AZ102"/>
    <mergeCell ref="BA101:BA102"/>
    <mergeCell ref="AW103:AW104"/>
    <mergeCell ref="AX103:AX104"/>
    <mergeCell ref="AY103:AY104"/>
    <mergeCell ref="AZ103:AZ104"/>
    <mergeCell ref="BA103:BA104"/>
    <mergeCell ref="AW105:AW106"/>
    <mergeCell ref="AX105:AX106"/>
    <mergeCell ref="AY105:AY106"/>
    <mergeCell ref="AZ105:AZ106"/>
    <mergeCell ref="BA105:BA106"/>
    <mergeCell ref="AW95:AW96"/>
    <mergeCell ref="AX95:AX96"/>
    <mergeCell ref="AY95:AY96"/>
    <mergeCell ref="AZ95:AZ96"/>
    <mergeCell ref="BA95:BA96"/>
    <mergeCell ref="AW97:AW98"/>
    <mergeCell ref="AX97:AX98"/>
    <mergeCell ref="AY97:AY98"/>
    <mergeCell ref="AZ97:AZ98"/>
    <mergeCell ref="BA97:BA98"/>
    <mergeCell ref="AW99:AW100"/>
    <mergeCell ref="AX99:AX100"/>
    <mergeCell ref="AY99:AY100"/>
    <mergeCell ref="AZ99:AZ100"/>
    <mergeCell ref="BA99:BA100"/>
    <mergeCell ref="B7:H8"/>
    <mergeCell ref="I7:M8"/>
    <mergeCell ref="N7:Q8"/>
    <mergeCell ref="AW85:AW86"/>
    <mergeCell ref="AX85:AX86"/>
    <mergeCell ref="AY85:AY86"/>
    <mergeCell ref="AZ85:AZ86"/>
    <mergeCell ref="BA85:BA86"/>
    <mergeCell ref="AW87:AW88"/>
    <mergeCell ref="AX87:AX88"/>
    <mergeCell ref="AY87:AY88"/>
    <mergeCell ref="AZ87:AZ88"/>
    <mergeCell ref="BA87:BA88"/>
    <mergeCell ref="T37:T38"/>
    <mergeCell ref="U37:U38"/>
    <mergeCell ref="V37:V38"/>
    <mergeCell ref="W37:W38"/>
    <mergeCell ref="X37:X38"/>
    <mergeCell ref="Y37:Y38"/>
    <mergeCell ref="Z37:Z38"/>
    <mergeCell ref="AA37:AA38"/>
    <mergeCell ref="AB37:AB38"/>
    <mergeCell ref="AC37:AC38"/>
    <mergeCell ref="AD37:AD38"/>
    <mergeCell ref="AE37:AE38"/>
    <mergeCell ref="AG37:AG38"/>
    <mergeCell ref="AH37:AH38"/>
    <mergeCell ref="T39:T40"/>
    <mergeCell ref="U39:U40"/>
    <mergeCell ref="V39:V40"/>
    <mergeCell ref="W39:W40"/>
    <mergeCell ref="X39:X40"/>
    <mergeCell ref="Y39:Y40"/>
    <mergeCell ref="Z39:Z40"/>
    <mergeCell ref="AA39:AA40"/>
    <mergeCell ref="AB39:AB40"/>
    <mergeCell ref="AC39:AC40"/>
    <mergeCell ref="AD39:AD40"/>
    <mergeCell ref="AE39:AE40"/>
    <mergeCell ref="AG39:AG40"/>
    <mergeCell ref="AH39:AH40"/>
    <mergeCell ref="T33:T34"/>
    <mergeCell ref="U33:U34"/>
    <mergeCell ref="V33:V34"/>
    <mergeCell ref="W33:W34"/>
    <mergeCell ref="X33:X34"/>
    <mergeCell ref="Y33:Y34"/>
    <mergeCell ref="Z33:Z34"/>
    <mergeCell ref="AA33:AA34"/>
    <mergeCell ref="AB33:AB34"/>
    <mergeCell ref="AC33:AC34"/>
    <mergeCell ref="AD33:AD34"/>
    <mergeCell ref="AE33:AE34"/>
    <mergeCell ref="AG33:AG34"/>
    <mergeCell ref="AH33:AH34"/>
    <mergeCell ref="T35:T36"/>
    <mergeCell ref="U35:U36"/>
    <mergeCell ref="V35:V36"/>
    <mergeCell ref="W35:W36"/>
    <mergeCell ref="X35:X36"/>
    <mergeCell ref="Y35:Y36"/>
    <mergeCell ref="Z35:Z36"/>
    <mergeCell ref="AA35:AA36"/>
    <mergeCell ref="AB35:AB36"/>
    <mergeCell ref="AC35:AC36"/>
    <mergeCell ref="AD35:AD36"/>
    <mergeCell ref="AE35:AE36"/>
    <mergeCell ref="AG35:AG36"/>
    <mergeCell ref="AH35:AH36"/>
    <mergeCell ref="T29:T30"/>
    <mergeCell ref="U29:U30"/>
    <mergeCell ref="V29:V30"/>
    <mergeCell ref="W29:W30"/>
    <mergeCell ref="X29:X30"/>
    <mergeCell ref="Y29:Y30"/>
    <mergeCell ref="Z29:Z30"/>
    <mergeCell ref="AA29:AA30"/>
    <mergeCell ref="AB29:AB30"/>
    <mergeCell ref="AC29:AC30"/>
    <mergeCell ref="AD29:AD30"/>
    <mergeCell ref="AE29:AE30"/>
    <mergeCell ref="AG29:AG30"/>
    <mergeCell ref="AH29:AH30"/>
    <mergeCell ref="T31:T32"/>
    <mergeCell ref="U31:U32"/>
    <mergeCell ref="V31:V32"/>
    <mergeCell ref="W31:W32"/>
    <mergeCell ref="X31:X32"/>
    <mergeCell ref="Y31:Y32"/>
    <mergeCell ref="Z31:Z32"/>
    <mergeCell ref="AA31:AA32"/>
    <mergeCell ref="AB31:AB32"/>
    <mergeCell ref="AC31:AC32"/>
    <mergeCell ref="AD31:AD32"/>
    <mergeCell ref="AE31:AE32"/>
    <mergeCell ref="AG31:AG32"/>
    <mergeCell ref="AH31:AH32"/>
    <mergeCell ref="T25:T26"/>
    <mergeCell ref="U25:U26"/>
    <mergeCell ref="V25:V26"/>
    <mergeCell ref="W25:W26"/>
    <mergeCell ref="X25:X26"/>
    <mergeCell ref="Y25:Y26"/>
    <mergeCell ref="Z25:Z26"/>
    <mergeCell ref="AA25:AA26"/>
    <mergeCell ref="AB25:AB26"/>
    <mergeCell ref="AC25:AC26"/>
    <mergeCell ref="AD25:AD26"/>
    <mergeCell ref="AE25:AE26"/>
    <mergeCell ref="AG25:AG26"/>
    <mergeCell ref="AH25:AH26"/>
    <mergeCell ref="T27:T28"/>
    <mergeCell ref="U27:U28"/>
    <mergeCell ref="V27:V28"/>
    <mergeCell ref="W27:W28"/>
    <mergeCell ref="X27:X28"/>
    <mergeCell ref="Y27:Y28"/>
    <mergeCell ref="Z27:Z28"/>
    <mergeCell ref="AA27:AA28"/>
    <mergeCell ref="AB27:AB28"/>
    <mergeCell ref="AC27:AC28"/>
    <mergeCell ref="AD27:AD28"/>
    <mergeCell ref="AE27:AE28"/>
    <mergeCell ref="AG27:AG28"/>
    <mergeCell ref="AH27:AH28"/>
    <mergeCell ref="T21:T22"/>
    <mergeCell ref="U21:U22"/>
    <mergeCell ref="V21:V22"/>
    <mergeCell ref="W21:W22"/>
    <mergeCell ref="X21:X22"/>
    <mergeCell ref="Y21:Y22"/>
    <mergeCell ref="Z21:Z22"/>
    <mergeCell ref="AA21:AA22"/>
    <mergeCell ref="AB21:AB22"/>
    <mergeCell ref="AC21:AC22"/>
    <mergeCell ref="AD21:AD22"/>
    <mergeCell ref="AE21:AE22"/>
    <mergeCell ref="AG21:AG22"/>
    <mergeCell ref="AH21:AH22"/>
    <mergeCell ref="T23:T24"/>
    <mergeCell ref="U23:U24"/>
    <mergeCell ref="V23:V24"/>
    <mergeCell ref="W23:W24"/>
    <mergeCell ref="X23:X24"/>
    <mergeCell ref="Y23:Y24"/>
    <mergeCell ref="Z23:Z24"/>
    <mergeCell ref="AA23:AA24"/>
    <mergeCell ref="AB23:AB24"/>
    <mergeCell ref="AC23:AC24"/>
    <mergeCell ref="AD23:AD24"/>
    <mergeCell ref="AE23:AE24"/>
    <mergeCell ref="AG23:AG24"/>
    <mergeCell ref="AH23:AH24"/>
    <mergeCell ref="T17:T18"/>
    <mergeCell ref="U17:U18"/>
    <mergeCell ref="V17:V18"/>
    <mergeCell ref="W17:W18"/>
    <mergeCell ref="X17:X18"/>
    <mergeCell ref="Y17:Y18"/>
    <mergeCell ref="Z17:Z18"/>
    <mergeCell ref="AA17:AA18"/>
    <mergeCell ref="AB17:AB18"/>
    <mergeCell ref="AC17:AC18"/>
    <mergeCell ref="AD17:AD18"/>
    <mergeCell ref="AE17:AE18"/>
    <mergeCell ref="AG17:AG18"/>
    <mergeCell ref="AH17:AH18"/>
    <mergeCell ref="T19:T20"/>
    <mergeCell ref="U19:U20"/>
    <mergeCell ref="V19:V20"/>
    <mergeCell ref="W19:W20"/>
    <mergeCell ref="X19:X20"/>
    <mergeCell ref="Y19:Y20"/>
    <mergeCell ref="Z19:Z20"/>
    <mergeCell ref="AA19:AA20"/>
    <mergeCell ref="AB19:AB20"/>
    <mergeCell ref="AC19:AC20"/>
    <mergeCell ref="AD19:AD20"/>
    <mergeCell ref="AE19:AE20"/>
    <mergeCell ref="AG19:AG20"/>
    <mergeCell ref="AH19:AH20"/>
    <mergeCell ref="Y13:Y14"/>
    <mergeCell ref="Z13:Z14"/>
    <mergeCell ref="AA13:AA14"/>
    <mergeCell ref="AB13:AB14"/>
    <mergeCell ref="AC13:AC14"/>
    <mergeCell ref="AD13:AD14"/>
    <mergeCell ref="AE13:AE14"/>
    <mergeCell ref="AG13:AG14"/>
    <mergeCell ref="AH13:AH14"/>
    <mergeCell ref="T15:T16"/>
    <mergeCell ref="U15:U16"/>
    <mergeCell ref="V15:V16"/>
    <mergeCell ref="W15:W16"/>
    <mergeCell ref="X15:X16"/>
    <mergeCell ref="Y15:Y16"/>
    <mergeCell ref="Z15:Z16"/>
    <mergeCell ref="AA15:AA16"/>
    <mergeCell ref="AB15:AB16"/>
    <mergeCell ref="AC15:AC16"/>
    <mergeCell ref="AD15:AD16"/>
    <mergeCell ref="AE15:AE16"/>
    <mergeCell ref="AG15:AG16"/>
    <mergeCell ref="AH15:AH16"/>
    <mergeCell ref="AG9:AG10"/>
    <mergeCell ref="AH9:AH10"/>
    <mergeCell ref="P11:P12"/>
    <mergeCell ref="P13:P14"/>
    <mergeCell ref="P15:P16"/>
    <mergeCell ref="P17:P18"/>
    <mergeCell ref="P19:P20"/>
    <mergeCell ref="P21:P22"/>
    <mergeCell ref="P23:P24"/>
    <mergeCell ref="P25:P26"/>
    <mergeCell ref="P27:P28"/>
    <mergeCell ref="P29:P30"/>
    <mergeCell ref="P31:P32"/>
    <mergeCell ref="P33:P34"/>
    <mergeCell ref="P35:P36"/>
    <mergeCell ref="P37:P38"/>
    <mergeCell ref="P39:P40"/>
    <mergeCell ref="T11:T12"/>
    <mergeCell ref="U11:U12"/>
    <mergeCell ref="V11:V12"/>
    <mergeCell ref="W11:W12"/>
    <mergeCell ref="X11:X12"/>
    <mergeCell ref="Y11:Y12"/>
    <mergeCell ref="Z11:Z12"/>
    <mergeCell ref="AA11:AA12"/>
    <mergeCell ref="AB11:AB12"/>
    <mergeCell ref="AC11:AC12"/>
    <mergeCell ref="AD11:AD12"/>
    <mergeCell ref="AE11:AE12"/>
    <mergeCell ref="AG11:AG12"/>
    <mergeCell ref="AH11:AH12"/>
    <mergeCell ref="T13:T14"/>
    <mergeCell ref="AF9:AF10"/>
    <mergeCell ref="AF11:AF12"/>
    <mergeCell ref="AF13:AF14"/>
    <mergeCell ref="AF15:AF16"/>
    <mergeCell ref="AF17:AF18"/>
    <mergeCell ref="AF19:AF20"/>
    <mergeCell ref="AF21:AF22"/>
    <mergeCell ref="AF23:AF24"/>
    <mergeCell ref="AF25:AF26"/>
    <mergeCell ref="AF27:AF28"/>
    <mergeCell ref="AF29:AF30"/>
    <mergeCell ref="AF31:AF32"/>
    <mergeCell ref="AF33:AF34"/>
    <mergeCell ref="AF35:AF36"/>
    <mergeCell ref="AF37:AF38"/>
    <mergeCell ref="AF39:AF40"/>
    <mergeCell ref="T9:T10"/>
    <mergeCell ref="U9:U10"/>
    <mergeCell ref="V9:V10"/>
    <mergeCell ref="W9:W10"/>
    <mergeCell ref="X9:X10"/>
    <mergeCell ref="Y9:Y10"/>
    <mergeCell ref="Z9:Z10"/>
    <mergeCell ref="AA9:AA10"/>
    <mergeCell ref="AB9:AB10"/>
    <mergeCell ref="AC9:AC10"/>
    <mergeCell ref="AD9:AD10"/>
    <mergeCell ref="AE9:AE10"/>
    <mergeCell ref="U13:U14"/>
    <mergeCell ref="V13:V14"/>
    <mergeCell ref="W13:W14"/>
    <mergeCell ref="X13:X14"/>
    <mergeCell ref="W147:W148"/>
    <mergeCell ref="X147:X148"/>
    <mergeCell ref="Y147:Y148"/>
    <mergeCell ref="AA147:AA148"/>
    <mergeCell ref="AB147:AB148"/>
    <mergeCell ref="AC147:AC148"/>
    <mergeCell ref="W149:W150"/>
    <mergeCell ref="X149:X150"/>
    <mergeCell ref="Y149:Y150"/>
    <mergeCell ref="AA149:AA150"/>
    <mergeCell ref="AB149:AB150"/>
    <mergeCell ref="AC149:AC150"/>
    <mergeCell ref="W151:W152"/>
    <mergeCell ref="X151:X152"/>
    <mergeCell ref="Y151:Y152"/>
    <mergeCell ref="AA151:AA152"/>
    <mergeCell ref="AB151:AB152"/>
    <mergeCell ref="AC151:AC152"/>
    <mergeCell ref="Z147:Z148"/>
    <mergeCell ref="Z149:Z150"/>
    <mergeCell ref="Z151:Z152"/>
    <mergeCell ref="W141:W142"/>
    <mergeCell ref="X141:X142"/>
    <mergeCell ref="Y141:Y142"/>
    <mergeCell ref="AA141:AA142"/>
    <mergeCell ref="AB141:AB142"/>
    <mergeCell ref="AC141:AC142"/>
    <mergeCell ref="W143:W144"/>
    <mergeCell ref="X143:X144"/>
    <mergeCell ref="Y143:Y144"/>
    <mergeCell ref="AA143:AA144"/>
    <mergeCell ref="AB143:AB144"/>
    <mergeCell ref="AC143:AC144"/>
    <mergeCell ref="W145:W146"/>
    <mergeCell ref="X145:X146"/>
    <mergeCell ref="Y145:Y146"/>
    <mergeCell ref="AA145:AA146"/>
    <mergeCell ref="AB145:AB146"/>
    <mergeCell ref="AC145:AC146"/>
    <mergeCell ref="Z141:Z142"/>
    <mergeCell ref="Z143:Z144"/>
    <mergeCell ref="Z145:Z146"/>
    <mergeCell ref="W135:W136"/>
    <mergeCell ref="X135:X136"/>
    <mergeCell ref="Y135:Y136"/>
    <mergeCell ref="AA135:AA136"/>
    <mergeCell ref="AB135:AB136"/>
    <mergeCell ref="AC135:AC136"/>
    <mergeCell ref="W137:W138"/>
    <mergeCell ref="X137:X138"/>
    <mergeCell ref="Y137:Y138"/>
    <mergeCell ref="AA137:AA138"/>
    <mergeCell ref="AB137:AB138"/>
    <mergeCell ref="AC137:AC138"/>
    <mergeCell ref="W139:W140"/>
    <mergeCell ref="X139:X140"/>
    <mergeCell ref="Y139:Y140"/>
    <mergeCell ref="AA139:AA140"/>
    <mergeCell ref="AB139:AB140"/>
    <mergeCell ref="AC139:AC140"/>
    <mergeCell ref="Z135:Z136"/>
    <mergeCell ref="Z137:Z138"/>
    <mergeCell ref="Z139:Z140"/>
    <mergeCell ref="W129:W130"/>
    <mergeCell ref="X129:X130"/>
    <mergeCell ref="Y129:Y130"/>
    <mergeCell ref="AA129:AA130"/>
    <mergeCell ref="AB129:AB130"/>
    <mergeCell ref="AC129:AC130"/>
    <mergeCell ref="W131:W132"/>
    <mergeCell ref="X131:X132"/>
    <mergeCell ref="Y131:Y132"/>
    <mergeCell ref="AA131:AA132"/>
    <mergeCell ref="AB131:AB132"/>
    <mergeCell ref="AC131:AC132"/>
    <mergeCell ref="W133:W134"/>
    <mergeCell ref="X133:X134"/>
    <mergeCell ref="Y133:Y134"/>
    <mergeCell ref="AA133:AA134"/>
    <mergeCell ref="AB133:AB134"/>
    <mergeCell ref="AC133:AC134"/>
    <mergeCell ref="Z129:Z130"/>
    <mergeCell ref="Z131:Z132"/>
    <mergeCell ref="Z133:Z134"/>
    <mergeCell ref="W120:AC121"/>
    <mergeCell ref="W123:W124"/>
    <mergeCell ref="X123:X124"/>
    <mergeCell ref="Y123:Y124"/>
    <mergeCell ref="AA123:AA124"/>
    <mergeCell ref="AB123:AB124"/>
    <mergeCell ref="AC123:AC124"/>
    <mergeCell ref="W125:W126"/>
    <mergeCell ref="X125:X126"/>
    <mergeCell ref="Y125:Y126"/>
    <mergeCell ref="AA125:AA126"/>
    <mergeCell ref="AB125:AB126"/>
    <mergeCell ref="AC125:AC126"/>
    <mergeCell ref="W127:W128"/>
    <mergeCell ref="X127:X128"/>
    <mergeCell ref="Y127:Y128"/>
    <mergeCell ref="AA127:AA128"/>
    <mergeCell ref="AB127:AB128"/>
    <mergeCell ref="AC127:AC128"/>
    <mergeCell ref="Z123:Z124"/>
    <mergeCell ref="Z125:Z126"/>
    <mergeCell ref="Z127:Z128"/>
    <mergeCell ref="S147:S148"/>
    <mergeCell ref="R147:R148"/>
    <mergeCell ref="T147:T148"/>
    <mergeCell ref="U147:U148"/>
    <mergeCell ref="V147:V148"/>
    <mergeCell ref="S149:S150"/>
    <mergeCell ref="R149:R150"/>
    <mergeCell ref="T149:T150"/>
    <mergeCell ref="U149:U150"/>
    <mergeCell ref="V149:V150"/>
    <mergeCell ref="S151:S152"/>
    <mergeCell ref="R151:R152"/>
    <mergeCell ref="T151:T152"/>
    <mergeCell ref="U151:U152"/>
    <mergeCell ref="V151:V152"/>
    <mergeCell ref="S141:S142"/>
    <mergeCell ref="R141:R142"/>
    <mergeCell ref="T141:T142"/>
    <mergeCell ref="U141:U142"/>
    <mergeCell ref="V141:V142"/>
    <mergeCell ref="S143:S144"/>
    <mergeCell ref="R143:R144"/>
    <mergeCell ref="T143:T144"/>
    <mergeCell ref="U143:U144"/>
    <mergeCell ref="V143:V144"/>
    <mergeCell ref="S145:S146"/>
    <mergeCell ref="R145:R146"/>
    <mergeCell ref="T145:T146"/>
    <mergeCell ref="U145:U146"/>
    <mergeCell ref="V145:V146"/>
    <mergeCell ref="S135:S136"/>
    <mergeCell ref="R135:R136"/>
    <mergeCell ref="T135:T136"/>
    <mergeCell ref="U135:U136"/>
    <mergeCell ref="V135:V136"/>
    <mergeCell ref="S137:S138"/>
    <mergeCell ref="R137:R138"/>
    <mergeCell ref="T137:T138"/>
    <mergeCell ref="U137:U138"/>
    <mergeCell ref="V137:V138"/>
    <mergeCell ref="S139:S140"/>
    <mergeCell ref="R139:R140"/>
    <mergeCell ref="T139:T140"/>
    <mergeCell ref="U139:U140"/>
    <mergeCell ref="V139:V140"/>
    <mergeCell ref="S129:S130"/>
    <mergeCell ref="R129:R130"/>
    <mergeCell ref="T129:T130"/>
    <mergeCell ref="U129:U130"/>
    <mergeCell ref="V129:V130"/>
    <mergeCell ref="S131:S132"/>
    <mergeCell ref="R131:R132"/>
    <mergeCell ref="T131:T132"/>
    <mergeCell ref="U131:U132"/>
    <mergeCell ref="V131:V132"/>
    <mergeCell ref="S133:S134"/>
    <mergeCell ref="R133:R134"/>
    <mergeCell ref="T133:T134"/>
    <mergeCell ref="U133:U134"/>
    <mergeCell ref="V133:V134"/>
    <mergeCell ref="S123:S124"/>
    <mergeCell ref="T123:T124"/>
    <mergeCell ref="U123:U124"/>
    <mergeCell ref="V123:V124"/>
    <mergeCell ref="S125:S126"/>
    <mergeCell ref="R125:R126"/>
    <mergeCell ref="T125:T126"/>
    <mergeCell ref="U125:U126"/>
    <mergeCell ref="V125:V126"/>
    <mergeCell ref="S127:S128"/>
    <mergeCell ref="R127:R128"/>
    <mergeCell ref="T127:T128"/>
    <mergeCell ref="U127:U128"/>
    <mergeCell ref="V127:V128"/>
    <mergeCell ref="D11:D12"/>
    <mergeCell ref="E11:E12"/>
    <mergeCell ref="F11:F12"/>
    <mergeCell ref="G11:G12"/>
    <mergeCell ref="H11:H12"/>
    <mergeCell ref="I11:I12"/>
    <mergeCell ref="J11:J12"/>
    <mergeCell ref="K11:K12"/>
    <mergeCell ref="L11:L12"/>
    <mergeCell ref="M11:M12"/>
    <mergeCell ref="N11:N12"/>
    <mergeCell ref="O11:O12"/>
    <mergeCell ref="Q11:Q12"/>
    <mergeCell ref="E35:E36"/>
    <mergeCell ref="F35:F36"/>
    <mergeCell ref="G35:G36"/>
    <mergeCell ref="H35:H36"/>
    <mergeCell ref="I35:I36"/>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Q9:Q10"/>
    <mergeCell ref="P9:P10"/>
    <mergeCell ref="B37:B38"/>
    <mergeCell ref="C37:C38"/>
    <mergeCell ref="D37:D38"/>
    <mergeCell ref="E37:E38"/>
    <mergeCell ref="F37:F38"/>
    <mergeCell ref="G37:G38"/>
    <mergeCell ref="H37:H38"/>
    <mergeCell ref="I37:I38"/>
    <mergeCell ref="J37:J38"/>
    <mergeCell ref="K37:K38"/>
    <mergeCell ref="L37:L38"/>
    <mergeCell ref="M37:M38"/>
    <mergeCell ref="N37:N38"/>
    <mergeCell ref="O37:O38"/>
    <mergeCell ref="Q37:Q38"/>
    <mergeCell ref="D35:D36"/>
    <mergeCell ref="L39:L40"/>
    <mergeCell ref="M39:M40"/>
    <mergeCell ref="N39:N40"/>
    <mergeCell ref="O39:O40"/>
    <mergeCell ref="Q39:Q40"/>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Q33:Q34"/>
    <mergeCell ref="B35:B36"/>
    <mergeCell ref="C35:C36"/>
    <mergeCell ref="D31:D32"/>
    <mergeCell ref="E31:E32"/>
    <mergeCell ref="F31:F32"/>
    <mergeCell ref="G31:G32"/>
    <mergeCell ref="H31:H32"/>
    <mergeCell ref="I31:I32"/>
    <mergeCell ref="J31:J32"/>
    <mergeCell ref="K31:K32"/>
    <mergeCell ref="B39:B40"/>
    <mergeCell ref="C39:C40"/>
    <mergeCell ref="D39:D40"/>
    <mergeCell ref="E39:E40"/>
    <mergeCell ref="F39:F40"/>
    <mergeCell ref="G39:G40"/>
    <mergeCell ref="H39:H40"/>
    <mergeCell ref="I39:I40"/>
    <mergeCell ref="J39:J40"/>
    <mergeCell ref="K39:K40"/>
    <mergeCell ref="F27:F28"/>
    <mergeCell ref="G27:G28"/>
    <mergeCell ref="H27:H28"/>
    <mergeCell ref="I27:I28"/>
    <mergeCell ref="J27:J28"/>
    <mergeCell ref="K27:K28"/>
    <mergeCell ref="L27:L28"/>
    <mergeCell ref="M27:M28"/>
    <mergeCell ref="J35:J36"/>
    <mergeCell ref="K35:K36"/>
    <mergeCell ref="L35:L36"/>
    <mergeCell ref="M35:M36"/>
    <mergeCell ref="N35:N36"/>
    <mergeCell ref="O35:O36"/>
    <mergeCell ref="Q35:Q36"/>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Q29:Q30"/>
    <mergeCell ref="B31:B32"/>
    <mergeCell ref="C31:C32"/>
    <mergeCell ref="H23:H24"/>
    <mergeCell ref="I23:I24"/>
    <mergeCell ref="J23:J24"/>
    <mergeCell ref="K23:K24"/>
    <mergeCell ref="L23:L24"/>
    <mergeCell ref="M23:M24"/>
    <mergeCell ref="N23:N24"/>
    <mergeCell ref="O23:O24"/>
    <mergeCell ref="L31:L32"/>
    <mergeCell ref="M31:M32"/>
    <mergeCell ref="N31:N32"/>
    <mergeCell ref="O31:O32"/>
    <mergeCell ref="Q31:Q32"/>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Q25:Q26"/>
    <mergeCell ref="B27:B28"/>
    <mergeCell ref="C27:C28"/>
    <mergeCell ref="D27:D28"/>
    <mergeCell ref="E27:E28"/>
    <mergeCell ref="I19:I20"/>
    <mergeCell ref="J19:J20"/>
    <mergeCell ref="K19:K20"/>
    <mergeCell ref="L19:L20"/>
    <mergeCell ref="M19:M20"/>
    <mergeCell ref="N19:N20"/>
    <mergeCell ref="O19:O20"/>
    <mergeCell ref="Q19:Q20"/>
    <mergeCell ref="N27:N28"/>
    <mergeCell ref="O27:O28"/>
    <mergeCell ref="Q27:Q28"/>
    <mergeCell ref="B21:B22"/>
    <mergeCell ref="C21:C22"/>
    <mergeCell ref="D21:D22"/>
    <mergeCell ref="E21:E22"/>
    <mergeCell ref="F21:F22"/>
    <mergeCell ref="G21:G22"/>
    <mergeCell ref="H21:H22"/>
    <mergeCell ref="I21:I22"/>
    <mergeCell ref="J21:J22"/>
    <mergeCell ref="K21:K22"/>
    <mergeCell ref="L21:L22"/>
    <mergeCell ref="M21:M22"/>
    <mergeCell ref="N21:N22"/>
    <mergeCell ref="O21:O22"/>
    <mergeCell ref="Q21:Q22"/>
    <mergeCell ref="B23:B24"/>
    <mergeCell ref="C23:C24"/>
    <mergeCell ref="D23:D24"/>
    <mergeCell ref="E23:E24"/>
    <mergeCell ref="F23:F24"/>
    <mergeCell ref="G23:G24"/>
    <mergeCell ref="I15:I16"/>
    <mergeCell ref="J15:J16"/>
    <mergeCell ref="K15:K16"/>
    <mergeCell ref="L15:L16"/>
    <mergeCell ref="M15:M16"/>
    <mergeCell ref="N15:N16"/>
    <mergeCell ref="O15:O16"/>
    <mergeCell ref="Q15:Q16"/>
    <mergeCell ref="C11:C12"/>
    <mergeCell ref="Q23:Q24"/>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 ref="Q17:Q18"/>
    <mergeCell ref="B19:B20"/>
    <mergeCell ref="C19:C20"/>
    <mergeCell ref="D19:D20"/>
    <mergeCell ref="E19:E20"/>
    <mergeCell ref="F19:F20"/>
    <mergeCell ref="G19:G20"/>
    <mergeCell ref="H19:H20"/>
    <mergeCell ref="S31:S32"/>
    <mergeCell ref="A25:A26"/>
    <mergeCell ref="S25:S26"/>
    <mergeCell ref="A27:A28"/>
    <mergeCell ref="S27:S28"/>
    <mergeCell ref="A21:A22"/>
    <mergeCell ref="S21:S22"/>
    <mergeCell ref="A23:A24"/>
    <mergeCell ref="S23:S24"/>
    <mergeCell ref="B11:B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Q13:Q14"/>
    <mergeCell ref="B15:B16"/>
    <mergeCell ref="C15:C16"/>
    <mergeCell ref="D15:D16"/>
    <mergeCell ref="E15:E16"/>
    <mergeCell ref="F15:F16"/>
    <mergeCell ref="G15:G16"/>
    <mergeCell ref="H15:H16"/>
    <mergeCell ref="A17:A18"/>
    <mergeCell ref="S17:S18"/>
    <mergeCell ref="A19:A20"/>
    <mergeCell ref="S19:S20"/>
    <mergeCell ref="A13:A14"/>
    <mergeCell ref="S13:S14"/>
    <mergeCell ref="A15:A16"/>
    <mergeCell ref="S15:S16"/>
    <mergeCell ref="A9:A10"/>
    <mergeCell ref="S9:S10"/>
    <mergeCell ref="A11:A12"/>
    <mergeCell ref="S11:S12"/>
    <mergeCell ref="X50:X51"/>
    <mergeCell ref="X52:X53"/>
    <mergeCell ref="X54:X55"/>
    <mergeCell ref="X56:X57"/>
    <mergeCell ref="X58:X59"/>
    <mergeCell ref="R52:R53"/>
    <mergeCell ref="R54:R55"/>
    <mergeCell ref="R56:R57"/>
    <mergeCell ref="R58:R59"/>
    <mergeCell ref="A37:A38"/>
    <mergeCell ref="S37:S38"/>
    <mergeCell ref="A39:A40"/>
    <mergeCell ref="S39:S40"/>
    <mergeCell ref="A33:A34"/>
    <mergeCell ref="S33:S34"/>
    <mergeCell ref="A35:A36"/>
    <mergeCell ref="S35:S36"/>
    <mergeCell ref="A29:A30"/>
    <mergeCell ref="S29:S30"/>
    <mergeCell ref="A31:A32"/>
    <mergeCell ref="X60:X61"/>
    <mergeCell ref="X62:X63"/>
    <mergeCell ref="X64:X65"/>
    <mergeCell ref="X66:X67"/>
    <mergeCell ref="X68:X69"/>
    <mergeCell ref="X70:X71"/>
    <mergeCell ref="X72:X73"/>
    <mergeCell ref="X74:X75"/>
    <mergeCell ref="X76:X77"/>
    <mergeCell ref="AE50:AE51"/>
    <mergeCell ref="AE52:AE53"/>
    <mergeCell ref="AE54:AE55"/>
    <mergeCell ref="AE56:AE57"/>
    <mergeCell ref="AE58:AE59"/>
    <mergeCell ref="AE60:AE61"/>
    <mergeCell ref="AE62:AE63"/>
    <mergeCell ref="AE64:AE65"/>
    <mergeCell ref="AE66:AE67"/>
    <mergeCell ref="AE68:AE69"/>
    <mergeCell ref="AE70:AE71"/>
    <mergeCell ref="AE72:AE73"/>
    <mergeCell ref="AE74:AE75"/>
    <mergeCell ref="AE76:AE77"/>
    <mergeCell ref="B120:H121"/>
    <mergeCell ref="I120:O121"/>
    <mergeCell ref="P120:V121"/>
    <mergeCell ref="A45:A47"/>
    <mergeCell ref="B45:I46"/>
    <mergeCell ref="J45:P46"/>
    <mergeCell ref="Q45:W46"/>
    <mergeCell ref="X45:AD46"/>
    <mergeCell ref="AE45:AK46"/>
    <mergeCell ref="AL45:AR46"/>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Q50:Q51"/>
    <mergeCell ref="Q52:Q53"/>
    <mergeCell ref="Q54:Q55"/>
    <mergeCell ref="Q56:Q57"/>
    <mergeCell ref="Q58:Q59"/>
    <mergeCell ref="Q60:Q61"/>
    <mergeCell ref="Q62:Q63"/>
    <mergeCell ref="Q64:Q65"/>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20:A122"/>
    <mergeCell ref="A82: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23:A124"/>
    <mergeCell ref="A125:A126"/>
    <mergeCell ref="P85:P86"/>
    <mergeCell ref="P87:P88"/>
    <mergeCell ref="P89:P90"/>
    <mergeCell ref="P91:P92"/>
    <mergeCell ref="P93:P94"/>
    <mergeCell ref="P95:P96"/>
    <mergeCell ref="P97:P98"/>
    <mergeCell ref="P99:P100"/>
    <mergeCell ref="P101:P102"/>
    <mergeCell ref="W91:W92"/>
    <mergeCell ref="W93:W94"/>
    <mergeCell ref="W95:W96"/>
    <mergeCell ref="W97:W98"/>
    <mergeCell ref="W99:W100"/>
    <mergeCell ref="W101:W102"/>
    <mergeCell ref="W103:W104"/>
    <mergeCell ref="I87:I88"/>
    <mergeCell ref="I89:I90"/>
    <mergeCell ref="I101:I102"/>
    <mergeCell ref="I103:I104"/>
    <mergeCell ref="P103:P104"/>
    <mergeCell ref="R103:R104"/>
    <mergeCell ref="S103:S104"/>
    <mergeCell ref="T103:T104"/>
    <mergeCell ref="U103:U104"/>
    <mergeCell ref="V103:V104"/>
    <mergeCell ref="S91:S92"/>
    <mergeCell ref="T91:T92"/>
    <mergeCell ref="U91:U92"/>
    <mergeCell ref="V91:V92"/>
    <mergeCell ref="R93:R94"/>
    <mergeCell ref="S93:S94"/>
    <mergeCell ref="Z95:Z96"/>
    <mergeCell ref="AA95:AA96"/>
    <mergeCell ref="AB95:AB96"/>
    <mergeCell ref="AC95:AC96"/>
    <mergeCell ref="Z97:Z98"/>
    <mergeCell ref="AA97:AA98"/>
    <mergeCell ref="AB97:AB98"/>
    <mergeCell ref="AC97:AC98"/>
    <mergeCell ref="AC99:AC100"/>
    <mergeCell ref="Z101:Z102"/>
    <mergeCell ref="AA101:AA102"/>
    <mergeCell ref="AB101:AB102"/>
    <mergeCell ref="AC101:AC102"/>
    <mergeCell ref="Z103:Z104"/>
    <mergeCell ref="AA103:AA104"/>
    <mergeCell ref="AB103:AB104"/>
    <mergeCell ref="AC103:AC104"/>
    <mergeCell ref="Z99:Z100"/>
    <mergeCell ref="AA99:AA100"/>
    <mergeCell ref="AB99:AB100"/>
    <mergeCell ref="Z85:Z86"/>
    <mergeCell ref="AA85:AA86"/>
    <mergeCell ref="AB85:AB86"/>
    <mergeCell ref="Z87:Z88"/>
    <mergeCell ref="AA87:AA88"/>
    <mergeCell ref="AB87:AB88"/>
    <mergeCell ref="Z93:Z94"/>
    <mergeCell ref="AA93:AA94"/>
    <mergeCell ref="AB93:AB94"/>
    <mergeCell ref="AC87:AC88"/>
    <mergeCell ref="Z89:Z90"/>
    <mergeCell ref="AA89:AA90"/>
    <mergeCell ref="AB89:AB90"/>
    <mergeCell ref="AC89:AC90"/>
    <mergeCell ref="Z91:Z92"/>
    <mergeCell ref="AA91:AA92"/>
    <mergeCell ref="AB91:AB92"/>
    <mergeCell ref="AC91:AC92"/>
    <mergeCell ref="AC93:AC94"/>
    <mergeCell ref="W87:W88"/>
    <mergeCell ref="W89:W90"/>
    <mergeCell ref="R99:R100"/>
    <mergeCell ref="S99:S100"/>
    <mergeCell ref="T99:T100"/>
    <mergeCell ref="U99:U100"/>
    <mergeCell ref="V99:V100"/>
    <mergeCell ref="R101:R102"/>
    <mergeCell ref="S101:S102"/>
    <mergeCell ref="T101:T102"/>
    <mergeCell ref="U101:U102"/>
    <mergeCell ref="V101:V102"/>
    <mergeCell ref="R95:R96"/>
    <mergeCell ref="S95:S96"/>
    <mergeCell ref="T95:T96"/>
    <mergeCell ref="U95:U96"/>
    <mergeCell ref="V95:V96"/>
    <mergeCell ref="R97:R98"/>
    <mergeCell ref="S97:S98"/>
    <mergeCell ref="T97:T98"/>
    <mergeCell ref="U97:U98"/>
    <mergeCell ref="V97:V98"/>
    <mergeCell ref="R91:R92"/>
    <mergeCell ref="T93:T94"/>
    <mergeCell ref="G91:G92"/>
    <mergeCell ref="AJ85:AJ86"/>
    <mergeCell ref="AF85:AF86"/>
    <mergeCell ref="AE87:AE88"/>
    <mergeCell ref="AG87:AG88"/>
    <mergeCell ref="AH87:AH88"/>
    <mergeCell ref="AI87:AI88"/>
    <mergeCell ref="AJ87:AJ88"/>
    <mergeCell ref="AE89:AE90"/>
    <mergeCell ref="AG89:AG90"/>
    <mergeCell ref="AH89:AH90"/>
    <mergeCell ref="AI89:AI90"/>
    <mergeCell ref="AJ89:AJ90"/>
    <mergeCell ref="AF87:AF88"/>
    <mergeCell ref="AF89:AF90"/>
    <mergeCell ref="M99:M100"/>
    <mergeCell ref="N99:N100"/>
    <mergeCell ref="O99:O100"/>
    <mergeCell ref="K95:K96"/>
    <mergeCell ref="L95:L96"/>
    <mergeCell ref="U93:U94"/>
    <mergeCell ref="V93:V94"/>
    <mergeCell ref="R87:R88"/>
    <mergeCell ref="S87:S88"/>
    <mergeCell ref="T87:T88"/>
    <mergeCell ref="U87:U88"/>
    <mergeCell ref="V87:V88"/>
    <mergeCell ref="R89:R90"/>
    <mergeCell ref="S89:S90"/>
    <mergeCell ref="T89:T90"/>
    <mergeCell ref="U89:U90"/>
    <mergeCell ref="V89:V90"/>
    <mergeCell ref="F103:F104"/>
    <mergeCell ref="G103:G104"/>
    <mergeCell ref="B85:B86"/>
    <mergeCell ref="B87:B88"/>
    <mergeCell ref="B89:B90"/>
    <mergeCell ref="B91:B92"/>
    <mergeCell ref="B93:B94"/>
    <mergeCell ref="B95:B96"/>
    <mergeCell ref="B97:B98"/>
    <mergeCell ref="B99:B100"/>
    <mergeCell ref="B101:B102"/>
    <mergeCell ref="B103:B104"/>
    <mergeCell ref="D97:D98"/>
    <mergeCell ref="C76:C77"/>
    <mergeCell ref="J48:J49"/>
    <mergeCell ref="H101:H102"/>
    <mergeCell ref="H103:H104"/>
    <mergeCell ref="D85:D86"/>
    <mergeCell ref="E85:E86"/>
    <mergeCell ref="F85:F86"/>
    <mergeCell ref="G85:G86"/>
    <mergeCell ref="D87:D88"/>
    <mergeCell ref="E87:E88"/>
    <mergeCell ref="F87:F88"/>
    <mergeCell ref="G87:G88"/>
    <mergeCell ref="D89:D90"/>
    <mergeCell ref="E89:E90"/>
    <mergeCell ref="F89:F90"/>
    <mergeCell ref="G89:G90"/>
    <mergeCell ref="D91:D92"/>
    <mergeCell ref="E91:E92"/>
    <mergeCell ref="F91:F92"/>
    <mergeCell ref="AL60:AL61"/>
    <mergeCell ref="AL62:AL63"/>
    <mergeCell ref="AL64:AL65"/>
    <mergeCell ref="AN48:AN49"/>
    <mergeCell ref="AO48:AO49"/>
    <mergeCell ref="AP48:AP49"/>
    <mergeCell ref="AQ48:AQ49"/>
    <mergeCell ref="AN50:AN51"/>
    <mergeCell ref="AO50:AO51"/>
    <mergeCell ref="AP50:AP51"/>
    <mergeCell ref="AQ50:AQ51"/>
    <mergeCell ref="AN52:AN53"/>
    <mergeCell ref="AO52:AO53"/>
    <mergeCell ref="AP52:AP53"/>
    <mergeCell ref="AQ52:AQ53"/>
    <mergeCell ref="AN54:AN55"/>
    <mergeCell ref="AO54:AO55"/>
    <mergeCell ref="AP54:AP55"/>
    <mergeCell ref="AQ54:AQ55"/>
    <mergeCell ref="AN56:AN57"/>
    <mergeCell ref="AO56:AO57"/>
    <mergeCell ref="AP56:AP57"/>
    <mergeCell ref="AM62:AM63"/>
    <mergeCell ref="AM58:AM59"/>
    <mergeCell ref="AL48:AL49"/>
    <mergeCell ref="AL50:AL51"/>
    <mergeCell ref="AL52:AL53"/>
    <mergeCell ref="AL54:AL55"/>
    <mergeCell ref="AL56:AL57"/>
    <mergeCell ref="AL58:AL59"/>
    <mergeCell ref="AM54:AM55"/>
    <mergeCell ref="AM50:AM51"/>
    <mergeCell ref="AL66:AL67"/>
    <mergeCell ref="I91:I92"/>
    <mergeCell ref="I93:I94"/>
    <mergeCell ref="I95:I96"/>
    <mergeCell ref="I97:I98"/>
    <mergeCell ref="I99:I100"/>
    <mergeCell ref="X48:X49"/>
    <mergeCell ref="AE48:AE49"/>
    <mergeCell ref="C48:C49"/>
    <mergeCell ref="C50:C51"/>
    <mergeCell ref="C52:C53"/>
    <mergeCell ref="C54:C55"/>
    <mergeCell ref="C56:C57"/>
    <mergeCell ref="C58:C59"/>
    <mergeCell ref="C60:C61"/>
    <mergeCell ref="C62:C63"/>
    <mergeCell ref="C64:C65"/>
    <mergeCell ref="C66:C67"/>
    <mergeCell ref="D93:D94"/>
    <mergeCell ref="E93:E94"/>
    <mergeCell ref="F93:F94"/>
    <mergeCell ref="C95:C96"/>
    <mergeCell ref="C91:C92"/>
    <mergeCell ref="C87:C88"/>
    <mergeCell ref="F99:F100"/>
    <mergeCell ref="G99:G100"/>
    <mergeCell ref="H99:H100"/>
    <mergeCell ref="H95:H96"/>
    <mergeCell ref="Q68:Q69"/>
    <mergeCell ref="Y50:Y51"/>
    <mergeCell ref="R48:R49"/>
    <mergeCell ref="R50:R51"/>
    <mergeCell ref="C113:C114"/>
    <mergeCell ref="J113:J114"/>
    <mergeCell ref="Q113:Q114"/>
    <mergeCell ref="X113:X114"/>
    <mergeCell ref="AN76:AN77"/>
    <mergeCell ref="AM70:AM71"/>
    <mergeCell ref="C107:C108"/>
    <mergeCell ref="J107:J108"/>
    <mergeCell ref="Q107:Q108"/>
    <mergeCell ref="X107:X108"/>
    <mergeCell ref="AM72:AM73"/>
    <mergeCell ref="C109:C110"/>
    <mergeCell ref="J109:J110"/>
    <mergeCell ref="Q109:Q110"/>
    <mergeCell ref="X109:X110"/>
    <mergeCell ref="AN72:AN73"/>
    <mergeCell ref="B82:H83"/>
    <mergeCell ref="I82:O83"/>
    <mergeCell ref="P82:V83"/>
    <mergeCell ref="W82:AC83"/>
    <mergeCell ref="AD82:AJ83"/>
    <mergeCell ref="Q70:Q71"/>
    <mergeCell ref="Q72:Q73"/>
    <mergeCell ref="Q74:Q75"/>
    <mergeCell ref="Q76:Q77"/>
    <mergeCell ref="C99:C100"/>
    <mergeCell ref="J99:J100"/>
    <mergeCell ref="Q99:Q100"/>
    <mergeCell ref="X99:X100"/>
    <mergeCell ref="C111:C112"/>
    <mergeCell ref="B113:B114"/>
    <mergeCell ref="D103:D104"/>
    <mergeCell ref="AW89:AW90"/>
    <mergeCell ref="C103:C104"/>
    <mergeCell ref="J103:J104"/>
    <mergeCell ref="Q103:Q104"/>
    <mergeCell ref="X103:X104"/>
    <mergeCell ref="AM68:AM69"/>
    <mergeCell ref="C105:C106"/>
    <mergeCell ref="J105:J106"/>
    <mergeCell ref="Q105:Q106"/>
    <mergeCell ref="X105:X106"/>
    <mergeCell ref="AN66:AN67"/>
    <mergeCell ref="AO66:AO67"/>
    <mergeCell ref="AP66:AP67"/>
    <mergeCell ref="AQ66:AQ67"/>
    <mergeCell ref="AR66:AR67"/>
    <mergeCell ref="AN68:AN69"/>
    <mergeCell ref="H105:H106"/>
    <mergeCell ref="I105:I106"/>
    <mergeCell ref="K105:K106"/>
    <mergeCell ref="L105:L106"/>
    <mergeCell ref="M105:M106"/>
    <mergeCell ref="N105:N106"/>
    <mergeCell ref="O105:O106"/>
    <mergeCell ref="P105:P106"/>
    <mergeCell ref="R105:R106"/>
    <mergeCell ref="AM66:AM67"/>
    <mergeCell ref="K103:K104"/>
    <mergeCell ref="L103:L104"/>
    <mergeCell ref="M103:M104"/>
    <mergeCell ref="N103:N104"/>
    <mergeCell ref="O103:O104"/>
    <mergeCell ref="Q66:Q67"/>
    <mergeCell ref="AM64:AM65"/>
    <mergeCell ref="C101:C102"/>
    <mergeCell ref="J101:J102"/>
    <mergeCell ref="Q101:Q102"/>
    <mergeCell ref="X101:X102"/>
    <mergeCell ref="AN62:AN63"/>
    <mergeCell ref="AO62:AO63"/>
    <mergeCell ref="AP62:AP63"/>
    <mergeCell ref="AQ62:AQ63"/>
    <mergeCell ref="AR62:AR63"/>
    <mergeCell ref="AN64:AN65"/>
    <mergeCell ref="AO64:AO65"/>
    <mergeCell ref="AP64:AP65"/>
    <mergeCell ref="AQ64:AQ65"/>
    <mergeCell ref="AR64:AR65"/>
    <mergeCell ref="D101:D102"/>
    <mergeCell ref="E101:E102"/>
    <mergeCell ref="F101:F102"/>
    <mergeCell ref="G101:G102"/>
    <mergeCell ref="D99:D100"/>
    <mergeCell ref="E99:E100"/>
    <mergeCell ref="K101:K102"/>
    <mergeCell ref="L101:L102"/>
    <mergeCell ref="M101:M102"/>
    <mergeCell ref="N101:N102"/>
    <mergeCell ref="O101:O102"/>
    <mergeCell ref="K99:K100"/>
    <mergeCell ref="L99:L100"/>
    <mergeCell ref="Y74:Y75"/>
    <mergeCell ref="K76:K77"/>
    <mergeCell ref="AN74:AN75"/>
    <mergeCell ref="AO74:AO75"/>
    <mergeCell ref="AM60:AM61"/>
    <mergeCell ref="C97:C98"/>
    <mergeCell ref="J97:J98"/>
    <mergeCell ref="Q97:Q98"/>
    <mergeCell ref="X97:X98"/>
    <mergeCell ref="AN58:AN59"/>
    <mergeCell ref="AO58:AO59"/>
    <mergeCell ref="AP58:AP59"/>
    <mergeCell ref="AQ58:AQ59"/>
    <mergeCell ref="AR58:AR59"/>
    <mergeCell ref="AN60:AN61"/>
    <mergeCell ref="AO60:AO61"/>
    <mergeCell ref="AP60:AP61"/>
    <mergeCell ref="AQ60:AQ61"/>
    <mergeCell ref="AR60:AR61"/>
    <mergeCell ref="D95:D96"/>
    <mergeCell ref="E95:E96"/>
    <mergeCell ref="F95:F96"/>
    <mergeCell ref="G95:G96"/>
    <mergeCell ref="E97:E98"/>
    <mergeCell ref="F97:F98"/>
    <mergeCell ref="G97:G98"/>
    <mergeCell ref="H97:H98"/>
    <mergeCell ref="M95:M96"/>
    <mergeCell ref="N95:N96"/>
    <mergeCell ref="O95:O96"/>
    <mergeCell ref="K97:K98"/>
    <mergeCell ref="L97:L98"/>
    <mergeCell ref="M97:M98"/>
    <mergeCell ref="N97:N98"/>
    <mergeCell ref="O97:O98"/>
    <mergeCell ref="Y72:Y73"/>
    <mergeCell ref="AX89:AX90"/>
    <mergeCell ref="J91:J92"/>
    <mergeCell ref="Q91:Q92"/>
    <mergeCell ref="X91:X92"/>
    <mergeCell ref="AM56:AM57"/>
    <mergeCell ref="C93:C94"/>
    <mergeCell ref="J93:J94"/>
    <mergeCell ref="Q93:Q94"/>
    <mergeCell ref="X93:X94"/>
    <mergeCell ref="AR54:AR55"/>
    <mergeCell ref="AQ56:AQ57"/>
    <mergeCell ref="AR56:AR57"/>
    <mergeCell ref="H91:H92"/>
    <mergeCell ref="G93:G94"/>
    <mergeCell ref="H93:H94"/>
    <mergeCell ref="J95:J96"/>
    <mergeCell ref="Q95:Q96"/>
    <mergeCell ref="X95:X96"/>
    <mergeCell ref="K91:K92"/>
    <mergeCell ref="L91:L92"/>
    <mergeCell ref="M91:M92"/>
    <mergeCell ref="N91:N92"/>
    <mergeCell ref="O91:O92"/>
    <mergeCell ref="K93:K94"/>
    <mergeCell ref="L93:L94"/>
    <mergeCell ref="M93:M94"/>
    <mergeCell ref="N93:N94"/>
    <mergeCell ref="O93:O94"/>
    <mergeCell ref="K64:K65"/>
    <mergeCell ref="Y66:Y67"/>
    <mergeCell ref="Y68:Y69"/>
    <mergeCell ref="Y70:Y71"/>
    <mergeCell ref="AY89:AY90"/>
    <mergeCell ref="AZ89:AZ90"/>
    <mergeCell ref="BA89:BA90"/>
    <mergeCell ref="N85:N86"/>
    <mergeCell ref="O85:O86"/>
    <mergeCell ref="R85:R86"/>
    <mergeCell ref="S85:S86"/>
    <mergeCell ref="T85:T86"/>
    <mergeCell ref="U85:U86"/>
    <mergeCell ref="V85:V86"/>
    <mergeCell ref="AC85:AC86"/>
    <mergeCell ref="I85:I86"/>
    <mergeCell ref="J87:J88"/>
    <mergeCell ref="Q87:Q88"/>
    <mergeCell ref="X87:X88"/>
    <mergeCell ref="AM52:AM53"/>
    <mergeCell ref="C89:C90"/>
    <mergeCell ref="J89:J90"/>
    <mergeCell ref="Q89:Q90"/>
    <mergeCell ref="X89:X90"/>
    <mergeCell ref="Y52:Y53"/>
    <mergeCell ref="Y54:Y55"/>
    <mergeCell ref="Y56:Y57"/>
    <mergeCell ref="Y58:Y59"/>
    <mergeCell ref="Y60:Y61"/>
    <mergeCell ref="Y62:Y63"/>
    <mergeCell ref="Y64:Y65"/>
    <mergeCell ref="K66:K67"/>
    <mergeCell ref="K68:K69"/>
    <mergeCell ref="K70:K71"/>
    <mergeCell ref="K60:K61"/>
    <mergeCell ref="K62:K63"/>
    <mergeCell ref="AR50:AR51"/>
    <mergeCell ref="AR52:AR53"/>
    <mergeCell ref="H87:H88"/>
    <mergeCell ref="H89:H90"/>
    <mergeCell ref="K87:K88"/>
    <mergeCell ref="L87:L88"/>
    <mergeCell ref="M87:M88"/>
    <mergeCell ref="N87:N88"/>
    <mergeCell ref="O87:O88"/>
    <mergeCell ref="K89:K90"/>
    <mergeCell ref="L89:L90"/>
    <mergeCell ref="M89:M90"/>
    <mergeCell ref="N89:N90"/>
    <mergeCell ref="O89:O90"/>
    <mergeCell ref="W85:W86"/>
    <mergeCell ref="Y76:Y77"/>
    <mergeCell ref="AF48:AF49"/>
    <mergeCell ref="AF50:AF51"/>
    <mergeCell ref="AF52:AF53"/>
    <mergeCell ref="AF54:AF55"/>
    <mergeCell ref="AF56:AF57"/>
    <mergeCell ref="AF58:AF59"/>
    <mergeCell ref="AF60:AF61"/>
    <mergeCell ref="AF62:AF63"/>
    <mergeCell ref="AF64:AF65"/>
    <mergeCell ref="AF66:AF67"/>
    <mergeCell ref="AF68:AF69"/>
    <mergeCell ref="AF70:AF71"/>
    <mergeCell ref="AF72:AF73"/>
    <mergeCell ref="AF74:AF75"/>
    <mergeCell ref="AF76:AF77"/>
    <mergeCell ref="Y48:Y49"/>
    <mergeCell ref="R60:R61"/>
    <mergeCell ref="R62:R63"/>
    <mergeCell ref="R64:R65"/>
    <mergeCell ref="R66:R67"/>
    <mergeCell ref="R68:R69"/>
    <mergeCell ref="R70:R71"/>
    <mergeCell ref="R72:R73"/>
    <mergeCell ref="R74:R75"/>
    <mergeCell ref="R76:R77"/>
    <mergeCell ref="K48:K49"/>
    <mergeCell ref="K50:K51"/>
    <mergeCell ref="K52:K53"/>
    <mergeCell ref="K54:K55"/>
    <mergeCell ref="K56:K57"/>
    <mergeCell ref="K58:K59"/>
    <mergeCell ref="Q48:Q49"/>
    <mergeCell ref="B76:B77"/>
    <mergeCell ref="B52:B53"/>
    <mergeCell ref="B54:B55"/>
    <mergeCell ref="B56:B57"/>
    <mergeCell ref="B58:B59"/>
    <mergeCell ref="B60:B61"/>
    <mergeCell ref="B62:B63"/>
    <mergeCell ref="B64:B65"/>
    <mergeCell ref="B66:B67"/>
    <mergeCell ref="D48:D49"/>
    <mergeCell ref="D50:D51"/>
    <mergeCell ref="A48:A49"/>
    <mergeCell ref="A50:A51"/>
    <mergeCell ref="A52:A53"/>
    <mergeCell ref="A54:A55"/>
    <mergeCell ref="A56:A57"/>
    <mergeCell ref="A58:A59"/>
    <mergeCell ref="A60:A61"/>
    <mergeCell ref="B48:B49"/>
    <mergeCell ref="A62:A63"/>
    <mergeCell ref="A64:A65"/>
    <mergeCell ref="A66:A67"/>
    <mergeCell ref="A68:A69"/>
    <mergeCell ref="A70:A71"/>
    <mergeCell ref="A72:A73"/>
    <mergeCell ref="A74:A75"/>
    <mergeCell ref="D52:D53"/>
    <mergeCell ref="D54:D55"/>
    <mergeCell ref="D56:D57"/>
    <mergeCell ref="D58:D59"/>
    <mergeCell ref="D60:D61"/>
    <mergeCell ref="D62:D63"/>
    <mergeCell ref="D64:D65"/>
    <mergeCell ref="D66:D67"/>
    <mergeCell ref="D68:D69"/>
    <mergeCell ref="D70:D71"/>
    <mergeCell ref="D72:D73"/>
    <mergeCell ref="D74:D75"/>
    <mergeCell ref="B50:B51"/>
    <mergeCell ref="AR70:AR71"/>
    <mergeCell ref="B70:B71"/>
    <mergeCell ref="B72:B73"/>
    <mergeCell ref="B74:B75"/>
    <mergeCell ref="K72:K73"/>
    <mergeCell ref="K74:K75"/>
    <mergeCell ref="AM74:AM75"/>
    <mergeCell ref="C68:C69"/>
    <mergeCell ref="C70:C71"/>
    <mergeCell ref="C72:C73"/>
    <mergeCell ref="C74:C75"/>
    <mergeCell ref="AL68:AL69"/>
    <mergeCell ref="AL70:AL71"/>
    <mergeCell ref="AL72:AL73"/>
    <mergeCell ref="AL74:AL75"/>
    <mergeCell ref="B68:B69"/>
    <mergeCell ref="A76:A77"/>
    <mergeCell ref="D76:D77"/>
    <mergeCell ref="AM76:AM77"/>
    <mergeCell ref="AL76:AL77"/>
    <mergeCell ref="B105:B106"/>
    <mergeCell ref="D105:D106"/>
    <mergeCell ref="E105:E106"/>
    <mergeCell ref="F105:F106"/>
    <mergeCell ref="G105:G106"/>
    <mergeCell ref="B109:B110"/>
    <mergeCell ref="D109:D110"/>
    <mergeCell ref="E109:E110"/>
    <mergeCell ref="F109:F110"/>
    <mergeCell ref="G109:G110"/>
    <mergeCell ref="AO72:AO73"/>
    <mergeCell ref="AP72:AP73"/>
    <mergeCell ref="AQ72:AQ73"/>
    <mergeCell ref="AR72:AR73"/>
    <mergeCell ref="H109:H110"/>
    <mergeCell ref="B107:B108"/>
    <mergeCell ref="D107:D108"/>
    <mergeCell ref="E107:E108"/>
    <mergeCell ref="F107:F108"/>
    <mergeCell ref="G107:G108"/>
    <mergeCell ref="H107:H108"/>
    <mergeCell ref="Y87:Y88"/>
    <mergeCell ref="Y89:Y90"/>
    <mergeCell ref="Y95:Y96"/>
    <mergeCell ref="AE85:AE86"/>
    <mergeCell ref="AG85:AG86"/>
    <mergeCell ref="AH85:AH86"/>
    <mergeCell ref="AI85:AI86"/>
    <mergeCell ref="AP74:AP75"/>
    <mergeCell ref="AQ74:AQ75"/>
    <mergeCell ref="AR74:AR75"/>
    <mergeCell ref="E103:E104"/>
    <mergeCell ref="AW91:AW92"/>
    <mergeCell ref="AX91:AX92"/>
    <mergeCell ref="AY91:AY92"/>
    <mergeCell ref="AZ91:AZ92"/>
    <mergeCell ref="BA91:BA92"/>
    <mergeCell ref="AW93:AW94"/>
    <mergeCell ref="AX93:AX94"/>
    <mergeCell ref="AY93:AY94"/>
    <mergeCell ref="AZ93:AZ94"/>
    <mergeCell ref="BA93:BA94"/>
    <mergeCell ref="M109:M110"/>
    <mergeCell ref="N109:N110"/>
    <mergeCell ref="O109:O110"/>
    <mergeCell ref="I107:I108"/>
    <mergeCell ref="K107:K108"/>
    <mergeCell ref="L107:L108"/>
    <mergeCell ref="M107:M108"/>
    <mergeCell ref="N107:N108"/>
    <mergeCell ref="O107:O108"/>
    <mergeCell ref="T109:T110"/>
    <mergeCell ref="U109:U110"/>
    <mergeCell ref="V109:V110"/>
    <mergeCell ref="P107:P108"/>
    <mergeCell ref="R107:R108"/>
    <mergeCell ref="S107:S108"/>
    <mergeCell ref="T107:T108"/>
    <mergeCell ref="U107:U108"/>
    <mergeCell ref="V107:V108"/>
    <mergeCell ref="AA105:AA106"/>
    <mergeCell ref="AB105:AB106"/>
    <mergeCell ref="Y91:Y92"/>
    <mergeCell ref="Y93:Y94"/>
    <mergeCell ref="D113:D114"/>
    <mergeCell ref="E113:E114"/>
    <mergeCell ref="F113:F114"/>
    <mergeCell ref="G113:G114"/>
    <mergeCell ref="H113:H114"/>
    <mergeCell ref="B111:B112"/>
    <mergeCell ref="D111:D112"/>
    <mergeCell ref="E111:E112"/>
    <mergeCell ref="F111:F112"/>
    <mergeCell ref="G111:G112"/>
    <mergeCell ref="H111:H112"/>
    <mergeCell ref="J111:J112"/>
    <mergeCell ref="AC105:AC106"/>
    <mergeCell ref="P113:P114"/>
    <mergeCell ref="R113:R114"/>
    <mergeCell ref="S113:S114"/>
    <mergeCell ref="T113:T114"/>
    <mergeCell ref="U113:U114"/>
    <mergeCell ref="V113:V114"/>
    <mergeCell ref="P111:P112"/>
    <mergeCell ref="R111:R112"/>
    <mergeCell ref="S111:S112"/>
    <mergeCell ref="T111:T112"/>
    <mergeCell ref="U111:U112"/>
    <mergeCell ref="V111:V112"/>
    <mergeCell ref="S105:S106"/>
    <mergeCell ref="T105:T106"/>
    <mergeCell ref="U105:U106"/>
    <mergeCell ref="V105:V106"/>
    <mergeCell ref="P109:P110"/>
    <mergeCell ref="R109:R110"/>
    <mergeCell ref="S109:S110"/>
    <mergeCell ref="Y99:Y100"/>
    <mergeCell ref="Y101:Y102"/>
    <mergeCell ref="Y103:Y104"/>
    <mergeCell ref="Y105:Y106"/>
    <mergeCell ref="Y107:Y108"/>
    <mergeCell ref="Y109:Y110"/>
    <mergeCell ref="Y111:Y112"/>
    <mergeCell ref="Y113:Y114"/>
    <mergeCell ref="W111:W112"/>
    <mergeCell ref="Z111:Z112"/>
    <mergeCell ref="AA111:AA112"/>
    <mergeCell ref="AB111:AB112"/>
    <mergeCell ref="AC111:AC112"/>
    <mergeCell ref="W109:W110"/>
    <mergeCell ref="Z109:Z110"/>
    <mergeCell ref="AA109:AA110"/>
    <mergeCell ref="AB109:AB110"/>
    <mergeCell ref="AC109:AC110"/>
    <mergeCell ref="W107:W108"/>
    <mergeCell ref="Z107:Z108"/>
    <mergeCell ref="AA107:AA108"/>
    <mergeCell ref="AB107:AB108"/>
    <mergeCell ref="AC107:AC108"/>
    <mergeCell ref="W105:W106"/>
    <mergeCell ref="Z105:Z106"/>
    <mergeCell ref="AD93:AD94"/>
    <mergeCell ref="AE93:AE94"/>
    <mergeCell ref="AG93:AG94"/>
    <mergeCell ref="AH93:AH94"/>
    <mergeCell ref="AI93:AI94"/>
    <mergeCell ref="AJ93:AJ94"/>
    <mergeCell ref="AF91:AF92"/>
    <mergeCell ref="AF93:AF94"/>
    <mergeCell ref="W113:W114"/>
    <mergeCell ref="I113:I114"/>
    <mergeCell ref="K113:K114"/>
    <mergeCell ref="L113:L114"/>
    <mergeCell ref="M113:M114"/>
    <mergeCell ref="N113:N114"/>
    <mergeCell ref="O113:O114"/>
    <mergeCell ref="I111:I112"/>
    <mergeCell ref="K111:K112"/>
    <mergeCell ref="L111:L112"/>
    <mergeCell ref="M111:M112"/>
    <mergeCell ref="N111:N112"/>
    <mergeCell ref="O111:O112"/>
    <mergeCell ref="I109:I110"/>
    <mergeCell ref="K109:K110"/>
    <mergeCell ref="L109:L110"/>
    <mergeCell ref="AD113:AD114"/>
    <mergeCell ref="Q111:Q112"/>
    <mergeCell ref="X111:X112"/>
    <mergeCell ref="Z113:Z114"/>
    <mergeCell ref="AA113:AA114"/>
    <mergeCell ref="AB113:AB114"/>
    <mergeCell ref="AC113:AC114"/>
    <mergeCell ref="Y97:Y98"/>
    <mergeCell ref="Y85:Y86"/>
    <mergeCell ref="AM48:AM49"/>
    <mergeCell ref="C85:C86"/>
    <mergeCell ref="J85:J86"/>
    <mergeCell ref="Q85:Q86"/>
    <mergeCell ref="X85:X86"/>
    <mergeCell ref="AR48:AR49"/>
    <mergeCell ref="H85:H86"/>
    <mergeCell ref="K85:K86"/>
    <mergeCell ref="L85:L86"/>
    <mergeCell ref="M85:M86"/>
    <mergeCell ref="AD91:AD92"/>
    <mergeCell ref="AE91:AE92"/>
    <mergeCell ref="AG91:AG92"/>
    <mergeCell ref="AH91:AH92"/>
    <mergeCell ref="AI91:AI92"/>
    <mergeCell ref="AJ91:AJ92"/>
    <mergeCell ref="AD85:AD86"/>
    <mergeCell ref="AD87:AD88"/>
    <mergeCell ref="AD89:AD90"/>
    <mergeCell ref="AO76:AO77"/>
    <mergeCell ref="AP76:AP77"/>
    <mergeCell ref="AQ76:AQ77"/>
    <mergeCell ref="AR76:AR77"/>
    <mergeCell ref="AO68:AO69"/>
    <mergeCell ref="AP68:AP69"/>
    <mergeCell ref="AQ68:AQ69"/>
    <mergeCell ref="AR68:AR69"/>
    <mergeCell ref="AN70:AN71"/>
    <mergeCell ref="AO70:AO71"/>
    <mergeCell ref="AP70:AP71"/>
    <mergeCell ref="AQ70:AQ71"/>
    <mergeCell ref="AF103:AF104"/>
    <mergeCell ref="AF105:AF106"/>
    <mergeCell ref="AD99:AD100"/>
    <mergeCell ref="AE99:AE100"/>
    <mergeCell ref="AG99:AG100"/>
    <mergeCell ref="AH99:AH100"/>
    <mergeCell ref="AI99:AI100"/>
    <mergeCell ref="AJ99:AJ100"/>
    <mergeCell ref="AD101:AD102"/>
    <mergeCell ref="AE101:AE102"/>
    <mergeCell ref="AG101:AG102"/>
    <mergeCell ref="AH101:AH102"/>
    <mergeCell ref="AI101:AI102"/>
    <mergeCell ref="AJ101:AJ102"/>
    <mergeCell ref="AF99:AF100"/>
    <mergeCell ref="AF101:AF102"/>
    <mergeCell ref="AD95:AD96"/>
    <mergeCell ref="AE95:AE96"/>
    <mergeCell ref="AG95:AG96"/>
    <mergeCell ref="AH95:AH96"/>
    <mergeCell ref="AI95:AI96"/>
    <mergeCell ref="AJ95:AJ96"/>
    <mergeCell ref="AD97:AD98"/>
    <mergeCell ref="AE97:AE98"/>
    <mergeCell ref="AG97:AG98"/>
    <mergeCell ref="AH97:AH98"/>
    <mergeCell ref="AI97:AI98"/>
    <mergeCell ref="AJ97:AJ98"/>
    <mergeCell ref="AF95:AF96"/>
    <mergeCell ref="AF97:AF98"/>
    <mergeCell ref="AD103:AD104"/>
    <mergeCell ref="AE103:AE104"/>
    <mergeCell ref="AH113:AH114"/>
    <mergeCell ref="AI113:AI114"/>
    <mergeCell ref="AJ113:AJ114"/>
    <mergeCell ref="AF111:AF112"/>
    <mergeCell ref="AF113:AF114"/>
    <mergeCell ref="AD107:AD108"/>
    <mergeCell ref="AE107:AE108"/>
    <mergeCell ref="AG107:AG108"/>
    <mergeCell ref="AH107:AH108"/>
    <mergeCell ref="AI107:AI108"/>
    <mergeCell ref="AJ107:AJ108"/>
    <mergeCell ref="AD109:AD110"/>
    <mergeCell ref="AE109:AE110"/>
    <mergeCell ref="AG109:AG110"/>
    <mergeCell ref="AH109:AH110"/>
    <mergeCell ref="AI109:AI110"/>
    <mergeCell ref="AJ109:AJ110"/>
    <mergeCell ref="AF107:AF108"/>
    <mergeCell ref="AF109:AF110"/>
    <mergeCell ref="AH111:AH112"/>
    <mergeCell ref="AI111:AI112"/>
    <mergeCell ref="AJ111:AJ112"/>
    <mergeCell ref="B125:B126"/>
    <mergeCell ref="C125:C126"/>
    <mergeCell ref="E125:E126"/>
    <mergeCell ref="F125:F126"/>
    <mergeCell ref="G125:G126"/>
    <mergeCell ref="H125:H126"/>
    <mergeCell ref="B127:B128"/>
    <mergeCell ref="C127:C128"/>
    <mergeCell ref="E127:E128"/>
    <mergeCell ref="F127:F128"/>
    <mergeCell ref="G127:G128"/>
    <mergeCell ref="H127:H128"/>
    <mergeCell ref="D125:D126"/>
    <mergeCell ref="D127:D128"/>
    <mergeCell ref="AD111:AD112"/>
    <mergeCell ref="AE111:AE112"/>
    <mergeCell ref="AG111:AG112"/>
    <mergeCell ref="I127:I128"/>
    <mergeCell ref="J127:J128"/>
    <mergeCell ref="L127:L128"/>
    <mergeCell ref="M127:M128"/>
    <mergeCell ref="N127:N128"/>
    <mergeCell ref="O127:O128"/>
    <mergeCell ref="AE113:AE114"/>
    <mergeCell ref="AG113:AG114"/>
    <mergeCell ref="B123:B124"/>
    <mergeCell ref="C123:C124"/>
    <mergeCell ref="E123:E124"/>
    <mergeCell ref="F123:F124"/>
    <mergeCell ref="G123:G124"/>
    <mergeCell ref="H123:H124"/>
    <mergeCell ref="D123:D124"/>
    <mergeCell ref="AG103:AG104"/>
    <mergeCell ref="AH103:AH104"/>
    <mergeCell ref="AI103:AI104"/>
    <mergeCell ref="AJ103:AJ104"/>
    <mergeCell ref="AD105:AD106"/>
    <mergeCell ref="AE105:AE106"/>
    <mergeCell ref="AG105:AG106"/>
    <mergeCell ref="AH105:AH106"/>
    <mergeCell ref="AI105:AI106"/>
    <mergeCell ref="AJ105:AJ106"/>
    <mergeCell ref="B133:B134"/>
    <mergeCell ref="C133:C134"/>
    <mergeCell ref="E133:E134"/>
    <mergeCell ref="F133:F134"/>
    <mergeCell ref="G133:G134"/>
    <mergeCell ref="H133:H134"/>
    <mergeCell ref="B135:B136"/>
    <mergeCell ref="C135:C136"/>
    <mergeCell ref="E135:E136"/>
    <mergeCell ref="F135:F136"/>
    <mergeCell ref="G135:G136"/>
    <mergeCell ref="H135:H136"/>
    <mergeCell ref="D133:D134"/>
    <mergeCell ref="D135:D136"/>
    <mergeCell ref="B129:B130"/>
    <mergeCell ref="C129:C130"/>
    <mergeCell ref="E129:E130"/>
    <mergeCell ref="F129:F130"/>
    <mergeCell ref="G129:G130"/>
    <mergeCell ref="H129:H130"/>
    <mergeCell ref="B131:B132"/>
    <mergeCell ref="C131:C132"/>
    <mergeCell ref="E131:E132"/>
    <mergeCell ref="F131:F132"/>
    <mergeCell ref="G131:G132"/>
    <mergeCell ref="H131:H132"/>
    <mergeCell ref="D129:D130"/>
    <mergeCell ref="D131:D132"/>
    <mergeCell ref="B141:B142"/>
    <mergeCell ref="C141:C142"/>
    <mergeCell ref="E141:E142"/>
    <mergeCell ref="F141:F142"/>
    <mergeCell ref="G141:G142"/>
    <mergeCell ref="H141:H142"/>
    <mergeCell ref="B143:B144"/>
    <mergeCell ref="C143:C144"/>
    <mergeCell ref="E143:E144"/>
    <mergeCell ref="F143:F144"/>
    <mergeCell ref="G143:G144"/>
    <mergeCell ref="H143:H144"/>
    <mergeCell ref="D141:D142"/>
    <mergeCell ref="D143:D144"/>
    <mergeCell ref="B137:B138"/>
    <mergeCell ref="C137:C138"/>
    <mergeCell ref="E137:E138"/>
    <mergeCell ref="F137:F138"/>
    <mergeCell ref="G137:G138"/>
    <mergeCell ref="H137:H138"/>
    <mergeCell ref="B139:B140"/>
    <mergeCell ref="C139:C140"/>
    <mergeCell ref="E139:E140"/>
    <mergeCell ref="F139:F140"/>
    <mergeCell ref="G139:G140"/>
    <mergeCell ref="H139:H140"/>
    <mergeCell ref="D137:D138"/>
    <mergeCell ref="D139:D140"/>
    <mergeCell ref="B149:B150"/>
    <mergeCell ref="C149:C150"/>
    <mergeCell ref="E149:E150"/>
    <mergeCell ref="F149:F150"/>
    <mergeCell ref="G149:G150"/>
    <mergeCell ref="H149:H150"/>
    <mergeCell ref="B151:B152"/>
    <mergeCell ref="C151:C152"/>
    <mergeCell ref="E151:E152"/>
    <mergeCell ref="F151:F152"/>
    <mergeCell ref="G151:G152"/>
    <mergeCell ref="H151:H152"/>
    <mergeCell ref="D149:D150"/>
    <mergeCell ref="D151:D152"/>
    <mergeCell ref="B145:B146"/>
    <mergeCell ref="C145:C146"/>
    <mergeCell ref="E145:E146"/>
    <mergeCell ref="F145:F146"/>
    <mergeCell ref="G145:G146"/>
    <mergeCell ref="H145:H146"/>
    <mergeCell ref="B147:B148"/>
    <mergeCell ref="C147:C148"/>
    <mergeCell ref="E147:E148"/>
    <mergeCell ref="F147:F148"/>
    <mergeCell ref="G147:G148"/>
    <mergeCell ref="H147:H148"/>
    <mergeCell ref="D145:D146"/>
    <mergeCell ref="D147:D148"/>
    <mergeCell ref="I129:I130"/>
    <mergeCell ref="J129:J130"/>
    <mergeCell ref="L129:L130"/>
    <mergeCell ref="M129:M130"/>
    <mergeCell ref="N129:N130"/>
    <mergeCell ref="O129:O130"/>
    <mergeCell ref="K127:K128"/>
    <mergeCell ref="K129:K130"/>
    <mergeCell ref="I123:I124"/>
    <mergeCell ref="J123:J124"/>
    <mergeCell ref="L123:L124"/>
    <mergeCell ref="M123:M124"/>
    <mergeCell ref="N123:N124"/>
    <mergeCell ref="O123:O124"/>
    <mergeCell ref="I125:I126"/>
    <mergeCell ref="J125:J126"/>
    <mergeCell ref="L125:L126"/>
    <mergeCell ref="M125:M126"/>
    <mergeCell ref="N125:N126"/>
    <mergeCell ref="O125:O126"/>
    <mergeCell ref="K123:K124"/>
    <mergeCell ref="K125:K126"/>
    <mergeCell ref="I135:I136"/>
    <mergeCell ref="J135:J136"/>
    <mergeCell ref="L135:L136"/>
    <mergeCell ref="M135:M136"/>
    <mergeCell ref="N135:N136"/>
    <mergeCell ref="O135:O136"/>
    <mergeCell ref="I137:I138"/>
    <mergeCell ref="J137:J138"/>
    <mergeCell ref="L137:L138"/>
    <mergeCell ref="M137:M138"/>
    <mergeCell ref="N137:N138"/>
    <mergeCell ref="O137:O138"/>
    <mergeCell ref="K135:K136"/>
    <mergeCell ref="K137:K138"/>
    <mergeCell ref="I131:I132"/>
    <mergeCell ref="J131:J132"/>
    <mergeCell ref="L131:L132"/>
    <mergeCell ref="M131:M132"/>
    <mergeCell ref="N131:N132"/>
    <mergeCell ref="O131:O132"/>
    <mergeCell ref="I133:I134"/>
    <mergeCell ref="J133:J134"/>
    <mergeCell ref="L133:L134"/>
    <mergeCell ref="M133:M134"/>
    <mergeCell ref="N133:N134"/>
    <mergeCell ref="O133:O134"/>
    <mergeCell ref="K131:K132"/>
    <mergeCell ref="K133:K134"/>
    <mergeCell ref="I143:I144"/>
    <mergeCell ref="J143:J144"/>
    <mergeCell ref="L143:L144"/>
    <mergeCell ref="M143:M144"/>
    <mergeCell ref="N143:N144"/>
    <mergeCell ref="O143:O144"/>
    <mergeCell ref="I145:I146"/>
    <mergeCell ref="J145:J146"/>
    <mergeCell ref="L145:L146"/>
    <mergeCell ref="M145:M146"/>
    <mergeCell ref="N145:N146"/>
    <mergeCell ref="O145:O146"/>
    <mergeCell ref="K143:K144"/>
    <mergeCell ref="K145:K146"/>
    <mergeCell ref="I139:I140"/>
    <mergeCell ref="J139:J140"/>
    <mergeCell ref="L139:L140"/>
    <mergeCell ref="M139:M140"/>
    <mergeCell ref="N139:N140"/>
    <mergeCell ref="O139:O140"/>
    <mergeCell ref="I141:I142"/>
    <mergeCell ref="J141:J142"/>
    <mergeCell ref="L141:L142"/>
    <mergeCell ref="M141:M142"/>
    <mergeCell ref="N141:N142"/>
    <mergeCell ref="O141:O142"/>
    <mergeCell ref="K139:K140"/>
    <mergeCell ref="K141:K142"/>
    <mergeCell ref="I151:I152"/>
    <mergeCell ref="J151:J152"/>
    <mergeCell ref="L151:L152"/>
    <mergeCell ref="M151:M152"/>
    <mergeCell ref="N151:N152"/>
    <mergeCell ref="O151:O152"/>
    <mergeCell ref="P123:P124"/>
    <mergeCell ref="Q123:Q124"/>
    <mergeCell ref="R123:R124"/>
    <mergeCell ref="P125:P126"/>
    <mergeCell ref="Q125:Q126"/>
    <mergeCell ref="P127:P128"/>
    <mergeCell ref="Q127:Q128"/>
    <mergeCell ref="I147:I148"/>
    <mergeCell ref="J147:J148"/>
    <mergeCell ref="L147:L148"/>
    <mergeCell ref="M147:M148"/>
    <mergeCell ref="N147:N148"/>
    <mergeCell ref="O147:O148"/>
    <mergeCell ref="I149:I150"/>
    <mergeCell ref="J149:J150"/>
    <mergeCell ref="L149:L150"/>
    <mergeCell ref="M149:M150"/>
    <mergeCell ref="N149:N150"/>
    <mergeCell ref="O149:O150"/>
    <mergeCell ref="P131:P132"/>
    <mergeCell ref="Q131:Q132"/>
    <mergeCell ref="P133:P134"/>
    <mergeCell ref="Q133:Q134"/>
    <mergeCell ref="P129:P130"/>
    <mergeCell ref="Q129:Q130"/>
    <mergeCell ref="P139:P140"/>
    <mergeCell ref="Q139:Q140"/>
    <mergeCell ref="P141:P142"/>
    <mergeCell ref="Q141:Q142"/>
    <mergeCell ref="P135:P136"/>
    <mergeCell ref="Q135:Q136"/>
    <mergeCell ref="P137:P138"/>
    <mergeCell ref="Q137:Q138"/>
    <mergeCell ref="Q147:Q148"/>
    <mergeCell ref="P149:P150"/>
    <mergeCell ref="Q149:Q150"/>
    <mergeCell ref="P143:P144"/>
    <mergeCell ref="Q143:Q144"/>
    <mergeCell ref="P145:P146"/>
    <mergeCell ref="Q145:Q146"/>
    <mergeCell ref="K151:K152"/>
    <mergeCell ref="P151:P152"/>
    <mergeCell ref="Q151:Q152"/>
    <mergeCell ref="P147:P148"/>
    <mergeCell ref="K147:K148"/>
    <mergeCell ref="K149:K150"/>
  </mergeCells>
  <conditionalFormatting sqref="B11:B40">
    <cfRule type="colorScale" priority="41">
      <colorScale>
        <cfvo type="min"/>
        <cfvo type="max"/>
        <color rgb="FFFCFCFF"/>
        <color rgb="FF63BE7B"/>
      </colorScale>
    </cfRule>
    <cfRule type="cellIs" dxfId="19" priority="21" operator="greaterThan">
      <formula>$B$42</formula>
    </cfRule>
  </conditionalFormatting>
  <conditionalFormatting sqref="C11:C40">
    <cfRule type="colorScale" priority="40">
      <colorScale>
        <cfvo type="min"/>
        <cfvo type="max"/>
        <color rgb="FFFCFCFF"/>
        <color rgb="FF63BE7B"/>
      </colorScale>
    </cfRule>
    <cfRule type="cellIs" dxfId="18" priority="20" operator="greaterThan">
      <formula>$C$42</formula>
    </cfRule>
  </conditionalFormatting>
  <conditionalFormatting sqref="D11:D40">
    <cfRule type="colorScale" priority="39">
      <colorScale>
        <cfvo type="min"/>
        <cfvo type="max"/>
        <color rgb="FFFCFCFF"/>
        <color rgb="FF63BE7B"/>
      </colorScale>
    </cfRule>
    <cfRule type="cellIs" dxfId="17" priority="19" operator="greaterThan">
      <formula>$D$42</formula>
    </cfRule>
  </conditionalFormatting>
  <conditionalFormatting sqref="E11:E40">
    <cfRule type="colorScale" priority="37">
      <colorScale>
        <cfvo type="min"/>
        <cfvo type="max"/>
        <color rgb="FFFCFCFF"/>
        <color rgb="FF63BE7B"/>
      </colorScale>
    </cfRule>
    <cfRule type="cellIs" dxfId="16" priority="18" operator="greaterThan">
      <formula>$E$42</formula>
    </cfRule>
  </conditionalFormatting>
  <conditionalFormatting sqref="F11:F40">
    <cfRule type="colorScale" priority="36">
      <colorScale>
        <cfvo type="min"/>
        <cfvo type="max"/>
        <color rgb="FFFCFCFF"/>
        <color rgb="FF63BE7B"/>
      </colorScale>
    </cfRule>
    <cfRule type="cellIs" dxfId="15" priority="17" operator="greaterThan">
      <formula>$F$42</formula>
    </cfRule>
  </conditionalFormatting>
  <conditionalFormatting sqref="G11:G40">
    <cfRule type="colorScale" priority="35">
      <colorScale>
        <cfvo type="min"/>
        <cfvo type="max"/>
        <color rgb="FFFCFCFF"/>
        <color rgb="FF63BE7B"/>
      </colorScale>
    </cfRule>
    <cfRule type="cellIs" dxfId="14" priority="16" operator="greaterThan">
      <formula>$G$42</formula>
    </cfRule>
  </conditionalFormatting>
  <conditionalFormatting sqref="H11:H40">
    <cfRule type="colorScale" priority="34">
      <colorScale>
        <cfvo type="min"/>
        <cfvo type="max"/>
        <color rgb="FFFCFCFF"/>
        <color rgb="FF63BE7B"/>
      </colorScale>
    </cfRule>
    <cfRule type="cellIs" dxfId="13" priority="15" operator="greaterThan">
      <formula>$H$42</formula>
    </cfRule>
  </conditionalFormatting>
  <conditionalFormatting sqref="I11:I40">
    <cfRule type="colorScale" priority="31">
      <colorScale>
        <cfvo type="min"/>
        <cfvo type="max"/>
        <color rgb="FF63BE7B"/>
        <color rgb="FFFCFCFF"/>
      </colorScale>
    </cfRule>
    <cfRule type="aboveAverage" dxfId="12" priority="14" aboveAverage="0"/>
  </conditionalFormatting>
  <conditionalFormatting sqref="J11:J40">
    <cfRule type="colorScale" priority="30">
      <colorScale>
        <cfvo type="min"/>
        <cfvo type="max"/>
        <color rgb="FF63BE7B"/>
        <color rgb="FFFCFCFF"/>
      </colorScale>
    </cfRule>
    <cfRule type="aboveAverage" dxfId="11" priority="13" aboveAverage="0"/>
  </conditionalFormatting>
  <conditionalFormatting sqref="K11:K40">
    <cfRule type="colorScale" priority="29">
      <colorScale>
        <cfvo type="min"/>
        <cfvo type="max"/>
        <color rgb="FF63BE7B"/>
        <color rgb="FFFCFCFF"/>
      </colorScale>
    </cfRule>
    <cfRule type="aboveAverage" dxfId="10" priority="12" aboveAverage="0"/>
  </conditionalFormatting>
  <conditionalFormatting sqref="L11:L40">
    <cfRule type="colorScale" priority="28">
      <colorScale>
        <cfvo type="min"/>
        <cfvo type="max"/>
        <color rgb="FF63BE7B"/>
        <color rgb="FFFCFCFF"/>
      </colorScale>
    </cfRule>
    <cfRule type="aboveAverage" dxfId="9" priority="11" aboveAverage="0"/>
  </conditionalFormatting>
  <conditionalFormatting sqref="M11:M40">
    <cfRule type="colorScale" priority="27">
      <colorScale>
        <cfvo type="min"/>
        <cfvo type="max"/>
        <color rgb="FF63BE7B"/>
        <color rgb="FFFCFCFF"/>
      </colorScale>
    </cfRule>
    <cfRule type="aboveAverage" dxfId="8" priority="10" aboveAverage="0"/>
  </conditionalFormatting>
  <conditionalFormatting sqref="N11:N40">
    <cfRule type="colorScale" priority="26">
      <colorScale>
        <cfvo type="min"/>
        <cfvo type="max"/>
        <color rgb="FFFCFCFF"/>
        <color rgb="FF63BE7B"/>
      </colorScale>
    </cfRule>
    <cfRule type="aboveAverage" dxfId="7" priority="9"/>
  </conditionalFormatting>
  <conditionalFormatting sqref="O11:O40">
    <cfRule type="colorScale" priority="25">
      <colorScale>
        <cfvo type="min"/>
        <cfvo type="max"/>
        <color rgb="FF63BE7B"/>
        <color rgb="FFFCFCFF"/>
      </colorScale>
    </cfRule>
    <cfRule type="aboveAverage" dxfId="6" priority="8" aboveAverage="0"/>
  </conditionalFormatting>
  <conditionalFormatting sqref="Q11:Q40">
    <cfRule type="colorScale" priority="24">
      <colorScale>
        <cfvo type="min"/>
        <cfvo type="max"/>
        <color rgb="FFFCFCFF"/>
        <color rgb="FF63BE7B"/>
      </colorScale>
    </cfRule>
    <cfRule type="aboveAverage" dxfId="5" priority="6"/>
    <cfRule type="cellIs" dxfId="4" priority="5" operator="lessThan">
      <formula>1</formula>
    </cfRule>
  </conditionalFormatting>
  <conditionalFormatting sqref="P11:P40">
    <cfRule type="colorScale" priority="23">
      <colorScale>
        <cfvo type="min"/>
        <cfvo type="max"/>
        <color rgb="FF63BE7B"/>
        <color rgb="FFFCFCFF"/>
      </colorScale>
    </cfRule>
    <cfRule type="aboveAverage" dxfId="3" priority="7" aboveAverage="0"/>
    <cfRule type="cellIs" dxfId="2" priority="4" operator="greaterThan">
      <formula>1</formula>
    </cfRule>
  </conditionalFormatting>
  <conditionalFormatting sqref="B11:O40">
    <cfRule type="cellIs" dxfId="1" priority="22" operator="lessThan">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9463CF7F-B5D2-AC48-9C05-4E64F559F578}">
          <x14:colorSeries rgb="FF376092"/>
          <x14:colorNegative rgb="FFD00000"/>
          <x14:colorAxis rgb="FF000000"/>
          <x14:colorMarkers rgb="FFD00000"/>
          <x14:colorFirst rgb="FFD00000"/>
          <x14:colorLast rgb="FFD00000"/>
          <x14:colorHigh rgb="FFD00000"/>
          <x14:colorLow rgb="FFD00000"/>
          <x14:sparklines>
            <x14:sparkline>
              <xm:f>Snapshot!AN78:AR78</xm:f>
              <xm:sqref>AM78</xm:sqref>
            </x14:sparkline>
            <x14:sparkline>
              <xm:f>Snapshot!AN79:AR79</xm:f>
              <xm:sqref>AM79</xm:sqref>
            </x14:sparkline>
            <x14:sparkline>
              <xm:f>Snapshot!AN80:AR80</xm:f>
              <xm:sqref>AM80</xm:sqref>
            </x14:sparkline>
          </x14:sparklines>
        </x14:sparklineGroup>
        <x14:sparklineGroup displayEmptyCellsAs="gap" xr2:uid="{D109C383-BCCA-2944-A005-03B29B3F50E1}">
          <x14:colorSeries rgb="FF376092"/>
          <x14:colorNegative rgb="FFD00000"/>
          <x14:colorAxis rgb="FF000000"/>
          <x14:colorMarkers rgb="FFD00000"/>
          <x14:colorFirst rgb="FFD00000"/>
          <x14:colorLast rgb="FFD00000"/>
          <x14:colorHigh rgb="FFD00000"/>
          <x14:colorLow rgb="FFD00000"/>
          <x14:sparklines>
            <x14:sparkline>
              <xm:f>Snapshot!AN50:AR50</xm:f>
              <xm:sqref>AM50</xm:sqref>
            </x14:sparkline>
            <x14:sparkline>
              <xm:f>Snapshot!AN51:AR51</xm:f>
              <xm:sqref>AM51</xm:sqref>
            </x14:sparkline>
          </x14:sparklines>
        </x14:sparklineGroup>
        <x14:sparklineGroup displayEmptyCellsAs="gap" xr2:uid="{A58A0ED8-90D8-9E45-B4FE-7A67A77A7265}">
          <x14:colorSeries rgb="FF376092"/>
          <x14:colorNegative rgb="FFD00000"/>
          <x14:colorAxis rgb="FF000000"/>
          <x14:colorMarkers rgb="FFD00000"/>
          <x14:colorFirst rgb="FFD00000"/>
          <x14:colorLast rgb="FFD00000"/>
          <x14:colorHigh rgb="FFD00000"/>
          <x14:colorLow rgb="FFD00000"/>
          <x14:sparklines>
            <x14:sparkline>
              <xm:f>Snapshot!AN54:AR54</xm:f>
              <xm:sqref>AM54</xm:sqref>
            </x14:sparkline>
            <x14:sparkline>
              <xm:f>Snapshot!AN55:AR55</xm:f>
              <xm:sqref>AM55</xm:sqref>
            </x14:sparkline>
          </x14:sparklines>
        </x14:sparklineGroup>
        <x14:sparklineGroup displayEmptyCellsAs="gap" xr2:uid="{63FBB1F7-9A84-2C43-8E96-7FBD21949131}">
          <x14:colorSeries rgb="FF376092"/>
          <x14:colorNegative rgb="FFD00000"/>
          <x14:colorAxis rgb="FF000000"/>
          <x14:colorMarkers rgb="FFD00000"/>
          <x14:colorFirst rgb="FFD00000"/>
          <x14:colorLast rgb="FFD00000"/>
          <x14:colorHigh rgb="FFD00000"/>
          <x14:colorLow rgb="FFD00000"/>
          <x14:sparklines>
            <x14:sparkline>
              <xm:f>Snapshot!AN52:AR52</xm:f>
              <xm:sqref>AM52</xm:sqref>
            </x14:sparkline>
            <x14:sparkline>
              <xm:f>Snapshot!AN53:AR53</xm:f>
              <xm:sqref>AM53</xm:sqref>
            </x14:sparkline>
          </x14:sparklines>
        </x14:sparklineGroup>
        <x14:sparklineGroup displayEmptyCellsAs="gap" xr2:uid="{218539B6-86BF-C547-8C9D-6F9E00A9B454}">
          <x14:colorSeries rgb="FF376092"/>
          <x14:colorNegative rgb="FFD00000"/>
          <x14:colorAxis rgb="FF000000"/>
          <x14:colorMarkers rgb="FFD00000"/>
          <x14:colorFirst rgb="FFD00000"/>
          <x14:colorLast rgb="FFD00000"/>
          <x14:colorHigh rgb="FFD00000"/>
          <x14:colorLow rgb="FFD00000"/>
          <x14:sparklines>
            <x14:sparkline>
              <xm:f>Snapshot!AN56:AR56</xm:f>
              <xm:sqref>AM56</xm:sqref>
            </x14:sparkline>
            <x14:sparkline>
              <xm:f>Snapshot!AN57:AR57</xm:f>
              <xm:sqref>AM57</xm:sqref>
            </x14:sparkline>
          </x14:sparklines>
        </x14:sparklineGroup>
        <x14:sparklineGroup displayEmptyCellsAs="gap" xr2:uid="{764FE494-DD66-9042-873D-6EA2B3788985}">
          <x14:colorSeries rgb="FF376092"/>
          <x14:colorNegative rgb="FFD00000"/>
          <x14:colorAxis rgb="FF000000"/>
          <x14:colorMarkers rgb="FFD00000"/>
          <x14:colorFirst rgb="FFD00000"/>
          <x14:colorLast rgb="FFD00000"/>
          <x14:colorHigh rgb="FFD00000"/>
          <x14:colorLow rgb="FFD00000"/>
          <x14:sparklines>
            <x14:sparkline>
              <xm:f>Snapshot!AN48:AR48</xm:f>
              <xm:sqref>AM48</xm:sqref>
            </x14:sparkline>
            <x14:sparkline>
              <xm:f>Snapshot!AN49:AR49</xm:f>
              <xm:sqref>AM49</xm:sqref>
            </x14:sparkline>
          </x14:sparklines>
        </x14:sparklineGroup>
        <x14:sparklineGroup displayEmptyCellsAs="gap" xr2:uid="{0A4C5050-2435-C342-BCFA-50391240E266}">
          <x14:colorSeries rgb="FF376092"/>
          <x14:colorNegative rgb="FFD00000"/>
          <x14:colorAxis rgb="FF000000"/>
          <x14:colorMarkers rgb="FFD00000"/>
          <x14:colorFirst rgb="FFD00000"/>
          <x14:colorLast rgb="FFD00000"/>
          <x14:colorHigh rgb="FFD00000"/>
          <x14:colorLow rgb="FFD00000"/>
          <x14:sparklines>
            <x14:sparkline>
              <xm:f>Snapshot!D95:H95</xm:f>
              <xm:sqref>C95</xm:sqref>
            </x14:sparkline>
            <x14:sparkline>
              <xm:f>Snapshot!D96:H96</xm:f>
              <xm:sqref>C96</xm:sqref>
            </x14:sparkline>
            <x14:sparkline>
              <xm:f>Snapshot!D97:H97</xm:f>
              <xm:sqref>C97</xm:sqref>
            </x14:sparkline>
            <x14:sparkline>
              <xm:f>Snapshot!D98:H98</xm:f>
              <xm:sqref>C98</xm:sqref>
            </x14:sparkline>
            <x14:sparkline>
              <xm:f>Snapshot!D99:H99</xm:f>
              <xm:sqref>C99</xm:sqref>
            </x14:sparkline>
            <x14:sparkline>
              <xm:f>Snapshot!D100:H100</xm:f>
              <xm:sqref>C100</xm:sqref>
            </x14:sparkline>
            <x14:sparkline>
              <xm:f>Snapshot!D101:H101</xm:f>
              <xm:sqref>C101</xm:sqref>
            </x14:sparkline>
            <x14:sparkline>
              <xm:f>Snapshot!D102:H102</xm:f>
              <xm:sqref>C102</xm:sqref>
            </x14:sparkline>
            <x14:sparkline>
              <xm:f>Snapshot!D103:H103</xm:f>
              <xm:sqref>C103</xm:sqref>
            </x14:sparkline>
            <x14:sparkline>
              <xm:f>Snapshot!D104:H104</xm:f>
              <xm:sqref>C104</xm:sqref>
            </x14:sparkline>
            <x14:sparkline>
              <xm:f>Snapshot!D105:H105</xm:f>
              <xm:sqref>C105</xm:sqref>
            </x14:sparkline>
            <x14:sparkline>
              <xm:f>Snapshot!D106:H106</xm:f>
              <xm:sqref>C106</xm:sqref>
            </x14:sparkline>
            <x14:sparkline>
              <xm:f>Snapshot!D107:H107</xm:f>
              <xm:sqref>C107</xm:sqref>
            </x14:sparkline>
            <x14:sparkline>
              <xm:f>Snapshot!D108:H108</xm:f>
              <xm:sqref>C108</xm:sqref>
            </x14:sparkline>
            <x14:sparkline>
              <xm:f>Snapshot!D109:H109</xm:f>
              <xm:sqref>C109</xm:sqref>
            </x14:sparkline>
            <x14:sparkline>
              <xm:f>Snapshot!D110:H110</xm:f>
              <xm:sqref>C110</xm:sqref>
            </x14:sparkline>
            <x14:sparkline>
              <xm:f>Snapshot!D111:H111</xm:f>
              <xm:sqref>C111</xm:sqref>
            </x14:sparkline>
            <x14:sparkline>
              <xm:f>Snapshot!D112:H112</xm:f>
              <xm:sqref>C112</xm:sqref>
            </x14:sparkline>
            <x14:sparkline>
              <xm:f>Snapshot!D113:H113</xm:f>
              <xm:sqref>C113</xm:sqref>
            </x14:sparkline>
            <x14:sparkline>
              <xm:f>Snapshot!D114:H114</xm:f>
              <xm:sqref>C114</xm:sqref>
            </x14:sparkline>
          </x14:sparklines>
        </x14:sparklineGroup>
        <x14:sparklineGroup displayEmptyCellsAs="gap" xr2:uid="{A1B8BBFA-9E17-D441-A229-FED50FBE9743}">
          <x14:colorSeries rgb="FF376092"/>
          <x14:colorNegative rgb="FFD00000"/>
          <x14:colorAxis rgb="FF000000"/>
          <x14:colorMarkers rgb="FFD00000"/>
          <x14:colorFirst rgb="FFD00000"/>
          <x14:colorLast rgb="FFD00000"/>
          <x14:colorHigh rgb="FFD00000"/>
          <x14:colorLow rgb="FFD00000"/>
          <x14:sparklines>
            <x14:sparkline>
              <xm:f>Snapshot!D93:H93</xm:f>
              <xm:sqref>C93</xm:sqref>
            </x14:sparkline>
            <x14:sparkline>
              <xm:f>Snapshot!D94:H94</xm:f>
              <xm:sqref>C94</xm:sqref>
            </x14:sparkline>
          </x14:sparklines>
        </x14:sparklineGroup>
        <x14:sparklineGroup displayEmptyCellsAs="gap" xr2:uid="{9A101264-7E4B-E840-A720-032AA644F638}">
          <x14:colorSeries rgb="FF376092"/>
          <x14:colorNegative rgb="FFD00000"/>
          <x14:colorAxis rgb="FF000000"/>
          <x14:colorMarkers rgb="FFD00000"/>
          <x14:colorFirst rgb="FFD00000"/>
          <x14:colorLast rgb="FFD00000"/>
          <x14:colorHigh rgb="FFD00000"/>
          <x14:colorLow rgb="FFD00000"/>
          <x14:sparklines>
            <x14:sparkline>
              <xm:f>Snapshot!D89:H89</xm:f>
              <xm:sqref>C89</xm:sqref>
            </x14:sparkline>
            <x14:sparkline>
              <xm:f>Snapshot!D90:H90</xm:f>
              <xm:sqref>C90</xm:sqref>
            </x14:sparkline>
          </x14:sparklines>
        </x14:sparklineGroup>
        <x14:sparklineGroup displayEmptyCellsAs="gap" xr2:uid="{1160D4B8-6586-2941-AB49-53070EC3EDAD}">
          <x14:colorSeries rgb="FF376092"/>
          <x14:colorNegative rgb="FFD00000"/>
          <x14:colorAxis rgb="FF000000"/>
          <x14:colorMarkers rgb="FFD00000"/>
          <x14:colorFirst rgb="FFD00000"/>
          <x14:colorLast rgb="FFD00000"/>
          <x14:colorHigh rgb="FFD00000"/>
          <x14:colorLow rgb="FFD00000"/>
          <x14:sparklines>
            <x14:sparkline>
              <xm:f>Snapshot!D91:H91</xm:f>
              <xm:sqref>C91</xm:sqref>
            </x14:sparkline>
            <x14:sparkline>
              <xm:f>Snapshot!D92:H92</xm:f>
              <xm:sqref>C92</xm:sqref>
            </x14:sparkline>
          </x14:sparklines>
        </x14:sparklineGroup>
        <x14:sparklineGroup displayEmptyCellsAs="gap" xr2:uid="{5B0D8149-0C90-B447-95CC-E1AEDACED3A4}">
          <x14:colorSeries rgb="FF376092"/>
          <x14:colorNegative rgb="FFD00000"/>
          <x14:colorAxis rgb="FF000000"/>
          <x14:colorMarkers rgb="FFD00000"/>
          <x14:colorFirst rgb="FFD00000"/>
          <x14:colorLast rgb="FFD00000"/>
          <x14:colorHigh rgb="FFD00000"/>
          <x14:colorLow rgb="FFD00000"/>
          <x14:sparklines>
            <x14:sparkline>
              <xm:f>Snapshot!D87:H87</xm:f>
              <xm:sqref>C87</xm:sqref>
            </x14:sparkline>
            <x14:sparkline>
              <xm:f>Snapshot!D88:H88</xm:f>
              <xm:sqref>C88</xm:sqref>
            </x14:sparkline>
          </x14:sparklines>
        </x14:sparklineGroup>
        <x14:sparklineGroup displayEmptyCellsAs="gap" xr2:uid="{B0759332-89DA-E749-B7ED-FF8F9A172FF7}">
          <x14:colorSeries rgb="FF376092"/>
          <x14:colorNegative rgb="FFD00000"/>
          <x14:colorAxis rgb="FF000000"/>
          <x14:colorMarkers rgb="FFD00000"/>
          <x14:colorFirst rgb="FFD00000"/>
          <x14:colorLast rgb="FFD00000"/>
          <x14:colorHigh rgb="FFD00000"/>
          <x14:colorLow rgb="FFD00000"/>
          <x14:sparklines>
            <x14:sparkline>
              <xm:f>Snapshot!D85:H85</xm:f>
              <xm:sqref>C85</xm:sqref>
            </x14:sparkline>
            <x14:sparkline>
              <xm:f>Snapshot!D86:H86</xm:f>
              <xm:sqref>C86</xm:sqref>
            </x14:sparkline>
          </x14:sparklines>
        </x14:sparklineGroup>
        <x14:sparklineGroup displayEmptyCellsAs="gap" xr2:uid="{2F37D6B5-32A6-DE4A-BE03-D3C9B6152E32}">
          <x14:colorSeries rgb="FF376092"/>
          <x14:colorNegative rgb="FFD00000"/>
          <x14:colorAxis rgb="FF000000"/>
          <x14:colorMarkers rgb="FFD00000"/>
          <x14:colorFirst rgb="FFD00000"/>
          <x14:colorLast rgb="FFD00000"/>
          <x14:colorHigh rgb="FFD00000"/>
          <x14:colorLow rgb="FFD00000"/>
          <x14:sparklines>
            <x14:sparkline>
              <xm:f>Snapshot!K85:O85</xm:f>
              <xm:sqref>J85</xm:sqref>
            </x14:sparkline>
            <x14:sparkline>
              <xm:f>Snapshot!K86:O86</xm:f>
              <xm:sqref>J86</xm:sqref>
            </x14:sparkline>
          </x14:sparklines>
        </x14:sparklineGroup>
        <x14:sparklineGroup displayEmptyCellsAs="gap" xr2:uid="{FBE8C6E2-4367-2049-A911-B9F2FB3F78FB}">
          <x14:colorSeries rgb="FF376092"/>
          <x14:colorNegative rgb="FFD00000"/>
          <x14:colorAxis rgb="FF000000"/>
          <x14:colorMarkers rgb="FFD00000"/>
          <x14:colorFirst rgb="FFD00000"/>
          <x14:colorLast rgb="FFD00000"/>
          <x14:colorHigh rgb="FFD00000"/>
          <x14:colorLow rgb="FFD00000"/>
          <x14:sparklines>
            <x14:sparkline>
              <xm:f>Snapshot!K87:O87</xm:f>
              <xm:sqref>J87</xm:sqref>
            </x14:sparkline>
            <x14:sparkline>
              <xm:f>Snapshot!K88:O88</xm:f>
              <xm:sqref>J88</xm:sqref>
            </x14:sparkline>
          </x14:sparklines>
        </x14:sparklineGroup>
        <x14:sparklineGroup displayEmptyCellsAs="gap" xr2:uid="{3FD26480-B108-8D40-9936-A539D13046B6}">
          <x14:colorSeries rgb="FF376092"/>
          <x14:colorNegative rgb="FFD00000"/>
          <x14:colorAxis rgb="FF000000"/>
          <x14:colorMarkers rgb="FFD00000"/>
          <x14:colorFirst rgb="FFD00000"/>
          <x14:colorLast rgb="FFD00000"/>
          <x14:colorHigh rgb="FFD00000"/>
          <x14:colorLow rgb="FFD00000"/>
          <x14:sparklines>
            <x14:sparkline>
              <xm:f>Snapshot!K91:O91</xm:f>
              <xm:sqref>J91</xm:sqref>
            </x14:sparkline>
            <x14:sparkline>
              <xm:f>Snapshot!K92:O92</xm:f>
              <xm:sqref>J92</xm:sqref>
            </x14:sparkline>
          </x14:sparklines>
        </x14:sparklineGroup>
        <x14:sparklineGroup displayEmptyCellsAs="gap" xr2:uid="{C242BD0F-0A47-7E4A-9B9D-86B7644813D3}">
          <x14:colorSeries rgb="FF376092"/>
          <x14:colorNegative rgb="FFD00000"/>
          <x14:colorAxis rgb="FF000000"/>
          <x14:colorMarkers rgb="FFD00000"/>
          <x14:colorFirst rgb="FFD00000"/>
          <x14:colorLast rgb="FFD00000"/>
          <x14:colorHigh rgb="FFD00000"/>
          <x14:colorLow rgb="FFD00000"/>
          <x14:sparklines>
            <x14:sparkline>
              <xm:f>Snapshot!K89:O89</xm:f>
              <xm:sqref>J89</xm:sqref>
            </x14:sparkline>
            <x14:sparkline>
              <xm:f>Snapshot!K90:O90</xm:f>
              <xm:sqref>J90</xm:sqref>
            </x14:sparkline>
          </x14:sparklines>
        </x14:sparklineGroup>
        <x14:sparklineGroup displayEmptyCellsAs="gap" xr2:uid="{52B60537-50AC-4D43-A204-D2184A7BA623}">
          <x14:colorSeries rgb="FF376092"/>
          <x14:colorNegative rgb="FFD00000"/>
          <x14:colorAxis rgb="FF000000"/>
          <x14:colorMarkers rgb="FFD00000"/>
          <x14:colorFirst rgb="FFD00000"/>
          <x14:colorLast rgb="FFD00000"/>
          <x14:colorHigh rgb="FFD00000"/>
          <x14:colorLow rgb="FFD00000"/>
          <x14:sparklines>
            <x14:sparkline>
              <xm:f>Snapshot!K93:O93</xm:f>
              <xm:sqref>J93</xm:sqref>
            </x14:sparkline>
            <x14:sparkline>
              <xm:f>Snapshot!K94:O94</xm:f>
              <xm:sqref>J94</xm:sqref>
            </x14:sparkline>
          </x14:sparklines>
        </x14:sparklineGroup>
        <x14:sparklineGroup displayEmptyCellsAs="gap" xr2:uid="{9715F388-B226-E14D-BB84-915D950E5F46}">
          <x14:colorSeries rgb="FF376092"/>
          <x14:colorNegative rgb="FFD00000"/>
          <x14:colorAxis rgb="FF000000"/>
          <x14:colorMarkers rgb="FFD00000"/>
          <x14:colorFirst rgb="FFD00000"/>
          <x14:colorLast rgb="FFD00000"/>
          <x14:colorHigh rgb="FFD00000"/>
          <x14:colorLow rgb="FFD00000"/>
          <x14:sparklines>
            <x14:sparkline>
              <xm:f>Snapshot!K95:O95</xm:f>
              <xm:sqref>J95</xm:sqref>
            </x14:sparkline>
            <x14:sparkline>
              <xm:f>Snapshot!K96:O96</xm:f>
              <xm:sqref>J96</xm:sqref>
            </x14:sparkline>
            <x14:sparkline>
              <xm:f>Snapshot!K97:O97</xm:f>
              <xm:sqref>J97</xm:sqref>
            </x14:sparkline>
            <x14:sparkline>
              <xm:f>Snapshot!K98:O98</xm:f>
              <xm:sqref>J98</xm:sqref>
            </x14:sparkline>
            <x14:sparkline>
              <xm:f>Snapshot!K99:O99</xm:f>
              <xm:sqref>J99</xm:sqref>
            </x14:sparkline>
            <x14:sparkline>
              <xm:f>Snapshot!K100:O100</xm:f>
              <xm:sqref>J100</xm:sqref>
            </x14:sparkline>
            <x14:sparkline>
              <xm:f>Snapshot!K101:O101</xm:f>
              <xm:sqref>J101</xm:sqref>
            </x14:sparkline>
            <x14:sparkline>
              <xm:f>Snapshot!K102:O102</xm:f>
              <xm:sqref>J102</xm:sqref>
            </x14:sparkline>
            <x14:sparkline>
              <xm:f>Snapshot!K103:O103</xm:f>
              <xm:sqref>J103</xm:sqref>
            </x14:sparkline>
            <x14:sparkline>
              <xm:f>Snapshot!K104:O104</xm:f>
              <xm:sqref>J104</xm:sqref>
            </x14:sparkline>
            <x14:sparkline>
              <xm:f>Snapshot!K105:O105</xm:f>
              <xm:sqref>J105</xm:sqref>
            </x14:sparkline>
            <x14:sparkline>
              <xm:f>Snapshot!K106:O106</xm:f>
              <xm:sqref>J106</xm:sqref>
            </x14:sparkline>
            <x14:sparkline>
              <xm:f>Snapshot!K107:O107</xm:f>
              <xm:sqref>J107</xm:sqref>
            </x14:sparkline>
            <x14:sparkline>
              <xm:f>Snapshot!K108:O108</xm:f>
              <xm:sqref>J108</xm:sqref>
            </x14:sparkline>
            <x14:sparkline>
              <xm:f>Snapshot!K109:O109</xm:f>
              <xm:sqref>J109</xm:sqref>
            </x14:sparkline>
            <x14:sparkline>
              <xm:f>Snapshot!K110:O110</xm:f>
              <xm:sqref>J110</xm:sqref>
            </x14:sparkline>
            <x14:sparkline>
              <xm:f>Snapshot!K111:O111</xm:f>
              <xm:sqref>J111</xm:sqref>
            </x14:sparkline>
            <x14:sparkline>
              <xm:f>Snapshot!K112:O112</xm:f>
              <xm:sqref>J112</xm:sqref>
            </x14:sparkline>
            <x14:sparkline>
              <xm:f>Snapshot!K113:O113</xm:f>
              <xm:sqref>J113</xm:sqref>
            </x14:sparkline>
            <x14:sparkline>
              <xm:f>Snapshot!K114:O114</xm:f>
              <xm:sqref>J114</xm:sqref>
            </x14:sparkline>
          </x14:sparklines>
        </x14:sparklineGroup>
        <x14:sparklineGroup displayEmptyCellsAs="gap" xr2:uid="{355BC780-255B-5148-8721-294BEAB99446}">
          <x14:colorSeries rgb="FF376092"/>
          <x14:colorNegative rgb="FFD00000"/>
          <x14:colorAxis rgb="FF000000"/>
          <x14:colorMarkers rgb="FFD00000"/>
          <x14:colorFirst rgb="FFD00000"/>
          <x14:colorLast rgb="FFD00000"/>
          <x14:colorHigh rgb="FFD00000"/>
          <x14:colorLow rgb="FFD00000"/>
          <x14:sparklines>
            <x14:sparkline>
              <xm:f>Snapshot!R85:V85</xm:f>
              <xm:sqref>Q85</xm:sqref>
            </x14:sparkline>
            <x14:sparkline>
              <xm:f>Snapshot!R86:V86</xm:f>
              <xm:sqref>Q86</xm:sqref>
            </x14:sparkline>
          </x14:sparklines>
        </x14:sparklineGroup>
        <x14:sparklineGroup displayEmptyCellsAs="gap" xr2:uid="{21ACD487-BA4D-AF4E-8109-276EF26AE840}">
          <x14:colorSeries rgb="FF376092"/>
          <x14:colorNegative rgb="FFD00000"/>
          <x14:colorAxis rgb="FF000000"/>
          <x14:colorMarkers rgb="FFD00000"/>
          <x14:colorFirst rgb="FFD00000"/>
          <x14:colorLast rgb="FFD00000"/>
          <x14:colorHigh rgb="FFD00000"/>
          <x14:colorLow rgb="FFD00000"/>
          <x14:sparklines>
            <x14:sparkline>
              <xm:f>Snapshot!R87:V87</xm:f>
              <xm:sqref>Q87</xm:sqref>
            </x14:sparkline>
            <x14:sparkline>
              <xm:f>Snapshot!R88:V88</xm:f>
              <xm:sqref>Q88</xm:sqref>
            </x14:sparkline>
          </x14:sparklines>
        </x14:sparklineGroup>
        <x14:sparklineGroup displayEmptyCellsAs="gap" xr2:uid="{394E4E50-CABC-884B-8C09-4605B44B011B}">
          <x14:colorSeries rgb="FF376092"/>
          <x14:colorNegative rgb="FFD00000"/>
          <x14:colorAxis rgb="FF000000"/>
          <x14:colorMarkers rgb="FFD00000"/>
          <x14:colorFirst rgb="FFD00000"/>
          <x14:colorLast rgb="FFD00000"/>
          <x14:colorHigh rgb="FFD00000"/>
          <x14:colorLow rgb="FFD00000"/>
          <x14:sparklines>
            <x14:sparkline>
              <xm:f>Snapshot!R91:V91</xm:f>
              <xm:sqref>Q91</xm:sqref>
            </x14:sparkline>
            <x14:sparkline>
              <xm:f>Snapshot!R92:V92</xm:f>
              <xm:sqref>Q92</xm:sqref>
            </x14:sparkline>
          </x14:sparklines>
        </x14:sparklineGroup>
        <x14:sparklineGroup displayEmptyCellsAs="gap" xr2:uid="{A3A7E120-A8D5-9B45-B635-5491E2238DC3}">
          <x14:colorSeries rgb="FF376092"/>
          <x14:colorNegative rgb="FFD00000"/>
          <x14:colorAxis rgb="FF000000"/>
          <x14:colorMarkers rgb="FFD00000"/>
          <x14:colorFirst rgb="FFD00000"/>
          <x14:colorLast rgb="FFD00000"/>
          <x14:colorHigh rgb="FFD00000"/>
          <x14:colorLow rgb="FFD00000"/>
          <x14:sparklines>
            <x14:sparkline>
              <xm:f>Snapshot!R89:V89</xm:f>
              <xm:sqref>Q89</xm:sqref>
            </x14:sparkline>
            <x14:sparkline>
              <xm:f>Snapshot!R90:V90</xm:f>
              <xm:sqref>Q90</xm:sqref>
            </x14:sparkline>
          </x14:sparklines>
        </x14:sparklineGroup>
        <x14:sparklineGroup displayEmptyCellsAs="gap" xr2:uid="{3405EDC4-B5B4-F04A-8F9E-D63D7307E2B0}">
          <x14:colorSeries rgb="FF376092"/>
          <x14:colorNegative rgb="FFD00000"/>
          <x14:colorAxis rgb="FF000000"/>
          <x14:colorMarkers rgb="FFD00000"/>
          <x14:colorFirst rgb="FFD00000"/>
          <x14:colorLast rgb="FFD00000"/>
          <x14:colorHigh rgb="FFD00000"/>
          <x14:colorLow rgb="FFD00000"/>
          <x14:sparklines>
            <x14:sparkline>
              <xm:f>Snapshot!R93:V93</xm:f>
              <xm:sqref>Q93</xm:sqref>
            </x14:sparkline>
            <x14:sparkline>
              <xm:f>Snapshot!R94:V94</xm:f>
              <xm:sqref>Q94</xm:sqref>
            </x14:sparkline>
          </x14:sparklines>
        </x14:sparklineGroup>
        <x14:sparklineGroup displayEmptyCellsAs="gap" xr2:uid="{5E2018C6-82B9-5143-A740-2A53BAAD845A}">
          <x14:colorSeries rgb="FF376092"/>
          <x14:colorNegative rgb="FFD00000"/>
          <x14:colorAxis rgb="FF000000"/>
          <x14:colorMarkers rgb="FFD00000"/>
          <x14:colorFirst rgb="FFD00000"/>
          <x14:colorLast rgb="FFD00000"/>
          <x14:colorHigh rgb="FFD00000"/>
          <x14:colorLow rgb="FFD00000"/>
          <x14:sparklines>
            <x14:sparkline>
              <xm:f>Snapshot!R95:V95</xm:f>
              <xm:sqref>Q95</xm:sqref>
            </x14:sparkline>
            <x14:sparkline>
              <xm:f>Snapshot!R96:V96</xm:f>
              <xm:sqref>Q96</xm:sqref>
            </x14:sparkline>
            <x14:sparkline>
              <xm:f>Snapshot!R97:V97</xm:f>
              <xm:sqref>Q97</xm:sqref>
            </x14:sparkline>
            <x14:sparkline>
              <xm:f>Snapshot!R98:V98</xm:f>
              <xm:sqref>Q98</xm:sqref>
            </x14:sparkline>
            <x14:sparkline>
              <xm:f>Snapshot!R99:V99</xm:f>
              <xm:sqref>Q99</xm:sqref>
            </x14:sparkline>
            <x14:sparkline>
              <xm:f>Snapshot!R100:V100</xm:f>
              <xm:sqref>Q100</xm:sqref>
            </x14:sparkline>
            <x14:sparkline>
              <xm:f>Snapshot!R101:V101</xm:f>
              <xm:sqref>Q101</xm:sqref>
            </x14:sparkline>
            <x14:sparkline>
              <xm:f>Snapshot!R102:V102</xm:f>
              <xm:sqref>Q102</xm:sqref>
            </x14:sparkline>
            <x14:sparkline>
              <xm:f>Snapshot!R103:V103</xm:f>
              <xm:sqref>Q103</xm:sqref>
            </x14:sparkline>
            <x14:sparkline>
              <xm:f>Snapshot!R104:V104</xm:f>
              <xm:sqref>Q104</xm:sqref>
            </x14:sparkline>
            <x14:sparkline>
              <xm:f>Snapshot!R105:V105</xm:f>
              <xm:sqref>Q105</xm:sqref>
            </x14:sparkline>
            <x14:sparkline>
              <xm:f>Snapshot!R106:V106</xm:f>
              <xm:sqref>Q106</xm:sqref>
            </x14:sparkline>
            <x14:sparkline>
              <xm:f>Snapshot!R107:V107</xm:f>
              <xm:sqref>Q107</xm:sqref>
            </x14:sparkline>
            <x14:sparkline>
              <xm:f>Snapshot!R108:V108</xm:f>
              <xm:sqref>Q108</xm:sqref>
            </x14:sparkline>
            <x14:sparkline>
              <xm:f>Snapshot!R109:V109</xm:f>
              <xm:sqref>Q109</xm:sqref>
            </x14:sparkline>
            <x14:sparkline>
              <xm:f>Snapshot!R110:V110</xm:f>
              <xm:sqref>Q110</xm:sqref>
            </x14:sparkline>
            <x14:sparkline>
              <xm:f>Snapshot!R111:V111</xm:f>
              <xm:sqref>Q111</xm:sqref>
            </x14:sparkline>
            <x14:sparkline>
              <xm:f>Snapshot!R112:V112</xm:f>
              <xm:sqref>Q112</xm:sqref>
            </x14:sparkline>
            <x14:sparkline>
              <xm:f>Snapshot!R113:V113</xm:f>
              <xm:sqref>Q113</xm:sqref>
            </x14:sparkline>
            <x14:sparkline>
              <xm:f>Snapshot!R114:V114</xm:f>
              <xm:sqref>Q114</xm:sqref>
            </x14:sparkline>
          </x14:sparklines>
        </x14:sparklineGroup>
        <x14:sparklineGroup displayEmptyCellsAs="gap" xr2:uid="{4CBF005D-F5E6-9C48-9784-5D1B53008CCF}">
          <x14:colorSeries rgb="FF376092"/>
          <x14:colorNegative rgb="FFD00000"/>
          <x14:colorAxis rgb="FF000000"/>
          <x14:colorMarkers rgb="FFD00000"/>
          <x14:colorFirst rgb="FFD00000"/>
          <x14:colorLast rgb="FFD00000"/>
          <x14:colorHigh rgb="FFD00000"/>
          <x14:colorLow rgb="FFD00000"/>
          <x14:sparklines>
            <x14:sparkline>
              <xm:f>Snapshot!Z85:AC85</xm:f>
              <xm:sqref>X85</xm:sqref>
            </x14:sparkline>
            <x14:sparkline>
              <xm:f>Snapshot!Z86:AC86</xm:f>
              <xm:sqref>X86</xm:sqref>
            </x14:sparkline>
          </x14:sparklines>
        </x14:sparklineGroup>
        <x14:sparklineGroup displayEmptyCellsAs="gap" xr2:uid="{3E881DED-7211-114B-A432-F876A2794898}">
          <x14:colorSeries rgb="FF376092"/>
          <x14:colorNegative rgb="FFD00000"/>
          <x14:colorAxis rgb="FF000000"/>
          <x14:colorMarkers rgb="FFD00000"/>
          <x14:colorFirst rgb="FFD00000"/>
          <x14:colorLast rgb="FFD00000"/>
          <x14:colorHigh rgb="FFD00000"/>
          <x14:colorLow rgb="FFD00000"/>
          <x14:sparklines>
            <x14:sparkline>
              <xm:f>Snapshot!Z87:AC87</xm:f>
              <xm:sqref>X87</xm:sqref>
            </x14:sparkline>
            <x14:sparkline>
              <xm:f>Snapshot!Z88:AC88</xm:f>
              <xm:sqref>X88</xm:sqref>
            </x14:sparkline>
          </x14:sparklines>
        </x14:sparklineGroup>
        <x14:sparklineGroup displayEmptyCellsAs="gap" xr2:uid="{D0BE0218-D89F-6843-92CD-993F0FCA4B08}">
          <x14:colorSeries rgb="FF376092"/>
          <x14:colorNegative rgb="FFD00000"/>
          <x14:colorAxis rgb="FF000000"/>
          <x14:colorMarkers rgb="FFD00000"/>
          <x14:colorFirst rgb="FFD00000"/>
          <x14:colorLast rgb="FFD00000"/>
          <x14:colorHigh rgb="FFD00000"/>
          <x14:colorLow rgb="FFD00000"/>
          <x14:sparklines>
            <x14:sparkline>
              <xm:f>Snapshot!Z91:AC91</xm:f>
              <xm:sqref>X91</xm:sqref>
            </x14:sparkline>
            <x14:sparkline>
              <xm:f>Snapshot!Z92:AC92</xm:f>
              <xm:sqref>X92</xm:sqref>
            </x14:sparkline>
          </x14:sparklines>
        </x14:sparklineGroup>
        <x14:sparklineGroup displayEmptyCellsAs="gap" xr2:uid="{84FF3C7B-9C1D-A94C-8734-0293D399BEE8}">
          <x14:colorSeries rgb="FF376092"/>
          <x14:colorNegative rgb="FFD00000"/>
          <x14:colorAxis rgb="FF000000"/>
          <x14:colorMarkers rgb="FFD00000"/>
          <x14:colorFirst rgb="FFD00000"/>
          <x14:colorLast rgb="FFD00000"/>
          <x14:colorHigh rgb="FFD00000"/>
          <x14:colorLow rgb="FFD00000"/>
          <x14:sparklines>
            <x14:sparkline>
              <xm:f>Snapshot!Z89:AC89</xm:f>
              <xm:sqref>X89</xm:sqref>
            </x14:sparkline>
            <x14:sparkline>
              <xm:f>Snapshot!Z90:AC90</xm:f>
              <xm:sqref>X90</xm:sqref>
            </x14:sparkline>
          </x14:sparklines>
        </x14:sparklineGroup>
        <x14:sparklineGroup displayEmptyCellsAs="gap" xr2:uid="{4FCA4C41-57E2-B14B-8A9C-54BC004B03AC}">
          <x14:colorSeries rgb="FF376092"/>
          <x14:colorNegative rgb="FFD00000"/>
          <x14:colorAxis rgb="FF000000"/>
          <x14:colorMarkers rgb="FFD00000"/>
          <x14:colorFirst rgb="FFD00000"/>
          <x14:colorLast rgb="FFD00000"/>
          <x14:colorHigh rgb="FFD00000"/>
          <x14:colorLow rgb="FFD00000"/>
          <x14:sparklines>
            <x14:sparkline>
              <xm:f>Snapshot!Z93:AC93</xm:f>
              <xm:sqref>X93</xm:sqref>
            </x14:sparkline>
            <x14:sparkline>
              <xm:f>Snapshot!Z94:AC94</xm:f>
              <xm:sqref>X94</xm:sqref>
            </x14:sparkline>
          </x14:sparklines>
        </x14:sparklineGroup>
        <x14:sparklineGroup displayEmptyCellsAs="gap" xr2:uid="{E5DD838B-003C-EE41-8357-9D66AF5DE3BF}">
          <x14:colorSeries rgb="FF376092"/>
          <x14:colorNegative rgb="FFD00000"/>
          <x14:colorAxis rgb="FF000000"/>
          <x14:colorMarkers rgb="FFD00000"/>
          <x14:colorFirst rgb="FFD00000"/>
          <x14:colorLast rgb="FFD00000"/>
          <x14:colorHigh rgb="FFD00000"/>
          <x14:colorLow rgb="FFD00000"/>
          <x14:sparklines>
            <x14:sparkline>
              <xm:f>Snapshot!F49:I49</xm:f>
              <xm:sqref>D48</xm:sqref>
            </x14:sparkline>
          </x14:sparklines>
        </x14:sparklineGroup>
        <x14:sparklineGroup displayEmptyCellsAs="gap" xr2:uid="{01B079A1-75A7-734B-8E71-BCAB8453278D}">
          <x14:colorSeries rgb="FF376092"/>
          <x14:colorNegative rgb="FFD00000"/>
          <x14:colorAxis rgb="FF000000"/>
          <x14:colorMarkers rgb="FFD00000"/>
          <x14:colorFirst rgb="FFD00000"/>
          <x14:colorLast rgb="FFD00000"/>
          <x14:colorHigh rgb="FFD00000"/>
          <x14:colorLow rgb="FFD00000"/>
          <x14:sparklines>
            <x14:sparkline>
              <xm:f>Snapshot!F51:I51</xm:f>
              <xm:sqref>D50</xm:sqref>
            </x14:sparkline>
          </x14:sparklines>
        </x14:sparklineGroup>
        <x14:sparklineGroup displayEmptyCellsAs="gap" xr2:uid="{BD1A1F7A-F6F9-4647-8612-4DC970C9EDA7}">
          <x14:colorSeries rgb="FF376092"/>
          <x14:colorNegative rgb="FFD00000"/>
          <x14:colorAxis rgb="FF000000"/>
          <x14:colorMarkers rgb="FFD00000"/>
          <x14:colorFirst rgb="FFD00000"/>
          <x14:colorLast rgb="FFD00000"/>
          <x14:colorHigh rgb="FFD00000"/>
          <x14:colorLow rgb="FFD00000"/>
          <x14:sparklines>
            <x14:sparkline>
              <xm:f>Snapshot!F55:I55</xm:f>
              <xm:sqref>D54</xm:sqref>
            </x14:sparkline>
          </x14:sparklines>
        </x14:sparklineGroup>
        <x14:sparklineGroup displayEmptyCellsAs="gap" xr2:uid="{B1A10BFD-9E41-254B-9DA0-9F9849D292D5}">
          <x14:colorSeries rgb="FF376092"/>
          <x14:colorNegative rgb="FFD00000"/>
          <x14:colorAxis rgb="FF000000"/>
          <x14:colorMarkers rgb="FFD00000"/>
          <x14:colorFirst rgb="FFD00000"/>
          <x14:colorLast rgb="FFD00000"/>
          <x14:colorHigh rgb="FFD00000"/>
          <x14:colorLow rgb="FFD00000"/>
          <x14:sparklines>
            <x14:sparkline>
              <xm:f>Snapshot!F53:I53</xm:f>
              <xm:sqref>D52</xm:sqref>
            </x14:sparkline>
          </x14:sparklines>
        </x14:sparklineGroup>
        <x14:sparklineGroup displayEmptyCellsAs="gap" xr2:uid="{1EFE0CCF-766E-114D-A7C4-59F35EA92641}">
          <x14:colorSeries rgb="FF376092"/>
          <x14:colorNegative rgb="FFD00000"/>
          <x14:colorAxis rgb="FF000000"/>
          <x14:colorMarkers rgb="FFD00000"/>
          <x14:colorFirst rgb="FFD00000"/>
          <x14:colorLast rgb="FFD00000"/>
          <x14:colorHigh rgb="FFD00000"/>
          <x14:colorLow rgb="FFD00000"/>
          <x14:sparklines>
            <x14:sparkline>
              <xm:f>Snapshot!F59:I59</xm:f>
              <xm:sqref>D58</xm:sqref>
            </x14:sparkline>
          </x14:sparklines>
        </x14:sparklineGroup>
        <x14:sparklineGroup displayEmptyCellsAs="gap" xr2:uid="{272D30DD-E834-E144-86C0-059C1D3E02F1}">
          <x14:colorSeries rgb="FF376092"/>
          <x14:colorNegative rgb="FFD00000"/>
          <x14:colorAxis rgb="FF000000"/>
          <x14:colorMarkers rgb="FFD00000"/>
          <x14:colorFirst rgb="FFD00000"/>
          <x14:colorLast rgb="FFD00000"/>
          <x14:colorHigh rgb="FFD00000"/>
          <x14:colorLow rgb="FFD00000"/>
          <x14:sparklines>
            <x14:sparkline>
              <xm:f>Snapshot!F61:I61</xm:f>
              <xm:sqref>D60</xm:sqref>
            </x14:sparkline>
          </x14:sparklines>
        </x14:sparklineGroup>
        <x14:sparklineGroup displayEmptyCellsAs="gap" xr2:uid="{748EA0BE-F2A4-5C44-86F5-28F17A9A1F8A}">
          <x14:colorSeries rgb="FF376092"/>
          <x14:colorNegative rgb="FFD00000"/>
          <x14:colorAxis rgb="FF000000"/>
          <x14:colorMarkers rgb="FFD00000"/>
          <x14:colorFirst rgb="FFD00000"/>
          <x14:colorLast rgb="FFD00000"/>
          <x14:colorHigh rgb="FFD00000"/>
          <x14:colorLow rgb="FFD00000"/>
          <x14:sparklines>
            <x14:sparkline>
              <xm:f>Snapshot!F57:I57</xm:f>
              <xm:sqref>D56</xm:sqref>
            </x14:sparkline>
          </x14:sparklines>
        </x14:sparklineGroup>
        <x14:sparklineGroup displayEmptyCellsAs="gap" xr2:uid="{1408711A-47A5-344D-996F-15E41DD9B056}">
          <x14:colorSeries rgb="FF376092"/>
          <x14:colorNegative rgb="FFD00000"/>
          <x14:colorAxis rgb="FF000000"/>
          <x14:colorMarkers rgb="FFD00000"/>
          <x14:colorFirst rgb="FFD00000"/>
          <x14:colorLast rgb="FFD00000"/>
          <x14:colorHigh rgb="FFD00000"/>
          <x14:colorLow rgb="FFD00000"/>
          <x14:sparklines>
            <x14:sparkline>
              <xm:f>Snapshot!F65:I65</xm:f>
              <xm:sqref>D64</xm:sqref>
            </x14:sparkline>
          </x14:sparklines>
        </x14:sparklineGroup>
        <x14:sparklineGroup displayEmptyCellsAs="gap" xr2:uid="{41E6B389-9046-5143-9CD1-DB244A5D298F}">
          <x14:colorSeries rgb="FF376092"/>
          <x14:colorNegative rgb="FFD00000"/>
          <x14:colorAxis rgb="FF000000"/>
          <x14:colorMarkers rgb="FFD00000"/>
          <x14:colorFirst rgb="FFD00000"/>
          <x14:colorLast rgb="FFD00000"/>
          <x14:colorHigh rgb="FFD00000"/>
          <x14:colorLow rgb="FFD00000"/>
          <x14:sparklines>
            <x14:sparkline>
              <xm:f>Snapshot!F67:I67</xm:f>
              <xm:sqref>D66</xm:sqref>
            </x14:sparkline>
          </x14:sparklines>
        </x14:sparklineGroup>
        <x14:sparklineGroup displayEmptyCellsAs="gap" xr2:uid="{FA09A036-0055-404F-88CD-44DBA40FE628}">
          <x14:colorSeries rgb="FF376092"/>
          <x14:colorNegative rgb="FFD00000"/>
          <x14:colorAxis rgb="FF000000"/>
          <x14:colorMarkers rgb="FFD00000"/>
          <x14:colorFirst rgb="FFD00000"/>
          <x14:colorLast rgb="FFD00000"/>
          <x14:colorHigh rgb="FFD00000"/>
          <x14:colorLow rgb="FFD00000"/>
          <x14:sparklines>
            <x14:sparkline>
              <xm:f>Snapshot!F63:I63</xm:f>
              <xm:sqref>D62</xm:sqref>
            </x14:sparkline>
          </x14:sparklines>
        </x14:sparklineGroup>
        <x14:sparklineGroup displayEmptyCellsAs="gap" xr2:uid="{48E7C576-F933-6640-88A9-3B55265516D0}">
          <x14:colorSeries rgb="FF376092"/>
          <x14:colorNegative rgb="FFD00000"/>
          <x14:colorAxis rgb="FF000000"/>
          <x14:colorMarkers rgb="FFD00000"/>
          <x14:colorFirst rgb="FFD00000"/>
          <x14:colorLast rgb="FFD00000"/>
          <x14:colorHigh rgb="FFD00000"/>
          <x14:colorLow rgb="FFD00000"/>
          <x14:sparklines>
            <x14:sparkline>
              <xm:f>Snapshot!F71:I71</xm:f>
              <xm:sqref>D70</xm:sqref>
            </x14:sparkline>
          </x14:sparklines>
        </x14:sparklineGroup>
        <x14:sparklineGroup displayEmptyCellsAs="gap" xr2:uid="{7D11990D-C58D-BE4C-964E-AE81AED860FF}">
          <x14:colorSeries rgb="FF376092"/>
          <x14:colorNegative rgb="FFD00000"/>
          <x14:colorAxis rgb="FF000000"/>
          <x14:colorMarkers rgb="FFD00000"/>
          <x14:colorFirst rgb="FFD00000"/>
          <x14:colorLast rgb="FFD00000"/>
          <x14:colorHigh rgb="FFD00000"/>
          <x14:colorLow rgb="FFD00000"/>
          <x14:sparklines>
            <x14:sparkline>
              <xm:f>Snapshot!F73:I73</xm:f>
              <xm:sqref>D72</xm:sqref>
            </x14:sparkline>
          </x14:sparklines>
        </x14:sparklineGroup>
        <x14:sparklineGroup displayEmptyCellsAs="gap" xr2:uid="{38895F91-CBEF-D444-AED8-0E5EE59A80B4}">
          <x14:colorSeries rgb="FF376092"/>
          <x14:colorNegative rgb="FFD00000"/>
          <x14:colorAxis rgb="FF000000"/>
          <x14:colorMarkers rgb="FFD00000"/>
          <x14:colorFirst rgb="FFD00000"/>
          <x14:colorLast rgb="FFD00000"/>
          <x14:colorHigh rgb="FFD00000"/>
          <x14:colorLow rgb="FFD00000"/>
          <x14:sparklines>
            <x14:sparkline>
              <xm:f>Snapshot!F69:I69</xm:f>
              <xm:sqref>D68</xm:sqref>
            </x14:sparkline>
          </x14:sparklines>
        </x14:sparklineGroup>
        <x14:sparklineGroup displayEmptyCellsAs="gap" xr2:uid="{7940C4BC-B7DE-7145-9402-B344EE97FC92}">
          <x14:colorSeries rgb="FF376092"/>
          <x14:colorNegative rgb="FFD00000"/>
          <x14:colorAxis rgb="FF000000"/>
          <x14:colorMarkers rgb="FFD00000"/>
          <x14:colorFirst rgb="FFD00000"/>
          <x14:colorLast rgb="FFD00000"/>
          <x14:colorHigh rgb="FFD00000"/>
          <x14:colorLow rgb="FFD00000"/>
          <x14:sparklines>
            <x14:sparkline>
              <xm:f>Snapshot!F75:I75</xm:f>
              <xm:sqref>D74</xm:sqref>
            </x14:sparkline>
          </x14:sparklines>
        </x14:sparklineGroup>
        <x14:sparklineGroup displayEmptyCellsAs="gap" xr2:uid="{0D53826B-FFF5-CC46-8126-2A6C991BB541}">
          <x14:colorSeries rgb="FF376092"/>
          <x14:colorNegative rgb="FFD00000"/>
          <x14:colorAxis rgb="FF000000"/>
          <x14:colorMarkers rgb="FFD00000"/>
          <x14:colorFirst rgb="FFD00000"/>
          <x14:colorLast rgb="FFD00000"/>
          <x14:colorHigh rgb="FFD00000"/>
          <x14:colorLow rgb="FFD00000"/>
          <x14:sparklines>
            <x14:sparkline>
              <xm:f>Snapshot!F77:I77</xm:f>
              <xm:sqref>D76</xm:sqref>
            </x14:sparkline>
          </x14:sparklines>
        </x14:sparklineGroup>
        <x14:sparklineGroup displayEmptyCellsAs="gap" xr2:uid="{66A40952-6E09-BD48-9ADD-50BEBD61CB2C}">
          <x14:colorSeries rgb="FF376092"/>
          <x14:colorNegative rgb="FFD00000"/>
          <x14:colorAxis rgb="FF000000"/>
          <x14:colorMarkers rgb="FFD00000"/>
          <x14:colorFirst rgb="FFD00000"/>
          <x14:colorLast rgb="FFD00000"/>
          <x14:colorHigh rgb="FFD00000"/>
          <x14:colorLow rgb="FFD00000"/>
          <x14:sparklines>
            <x14:sparkline>
              <xm:f>Snapshot!M77:P77</xm:f>
              <xm:sqref>K76</xm:sqref>
            </x14:sparkline>
          </x14:sparklines>
        </x14:sparklineGroup>
        <x14:sparklineGroup displayEmptyCellsAs="gap" xr2:uid="{F2221F20-FA36-0A43-BC0A-8D1F55F2F430}">
          <x14:colorSeries rgb="FF376092"/>
          <x14:colorNegative rgb="FFD00000"/>
          <x14:colorAxis rgb="FF000000"/>
          <x14:colorMarkers rgb="FFD00000"/>
          <x14:colorFirst rgb="FFD00000"/>
          <x14:colorLast rgb="FFD00000"/>
          <x14:colorHigh rgb="FFD00000"/>
          <x14:colorLow rgb="FFD00000"/>
          <x14:sparklines>
            <x14:sparkline>
              <xm:f>Snapshot!M75:P75</xm:f>
              <xm:sqref>K74</xm:sqref>
            </x14:sparkline>
          </x14:sparklines>
        </x14:sparklineGroup>
        <x14:sparklineGroup displayEmptyCellsAs="gap" xr2:uid="{0C895FF2-F093-9441-ABA7-FC5E49B95AFE}">
          <x14:colorSeries rgb="FF376092"/>
          <x14:colorNegative rgb="FFD00000"/>
          <x14:colorAxis rgb="FF000000"/>
          <x14:colorMarkers rgb="FFD00000"/>
          <x14:colorFirst rgb="FFD00000"/>
          <x14:colorLast rgb="FFD00000"/>
          <x14:colorHigh rgb="FFD00000"/>
          <x14:colorLow rgb="FFD00000"/>
          <x14:sparklines>
            <x14:sparkline>
              <xm:f>Snapshot!M69:P69</xm:f>
              <xm:sqref>K68</xm:sqref>
            </x14:sparkline>
          </x14:sparklines>
        </x14:sparklineGroup>
        <x14:sparklineGroup displayEmptyCellsAs="gap" xr2:uid="{90109799-B046-C548-A005-859B336FD709}">
          <x14:colorSeries rgb="FF376092"/>
          <x14:colorNegative rgb="FFD00000"/>
          <x14:colorAxis rgb="FF000000"/>
          <x14:colorMarkers rgb="FFD00000"/>
          <x14:colorFirst rgb="FFD00000"/>
          <x14:colorLast rgb="FFD00000"/>
          <x14:colorHigh rgb="FFD00000"/>
          <x14:colorLow rgb="FFD00000"/>
          <x14:sparklines>
            <x14:sparkline>
              <xm:f>Snapshot!M73:P73</xm:f>
              <xm:sqref>K72</xm:sqref>
            </x14:sparkline>
          </x14:sparklines>
        </x14:sparklineGroup>
        <x14:sparklineGroup displayEmptyCellsAs="gap" xr2:uid="{7835507D-F371-8149-B0E9-02C4FD052FB0}">
          <x14:colorSeries rgb="FF376092"/>
          <x14:colorNegative rgb="FFD00000"/>
          <x14:colorAxis rgb="FF000000"/>
          <x14:colorMarkers rgb="FFD00000"/>
          <x14:colorFirst rgb="FFD00000"/>
          <x14:colorLast rgb="FFD00000"/>
          <x14:colorHigh rgb="FFD00000"/>
          <x14:colorLow rgb="FFD00000"/>
          <x14:sparklines>
            <x14:sparkline>
              <xm:f>Snapshot!M71:P71</xm:f>
              <xm:sqref>K70</xm:sqref>
            </x14:sparkline>
          </x14:sparklines>
        </x14:sparklineGroup>
        <x14:sparklineGroup displayEmptyCellsAs="gap" xr2:uid="{A54B3CD4-5307-4F42-9BA8-D1C9423A648C}">
          <x14:colorSeries rgb="FF376092"/>
          <x14:colorNegative rgb="FFD00000"/>
          <x14:colorAxis rgb="FF000000"/>
          <x14:colorMarkers rgb="FFD00000"/>
          <x14:colorFirst rgb="FFD00000"/>
          <x14:colorLast rgb="FFD00000"/>
          <x14:colorHigh rgb="FFD00000"/>
          <x14:colorLow rgb="FFD00000"/>
          <x14:sparklines>
            <x14:sparkline>
              <xm:f>Snapshot!M63:P63</xm:f>
              <xm:sqref>K62</xm:sqref>
            </x14:sparkline>
          </x14:sparklines>
        </x14:sparklineGroup>
        <x14:sparklineGroup displayEmptyCellsAs="gap" xr2:uid="{4FE71CC1-DACE-1B44-B670-27B92FF77FB6}">
          <x14:colorSeries rgb="FF376092"/>
          <x14:colorNegative rgb="FFD00000"/>
          <x14:colorAxis rgb="FF000000"/>
          <x14:colorMarkers rgb="FFD00000"/>
          <x14:colorFirst rgb="FFD00000"/>
          <x14:colorLast rgb="FFD00000"/>
          <x14:colorHigh rgb="FFD00000"/>
          <x14:colorLow rgb="FFD00000"/>
          <x14:sparklines>
            <x14:sparkline>
              <xm:f>Snapshot!M67:P67</xm:f>
              <xm:sqref>K66</xm:sqref>
            </x14:sparkline>
          </x14:sparklines>
        </x14:sparklineGroup>
        <x14:sparklineGroup displayEmptyCellsAs="gap" xr2:uid="{43B31552-62A6-934B-AB32-EEAAD1007CFC}">
          <x14:colorSeries rgb="FF376092"/>
          <x14:colorNegative rgb="FFD00000"/>
          <x14:colorAxis rgb="FF000000"/>
          <x14:colorMarkers rgb="FFD00000"/>
          <x14:colorFirst rgb="FFD00000"/>
          <x14:colorLast rgb="FFD00000"/>
          <x14:colorHigh rgb="FFD00000"/>
          <x14:colorLow rgb="FFD00000"/>
          <x14:sparklines>
            <x14:sparkline>
              <xm:f>Snapshot!M65:P65</xm:f>
              <xm:sqref>K64</xm:sqref>
            </x14:sparkline>
          </x14:sparklines>
        </x14:sparklineGroup>
        <x14:sparklineGroup displayEmptyCellsAs="gap" xr2:uid="{7FFF9053-217E-F24D-AF1B-61FFC6F57578}">
          <x14:colorSeries rgb="FF376092"/>
          <x14:colorNegative rgb="FFD00000"/>
          <x14:colorAxis rgb="FF000000"/>
          <x14:colorMarkers rgb="FFD00000"/>
          <x14:colorFirst rgb="FFD00000"/>
          <x14:colorLast rgb="FFD00000"/>
          <x14:colorHigh rgb="FFD00000"/>
          <x14:colorLow rgb="FFD00000"/>
          <x14:sparklines>
            <x14:sparkline>
              <xm:f>Snapshot!M57:P57</xm:f>
              <xm:sqref>K56</xm:sqref>
            </x14:sparkline>
          </x14:sparklines>
        </x14:sparklineGroup>
        <x14:sparklineGroup displayEmptyCellsAs="gap" xr2:uid="{9EB451BE-E2E2-3045-A318-03F3051E3830}">
          <x14:colorSeries rgb="FF376092"/>
          <x14:colorNegative rgb="FFD00000"/>
          <x14:colorAxis rgb="FF000000"/>
          <x14:colorMarkers rgb="FFD00000"/>
          <x14:colorFirst rgb="FFD00000"/>
          <x14:colorLast rgb="FFD00000"/>
          <x14:colorHigh rgb="FFD00000"/>
          <x14:colorLow rgb="FFD00000"/>
          <x14:sparklines>
            <x14:sparkline>
              <xm:f>Snapshot!M61:P61</xm:f>
              <xm:sqref>K60</xm:sqref>
            </x14:sparkline>
          </x14:sparklines>
        </x14:sparklineGroup>
        <x14:sparklineGroup displayEmptyCellsAs="gap" xr2:uid="{FE2E622D-6945-8D40-9805-7185F45FCC85}">
          <x14:colorSeries rgb="FF376092"/>
          <x14:colorNegative rgb="FFD00000"/>
          <x14:colorAxis rgb="FF000000"/>
          <x14:colorMarkers rgb="FFD00000"/>
          <x14:colorFirst rgb="FFD00000"/>
          <x14:colorLast rgb="FFD00000"/>
          <x14:colorHigh rgb="FFD00000"/>
          <x14:colorLow rgb="FFD00000"/>
          <x14:sparklines>
            <x14:sparkline>
              <xm:f>Snapshot!M59:P59</xm:f>
              <xm:sqref>K58</xm:sqref>
            </x14:sparkline>
          </x14:sparklines>
        </x14:sparklineGroup>
        <x14:sparklineGroup displayEmptyCellsAs="gap" xr2:uid="{5222C338-581F-3648-93A1-EC59ED94BEAF}">
          <x14:colorSeries rgb="FF376092"/>
          <x14:colorNegative rgb="FFD00000"/>
          <x14:colorAxis rgb="FF000000"/>
          <x14:colorMarkers rgb="FFD00000"/>
          <x14:colorFirst rgb="FFD00000"/>
          <x14:colorLast rgb="FFD00000"/>
          <x14:colorHigh rgb="FFD00000"/>
          <x14:colorLow rgb="FFD00000"/>
          <x14:sparklines>
            <x14:sparkline>
              <xm:f>Snapshot!M53:P53</xm:f>
              <xm:sqref>K52</xm:sqref>
            </x14:sparkline>
          </x14:sparklines>
        </x14:sparklineGroup>
        <x14:sparklineGroup displayEmptyCellsAs="gap" xr2:uid="{68AED10F-342C-8248-80F6-AEDC15A896D4}">
          <x14:colorSeries rgb="FF376092"/>
          <x14:colorNegative rgb="FFD00000"/>
          <x14:colorAxis rgb="FF000000"/>
          <x14:colorMarkers rgb="FFD00000"/>
          <x14:colorFirst rgb="FFD00000"/>
          <x14:colorLast rgb="FFD00000"/>
          <x14:colorHigh rgb="FFD00000"/>
          <x14:colorLow rgb="FFD00000"/>
          <x14:sparklines>
            <x14:sparkline>
              <xm:f>Snapshot!M55:P55</xm:f>
              <xm:sqref>K54</xm:sqref>
            </x14:sparkline>
          </x14:sparklines>
        </x14:sparklineGroup>
        <x14:sparklineGroup displayEmptyCellsAs="gap" xr2:uid="{6F41B7B9-A92B-274D-A154-4800043900A4}">
          <x14:colorSeries rgb="FF376092"/>
          <x14:colorNegative rgb="FFD00000"/>
          <x14:colorAxis rgb="FF000000"/>
          <x14:colorMarkers rgb="FFD00000"/>
          <x14:colorFirst rgb="FFD00000"/>
          <x14:colorLast rgb="FFD00000"/>
          <x14:colorHigh rgb="FFD00000"/>
          <x14:colorLow rgb="FFD00000"/>
          <x14:sparklines>
            <x14:sparkline>
              <xm:f>Snapshot!M51:P51</xm:f>
              <xm:sqref>K50</xm:sqref>
            </x14:sparkline>
          </x14:sparklines>
        </x14:sparklineGroup>
        <x14:sparklineGroup displayEmptyCellsAs="gap" xr2:uid="{965770DA-0030-8247-A8DA-79638B6C487C}">
          <x14:colorSeries rgb="FF376092"/>
          <x14:colorNegative rgb="FFD00000"/>
          <x14:colorAxis rgb="FF000000"/>
          <x14:colorMarkers rgb="FFD00000"/>
          <x14:colorFirst rgb="FFD00000"/>
          <x14:colorLast rgb="FFD00000"/>
          <x14:colorHigh rgb="FFD00000"/>
          <x14:colorLow rgb="FFD00000"/>
          <x14:sparklines>
            <x14:sparkline>
              <xm:f>Snapshot!M49:P49</xm:f>
              <xm:sqref>K48</xm:sqref>
            </x14:sparkline>
          </x14:sparklines>
        </x14:sparklineGroup>
        <x14:sparklineGroup displayEmptyCellsAs="gap" xr2:uid="{D8E4BE9C-C78E-0B46-BC87-F4AAABF5BF17}">
          <x14:colorSeries rgb="FF376092"/>
          <x14:colorNegative rgb="FFD00000"/>
          <x14:colorAxis rgb="FF000000"/>
          <x14:colorMarkers rgb="FFD00000"/>
          <x14:colorFirst rgb="FFD00000"/>
          <x14:colorLast rgb="FFD00000"/>
          <x14:colorHigh rgb="FFD00000"/>
          <x14:colorLow rgb="FFD00000"/>
          <x14:sparklines>
            <x14:sparkline>
              <xm:f>Snapshot!T77:W77</xm:f>
              <xm:sqref>R76</xm:sqref>
            </x14:sparkline>
          </x14:sparklines>
        </x14:sparklineGroup>
        <x14:sparklineGroup displayEmptyCellsAs="gap" xr2:uid="{88310C2C-60A4-524F-8003-8C0A3A26FB2F}">
          <x14:colorSeries rgb="FF376092"/>
          <x14:colorNegative rgb="FFD00000"/>
          <x14:colorAxis rgb="FF000000"/>
          <x14:colorMarkers rgb="FFD00000"/>
          <x14:colorFirst rgb="FFD00000"/>
          <x14:colorLast rgb="FFD00000"/>
          <x14:colorHigh rgb="FFD00000"/>
          <x14:colorLow rgb="FFD00000"/>
          <x14:sparklines>
            <x14:sparkline>
              <xm:f>Snapshot!T75:W75</xm:f>
              <xm:sqref>R74</xm:sqref>
            </x14:sparkline>
          </x14:sparklines>
        </x14:sparklineGroup>
        <x14:sparklineGroup displayEmptyCellsAs="gap" xr2:uid="{66AB3A5E-DEF0-A947-B8DA-2AC56994721E}">
          <x14:colorSeries rgb="FF376092"/>
          <x14:colorNegative rgb="FFD00000"/>
          <x14:colorAxis rgb="FF000000"/>
          <x14:colorMarkers rgb="FFD00000"/>
          <x14:colorFirst rgb="FFD00000"/>
          <x14:colorLast rgb="FFD00000"/>
          <x14:colorHigh rgb="FFD00000"/>
          <x14:colorLow rgb="FFD00000"/>
          <x14:sparklines>
            <x14:sparkline>
              <xm:f>Snapshot!T69:W69</xm:f>
              <xm:sqref>R68</xm:sqref>
            </x14:sparkline>
          </x14:sparklines>
        </x14:sparklineGroup>
        <x14:sparklineGroup displayEmptyCellsAs="gap" xr2:uid="{57206160-62F6-3B46-B3B2-BBF0F724CB2F}">
          <x14:colorSeries rgb="FF376092"/>
          <x14:colorNegative rgb="FFD00000"/>
          <x14:colorAxis rgb="FF000000"/>
          <x14:colorMarkers rgb="FFD00000"/>
          <x14:colorFirst rgb="FFD00000"/>
          <x14:colorLast rgb="FFD00000"/>
          <x14:colorHigh rgb="FFD00000"/>
          <x14:colorLow rgb="FFD00000"/>
          <x14:sparklines>
            <x14:sparkline>
              <xm:f>Snapshot!T73:W73</xm:f>
              <xm:sqref>R72</xm:sqref>
            </x14:sparkline>
          </x14:sparklines>
        </x14:sparklineGroup>
        <x14:sparklineGroup displayEmptyCellsAs="gap" xr2:uid="{33A3E261-D392-BB47-8EEB-41619D668147}">
          <x14:colorSeries rgb="FF376092"/>
          <x14:colorNegative rgb="FFD00000"/>
          <x14:colorAxis rgb="FF000000"/>
          <x14:colorMarkers rgb="FFD00000"/>
          <x14:colorFirst rgb="FFD00000"/>
          <x14:colorLast rgb="FFD00000"/>
          <x14:colorHigh rgb="FFD00000"/>
          <x14:colorLow rgb="FFD00000"/>
          <x14:sparklines>
            <x14:sparkline>
              <xm:f>Snapshot!T71:W71</xm:f>
              <xm:sqref>R70</xm:sqref>
            </x14:sparkline>
          </x14:sparklines>
        </x14:sparklineGroup>
        <x14:sparklineGroup displayEmptyCellsAs="gap" xr2:uid="{CE7E0D69-DB16-6343-8361-38508A9B05C8}">
          <x14:colorSeries rgb="FF376092"/>
          <x14:colorNegative rgb="FFD00000"/>
          <x14:colorAxis rgb="FF000000"/>
          <x14:colorMarkers rgb="FFD00000"/>
          <x14:colorFirst rgb="FFD00000"/>
          <x14:colorLast rgb="FFD00000"/>
          <x14:colorHigh rgb="FFD00000"/>
          <x14:colorLow rgb="FFD00000"/>
          <x14:sparklines>
            <x14:sparkline>
              <xm:f>Snapshot!T63:W63</xm:f>
              <xm:sqref>R62</xm:sqref>
            </x14:sparkline>
          </x14:sparklines>
        </x14:sparklineGroup>
        <x14:sparklineGroup displayEmptyCellsAs="gap" xr2:uid="{6B8AD19E-72A6-F54D-B788-FEED374E3CD4}">
          <x14:colorSeries rgb="FF376092"/>
          <x14:colorNegative rgb="FFD00000"/>
          <x14:colorAxis rgb="FF000000"/>
          <x14:colorMarkers rgb="FFD00000"/>
          <x14:colorFirst rgb="FFD00000"/>
          <x14:colorLast rgb="FFD00000"/>
          <x14:colorHigh rgb="FFD00000"/>
          <x14:colorLow rgb="FFD00000"/>
          <x14:sparklines>
            <x14:sparkline>
              <xm:f>Snapshot!T67:W67</xm:f>
              <xm:sqref>R66</xm:sqref>
            </x14:sparkline>
          </x14:sparklines>
        </x14:sparklineGroup>
        <x14:sparklineGroup displayEmptyCellsAs="gap" xr2:uid="{F34221A5-8EC2-7A41-8E64-BFE2B7F4FE82}">
          <x14:colorSeries rgb="FF376092"/>
          <x14:colorNegative rgb="FFD00000"/>
          <x14:colorAxis rgb="FF000000"/>
          <x14:colorMarkers rgb="FFD00000"/>
          <x14:colorFirst rgb="FFD00000"/>
          <x14:colorLast rgb="FFD00000"/>
          <x14:colorHigh rgb="FFD00000"/>
          <x14:colorLow rgb="FFD00000"/>
          <x14:sparklines>
            <x14:sparkline>
              <xm:f>Snapshot!T65:W65</xm:f>
              <xm:sqref>R64</xm:sqref>
            </x14:sparkline>
          </x14:sparklines>
        </x14:sparklineGroup>
        <x14:sparklineGroup displayEmptyCellsAs="gap" xr2:uid="{A78B4C79-0A7D-2744-B8D4-B61E6F05BB26}">
          <x14:colorSeries rgb="FF376092"/>
          <x14:colorNegative rgb="FFD00000"/>
          <x14:colorAxis rgb="FF000000"/>
          <x14:colorMarkers rgb="FFD00000"/>
          <x14:colorFirst rgb="FFD00000"/>
          <x14:colorLast rgb="FFD00000"/>
          <x14:colorHigh rgb="FFD00000"/>
          <x14:colorLow rgb="FFD00000"/>
          <x14:sparklines>
            <x14:sparkline>
              <xm:f>Snapshot!T57:W57</xm:f>
              <xm:sqref>R56</xm:sqref>
            </x14:sparkline>
          </x14:sparklines>
        </x14:sparklineGroup>
        <x14:sparklineGroup displayEmptyCellsAs="gap" xr2:uid="{67611739-1646-A744-BE81-CCB233F5FD79}">
          <x14:colorSeries rgb="FF376092"/>
          <x14:colorNegative rgb="FFD00000"/>
          <x14:colorAxis rgb="FF000000"/>
          <x14:colorMarkers rgb="FFD00000"/>
          <x14:colorFirst rgb="FFD00000"/>
          <x14:colorLast rgb="FFD00000"/>
          <x14:colorHigh rgb="FFD00000"/>
          <x14:colorLow rgb="FFD00000"/>
          <x14:sparklines>
            <x14:sparkline>
              <xm:f>Snapshot!T61:W61</xm:f>
              <xm:sqref>R60</xm:sqref>
            </x14:sparkline>
          </x14:sparklines>
        </x14:sparklineGroup>
        <x14:sparklineGroup displayEmptyCellsAs="gap" xr2:uid="{2580DF34-9136-5C45-BEA3-60B5F5679DEC}">
          <x14:colorSeries rgb="FF376092"/>
          <x14:colorNegative rgb="FFD00000"/>
          <x14:colorAxis rgb="FF000000"/>
          <x14:colorMarkers rgb="FFD00000"/>
          <x14:colorFirst rgb="FFD00000"/>
          <x14:colorLast rgb="FFD00000"/>
          <x14:colorHigh rgb="FFD00000"/>
          <x14:colorLow rgb="FFD00000"/>
          <x14:sparklines>
            <x14:sparkline>
              <xm:f>Snapshot!T59:W59</xm:f>
              <xm:sqref>R58</xm:sqref>
            </x14:sparkline>
          </x14:sparklines>
        </x14:sparklineGroup>
        <x14:sparklineGroup displayEmptyCellsAs="gap" xr2:uid="{1C9247EA-63FE-A74C-815C-BD3A945621A8}">
          <x14:colorSeries rgb="FF376092"/>
          <x14:colorNegative rgb="FFD00000"/>
          <x14:colorAxis rgb="FF000000"/>
          <x14:colorMarkers rgb="FFD00000"/>
          <x14:colorFirst rgb="FFD00000"/>
          <x14:colorLast rgb="FFD00000"/>
          <x14:colorHigh rgb="FFD00000"/>
          <x14:colorLow rgb="FFD00000"/>
          <x14:sparklines>
            <x14:sparkline>
              <xm:f>Snapshot!T53:W53</xm:f>
              <xm:sqref>R52</xm:sqref>
            </x14:sparkline>
          </x14:sparklines>
        </x14:sparklineGroup>
        <x14:sparklineGroup displayEmptyCellsAs="gap" xr2:uid="{509ADE51-F6B1-0A4E-AFFE-B6EC37231C45}">
          <x14:colorSeries rgb="FF376092"/>
          <x14:colorNegative rgb="FFD00000"/>
          <x14:colorAxis rgb="FF000000"/>
          <x14:colorMarkers rgb="FFD00000"/>
          <x14:colorFirst rgb="FFD00000"/>
          <x14:colorLast rgb="FFD00000"/>
          <x14:colorHigh rgb="FFD00000"/>
          <x14:colorLow rgb="FFD00000"/>
          <x14:sparklines>
            <x14:sparkline>
              <xm:f>Snapshot!T55:W55</xm:f>
              <xm:sqref>R54</xm:sqref>
            </x14:sparkline>
          </x14:sparklines>
        </x14:sparklineGroup>
        <x14:sparklineGroup displayEmptyCellsAs="gap" xr2:uid="{11F1BA48-645E-0046-BCA1-5F0167F0D65E}">
          <x14:colorSeries rgb="FF376092"/>
          <x14:colorNegative rgb="FFD00000"/>
          <x14:colorAxis rgb="FF000000"/>
          <x14:colorMarkers rgb="FFD00000"/>
          <x14:colorFirst rgb="FFD00000"/>
          <x14:colorLast rgb="FFD00000"/>
          <x14:colorHigh rgb="FFD00000"/>
          <x14:colorLow rgb="FFD00000"/>
          <x14:sparklines>
            <x14:sparkline>
              <xm:f>Snapshot!T51:W51</xm:f>
              <xm:sqref>R50</xm:sqref>
            </x14:sparkline>
          </x14:sparklines>
        </x14:sparklineGroup>
        <x14:sparklineGroup displayEmptyCellsAs="gap" xr2:uid="{8A13CDA0-94FE-6C49-B591-8EFED514F6D5}">
          <x14:colorSeries rgb="FF376092"/>
          <x14:colorNegative rgb="FFD00000"/>
          <x14:colorAxis rgb="FF000000"/>
          <x14:colorMarkers rgb="FFD00000"/>
          <x14:colorFirst rgb="FFD00000"/>
          <x14:colorLast rgb="FFD00000"/>
          <x14:colorHigh rgb="FFD00000"/>
          <x14:colorLow rgb="FFD00000"/>
          <x14:sparklines>
            <x14:sparkline>
              <xm:f>Snapshot!T49:W49</xm:f>
              <xm:sqref>R48</xm:sqref>
            </x14:sparkline>
          </x14:sparklines>
        </x14:sparklineGroup>
        <x14:sparklineGroup displayEmptyCellsAs="gap" xr2:uid="{453E43F1-AA66-554D-BAB1-C31E2C304724}">
          <x14:colorSeries rgb="FF376092"/>
          <x14:colorNegative rgb="FFD00000"/>
          <x14:colorAxis rgb="FF000000"/>
          <x14:colorMarkers rgb="FFD00000"/>
          <x14:colorFirst rgb="FFD00000"/>
          <x14:colorLast rgb="FFD00000"/>
          <x14:colorHigh rgb="FFD00000"/>
          <x14:colorLow rgb="FFD00000"/>
          <x14:sparklines>
            <x14:sparkline>
              <xm:f>Snapshot!AA77:AD77</xm:f>
              <xm:sqref>Y76</xm:sqref>
            </x14:sparkline>
          </x14:sparklines>
        </x14:sparklineGroup>
        <x14:sparklineGroup displayEmptyCellsAs="gap" xr2:uid="{4833C54E-861F-9544-BE7A-BB3416538574}">
          <x14:colorSeries rgb="FF376092"/>
          <x14:colorNegative rgb="FFD00000"/>
          <x14:colorAxis rgb="FF000000"/>
          <x14:colorMarkers rgb="FFD00000"/>
          <x14:colorFirst rgb="FFD00000"/>
          <x14:colorLast rgb="FFD00000"/>
          <x14:colorHigh rgb="FFD00000"/>
          <x14:colorLow rgb="FFD00000"/>
          <x14:sparklines>
            <x14:sparkline>
              <xm:f>Snapshot!AA75:AD75</xm:f>
              <xm:sqref>Y74</xm:sqref>
            </x14:sparkline>
          </x14:sparklines>
        </x14:sparklineGroup>
        <x14:sparklineGroup displayEmptyCellsAs="gap" xr2:uid="{B1EC4FA7-6BAE-C642-A453-1FA437F021D1}">
          <x14:colorSeries rgb="FF376092"/>
          <x14:colorNegative rgb="FFD00000"/>
          <x14:colorAxis rgb="FF000000"/>
          <x14:colorMarkers rgb="FFD00000"/>
          <x14:colorFirst rgb="FFD00000"/>
          <x14:colorLast rgb="FFD00000"/>
          <x14:colorHigh rgb="FFD00000"/>
          <x14:colorLow rgb="FFD00000"/>
          <x14:sparklines>
            <x14:sparkline>
              <xm:f>Snapshot!AA69:AD69</xm:f>
              <xm:sqref>Y68</xm:sqref>
            </x14:sparkline>
          </x14:sparklines>
        </x14:sparklineGroup>
        <x14:sparklineGroup displayEmptyCellsAs="gap" xr2:uid="{78C938AB-5BBF-DD4D-B38E-1564259DDF8D}">
          <x14:colorSeries rgb="FF376092"/>
          <x14:colorNegative rgb="FFD00000"/>
          <x14:colorAxis rgb="FF000000"/>
          <x14:colorMarkers rgb="FFD00000"/>
          <x14:colorFirst rgb="FFD00000"/>
          <x14:colorLast rgb="FFD00000"/>
          <x14:colorHigh rgb="FFD00000"/>
          <x14:colorLow rgb="FFD00000"/>
          <x14:sparklines>
            <x14:sparkline>
              <xm:f>Snapshot!AA73:AD73</xm:f>
              <xm:sqref>Y72</xm:sqref>
            </x14:sparkline>
          </x14:sparklines>
        </x14:sparklineGroup>
        <x14:sparklineGroup displayEmptyCellsAs="gap" xr2:uid="{5C2D983E-2F37-314F-A55D-7080F789B604}">
          <x14:colorSeries rgb="FF376092"/>
          <x14:colorNegative rgb="FFD00000"/>
          <x14:colorAxis rgb="FF000000"/>
          <x14:colorMarkers rgb="FFD00000"/>
          <x14:colorFirst rgb="FFD00000"/>
          <x14:colorLast rgb="FFD00000"/>
          <x14:colorHigh rgb="FFD00000"/>
          <x14:colorLow rgb="FFD00000"/>
          <x14:sparklines>
            <x14:sparkline>
              <xm:f>Snapshot!AA71:AD71</xm:f>
              <xm:sqref>Y70</xm:sqref>
            </x14:sparkline>
          </x14:sparklines>
        </x14:sparklineGroup>
        <x14:sparklineGroup displayEmptyCellsAs="gap" xr2:uid="{CE791F48-C4BC-0843-9D3E-A0C342CC5769}">
          <x14:colorSeries rgb="FF376092"/>
          <x14:colorNegative rgb="FFD00000"/>
          <x14:colorAxis rgb="FF000000"/>
          <x14:colorMarkers rgb="FFD00000"/>
          <x14:colorFirst rgb="FFD00000"/>
          <x14:colorLast rgb="FFD00000"/>
          <x14:colorHigh rgb="FFD00000"/>
          <x14:colorLow rgb="FFD00000"/>
          <x14:sparklines>
            <x14:sparkline>
              <xm:f>Snapshot!AA63:AD63</xm:f>
              <xm:sqref>Y62</xm:sqref>
            </x14:sparkline>
          </x14:sparklines>
        </x14:sparklineGroup>
        <x14:sparklineGroup displayEmptyCellsAs="gap" xr2:uid="{44751024-0835-7B4F-A7E3-4F162913ADA9}">
          <x14:colorSeries rgb="FF376092"/>
          <x14:colorNegative rgb="FFD00000"/>
          <x14:colorAxis rgb="FF000000"/>
          <x14:colorMarkers rgb="FFD00000"/>
          <x14:colorFirst rgb="FFD00000"/>
          <x14:colorLast rgb="FFD00000"/>
          <x14:colorHigh rgb="FFD00000"/>
          <x14:colorLow rgb="FFD00000"/>
          <x14:sparklines>
            <x14:sparkline>
              <xm:f>Snapshot!AA67:AD67</xm:f>
              <xm:sqref>Y66</xm:sqref>
            </x14:sparkline>
          </x14:sparklines>
        </x14:sparklineGroup>
        <x14:sparklineGroup displayEmptyCellsAs="gap" xr2:uid="{29DC0EB7-13DD-8948-88BA-C54F3A14DE4C}">
          <x14:colorSeries rgb="FF376092"/>
          <x14:colorNegative rgb="FFD00000"/>
          <x14:colorAxis rgb="FF000000"/>
          <x14:colorMarkers rgb="FFD00000"/>
          <x14:colorFirst rgb="FFD00000"/>
          <x14:colorLast rgb="FFD00000"/>
          <x14:colorHigh rgb="FFD00000"/>
          <x14:colorLow rgb="FFD00000"/>
          <x14:sparklines>
            <x14:sparkline>
              <xm:f>Snapshot!AA65:AD65</xm:f>
              <xm:sqref>Y64</xm:sqref>
            </x14:sparkline>
          </x14:sparklines>
        </x14:sparklineGroup>
        <x14:sparklineGroup displayEmptyCellsAs="gap" xr2:uid="{78910731-7BAD-F545-917B-1BABAFB63804}">
          <x14:colorSeries rgb="FF376092"/>
          <x14:colorNegative rgb="FFD00000"/>
          <x14:colorAxis rgb="FF000000"/>
          <x14:colorMarkers rgb="FFD00000"/>
          <x14:colorFirst rgb="FFD00000"/>
          <x14:colorLast rgb="FFD00000"/>
          <x14:colorHigh rgb="FFD00000"/>
          <x14:colorLow rgb="FFD00000"/>
          <x14:sparklines>
            <x14:sparkline>
              <xm:f>Snapshot!AA57:AD57</xm:f>
              <xm:sqref>Y56</xm:sqref>
            </x14:sparkline>
          </x14:sparklines>
        </x14:sparklineGroup>
        <x14:sparklineGroup displayEmptyCellsAs="gap" xr2:uid="{F2BF2A49-AEE6-954F-9D0D-2AF9FA6EA56D}">
          <x14:colorSeries rgb="FF376092"/>
          <x14:colorNegative rgb="FFD00000"/>
          <x14:colorAxis rgb="FF000000"/>
          <x14:colorMarkers rgb="FFD00000"/>
          <x14:colorFirst rgb="FFD00000"/>
          <x14:colorLast rgb="FFD00000"/>
          <x14:colorHigh rgb="FFD00000"/>
          <x14:colorLow rgb="FFD00000"/>
          <x14:sparklines>
            <x14:sparkline>
              <xm:f>Snapshot!AA61:AD61</xm:f>
              <xm:sqref>Y60</xm:sqref>
            </x14:sparkline>
          </x14:sparklines>
        </x14:sparklineGroup>
        <x14:sparklineGroup displayEmptyCellsAs="gap" xr2:uid="{C68538D2-426A-774C-955E-2B6F3E980E51}">
          <x14:colorSeries rgb="FF376092"/>
          <x14:colorNegative rgb="FFD00000"/>
          <x14:colorAxis rgb="FF000000"/>
          <x14:colorMarkers rgb="FFD00000"/>
          <x14:colorFirst rgb="FFD00000"/>
          <x14:colorLast rgb="FFD00000"/>
          <x14:colorHigh rgb="FFD00000"/>
          <x14:colorLow rgb="FFD00000"/>
          <x14:sparklines>
            <x14:sparkline>
              <xm:f>Snapshot!AA59:AD59</xm:f>
              <xm:sqref>Y58</xm:sqref>
            </x14:sparkline>
          </x14:sparklines>
        </x14:sparklineGroup>
        <x14:sparklineGroup displayEmptyCellsAs="gap" xr2:uid="{3E18ACDF-ACC6-AB42-B345-22EDC9DA1F21}">
          <x14:colorSeries rgb="FF376092"/>
          <x14:colorNegative rgb="FFD00000"/>
          <x14:colorAxis rgb="FF000000"/>
          <x14:colorMarkers rgb="FFD00000"/>
          <x14:colorFirst rgb="FFD00000"/>
          <x14:colorLast rgb="FFD00000"/>
          <x14:colorHigh rgb="FFD00000"/>
          <x14:colorLow rgb="FFD00000"/>
          <x14:sparklines>
            <x14:sparkline>
              <xm:f>Snapshot!AA53:AD53</xm:f>
              <xm:sqref>Y52</xm:sqref>
            </x14:sparkline>
          </x14:sparklines>
        </x14:sparklineGroup>
        <x14:sparklineGroup displayEmptyCellsAs="gap" xr2:uid="{F76EA1D7-29FE-8245-9E13-A73F5323942A}">
          <x14:colorSeries rgb="FF376092"/>
          <x14:colorNegative rgb="FFD00000"/>
          <x14:colorAxis rgb="FF000000"/>
          <x14:colorMarkers rgb="FFD00000"/>
          <x14:colorFirst rgb="FFD00000"/>
          <x14:colorLast rgb="FFD00000"/>
          <x14:colorHigh rgb="FFD00000"/>
          <x14:colorLow rgb="FFD00000"/>
          <x14:sparklines>
            <x14:sparkline>
              <xm:f>Snapshot!AA55:AD55</xm:f>
              <xm:sqref>Y54</xm:sqref>
            </x14:sparkline>
          </x14:sparklines>
        </x14:sparklineGroup>
        <x14:sparklineGroup displayEmptyCellsAs="gap" xr2:uid="{E08D6979-6596-174E-B3D5-C2AFCB20C6D8}">
          <x14:colorSeries rgb="FF376092"/>
          <x14:colorNegative rgb="FFD00000"/>
          <x14:colorAxis rgb="FF000000"/>
          <x14:colorMarkers rgb="FFD00000"/>
          <x14:colorFirst rgb="FFD00000"/>
          <x14:colorLast rgb="FFD00000"/>
          <x14:colorHigh rgb="FFD00000"/>
          <x14:colorLow rgb="FFD00000"/>
          <x14:sparklines>
            <x14:sparkline>
              <xm:f>Snapshot!AA51:AD51</xm:f>
              <xm:sqref>Y50</xm:sqref>
            </x14:sparkline>
          </x14:sparklines>
        </x14:sparklineGroup>
        <x14:sparklineGroup displayEmptyCellsAs="gap" xr2:uid="{7BEDA96D-4805-E041-8E68-1AFE34FF1BCF}">
          <x14:colorSeries rgb="FF376092"/>
          <x14:colorNegative rgb="FFD00000"/>
          <x14:colorAxis rgb="FF000000"/>
          <x14:colorMarkers rgb="FFD00000"/>
          <x14:colorFirst rgb="FFD00000"/>
          <x14:colorLast rgb="FFD00000"/>
          <x14:colorHigh rgb="FFD00000"/>
          <x14:colorLow rgb="FFD00000"/>
          <x14:sparklines>
            <x14:sparkline>
              <xm:f>Snapshot!AA49:AD49</xm:f>
              <xm:sqref>Y48</xm:sqref>
            </x14:sparkline>
          </x14:sparklines>
        </x14:sparklineGroup>
        <x14:sparklineGroup displayEmptyCellsAs="gap" xr2:uid="{97F3E03C-6A56-EF47-AC8B-25A6D1FDE7AE}">
          <x14:colorSeries rgb="FF376092"/>
          <x14:colorNegative rgb="FFD00000"/>
          <x14:colorAxis rgb="FF000000"/>
          <x14:colorMarkers rgb="FFD00000"/>
          <x14:colorFirst rgb="FFD00000"/>
          <x14:colorLast rgb="FFD00000"/>
          <x14:colorHigh rgb="FFD00000"/>
          <x14:colorLow rgb="FFD00000"/>
          <x14:sparklines>
            <x14:sparkline>
              <xm:f>Snapshot!AH77:AK77</xm:f>
              <xm:sqref>AF76</xm:sqref>
            </x14:sparkline>
          </x14:sparklines>
        </x14:sparklineGroup>
        <x14:sparklineGroup displayEmptyCellsAs="gap" xr2:uid="{4F9E9B3A-1120-CD41-B906-86C3AAF5206B}">
          <x14:colorSeries rgb="FF376092"/>
          <x14:colorNegative rgb="FFD00000"/>
          <x14:colorAxis rgb="FF000000"/>
          <x14:colorMarkers rgb="FFD00000"/>
          <x14:colorFirst rgb="FFD00000"/>
          <x14:colorLast rgb="FFD00000"/>
          <x14:colorHigh rgb="FFD00000"/>
          <x14:colorLow rgb="FFD00000"/>
          <x14:sparklines>
            <x14:sparkline>
              <xm:f>Snapshot!AH75:AK75</xm:f>
              <xm:sqref>AF74</xm:sqref>
            </x14:sparkline>
          </x14:sparklines>
        </x14:sparklineGroup>
        <x14:sparklineGroup displayEmptyCellsAs="gap" xr2:uid="{17716080-F121-5743-A7C2-4E3C1A1B7F5C}">
          <x14:colorSeries rgb="FF376092"/>
          <x14:colorNegative rgb="FFD00000"/>
          <x14:colorAxis rgb="FF000000"/>
          <x14:colorMarkers rgb="FFD00000"/>
          <x14:colorFirst rgb="FFD00000"/>
          <x14:colorLast rgb="FFD00000"/>
          <x14:colorHigh rgb="FFD00000"/>
          <x14:colorLow rgb="FFD00000"/>
          <x14:sparklines>
            <x14:sparkline>
              <xm:f>Snapshot!AH69:AK69</xm:f>
              <xm:sqref>AF68</xm:sqref>
            </x14:sparkline>
          </x14:sparklines>
        </x14:sparklineGroup>
        <x14:sparklineGroup displayEmptyCellsAs="gap" xr2:uid="{25902A7D-AFAB-B341-91E7-CB9B0E988420}">
          <x14:colorSeries rgb="FF376092"/>
          <x14:colorNegative rgb="FFD00000"/>
          <x14:colorAxis rgb="FF000000"/>
          <x14:colorMarkers rgb="FFD00000"/>
          <x14:colorFirst rgb="FFD00000"/>
          <x14:colorLast rgb="FFD00000"/>
          <x14:colorHigh rgb="FFD00000"/>
          <x14:colorLow rgb="FFD00000"/>
          <x14:sparklines>
            <x14:sparkline>
              <xm:f>Snapshot!AH73:AK73</xm:f>
              <xm:sqref>AF72</xm:sqref>
            </x14:sparkline>
          </x14:sparklines>
        </x14:sparklineGroup>
        <x14:sparklineGroup displayEmptyCellsAs="gap" xr2:uid="{8BF0630C-9BF1-4A4B-B57A-30EE7C4BDB07}">
          <x14:colorSeries rgb="FF376092"/>
          <x14:colorNegative rgb="FFD00000"/>
          <x14:colorAxis rgb="FF000000"/>
          <x14:colorMarkers rgb="FFD00000"/>
          <x14:colorFirst rgb="FFD00000"/>
          <x14:colorLast rgb="FFD00000"/>
          <x14:colorHigh rgb="FFD00000"/>
          <x14:colorLow rgb="FFD00000"/>
          <x14:sparklines>
            <x14:sparkline>
              <xm:f>Snapshot!AH71:AK71</xm:f>
              <xm:sqref>AF70</xm:sqref>
            </x14:sparkline>
          </x14:sparklines>
        </x14:sparklineGroup>
        <x14:sparklineGroup displayEmptyCellsAs="gap" xr2:uid="{2771E048-AE41-F046-A6A1-4A5E8BC199BB}">
          <x14:colorSeries rgb="FF376092"/>
          <x14:colorNegative rgb="FFD00000"/>
          <x14:colorAxis rgb="FF000000"/>
          <x14:colorMarkers rgb="FFD00000"/>
          <x14:colorFirst rgb="FFD00000"/>
          <x14:colorLast rgb="FFD00000"/>
          <x14:colorHigh rgb="FFD00000"/>
          <x14:colorLow rgb="FFD00000"/>
          <x14:sparklines>
            <x14:sparkline>
              <xm:f>Snapshot!AH63:AK63</xm:f>
              <xm:sqref>AF62</xm:sqref>
            </x14:sparkline>
          </x14:sparklines>
        </x14:sparklineGroup>
        <x14:sparklineGroup displayEmptyCellsAs="gap" xr2:uid="{F53D783B-D129-4E4D-885C-3BC6396B3B0A}">
          <x14:colorSeries rgb="FF376092"/>
          <x14:colorNegative rgb="FFD00000"/>
          <x14:colorAxis rgb="FF000000"/>
          <x14:colorMarkers rgb="FFD00000"/>
          <x14:colorFirst rgb="FFD00000"/>
          <x14:colorLast rgb="FFD00000"/>
          <x14:colorHigh rgb="FFD00000"/>
          <x14:colorLow rgb="FFD00000"/>
          <x14:sparklines>
            <x14:sparkline>
              <xm:f>Snapshot!AH67:AK67</xm:f>
              <xm:sqref>AF66</xm:sqref>
            </x14:sparkline>
          </x14:sparklines>
        </x14:sparklineGroup>
        <x14:sparklineGroup displayEmptyCellsAs="gap" xr2:uid="{7A707989-313B-4345-A56D-B5062A8CE804}">
          <x14:colorSeries rgb="FF376092"/>
          <x14:colorNegative rgb="FFD00000"/>
          <x14:colorAxis rgb="FF000000"/>
          <x14:colorMarkers rgb="FFD00000"/>
          <x14:colorFirst rgb="FFD00000"/>
          <x14:colorLast rgb="FFD00000"/>
          <x14:colorHigh rgb="FFD00000"/>
          <x14:colorLow rgb="FFD00000"/>
          <x14:sparklines>
            <x14:sparkline>
              <xm:f>Snapshot!AH65:AK65</xm:f>
              <xm:sqref>AF64</xm:sqref>
            </x14:sparkline>
          </x14:sparklines>
        </x14:sparklineGroup>
        <x14:sparklineGroup displayEmptyCellsAs="gap" xr2:uid="{C578FCDA-F8A4-5D4E-96B5-51F828C12DD0}">
          <x14:colorSeries rgb="FF376092"/>
          <x14:colorNegative rgb="FFD00000"/>
          <x14:colorAxis rgb="FF000000"/>
          <x14:colorMarkers rgb="FFD00000"/>
          <x14:colorFirst rgb="FFD00000"/>
          <x14:colorLast rgb="FFD00000"/>
          <x14:colorHigh rgb="FFD00000"/>
          <x14:colorLow rgb="FFD00000"/>
          <x14:sparklines>
            <x14:sparkline>
              <xm:f>Snapshot!AH57:AK57</xm:f>
              <xm:sqref>AF56</xm:sqref>
            </x14:sparkline>
          </x14:sparklines>
        </x14:sparklineGroup>
        <x14:sparklineGroup displayEmptyCellsAs="gap" xr2:uid="{20110C81-D299-4249-AF48-61B127FEFD14}">
          <x14:colorSeries rgb="FF376092"/>
          <x14:colorNegative rgb="FFD00000"/>
          <x14:colorAxis rgb="FF000000"/>
          <x14:colorMarkers rgb="FFD00000"/>
          <x14:colorFirst rgb="FFD00000"/>
          <x14:colorLast rgb="FFD00000"/>
          <x14:colorHigh rgb="FFD00000"/>
          <x14:colorLow rgb="FFD00000"/>
          <x14:sparklines>
            <x14:sparkline>
              <xm:f>Snapshot!AH61:AK61</xm:f>
              <xm:sqref>AF60</xm:sqref>
            </x14:sparkline>
          </x14:sparklines>
        </x14:sparklineGroup>
        <x14:sparklineGroup displayEmptyCellsAs="gap" xr2:uid="{91028E29-18C1-6644-8D0C-B5B93340181A}">
          <x14:colorSeries rgb="FF376092"/>
          <x14:colorNegative rgb="FFD00000"/>
          <x14:colorAxis rgb="FF000000"/>
          <x14:colorMarkers rgb="FFD00000"/>
          <x14:colorFirst rgb="FFD00000"/>
          <x14:colorLast rgb="FFD00000"/>
          <x14:colorHigh rgb="FFD00000"/>
          <x14:colorLow rgb="FFD00000"/>
          <x14:sparklines>
            <x14:sparkline>
              <xm:f>Snapshot!AH59:AK59</xm:f>
              <xm:sqref>AF58</xm:sqref>
            </x14:sparkline>
          </x14:sparklines>
        </x14:sparklineGroup>
        <x14:sparklineGroup displayEmptyCellsAs="gap" xr2:uid="{84F81C5C-BD02-1D42-80AB-65C3C8159B7C}">
          <x14:colorSeries rgb="FF376092"/>
          <x14:colorNegative rgb="FFD00000"/>
          <x14:colorAxis rgb="FF000000"/>
          <x14:colorMarkers rgb="FFD00000"/>
          <x14:colorFirst rgb="FFD00000"/>
          <x14:colorLast rgb="FFD00000"/>
          <x14:colorHigh rgb="FFD00000"/>
          <x14:colorLow rgb="FFD00000"/>
          <x14:sparklines>
            <x14:sparkline>
              <xm:f>Snapshot!AH53:AK53</xm:f>
              <xm:sqref>AF52</xm:sqref>
            </x14:sparkline>
          </x14:sparklines>
        </x14:sparklineGroup>
        <x14:sparklineGroup displayEmptyCellsAs="gap" xr2:uid="{10C32292-4A9A-424E-8F21-B7A60A933339}">
          <x14:colorSeries rgb="FF376092"/>
          <x14:colorNegative rgb="FFD00000"/>
          <x14:colorAxis rgb="FF000000"/>
          <x14:colorMarkers rgb="FFD00000"/>
          <x14:colorFirst rgb="FFD00000"/>
          <x14:colorLast rgb="FFD00000"/>
          <x14:colorHigh rgb="FFD00000"/>
          <x14:colorLow rgb="FFD00000"/>
          <x14:sparklines>
            <x14:sparkline>
              <xm:f>Snapshot!AH55:AK55</xm:f>
              <xm:sqref>AF54</xm:sqref>
            </x14:sparkline>
          </x14:sparklines>
        </x14:sparklineGroup>
        <x14:sparklineGroup displayEmptyCellsAs="gap" xr2:uid="{21051D9C-3D2E-734F-B99E-01D1D99F6263}">
          <x14:colorSeries rgb="FF376092"/>
          <x14:colorNegative rgb="FFD00000"/>
          <x14:colorAxis rgb="FF000000"/>
          <x14:colorMarkers rgb="FFD00000"/>
          <x14:colorFirst rgb="FFD00000"/>
          <x14:colorLast rgb="FFD00000"/>
          <x14:colorHigh rgb="FFD00000"/>
          <x14:colorLow rgb="FFD00000"/>
          <x14:sparklines>
            <x14:sparkline>
              <xm:f>Snapshot!AH51:AK51</xm:f>
              <xm:sqref>AF50</xm:sqref>
            </x14:sparkline>
          </x14:sparklines>
        </x14:sparklineGroup>
        <x14:sparklineGroup displayEmptyCellsAs="gap" xr2:uid="{331D0AF4-751A-BF41-8745-9A1081479621}">
          <x14:colorSeries rgb="FF376092"/>
          <x14:colorNegative rgb="FFD00000"/>
          <x14:colorAxis rgb="FF000000"/>
          <x14:colorMarkers rgb="FFD00000"/>
          <x14:colorFirst rgb="FFD00000"/>
          <x14:colorLast rgb="FFD00000"/>
          <x14:colorHigh rgb="FFD00000"/>
          <x14:colorLow rgb="FFD00000"/>
          <x14:sparklines>
            <x14:sparkline>
              <xm:f>Snapshot!AH49:AK49</xm:f>
              <xm:sqref>AF48</xm:sqref>
            </x14:sparkline>
          </x14:sparklines>
        </x14:sparklineGroup>
        <x14:sparklineGroup displayEmptyCellsAs="gap" xr2:uid="{1FAC327F-2BC3-F549-91AA-20BE82DE13C7}">
          <x14:colorSeries rgb="FF376092"/>
          <x14:colorNegative rgb="FFD00000"/>
          <x14:colorAxis rgb="FF000000"/>
          <x14:colorMarkers rgb="FFD00000"/>
          <x14:colorFirst rgb="FFD00000"/>
          <x14:colorLast rgb="FFD00000"/>
          <x14:colorHigh rgb="FFD00000"/>
          <x14:colorLow rgb="FFD00000"/>
          <x14:sparklines>
            <x14:sparkline>
              <xm:f>Snapshot!Z95:AC95</xm:f>
              <xm:sqref>X95</xm:sqref>
            </x14:sparkline>
            <x14:sparkline>
              <xm:f>Snapshot!Z96:AC96</xm:f>
              <xm:sqref>X96</xm:sqref>
            </x14:sparkline>
            <x14:sparkline>
              <xm:f>Snapshot!Z97:AC97</xm:f>
              <xm:sqref>X97</xm:sqref>
            </x14:sparkline>
            <x14:sparkline>
              <xm:f>Snapshot!Z98:AC98</xm:f>
              <xm:sqref>X98</xm:sqref>
            </x14:sparkline>
            <x14:sparkline>
              <xm:f>Snapshot!Z99:AC99</xm:f>
              <xm:sqref>X99</xm:sqref>
            </x14:sparkline>
            <x14:sparkline>
              <xm:f>Snapshot!Z100:AC100</xm:f>
              <xm:sqref>X100</xm:sqref>
            </x14:sparkline>
            <x14:sparkline>
              <xm:f>Snapshot!Z101:AC101</xm:f>
              <xm:sqref>X101</xm:sqref>
            </x14:sparkline>
            <x14:sparkline>
              <xm:f>Snapshot!Z102:AC102</xm:f>
              <xm:sqref>X102</xm:sqref>
            </x14:sparkline>
            <x14:sparkline>
              <xm:f>Snapshot!Z103:AC103</xm:f>
              <xm:sqref>X103</xm:sqref>
            </x14:sparkline>
            <x14:sparkline>
              <xm:f>Snapshot!Z104:AC104</xm:f>
              <xm:sqref>X104</xm:sqref>
            </x14:sparkline>
            <x14:sparkline>
              <xm:f>Snapshot!Z105:AC105</xm:f>
              <xm:sqref>X105</xm:sqref>
            </x14:sparkline>
            <x14:sparkline>
              <xm:f>Snapshot!Z106:AC106</xm:f>
              <xm:sqref>X106</xm:sqref>
            </x14:sparkline>
            <x14:sparkline>
              <xm:f>Snapshot!Z107:AC107</xm:f>
              <xm:sqref>X107</xm:sqref>
            </x14:sparkline>
            <x14:sparkline>
              <xm:f>Snapshot!Z108:AC108</xm:f>
              <xm:sqref>X108</xm:sqref>
            </x14:sparkline>
            <x14:sparkline>
              <xm:f>Snapshot!Z109:AC109</xm:f>
              <xm:sqref>X109</xm:sqref>
            </x14:sparkline>
            <x14:sparkline>
              <xm:f>Snapshot!Z110:AC110</xm:f>
              <xm:sqref>X110</xm:sqref>
            </x14:sparkline>
            <x14:sparkline>
              <xm:f>Snapshot!Z111:AC111</xm:f>
              <xm:sqref>X111</xm:sqref>
            </x14:sparkline>
            <x14:sparkline>
              <xm:f>Snapshot!Z112:AC112</xm:f>
              <xm:sqref>X112</xm:sqref>
            </x14:sparkline>
            <x14:sparkline>
              <xm:f>Snapshot!Z113:AC113</xm:f>
              <xm:sqref>X113</xm:sqref>
            </x14:sparkline>
            <x14:sparkline>
              <xm:f>Snapshot!Z114:AC114</xm:f>
              <xm:sqref>X114</xm:sqref>
            </x14:sparkline>
          </x14:sparklines>
        </x14:sparklineGroup>
        <x14:sparklineGroup displayEmptyCellsAs="gap" xr2:uid="{63F58B63-92C9-C640-86DF-E96E6F5D6C21}">
          <x14:colorSeries rgb="FF376092"/>
          <x14:colorNegative rgb="FFD00000"/>
          <x14:colorAxis rgb="FF000000"/>
          <x14:colorMarkers rgb="FFD00000"/>
          <x14:colorFirst rgb="FFD00000"/>
          <x14:colorLast rgb="FFD00000"/>
          <x14:colorHigh rgb="FFD00000"/>
          <x14:colorLow rgb="FFD00000"/>
          <x14:sparklines>
            <x14:sparkline>
              <xm:f>Snapshot!AG95:AJ95</xm:f>
              <xm:sqref>AE95</xm:sqref>
            </x14:sparkline>
            <x14:sparkline>
              <xm:f>Snapshot!AG96:AJ96</xm:f>
              <xm:sqref>AE96</xm:sqref>
            </x14:sparkline>
            <x14:sparkline>
              <xm:f>Snapshot!AG97:AJ97</xm:f>
              <xm:sqref>AE97</xm:sqref>
            </x14:sparkline>
            <x14:sparkline>
              <xm:f>Snapshot!AG98:AJ98</xm:f>
              <xm:sqref>AE98</xm:sqref>
            </x14:sparkline>
            <x14:sparkline>
              <xm:f>Snapshot!AG99:AJ99</xm:f>
              <xm:sqref>AE99</xm:sqref>
            </x14:sparkline>
            <x14:sparkline>
              <xm:f>Snapshot!AG100:AJ100</xm:f>
              <xm:sqref>AE100</xm:sqref>
            </x14:sparkline>
            <x14:sparkline>
              <xm:f>Snapshot!AG101:AJ101</xm:f>
              <xm:sqref>AE101</xm:sqref>
            </x14:sparkline>
            <x14:sparkline>
              <xm:f>Snapshot!AG102:AJ102</xm:f>
              <xm:sqref>AE102</xm:sqref>
            </x14:sparkline>
            <x14:sparkline>
              <xm:f>Snapshot!AG103:AJ103</xm:f>
              <xm:sqref>AE103</xm:sqref>
            </x14:sparkline>
            <x14:sparkline>
              <xm:f>Snapshot!AG104:AJ104</xm:f>
              <xm:sqref>AE104</xm:sqref>
            </x14:sparkline>
            <x14:sparkline>
              <xm:f>Snapshot!AG105:AJ105</xm:f>
              <xm:sqref>AE105</xm:sqref>
            </x14:sparkline>
            <x14:sparkline>
              <xm:f>Snapshot!AG106:AJ106</xm:f>
              <xm:sqref>AE106</xm:sqref>
            </x14:sparkline>
            <x14:sparkline>
              <xm:f>Snapshot!AG107:AJ107</xm:f>
              <xm:sqref>AE107</xm:sqref>
            </x14:sparkline>
            <x14:sparkline>
              <xm:f>Snapshot!AG108:AJ108</xm:f>
              <xm:sqref>AE108</xm:sqref>
            </x14:sparkline>
            <x14:sparkline>
              <xm:f>Snapshot!AG109:AJ109</xm:f>
              <xm:sqref>AE109</xm:sqref>
            </x14:sparkline>
            <x14:sparkline>
              <xm:f>Snapshot!AG110:AJ110</xm:f>
              <xm:sqref>AE110</xm:sqref>
            </x14:sparkline>
            <x14:sparkline>
              <xm:f>Snapshot!AG111:AJ111</xm:f>
              <xm:sqref>AE111</xm:sqref>
            </x14:sparkline>
            <x14:sparkline>
              <xm:f>Snapshot!AG112:AJ112</xm:f>
              <xm:sqref>AE112</xm:sqref>
            </x14:sparkline>
            <x14:sparkline>
              <xm:f>Snapshot!AG113:AJ113</xm:f>
              <xm:sqref>AE113</xm:sqref>
            </x14:sparkline>
            <x14:sparkline>
              <xm:f>Snapshot!AG114:AJ114</xm:f>
              <xm:sqref>AE114</xm:sqref>
            </x14:sparkline>
          </x14:sparklines>
        </x14:sparklineGroup>
        <x14:sparklineGroup displayEmptyCellsAs="gap" xr2:uid="{39363C0F-B73A-D143-A95F-0B1048D1C7B9}">
          <x14:colorSeries rgb="FF376092"/>
          <x14:colorNegative rgb="FFD00000"/>
          <x14:colorAxis rgb="FF000000"/>
          <x14:colorMarkers rgb="FFD00000"/>
          <x14:colorFirst rgb="FFD00000"/>
          <x14:colorLast rgb="FFD00000"/>
          <x14:colorHigh rgb="FFD00000"/>
          <x14:colorLow rgb="FFD00000"/>
          <x14:sparklines>
            <x14:sparkline>
              <xm:f>Snapshot!AG93:AJ93</xm:f>
              <xm:sqref>AE93</xm:sqref>
            </x14:sparkline>
            <x14:sparkline>
              <xm:f>Snapshot!AG94:AJ94</xm:f>
              <xm:sqref>AE94</xm:sqref>
            </x14:sparkline>
          </x14:sparklines>
        </x14:sparklineGroup>
        <x14:sparklineGroup displayEmptyCellsAs="gap" xr2:uid="{9CC77C72-8082-9344-9451-338137FDCCFF}">
          <x14:colorSeries rgb="FF376092"/>
          <x14:colorNegative rgb="FFD00000"/>
          <x14:colorAxis rgb="FF000000"/>
          <x14:colorMarkers rgb="FFD00000"/>
          <x14:colorFirst rgb="FFD00000"/>
          <x14:colorLast rgb="FFD00000"/>
          <x14:colorHigh rgb="FFD00000"/>
          <x14:colorLow rgb="FFD00000"/>
          <x14:sparklines>
            <x14:sparkline>
              <xm:f>Snapshot!AG89:AJ89</xm:f>
              <xm:sqref>AE89</xm:sqref>
            </x14:sparkline>
            <x14:sparkline>
              <xm:f>Snapshot!AG90:AJ90</xm:f>
              <xm:sqref>AE90</xm:sqref>
            </x14:sparkline>
          </x14:sparklines>
        </x14:sparklineGroup>
        <x14:sparklineGroup displayEmptyCellsAs="gap" xr2:uid="{3BAF0312-12CB-A447-BADB-8B515C66EF53}">
          <x14:colorSeries rgb="FF376092"/>
          <x14:colorNegative rgb="FFD00000"/>
          <x14:colorAxis rgb="FF000000"/>
          <x14:colorMarkers rgb="FFD00000"/>
          <x14:colorFirst rgb="FFD00000"/>
          <x14:colorLast rgb="FFD00000"/>
          <x14:colorHigh rgb="FFD00000"/>
          <x14:colorLow rgb="FFD00000"/>
          <x14:sparklines>
            <x14:sparkline>
              <xm:f>Snapshot!AG91:AJ91</xm:f>
              <xm:sqref>AE91</xm:sqref>
            </x14:sparkline>
            <x14:sparkline>
              <xm:f>Snapshot!AG92:AJ92</xm:f>
              <xm:sqref>AE92</xm:sqref>
            </x14:sparkline>
          </x14:sparklines>
        </x14:sparklineGroup>
        <x14:sparklineGroup displayEmptyCellsAs="gap" xr2:uid="{7EEA68B4-9224-224B-A5F1-E69674377503}">
          <x14:colorSeries rgb="FF376092"/>
          <x14:colorNegative rgb="FFD00000"/>
          <x14:colorAxis rgb="FF000000"/>
          <x14:colorMarkers rgb="FFD00000"/>
          <x14:colorFirst rgb="FFD00000"/>
          <x14:colorLast rgb="FFD00000"/>
          <x14:colorHigh rgb="FFD00000"/>
          <x14:colorLow rgb="FFD00000"/>
          <x14:sparklines>
            <x14:sparkline>
              <xm:f>Snapshot!AG87:AJ87</xm:f>
              <xm:sqref>AE87</xm:sqref>
            </x14:sparkline>
            <x14:sparkline>
              <xm:f>Snapshot!AG88:AJ88</xm:f>
              <xm:sqref>AE88</xm:sqref>
            </x14:sparkline>
          </x14:sparklines>
        </x14:sparklineGroup>
        <x14:sparklineGroup displayEmptyCellsAs="gap" xr2:uid="{67640AD9-714C-F74B-80CE-43493ED3EC6E}">
          <x14:colorSeries rgb="FF376092"/>
          <x14:colorNegative rgb="FFD00000"/>
          <x14:colorAxis rgb="FF000000"/>
          <x14:colorMarkers rgb="FFD00000"/>
          <x14:colorFirst rgb="FFD00000"/>
          <x14:colorLast rgb="FFD00000"/>
          <x14:colorHigh rgb="FFD00000"/>
          <x14:colorLow rgb="FFD00000"/>
          <x14:sparklines>
            <x14:sparkline>
              <xm:f>Snapshot!AG85:AJ85</xm:f>
              <xm:sqref>AE85</xm:sqref>
            </x14:sparkline>
            <x14:sparkline>
              <xm:f>Snapshot!AG86:AJ86</xm:f>
              <xm:sqref>AE86</xm:sqref>
            </x14:sparkline>
          </x14:sparklines>
        </x14:sparklineGroup>
        <x14:sparklineGroup displayEmptyCellsAs="gap" xr2:uid="{B636FDDE-6997-864F-898D-15E7D9A65149}">
          <x14:colorSeries rgb="FF376092"/>
          <x14:colorNegative rgb="FFD00000"/>
          <x14:colorAxis rgb="FF000000"/>
          <x14:colorMarkers rgb="FFD00000"/>
          <x14:colorFirst rgb="FFD00000"/>
          <x14:colorLast rgb="FFD00000"/>
          <x14:colorHigh rgb="FFD00000"/>
          <x14:colorLow rgb="FFD00000"/>
          <x14:sparklines>
            <x14:sparkline>
              <xm:f>Snapshot!E123:H123</xm:f>
              <xm:sqref>C123</xm:sqref>
            </x14:sparkline>
            <x14:sparkline>
              <xm:f>Snapshot!E124:H124</xm:f>
              <xm:sqref>C124</xm:sqref>
            </x14:sparkline>
          </x14:sparklines>
        </x14:sparklineGroup>
        <x14:sparklineGroup displayEmptyCellsAs="gap" xr2:uid="{19384C3C-BDB9-BE41-80DD-D74FFE26B4E4}">
          <x14:colorSeries rgb="FF376092"/>
          <x14:colorNegative rgb="FFD00000"/>
          <x14:colorAxis rgb="FF000000"/>
          <x14:colorMarkers rgb="FFD00000"/>
          <x14:colorFirst rgb="FFD00000"/>
          <x14:colorLast rgb="FFD00000"/>
          <x14:colorHigh rgb="FFD00000"/>
          <x14:colorLow rgb="FFD00000"/>
          <x14:sparklines>
            <x14:sparkline>
              <xm:f>Snapshot!E125:H125</xm:f>
              <xm:sqref>C125</xm:sqref>
            </x14:sparkline>
            <x14:sparkline>
              <xm:f>Snapshot!E126:H126</xm:f>
              <xm:sqref>C126</xm:sqref>
            </x14:sparkline>
          </x14:sparklines>
        </x14:sparklineGroup>
        <x14:sparklineGroup displayEmptyCellsAs="gap" xr2:uid="{1DB2E5B6-44B4-CE40-A3D3-98E6C4BB5BB1}">
          <x14:colorSeries rgb="FF376092"/>
          <x14:colorNegative rgb="FFD00000"/>
          <x14:colorAxis rgb="FF000000"/>
          <x14:colorMarkers rgb="FFD00000"/>
          <x14:colorFirst rgb="FFD00000"/>
          <x14:colorLast rgb="FFD00000"/>
          <x14:colorHigh rgb="FFD00000"/>
          <x14:colorLow rgb="FFD00000"/>
          <x14:sparklines>
            <x14:sparkline>
              <xm:f>Snapshot!E129:H129</xm:f>
              <xm:sqref>C129</xm:sqref>
            </x14:sparkline>
            <x14:sparkline>
              <xm:f>Snapshot!E130:H130</xm:f>
              <xm:sqref>C130</xm:sqref>
            </x14:sparkline>
          </x14:sparklines>
        </x14:sparklineGroup>
        <x14:sparklineGroup displayEmptyCellsAs="gap" xr2:uid="{3ECC91B7-EA5F-1B41-A24D-F7B5AC544F2F}">
          <x14:colorSeries rgb="FF376092"/>
          <x14:colorNegative rgb="FFD00000"/>
          <x14:colorAxis rgb="FF000000"/>
          <x14:colorMarkers rgb="FFD00000"/>
          <x14:colorFirst rgb="FFD00000"/>
          <x14:colorLast rgb="FFD00000"/>
          <x14:colorHigh rgb="FFD00000"/>
          <x14:colorLow rgb="FFD00000"/>
          <x14:sparklines>
            <x14:sparkline>
              <xm:f>Snapshot!E127:H127</xm:f>
              <xm:sqref>C127</xm:sqref>
            </x14:sparkline>
            <x14:sparkline>
              <xm:f>Snapshot!E128:H128</xm:f>
              <xm:sqref>C128</xm:sqref>
            </x14:sparkline>
          </x14:sparklines>
        </x14:sparklineGroup>
        <x14:sparklineGroup displayEmptyCellsAs="gap" xr2:uid="{64F5FF3C-B0F7-3A40-97DA-A71F214EB7F5}">
          <x14:colorSeries rgb="FF376092"/>
          <x14:colorNegative rgb="FFD00000"/>
          <x14:colorAxis rgb="FF000000"/>
          <x14:colorMarkers rgb="FFD00000"/>
          <x14:colorFirst rgb="FFD00000"/>
          <x14:colorLast rgb="FFD00000"/>
          <x14:colorHigh rgb="FFD00000"/>
          <x14:colorLow rgb="FFD00000"/>
          <x14:sparklines>
            <x14:sparkline>
              <xm:f>Snapshot!E131:H131</xm:f>
              <xm:sqref>C131</xm:sqref>
            </x14:sparkline>
            <x14:sparkline>
              <xm:f>Snapshot!E132:H132</xm:f>
              <xm:sqref>C132</xm:sqref>
            </x14:sparkline>
          </x14:sparklines>
        </x14:sparklineGroup>
        <x14:sparklineGroup displayEmptyCellsAs="gap" xr2:uid="{7ACADE01-4488-F64C-B814-957FCA53BC9A}">
          <x14:colorSeries rgb="FF376092"/>
          <x14:colorNegative rgb="FFD00000"/>
          <x14:colorAxis rgb="FF000000"/>
          <x14:colorMarkers rgb="FFD00000"/>
          <x14:colorFirst rgb="FFD00000"/>
          <x14:colorLast rgb="FFD00000"/>
          <x14:colorHigh rgb="FFD00000"/>
          <x14:colorLow rgb="FFD00000"/>
          <x14:sparklines>
            <x14:sparkline>
              <xm:f>Snapshot!E133:H133</xm:f>
              <xm:sqref>C133</xm:sqref>
            </x14:sparkline>
            <x14:sparkline>
              <xm:f>Snapshot!E134:H134</xm:f>
              <xm:sqref>C134</xm:sqref>
            </x14:sparkline>
            <x14:sparkline>
              <xm:f>Snapshot!E135:H135</xm:f>
              <xm:sqref>C135</xm:sqref>
            </x14:sparkline>
            <x14:sparkline>
              <xm:f>Snapshot!E136:H136</xm:f>
              <xm:sqref>C136</xm:sqref>
            </x14:sparkline>
            <x14:sparkline>
              <xm:f>Snapshot!E137:H137</xm:f>
              <xm:sqref>C137</xm:sqref>
            </x14:sparkline>
            <x14:sparkline>
              <xm:f>Snapshot!E138:H138</xm:f>
              <xm:sqref>C138</xm:sqref>
            </x14:sparkline>
            <x14:sparkline>
              <xm:f>Snapshot!E139:H139</xm:f>
              <xm:sqref>C139</xm:sqref>
            </x14:sparkline>
            <x14:sparkline>
              <xm:f>Snapshot!E140:H140</xm:f>
              <xm:sqref>C140</xm:sqref>
            </x14:sparkline>
            <x14:sparkline>
              <xm:f>Snapshot!E141:H141</xm:f>
              <xm:sqref>C141</xm:sqref>
            </x14:sparkline>
            <x14:sparkline>
              <xm:f>Snapshot!E142:H142</xm:f>
              <xm:sqref>C142</xm:sqref>
            </x14:sparkline>
            <x14:sparkline>
              <xm:f>Snapshot!E143:H143</xm:f>
              <xm:sqref>C143</xm:sqref>
            </x14:sparkline>
            <x14:sparkline>
              <xm:f>Snapshot!E144:H144</xm:f>
              <xm:sqref>C144</xm:sqref>
            </x14:sparkline>
            <x14:sparkline>
              <xm:f>Snapshot!E145:H145</xm:f>
              <xm:sqref>C145</xm:sqref>
            </x14:sparkline>
            <x14:sparkline>
              <xm:f>Snapshot!E146:H146</xm:f>
              <xm:sqref>C146</xm:sqref>
            </x14:sparkline>
            <x14:sparkline>
              <xm:f>Snapshot!E147:H147</xm:f>
              <xm:sqref>C147</xm:sqref>
            </x14:sparkline>
            <x14:sparkline>
              <xm:f>Snapshot!E148:H148</xm:f>
              <xm:sqref>C148</xm:sqref>
            </x14:sparkline>
            <x14:sparkline>
              <xm:f>Snapshot!E149:H149</xm:f>
              <xm:sqref>C149</xm:sqref>
            </x14:sparkline>
            <x14:sparkline>
              <xm:f>Snapshot!E150:H150</xm:f>
              <xm:sqref>C150</xm:sqref>
            </x14:sparkline>
            <x14:sparkline>
              <xm:f>Snapshot!E151:H151</xm:f>
              <xm:sqref>C151</xm:sqref>
            </x14:sparkline>
            <x14:sparkline>
              <xm:f>Snapshot!E152:H152</xm:f>
              <xm:sqref>C152</xm:sqref>
            </x14:sparkline>
          </x14:sparklines>
        </x14:sparklineGroup>
        <x14:sparklineGroup displayEmptyCellsAs="gap" xr2:uid="{DF5B34AF-BE7F-1849-B00D-39DC936A4D42}">
          <x14:colorSeries rgb="FF376092"/>
          <x14:colorNegative rgb="FFD00000"/>
          <x14:colorAxis rgb="FF000000"/>
          <x14:colorMarkers rgb="FFD00000"/>
          <x14:colorFirst rgb="FFD00000"/>
          <x14:colorLast rgb="FFD00000"/>
          <x14:colorHigh rgb="FFD00000"/>
          <x14:colorLow rgb="FFD00000"/>
          <x14:sparklines>
            <x14:sparkline>
              <xm:f>Snapshot!L133:O133</xm:f>
              <xm:sqref>J133</xm:sqref>
            </x14:sparkline>
            <x14:sparkline>
              <xm:f>Snapshot!L134:O134</xm:f>
              <xm:sqref>J134</xm:sqref>
            </x14:sparkline>
            <x14:sparkline>
              <xm:f>Snapshot!L135:O135</xm:f>
              <xm:sqref>J135</xm:sqref>
            </x14:sparkline>
            <x14:sparkline>
              <xm:f>Snapshot!L136:O136</xm:f>
              <xm:sqref>J136</xm:sqref>
            </x14:sparkline>
            <x14:sparkline>
              <xm:f>Snapshot!L137:O137</xm:f>
              <xm:sqref>J137</xm:sqref>
            </x14:sparkline>
            <x14:sparkline>
              <xm:f>Snapshot!L138:O138</xm:f>
              <xm:sqref>J138</xm:sqref>
            </x14:sparkline>
            <x14:sparkline>
              <xm:f>Snapshot!L139:O139</xm:f>
              <xm:sqref>J139</xm:sqref>
            </x14:sparkline>
            <x14:sparkline>
              <xm:f>Snapshot!L140:O140</xm:f>
              <xm:sqref>J140</xm:sqref>
            </x14:sparkline>
            <x14:sparkline>
              <xm:f>Snapshot!L141:O141</xm:f>
              <xm:sqref>J141</xm:sqref>
            </x14:sparkline>
            <x14:sparkline>
              <xm:f>Snapshot!L142:O142</xm:f>
              <xm:sqref>J142</xm:sqref>
            </x14:sparkline>
            <x14:sparkline>
              <xm:f>Snapshot!L143:O143</xm:f>
              <xm:sqref>J143</xm:sqref>
            </x14:sparkline>
            <x14:sparkline>
              <xm:f>Snapshot!L144:O144</xm:f>
              <xm:sqref>J144</xm:sqref>
            </x14:sparkline>
            <x14:sparkline>
              <xm:f>Snapshot!L145:O145</xm:f>
              <xm:sqref>J145</xm:sqref>
            </x14:sparkline>
            <x14:sparkline>
              <xm:f>Snapshot!L146:O146</xm:f>
              <xm:sqref>J146</xm:sqref>
            </x14:sparkline>
            <x14:sparkline>
              <xm:f>Snapshot!L147:O147</xm:f>
              <xm:sqref>J147</xm:sqref>
            </x14:sparkline>
            <x14:sparkline>
              <xm:f>Snapshot!L148:O148</xm:f>
              <xm:sqref>J148</xm:sqref>
            </x14:sparkline>
            <x14:sparkline>
              <xm:f>Snapshot!L149:O149</xm:f>
              <xm:sqref>J149</xm:sqref>
            </x14:sparkline>
            <x14:sparkline>
              <xm:f>Snapshot!L150:O150</xm:f>
              <xm:sqref>J150</xm:sqref>
            </x14:sparkline>
            <x14:sparkline>
              <xm:f>Snapshot!L151:O151</xm:f>
              <xm:sqref>J151</xm:sqref>
            </x14:sparkline>
            <x14:sparkline>
              <xm:f>Snapshot!L152:O152</xm:f>
              <xm:sqref>J152</xm:sqref>
            </x14:sparkline>
          </x14:sparklines>
        </x14:sparklineGroup>
        <x14:sparklineGroup displayEmptyCellsAs="gap" xr2:uid="{25E51AF2-A07A-924D-BE5E-FA5B9957A91C}">
          <x14:colorSeries rgb="FF376092"/>
          <x14:colorNegative rgb="FFD00000"/>
          <x14:colorAxis rgb="FF000000"/>
          <x14:colorMarkers rgb="FFD00000"/>
          <x14:colorFirst rgb="FFD00000"/>
          <x14:colorLast rgb="FFD00000"/>
          <x14:colorHigh rgb="FFD00000"/>
          <x14:colorLow rgb="FFD00000"/>
          <x14:sparklines>
            <x14:sparkline>
              <xm:f>Snapshot!L131:O131</xm:f>
              <xm:sqref>J131</xm:sqref>
            </x14:sparkline>
            <x14:sparkline>
              <xm:f>Snapshot!L132:O132</xm:f>
              <xm:sqref>J132</xm:sqref>
            </x14:sparkline>
          </x14:sparklines>
        </x14:sparklineGroup>
        <x14:sparklineGroup displayEmptyCellsAs="gap" xr2:uid="{9FD7AA4F-1CEF-DA4D-BC5A-3A9BDAB2E6CE}">
          <x14:colorSeries rgb="FF376092"/>
          <x14:colorNegative rgb="FFD00000"/>
          <x14:colorAxis rgb="FF000000"/>
          <x14:colorMarkers rgb="FFD00000"/>
          <x14:colorFirst rgb="FFD00000"/>
          <x14:colorLast rgb="FFD00000"/>
          <x14:colorHigh rgb="FFD00000"/>
          <x14:colorLow rgb="FFD00000"/>
          <x14:sparklines>
            <x14:sparkline>
              <xm:f>Snapshot!L127:O127</xm:f>
              <xm:sqref>J127</xm:sqref>
            </x14:sparkline>
            <x14:sparkline>
              <xm:f>Snapshot!L128:O128</xm:f>
              <xm:sqref>J128</xm:sqref>
            </x14:sparkline>
          </x14:sparklines>
        </x14:sparklineGroup>
        <x14:sparklineGroup displayEmptyCellsAs="gap" xr2:uid="{AB7B3B08-02EE-B741-A7AD-1D52C649328B}">
          <x14:colorSeries rgb="FF376092"/>
          <x14:colorNegative rgb="FFD00000"/>
          <x14:colorAxis rgb="FF000000"/>
          <x14:colorMarkers rgb="FFD00000"/>
          <x14:colorFirst rgb="FFD00000"/>
          <x14:colorLast rgb="FFD00000"/>
          <x14:colorHigh rgb="FFD00000"/>
          <x14:colorLow rgb="FFD00000"/>
          <x14:sparklines>
            <x14:sparkline>
              <xm:f>Snapshot!L129:O129</xm:f>
              <xm:sqref>J129</xm:sqref>
            </x14:sparkline>
            <x14:sparkline>
              <xm:f>Snapshot!L130:O130</xm:f>
              <xm:sqref>J130</xm:sqref>
            </x14:sparkline>
          </x14:sparklines>
        </x14:sparklineGroup>
        <x14:sparklineGroup displayEmptyCellsAs="gap" xr2:uid="{53D97B06-BFAF-864A-980E-F8827308FECE}">
          <x14:colorSeries rgb="FF376092"/>
          <x14:colorNegative rgb="FFD00000"/>
          <x14:colorAxis rgb="FF000000"/>
          <x14:colorMarkers rgb="FFD00000"/>
          <x14:colorFirst rgb="FFD00000"/>
          <x14:colorLast rgb="FFD00000"/>
          <x14:colorHigh rgb="FFD00000"/>
          <x14:colorLow rgb="FFD00000"/>
          <x14:sparklines>
            <x14:sparkline>
              <xm:f>Snapshot!L125:O125</xm:f>
              <xm:sqref>J125</xm:sqref>
            </x14:sparkline>
            <x14:sparkline>
              <xm:f>Snapshot!L126:O126</xm:f>
              <xm:sqref>J126</xm:sqref>
            </x14:sparkline>
          </x14:sparklines>
        </x14:sparklineGroup>
        <x14:sparklineGroup displayEmptyCellsAs="gap" xr2:uid="{50A8FA0F-5534-6C4A-9242-645D849B5AFA}">
          <x14:colorSeries rgb="FF376092"/>
          <x14:colorNegative rgb="FFD00000"/>
          <x14:colorAxis rgb="FF000000"/>
          <x14:colorMarkers rgb="FFD00000"/>
          <x14:colorFirst rgb="FFD00000"/>
          <x14:colorLast rgb="FFD00000"/>
          <x14:colorHigh rgb="FFD00000"/>
          <x14:colorLow rgb="FFD00000"/>
          <x14:sparklines>
            <x14:sparkline>
              <xm:f>Snapshot!L123:O123</xm:f>
              <xm:sqref>J123</xm:sqref>
            </x14:sparkline>
            <x14:sparkline>
              <xm:f>Snapshot!L124:O124</xm:f>
              <xm:sqref>J124</xm:sqref>
            </x14:sparkline>
          </x14:sparklines>
        </x14:sparklineGroup>
        <x14:sparklineGroup displayEmptyCellsAs="gap" xr2:uid="{8701D633-2554-584B-9F95-873438003203}">
          <x14:colorSeries rgb="FF376092"/>
          <x14:colorNegative rgb="FFD00000"/>
          <x14:colorAxis rgb="FF000000"/>
          <x14:colorMarkers rgb="FFD00000"/>
          <x14:colorFirst rgb="FFD00000"/>
          <x14:colorLast rgb="FFD00000"/>
          <x14:colorHigh rgb="FFD00000"/>
          <x14:colorLow rgb="FFD00000"/>
          <x14:sparklines>
            <x14:sparkline>
              <xm:f>Snapshot!S123:V123</xm:f>
              <xm:sqref>Q123</xm:sqref>
            </x14:sparkline>
            <x14:sparkline>
              <xm:f>Snapshot!S124:V124</xm:f>
              <xm:sqref>Q124</xm:sqref>
            </x14:sparkline>
          </x14:sparklines>
        </x14:sparklineGroup>
        <x14:sparklineGroup displayEmptyCellsAs="gap" xr2:uid="{4A4E9EBF-5AAB-984E-8F1F-48401EB15B97}">
          <x14:colorSeries rgb="FF376092"/>
          <x14:colorNegative rgb="FFD00000"/>
          <x14:colorAxis rgb="FF000000"/>
          <x14:colorMarkers rgb="FFD00000"/>
          <x14:colorFirst rgb="FFD00000"/>
          <x14:colorLast rgb="FFD00000"/>
          <x14:colorHigh rgb="FFD00000"/>
          <x14:colorLow rgb="FFD00000"/>
          <x14:sparklines>
            <x14:sparkline>
              <xm:f>Snapshot!S125:V125</xm:f>
              <xm:sqref>Q125</xm:sqref>
            </x14:sparkline>
            <x14:sparkline>
              <xm:f>Snapshot!S126:V126</xm:f>
              <xm:sqref>Q126</xm:sqref>
            </x14:sparkline>
          </x14:sparklines>
        </x14:sparklineGroup>
        <x14:sparklineGroup displayEmptyCellsAs="gap" xr2:uid="{8DFDB299-AFA6-6543-85A8-DDE1815C2A8C}">
          <x14:colorSeries rgb="FF376092"/>
          <x14:colorNegative rgb="FFD00000"/>
          <x14:colorAxis rgb="FF000000"/>
          <x14:colorMarkers rgb="FFD00000"/>
          <x14:colorFirst rgb="FFD00000"/>
          <x14:colorLast rgb="FFD00000"/>
          <x14:colorHigh rgb="FFD00000"/>
          <x14:colorLow rgb="FFD00000"/>
          <x14:sparklines>
            <x14:sparkline>
              <xm:f>Snapshot!S129:V129</xm:f>
              <xm:sqref>Q129</xm:sqref>
            </x14:sparkline>
            <x14:sparkline>
              <xm:f>Snapshot!S130:V130</xm:f>
              <xm:sqref>Q130</xm:sqref>
            </x14:sparkline>
          </x14:sparklines>
        </x14:sparklineGroup>
        <x14:sparklineGroup displayEmptyCellsAs="gap" xr2:uid="{18891FD4-9448-C147-815E-3566D7DC026C}">
          <x14:colorSeries rgb="FF376092"/>
          <x14:colorNegative rgb="FFD00000"/>
          <x14:colorAxis rgb="FF000000"/>
          <x14:colorMarkers rgb="FFD00000"/>
          <x14:colorFirst rgb="FFD00000"/>
          <x14:colorLast rgb="FFD00000"/>
          <x14:colorHigh rgb="FFD00000"/>
          <x14:colorLow rgb="FFD00000"/>
          <x14:sparklines>
            <x14:sparkline>
              <xm:f>Snapshot!S127:V127</xm:f>
              <xm:sqref>Q127</xm:sqref>
            </x14:sparkline>
            <x14:sparkline>
              <xm:f>Snapshot!S128:V128</xm:f>
              <xm:sqref>Q128</xm:sqref>
            </x14:sparkline>
          </x14:sparklines>
        </x14:sparklineGroup>
        <x14:sparklineGroup displayEmptyCellsAs="gap" xr2:uid="{82F4303A-D710-9140-99AD-E21DF5B251FF}">
          <x14:colorSeries rgb="FF376092"/>
          <x14:colorNegative rgb="FFD00000"/>
          <x14:colorAxis rgb="FF000000"/>
          <x14:colorMarkers rgb="FFD00000"/>
          <x14:colorFirst rgb="FFD00000"/>
          <x14:colorLast rgb="FFD00000"/>
          <x14:colorHigh rgb="FFD00000"/>
          <x14:colorLow rgb="FFD00000"/>
          <x14:sparklines>
            <x14:sparkline>
              <xm:f>Snapshot!S131:V131</xm:f>
              <xm:sqref>Q131</xm:sqref>
            </x14:sparkline>
            <x14:sparkline>
              <xm:f>Snapshot!S132:V132</xm:f>
              <xm:sqref>Q132</xm:sqref>
            </x14:sparkline>
          </x14:sparklines>
        </x14:sparklineGroup>
        <x14:sparklineGroup displayEmptyCellsAs="gap" xr2:uid="{64795E4E-E4EB-8346-98A6-B2CC44EF6444}">
          <x14:colorSeries rgb="FF376092"/>
          <x14:colorNegative rgb="FFD00000"/>
          <x14:colorAxis rgb="FF000000"/>
          <x14:colorMarkers rgb="FFD00000"/>
          <x14:colorFirst rgb="FFD00000"/>
          <x14:colorLast rgb="FFD00000"/>
          <x14:colorHigh rgb="FFD00000"/>
          <x14:colorLow rgb="FFD00000"/>
          <x14:sparklines>
            <x14:sparkline>
              <xm:f>Snapshot!S133:V133</xm:f>
              <xm:sqref>Q133</xm:sqref>
            </x14:sparkline>
            <x14:sparkline>
              <xm:f>Snapshot!S134:V134</xm:f>
              <xm:sqref>Q134</xm:sqref>
            </x14:sparkline>
            <x14:sparkline>
              <xm:f>Snapshot!S135:V135</xm:f>
              <xm:sqref>Q135</xm:sqref>
            </x14:sparkline>
            <x14:sparkline>
              <xm:f>Snapshot!S136:V136</xm:f>
              <xm:sqref>Q136</xm:sqref>
            </x14:sparkline>
            <x14:sparkline>
              <xm:f>Snapshot!S137:V137</xm:f>
              <xm:sqref>Q137</xm:sqref>
            </x14:sparkline>
            <x14:sparkline>
              <xm:f>Snapshot!S138:V138</xm:f>
              <xm:sqref>Q138</xm:sqref>
            </x14:sparkline>
            <x14:sparkline>
              <xm:f>Snapshot!S139:V139</xm:f>
              <xm:sqref>Q139</xm:sqref>
            </x14:sparkline>
            <x14:sparkline>
              <xm:f>Snapshot!S140:V140</xm:f>
              <xm:sqref>Q140</xm:sqref>
            </x14:sparkline>
            <x14:sparkline>
              <xm:f>Snapshot!S141:V141</xm:f>
              <xm:sqref>Q141</xm:sqref>
            </x14:sparkline>
            <x14:sparkline>
              <xm:f>Snapshot!S142:V142</xm:f>
              <xm:sqref>Q142</xm:sqref>
            </x14:sparkline>
            <x14:sparkline>
              <xm:f>Snapshot!S143:V143</xm:f>
              <xm:sqref>Q143</xm:sqref>
            </x14:sparkline>
            <x14:sparkline>
              <xm:f>Snapshot!S144:V144</xm:f>
              <xm:sqref>Q144</xm:sqref>
            </x14:sparkline>
            <x14:sparkline>
              <xm:f>Snapshot!S145:V145</xm:f>
              <xm:sqref>Q145</xm:sqref>
            </x14:sparkline>
            <x14:sparkline>
              <xm:f>Snapshot!S146:V146</xm:f>
              <xm:sqref>Q146</xm:sqref>
            </x14:sparkline>
            <x14:sparkline>
              <xm:f>Snapshot!S147:V147</xm:f>
              <xm:sqref>Q147</xm:sqref>
            </x14:sparkline>
            <x14:sparkline>
              <xm:f>Snapshot!S148:V148</xm:f>
              <xm:sqref>Q148</xm:sqref>
            </x14:sparkline>
            <x14:sparkline>
              <xm:f>Snapshot!S149:V149</xm:f>
              <xm:sqref>Q149</xm:sqref>
            </x14:sparkline>
            <x14:sparkline>
              <xm:f>Snapshot!S150:V150</xm:f>
              <xm:sqref>Q150</xm:sqref>
            </x14:sparkline>
            <x14:sparkline>
              <xm:f>Snapshot!S151:V151</xm:f>
              <xm:sqref>Q151</xm:sqref>
            </x14:sparkline>
            <x14:sparkline>
              <xm:f>Snapshot!S152:V152</xm:f>
              <xm:sqref>Q152</xm:sqref>
            </x14:sparkline>
          </x14:sparklines>
        </x14:sparklineGroup>
        <x14:sparklineGroup displayEmptyCellsAs="gap" xr2:uid="{3D915295-EA73-694D-8B50-5A895BCEA602}">
          <x14:colorSeries rgb="FF376092"/>
          <x14:colorNegative rgb="FFD00000"/>
          <x14:colorAxis rgb="FF000000"/>
          <x14:colorMarkers rgb="FFD00000"/>
          <x14:colorFirst rgb="FFD00000"/>
          <x14:colorLast rgb="FFD00000"/>
          <x14:colorHigh rgb="FFD00000"/>
          <x14:colorLow rgb="FFD00000"/>
          <x14:sparklines>
            <x14:sparkline>
              <xm:f>Snapshot!AN62:AR62</xm:f>
              <xm:sqref>AM62</xm:sqref>
            </x14:sparkline>
            <x14:sparkline>
              <xm:f>Snapshot!AN63:AR63</xm:f>
              <xm:sqref>AM63</xm:sqref>
            </x14:sparkline>
          </x14:sparklines>
        </x14:sparklineGroup>
        <x14:sparklineGroup displayEmptyCellsAs="gap" xr2:uid="{2A27CA4B-0719-6948-915B-505F2BB41B41}">
          <x14:colorSeries rgb="FF376092"/>
          <x14:colorNegative rgb="FFD00000"/>
          <x14:colorAxis rgb="FF000000"/>
          <x14:colorMarkers rgb="FFD00000"/>
          <x14:colorFirst rgb="FFD00000"/>
          <x14:colorLast rgb="FFD00000"/>
          <x14:colorHigh rgb="FFD00000"/>
          <x14:colorLow rgb="FFD00000"/>
          <x14:sparklines>
            <x14:sparkline>
              <xm:f>Snapshot!AN64:AR64</xm:f>
              <xm:sqref>AM64</xm:sqref>
            </x14:sparkline>
            <x14:sparkline>
              <xm:f>Snapshot!AN65:AR65</xm:f>
              <xm:sqref>AM65</xm:sqref>
            </x14:sparkline>
          </x14:sparklines>
        </x14:sparklineGroup>
        <x14:sparklineGroup displayEmptyCellsAs="gap" xr2:uid="{02562AD7-11E7-A340-B0B7-26F8EC1EB017}">
          <x14:colorSeries rgb="FF376092"/>
          <x14:colorNegative rgb="FFD00000"/>
          <x14:colorAxis rgb="FF000000"/>
          <x14:colorMarkers rgb="FFD00000"/>
          <x14:colorFirst rgb="FFD00000"/>
          <x14:colorLast rgb="FFD00000"/>
          <x14:colorHigh rgb="FFD00000"/>
          <x14:colorLow rgb="FFD00000"/>
          <x14:sparklines>
            <x14:sparkline>
              <xm:f>Snapshot!AN60:AR60</xm:f>
              <xm:sqref>AM60</xm:sqref>
            </x14:sparkline>
            <x14:sparkline>
              <xm:f>Snapshot!AN61:AR61</xm:f>
              <xm:sqref>AM61</xm:sqref>
            </x14:sparkline>
          </x14:sparklines>
        </x14:sparklineGroup>
        <x14:sparklineGroup displayEmptyCellsAs="gap" xr2:uid="{99435E3E-71FB-A744-AEA5-F9A5786958DC}">
          <x14:colorSeries rgb="FF376092"/>
          <x14:colorNegative rgb="FFD00000"/>
          <x14:colorAxis rgb="FF000000"/>
          <x14:colorMarkers rgb="FFD00000"/>
          <x14:colorFirst rgb="FFD00000"/>
          <x14:colorLast rgb="FFD00000"/>
          <x14:colorHigh rgb="FFD00000"/>
          <x14:colorLow rgb="FFD00000"/>
          <x14:sparklines>
            <x14:sparkline>
              <xm:f>Snapshot!AN58:AR58</xm:f>
              <xm:sqref>AM58</xm:sqref>
            </x14:sparkline>
            <x14:sparkline>
              <xm:f>Snapshot!AN59:AR59</xm:f>
              <xm:sqref>AM59</xm:sqref>
            </x14:sparkline>
          </x14:sparklines>
        </x14:sparklineGroup>
        <x14:sparklineGroup displayEmptyCellsAs="gap" xr2:uid="{27834C39-29C4-FF4B-B80D-77F4F2A8311B}">
          <x14:colorSeries rgb="FF376092"/>
          <x14:colorNegative rgb="FFD00000"/>
          <x14:colorAxis rgb="FF000000"/>
          <x14:colorMarkers rgb="FFD00000"/>
          <x14:colorFirst rgb="FFD00000"/>
          <x14:colorLast rgb="FFD00000"/>
          <x14:colorHigh rgb="FFD00000"/>
          <x14:colorLow rgb="FFD00000"/>
          <x14:sparklines>
            <x14:sparkline>
              <xm:f>Snapshot!AN66:AR66</xm:f>
              <xm:sqref>AM66</xm:sqref>
            </x14:sparkline>
            <x14:sparkline>
              <xm:f>Snapshot!AN67:AR67</xm:f>
              <xm:sqref>AM67</xm:sqref>
            </x14:sparkline>
            <x14:sparkline>
              <xm:f>Snapshot!AN68:AR68</xm:f>
              <xm:sqref>AM68</xm:sqref>
            </x14:sparkline>
            <x14:sparkline>
              <xm:f>Snapshot!AN69:AR69</xm:f>
              <xm:sqref>AM69</xm:sqref>
            </x14:sparkline>
            <x14:sparkline>
              <xm:f>Snapshot!AN70:AR70</xm:f>
              <xm:sqref>AM70</xm:sqref>
            </x14:sparkline>
            <x14:sparkline>
              <xm:f>Snapshot!AN71:AR71</xm:f>
              <xm:sqref>AM71</xm:sqref>
            </x14:sparkline>
            <x14:sparkline>
              <xm:f>Snapshot!AN72:AR72</xm:f>
              <xm:sqref>AM72</xm:sqref>
            </x14:sparkline>
            <x14:sparkline>
              <xm:f>Snapshot!AN73:AR73</xm:f>
              <xm:sqref>AM73</xm:sqref>
            </x14:sparkline>
            <x14:sparkline>
              <xm:f>Snapshot!AN74:AR74</xm:f>
              <xm:sqref>AM74</xm:sqref>
            </x14:sparkline>
            <x14:sparkline>
              <xm:f>Snapshot!AN75:AR75</xm:f>
              <xm:sqref>AM75</xm:sqref>
            </x14:sparkline>
            <x14:sparkline>
              <xm:f>Snapshot!AN76:AR76</xm:f>
              <xm:sqref>AM76</xm:sqref>
            </x14:sparkline>
            <x14:sparkline>
              <xm:f>Snapshot!AN77:AR77</xm:f>
              <xm:sqref>AM77</xm:sqref>
            </x14:sparkline>
          </x14:sparklines>
        </x14:sparklineGroup>
        <x14:sparklineGroup displayEmptyCellsAs="gap" xr2:uid="{C92A498A-82F9-9F40-B3C6-D8CE3AFBEAD5}">
          <x14:colorSeries rgb="FF376092"/>
          <x14:colorNegative rgb="FFD00000"/>
          <x14:colorAxis rgb="FF000000"/>
          <x14:colorMarkers rgb="FFD00000"/>
          <x14:colorFirst rgb="FFD00000"/>
          <x14:colorLast rgb="FFD00000"/>
          <x14:colorHigh rgb="FFD00000"/>
          <x14:colorLow rgb="FFD00000"/>
          <x14:sparklines>
            <x14:sparkline>
              <xm:f>Snapshot!AA133:AC133</xm:f>
              <xm:sqref>X133</xm:sqref>
            </x14:sparkline>
            <x14:sparkline>
              <xm:f>Snapshot!AA134:AC134</xm:f>
              <xm:sqref>X134</xm:sqref>
            </x14:sparkline>
            <x14:sparkline>
              <xm:f>Snapshot!AA135:AC135</xm:f>
              <xm:sqref>X135</xm:sqref>
            </x14:sparkline>
            <x14:sparkline>
              <xm:f>Snapshot!AA136:AC136</xm:f>
              <xm:sqref>X136</xm:sqref>
            </x14:sparkline>
            <x14:sparkline>
              <xm:f>Snapshot!AA137:AC137</xm:f>
              <xm:sqref>X137</xm:sqref>
            </x14:sparkline>
            <x14:sparkline>
              <xm:f>Snapshot!AA138:AC138</xm:f>
              <xm:sqref>X138</xm:sqref>
            </x14:sparkline>
            <x14:sparkline>
              <xm:f>Snapshot!AA139:AC139</xm:f>
              <xm:sqref>X139</xm:sqref>
            </x14:sparkline>
            <x14:sparkline>
              <xm:f>Snapshot!AA140:AC140</xm:f>
              <xm:sqref>X140</xm:sqref>
            </x14:sparkline>
            <x14:sparkline>
              <xm:f>Snapshot!AA141:AC141</xm:f>
              <xm:sqref>X141</xm:sqref>
            </x14:sparkline>
            <x14:sparkline>
              <xm:f>Snapshot!AA142:AC142</xm:f>
              <xm:sqref>X142</xm:sqref>
            </x14:sparkline>
            <x14:sparkline>
              <xm:f>Snapshot!AA143:AC143</xm:f>
              <xm:sqref>X143</xm:sqref>
            </x14:sparkline>
            <x14:sparkline>
              <xm:f>Snapshot!AA144:AC144</xm:f>
              <xm:sqref>X144</xm:sqref>
            </x14:sparkline>
            <x14:sparkline>
              <xm:f>Snapshot!AA145:AC145</xm:f>
              <xm:sqref>X145</xm:sqref>
            </x14:sparkline>
            <x14:sparkline>
              <xm:f>Snapshot!AA146:AC146</xm:f>
              <xm:sqref>X146</xm:sqref>
            </x14:sparkline>
            <x14:sparkline>
              <xm:f>Snapshot!AA147:AC147</xm:f>
              <xm:sqref>X147</xm:sqref>
            </x14:sparkline>
            <x14:sparkline>
              <xm:f>Snapshot!AA148:AC148</xm:f>
              <xm:sqref>X148</xm:sqref>
            </x14:sparkline>
            <x14:sparkline>
              <xm:f>Snapshot!AA149:AC149</xm:f>
              <xm:sqref>X149</xm:sqref>
            </x14:sparkline>
            <x14:sparkline>
              <xm:f>Snapshot!AA150:AC150</xm:f>
              <xm:sqref>X150</xm:sqref>
            </x14:sparkline>
            <x14:sparkline>
              <xm:f>Snapshot!AA151:AC151</xm:f>
              <xm:sqref>X151</xm:sqref>
            </x14:sparkline>
            <x14:sparkline>
              <xm:f>Snapshot!AA152:AC152</xm:f>
              <xm:sqref>X152</xm:sqref>
            </x14:sparkline>
          </x14:sparklines>
        </x14:sparklineGroup>
        <x14:sparklineGroup displayEmptyCellsAs="gap" xr2:uid="{B4CFD8D6-BFFE-CB41-91BF-3DD5BC1F091D}">
          <x14:colorSeries rgb="FF376092"/>
          <x14:colorNegative rgb="FFD00000"/>
          <x14:colorAxis rgb="FF000000"/>
          <x14:colorMarkers rgb="FFD00000"/>
          <x14:colorFirst rgb="FFD00000"/>
          <x14:colorLast rgb="FFD00000"/>
          <x14:colorHigh rgb="FFD00000"/>
          <x14:colorLow rgb="FFD00000"/>
          <x14:sparklines>
            <x14:sparkline>
              <xm:f>Snapshot!AA131:AC131</xm:f>
              <xm:sqref>X131</xm:sqref>
            </x14:sparkline>
            <x14:sparkline>
              <xm:f>Snapshot!AA132:AC132</xm:f>
              <xm:sqref>X132</xm:sqref>
            </x14:sparkline>
          </x14:sparklines>
        </x14:sparklineGroup>
        <x14:sparklineGroup displayEmptyCellsAs="gap" xr2:uid="{5D448236-D576-8248-B0EE-C8FC71261658}">
          <x14:colorSeries rgb="FF376092"/>
          <x14:colorNegative rgb="FFD00000"/>
          <x14:colorAxis rgb="FF000000"/>
          <x14:colorMarkers rgb="FFD00000"/>
          <x14:colorFirst rgb="FFD00000"/>
          <x14:colorLast rgb="FFD00000"/>
          <x14:colorHigh rgb="FFD00000"/>
          <x14:colorLow rgb="FFD00000"/>
          <x14:sparklines>
            <x14:sparkline>
              <xm:f>Snapshot!AA127:AC127</xm:f>
              <xm:sqref>X127</xm:sqref>
            </x14:sparkline>
            <x14:sparkline>
              <xm:f>Snapshot!AA128:AC128</xm:f>
              <xm:sqref>X128</xm:sqref>
            </x14:sparkline>
          </x14:sparklines>
        </x14:sparklineGroup>
        <x14:sparklineGroup displayEmptyCellsAs="gap" xr2:uid="{29DA2508-6C67-A747-B28A-7521A823FA24}">
          <x14:colorSeries rgb="FF376092"/>
          <x14:colorNegative rgb="FFD00000"/>
          <x14:colorAxis rgb="FF000000"/>
          <x14:colorMarkers rgb="FFD00000"/>
          <x14:colorFirst rgb="FFD00000"/>
          <x14:colorLast rgb="FFD00000"/>
          <x14:colorHigh rgb="FFD00000"/>
          <x14:colorLow rgb="FFD00000"/>
          <x14:sparklines>
            <x14:sparkline>
              <xm:f>Snapshot!AA129:AC129</xm:f>
              <xm:sqref>X129</xm:sqref>
            </x14:sparkline>
            <x14:sparkline>
              <xm:f>Snapshot!AA130:AC130</xm:f>
              <xm:sqref>X130</xm:sqref>
            </x14:sparkline>
          </x14:sparklines>
        </x14:sparklineGroup>
        <x14:sparklineGroup displayEmptyCellsAs="gap" xr2:uid="{5E5282D4-9585-9442-AD53-3A0AB0A30921}">
          <x14:colorSeries rgb="FF376092"/>
          <x14:colorNegative rgb="FFD00000"/>
          <x14:colorAxis rgb="FF000000"/>
          <x14:colorMarkers rgb="FFD00000"/>
          <x14:colorFirst rgb="FFD00000"/>
          <x14:colorLast rgb="FFD00000"/>
          <x14:colorHigh rgb="FFD00000"/>
          <x14:colorLow rgb="FFD00000"/>
          <x14:sparklines>
            <x14:sparkline>
              <xm:f>Snapshot!AA125:AC125</xm:f>
              <xm:sqref>X125</xm:sqref>
            </x14:sparkline>
            <x14:sparkline>
              <xm:f>Snapshot!AA126:AC126</xm:f>
              <xm:sqref>X126</xm:sqref>
            </x14:sparkline>
          </x14:sparklines>
        </x14:sparklineGroup>
        <x14:sparklineGroup displayEmptyCellsAs="gap" xr2:uid="{3E191C7F-BC15-4E40-8665-E984FF8E35C3}">
          <x14:colorSeries rgb="FF376092"/>
          <x14:colorNegative rgb="FFD00000"/>
          <x14:colorAxis rgb="FF000000"/>
          <x14:colorMarkers rgb="FFD00000"/>
          <x14:colorFirst rgb="FFD00000"/>
          <x14:colorLast rgb="FFD00000"/>
          <x14:colorHigh rgb="FFD00000"/>
          <x14:colorLow rgb="FFD00000"/>
          <x14:sparklines>
            <x14:sparkline>
              <xm:f>Snapshot!AA123:AC123</xm:f>
              <xm:sqref>X123</xm:sqref>
            </x14:sparkline>
            <x14:sparkline>
              <xm:f>Snapshot!AA124:AC124</xm:f>
              <xm:sqref>X124</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1:DM121"/>
  <sheetViews>
    <sheetView zoomScale="125" zoomScaleNormal="150" zoomScaleSheetLayoutView="50" workbookViewId="0">
      <selection activeCell="H21" sqref="H21"/>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8" width="11" style="1" customWidth="1" outlineLevel="1"/>
    <col min="29" max="29" width="11.5" style="1" customWidth="1" outlineLevel="1"/>
    <col min="30" max="30" width="12.33203125" style="1" customWidth="1" outlineLevel="1"/>
    <col min="31" max="31" width="11.5" style="1" customWidth="1"/>
    <col min="32" max="32" width="12.1640625" style="1" customWidth="1"/>
    <col min="33" max="33" width="12.83203125" style="1" customWidth="1"/>
    <col min="34" max="34" width="13.1640625" style="1" bestFit="1" customWidth="1"/>
    <col min="35" max="36" width="10.83203125" style="1"/>
    <col min="37" max="41" width="11.5" style="1" customWidth="1"/>
    <col min="42" max="43" width="10.83203125" style="1"/>
    <col min="44" max="45" width="10.1640625" style="1" customWidth="1"/>
    <col min="46" max="60" width="10.83203125" style="1" customWidth="1"/>
    <col min="61" max="62" width="10.83203125" style="1"/>
    <col min="63" max="67" width="12.83203125" style="1" customWidth="1"/>
    <col min="68" max="69" width="10.83203125" style="1"/>
    <col min="70" max="74" width="16.33203125" style="1" bestFit="1" customWidth="1"/>
    <col min="75" max="76" width="10.83203125" style="1"/>
    <col min="77" max="77" width="17.33203125" style="1" bestFit="1" customWidth="1"/>
    <col min="78" max="78" width="16.33203125" style="1" bestFit="1" customWidth="1"/>
    <col min="79" max="80" width="13.6640625" style="1" bestFit="1" customWidth="1"/>
    <col min="81" max="83" width="10.83203125" style="1"/>
    <col min="84" max="88" width="16.33203125" style="1" bestFit="1" customWidth="1"/>
    <col min="89" max="90" width="10.83203125" style="1"/>
    <col min="91" max="94" width="16.33203125" style="1" bestFit="1" customWidth="1"/>
    <col min="95" max="95" width="13.1640625" style="1" bestFit="1" customWidth="1"/>
    <col min="96" max="97" width="10.83203125" style="1"/>
    <col min="98" max="102" width="16.33203125" style="1" bestFit="1" customWidth="1"/>
    <col min="103" max="16384" width="10.83203125" style="1"/>
  </cols>
  <sheetData>
    <row r="1" spans="1:66" s="68" customFormat="1" x14ac:dyDescent="0.15"/>
    <row r="2" spans="1:66" s="68" customFormat="1" x14ac:dyDescent="0.15">
      <c r="H2" s="364"/>
      <c r="I2" s="364"/>
      <c r="J2" s="364"/>
      <c r="K2" s="364"/>
      <c r="L2" s="364"/>
    </row>
    <row r="3" spans="1:66" s="149" customFormat="1" x14ac:dyDescent="0.15">
      <c r="G3" s="131"/>
      <c r="H3" s="131">
        <v>5</v>
      </c>
      <c r="I3" s="131">
        <v>4</v>
      </c>
      <c r="J3" s="131">
        <v>3</v>
      </c>
      <c r="K3" s="131">
        <v>2</v>
      </c>
      <c r="L3" s="131">
        <v>1</v>
      </c>
      <c r="M3" s="131"/>
      <c r="N3" s="131">
        <v>5</v>
      </c>
      <c r="O3" s="131">
        <v>4</v>
      </c>
      <c r="P3" s="131">
        <v>3</v>
      </c>
      <c r="Q3" s="131">
        <v>2</v>
      </c>
      <c r="R3" s="131">
        <v>1</v>
      </c>
      <c r="S3" s="131"/>
      <c r="T3" s="131">
        <v>5</v>
      </c>
      <c r="U3" s="131">
        <v>4</v>
      </c>
      <c r="V3" s="131">
        <v>3</v>
      </c>
      <c r="W3" s="131">
        <v>2</v>
      </c>
      <c r="X3" s="131">
        <v>1</v>
      </c>
      <c r="Y3" s="131"/>
      <c r="Z3" s="131">
        <v>5</v>
      </c>
      <c r="AA3" s="131">
        <v>4</v>
      </c>
      <c r="AB3" s="131">
        <v>3</v>
      </c>
      <c r="AC3" s="131">
        <v>2</v>
      </c>
      <c r="AD3" s="131">
        <v>1</v>
      </c>
      <c r="AF3" s="131">
        <v>5</v>
      </c>
      <c r="AG3" s="131">
        <v>4</v>
      </c>
      <c r="AH3" s="131">
        <v>3</v>
      </c>
      <c r="AI3" s="131">
        <v>2</v>
      </c>
      <c r="AJ3" s="131">
        <v>1</v>
      </c>
      <c r="AL3" s="131">
        <v>5</v>
      </c>
      <c r="AM3" s="131">
        <v>4</v>
      </c>
      <c r="AN3" s="131">
        <v>3</v>
      </c>
      <c r="AO3" s="131">
        <v>2</v>
      </c>
      <c r="AP3" s="131">
        <v>1</v>
      </c>
      <c r="AR3" s="131">
        <v>5</v>
      </c>
      <c r="AS3" s="131">
        <v>4</v>
      </c>
      <c r="AT3" s="131">
        <v>3</v>
      </c>
      <c r="AU3" s="131">
        <v>2</v>
      </c>
      <c r="AV3" s="131">
        <v>1</v>
      </c>
      <c r="AX3" s="220">
        <v>5</v>
      </c>
      <c r="AY3" s="220">
        <v>4</v>
      </c>
      <c r="AZ3" s="220">
        <v>3</v>
      </c>
      <c r="BA3" s="220">
        <v>2</v>
      </c>
      <c r="BB3" s="220">
        <v>1</v>
      </c>
      <c r="BD3" s="220">
        <v>5</v>
      </c>
      <c r="BE3" s="220">
        <v>4</v>
      </c>
      <c r="BF3" s="220">
        <v>3</v>
      </c>
      <c r="BG3" s="220">
        <v>2</v>
      </c>
      <c r="BH3" s="220">
        <v>1</v>
      </c>
      <c r="BJ3" s="220">
        <v>5</v>
      </c>
      <c r="BK3" s="220">
        <v>4</v>
      </c>
      <c r="BL3" s="220">
        <v>3</v>
      </c>
      <c r="BM3" s="220">
        <v>2</v>
      </c>
      <c r="BN3" s="220">
        <v>1</v>
      </c>
    </row>
    <row r="4" spans="1:66" s="68" customFormat="1" x14ac:dyDescent="0.15">
      <c r="G4" s="152"/>
      <c r="H4" s="152"/>
      <c r="I4" s="152"/>
      <c r="J4" s="152"/>
      <c r="K4" s="152"/>
      <c r="L4" s="152"/>
      <c r="M4" s="152"/>
      <c r="N4" s="152"/>
      <c r="O4" s="152"/>
      <c r="P4" s="152"/>
      <c r="Q4" s="152"/>
      <c r="R4" s="152"/>
      <c r="S4" s="152"/>
      <c r="T4" s="152"/>
      <c r="U4" s="152"/>
      <c r="V4" s="152"/>
      <c r="W4" s="152"/>
      <c r="X4" s="152"/>
      <c r="Y4" s="152"/>
      <c r="Z4" s="152"/>
      <c r="AA4" s="152"/>
      <c r="AB4" s="152"/>
      <c r="AC4" s="152"/>
      <c r="AD4" s="152"/>
      <c r="AF4" s="152"/>
      <c r="AG4" s="152"/>
      <c r="AH4" s="152"/>
      <c r="AI4" s="152"/>
      <c r="AJ4" s="152"/>
      <c r="AL4" s="152"/>
      <c r="AM4" s="152"/>
      <c r="AN4" s="152"/>
      <c r="AO4" s="152"/>
      <c r="AP4" s="152"/>
      <c r="AR4" s="152"/>
      <c r="AS4" s="152"/>
      <c r="AT4" s="152"/>
      <c r="AU4" s="152"/>
      <c r="AV4" s="152"/>
      <c r="AX4" s="152"/>
      <c r="AY4" s="152"/>
      <c r="AZ4" s="152"/>
      <c r="BA4" s="152"/>
      <c r="BB4" s="152"/>
      <c r="BD4" s="152"/>
      <c r="BE4" s="152"/>
      <c r="BF4" s="152"/>
      <c r="BG4" s="152"/>
      <c r="BH4" s="152"/>
      <c r="BJ4" s="152"/>
      <c r="BK4" s="152"/>
      <c r="BL4" s="152"/>
      <c r="BM4" s="152"/>
      <c r="BN4" s="152"/>
    </row>
    <row r="5" spans="1:66" s="68" customFormat="1" x14ac:dyDescent="0.15">
      <c r="G5" s="152"/>
      <c r="H5" s="152"/>
      <c r="I5" s="152"/>
      <c r="J5" s="152"/>
      <c r="K5" s="152"/>
      <c r="L5" s="152"/>
      <c r="M5" s="152"/>
      <c r="N5" s="152"/>
      <c r="O5" s="152"/>
      <c r="P5" s="152"/>
      <c r="Q5" s="152"/>
      <c r="R5" s="152"/>
      <c r="S5" s="152"/>
      <c r="T5" s="152"/>
      <c r="U5" s="152"/>
      <c r="V5" s="152"/>
      <c r="W5" s="152"/>
      <c r="X5" s="152"/>
      <c r="Y5" s="152"/>
      <c r="Z5" s="219"/>
      <c r="AA5" s="152"/>
      <c r="AB5" s="152"/>
      <c r="AC5" s="152"/>
      <c r="AD5" s="152"/>
      <c r="AF5" s="152"/>
      <c r="AG5" s="152"/>
      <c r="AH5" s="152"/>
      <c r="AI5" s="152"/>
      <c r="AJ5" s="152"/>
      <c r="AL5" s="152"/>
      <c r="AM5" s="152"/>
      <c r="AN5" s="152"/>
      <c r="AO5" s="152"/>
      <c r="AP5" s="152"/>
      <c r="AR5" s="152"/>
      <c r="AS5" s="152"/>
      <c r="AT5" s="152"/>
      <c r="AU5" s="152"/>
      <c r="AV5" s="152"/>
      <c r="AX5" s="152"/>
      <c r="AY5" s="152"/>
      <c r="AZ5" s="152"/>
      <c r="BA5" s="152"/>
      <c r="BB5" s="152"/>
      <c r="BD5" s="152"/>
      <c r="BE5" s="152"/>
      <c r="BF5" s="152"/>
      <c r="BG5" s="152"/>
      <c r="BH5" s="152"/>
      <c r="BJ5" s="152"/>
      <c r="BK5" s="152"/>
      <c r="BL5" s="152"/>
      <c r="BM5" s="152"/>
      <c r="BN5" s="152"/>
    </row>
    <row r="6" spans="1:66" s="68" customFormat="1" x14ac:dyDescent="0.15">
      <c r="A6" s="242"/>
      <c r="B6" s="243"/>
      <c r="C6" s="243"/>
      <c r="D6" s="243"/>
      <c r="E6" s="243"/>
      <c r="F6" s="243"/>
      <c r="G6" s="365" t="s">
        <v>466</v>
      </c>
      <c r="H6" s="366"/>
      <c r="I6" s="366"/>
      <c r="J6" s="366"/>
      <c r="K6" s="366"/>
      <c r="L6" s="367"/>
      <c r="M6" s="365" t="s">
        <v>129</v>
      </c>
      <c r="N6" s="366"/>
      <c r="O6" s="366"/>
      <c r="P6" s="366"/>
      <c r="Q6" s="366"/>
      <c r="R6" s="366"/>
      <c r="S6" s="366"/>
      <c r="T6" s="366"/>
      <c r="U6" s="366"/>
      <c r="V6" s="366"/>
      <c r="W6" s="366"/>
      <c r="X6" s="366"/>
      <c r="Y6" s="366"/>
      <c r="Z6" s="366"/>
      <c r="AA6" s="366"/>
      <c r="AB6" s="366"/>
      <c r="AC6" s="366"/>
      <c r="AD6" s="366"/>
      <c r="AE6" s="366"/>
      <c r="AF6" s="366"/>
      <c r="AG6" s="366"/>
      <c r="AH6" s="366"/>
      <c r="AI6" s="366"/>
      <c r="AJ6" s="366"/>
      <c r="AK6" s="366"/>
      <c r="AL6" s="366"/>
      <c r="AM6" s="366"/>
      <c r="AN6" s="366"/>
      <c r="AO6" s="366"/>
      <c r="AP6" s="367"/>
      <c r="AQ6" s="365" t="s">
        <v>464</v>
      </c>
      <c r="AR6" s="366"/>
      <c r="AS6" s="366"/>
      <c r="AT6" s="366"/>
      <c r="AU6" s="366"/>
      <c r="AV6" s="367"/>
      <c r="AW6" s="365" t="s">
        <v>473</v>
      </c>
      <c r="AX6" s="366"/>
      <c r="AY6" s="366"/>
      <c r="AZ6" s="366"/>
      <c r="BA6" s="366"/>
      <c r="BB6" s="366"/>
      <c r="BC6" s="366"/>
      <c r="BD6" s="366"/>
      <c r="BE6" s="366"/>
      <c r="BF6" s="366"/>
      <c r="BG6" s="366"/>
      <c r="BH6" s="367"/>
      <c r="BI6" s="365" t="s">
        <v>465</v>
      </c>
      <c r="BJ6" s="366"/>
      <c r="BK6" s="366"/>
      <c r="BL6" s="366"/>
      <c r="BM6" s="366"/>
      <c r="BN6" s="367"/>
    </row>
    <row r="7" spans="1:66" s="181" customFormat="1" x14ac:dyDescent="0.15">
      <c r="A7" s="368" t="s">
        <v>160</v>
      </c>
      <c r="B7" s="369"/>
      <c r="C7" s="235" t="s">
        <v>373</v>
      </c>
      <c r="D7" s="22" t="s">
        <v>161</v>
      </c>
      <c r="E7" s="22" t="s">
        <v>162</v>
      </c>
      <c r="F7" s="22" t="s">
        <v>163</v>
      </c>
      <c r="G7" s="234" t="s">
        <v>461</v>
      </c>
      <c r="H7" s="217">
        <v>2017</v>
      </c>
      <c r="I7" s="217">
        <v>2018</v>
      </c>
      <c r="J7" s="217">
        <v>2019</v>
      </c>
      <c r="K7" s="217">
        <v>2020</v>
      </c>
      <c r="L7" s="218">
        <v>2021</v>
      </c>
      <c r="M7" s="208" t="s">
        <v>407</v>
      </c>
      <c r="N7" s="235">
        <v>2017</v>
      </c>
      <c r="O7" s="235">
        <v>2018</v>
      </c>
      <c r="P7" s="235">
        <v>2019</v>
      </c>
      <c r="Q7" s="235">
        <v>2020</v>
      </c>
      <c r="R7" s="235">
        <v>2021</v>
      </c>
      <c r="S7" s="201" t="s">
        <v>460</v>
      </c>
      <c r="T7" s="235">
        <v>2017</v>
      </c>
      <c r="U7" s="235">
        <v>2018</v>
      </c>
      <c r="V7" s="235">
        <v>2019</v>
      </c>
      <c r="W7" s="235">
        <v>2020</v>
      </c>
      <c r="X7" s="235">
        <v>2021</v>
      </c>
      <c r="Y7" s="197" t="s">
        <v>463</v>
      </c>
      <c r="Z7" s="235">
        <v>2017</v>
      </c>
      <c r="AA7" s="235">
        <v>2018</v>
      </c>
      <c r="AB7" s="235">
        <v>2019</v>
      </c>
      <c r="AC7" s="235">
        <v>2020</v>
      </c>
      <c r="AD7" s="235">
        <v>2021</v>
      </c>
      <c r="AE7" s="207" t="s">
        <v>408</v>
      </c>
      <c r="AF7" s="235">
        <v>2017</v>
      </c>
      <c r="AG7" s="235">
        <v>2018</v>
      </c>
      <c r="AH7" s="235">
        <v>2019</v>
      </c>
      <c r="AI7" s="235">
        <v>2020</v>
      </c>
      <c r="AJ7" s="235">
        <v>2021</v>
      </c>
      <c r="AK7" s="204" t="s">
        <v>130</v>
      </c>
      <c r="AL7" s="235">
        <v>2017</v>
      </c>
      <c r="AM7" s="235">
        <v>2018</v>
      </c>
      <c r="AN7" s="235">
        <v>2019</v>
      </c>
      <c r="AO7" s="235">
        <v>2020</v>
      </c>
      <c r="AP7" s="235">
        <v>2021</v>
      </c>
      <c r="AQ7" s="204" t="s">
        <v>456</v>
      </c>
      <c r="AR7" s="235">
        <v>2017</v>
      </c>
      <c r="AS7" s="235">
        <v>2018</v>
      </c>
      <c r="AT7" s="235">
        <v>2019</v>
      </c>
      <c r="AU7" s="235">
        <v>2020</v>
      </c>
      <c r="AV7" s="235">
        <v>2021</v>
      </c>
      <c r="AW7" s="204" t="s">
        <v>428</v>
      </c>
      <c r="AX7" s="235">
        <v>2017</v>
      </c>
      <c r="AY7" s="235">
        <v>2018</v>
      </c>
      <c r="AZ7" s="235">
        <v>2019</v>
      </c>
      <c r="BA7" s="235">
        <v>2020</v>
      </c>
      <c r="BB7" s="235">
        <v>2021</v>
      </c>
      <c r="BC7" s="206" t="s">
        <v>427</v>
      </c>
      <c r="BD7" s="235">
        <v>2017</v>
      </c>
      <c r="BE7" s="235">
        <v>2018</v>
      </c>
      <c r="BF7" s="235">
        <v>2019</v>
      </c>
      <c r="BG7" s="235">
        <v>2020</v>
      </c>
      <c r="BH7" s="235">
        <v>2021</v>
      </c>
      <c r="BI7" s="204" t="s">
        <v>430</v>
      </c>
      <c r="BJ7" s="235">
        <v>2017</v>
      </c>
      <c r="BK7" s="235">
        <v>2018</v>
      </c>
      <c r="BL7" s="235">
        <v>2019</v>
      </c>
      <c r="BM7" s="235">
        <v>2020</v>
      </c>
      <c r="BN7" s="244">
        <v>2021</v>
      </c>
    </row>
    <row r="8" spans="1:66" s="124" customFormat="1" x14ac:dyDescent="0.15">
      <c r="A8" s="177" t="e" vm="12">
        <v>#VALUE!</v>
      </c>
      <c r="B8" s="245"/>
      <c r="C8" s="246">
        <f>D8+B67</f>
        <v>58836.48493525682</v>
      </c>
      <c r="D8" s="246" cm="1">
        <f t="array" ref="D8">_FV(A8,"Market cap",TRUE)/1000000</f>
        <v>58836.544273</v>
      </c>
      <c r="E8" s="247" cm="1">
        <f t="array" ref="E8">_FV(A8,"Price")</f>
        <v>597.41999999999996</v>
      </c>
      <c r="F8" s="248" cm="1">
        <f t="array" ref="F8">_FV(A8,"Shares outstanding",TRUE)/1000000</f>
        <v>98.484390000000005</v>
      </c>
      <c r="G8" s="390">
        <f>AVERAGE(H8:L8)</f>
        <v>-0.27642276901200002</v>
      </c>
      <c r="H8" s="205">
        <f>VLOOKUP(G$7,$A$26:$F$119,H$3+1,FALSE)</f>
        <v>-0.285150079</v>
      </c>
      <c r="I8" s="205">
        <f>VLOOKUP($G$7,$A$26:$F$119,I$3+1,FALSE)</f>
        <v>-0.1496509157</v>
      </c>
      <c r="J8" s="205">
        <f>VLOOKUP($G$7,$A$26:$F$119,J$3+1,FALSE)</f>
        <v>-5.1629578260000003E-2</v>
      </c>
      <c r="K8" s="205">
        <f>VLOOKUP($G$7,$A$26:$F$119,K$3+1,FALSE)</f>
        <v>-0.24233073150000001</v>
      </c>
      <c r="L8" s="205">
        <f>VLOOKUP($G$7,$A$26:$F$119,L$3+1,FALSE)</f>
        <v>-0.65335254060000003</v>
      </c>
      <c r="M8" s="191">
        <f>AVERAGE(N8:R8)</f>
        <v>8.0772948041999992</v>
      </c>
      <c r="N8" s="248">
        <f>VLOOKUP(M$7,$A$26:$F$119,N$3+1,FALSE)</f>
        <v>6.8299727519999998</v>
      </c>
      <c r="O8" s="248">
        <f>VLOOKUP($M7,$A$26:$F$119,O$3+1,FALSE)</f>
        <v>9.2882002549999996</v>
      </c>
      <c r="P8" s="248">
        <f>VLOOKUP($M7,$A$26:$F$119,P$3+1,FALSE)</f>
        <v>6.6361187749999999</v>
      </c>
      <c r="Q8" s="248">
        <f>VLOOKUP($M7,$A$26:$F$119,Q$3+1,FALSE)</f>
        <v>7.2402074289999998</v>
      </c>
      <c r="R8" s="248">
        <f>VLOOKUP($M7,$A$26:$F$119,R$3+1,FALSE)</f>
        <v>10.391974810000001</v>
      </c>
      <c r="S8" s="191">
        <f>AVERAGE(T8:X8)</f>
        <v>-122.86495509000001</v>
      </c>
      <c r="T8" s="248">
        <f>VLOOKUP(S$7,$A$26:$F$119,T$3+1,FALSE)</f>
        <v>-55.547922440000001</v>
      </c>
      <c r="U8" s="248">
        <f>VLOOKUP($S7,$A$26:$F$119,U$3+1,FALSE)</f>
        <v>-142.7519135</v>
      </c>
      <c r="V8" s="248">
        <f>VLOOKUP($S7,$A$26:$F$119,V$3+1,FALSE)</f>
        <v>-234.94615379999999</v>
      </c>
      <c r="W8" s="248">
        <f>VLOOKUP($S7,$A$26:$F$119,W$3+1,FALSE)</f>
        <v>-92.425179779999993</v>
      </c>
      <c r="X8" s="248">
        <f>VLOOKUP($S7,$A$26:$F$119,X$3+1,FALSE)</f>
        <v>-88.653605929999998</v>
      </c>
      <c r="Y8" s="191">
        <f>AVERAGE(Z8:AD8)</f>
        <v>11.0479063312</v>
      </c>
      <c r="Z8" s="249">
        <f>VLOOKUP($Y$7,$A$26:$F$119,Z$3+1,FALSE)</f>
        <v>8.3841059599999994</v>
      </c>
      <c r="AA8" s="249">
        <f>VLOOKUP($Y7,$A$26:$F$119,AA$3+1,FALSE)</f>
        <v>10.777535439999999</v>
      </c>
      <c r="AB8" s="249">
        <f>VLOOKUP($Y7,$A$26:$F$119,AB$3+1,FALSE)</f>
        <v>16.786243389999999</v>
      </c>
      <c r="AC8" s="249">
        <f>VLOOKUP($Y7,$A$26:$F$119,AC$3+1,FALSE)</f>
        <v>11.37048504</v>
      </c>
      <c r="AD8" s="249">
        <f>VLOOKUP($Y7,$A$26:$F$119,AD$3+1,FALSE)</f>
        <v>7.9211618259999996</v>
      </c>
      <c r="AE8" s="202">
        <f>AVERAGE(AF8:AJ8)</f>
        <v>30.848113719999997</v>
      </c>
      <c r="AF8" s="205">
        <f>VLOOKUP($AE7,$A$26:$F$119,AF$3+1,FALSE)</f>
        <v>19.443708610000002</v>
      </c>
      <c r="AG8" s="205">
        <f>VLOOKUP($AE7,$A$26:$F$119,AG$3+1,FALSE)</f>
        <v>24.788440569999999</v>
      </c>
      <c r="AH8" s="205">
        <f>VLOOKUP($AE7,$A$26:$F$119,AH$3+1,FALSE)</f>
        <v>30.683597880000001</v>
      </c>
      <c r="AI8" s="205">
        <f>VLOOKUP($AE7,$A$26:$F$119,AI$3+1,FALSE)</f>
        <v>35.174406599999998</v>
      </c>
      <c r="AJ8" s="205">
        <f>VLOOKUP($AE7,$A$26:$F$119,AJ$3+1,FALSE)</f>
        <v>44.150414939999997</v>
      </c>
      <c r="AK8" s="202">
        <f t="shared" ref="AK8:AK22" si="0">AVERAGE(AL8:AP8)</f>
        <v>137.46364385999988</v>
      </c>
      <c r="AL8" s="205">
        <f>VLOOKUP($AK7,$A$26:$F$119,AL$3+1,FALSE)</f>
        <v>-107.57814209999999</v>
      </c>
      <c r="AM8" s="205">
        <f>VLOOKUP($AK7,$A$26:$F$119,AM$3+1,FALSE)</f>
        <v>-4887.1923809999998</v>
      </c>
      <c r="AN8" s="205">
        <f>VLOOKUP($AK7,$A$26:$F$119,AN$3+1,FALSE)</f>
        <v>120.8503372</v>
      </c>
      <c r="AO8" s="205">
        <f>VLOOKUP($AK7,$A$26:$F$119,AO$3+1,FALSE)</f>
        <v>224.6704982</v>
      </c>
      <c r="AP8" s="205">
        <f>VLOOKUP($AK7,$A$26:$F$119,AP$3+1,FALSE)</f>
        <v>5336.5679069999996</v>
      </c>
      <c r="AQ8" s="202">
        <f>AVERAGE(AR8:AV8)</f>
        <v>4.1275147192000006</v>
      </c>
      <c r="AR8" s="205">
        <f>VLOOKUP($AQ7,$A$26:$F$119,AR$3+1,FALSE)</f>
        <v>4.076834066</v>
      </c>
      <c r="AS8" s="205">
        <f>VLOOKUP($AQ7,$A$26:$F$119,AS$3+1,FALSE)</f>
        <v>4.8643269849999999</v>
      </c>
      <c r="AT8" s="205">
        <f>VLOOKUP($AQ7,$A$26:$F$119,AT$3+1,FALSE)</f>
        <v>4.9787087909999999</v>
      </c>
      <c r="AU8" s="205">
        <f>VLOOKUP($AQ7,$A$26:$F$119,AU$3+1,FALSE)</f>
        <v>3.2864718929999999</v>
      </c>
      <c r="AV8" s="205">
        <f>VLOOKUP($AQ7,$A$26:$F$119,AV$3+1,FALSE)</f>
        <v>3.4312318610000001</v>
      </c>
      <c r="AW8" s="202">
        <f>AVERAGE(AX8:BB8)</f>
        <v>0.83452455778000001</v>
      </c>
      <c r="AX8" s="205">
        <f>VLOOKUP($AW7,$A$26:$F$119,AX$3+1,FALSE)</f>
        <v>0.77907686939999998</v>
      </c>
      <c r="AY8" s="205">
        <f>VLOOKUP($AW7,$A$26:$F$119,AY$3+1,FALSE)</f>
        <v>0.83027648980000002</v>
      </c>
      <c r="AZ8" s="205">
        <f>VLOOKUP($AW7,$A$26:$F$119,AZ$3+1,FALSE)</f>
        <v>0.75936713089999996</v>
      </c>
      <c r="BA8" s="205">
        <f>VLOOKUP($AW7,$A$26:$F$119,BA$3+1,FALSE)</f>
        <v>0.87846096149999997</v>
      </c>
      <c r="BB8" s="205">
        <f>VLOOKUP($AW7,$A$26:$F$119,BB$3+1,FALSE)</f>
        <v>0.9254413373</v>
      </c>
      <c r="BC8" s="202">
        <f>AVERAGE(BD8:BH8)</f>
        <v>1.6744468353199999</v>
      </c>
      <c r="BD8" s="205">
        <f>VLOOKUP($BC7,$A$26:$F$119,BD$3+1,FALSE)</f>
        <v>0.69075829379999998</v>
      </c>
      <c r="BE8" s="205">
        <f>VLOOKUP($BC7,$A$26:$F$119,BE$3+1,FALSE)</f>
        <v>1.3859152079999999</v>
      </c>
      <c r="BF8" s="205">
        <f>VLOOKUP($BC7,$A$26:$F$119,BF$3+1,FALSE)</f>
        <v>0.90146882679999996</v>
      </c>
      <c r="BG8" s="205">
        <f>VLOOKUP($BC7,$A$26:$F$119,BG$3+1,FALSE)</f>
        <v>2.7991468510000002</v>
      </c>
      <c r="BH8" s="205">
        <f>VLOOKUP($BC7,$A$26:$F$119,BH$3+1,FALSE)</f>
        <v>2.5949449969999998</v>
      </c>
      <c r="BI8" s="202">
        <f t="shared" ref="BI8:BI22" si="1">AVERAGE(BJ8:BN8)</f>
        <v>1.6350347926000002</v>
      </c>
      <c r="BJ8" s="205">
        <f>VLOOKUP($BI7,$A$26:$F$119,BJ$3+1,FALSE)</f>
        <v>1.6451344379999999</v>
      </c>
      <c r="BK8" s="205">
        <f>VLOOKUP($BI7,$A$26:$F$119,BK$3+1,FALSE)</f>
        <v>1.931382631</v>
      </c>
      <c r="BL8" s="205">
        <f>VLOOKUP($BI7,$A$26:$F$119,BL$3+1,FALSE)</f>
        <v>1.784834169</v>
      </c>
      <c r="BM8" s="205">
        <f>VLOOKUP($BI7,$A$26:$F$119,BM$3+1,FALSE)</f>
        <v>1.905561541</v>
      </c>
      <c r="BN8" s="250">
        <f>VLOOKUP($BI7,$A$26:$F$119,BN$3+1,FALSE)</f>
        <v>0.908261184</v>
      </c>
    </row>
    <row r="9" spans="1:66" s="124" customFormat="1" x14ac:dyDescent="0.15">
      <c r="A9" s="177" t="e" vm="16">
        <v>#VALUE!</v>
      </c>
      <c r="B9" s="245"/>
      <c r="C9" s="246">
        <f>D9+I67</f>
        <v>52376.148131415197</v>
      </c>
      <c r="D9" s="246" cm="1">
        <f t="array" ref="D9">_FV(A9,"Market cap",TRUE)/1000000</f>
        <v>52375.967625999998</v>
      </c>
      <c r="E9" s="247" cm="1">
        <f t="array" ref="E9">_FV(A9,"Price")</f>
        <v>325.69</v>
      </c>
      <c r="F9" s="248" cm="1">
        <f t="array" ref="F9">_FV(A9,"Shares outstanding",TRUE)/1000000</f>
        <v>160.81540000000001</v>
      </c>
      <c r="G9" s="391">
        <f>AVERAGE(H9:L9)</f>
        <v>0.39520961653000003</v>
      </c>
      <c r="H9" s="205">
        <f>VLOOKUP(G$7,$H$26:$M$119,H$3+1,FALSE)</f>
        <v>5.3274898750000001E-2</v>
      </c>
      <c r="I9" s="205">
        <f>VLOOKUP($G$7,$H$26:$M$119,I$3+1,FALSE)</f>
        <v>0.32884577310000002</v>
      </c>
      <c r="J9" s="205">
        <f>VLOOKUP($G$7,$H$26:$M$119,J$3+1,FALSE)</f>
        <v>0.24699296470000001</v>
      </c>
      <c r="K9" s="205">
        <f>VLOOKUP($G$7,$H$26:$M$119,K$3+1,FALSE)</f>
        <v>0.57067757009999998</v>
      </c>
      <c r="L9" s="205">
        <f>VLOOKUP($G$7,$H$26:$M$119,L$3+1,FALSE)</f>
        <v>0.77625687600000004</v>
      </c>
      <c r="M9" s="192">
        <f>AVERAGE(N9:R9)</f>
        <v>8.9191847336000016</v>
      </c>
      <c r="N9" s="248">
        <f>VLOOKUP(M$7,$H$26:$M$119,N$3+1,FALSE)</f>
        <v>5.3334725369999996</v>
      </c>
      <c r="O9" s="248">
        <f>VLOOKUP($M7,$H$26:$M$119,O$3+1,FALSE)</f>
        <v>7.0561603379999998</v>
      </c>
      <c r="P9" s="248">
        <f>VLOOKUP($M7,$H$26:$M$119,P$3+1,FALSE)</f>
        <v>9.3843010850000006</v>
      </c>
      <c r="Q9" s="248">
        <f>VLOOKUP($M7,$H$26:$M$119,Q$3+1,FALSE)</f>
        <v>9.0440853380000004</v>
      </c>
      <c r="R9" s="248">
        <f>VLOOKUP($M7,$H$26:$M$119,R$3+1,FALSE)</f>
        <v>13.77790437</v>
      </c>
      <c r="S9" s="192">
        <f>AVERAGE(T9:X9)</f>
        <v>95.616660359999997</v>
      </c>
      <c r="T9" s="248">
        <f>VLOOKUP(S$7,$H$26:$M$119,T$3+1,FALSE)</f>
        <v>253.93063789999999</v>
      </c>
      <c r="U9" s="248">
        <f>VLOOKUP($S7,$H$26:$M$119,U$3+1,FALSE)</f>
        <v>38.258747739999997</v>
      </c>
      <c r="V9" s="248">
        <f>VLOOKUP($S7,$H$26:$M$119,V$3+1,FALSE)</f>
        <v>61.973751909999997</v>
      </c>
      <c r="W9" s="248">
        <f>VLOOKUP($S7,$H$26:$M$119,W$3+1,FALSE)</f>
        <v>48.032702149999999</v>
      </c>
      <c r="X9" s="248">
        <f>VLOOKUP($S7,$H$26:$M$119,X$3+1,FALSE)</f>
        <v>75.887462099999993</v>
      </c>
      <c r="Y9" s="192">
        <f>AVERAGE(Z9:AD9)</f>
        <v>5.4312023577999993</v>
      </c>
      <c r="Z9" s="249">
        <f>VLOOKUP($Y7,$H$26:$M$119,Z$3+1,FALSE)</f>
        <v>3.3811031749999998</v>
      </c>
      <c r="AA9" s="249">
        <f>VLOOKUP($Y7,$H$26:$M$119,AA$3+1,FALSE)</f>
        <v>5.9739798940000002</v>
      </c>
      <c r="AB9" s="249">
        <f>VLOOKUP($Y7,$H$26:$M$119,AB$3+1,FALSE)</f>
        <v>7.7304093570000001</v>
      </c>
      <c r="AC9" s="249">
        <f>VLOOKUP($Y7,$H$26:$M$119,AC$3+1,FALSE)</f>
        <v>5.2806909319999997</v>
      </c>
      <c r="AD9" s="249">
        <f>VLOOKUP($Y7,$H$26:$M$119,AD$3+1,FALSE)</f>
        <v>4.7898284310000001</v>
      </c>
      <c r="AE9" s="203">
        <f>AVERAGE(AF9:AJ9)</f>
        <v>13.664234036000002</v>
      </c>
      <c r="AF9" s="205">
        <f>VLOOKUP($AE7,$H$26:$M$119,AF$3+1,FALSE)</f>
        <v>8.5760261599999996</v>
      </c>
      <c r="AG9" s="205">
        <f>VLOOKUP($AE7,$H$26:$M$119,AG$3+1,FALSE)</f>
        <v>10.651685390000001</v>
      </c>
      <c r="AH9" s="205">
        <f>VLOOKUP($AE7,$H$26:$M$119,AH$3+1,FALSE)</f>
        <v>12.60935673</v>
      </c>
      <c r="AI9" s="205">
        <f>VLOOKUP($AE7,$H$26:$M$119,AI$3+1,FALSE)</f>
        <v>16.004935230000001</v>
      </c>
      <c r="AJ9" s="205">
        <f>VLOOKUP($AE7,$H$26:$M$119,AJ$3+1,FALSE)</f>
        <v>20.479166670000001</v>
      </c>
      <c r="AK9" s="203">
        <f t="shared" si="0"/>
        <v>44.076547015999992</v>
      </c>
      <c r="AL9" s="205">
        <f>VLOOKUP($AK7,$H$26:$M$119,AL$3+1,FALSE)</f>
        <v>39.907305399999998</v>
      </c>
      <c r="AM9" s="205">
        <f>VLOOKUP($AK7,$H$26:$M$119,AM$3+1,FALSE)</f>
        <v>37.825035880000001</v>
      </c>
      <c r="AN9" s="205">
        <f>VLOOKUP($AK7,$H$26:$M$119,AN$3+1,FALSE)</f>
        <v>43.130512699999997</v>
      </c>
      <c r="AO9" s="205">
        <f>VLOOKUP($AK7,$H$26:$M$119,AO$3+1,FALSE)</f>
        <v>36.694799340000003</v>
      </c>
      <c r="AP9" s="205">
        <f>VLOOKUP($AK7,$H$26:$M$119,AP$3+1,FALSE)</f>
        <v>62.825081760000003</v>
      </c>
      <c r="AQ9" s="203">
        <f>AVERAGE(AR9:AV9)</f>
        <v>4.0096722081999996</v>
      </c>
      <c r="AR9" s="205">
        <f>VLOOKUP($AQ7,$H$26:$M$119,AR$3+1,FALSE)</f>
        <v>4.2934934010000001</v>
      </c>
      <c r="AS9" s="205">
        <f>VLOOKUP($AQ7,$H$26:$M$119,AS$3+1,FALSE)</f>
        <v>4.0521934760000002</v>
      </c>
      <c r="AT9" s="205">
        <f>VLOOKUP($AQ7,$H$26:$M$119,AT$3+1,FALSE)</f>
        <v>3.9614183349999998</v>
      </c>
      <c r="AU9" s="205">
        <f>VLOOKUP($AQ7,$H$26:$M$119,AU$3+1,FALSE)</f>
        <v>3.6033333330000001</v>
      </c>
      <c r="AV9" s="205">
        <f>VLOOKUP($AQ7,$H$26:$M$119,AV$3+1,FALSE)</f>
        <v>4.1379224959999998</v>
      </c>
      <c r="AW9" s="203">
        <f>AVERAGE(AX9:BB9)</f>
        <v>0.74480569147999987</v>
      </c>
      <c r="AX9" s="205">
        <f>VLOOKUP($AW7,$H$26:$M$119,AX$3+1,FALSE)</f>
        <v>0.7389730176</v>
      </c>
      <c r="AY9" s="205">
        <f>VLOOKUP($AW7,$H$26:$M$119,AY$3+1,FALSE)</f>
        <v>0.67179986999999997</v>
      </c>
      <c r="AZ9" s="205">
        <f>VLOOKUP($AW7,$H$26:$M$119,AZ$3+1,FALSE)</f>
        <v>0.6597863853</v>
      </c>
      <c r="BA9" s="205">
        <f>VLOOKUP($AW7,$H$26:$M$119,BA$3+1,FALSE)</f>
        <v>0.78835455560000001</v>
      </c>
      <c r="BB9" s="205">
        <f>VLOOKUP($AW7,$H$26:$M$119,BB$3+1,FALSE)</f>
        <v>0.86511462890000002</v>
      </c>
      <c r="BC9" s="203">
        <f>AVERAGE(BD9:BH9)</f>
        <v>0.25288473840000003</v>
      </c>
      <c r="BD9" s="205">
        <v>0</v>
      </c>
      <c r="BE9" s="205">
        <v>0</v>
      </c>
      <c r="BF9" s="205">
        <v>0</v>
      </c>
      <c r="BG9" s="205">
        <v>0</v>
      </c>
      <c r="BH9" s="205">
        <f>VLOOKUP($BC7,$H$26:$M$119,BH$3+1,FALSE)</f>
        <v>1.264423692</v>
      </c>
      <c r="BI9" s="203">
        <f t="shared" si="1"/>
        <v>1.6738426451999999</v>
      </c>
      <c r="BJ9" s="205">
        <f>VLOOKUP($BI7,$H$26:$M$119,BJ$3+1,FALSE)</f>
        <v>1.6713216120000001</v>
      </c>
      <c r="BK9" s="205">
        <f>VLOOKUP($BI7,$H$26:$M$119,BK$3+1,FALSE)</f>
        <v>1.767669532</v>
      </c>
      <c r="BL9" s="205">
        <f>VLOOKUP($BI7,$H$26:$M$119,BL$3+1,FALSE)</f>
        <v>1.879071661</v>
      </c>
      <c r="BM9" s="205">
        <f>VLOOKUP($BI7,$H$26:$M$119,BM$3+1,FALSE)</f>
        <v>1.4978956000000001</v>
      </c>
      <c r="BN9" s="250">
        <f>VLOOKUP($BI7,$H$26:$M$119,BN$3+1,FALSE)</f>
        <v>1.5532548209999999</v>
      </c>
    </row>
    <row r="10" spans="1:66" s="124" customFormat="1" x14ac:dyDescent="0.15">
      <c r="A10" s="177" t="e" vm="8">
        <v>#VALUE!</v>
      </c>
      <c r="B10" s="245"/>
      <c r="C10" s="246">
        <f>D10+P67</f>
        <v>50090.415917878476</v>
      </c>
      <c r="D10" s="246" cm="1">
        <f t="array" ref="D10">_FV(A10,"Market cap",TRUE)/1000000</f>
        <v>50090.480373999999</v>
      </c>
      <c r="E10" s="247" cm="1">
        <f t="array" ref="E10">_FV(A10,"Price")</f>
        <v>217.06</v>
      </c>
      <c r="F10" s="248" cm="1">
        <f t="array" ref="F10">_FV(A10,"Shares outstanding",TRUE)/1000000</f>
        <v>230.7679</v>
      </c>
      <c r="G10" s="391">
        <f t="shared" ref="G10:G22" si="2">AVERAGE(H10:L10)</f>
        <v>-0.10427942256</v>
      </c>
      <c r="H10" s="205">
        <v>0</v>
      </c>
      <c r="I10" s="205">
        <v>0</v>
      </c>
      <c r="J10" s="205">
        <f>VLOOKUP($G$7,$O$26:$T$119,J$3+1,FALSE)</f>
        <v>-0.19104926920000001</v>
      </c>
      <c r="K10" s="205">
        <f>VLOOKUP($G$7,$O$26:$T$119,K$3+1,FALSE)</f>
        <v>-0.1063999155</v>
      </c>
      <c r="L10" s="205">
        <f>VLOOKUP($G$7,$O$26:$T$119,L$3+1,FALSE)</f>
        <v>-0.2239479281</v>
      </c>
      <c r="M10" s="192">
        <f t="shared" ref="M10:M22" si="3">AVERAGE(N10:R10)</f>
        <v>21.076052108000003</v>
      </c>
      <c r="N10" s="205">
        <v>0</v>
      </c>
      <c r="O10" s="205">
        <v>0</v>
      </c>
      <c r="P10" s="248">
        <f>VLOOKUP($M7,$O$26:$T$119,P$3+1,FALSE)</f>
        <v>18.34270716</v>
      </c>
      <c r="Q10" s="248">
        <f>VLOOKUP($M7,$O$26:$T$119,Q$3+1,FALSE)</f>
        <v>55.308218080000003</v>
      </c>
      <c r="R10" s="248">
        <f>VLOOKUP($M7,$O$26:$T$119,R$3+1,FALSE)</f>
        <v>31.729335299999999</v>
      </c>
      <c r="S10" s="192">
        <f t="shared" ref="S10:S22" si="4">AVERAGE(T10:X10)</f>
        <v>-156.52161007199999</v>
      </c>
      <c r="T10" s="205">
        <v>0</v>
      </c>
      <c r="U10" s="205">
        <v>0</v>
      </c>
      <c r="V10" s="248">
        <f>VLOOKUP($S7,$O$26:$T$119,V$3+1,FALSE)</f>
        <v>-62.28297336</v>
      </c>
      <c r="W10" s="248">
        <f>VLOOKUP($S7,$O$26:$T$119,W$3+1,FALSE)</f>
        <v>-522.12166379999996</v>
      </c>
      <c r="X10" s="248">
        <f>VLOOKUP($S7,$O$26:$T$119,X$3+1,FALSE)</f>
        <v>-198.2034132</v>
      </c>
      <c r="Y10" s="192">
        <f t="shared" ref="Y10:Y22" si="5">AVERAGE(Z10:AD10)</f>
        <v>2.7110590104000001</v>
      </c>
      <c r="Z10" s="205">
        <v>0</v>
      </c>
      <c r="AA10" s="205">
        <v>0</v>
      </c>
      <c r="AB10" s="249">
        <f>VLOOKUP($Y$7,$O$26:$T$119,AB$3+1,FALSE)</f>
        <v>5.0121368080000002</v>
      </c>
      <c r="AC10" s="249">
        <f>VLOOKUP($Y$7,$O$26:$T$119,AC$3+1,FALSE)</f>
        <v>3.9979334670000002</v>
      </c>
      <c r="AD10" s="249">
        <f>VLOOKUP($Y$7,$O$26:$T$119,AD$3+1,FALSE)</f>
        <v>4.5452247769999996</v>
      </c>
      <c r="AE10" s="203">
        <f t="shared" ref="AE10:AE22" si="6">AVERAGE(AF10:AJ10)</f>
        <v>2.7251151428</v>
      </c>
      <c r="AF10" s="205">
        <v>0</v>
      </c>
      <c r="AG10" s="205">
        <v>0</v>
      </c>
      <c r="AH10" s="205">
        <f>VLOOKUP($AE7,$O$26:$T$119,AH$3+1,FALSE)</f>
        <v>3.2514284560000002</v>
      </c>
      <c r="AI10" s="205">
        <f>VLOOKUP($AE7,$O$26:$T$119,AI$3+1,FALSE)</f>
        <v>4.0156780980000004</v>
      </c>
      <c r="AJ10" s="205">
        <f>VLOOKUP($AE7,$O$26:$T$119,AJ$3+1,FALSE)</f>
        <v>6.3584691600000003</v>
      </c>
      <c r="AK10" s="203">
        <f t="shared" si="0"/>
        <v>-296.378386922</v>
      </c>
      <c r="AL10" s="205">
        <v>0</v>
      </c>
      <c r="AM10" s="205">
        <v>0</v>
      </c>
      <c r="AN10" s="205">
        <f>VLOOKUP($AK7,$O$26:$T$119,AN$3+1,FALSE)</f>
        <v>-73.951839210000003</v>
      </c>
      <c r="AO10" s="205">
        <f>VLOOKUP($AK7,$O$26:$T$119,AO$3+1,FALSE)</f>
        <v>-1022.89496</v>
      </c>
      <c r="AP10" s="205">
        <f>VLOOKUP($AK7,$O$26:$T$119,AP$3+1,FALSE)</f>
        <v>-385.04513539999999</v>
      </c>
      <c r="AQ10" s="203">
        <f t="shared" ref="AQ10:AQ14" si="7">AVERAGE(AR10:AV10)</f>
        <v>2.1033144534000003</v>
      </c>
      <c r="AR10" s="205">
        <v>0</v>
      </c>
      <c r="AS10" s="205">
        <v>0</v>
      </c>
      <c r="AT10" s="205">
        <f>VLOOKUP($AQ7,$O$26:$T$119,AT$3+1,FALSE)</f>
        <v>2.9178844389999998</v>
      </c>
      <c r="AU10" s="205">
        <f>VLOOKUP($AQ7,$O$26:$T$119,AU$3+1,FALSE)</f>
        <v>3.6556925410000001</v>
      </c>
      <c r="AV10" s="205">
        <f>VLOOKUP($AQ7,$O$26:$T$119,AV$3+1,FALSE)</f>
        <v>3.942995287</v>
      </c>
      <c r="AW10" s="203">
        <f t="shared" ref="AW10:AW14" si="8">AVERAGE(AX10:BB10)</f>
        <v>0.37311540860000003</v>
      </c>
      <c r="AX10" s="205">
        <v>0</v>
      </c>
      <c r="AY10" s="205">
        <v>0</v>
      </c>
      <c r="AZ10" s="205">
        <f>VLOOKUP($AW7,$O$26:$T$119,AZ$3+1,FALSE)</f>
        <v>0.47141872839999999</v>
      </c>
      <c r="BA10" s="205">
        <f>VLOOKUP($AW7,$O$26:$T$119,BA$3+1,FALSE)</f>
        <v>0.68092828159999996</v>
      </c>
      <c r="BB10" s="205">
        <f>VLOOKUP($AW7,$O$26:$T$119,BB$3+1,FALSE)</f>
        <v>0.71323003299999999</v>
      </c>
      <c r="BC10" s="203">
        <f t="shared" ref="BC10:BC14" si="9">AVERAGE(BD10:BH10)</f>
        <v>0.32432774128000003</v>
      </c>
      <c r="BD10" s="205">
        <v>0</v>
      </c>
      <c r="BE10" s="205">
        <v>0</v>
      </c>
      <c r="BF10" s="205">
        <v>0</v>
      </c>
      <c r="BG10" s="205">
        <f>VLOOKUP($BC7,$O$26:$T$119,BG$3+1,FALSE)</f>
        <v>0.88449115180000004</v>
      </c>
      <c r="BH10" s="205">
        <f>VLOOKUP($BC7,$O$26:$T$119,BH$3+1,FALSE)</f>
        <v>0.73714755460000003</v>
      </c>
      <c r="BI10" s="203">
        <f t="shared" si="1"/>
        <v>1.3716055902000002</v>
      </c>
      <c r="BJ10" s="205">
        <v>0</v>
      </c>
      <c r="BK10" s="205">
        <v>0</v>
      </c>
      <c r="BL10" s="205">
        <f>VLOOKUP($BI7,$O$26:$T$119,BL$3+1,FALSE)</f>
        <v>2.3760809250000001</v>
      </c>
      <c r="BM10" s="205">
        <f>VLOOKUP($BI7,$O$26:$T$119,BM$3+1,FALSE)</f>
        <v>2.6544682260000001</v>
      </c>
      <c r="BN10" s="250">
        <f>VLOOKUP($BI7,$O$26:$T$119,BN$3+1,FALSE)</f>
        <v>1.8274788</v>
      </c>
    </row>
    <row r="11" spans="1:66" s="124" customFormat="1" x14ac:dyDescent="0.15">
      <c r="A11" s="177" t="e" vm="10">
        <v>#VALUE!</v>
      </c>
      <c r="B11" s="245"/>
      <c r="C11" s="246">
        <f>D11+W67</f>
        <v>37223.354020759165</v>
      </c>
      <c r="D11" s="246" cm="1">
        <f t="array" ref="D11">_FV(A11,"Market cap",TRUE)/1000000</f>
        <v>37223.415304000002</v>
      </c>
      <c r="E11" s="247" cm="1">
        <f t="array" ref="E11">_FV(A11,"Price")</f>
        <v>114.86</v>
      </c>
      <c r="F11" s="248" cm="1">
        <f t="array" ref="F11">_FV(A11,"Shares outstanding",TRUE)/1000000</f>
        <v>324.07639999999998</v>
      </c>
      <c r="G11" s="391">
        <f t="shared" si="2"/>
        <v>-0.12220133932000002</v>
      </c>
      <c r="H11" s="205">
        <v>0</v>
      </c>
      <c r="I11" s="205">
        <v>0</v>
      </c>
      <c r="J11" s="205">
        <f>VLOOKUP($G$7,$V$26:$AA$119,J$3+1,FALSE)</f>
        <v>-0.14580313789999999</v>
      </c>
      <c r="K11" s="205">
        <f>VLOOKUP($G$7,$V$26:$AA$119,K$3+1,FALSE)</f>
        <v>-0.14611844199999999</v>
      </c>
      <c r="L11" s="205">
        <f>VLOOKUP($G$7,$V$26:$AA$119,L$3+1,FALSE)</f>
        <v>-0.3190851167</v>
      </c>
      <c r="M11" s="192">
        <f t="shared" si="3"/>
        <v>20.597498551600001</v>
      </c>
      <c r="N11" s="205">
        <v>0</v>
      </c>
      <c r="O11" s="205">
        <v>0</v>
      </c>
      <c r="P11" s="248">
        <f>VLOOKUP($M7,$V$26:$AA$119,P$3+1,FALSE)</f>
        <v>9.3383988680000005</v>
      </c>
      <c r="Q11" s="248">
        <f>VLOOKUP($M7,$V$26:$AA$119,Q$3+1,FALSE)</f>
        <v>53.312133230000001</v>
      </c>
      <c r="R11" s="248">
        <f>VLOOKUP($M7,$V$26:$AA$119,R$3+1,FALSE)</f>
        <v>40.336960660000003</v>
      </c>
      <c r="S11" s="192">
        <f t="shared" si="4"/>
        <v>-63.912396328</v>
      </c>
      <c r="T11" s="205">
        <v>0</v>
      </c>
      <c r="U11" s="205">
        <v>0</v>
      </c>
      <c r="V11" s="248">
        <f>VLOOKUP($S7,$V$26:$AA$119,V$3+1,FALSE)</f>
        <v>-25.32719054</v>
      </c>
      <c r="W11" s="248">
        <f>VLOOKUP($S7,$V$26:$AA$119,W$3+1,FALSE)</f>
        <v>-192.51633440000001</v>
      </c>
      <c r="X11" s="248">
        <f>VLOOKUP($S7,$V$26:$AA$119,X$3+1,FALSE)</f>
        <v>-101.7184567</v>
      </c>
      <c r="Y11" s="192">
        <f t="shared" si="5"/>
        <v>2.0559621784000002</v>
      </c>
      <c r="Z11" s="205">
        <v>0</v>
      </c>
      <c r="AA11" s="205">
        <v>0</v>
      </c>
      <c r="AB11" s="249">
        <f>VLOOKUP($Y$7,$V$26:$AA$119,AB$3+1,FALSE)</f>
        <v>4.9610268890000002</v>
      </c>
      <c r="AC11" s="249">
        <f>VLOOKUP($Y$7,$V$26:$AA$119,AC$3+1,FALSE)</f>
        <v>2.725186307</v>
      </c>
      <c r="AD11" s="249">
        <f>VLOOKUP($Y$7,$V$26:$AA$119,AD$3+1,FALSE)</f>
        <v>2.5935976959999998</v>
      </c>
      <c r="AE11" s="203">
        <f t="shared" si="6"/>
        <v>1.0973317493999999</v>
      </c>
      <c r="AF11" s="205">
        <v>0</v>
      </c>
      <c r="AG11" s="205">
        <v>0</v>
      </c>
      <c r="AH11" s="205">
        <f>VLOOKUP($AE$7,$V$26:$AA$119,AH$3+1,FALSE)</f>
        <v>1.961792408</v>
      </c>
      <c r="AI11" s="205">
        <f>VLOOKUP($AE$7,$V$26:$AA$119,AI$3+1,FALSE)</f>
        <v>1.437946586</v>
      </c>
      <c r="AJ11" s="205">
        <f>VLOOKUP($AE$7,$V$26:$AA$119,AJ$3+1,FALSE)</f>
        <v>2.0869197530000001</v>
      </c>
      <c r="AK11" s="203">
        <f t="shared" si="0"/>
        <v>-190.41227764999999</v>
      </c>
      <c r="AL11" s="205">
        <v>0</v>
      </c>
      <c r="AM11" s="205">
        <v>0</v>
      </c>
      <c r="AN11" s="205">
        <f>VLOOKUP($AK$7,$V$26:$AA$119,AN$3+1,FALSE)</f>
        <v>-34.286040849999999</v>
      </c>
      <c r="AO11" s="205">
        <f>VLOOKUP($AK$7,$V$26:$AA$119,AO$3+1,FALSE)</f>
        <v>-459.39136819999999</v>
      </c>
      <c r="AP11" s="205">
        <f>VLOOKUP($AK$7,$V$26:$AA$119,AP$3+1,FALSE)</f>
        <v>-458.3839792</v>
      </c>
      <c r="AQ11" s="203">
        <f t="shared" si="7"/>
        <v>4.1756037635999999</v>
      </c>
      <c r="AR11" s="205">
        <v>0</v>
      </c>
      <c r="AS11" s="205">
        <v>0</v>
      </c>
      <c r="AT11" s="205">
        <f>VLOOKUP($AQ$7,$V$26:$AA$119,AT$3+1,FALSE)</f>
        <v>7.988366268</v>
      </c>
      <c r="AU11" s="205">
        <f>VLOOKUP($AQ$7,$V$26:$AA$119,AU$3+1,FALSE)</f>
        <v>6.4301654309999998</v>
      </c>
      <c r="AV11" s="205">
        <f>VLOOKUP($AQ$7,$V$26:$AA$119,AV$3+1,FALSE)</f>
        <v>6.4594871190000003</v>
      </c>
      <c r="AW11" s="203">
        <f t="shared" si="8"/>
        <v>0.23815026603999997</v>
      </c>
      <c r="AX11" s="205">
        <v>0</v>
      </c>
      <c r="AY11" s="205">
        <v>0</v>
      </c>
      <c r="AZ11" s="205">
        <f>VLOOKUP($AW$7,$V$26:$AA$119,AZ$3+1,FALSE)</f>
        <v>0.12637574260000001</v>
      </c>
      <c r="BA11" s="205">
        <f>VLOOKUP($AW$7,$V$26:$AA$119,BA$3+1,FALSE)</f>
        <v>0.40829362380000001</v>
      </c>
      <c r="BB11" s="205">
        <f>VLOOKUP($AW$7,$V$26:$AA$119,BB$3+1,FALSE)</f>
        <v>0.65608196379999995</v>
      </c>
      <c r="BC11" s="203">
        <f t="shared" si="9"/>
        <v>0.40173013916</v>
      </c>
      <c r="BD11" s="205">
        <v>0</v>
      </c>
      <c r="BE11" s="205">
        <v>0</v>
      </c>
      <c r="BF11" s="205">
        <v>0</v>
      </c>
      <c r="BG11" s="205">
        <f>VLOOKUP($BC$7,$V$26:$AA$119,BG$3+1,FALSE)</f>
        <v>0.46915930179999998</v>
      </c>
      <c r="BH11" s="205">
        <f>VLOOKUP($BC$7,$V$26:$AA$119,BH$3+1,FALSE)</f>
        <v>1.5394913939999999</v>
      </c>
      <c r="BI11" s="203">
        <f t="shared" si="1"/>
        <v>4.5972259600000003</v>
      </c>
      <c r="BJ11" s="205">
        <v>0</v>
      </c>
      <c r="BK11" s="205">
        <v>0</v>
      </c>
      <c r="BL11" s="205">
        <f>VLOOKUP($BI$7,$V$26:$AA$119,BL$3+1,FALSE)</f>
        <v>8.2242170639999994</v>
      </c>
      <c r="BM11" s="205">
        <f>VLOOKUP($BI$7,$V$26:$AA$119,BM$3+1,FALSE)</f>
        <v>7.9924881699999997</v>
      </c>
      <c r="BN11" s="250">
        <f>VLOOKUP($BI$7,$V$26:$AA$119,BN$3+1,FALSE)</f>
        <v>6.7694245659999996</v>
      </c>
    </row>
    <row r="12" spans="1:66" s="124" customFormat="1" x14ac:dyDescent="0.15">
      <c r="A12" s="177" t="e" vm="11">
        <v>#VALUE!</v>
      </c>
      <c r="B12" s="245"/>
      <c r="C12" s="246">
        <f>D12+AD67</f>
        <v>32786.6776972179</v>
      </c>
      <c r="D12" s="246" cm="1">
        <f t="array" ref="D12">_FV(A12,"Market cap",TRUE)/1000000</f>
        <v>32786.812866</v>
      </c>
      <c r="E12" s="247" cm="1">
        <f t="array" ref="E12">_FV(A12,"Price")</f>
        <v>232.39</v>
      </c>
      <c r="F12" s="248" cm="1">
        <f t="array" ref="F12">_FV(A12,"Shares outstanding",TRUE)/1000000</f>
        <v>141.08529999999999</v>
      </c>
      <c r="G12" s="391">
        <f t="shared" si="2"/>
        <v>-0.19315699301600001</v>
      </c>
      <c r="H12" s="205">
        <v>0</v>
      </c>
      <c r="I12" s="205">
        <f>VLOOKUP($G$7,$AC$26:$AH$119,I$3+1,FALSE)</f>
        <v>-0.14005394700000001</v>
      </c>
      <c r="J12" s="205">
        <f>VLOOKUP($G$7,$AC$26:$AH$119,J$3+1,FALSE)</f>
        <v>-9.2867467379999999E-2</v>
      </c>
      <c r="K12" s="205">
        <f>VLOOKUP($G$7,$AC$26:$AH$119,K$3+1,FALSE)</f>
        <v>-0.23743629199999999</v>
      </c>
      <c r="L12" s="205">
        <f>VLOOKUP($G$7,$AC$26:$AH$119,L$3+1,FALSE)</f>
        <v>-0.49542725869999998</v>
      </c>
      <c r="M12" s="192">
        <f t="shared" si="3"/>
        <v>28.235149820000004</v>
      </c>
      <c r="N12" s="205">
        <v>0</v>
      </c>
      <c r="O12" s="248">
        <f>VLOOKUP($M7,$AC$26:$AH$119,O$3+1,FALSE)</f>
        <v>14.746368589999999</v>
      </c>
      <c r="P12" s="248">
        <f>VLOOKUP($M7,$AC$26:$AH$119,P$3+1,FALSE)</f>
        <v>28.04794291</v>
      </c>
      <c r="Q12" s="248">
        <f>VLOOKUP($M7,$AC$26:$AH$119,Q$3+1,FALSE)</f>
        <v>42.320119550000001</v>
      </c>
      <c r="R12" s="248">
        <f>VLOOKUP($M7,$AC$26:$AH$119,R$3+1,FALSE)</f>
        <v>56.061318049999997</v>
      </c>
      <c r="S12" s="192">
        <f t="shared" si="4"/>
        <v>-136.46553525400003</v>
      </c>
      <c r="T12" s="205">
        <v>0</v>
      </c>
      <c r="U12" s="248">
        <f>VLOOKUP($S7,$AC$26:$AH$119,U$3+1,FALSE)</f>
        <v>-83.349459069999995</v>
      </c>
      <c r="V12" s="248">
        <f>VLOOKUP($S7,$AC$26:$AH$119,V$3+1,FALSE)</f>
        <v>-296.42040969999999</v>
      </c>
      <c r="W12" s="248">
        <f>VLOOKUP($S7,$AC$26:$AH$119,W$3+1,FALSE)</f>
        <v>-158.5475141</v>
      </c>
      <c r="X12" s="248">
        <f>VLOOKUP($S7,$AC$26:$AH$119,X$3+1,FALSE)</f>
        <v>-144.01029339999999</v>
      </c>
      <c r="Y12" s="192">
        <f t="shared" si="5"/>
        <v>2.7811242401999996</v>
      </c>
      <c r="Z12" s="205">
        <v>0</v>
      </c>
      <c r="AA12" s="249">
        <f>VLOOKUP($Y$7,$AC$26:$AH$119,AA$3+1,FALSE)</f>
        <v>3.7606800140000001</v>
      </c>
      <c r="AB12" s="249">
        <f>VLOOKUP($Y$7,$AC$26:$AH$119,AB$3+1,FALSE)</f>
        <v>2.4971108559999999</v>
      </c>
      <c r="AC12" s="249">
        <f>VLOOKUP($Y$7,$AC$26:$AH$119,AC$3+1,FALSE)</f>
        <v>3.7489773670000002</v>
      </c>
      <c r="AD12" s="249">
        <f>VLOOKUP($Y$7,$AC$26:$AH$119,AD$3+1,FALSE)</f>
        <v>3.898852964</v>
      </c>
      <c r="AE12" s="203">
        <f t="shared" si="6"/>
        <v>2.7449033272000003</v>
      </c>
      <c r="AF12" s="205">
        <v>0</v>
      </c>
      <c r="AG12" s="205">
        <f>VLOOKUP($AE7,$AC$26:$AH$119,AG$3+1,FALSE)</f>
        <v>2.9770041169999999</v>
      </c>
      <c r="AH12" s="205">
        <f>VLOOKUP($AE7,$AC$26:$AH$119,AH$3+1,FALSE)</f>
        <v>2.4508036190000002</v>
      </c>
      <c r="AI12" s="205">
        <f>VLOOKUP($AE7,$AC$26:$AH$119,AI$3+1,FALSE)</f>
        <v>3.3348205659999999</v>
      </c>
      <c r="AJ12" s="205">
        <f>VLOOKUP($AE7,$AC$26:$AH$119,AJ$3+1,FALSE)</f>
        <v>4.9618883340000002</v>
      </c>
      <c r="AK12" s="203">
        <f t="shared" si="0"/>
        <v>-212.43257564000001</v>
      </c>
      <c r="AL12" s="205">
        <v>0</v>
      </c>
      <c r="AM12" s="205">
        <f>VLOOKUP($AK7,$AC$26:$AH$119,AM$3+1,FALSE)</f>
        <v>-109.73220259999999</v>
      </c>
      <c r="AN12" s="205">
        <f>VLOOKUP($AK7,$AC$26:$AH$119,AN$3+1,FALSE)</f>
        <v>-506.7712176</v>
      </c>
      <c r="AO12" s="205">
        <f>VLOOKUP($AK7,$AC$26:$AH$119,AO$3+1,FALSE)</f>
        <v>-219.60781470000001</v>
      </c>
      <c r="AP12" s="205">
        <f>VLOOKUP($AK7,$AC$26:$AH$119,AP$3+1,FALSE)</f>
        <v>-226.05164329999999</v>
      </c>
      <c r="AQ12" s="203">
        <f t="shared" si="7"/>
        <v>2.3742486521999995</v>
      </c>
      <c r="AR12" s="205">
        <v>0</v>
      </c>
      <c r="AS12" s="205">
        <f>VLOOKUP($AQ7,$AC$26:$AH$119,AS$3+1,FALSE)</f>
        <v>3.0866890649999998</v>
      </c>
      <c r="AT12" s="205">
        <f>VLOOKUP($AQ7,$AC$26:$AH$119,AT$3+1,FALSE)</f>
        <v>3.2444049239999999</v>
      </c>
      <c r="AU12" s="205">
        <f>VLOOKUP($AQ7,$AC$26:$AH$119,AU$3+1,FALSE)</f>
        <v>2.9221934630000002</v>
      </c>
      <c r="AV12" s="205">
        <f>VLOOKUP($AQ7,$AC$26:$AH$119,AV$3+1,FALSE)</f>
        <v>2.6179558090000001</v>
      </c>
      <c r="AW12" s="203">
        <f t="shared" si="8"/>
        <v>0.49081438498000002</v>
      </c>
      <c r="AX12" s="205">
        <v>0</v>
      </c>
      <c r="AY12" s="205">
        <f>VLOOKUP($AW7,$AC$26:$AH$119,AY$3+1,FALSE)</f>
        <v>0.46349666470000001</v>
      </c>
      <c r="AZ12" s="205">
        <f>VLOOKUP($AW7,$AC$26:$AH$119,AZ$3+1,FALSE)</f>
        <v>0.48927936550000001</v>
      </c>
      <c r="BA12" s="205">
        <f>VLOOKUP($AW7,$AC$26:$AH$119,BA$3+1,FALSE)</f>
        <v>0.73556579970000002</v>
      </c>
      <c r="BB12" s="205">
        <f>VLOOKUP($AW7,$AC$26:$AH$119,BB$3+1,FALSE)</f>
        <v>0.765730095</v>
      </c>
      <c r="BC12" s="203">
        <f t="shared" si="9"/>
        <v>0.72424961480000005</v>
      </c>
      <c r="BD12" s="205">
        <v>0</v>
      </c>
      <c r="BE12" s="205">
        <v>0</v>
      </c>
      <c r="BF12" s="205">
        <v>0</v>
      </c>
      <c r="BG12" s="205">
        <f>VLOOKUP($BC7,$AC$26:$AH$119,BG$3+1,FALSE)</f>
        <v>1.834952117</v>
      </c>
      <c r="BH12" s="205">
        <f>VLOOKUP($BC7,$AC$26:$AH$119,BH$3+1,FALSE)</f>
        <v>1.7862959570000001</v>
      </c>
      <c r="BI12" s="203">
        <f t="shared" si="1"/>
        <v>2.0618585796</v>
      </c>
      <c r="BJ12" s="205">
        <v>0</v>
      </c>
      <c r="BK12" s="205">
        <f>VLOOKUP($BI7,$AC$26:$AH$119,BK$3+1,FALSE)</f>
        <v>2.1175942939999999</v>
      </c>
      <c r="BL12" s="205">
        <f>VLOOKUP($BI7,$AC$26:$AH$119,BL$3+1,FALSE)</f>
        <v>1.8938266610000001</v>
      </c>
      <c r="BM12" s="205">
        <f>VLOOKUP($BI7,$AC$26:$AH$119,BM$3+1,FALSE)</f>
        <v>3.7315151420000001</v>
      </c>
      <c r="BN12" s="250">
        <f>VLOOKUP($BI7,$AC$26:$AH$119,BN$3+1,FALSE)</f>
        <v>2.566356801</v>
      </c>
    </row>
    <row r="13" spans="1:66" s="124" customFormat="1" x14ac:dyDescent="0.15">
      <c r="A13" s="177" t="e" vm="2">
        <v>#VALUE!</v>
      </c>
      <c r="B13" s="245"/>
      <c r="C13" s="246">
        <f>D13+AK67</f>
        <v>18468.4623593705</v>
      </c>
      <c r="D13" s="246" cm="1">
        <f t="array" ref="D13">_FV(A13,"Market cap",TRUE)/1000000</f>
        <v>18468.245674000002</v>
      </c>
      <c r="E13" s="247" cm="1">
        <f t="array" ref="E13">_FV(A13,"Price")</f>
        <v>139.07</v>
      </c>
      <c r="F13" s="248" cm="1">
        <f t="array" ref="F13">_FV(A13,"Shares outstanding",TRUE)/1000000</f>
        <v>132.79820000000001</v>
      </c>
      <c r="G13" s="391">
        <f t="shared" si="2"/>
        <v>0.23335177507999999</v>
      </c>
      <c r="H13" s="205">
        <f>VLOOKUP($G$7,$AJ$26:$AO$119,H$3+1,FALSE)</f>
        <v>0.22302654659999999</v>
      </c>
      <c r="I13" s="205">
        <f>VLOOKUP($G$7,$AJ$26:$AO$119,I$3+1,FALSE)</f>
        <v>0.21771482210000001</v>
      </c>
      <c r="J13" s="205">
        <f>VLOOKUP($G$7,$AJ$26:$AO$119,J$3+1,FALSE)</f>
        <v>0.2313662856</v>
      </c>
      <c r="K13" s="205">
        <f>VLOOKUP($G$7,$AJ$26:$AO$119,K$3+1,FALSE)</f>
        <v>0.24424441750000001</v>
      </c>
      <c r="L13" s="205">
        <f>VLOOKUP($G$7,$AJ$26:$AO$119,L$3+1,FALSE)</f>
        <v>0.25040680360000001</v>
      </c>
      <c r="M13" s="192">
        <f t="shared" si="3"/>
        <v>6.9201414247199988</v>
      </c>
      <c r="N13" s="248">
        <f>VLOOKUP($G$7,$AJ$26:$AO$119,N$3+1,FALSE)</f>
        <v>0.22302654659999999</v>
      </c>
      <c r="O13" s="248">
        <f>VLOOKUP($M7,$AJ$26:$AO$119,O$3+1,FALSE)</f>
        <v>9.2291606779999995</v>
      </c>
      <c r="P13" s="248">
        <f>VLOOKUP($M7,$AJ$26:$AO$119,P$3+1,FALSE)</f>
        <v>8.7205118309999996</v>
      </c>
      <c r="Q13" s="248">
        <f>VLOOKUP($M7,$AJ$26:$AO$119,Q$3+1,FALSE)</f>
        <v>8.691689534</v>
      </c>
      <c r="R13" s="248">
        <f>VLOOKUP($M7,$AJ$26:$AO$119,R$3+1,FALSE)</f>
        <v>7.7363185339999996</v>
      </c>
      <c r="S13" s="192">
        <f t="shared" si="4"/>
        <v>21.205675952</v>
      </c>
      <c r="T13" s="248">
        <f>VLOOKUP($S$7,$AJ$26:$AO$119,T$3+1,FALSE)</f>
        <v>21.672289150000001</v>
      </c>
      <c r="U13" s="248">
        <f>VLOOKUP($S7,$AJ$26:$AO$119,U$3+1,FALSE)</f>
        <v>21.535794509999999</v>
      </c>
      <c r="V13" s="248">
        <f>VLOOKUP($S7,$AJ$26:$AO$119,V$3+1,FALSE)</f>
        <v>21.067793389999999</v>
      </c>
      <c r="W13" s="248">
        <f>VLOOKUP($S7,$AJ$26:$AO$119,W$3+1,FALSE)</f>
        <v>21.19946813</v>
      </c>
      <c r="X13" s="248">
        <f>VLOOKUP($S7,$AJ$26:$AO$119,X$3+1,FALSE)</f>
        <v>20.553034579999998</v>
      </c>
      <c r="Y13" s="192">
        <f t="shared" si="5"/>
        <v>23.315345220000001</v>
      </c>
      <c r="Z13" s="249">
        <f>VLOOKUP($Y$7,$AJ$26:$AO$119,Z$3+1,FALSE)</f>
        <v>21.601342840000001</v>
      </c>
      <c r="AA13" s="249">
        <f>VLOOKUP($Y$7,$AJ$26:$AO$119,AA$3+1,FALSE)</f>
        <v>23.65920337</v>
      </c>
      <c r="AB13" s="249">
        <f>VLOOKUP($Y$7,$AJ$26:$AO$119,AB$3+1,FALSE)</f>
        <v>23.463510849999999</v>
      </c>
      <c r="AC13" s="249">
        <f>VLOOKUP($Y$7,$AJ$26:$AO$119,AC$3+1,FALSE)</f>
        <v>24.670462629999999</v>
      </c>
      <c r="AD13" s="249">
        <f>VLOOKUP($Y$7,$AJ$26:$AO$119,AD$3+1,FALSE)</f>
        <v>23.182206409999999</v>
      </c>
      <c r="AE13" s="203">
        <f t="shared" si="6"/>
        <v>13.276337574000001</v>
      </c>
      <c r="AF13" s="205">
        <f>VLOOKUP($AE$7,$AJ$26:$AO$119,AF$3+1,FALSE)</f>
        <v>11.128259590000001</v>
      </c>
      <c r="AG13" s="205">
        <f>VLOOKUP($AE$7,$AJ$26:$AO$119,AG$3+1,FALSE)</f>
        <v>12.019511189999999</v>
      </c>
      <c r="AH13" s="205">
        <f>VLOOKUP($AE$7,$AJ$26:$AO$119,AH$3+1,FALSE)</f>
        <v>13.11505588</v>
      </c>
      <c r="AI13" s="205">
        <f>VLOOKUP($AE$7,$AJ$26:$AO$119,AI$3+1,FALSE)</f>
        <v>14.69679715</v>
      </c>
      <c r="AJ13" s="205">
        <f>VLOOKUP($AE$7,$AJ$26:$AO$119,AJ$3+1,FALSE)</f>
        <v>15.42206406</v>
      </c>
      <c r="AK13" s="203">
        <f t="shared" si="0"/>
        <v>16.570221306000001</v>
      </c>
      <c r="AL13" s="205">
        <f>VLOOKUP($AK$7,$AJ$26:$AO$119,AL$3+1,FALSE)</f>
        <v>16.234822980000001</v>
      </c>
      <c r="AM13" s="205">
        <f>VLOOKUP($AK$7,$AJ$26:$AO$119,AM$3+1,FALSE)</f>
        <v>16.087427699999999</v>
      </c>
      <c r="AN13" s="205">
        <f>VLOOKUP($AK$7,$AJ$26:$AO$119,AN$3+1,FALSE)</f>
        <v>15.977295809999999</v>
      </c>
      <c r="AO13" s="205">
        <f>VLOOKUP($AK$7,$AJ$26:$AO$119,AO$3+1,FALSE)</f>
        <v>17.729000620000001</v>
      </c>
      <c r="AP13" s="205">
        <f>VLOOKUP($AK$7,$AJ$26:$AO$119,AP$3+1,FALSE)</f>
        <v>16.822559420000001</v>
      </c>
      <c r="AQ13" s="203">
        <f t="shared" si="7"/>
        <v>3.8524751307999998</v>
      </c>
      <c r="AR13" s="205">
        <f>VLOOKUP($AQ$7,$AJ$26:$AO$119,AR$3+1,FALSE)</f>
        <v>3.9275045899999999</v>
      </c>
      <c r="AS13" s="205">
        <f>VLOOKUP($AQ$7,$AJ$26:$AO$119,AS$3+1,FALSE)</f>
        <v>3.868618664</v>
      </c>
      <c r="AT13" s="205">
        <f>VLOOKUP($AQ$7,$AJ$26:$AO$119,AT$3+1,FALSE)</f>
        <v>4.0233965310000004</v>
      </c>
      <c r="AU13" s="205">
        <f>VLOOKUP($AQ$7,$AJ$26:$AO$119,AU$3+1,FALSE)</f>
        <v>3.8182322489999998</v>
      </c>
      <c r="AV13" s="205">
        <f>VLOOKUP($AQ$7,$AJ$26:$AO$119,AV$3+1,FALSE)</f>
        <v>3.6246236199999999</v>
      </c>
      <c r="AW13" s="203">
        <f t="shared" si="8"/>
        <v>0.38580580305999995</v>
      </c>
      <c r="AX13" s="205">
        <f>VLOOKUP($AW$7,$AJ$26:$AO$119,AX$3+1,FALSE)</f>
        <v>0.340989975</v>
      </c>
      <c r="AY13" s="205">
        <f>VLOOKUP($AW$7,$AJ$26:$AO$119,AY$3+1,FALSE)</f>
        <v>0.35273659349999997</v>
      </c>
      <c r="AZ13" s="205">
        <f>VLOOKUP($AW$7,$AJ$26:$AO$119,AZ$3+1,FALSE)</f>
        <v>0.3809432948</v>
      </c>
      <c r="BA13" s="205">
        <f>VLOOKUP($AW$7,$AJ$26:$AO$119,BA$3+1,FALSE)</f>
        <v>0.4063912865</v>
      </c>
      <c r="BB13" s="205">
        <f>VLOOKUP($AW$7,$AJ$26:$AO$119,BB$3+1,FALSE)</f>
        <v>0.44796786550000001</v>
      </c>
      <c r="BC13" s="203">
        <f t="shared" si="9"/>
        <v>0</v>
      </c>
      <c r="BD13" s="205">
        <v>0</v>
      </c>
      <c r="BE13" s="205">
        <v>0</v>
      </c>
      <c r="BF13" s="205">
        <v>0</v>
      </c>
      <c r="BG13" s="205">
        <v>0</v>
      </c>
      <c r="BH13" s="205">
        <v>0</v>
      </c>
      <c r="BI13" s="203">
        <f t="shared" si="1"/>
        <v>1.5480982768</v>
      </c>
      <c r="BJ13" s="205">
        <f>VLOOKUP($BI$7,$AJ$26:$AO$119,BJ$3+1,FALSE)</f>
        <v>1.627633034</v>
      </c>
      <c r="BK13" s="205">
        <f>VLOOKUP($BI$7,$AJ$26:$AO$119,BK$3+1,FALSE)</f>
        <v>1.74334357</v>
      </c>
      <c r="BL13" s="205">
        <f>VLOOKUP($BI$7,$AJ$26:$AO$119,BL$3+1,FALSE)</f>
        <v>1.528030357</v>
      </c>
      <c r="BM13" s="205">
        <f>VLOOKUP($BI$7,$AJ$26:$AO$119,BM$3+1,FALSE)</f>
        <v>1.47596839</v>
      </c>
      <c r="BN13" s="250">
        <f>VLOOKUP($BI$7,$AJ$26:$AO$119,BN$3+1,FALSE)</f>
        <v>1.365516033</v>
      </c>
    </row>
    <row r="14" spans="1:66" s="124" customFormat="1" x14ac:dyDescent="0.15">
      <c r="A14" s="177" t="e" vm="1">
        <v>#VALUE!</v>
      </c>
      <c r="B14" s="245"/>
      <c r="C14" s="246">
        <f>D14+AR67</f>
        <v>15948.718603514799</v>
      </c>
      <c r="D14" s="246" cm="1">
        <f t="array" ref="D14">_FV(A14,"Market cap",TRUE)/1000000</f>
        <v>15948.468425999999</v>
      </c>
      <c r="E14" s="247" cm="1">
        <f t="array" ref="E14">_FV(A14,"Price")</f>
        <v>27.39</v>
      </c>
      <c r="F14" s="248" cm="1">
        <f t="array" ref="F14">_FV(A14,"Shares outstanding",TRUE)/1000000</f>
        <v>582.27340000000004</v>
      </c>
      <c r="G14" s="391">
        <f t="shared" si="2"/>
        <v>77.558712357967195</v>
      </c>
      <c r="H14" s="205">
        <f>VLOOKUP(G$7,$AQ$26:$AV$119,H$3+1,FALSE)</f>
        <v>-3.039862346E-2</v>
      </c>
      <c r="I14" s="205">
        <f>VLOOKUP($G$7,$AQ$26:$AV$119,I$3+1,FALSE)</f>
        <v>0.22655783400000001</v>
      </c>
      <c r="J14" s="205">
        <f>VLOOKUP($G$7,$AQ$26:$AV$119,J$3+1,FALSE)</f>
        <v>5.4025792959999999E-3</v>
      </c>
      <c r="K14" s="205">
        <f>VLOOKUP($G$7,$AQ$26:$AV$119,K$3+1,FALSE)</f>
        <v>388.7</v>
      </c>
      <c r="L14" s="205">
        <f>VLOOKUP($G$7,$AQ$26:$AV$119,L$3+1,FALSE)</f>
        <v>-1.1080000000000001</v>
      </c>
      <c r="M14" s="192">
        <f t="shared" si="3"/>
        <v>5.5870148816</v>
      </c>
      <c r="N14" s="248">
        <f>VLOOKUP(M$7,$AQ$26:$AV$119,N$3+1,FALSE)</f>
        <v>4.8637321179999997</v>
      </c>
      <c r="O14" s="248">
        <f>VLOOKUP($M7,$AQ$26:$AV$119,O$3+1,FALSE)</f>
        <v>6.6919888179999996</v>
      </c>
      <c r="P14" s="248">
        <f>VLOOKUP($M7,$AQ$26:$AV$119,P$3+1,FALSE)</f>
        <v>6.2376547230000003</v>
      </c>
      <c r="Q14" s="248">
        <f>VLOOKUP($M7,$AQ$26:$AV$119,Q$3+1,FALSE)</f>
        <v>5.1521689220000004</v>
      </c>
      <c r="R14" s="248">
        <f>VLOOKUP($M7,$AQ$26:$AV$119,R$3+1,FALSE)</f>
        <v>4.9895298270000001</v>
      </c>
      <c r="S14" s="192">
        <f t="shared" si="4"/>
        <v>70.219646965999999</v>
      </c>
      <c r="T14" s="248">
        <f>VLOOKUP(S$7,$AQ$26:$AV$119,T$3+1,FALSE)</f>
        <v>-184.40886209999999</v>
      </c>
      <c r="U14" s="248">
        <f>VLOOKUP($S7,$AQ$26:$AV$119,U$3+1,FALSE)</f>
        <v>15.04815412</v>
      </c>
      <c r="V14" s="248">
        <f>VLOOKUP($S7,$AQ$26:$AV$119,V$3+1,FALSE)</f>
        <v>494.1832258</v>
      </c>
      <c r="W14" s="248">
        <f>VLOOKUP($S7,$AQ$26:$AV$119,W$3+1,FALSE)</f>
        <v>3.30046324</v>
      </c>
      <c r="X14" s="248">
        <f>VLOOKUP($S7,$AQ$26:$AV$119,X$3+1,FALSE)</f>
        <v>22.975253769999998</v>
      </c>
      <c r="Y14" s="192">
        <f t="shared" si="5"/>
        <v>4.4086186505999994</v>
      </c>
      <c r="Z14" s="249">
        <f>VLOOKUP($Y$7,$AQ$26:$AV$119,Z$3+1,FALSE)</f>
        <v>5.642394822</v>
      </c>
      <c r="AA14" s="249">
        <f>VLOOKUP($Y$7,$AQ$26:$AV$119,AA$3+1,FALSE)</f>
        <v>8.1542207789999992</v>
      </c>
      <c r="AB14" s="249">
        <f>VLOOKUP($Y$7,$AQ$26:$AV$119,AB$3+1,FALSE)</f>
        <v>9.0791139239999996</v>
      </c>
      <c r="AC14" s="249">
        <f>VLOOKUP($Y$7,$AQ$26:$AV$119,AC$3+1,FALSE)</f>
        <v>1.6260162599999999E-2</v>
      </c>
      <c r="AD14" s="249">
        <f>VLOOKUP($Y$7,$AQ$26:$AV$119,AD$3+1,FALSE)</f>
        <v>-0.84889643459999997</v>
      </c>
      <c r="AE14" s="203">
        <f t="shared" si="6"/>
        <v>4.5846766144000002</v>
      </c>
      <c r="AF14" s="205">
        <f>VLOOKUP($AE7,$AQ$26:$AV$119,AF$3+1,FALSE)</f>
        <v>6.5032362460000002</v>
      </c>
      <c r="AG14" s="205">
        <f>VLOOKUP($AE7,$AQ$26:$AV$119,AG$3+1,FALSE)</f>
        <v>4.1542207790000001</v>
      </c>
      <c r="AH14" s="205">
        <f>VLOOKUP($AE7,$AQ$26:$AV$119,AH$3+1,FALSE)</f>
        <v>3.8860759489999999</v>
      </c>
      <c r="AI14" s="205">
        <f>VLOOKUP($AE7,$AQ$26:$AV$119,AI$3+1,FALSE)</f>
        <v>4.0487804880000002</v>
      </c>
      <c r="AJ14" s="205">
        <f>VLOOKUP($AE7,$AQ$26:$AV$119,AJ$3+1,FALSE)</f>
        <v>4.3310696100000001</v>
      </c>
      <c r="AK14" s="203">
        <f t="shared" si="0"/>
        <v>18.110030264400002</v>
      </c>
      <c r="AL14" s="205">
        <f>VLOOKUP($AK7,$AQ$26:$AV$119,AL$3+1,FALSE)</f>
        <v>38.756335610000001</v>
      </c>
      <c r="AM14" s="205">
        <f>VLOOKUP($AK7,$AQ$26:$AV$119,AM$3+1,FALSE)</f>
        <v>15.16130907</v>
      </c>
      <c r="AN14" s="205">
        <f>VLOOKUP($AK7,$AQ$26:$AV$119,AN$3+1,FALSE)</f>
        <v>18.488033829999999</v>
      </c>
      <c r="AO14" s="205">
        <f>VLOOKUP($AK7,$AQ$26:$AV$119,AO$3+1,FALSE)</f>
        <v>3.0191890319999999</v>
      </c>
      <c r="AP14" s="205">
        <f>VLOOKUP($AK7,$AQ$26:$AV$119,AP$3+1,FALSE)</f>
        <v>15.12528378</v>
      </c>
      <c r="AQ14" s="203">
        <f t="shared" si="7"/>
        <v>5.9752289023999996</v>
      </c>
      <c r="AR14" s="205">
        <f>VLOOKUP($AQ7,$AQ$26:$AV$119,AR$3+1,FALSE)</f>
        <v>6.1926040059999998</v>
      </c>
      <c r="AS14" s="205">
        <f>VLOOKUP($AQ7,$AQ$26:$AV$119,AS$3+1,FALSE)</f>
        <v>3.1631643999999999</v>
      </c>
      <c r="AT14" s="205">
        <f>VLOOKUP($AQ7,$AQ$26:$AV$119,AT$3+1,FALSE)</f>
        <v>2.9307875889999999</v>
      </c>
      <c r="AU14" s="205">
        <f>VLOOKUP($AQ7,$AQ$26:$AV$119,AU$3+1,FALSE)</f>
        <v>7.1346704870000002</v>
      </c>
      <c r="AV14" s="205">
        <f>VLOOKUP($AQ7,$AQ$26:$AV$119,AV$3+1,FALSE)</f>
        <v>10.45491803</v>
      </c>
      <c r="AW14" s="203">
        <f t="shared" si="8"/>
        <v>0.84133701775999992</v>
      </c>
      <c r="AX14" s="205">
        <f>VLOOKUP($AW7,$AQ$26:$AV$119,AX$3+1,FALSE)</f>
        <v>0.80813249700000001</v>
      </c>
      <c r="AY14" s="205">
        <f>VLOOKUP($AW7,$AQ$26:$AV$119,AY$3+1,FALSE)</f>
        <v>0.68126150139999997</v>
      </c>
      <c r="AZ14" s="205">
        <f>VLOOKUP($AW7,$AQ$26:$AV$119,AZ$3+1,FALSE)</f>
        <v>0.6399799222</v>
      </c>
      <c r="BA14" s="205">
        <f>VLOOKUP($AW7,$AQ$26:$AV$119,BA$3+1,FALSE)</f>
        <v>0.99870717519999996</v>
      </c>
      <c r="BB14" s="205">
        <f>VLOOKUP($AW7,$AQ$26:$AV$119,BB$3+1,FALSE)</f>
        <v>1.078603993</v>
      </c>
      <c r="BC14" s="203">
        <f t="shared" si="9"/>
        <v>68.690960615519998</v>
      </c>
      <c r="BD14" s="205">
        <f>VLOOKUP($BC7,$AQ$26:$AV$119,BD$3+1,FALSE)</f>
        <v>1.971895612</v>
      </c>
      <c r="BE14" s="205">
        <f>VLOOKUP($BC7,$AQ$26:$AV$119,BE$3+1,FALSE)</f>
        <v>1.000597253</v>
      </c>
      <c r="BF14" s="205">
        <f>VLOOKUP($BC7,$AQ$26:$AV$119,BF$3+1,FALSE)</f>
        <v>0.69031021260000003</v>
      </c>
      <c r="BG14" s="205">
        <f>VLOOKUP($BC7,$AQ$26:$AV$119,BG$3+1,FALSE)</f>
        <v>346.5</v>
      </c>
      <c r="BH14" s="205">
        <f>VLOOKUP($BC7,$AQ$26:$AV$119,BH$3+1,FALSE)</f>
        <v>-6.7080000000000002</v>
      </c>
      <c r="BI14" s="203">
        <f t="shared" si="1"/>
        <v>0.99881947439999996</v>
      </c>
      <c r="BJ14" s="205">
        <f>VLOOKUP($BI7,$AQ$26:$AV$119,BJ$3+1,FALSE)</f>
        <v>1.151882302</v>
      </c>
      <c r="BK14" s="205">
        <f>VLOOKUP($BI7,$AQ$26:$AV$119,BK$3+1,FALSE)</f>
        <v>1.1018927439999999</v>
      </c>
      <c r="BL14" s="205">
        <f>VLOOKUP($BI7,$AQ$26:$AV$119,BL$3+1,FALSE)</f>
        <v>0.84599044079999997</v>
      </c>
      <c r="BM14" s="205">
        <f>VLOOKUP($BI7,$AQ$26:$AV$119,BM$3+1,FALSE)</f>
        <v>1.1742944319999999</v>
      </c>
      <c r="BN14" s="250">
        <f>VLOOKUP($BI7,$AQ$26:$AV$119,BN$3+1,FALSE)</f>
        <v>0.72003745320000001</v>
      </c>
    </row>
    <row r="15" spans="1:66" s="124" customFormat="1" x14ac:dyDescent="0.15">
      <c r="A15" s="177" t="e" vm="6">
        <v>#VALUE!</v>
      </c>
      <c r="B15" s="245"/>
      <c r="C15" s="246">
        <f>D15+AY66</f>
        <v>11027.48665717</v>
      </c>
      <c r="D15" s="246" cm="1">
        <f t="array" ref="D15">_FV(A15,"Market cap",TRUE)/1000000</f>
        <v>11015.421097</v>
      </c>
      <c r="E15" s="247" cm="1">
        <f t="array" ref="E15">_FV(A15,"Price")</f>
        <v>41.27</v>
      </c>
      <c r="F15" s="248" cm="1">
        <f t="array" ref="F15">_FV(A15,"Shares outstanding",TRUE)/1000000</f>
        <v>266.91109999999998</v>
      </c>
      <c r="G15" s="391">
        <f>AVERAGE(H15:L15)</f>
        <v>-3.2845041280000001E-2</v>
      </c>
      <c r="H15" s="205">
        <v>0</v>
      </c>
      <c r="I15" s="205">
        <v>0</v>
      </c>
      <c r="J15" s="205">
        <v>0</v>
      </c>
      <c r="K15" s="205">
        <v>0</v>
      </c>
      <c r="L15" s="205">
        <f t="shared" ref="L15" si="10">VLOOKUP($G$7,$AX$26:$BA$119,L$3+1,FALSE)</f>
        <v>-0.16422520639999999</v>
      </c>
      <c r="M15" s="192">
        <f>AVERAGE(N15:R15)</f>
        <v>10.984907262</v>
      </c>
      <c r="N15" s="205">
        <v>0</v>
      </c>
      <c r="O15" s="205">
        <v>0</v>
      </c>
      <c r="P15" s="205">
        <v>0</v>
      </c>
      <c r="Q15" s="205">
        <v>0</v>
      </c>
      <c r="R15" s="248">
        <f t="shared" ref="R15" si="11">VLOOKUP($M7,$AX$26:$BA$119,R$3+1,FALSE)</f>
        <v>54.924536310000001</v>
      </c>
      <c r="S15" s="192">
        <f>AVERAGE(T15:X15)</f>
        <v>-8.2983759639999999</v>
      </c>
      <c r="T15" s="205">
        <v>0</v>
      </c>
      <c r="U15" s="205">
        <v>0</v>
      </c>
      <c r="V15" s="205">
        <v>0</v>
      </c>
      <c r="W15" s="205">
        <v>0</v>
      </c>
      <c r="X15" s="248">
        <f t="shared" ref="X15" si="12">VLOOKUP($S7,$AX$26:$BA$119,X$3+1,FALSE)</f>
        <v>-41.491879820000001</v>
      </c>
      <c r="Y15" s="192">
        <f>AVERAGE(Z15:AD15)</f>
        <v>1.2553543108</v>
      </c>
      <c r="Z15" s="205">
        <v>0</v>
      </c>
      <c r="AA15" s="205">
        <v>0</v>
      </c>
      <c r="AB15" s="205">
        <v>0</v>
      </c>
      <c r="AC15" s="205">
        <v>0</v>
      </c>
      <c r="AD15" s="249">
        <f t="shared" ref="AD15" si="13">VLOOKUP($Y$7,$AX$26:$BA$119,AD$3+1,FALSE)</f>
        <v>6.2767715539999998</v>
      </c>
      <c r="AE15" s="203">
        <f>AVERAGE(AF15:AJ15)</f>
        <v>0.15574095977999999</v>
      </c>
      <c r="AF15" s="205">
        <v>0</v>
      </c>
      <c r="AG15" s="205">
        <v>0</v>
      </c>
      <c r="AH15" s="205">
        <v>0</v>
      </c>
      <c r="AI15" s="205">
        <v>0</v>
      </c>
      <c r="AJ15" s="205">
        <f t="shared" ref="AJ15" si="14">VLOOKUP($AE7,$AX$26:$BA$119,AJ$3+1,FALSE)</f>
        <v>0.77870479889999999</v>
      </c>
      <c r="AK15" s="203">
        <f t="shared" si="0"/>
        <v>-7.3073608600000002</v>
      </c>
      <c r="AL15" s="205">
        <v>0</v>
      </c>
      <c r="AM15" s="205">
        <v>0</v>
      </c>
      <c r="AN15" s="205">
        <v>0</v>
      </c>
      <c r="AO15" s="205">
        <v>0</v>
      </c>
      <c r="AP15" s="205">
        <f t="shared" ref="AP15" si="15">VLOOKUP($AK7,$AX$26:$BA$119,AP$3+1,FALSE)</f>
        <v>-36.5368043</v>
      </c>
      <c r="AQ15" s="203">
        <f>AVERAGE(AR15:AV15)</f>
        <v>0.40358061300000003</v>
      </c>
      <c r="AR15" s="205">
        <v>0</v>
      </c>
      <c r="AS15" s="205">
        <v>0</v>
      </c>
      <c r="AT15" s="205">
        <v>0</v>
      </c>
      <c r="AU15" s="205">
        <v>0</v>
      </c>
      <c r="AV15" s="205">
        <f t="shared" ref="AV15" si="16">VLOOKUP($AQ7,$AX$26:$BA$119,AV$3+1,FALSE)</f>
        <v>2.0179030650000001</v>
      </c>
      <c r="AW15" s="203">
        <f>AVERAGE(AX15:BB15)</f>
        <v>3.8330882519999998E-2</v>
      </c>
      <c r="AX15" s="205">
        <v>0</v>
      </c>
      <c r="AY15" s="205">
        <v>0</v>
      </c>
      <c r="AZ15" s="205">
        <v>0</v>
      </c>
      <c r="BA15" s="205">
        <v>0</v>
      </c>
      <c r="BB15" s="205">
        <f t="shared" ref="BB15" si="17">VLOOKUP($AW7,$AX$26:$BA$119,BB$3+1,FALSE)</f>
        <v>0.19165441259999999</v>
      </c>
      <c r="BC15" s="203">
        <f>AVERAGE(BD15:BH15)</f>
        <v>2.9642813000000001E-3</v>
      </c>
      <c r="BD15" s="205">
        <v>0</v>
      </c>
      <c r="BE15" s="205">
        <v>0</v>
      </c>
      <c r="BF15" s="205">
        <v>0</v>
      </c>
      <c r="BG15" s="205">
        <v>0</v>
      </c>
      <c r="BH15" s="205">
        <f t="shared" ref="BH15" si="18">VLOOKUP($BC7,$AX$26:$BA$119,BH$3+1,FALSE)</f>
        <v>1.48214065E-2</v>
      </c>
      <c r="BI15" s="203">
        <f t="shared" si="1"/>
        <v>1.2922277397999999</v>
      </c>
      <c r="BJ15" s="205">
        <v>0</v>
      </c>
      <c r="BK15" s="205">
        <v>0</v>
      </c>
      <c r="BL15" s="205">
        <v>0</v>
      </c>
      <c r="BM15" s="205">
        <v>0</v>
      </c>
      <c r="BN15" s="250">
        <f t="shared" ref="BN15" si="19">VLOOKUP($BI7,$AX$26:$BA$119,BN$3+1,FALSE)</f>
        <v>6.4611386990000002</v>
      </c>
    </row>
    <row r="16" spans="1:66" s="124" customFormat="1" x14ac:dyDescent="0.15">
      <c r="A16" s="177" t="e" vm="4">
        <v>#VALUE!</v>
      </c>
      <c r="B16" s="245"/>
      <c r="C16" s="246">
        <f>D16+BD67</f>
        <v>5498.6365224480005</v>
      </c>
      <c r="D16" s="246" cm="1">
        <f t="array" ref="D16">_FV(A16,"Market cap",TRUE)/1000000</f>
        <v>5498.4646890000004</v>
      </c>
      <c r="E16" s="247" cm="1">
        <f t="array" ref="E16">_FV(A16,"Price")</f>
        <v>140.88</v>
      </c>
      <c r="F16" s="248" cm="1">
        <f t="array" ref="F16">_FV(A16,"Shares outstanding",TRUE)/1000000</f>
        <v>39.029420000000002</v>
      </c>
      <c r="G16" s="391">
        <f t="shared" si="2"/>
        <v>0.16918392860000001</v>
      </c>
      <c r="H16" s="205">
        <f>VLOOKUP(G$7,$BC$26:$BH$119,H$3+1,FALSE)</f>
        <v>0.1177141793</v>
      </c>
      <c r="I16" s="205">
        <f>VLOOKUP($G$7,$BC$26:$BH$119,I$3+1,FALSE)</f>
        <v>0.1600719575</v>
      </c>
      <c r="J16" s="205">
        <f>VLOOKUP($G$7,$BC$26:$BH$119,J$3+1,FALSE)</f>
        <v>0.1792540389</v>
      </c>
      <c r="K16" s="205">
        <f>VLOOKUP($G$7,$BC$26:$BH$119,K$3+1,FALSE)</f>
        <v>0.2263932635</v>
      </c>
      <c r="L16" s="205">
        <f>VLOOKUP($G$7,$BC$26:$BH$119,L$3+1,FALSE)</f>
        <v>0.16248620380000001</v>
      </c>
      <c r="M16" s="192">
        <f t="shared" si="3"/>
        <v>11.814828240000001</v>
      </c>
      <c r="N16" s="248">
        <f>VLOOKUP(M$7,$BC$26:$BH$119,N$3+1,FALSE)</f>
        <v>10.18689414</v>
      </c>
      <c r="O16" s="248">
        <f>VLOOKUP($M7,$BC$26:$BH$119,O$3+1,FALSE)</f>
        <v>11.696715040000001</v>
      </c>
      <c r="P16" s="248">
        <f>VLOOKUP($M7,$BC$26:$BH$119,P$3+1,FALSE)</f>
        <v>10.54734738</v>
      </c>
      <c r="Q16" s="248">
        <f>VLOOKUP($M7,$BC$26:$BH$119,Q$3+1,FALSE)</f>
        <v>14.942169010000001</v>
      </c>
      <c r="R16" s="248">
        <f>VLOOKUP($M7,$BC$26:$BH$119,R$3+1,FALSE)</f>
        <v>11.701015630000001</v>
      </c>
      <c r="S16" s="192">
        <f t="shared" si="4"/>
        <v>58.204245386000004</v>
      </c>
      <c r="T16" s="248">
        <f>VLOOKUP(S$7,$BC$26:$BH$119,T$3+1,FALSE)</f>
        <v>58.145905040000002</v>
      </c>
      <c r="U16" s="248">
        <f>VLOOKUP($S7,$BC$26:$BH$119,U$3+1,FALSE)</f>
        <v>56.9259591</v>
      </c>
      <c r="V16" s="248">
        <f>VLOOKUP($S7,$BC$26:$BH$119,V$3+1,FALSE)</f>
        <v>48.922648410000001</v>
      </c>
      <c r="W16" s="248">
        <f>VLOOKUP($S7,$BC$26:$BH$119,W$3+1,FALSE)</f>
        <v>59.226122500000002</v>
      </c>
      <c r="X16" s="248">
        <f>VLOOKUP($S7,$BC$26:$BH$119,X$3+1,FALSE)</f>
        <v>67.800591879999999</v>
      </c>
      <c r="Y16" s="192">
        <f t="shared" si="5"/>
        <v>9.9658149422000015</v>
      </c>
      <c r="Z16" s="249">
        <f>VLOOKUP($Y$7,$BC$26:$BH$119,Z$3+1,FALSE)</f>
        <v>9.1751195150000004</v>
      </c>
      <c r="AA16" s="249">
        <f>VLOOKUP($Y$7,$BC$26:$BH$119,AA$3+1,FALSE)</f>
        <v>9.2084833830000008</v>
      </c>
      <c r="AB16" s="249">
        <f>VLOOKUP($Y$7,$BC$26:$BH$119,AB$3+1,FALSE)</f>
        <v>9.8989891229999998</v>
      </c>
      <c r="AC16" s="249">
        <f>VLOOKUP($Y$7,$BC$26:$BH$119,AC$3+1,FALSE)</f>
        <v>10.32711211</v>
      </c>
      <c r="AD16" s="249">
        <f>VLOOKUP($Y$7,$BC$26:$BH$119,AD$3+1,FALSE)</f>
        <v>11.21937058</v>
      </c>
      <c r="AE16" s="203">
        <f t="shared" si="6"/>
        <v>8.2798690887999999</v>
      </c>
      <c r="AF16" s="205">
        <f>VLOOKUP($AE7,$BC$26:$BH$119,AF$3+1,FALSE)</f>
        <v>6.1647838049999999</v>
      </c>
      <c r="AG16" s="205">
        <f>VLOOKUP($AE7,$BC$26:$BH$119,AG$3+1,FALSE)</f>
        <v>7.1738090339999996</v>
      </c>
      <c r="AH16" s="205">
        <f>VLOOKUP($AE7,$BC$26:$BH$119,AH$3+1,FALSE)</f>
        <v>8.2305054379999998</v>
      </c>
      <c r="AI16" s="205">
        <f>VLOOKUP($AE7,$BC$26:$BH$119,AI$3+1,FALSE)</f>
        <v>9.2670615569999999</v>
      </c>
      <c r="AJ16" s="205">
        <f>VLOOKUP($AE7,$BC$26:$BH$119,AJ$3+1,FALSE)</f>
        <v>10.56318561</v>
      </c>
      <c r="AK16" s="203">
        <f t="shared" si="0"/>
        <v>36.660127156000001</v>
      </c>
      <c r="AL16" s="205">
        <f>VLOOKUP($AK7,$BC$26:$BH$119,AL$3+1,FALSE)</f>
        <v>37.736464669999997</v>
      </c>
      <c r="AM16" s="205">
        <f>VLOOKUP($AK7,$BC$26:$BH$119,AM$3+1,FALSE)</f>
        <v>38.099204669999999</v>
      </c>
      <c r="AN16" s="205">
        <f>VLOOKUP($AK7,$BC$26:$BH$119,AN$3+1,FALSE)</f>
        <v>29.693069909999998</v>
      </c>
      <c r="AO16" s="205">
        <f>VLOOKUP($AK7,$BC$26:$BH$119,AO$3+1,FALSE)</f>
        <v>40.081951279999998</v>
      </c>
      <c r="AP16" s="205">
        <f>VLOOKUP($AK7,$BC$26:$BH$119,AP$3+1,FALSE)</f>
        <v>37.689945250000001</v>
      </c>
      <c r="AQ16" s="203">
        <f t="shared" ref="AQ16:AQ18" si="20">AVERAGE(AR16:AV16)</f>
        <v>3.7556966853999993</v>
      </c>
      <c r="AR16" s="205">
        <f>VLOOKUP($AQ7,$BC$26:$BH$119,AR$3+1,FALSE)</f>
        <v>3.5836179590000001</v>
      </c>
      <c r="AS16" s="205">
        <f>VLOOKUP($AQ7,$BC$26:$BH$119,AS$3+1,FALSE)</f>
        <v>3.6780613249999998</v>
      </c>
      <c r="AT16" s="205">
        <f>VLOOKUP($AQ7,$BC$26:$BH$119,AT$3+1,FALSE)</f>
        <v>4.1213701719999998</v>
      </c>
      <c r="AU16" s="205">
        <f>VLOOKUP($AQ7,$BC$26:$BH$119,AU$3+1,FALSE)</f>
        <v>3.6231445710000001</v>
      </c>
      <c r="AV16" s="205">
        <f>VLOOKUP($AQ7,$BC$26:$BH$119,AV$3+1,FALSE)</f>
        <v>3.7722894</v>
      </c>
      <c r="AW16" s="203">
        <f t="shared" ref="AW16:AW18" si="21">AVERAGE(AX16:BB16)</f>
        <v>0.41840464564000002</v>
      </c>
      <c r="AX16" s="205">
        <f>VLOOKUP($AW7,$BC$26:$BH$119,AX$3+1,FALSE)</f>
        <v>0.36087809869999998</v>
      </c>
      <c r="AY16" s="205">
        <f>VLOOKUP($AW7,$BC$26:$BH$119,AY$3+1,FALSE)</f>
        <v>0.38876348859999998</v>
      </c>
      <c r="AZ16" s="205">
        <f>VLOOKUP($AW7,$BC$26:$BH$119,AZ$3+1,FALSE)</f>
        <v>0.4274742158</v>
      </c>
      <c r="BA16" s="205">
        <f>VLOOKUP($AW7,$BC$26:$BH$119,BA$3+1,FALSE)</f>
        <v>0.45104292909999999</v>
      </c>
      <c r="BB16" s="205">
        <f>VLOOKUP($AW7,$BC$26:$BH$119,BB$3+1,FALSE)</f>
        <v>0.46386449600000002</v>
      </c>
      <c r="BC16" s="203">
        <f t="shared" ref="BC16:BC18" si="22">AVERAGE(BD16:BH16)</f>
        <v>3.904418028E-2</v>
      </c>
      <c r="BD16" s="205">
        <v>0</v>
      </c>
      <c r="BE16" s="205">
        <v>0</v>
      </c>
      <c r="BF16" s="205">
        <v>0</v>
      </c>
      <c r="BG16" s="205">
        <f>VLOOKUP($BC7,$BC$26:$BH$119,BG$3+1,FALSE)</f>
        <v>0.1129840141</v>
      </c>
      <c r="BH16" s="205">
        <f>VLOOKUP($BC7,$BC$26:$BH$119,BH$3+1,FALSE)</f>
        <v>8.2236887300000006E-2</v>
      </c>
      <c r="BI16" s="203">
        <f t="shared" si="1"/>
        <v>1.9154924404000002</v>
      </c>
      <c r="BJ16" s="205">
        <f>VLOOKUP($BI7,$BC$26:$BH$119,BJ$3+1,FALSE)</f>
        <v>2.2280333470000002</v>
      </c>
      <c r="BK16" s="205">
        <f>VLOOKUP($BI7,$BC$26:$BH$119,BK$3+1,FALSE)</f>
        <v>1.924588765</v>
      </c>
      <c r="BL16" s="205">
        <f>VLOOKUP($BI7,$BC$26:$BH$119,BL$3+1,FALSE)</f>
        <v>1.7703553540000001</v>
      </c>
      <c r="BM16" s="205">
        <f>VLOOKUP($BI7,$BC$26:$BH$119,BM$3+1,FALSE)</f>
        <v>1.858776835</v>
      </c>
      <c r="BN16" s="250">
        <f>VLOOKUP($BI7,$BC$26:$BH$119,BN$3+1,FALSE)</f>
        <v>1.7957079010000001</v>
      </c>
    </row>
    <row r="17" spans="1:102" s="124" customFormat="1" x14ac:dyDescent="0.15">
      <c r="A17" s="177" t="e" vm="3">
        <v>#VALUE!</v>
      </c>
      <c r="B17" s="245"/>
      <c r="C17" s="246">
        <f>D17+BK67</f>
        <v>233339.8091343964</v>
      </c>
      <c r="D17" s="246" cm="1">
        <f t="array" ref="D17">_FV(A17,"Market cap",TRUE)/1000000</f>
        <v>233339.61655999999</v>
      </c>
      <c r="E17" s="247" cm="1">
        <f t="array" ref="E17">_FV(A17,"Price")</f>
        <v>56.17</v>
      </c>
      <c r="F17" s="248" cm="1">
        <f t="array" ref="F17">_FV(A17,"Shares outstanding",TRUE)/1000000</f>
        <v>4154.1679999999997</v>
      </c>
      <c r="G17" s="391">
        <f t="shared" si="2"/>
        <v>0.20926422012999998</v>
      </c>
      <c r="H17" s="205">
        <f>VLOOKUP(G$7,$BJ$26:$BO$119,H$3+1,FALSE)</f>
        <v>0.1452893237</v>
      </c>
      <c r="I17" s="205">
        <f>VLOOKUP($G$7,$BJ$26:$BO$119,I$3+1,FALSE)</f>
        <v>2.5460605500000001E-3</v>
      </c>
      <c r="J17" s="205">
        <f>VLOOKUP($G$7,$BJ$26:$BO$119,J$3+1,FALSE)</f>
        <v>0.34616186589999998</v>
      </c>
      <c r="K17" s="205">
        <f>VLOOKUP($G$7,$BJ$26:$BO$119,K$3+1,FALSE)</f>
        <v>0.29572784810000002</v>
      </c>
      <c r="L17" s="205">
        <f>VLOOKUP($G$7,$BJ$26:$BO$119,L$3+1,FALSE)</f>
        <v>0.25659600240000002</v>
      </c>
      <c r="M17" s="192">
        <f t="shared" si="3"/>
        <v>4.1206680233999995</v>
      </c>
      <c r="N17" s="248">
        <f>VLOOKUP(M$7,$BJ$26:$BO$119,N$3+1,FALSE)</f>
        <v>3.3172683059999999</v>
      </c>
      <c r="O17" s="248">
        <f>VLOOKUP($M7,$BJ$26:$BO$119,O$3+1,FALSE)</f>
        <v>4.609888303</v>
      </c>
      <c r="P17" s="248">
        <f>VLOOKUP($M7,$BJ$26:$BO$119,P$3+1,FALSE)</f>
        <v>4.0408502449999997</v>
      </c>
      <c r="Q17" s="248">
        <f>VLOOKUP($M7,$BJ$26:$BO$119,Q$3+1,FALSE)</f>
        <v>3.6241552910000001</v>
      </c>
      <c r="R17" s="248">
        <f>VLOOKUP($M7,$BJ$26:$BO$119,R$3+1,FALSE)</f>
        <v>5.0111779719999996</v>
      </c>
      <c r="S17" s="192">
        <f t="shared" si="4"/>
        <v>428.2901409619999</v>
      </c>
      <c r="T17" s="248">
        <f>VLOOKUP(S$7,$BJ$26:$BO$119,T$3+1,FALSE)</f>
        <v>16.57253253</v>
      </c>
      <c r="U17" s="248">
        <f>VLOOKUP($S7,$BJ$26:$BO$119,U$3+1,FALSE)</f>
        <v>2067.3253639999998</v>
      </c>
      <c r="V17" s="248">
        <f>VLOOKUP($S7,$BJ$26:$BO$119,V$3+1,FALSE)</f>
        <v>18.048041569999999</v>
      </c>
      <c r="W17" s="248">
        <f>VLOOKUP($S7,$BJ$26:$BO$119,W$3+1,FALSE)</f>
        <v>15.93316212</v>
      </c>
      <c r="X17" s="248">
        <f>VLOOKUP($S7,$BJ$26:$BO$119,X$3+1,FALSE)</f>
        <v>23.57160459</v>
      </c>
      <c r="Y17" s="192">
        <f t="shared" si="5"/>
        <v>9.6434941322000007</v>
      </c>
      <c r="Z17" s="249">
        <f>VLOOKUP($Y$7,$BJ$26:$BO$119,Z$3+1,FALSE)</f>
        <v>13.099029509999999</v>
      </c>
      <c r="AA17" s="249">
        <f>VLOOKUP($Y$7,$BJ$26:$BO$119,AA$3+1,FALSE)</f>
        <v>8.8514648640000004</v>
      </c>
      <c r="AB17" s="249">
        <f>VLOOKUP($Y$7,$BJ$26:$BO$119,AB$3+1,FALSE)</f>
        <v>7.538962497</v>
      </c>
      <c r="AC17" s="249">
        <f>VLOOKUP($Y$7,$BJ$26:$BO$119,AC$3+1,FALSE)</f>
        <v>8.9518413599999995</v>
      </c>
      <c r="AD17" s="249">
        <f>VLOOKUP($Y$7,$BJ$26:$BO$119,AD$3+1,FALSE)</f>
        <v>9.7761724300000008</v>
      </c>
      <c r="AE17" s="203">
        <f t="shared" si="6"/>
        <v>10.941703262199999</v>
      </c>
      <c r="AF17" s="205">
        <f>VLOOKUP($AE7,$BJ$26:$BO$119,AF$3+1,FALSE)</f>
        <v>9.5078233310000009</v>
      </c>
      <c r="AG17" s="205">
        <f>VLOOKUP($AE7,$BJ$26:$BO$119,AG$3+1,FALSE)</f>
        <v>10.10653555</v>
      </c>
      <c r="AH17" s="205">
        <f>VLOOKUP($AE7,$BJ$26:$BO$119,AH$3+1,FALSE)</f>
        <v>11.65596227</v>
      </c>
      <c r="AI17" s="205">
        <f>VLOOKUP($AE7,$BJ$26:$BO$119,AI$3+1,FALSE)</f>
        <v>11.63857413</v>
      </c>
      <c r="AJ17" s="205">
        <f>VLOOKUP($AE7,$BJ$26:$BO$119,AJ$3+1,FALSE)</f>
        <v>11.799621030000001</v>
      </c>
      <c r="AK17" s="203">
        <f t="shared" si="0"/>
        <v>13.416910139999999</v>
      </c>
      <c r="AL17" s="205">
        <f>VLOOKUP($AK7,$BJ$26:$BO$119,AL$3+1,FALSE)</f>
        <v>11.74384249</v>
      </c>
      <c r="AM17" s="205">
        <f>VLOOKUP($AK7,$BJ$26:$BO$119,AM$3+1,FALSE)</f>
        <v>15.08846235</v>
      </c>
      <c r="AN17" s="205">
        <f>VLOOKUP($AK7,$BJ$26:$BO$119,AN$3+1,FALSE)</f>
        <v>13.52970472</v>
      </c>
      <c r="AO17" s="205">
        <f>VLOOKUP($AK7,$BJ$26:$BO$119,AO$3+1,FALSE)</f>
        <v>11.08894946</v>
      </c>
      <c r="AP17" s="205">
        <f>VLOOKUP($AK7,$BJ$26:$BO$119,AP$3+1,FALSE)</f>
        <v>15.63359168</v>
      </c>
      <c r="AQ17" s="203">
        <f t="shared" si="20"/>
        <v>4.6293167681999998</v>
      </c>
      <c r="AR17" s="205">
        <f>VLOOKUP($AQ7,$BJ$26:$BO$119,AR$3+1,FALSE)</f>
        <v>4.799540092</v>
      </c>
      <c r="AS17" s="205">
        <f>VLOOKUP($AQ7,$BJ$26:$BO$119,AS$3+1,FALSE)</f>
        <v>4.696753309</v>
      </c>
      <c r="AT17" s="205">
        <f>VLOOKUP($AQ7,$BJ$26:$BO$119,AT$3+1,FALSE)</f>
        <v>4.5346846059999999</v>
      </c>
      <c r="AU17" s="205">
        <f>VLOOKUP($AQ7,$BJ$26:$BO$119,AU$3+1,FALSE)</f>
        <v>4.2054934739999998</v>
      </c>
      <c r="AV17" s="205">
        <f>VLOOKUP($AQ7,$BJ$26:$BO$119,AV$3+1,FALSE)</f>
        <v>4.9101123600000003</v>
      </c>
      <c r="AW17" s="203">
        <f t="shared" si="21"/>
        <v>0.58539548496000005</v>
      </c>
      <c r="AX17" s="205">
        <f>VLOOKUP($AW7,$BJ$26:$BO$119,AX$3+1,FALSE)</f>
        <v>0.49054060300000002</v>
      </c>
      <c r="AY17" s="205">
        <f>VLOOKUP($AW7,$BJ$26:$BO$119,AY$3+1,FALSE)</f>
        <v>0.6028460068</v>
      </c>
      <c r="AZ17" s="205">
        <f>VLOOKUP($AW7,$BJ$26:$BO$119,AZ$3+1,FALSE)</f>
        <v>0.65671367069999997</v>
      </c>
      <c r="BA17" s="205">
        <f>VLOOKUP($AW7,$BJ$26:$BO$119,BA$3+1,FALSE)</f>
        <v>0.60022350369999999</v>
      </c>
      <c r="BB17" s="205">
        <f>VLOOKUP($AW7,$BJ$26:$BO$119,BB$3+1,FALSE)</f>
        <v>0.57665364060000002</v>
      </c>
      <c r="BC17" s="203">
        <f t="shared" si="22"/>
        <v>0.36290704891999997</v>
      </c>
      <c r="BD17" s="205">
        <f>VLOOKUP($BC7,$BJ$26:$BO$119,BD$3+1,FALSE)</f>
        <v>0.38896532950000001</v>
      </c>
      <c r="BE17" s="205">
        <f>VLOOKUP($BC7,$BJ$26:$BO$119,BE$3+1,FALSE)</f>
        <v>0.47058142759999999</v>
      </c>
      <c r="BF17" s="205">
        <f>VLOOKUP($BC7,$BJ$26:$BO$119,BF$3+1,FALSE)</f>
        <v>0.43117571710000002</v>
      </c>
      <c r="BG17" s="205">
        <f>VLOOKUP($BC7,$BJ$26:$BO$119,BG$3+1,FALSE)</f>
        <v>0.30532700419999997</v>
      </c>
      <c r="BH17" s="205">
        <f>VLOOKUP($BC7,$BJ$26:$BO$119,BH$3+1,FALSE)</f>
        <v>0.21848576619999999</v>
      </c>
      <c r="BI17" s="203">
        <f t="shared" si="1"/>
        <v>2.0075013194000002</v>
      </c>
      <c r="BJ17" s="205">
        <f>VLOOKUP($BI7,$BJ$26:$BO$119,BJ$3+1,FALSE)</f>
        <v>3.034586521</v>
      </c>
      <c r="BK17" s="205">
        <f>VLOOKUP($BI7,$BJ$26:$BO$119,BK$3+1,FALSE)</f>
        <v>2.2872942479999998</v>
      </c>
      <c r="BL17" s="205">
        <f>VLOOKUP($BI7,$BJ$26:$BO$119,BL$3+1,FALSE)</f>
        <v>1.5058968210000001</v>
      </c>
      <c r="BM17" s="205">
        <f>VLOOKUP($BI7,$BJ$26:$BO$119,BM$3+1,FALSE)</f>
        <v>1.7201452770000001</v>
      </c>
      <c r="BN17" s="250">
        <f>VLOOKUP($BI7,$BJ$26:$BO$119,BN$3+1,FALSE)</f>
        <v>1.4895837300000001</v>
      </c>
    </row>
    <row r="18" spans="1:102" s="124" customFormat="1" x14ac:dyDescent="0.15">
      <c r="A18" s="177" t="e" vm="5">
        <v>#VALUE!</v>
      </c>
      <c r="B18" s="245"/>
      <c r="C18" s="246">
        <f>D18+BR67</f>
        <v>6720.9699888137702</v>
      </c>
      <c r="D18" s="246" cm="1">
        <f t="array" ref="D18">_FV(A18,"Market cap",TRUE)/1000000</f>
        <v>6721.0278790000002</v>
      </c>
      <c r="E18" s="247" cm="1">
        <f t="array" ref="E18">_FV(A18,"Price")</f>
        <v>167.85</v>
      </c>
      <c r="F18" s="248" cm="1">
        <f t="array" ref="F18">_FV(A18,"Shares outstanding",TRUE)/1000000</f>
        <v>40.041870000000003</v>
      </c>
      <c r="G18" s="391">
        <f>AVERAGE(H18:L18)</f>
        <v>2.4689197703800004E-2</v>
      </c>
      <c r="H18" s="205">
        <f>VLOOKUP(G$7,$BQ$26:$BV$119,H$3+1,FALSE)</f>
        <v>4.5244586330000003E-2</v>
      </c>
      <c r="I18" s="205">
        <f>VLOOKUP($G$7,$BQ$26:$BV$119,I$3+1,FALSE)</f>
        <v>0.10084624120000001</v>
      </c>
      <c r="J18" s="205">
        <f>VLOOKUP($G$7,$BQ$26:$BV$119,J$3+1,FALSE)</f>
        <v>0.10104272810000001</v>
      </c>
      <c r="K18" s="205">
        <f>VLOOKUP($G$7,$BQ$26:$BV$119,K$3+1,FALSE)</f>
        <v>-8.1409553110000001E-3</v>
      </c>
      <c r="L18" s="205">
        <f>VLOOKUP($G$7,$BQ$26:$BV$119,L$3+1,FALSE)</f>
        <v>-0.1155466118</v>
      </c>
      <c r="M18" s="192">
        <f t="shared" si="3"/>
        <v>10.0415354572</v>
      </c>
      <c r="N18" s="248">
        <f>VLOOKUP(M$7,$BQ$26:$BV$119,N$3+1,FALSE)</f>
        <v>5.6714043030000001</v>
      </c>
      <c r="O18" s="248">
        <f>VLOOKUP($M7,$BQ$26:$BV$119,O$3+1,FALSE)</f>
        <v>9.1574409429999992</v>
      </c>
      <c r="P18" s="248">
        <f>VLOOKUP($M7,$BQ$26:$BV$119,P$3+1,FALSE)</f>
        <v>12.21853187</v>
      </c>
      <c r="Q18" s="248">
        <f>VLOOKUP($M7,$BQ$26:$BV$119,Q$3+1,FALSE)</f>
        <v>12.969027730000001</v>
      </c>
      <c r="R18" s="248">
        <f>VLOOKUP($M7,$BQ$26:$BV$119,R$3+1,FALSE)</f>
        <v>10.191272440000001</v>
      </c>
      <c r="S18" s="192">
        <f t="shared" si="4"/>
        <v>-172.72146337599997</v>
      </c>
      <c r="T18" s="248">
        <f>VLOOKUP(S$7,$BQ$26:$BV$119,T$3+1,FALSE)</f>
        <v>92.676376989999994</v>
      </c>
      <c r="U18" s="248">
        <f>VLOOKUP($S7,$BQ$26:$BV$119,U$3+1,FALSE)</f>
        <v>66.766327630000006</v>
      </c>
      <c r="V18" s="248">
        <f>VLOOKUP($S7,$BQ$26:$BV$119,V$3+1,FALSE)</f>
        <v>84.066343500000002</v>
      </c>
      <c r="W18" s="248">
        <f>VLOOKUP($S7,$BQ$26:$BV$119,W$3+1,FALSE)</f>
        <v>-1046.0608749999999</v>
      </c>
      <c r="X18" s="248">
        <f>VLOOKUP($S7,$BQ$26:$BV$119,X$3+1,FALSE)</f>
        <v>-61.055489999999999</v>
      </c>
      <c r="Y18" s="192">
        <f t="shared" si="5"/>
        <v>15.363164192000003</v>
      </c>
      <c r="Z18" s="249">
        <f>VLOOKUP($Y$7,$BQ$26:$BV$119,Z$3+1,FALSE)</f>
        <v>10.16430705</v>
      </c>
      <c r="AA18" s="249">
        <f>VLOOKUP($Y$7,$BQ$26:$BV$119,AA$3+1,FALSE)</f>
        <v>12.903353859999999</v>
      </c>
      <c r="AB18" s="249">
        <f>VLOOKUP($Y$7,$BQ$26:$BV$119,AB$3+1,FALSE)</f>
        <v>16.605267220000002</v>
      </c>
      <c r="AC18" s="249">
        <f>VLOOKUP($Y$7,$BQ$26:$BV$119,AC$3+1,FALSE)</f>
        <v>18.817663960000001</v>
      </c>
      <c r="AD18" s="249">
        <f>VLOOKUP($Y$7,$BQ$26:$BV$119,AD$3+1,FALSE)</f>
        <v>18.32522887</v>
      </c>
      <c r="AE18" s="203">
        <f t="shared" si="6"/>
        <v>10.717585244000002</v>
      </c>
      <c r="AF18" s="205">
        <f>VLOOKUP($AE7,$BQ$26:$BV$119,AF$3+1,FALSE)</f>
        <v>7.5148936180000003</v>
      </c>
      <c r="AG18" s="205">
        <f>VLOOKUP($AE7,$BQ$26:$BV$119,AG$3+1,FALSE)</f>
        <v>9.4873666720000003</v>
      </c>
      <c r="AH18" s="205">
        <f>VLOOKUP($AE7,$BQ$26:$BV$119,AH$3+1,FALSE)</f>
        <v>11.5439401</v>
      </c>
      <c r="AI18" s="205">
        <f>VLOOKUP($AE7,$BQ$26:$BV$119,AI$3+1,FALSE)</f>
        <v>12.356361890000001</v>
      </c>
      <c r="AJ18" s="205">
        <f>VLOOKUP($AE7,$BQ$26:$BV$119,AJ$3+1,FALSE)</f>
        <v>12.68536394</v>
      </c>
      <c r="AK18" s="203">
        <f t="shared" si="0"/>
        <v>50.488120156000015</v>
      </c>
      <c r="AL18" s="205">
        <f>VLOOKUP($AK7,$BQ$26:$BV$119,AL$3+1,FALSE)</f>
        <v>40.977270480000001</v>
      </c>
      <c r="AM18" s="205">
        <f>VLOOKUP($AK7,$BQ$26:$BV$119,AM$3+1,FALSE)</f>
        <v>46.546221379999999</v>
      </c>
      <c r="AN18" s="205">
        <f>VLOOKUP($AK7,$BQ$26:$BV$119,AN$3+1,FALSE)</f>
        <v>60.465329480000001</v>
      </c>
      <c r="AO18" s="205">
        <f>VLOOKUP($AK7,$BQ$26:$BV$119,AO$3+1,FALSE)</f>
        <v>186.94578440000001</v>
      </c>
      <c r="AP18" s="205">
        <f>VLOOKUP($AK7,$BQ$26:$BV$119,AP$3+1,FALSE)</f>
        <v>-82.494004959999998</v>
      </c>
      <c r="AQ18" s="203">
        <f t="shared" si="20"/>
        <v>5.6476827287999996</v>
      </c>
      <c r="AR18" s="205">
        <f>VLOOKUP($AQ7,$BQ$26:$BV$119,AR$3+1,FALSE)</f>
        <v>5.7751517159999999</v>
      </c>
      <c r="AS18" s="205">
        <f>VLOOKUP($AQ7,$BQ$26:$BV$119,AS$3+1,FALSE)</f>
        <v>7.086349652</v>
      </c>
      <c r="AT18" s="205">
        <f>VLOOKUP($AQ7,$BQ$26:$BV$119,AT$3+1,FALSE)</f>
        <v>5.947596398</v>
      </c>
      <c r="AU18" s="205">
        <f>VLOOKUP($AQ7,$BQ$26:$BV$119,AU$3+1,FALSE)</f>
        <v>4.9870178679999997</v>
      </c>
      <c r="AV18" s="205">
        <f>VLOOKUP($AQ7,$BQ$26:$BV$119,AV$3+1,FALSE)</f>
        <v>4.44229801</v>
      </c>
      <c r="AW18" s="203">
        <f t="shared" si="21"/>
        <v>0.45536364262000006</v>
      </c>
      <c r="AX18" s="205">
        <f>VLOOKUP($AW7,$BQ$26:$BV$119,AX$3+1,FALSE)</f>
        <v>0.29569856100000003</v>
      </c>
      <c r="AY18" s="205">
        <f>VLOOKUP($AW7,$BQ$26:$BV$119,AY$3+1,FALSE)</f>
        <v>0.30707223659999999</v>
      </c>
      <c r="AZ18" s="205">
        <f>VLOOKUP($AW7,$BQ$26:$BV$119,AZ$3+1,FALSE)</f>
        <v>0.55583041430000002</v>
      </c>
      <c r="BA18" s="205">
        <f>VLOOKUP($AW7,$BQ$26:$BV$119,BA$3+1,FALSE)</f>
        <v>0.54729279959999999</v>
      </c>
      <c r="BB18" s="205">
        <f>VLOOKUP($AW7,$BQ$26:$BV$119,BB$3+1,FALSE)</f>
        <v>0.57092420160000001</v>
      </c>
      <c r="BC18" s="203">
        <f t="shared" si="22"/>
        <v>0.44066564502</v>
      </c>
      <c r="BD18" s="205">
        <v>0</v>
      </c>
      <c r="BE18" s="205">
        <v>0</v>
      </c>
      <c r="BF18" s="205">
        <f>VLOOKUP($BC7,$BQ$26:$BV$119,BF$3+1,FALSE)</f>
        <v>0.77726987240000001</v>
      </c>
      <c r="BG18" s="205">
        <f>VLOOKUP($BC7,$BQ$26:$BV$119,BG$3+1,FALSE)</f>
        <v>0.71018029429999996</v>
      </c>
      <c r="BH18" s="205">
        <f>VLOOKUP($BC7,$BQ$26:$BV$119,BH$3+1,FALSE)</f>
        <v>0.71587805839999996</v>
      </c>
      <c r="BI18" s="203">
        <f t="shared" si="1"/>
        <v>4.0269229272000002</v>
      </c>
      <c r="BJ18" s="205">
        <f>VLOOKUP($BI7,$BQ$26:$BV$119,BJ$3+1,FALSE)</f>
        <v>3.4063960619999998</v>
      </c>
      <c r="BK18" s="205">
        <f>VLOOKUP($BI7,$BQ$26:$BV$119,BK$3+1,FALSE)</f>
        <v>3.359035859</v>
      </c>
      <c r="BL18" s="205">
        <f>VLOOKUP($BI7,$BQ$26:$BV$119,BL$3+1,FALSE)</f>
        <v>5.9490063370000001</v>
      </c>
      <c r="BM18" s="205">
        <f>VLOOKUP($BI7,$BQ$26:$BV$119,BM$3+1,FALSE)</f>
        <v>4.2970653370000003</v>
      </c>
      <c r="BN18" s="250">
        <f>VLOOKUP($BI7,$BQ$26:$BV$119,BN$3+1,FALSE)</f>
        <v>3.123111041</v>
      </c>
    </row>
    <row r="19" spans="1:102" s="124" customFormat="1" x14ac:dyDescent="0.15">
      <c r="A19" s="177" t="e" vm="9">
        <v>#VALUE!</v>
      </c>
      <c r="B19" s="245"/>
      <c r="C19" s="246">
        <f>D19+BY67</f>
        <v>13435.768255215729</v>
      </c>
      <c r="D19" s="246" cm="1">
        <f t="array" ref="D19">_FV(A19,"Market cap",TRUE)/1000000</f>
        <v>13435.711092</v>
      </c>
      <c r="E19" s="247" cm="1">
        <f t="array" ref="E19">_FV(A19,"Price")</f>
        <v>47.02</v>
      </c>
      <c r="F19" s="248" cm="1">
        <f t="array" ref="F19">_FV(A19,"Shares outstanding",TRUE)/1000000</f>
        <v>285.74459999999999</v>
      </c>
      <c r="G19" s="391">
        <f>AVERAGE(H19:L19)</f>
        <v>-7.3354693265999998E-2</v>
      </c>
      <c r="H19" s="205">
        <v>0</v>
      </c>
      <c r="I19" s="205">
        <v>0</v>
      </c>
      <c r="J19" s="205">
        <v>0</v>
      </c>
      <c r="K19" s="205">
        <f>VLOOKUP($G$7,$BX$26:$CC$119,K$3+1,FALSE)</f>
        <v>-0.434763707</v>
      </c>
      <c r="L19" s="205">
        <f>VLOOKUP($G$7,$BX$26:$CC$119,L$3+1,FALSE)</f>
        <v>6.7990240669999993E-2</v>
      </c>
      <c r="M19" s="192">
        <f>AVERAGE(N19:R19)</f>
        <v>7.0472135940000005</v>
      </c>
      <c r="N19" s="248">
        <f>VLOOKUP(M$7,$BX$26:$CC$119,N$3+1,FALSE)</f>
        <v>0</v>
      </c>
      <c r="O19" s="248">
        <f>VLOOKUP($M7,$BX$26:$CC$119,O$3+1,FALSE)</f>
        <v>0</v>
      </c>
      <c r="P19" s="248">
        <f>VLOOKUP($M7,$BX$26:$CC$119,P$3+1,FALSE)</f>
        <v>0</v>
      </c>
      <c r="Q19" s="248">
        <f>VLOOKUP($M7,$BX$26:$CC$119,Q$3+1,FALSE)</f>
        <v>14.489202239999999</v>
      </c>
      <c r="R19" s="248">
        <f>VLOOKUP($M7,$BX$26:$CC$119,R$3+1,FALSE)</f>
        <v>20.74686573</v>
      </c>
      <c r="S19" s="192">
        <f>AVERAGE(T19:X19)</f>
        <v>34.770943983999999</v>
      </c>
      <c r="T19" s="205">
        <v>0</v>
      </c>
      <c r="U19" s="205">
        <v>0</v>
      </c>
      <c r="V19" s="205">
        <v>0</v>
      </c>
      <c r="W19" s="248">
        <f>VLOOKUP($S7,$BX$26:$CC$119,W$3+1,FALSE)</f>
        <v>-18.91817228</v>
      </c>
      <c r="X19" s="248">
        <f>VLOOKUP($S7,$BX$26:$CC$119,X$3+1,FALSE)</f>
        <v>192.7728922</v>
      </c>
      <c r="Y19" s="192">
        <f>AVERAGE(Z19:AD19)</f>
        <v>1.5199407973999999</v>
      </c>
      <c r="Z19" s="205">
        <v>0</v>
      </c>
      <c r="AA19" s="205">
        <v>0</v>
      </c>
      <c r="AB19" s="205">
        <v>0</v>
      </c>
      <c r="AC19" s="249">
        <f>VLOOKUP($Y$7,$BX$26:$CC$119,AC$3+1,FALSE)</f>
        <v>3.6292081390000002</v>
      </c>
      <c r="AD19" s="249">
        <f>VLOOKUP($Y$7,$BX$26:$CC$119,AD$3+1,FALSE)</f>
        <v>3.9704958480000001</v>
      </c>
      <c r="AE19" s="203">
        <f>AVERAGE(AF19:AJ19)</f>
        <v>0.91369710419999994</v>
      </c>
      <c r="AF19" s="205">
        <v>0</v>
      </c>
      <c r="AG19" s="205">
        <v>0</v>
      </c>
      <c r="AH19" s="205">
        <v>0</v>
      </c>
      <c r="AI19" s="205">
        <f>VLOOKUP($AE7,$BX$26:$CC$119,AI$3+1,FALSE)</f>
        <v>2.0601548319999998</v>
      </c>
      <c r="AJ19" s="205">
        <f>VLOOKUP($AE7,$BX$26:$CC$119,AJ$3+1,FALSE)</f>
        <v>2.5083306890000001</v>
      </c>
      <c r="AK19" s="203">
        <f t="shared" si="0"/>
        <v>3.8631900860000004</v>
      </c>
      <c r="AL19" s="205">
        <v>0</v>
      </c>
      <c r="AM19" s="205">
        <v>0</v>
      </c>
      <c r="AN19" s="205">
        <v>0</v>
      </c>
      <c r="AO19" s="205">
        <f>VLOOKUP($AK7,$BX$26:$CC$119,AO$3+1,FALSE)</f>
        <v>-76.815663060000006</v>
      </c>
      <c r="AP19" s="205">
        <f>VLOOKUP($AK7,$BX$26:$CC$119,AP$3+1,FALSE)</f>
        <v>96.131613490000007</v>
      </c>
      <c r="AQ19" s="203">
        <f>AVERAGE(AR19:AV19)</f>
        <v>1.029179144</v>
      </c>
      <c r="AR19" s="205">
        <v>0</v>
      </c>
      <c r="AS19" s="205">
        <v>0</v>
      </c>
      <c r="AT19" s="205">
        <v>0</v>
      </c>
      <c r="AU19" s="205">
        <f>VLOOKUP($AQ7,$BX$26:$CC$119,AU$3+1,FALSE)</f>
        <v>2.6683500609999999</v>
      </c>
      <c r="AV19" s="205">
        <f>VLOOKUP($AQ7,$BX$26:$CC$119,AV$3+1,FALSE)</f>
        <v>2.477545659</v>
      </c>
      <c r="AW19" s="203">
        <f>AVERAGE(AX19:BB19)</f>
        <v>0.20711764902000002</v>
      </c>
      <c r="AX19" s="205">
        <v>0</v>
      </c>
      <c r="AY19" s="205">
        <v>0</v>
      </c>
      <c r="AZ19" s="205">
        <v>0</v>
      </c>
      <c r="BA19" s="205">
        <f>VLOOKUP($AW7,$BX$26:$CC$119,BA$3+1,FALSE)</f>
        <v>0.52915801539999996</v>
      </c>
      <c r="BB19" s="205">
        <f>VLOOKUP($AW7,$BX$26:$CC$119,BB$3+1,FALSE)</f>
        <v>0.50643022969999996</v>
      </c>
      <c r="BC19" s="203">
        <f>AVERAGE(BD19:BH19)</f>
        <v>0.18332922969999998</v>
      </c>
      <c r="BD19" s="205">
        <v>0</v>
      </c>
      <c r="BE19" s="205">
        <v>0</v>
      </c>
      <c r="BF19" s="205">
        <v>0</v>
      </c>
      <c r="BG19" s="205">
        <f>VLOOKUP($BC7,$BX$26:$CC$119,BG$3+1,FALSE)</f>
        <v>0.53040727119999997</v>
      </c>
      <c r="BH19" s="205">
        <f>VLOOKUP($BC7,$BX$26:$CC$119,BH$3+1,FALSE)</f>
        <v>0.38623887730000001</v>
      </c>
      <c r="BI19" s="203">
        <f t="shared" si="1"/>
        <v>0.40223009822</v>
      </c>
      <c r="BJ19" s="205">
        <v>0</v>
      </c>
      <c r="BK19" s="205">
        <v>0</v>
      </c>
      <c r="BL19" s="205">
        <v>0</v>
      </c>
      <c r="BM19" s="205">
        <f>VLOOKUP($BI7,$BX$26:$CC$119,BM$3+1,FALSE)</f>
        <v>0.96118838210000002</v>
      </c>
      <c r="BN19" s="250">
        <f>VLOOKUP($BI7,$BX$26:$CC$119,BN$3+1,FALSE)</f>
        <v>1.049962109</v>
      </c>
    </row>
    <row r="20" spans="1:102" s="124" customFormat="1" x14ac:dyDescent="0.15">
      <c r="A20" s="177" t="e" vm="14">
        <v>#VALUE!</v>
      </c>
      <c r="B20" s="245"/>
      <c r="C20" s="246">
        <f>D20+CF67</f>
        <v>6347.8392987059005</v>
      </c>
      <c r="D20" s="246" cm="1">
        <f t="array" ref="D20">_FV(A20,"Market cap",TRUE)/1000000</f>
        <v>6347.9844220000004</v>
      </c>
      <c r="E20" s="247" cm="1">
        <f t="array" ref="E20">_FV(A20,"Price")</f>
        <v>109.3</v>
      </c>
      <c r="F20" s="248" cm="1">
        <f t="array" ref="F20">_FV(A20,"Shares outstanding",TRUE)/1000000</f>
        <v>58.078539999999997</v>
      </c>
      <c r="G20" s="391">
        <f t="shared" si="2"/>
        <v>-0.67730058705999996</v>
      </c>
      <c r="H20" s="205">
        <f>VLOOKUP(G$7,$CE$26:$CJ$119,H$3+1,FALSE)</f>
        <v>-1.882581874</v>
      </c>
      <c r="I20" s="205">
        <f>VLOOKUP($G$7,$CE$26:$CJ$119,I$3+1,FALSE)</f>
        <v>-0.63611585110000002</v>
      </c>
      <c r="J20" s="205">
        <f>VLOOKUP($G$7,$CE$26:$CJ$119,J$3+1,FALSE)</f>
        <v>-0.64742449020000004</v>
      </c>
      <c r="K20" s="205">
        <f>VLOOKUP($G$7,$CE$26:$CJ$119,K$3+1,FALSE)</f>
        <v>-1.3818077609999999</v>
      </c>
      <c r="L20" s="205">
        <f>VLOOKUP($G$7,$CE$26:$CJ$119,L$3+1,FALSE)</f>
        <v>1.161427041</v>
      </c>
      <c r="M20" s="192">
        <f t="shared" si="3"/>
        <v>8.4038288643999994</v>
      </c>
      <c r="N20" s="248">
        <f>VLOOKUP(M$7,$CE$26:$CJ$119,N$3+1,FALSE)</f>
        <v>5.2029202899999998</v>
      </c>
      <c r="O20" s="248">
        <f>VLOOKUP($M7,$CE$26:$CJ$119,O$3+1,FALSE)</f>
        <v>7.3484807439999997</v>
      </c>
      <c r="P20" s="248">
        <f>VLOOKUP($M7,$CE$26:$CJ$119,P$3+1,FALSE)</f>
        <v>9.0235500769999994</v>
      </c>
      <c r="Q20" s="248">
        <f>VLOOKUP($M7,$CE$26:$CJ$119,Q$3+1,FALSE)</f>
        <v>10.82242529</v>
      </c>
      <c r="R20" s="248">
        <f>VLOOKUP($M7,$CE$26:$CJ$119,R$3+1,FALSE)</f>
        <v>9.621767921</v>
      </c>
      <c r="S20" s="192">
        <f t="shared" si="4"/>
        <v>-38.066318828</v>
      </c>
      <c r="T20" s="248">
        <f>VLOOKUP(S$7,$CE$26:$CJ$119,T$3+1,FALSE)</f>
        <v>-22.99262817</v>
      </c>
      <c r="U20" s="248">
        <f>VLOOKUP($S7,$CE$26:$CJ$119,U$3+1,FALSE)</f>
        <v>-32.292699849999998</v>
      </c>
      <c r="V20" s="248">
        <f>VLOOKUP($S7,$CE$26:$CJ$119,V$3+1,FALSE)</f>
        <v>-54.79102288</v>
      </c>
      <c r="W20" s="248">
        <f>VLOOKUP($S7,$CE$26:$CJ$119,W$3+1,FALSE)</f>
        <v>-45.051305450000001</v>
      </c>
      <c r="X20" s="248">
        <f>VLOOKUP($S7,$CE$26:$CJ$119,X$3+1,FALSE)</f>
        <v>-35.203937789999998</v>
      </c>
      <c r="Y20" s="192">
        <f t="shared" si="5"/>
        <v>0.65846678748000009</v>
      </c>
      <c r="Z20" s="249">
        <f>VLOOKUP($Y7,$CE$26:$CJ$119,Z$3+1,FALSE)</f>
        <v>0.56231294939999998</v>
      </c>
      <c r="AA20" s="249">
        <f>VLOOKUP($Y7,$CE$26:$CJ$119,AA$3+1,FALSE)</f>
        <v>1.8795731309999999</v>
      </c>
      <c r="AB20" s="249">
        <f>VLOOKUP($Y7,$CE$26:$CJ$119,AB$3+1,FALSE)</f>
        <v>1.7066477200000001</v>
      </c>
      <c r="AC20" s="249">
        <f>VLOOKUP($Y7,$CE$26:$CJ$119,AC$3+1,FALSE)</f>
        <v>1.3946485310000001</v>
      </c>
      <c r="AD20" s="249">
        <f>VLOOKUP($Y7,$CE$26:$CJ$119,AD$3+1,FALSE)</f>
        <v>-2.2508483940000001</v>
      </c>
      <c r="AE20" s="203">
        <f t="shared" si="6"/>
        <v>6.8456804157999995</v>
      </c>
      <c r="AF20" s="205">
        <f>VLOOKUP($AE7,$CE$26:$CJ$119,AF$3+1,FALSE)</f>
        <v>4.6781420139999996</v>
      </c>
      <c r="AG20" s="205">
        <f>VLOOKUP($AE7,$CE$26:$CJ$119,AG$3+1,FALSE)</f>
        <v>5.2541472650000003</v>
      </c>
      <c r="AH20" s="205">
        <f>VLOOKUP($AE7,$CE$26:$CJ$119,AH$3+1,FALSE)</f>
        <v>6.7091111019999996</v>
      </c>
      <c r="AI20" s="205">
        <f>VLOOKUP($AE7,$CE$26:$CJ$119,AI$3+1,FALSE)</f>
        <v>8.0222314029999993</v>
      </c>
      <c r="AJ20" s="205">
        <f>VLOOKUP($AE7,$CE$26:$CJ$119,AJ$3+1,FALSE)</f>
        <v>9.5647702950000006</v>
      </c>
      <c r="AK20" s="203">
        <f t="shared" si="0"/>
        <v>-71.777421445999991</v>
      </c>
      <c r="AL20" s="205">
        <f>VLOOKUP($AK7,$CE$26:$CJ$119,AL$3+1,FALSE)</f>
        <v>-24.799461130000001</v>
      </c>
      <c r="AM20" s="205">
        <f>VLOOKUP($AK7,$CE$26:$CJ$119,AM$3+1,FALSE)</f>
        <v>-47.85958342</v>
      </c>
      <c r="AN20" s="205">
        <f>VLOOKUP($AK7,$CE$26:$CJ$119,AN$3+1,FALSE)</f>
        <v>-126.0993732</v>
      </c>
      <c r="AO20" s="205">
        <f>VLOOKUP($AK7,$CE$26:$CJ$119,AO$3+1,FALSE)</f>
        <v>-93.180107640000003</v>
      </c>
      <c r="AP20" s="205">
        <f>VLOOKUP($AK7,$CE$26:$CJ$119,AP$3+1,FALSE)</f>
        <v>-66.948581840000003</v>
      </c>
      <c r="AQ20" s="203">
        <f t="shared" ref="AQ20:AQ22" si="23">AVERAGE(AR20:AV20)</f>
        <v>3.4111275995999994</v>
      </c>
      <c r="AR20" s="205">
        <f>VLOOKUP($AQ7,$CE$26:$CJ$119,AR$3+1,FALSE)</f>
        <v>2.7279021459999999</v>
      </c>
      <c r="AS20" s="205">
        <f>VLOOKUP($AQ7,$CE$26:$CJ$119,AS$3+1,FALSE)</f>
        <v>3.2573697199999998</v>
      </c>
      <c r="AT20" s="205">
        <f>VLOOKUP($AQ7,$CE$26:$CJ$119,AT$3+1,FALSE)</f>
        <v>3.7183913930000001</v>
      </c>
      <c r="AU20" s="205">
        <f>VLOOKUP($AQ7,$CE$26:$CJ$119,AU$3+1,FALSE)</f>
        <v>3.6871835769999999</v>
      </c>
      <c r="AV20" s="205">
        <f>VLOOKUP($AQ7,$CE$26:$CJ$119,AV$3+1,FALSE)</f>
        <v>3.6647911620000002</v>
      </c>
      <c r="AW20" s="203">
        <f t="shared" ref="AW20:AW22" si="24">AVERAGE(AX20:BB20)</f>
        <v>0.93053731007999985</v>
      </c>
      <c r="AX20" s="205">
        <f>VLOOKUP($AW7,$CE$26:$CJ$119,AX$3+1,FALSE)</f>
        <v>0.91499493200000004</v>
      </c>
      <c r="AY20" s="205">
        <f>VLOOKUP($AW7,$CE$26:$CJ$119,AY$3+1,FALSE)</f>
        <v>0.84389731999999995</v>
      </c>
      <c r="AZ20" s="205">
        <f>VLOOKUP($AW7,$CE$26:$CJ$119,AZ$3+1,FALSE)</f>
        <v>0.87491897439999999</v>
      </c>
      <c r="BA20" s="205">
        <f>VLOOKUP($AW7,$CE$26:$CJ$119,BA$3+1,FALSE)</f>
        <v>0.92165778499999995</v>
      </c>
      <c r="BB20" s="205">
        <f>VLOOKUP($AW7,$CE$26:$CJ$119,BB$3+1,FALSE)</f>
        <v>1.0972175390000001</v>
      </c>
      <c r="BC20" s="203">
        <f t="shared" ref="BC20:BC22" si="25">AVERAGE(BD20:BH20)</f>
        <v>0.4706510932000002</v>
      </c>
      <c r="BD20" s="205">
        <v>0</v>
      </c>
      <c r="BE20" s="205">
        <f>VLOOKUP($BC7,$CE$26:$CJ$119,BE$3+1,FALSE)</f>
        <v>2.0005726130000001</v>
      </c>
      <c r="BF20" s="205">
        <f>VLOOKUP($BC7,$CE$26:$CJ$119,BF$3+1,FALSE)</f>
        <v>2.2268180069999999</v>
      </c>
      <c r="BG20" s="205">
        <f>VLOOKUP($BC7,$CE$26:$CJ$119,BG$3+1,FALSE)</f>
        <v>5.2922444640000004</v>
      </c>
      <c r="BH20" s="205">
        <f>VLOOKUP($BC7,$CE$26:$CJ$119,BH$3+1,FALSE)</f>
        <v>-7.1663796179999997</v>
      </c>
      <c r="BI20" s="203">
        <f t="shared" si="1"/>
        <v>1.19240443214</v>
      </c>
      <c r="BJ20" s="205">
        <f>VLOOKUP($BI7,$CE$26:$CJ$119,BJ$3+1,FALSE)</f>
        <v>0.91446816369999995</v>
      </c>
      <c r="BK20" s="205">
        <f>VLOOKUP($BI7,$CE$26:$CJ$119,BK$3+1,FALSE)</f>
        <v>1.514034879</v>
      </c>
      <c r="BL20" s="205">
        <f>VLOOKUP($BI7,$CE$26:$CJ$119,BL$3+1,FALSE)</f>
        <v>1.2718184130000001</v>
      </c>
      <c r="BM20" s="205">
        <f>VLOOKUP($BI7,$CE$26:$CJ$119,BM$3+1,FALSE)</f>
        <v>1.3383926909999999</v>
      </c>
      <c r="BN20" s="250">
        <f>VLOOKUP($BI7,$CE$26:$CJ$119,BN$3+1,FALSE)</f>
        <v>0.92330801399999995</v>
      </c>
    </row>
    <row r="21" spans="1:102" s="124" customFormat="1" x14ac:dyDescent="0.15">
      <c r="A21" s="177" t="e" vm="13">
        <v>#VALUE!</v>
      </c>
      <c r="B21" s="245"/>
      <c r="C21" s="246">
        <f>D21+CM67</f>
        <v>6283.7697688104599</v>
      </c>
      <c r="D21" s="246" cm="1">
        <f t="array" ref="D21">_FV(A21,"Market cap",TRUE)/1000000</f>
        <v>6283.824372</v>
      </c>
      <c r="E21" s="247" cm="1">
        <f t="array" ref="E21">_FV(A21,"Price")</f>
        <v>57.24</v>
      </c>
      <c r="F21" s="248" cm="1">
        <f t="array" ref="F21">_FV(A21,"Shares outstanding",TRUE)/1000000</f>
        <v>109.7803</v>
      </c>
      <c r="G21" s="391">
        <f t="shared" si="2"/>
        <v>-0.42105975237999999</v>
      </c>
      <c r="H21" s="205">
        <v>0</v>
      </c>
      <c r="I21" s="205">
        <f>VLOOKUP($G$7,$CL$26:$CQ$119,I$3+1,FALSE)</f>
        <v>-0.6038041113</v>
      </c>
      <c r="J21" s="205">
        <f>VLOOKUP($G$7,$CL$26:$CQ$119,J$3+1,FALSE)</f>
        <v>-1.0010919570000001</v>
      </c>
      <c r="K21" s="205">
        <f>VLOOKUP($G$7,$CL$26:$CQ$119,K$3+1,FALSE)</f>
        <v>-0.28361596919999998</v>
      </c>
      <c r="L21" s="205">
        <f>VLOOKUP($G$7,$CL$26:$CQ$119,L$3+1,FALSE)</f>
        <v>-0.21678672439999999</v>
      </c>
      <c r="M21" s="192">
        <f t="shared" si="3"/>
        <v>6.7550103937999992</v>
      </c>
      <c r="N21" s="248">
        <f>VLOOKUP(M$7,$CL$26:$CQ$119,N$3+1,FALSE)</f>
        <v>0</v>
      </c>
      <c r="O21" s="248">
        <f>VLOOKUP($M7,$CL$26:$CQ$119,O$3+1,FALSE)</f>
        <v>5.4620492589999996</v>
      </c>
      <c r="P21" s="248">
        <f>VLOOKUP($M7,$CL$26:$CQ$119,P$3+1,FALSE)</f>
        <v>7.4518037369999996</v>
      </c>
      <c r="Q21" s="248">
        <f>VLOOKUP($M7,$CL$26:$CQ$119,Q$3+1,FALSE)</f>
        <v>11.355513739999999</v>
      </c>
      <c r="R21" s="248">
        <f>VLOOKUP($M7,$CL$26:$CQ$119,R$3+1,FALSE)</f>
        <v>9.5056852329999995</v>
      </c>
      <c r="S21" s="192">
        <f t="shared" si="4"/>
        <v>-54.747109122000005</v>
      </c>
      <c r="T21" s="205">
        <v>0</v>
      </c>
      <c r="U21" s="248">
        <f>VLOOKUP($S7,$CL$26:$CQ$119,U$3+1,FALSE)</f>
        <v>-19.86280777</v>
      </c>
      <c r="V21" s="248">
        <f>VLOOKUP($S7,$CL$26:$CQ$119,V$3+1,FALSE)</f>
        <v>-26.686448039999998</v>
      </c>
      <c r="W21" s="248">
        <f>VLOOKUP($S7,$CL$26:$CQ$119,W$3+1,FALSE)</f>
        <v>-116.9861602</v>
      </c>
      <c r="X21" s="248">
        <f>VLOOKUP($S7,$CL$26:$CQ$119,X$3+1,FALSE)</f>
        <v>-110.2001296</v>
      </c>
      <c r="Y21" s="192">
        <f t="shared" si="5"/>
        <v>1.3628705564000001</v>
      </c>
      <c r="Z21" s="205">
        <v>0</v>
      </c>
      <c r="AA21" s="249">
        <f>VLOOKUP($Y7,$CL$26:$CQ$119,AA$3+1,FALSE)</f>
        <v>2.268777134</v>
      </c>
      <c r="AB21" s="249">
        <f>VLOOKUP($Y7,$CL$26:$CQ$119,AB$3+1,FALSE)</f>
        <v>1.030110192</v>
      </c>
      <c r="AC21" s="249">
        <f>VLOOKUP($Y7,$CL$26:$CQ$119,AC$3+1,FALSE)</f>
        <v>1.491599758</v>
      </c>
      <c r="AD21" s="249">
        <f>VLOOKUP($Y7,$CL$26:$CQ$119,AD$3+1,FALSE)</f>
        <v>2.0238656979999998</v>
      </c>
      <c r="AE21" s="203">
        <f t="shared" si="6"/>
        <v>3.6238754988000004</v>
      </c>
      <c r="AF21" s="205">
        <v>0</v>
      </c>
      <c r="AG21" s="205">
        <f>VLOOKUP($AE7,$CL$26:$CQ$119,AG$3+1,FALSE)</f>
        <v>4.9816467610000004</v>
      </c>
      <c r="AH21" s="205">
        <f>VLOOKUP($AE7,$CL$26:$CQ$119,AH$3+1,FALSE)</f>
        <v>3.6930655950000002</v>
      </c>
      <c r="AI21" s="205">
        <f>VLOOKUP($AE7,$CL$26:$CQ$119,AI$3+1,FALSE)</f>
        <v>4.3582354050000003</v>
      </c>
      <c r="AJ21" s="205">
        <f>VLOOKUP($AE7,$CL$26:$CQ$119,AJ$3+1,FALSE)</f>
        <v>5.0864297330000001</v>
      </c>
      <c r="AK21" s="203">
        <f t="shared" si="0"/>
        <v>-88.341729916000006</v>
      </c>
      <c r="AL21" s="205">
        <v>0</v>
      </c>
      <c r="AM21" s="205">
        <f>VLOOKUP($AK7,$CL$26:$CQ$119,AM$3+1,FALSE)</f>
        <v>-20.002762870000002</v>
      </c>
      <c r="AN21" s="205">
        <f>VLOOKUP($AK7,$CL$26:$CQ$119,AN$3+1,FALSE)</f>
        <v>-32.667055310000002</v>
      </c>
      <c r="AO21" s="205">
        <f>VLOOKUP($AK7,$CL$26:$CQ$119,AO$3+1,FALSE)</f>
        <v>-182.4638861</v>
      </c>
      <c r="AP21" s="205">
        <f>VLOOKUP($AK7,$CL$26:$CQ$119,AP$3+1,FALSE)</f>
        <v>-206.5749453</v>
      </c>
      <c r="AQ21" s="203">
        <f t="shared" si="23"/>
        <v>3.0868149042000002</v>
      </c>
      <c r="AR21" s="205">
        <v>0</v>
      </c>
      <c r="AS21" s="205">
        <f>VLOOKUP($AQ7,$CL$26:$CQ$119,AS$3+1,FALSE)</f>
        <v>3.9167313689999999</v>
      </c>
      <c r="AT21" s="205">
        <f>VLOOKUP($AQ7,$CL$26:$CQ$119,AT$3+1,FALSE)</f>
        <v>3.739293661</v>
      </c>
      <c r="AU21" s="205">
        <f>VLOOKUP($AQ7,$CL$26:$CQ$119,AU$3+1,FALSE)</f>
        <v>3.816658286</v>
      </c>
      <c r="AV21" s="205">
        <f>VLOOKUP($AQ7,$CL$26:$CQ$119,AV$3+1,FALSE)</f>
        <v>3.961391205</v>
      </c>
      <c r="AW21" s="203">
        <f t="shared" si="24"/>
        <v>0.6601621339999999</v>
      </c>
      <c r="AX21" s="205">
        <v>0</v>
      </c>
      <c r="AY21" s="205">
        <f>VLOOKUP($AW7,$CL$26:$CQ$119,AY$3+1,FALSE)</f>
        <v>0.73564952719999999</v>
      </c>
      <c r="AZ21" s="205">
        <f>VLOOKUP($AW7,$CL$26:$CQ$119,AZ$3+1,FALSE)</f>
        <v>0.82294508529999999</v>
      </c>
      <c r="BA21" s="205">
        <f>VLOOKUP($AW7,$CL$26:$CQ$119,BA$3+1,FALSE)</f>
        <v>0.91462935359999997</v>
      </c>
      <c r="BB21" s="205">
        <f>VLOOKUP($AW7,$CL$26:$CQ$119,BB$3+1,FALSE)</f>
        <v>0.8275867039</v>
      </c>
      <c r="BC21" s="203">
        <f t="shared" si="25"/>
        <v>0.38991979119999998</v>
      </c>
      <c r="BD21" s="205">
        <v>0</v>
      </c>
      <c r="BE21" s="205">
        <v>0</v>
      </c>
      <c r="BF21" s="205">
        <v>0</v>
      </c>
      <c r="BG21" s="205">
        <v>0</v>
      </c>
      <c r="BH21" s="205">
        <f>VLOOKUP($BC7,$CL$26:$CQ$119,BH$3+1,FALSE)</f>
        <v>1.949598956</v>
      </c>
      <c r="BI21" s="203">
        <f t="shared" si="1"/>
        <v>1.1014684758000002</v>
      </c>
      <c r="BJ21" s="205">
        <v>0</v>
      </c>
      <c r="BK21" s="205">
        <f>VLOOKUP($BI7,$CL$26:$CQ$119,BK$3+1,FALSE)</f>
        <v>1.5602900470000001</v>
      </c>
      <c r="BL21" s="205">
        <f>VLOOKUP($BI7,$CL$26:$CQ$119,BL$3+1,FALSE)</f>
        <v>1.1077972060000001</v>
      </c>
      <c r="BM21" s="205">
        <f>VLOOKUP($BI7,$CL$26:$CQ$119,BM$3+1,FALSE)</f>
        <v>1.2904519050000001</v>
      </c>
      <c r="BN21" s="250">
        <f>VLOOKUP($BI7,$CL$26:$CQ$119,BN$3+1,FALSE)</f>
        <v>1.548803221</v>
      </c>
    </row>
    <row r="22" spans="1:102" s="124" customFormat="1" x14ac:dyDescent="0.15">
      <c r="A22" s="176" t="e" vm="7">
        <v>#VALUE!</v>
      </c>
      <c r="B22" s="251"/>
      <c r="C22" s="252">
        <f>D22+CT67</f>
        <v>5197.8386620264</v>
      </c>
      <c r="D22" s="252" cm="1">
        <f t="array" ref="D22">_FV(A22,"Market cap",TRUE)/1000000</f>
        <v>5197.9719869999999</v>
      </c>
      <c r="E22" s="253" cm="1">
        <f t="array" ref="E22">_FV(A22,"Price")</f>
        <v>22.23</v>
      </c>
      <c r="F22" s="254" cm="1">
        <f t="array" ref="F22">_FV(A22,"Shares outstanding",TRUE)/1000000</f>
        <v>233.82689999999999</v>
      </c>
      <c r="G22" s="392">
        <f>AVERAGE(H22:L22)</f>
        <v>-0.17217922402000002</v>
      </c>
      <c r="H22" s="256">
        <f>VLOOKUP(G$7,$CS$26:$CX$119,H$3+1,FALSE)</f>
        <v>-0.40773962969999999</v>
      </c>
      <c r="I22" s="256">
        <f>VLOOKUP($G$7,$CS$26:$CX$119,I$3+1,FALSE)</f>
        <v>-0.37380879900000002</v>
      </c>
      <c r="J22" s="256">
        <f>VLOOKUP($G$7,$CS$26:$CX$119,J$3+1,FALSE)</f>
        <v>-0.36685403030000002</v>
      </c>
      <c r="K22" s="256">
        <f>VLOOKUP($G$7,$CS$26:$CX$119,K$3+1,FALSE)</f>
        <v>-0.1828142941</v>
      </c>
      <c r="L22" s="256">
        <f>VLOOKUP($G$7,$CS$26:$CX$119,L$3+1,FALSE)</f>
        <v>0.47032063299999999</v>
      </c>
      <c r="M22" s="257">
        <f t="shared" si="3"/>
        <v>4.6822031269999993</v>
      </c>
      <c r="N22" s="254">
        <f>VLOOKUP(M$7,$CS$26:$CX$119,N$3+1,FALSE)</f>
        <v>3.573666265</v>
      </c>
      <c r="O22" s="254">
        <f>VLOOKUP($M7,$CS$26:$CX$119,O$3+1,FALSE)</f>
        <v>4.0436137309999998</v>
      </c>
      <c r="P22" s="254">
        <f>VLOOKUP($M7,$CS$26:$CX$119,P$3+1,FALSE)</f>
        <v>3.8223358890000001</v>
      </c>
      <c r="Q22" s="254">
        <f>VLOOKUP($M7,$CS$26:$CX$119,Q$3+1,FALSE)</f>
        <v>4.9856982470000002</v>
      </c>
      <c r="R22" s="254">
        <f>VLOOKUP($M7,$CS$26:$CX$119,R$3+1,FALSE)</f>
        <v>6.9857015029999996</v>
      </c>
      <c r="S22" s="257">
        <f t="shared" si="4"/>
        <v>-10.961323225399999</v>
      </c>
      <c r="T22" s="254">
        <f>VLOOKUP(S$7,$CS$26:$CX$119,T$3+1,FALSE)</f>
        <v>-8.8383610309999998</v>
      </c>
      <c r="U22" s="254">
        <f>VLOOKUP($S7,$CS$26:$CX$119,U$3+1,FALSE)</f>
        <v>-13.82033304</v>
      </c>
      <c r="V22" s="254">
        <f>VLOOKUP($S7,$CS$26:$CX$119,V$3+1,FALSE)</f>
        <v>-13.203258630000001</v>
      </c>
      <c r="W22" s="254">
        <f>VLOOKUP($S7,$CS$26:$CX$119,W$3+1,FALSE)</f>
        <v>-22.621322410000001</v>
      </c>
      <c r="X22" s="254">
        <f>VLOOKUP($S7,$CS$26:$CX$119,X$3+1,FALSE)</f>
        <v>3.6766589839999999</v>
      </c>
      <c r="Y22" s="257">
        <f t="shared" si="5"/>
        <v>4.8595252238000004</v>
      </c>
      <c r="Z22" s="258">
        <f>VLOOKUP($Y7,$CS$26:$CX$119,Z$3+1,FALSE)</f>
        <v>4.1900797159999996</v>
      </c>
      <c r="AA22" s="258">
        <f>VLOOKUP($Y7,$CS$26:$CX$119,AA$3+1,FALSE)</f>
        <v>3.4087199890000002</v>
      </c>
      <c r="AB22" s="258">
        <f>VLOOKUP($Y7,$CS$26:$CX$119,AB$3+1,FALSE)</f>
        <v>3.3858633239999998</v>
      </c>
      <c r="AC22" s="258">
        <f>VLOOKUP($Y7,$CS$26:$CX$119,AC$3+1,FALSE)</f>
        <v>5.0779819799999997</v>
      </c>
      <c r="AD22" s="258">
        <f>VLOOKUP($Y7,$CS$26:$CX$119,AD$3+1,FALSE)</f>
        <v>8.2349811099999997</v>
      </c>
      <c r="AE22" s="255">
        <f t="shared" si="6"/>
        <v>3.8242871043999997</v>
      </c>
      <c r="AF22" s="256">
        <f>VLOOKUP($AE7,$CS$26:$CX$119,AF$3+1,FALSE)</f>
        <v>4.2253525879999998</v>
      </c>
      <c r="AG22" s="256">
        <f>VLOOKUP($AE7,$CS$26:$CX$119,AG$3+1,FALSE)</f>
        <v>4.3550153820000004</v>
      </c>
      <c r="AH22" s="256">
        <f>VLOOKUP($AE7,$CS$26:$CX$119,AH$3+1,FALSE)</f>
        <v>4.2905700800000002</v>
      </c>
      <c r="AI22" s="256">
        <f>VLOOKUP($AE7,$CS$26:$CX$119,AI$3+1,FALSE)</f>
        <v>4.2120479340000001</v>
      </c>
      <c r="AJ22" s="256">
        <f>VLOOKUP($AE7,$CS$26:$CX$119,AJ$3+1,FALSE)</f>
        <v>2.0384495380000001</v>
      </c>
      <c r="AK22" s="255">
        <f t="shared" si="0"/>
        <v>-46.851597954000006</v>
      </c>
      <c r="AL22" s="256">
        <f>VLOOKUP($AK7,$CS$26:$CX$119,AL$3+1,FALSE)</f>
        <v>-22.504165870000001</v>
      </c>
      <c r="AM22" s="256">
        <f>VLOOKUP($AK7,$CS$26:$CX$119,AM$3+1,FALSE)</f>
        <v>-41.331694239999997</v>
      </c>
      <c r="AN22" s="256">
        <f>VLOOKUP($AK7,$CS$26:$CX$119,AN$3+1,FALSE)</f>
        <v>-48.140340170000002</v>
      </c>
      <c r="AO22" s="256">
        <f>VLOOKUP($AK7,$CS$26:$CX$119,AO$3+1,FALSE)</f>
        <v>-104.9257908</v>
      </c>
      <c r="AP22" s="256">
        <f>VLOOKUP($AK7,$CS$26:$CX$119,AP$3+1,FALSE)</f>
        <v>-17.35599869</v>
      </c>
      <c r="AQ22" s="255">
        <f t="shared" si="23"/>
        <v>5.0479248133999999</v>
      </c>
      <c r="AR22" s="256">
        <f>VLOOKUP($AQ7,$CS$26:$CX$119,AR$3+1,FALSE)</f>
        <v>5.3630229419999997</v>
      </c>
      <c r="AS22" s="256">
        <f>VLOOKUP($AQ7,$CS$26:$CX$119,AS$3+1,FALSE)</f>
        <v>5.2652756040000002</v>
      </c>
      <c r="AT22" s="256">
        <f>VLOOKUP($AQ7,$CS$26:$CX$119,AT$3+1,FALSE)</f>
        <v>5.1857995209999999</v>
      </c>
      <c r="AU22" s="256">
        <f>VLOOKUP($AQ7,$CS$26:$CX$119,AU$3+1,FALSE)</f>
        <v>6.1245905909999996</v>
      </c>
      <c r="AV22" s="256">
        <f>VLOOKUP($AQ7,$CS$26:$CX$119,AV$3+1,FALSE)</f>
        <v>3.300935409</v>
      </c>
      <c r="AW22" s="255">
        <f t="shared" si="24"/>
        <v>0.66222500628000003</v>
      </c>
      <c r="AX22" s="256">
        <f>VLOOKUP($AW7,$CS$26:$CX$119,AX$3+1,FALSE)</f>
        <v>0.68062172799999998</v>
      </c>
      <c r="AY22" s="256">
        <f>VLOOKUP($AW7,$CS$26:$CX$119,AY$3+1,FALSE)</f>
        <v>0.75876291409999996</v>
      </c>
      <c r="AZ22" s="256">
        <f>VLOOKUP($AW7,$CS$26:$CX$119,AZ$3+1,FALSE)</f>
        <v>0.75724981889999998</v>
      </c>
      <c r="BA22" s="256">
        <f>VLOOKUP($AW7,$CS$26:$CX$119,BA$3+1,FALSE)</f>
        <v>0.65064842160000003</v>
      </c>
      <c r="BB22" s="256">
        <f>VLOOKUP($AW7,$CS$26:$CX$119,BB$3+1,FALSE)</f>
        <v>0.46384214880000002</v>
      </c>
      <c r="BC22" s="255">
        <f t="shared" si="25"/>
        <v>1.0192563167200002</v>
      </c>
      <c r="BD22" s="256">
        <f>VLOOKUP($BC7,$CS$26:$CX$119,BD$3+1,FALSE)</f>
        <v>1.04667193</v>
      </c>
      <c r="BE22" s="256">
        <f>VLOOKUP($BC7,$CS$26:$CX$119,BE$3+1,FALSE)</f>
        <v>1.4799905900000001</v>
      </c>
      <c r="BF22" s="256">
        <f>VLOOKUP($BC7,$CS$26:$CX$119,BF$3+1,FALSE)</f>
        <v>1.3735224450000001</v>
      </c>
      <c r="BG22" s="256">
        <f>VLOOKUP($BC7,$CS$26:$CX$119,BG$3+1,FALSE)</f>
        <v>0.88460202089999995</v>
      </c>
      <c r="BH22" s="256">
        <f>VLOOKUP($BC7,$CS$26:$CX$119,BH$3+1,FALSE)</f>
        <v>0.31149459769999999</v>
      </c>
      <c r="BI22" s="255">
        <f t="shared" si="1"/>
        <v>2.0137663540000004</v>
      </c>
      <c r="BJ22" s="256">
        <f>VLOOKUP($BI7,$CS$26:$CX$119,BJ$3+1,FALSE)</f>
        <v>1.9306835389999999</v>
      </c>
      <c r="BK22" s="256">
        <f>VLOOKUP($BI7,$CS$26:$CX$119,BK$3+1,FALSE)</f>
        <v>2.0390513819999998</v>
      </c>
      <c r="BL22" s="256">
        <f>VLOOKUP($BI7,$CS$26:$CX$119,BL$3+1,FALSE)</f>
        <v>1.545664505</v>
      </c>
      <c r="BM22" s="256">
        <f>VLOOKUP($BI7,$CS$26:$CX$119,BM$3+1,FALSE)</f>
        <v>2.0726481040000002</v>
      </c>
      <c r="BN22" s="259">
        <f>VLOOKUP($BI7,$CS$26:$CX$119,BN$3+1,FALSE)</f>
        <v>2.4807842400000002</v>
      </c>
    </row>
    <row r="23" spans="1:102" x14ac:dyDescent="0.15">
      <c r="AF23" s="9"/>
      <c r="AG23" s="9"/>
      <c r="AH23" s="9"/>
      <c r="AI23" s="9"/>
      <c r="AJ23" s="9"/>
    </row>
    <row r="25" spans="1:102" s="164" customFormat="1" ht="14" customHeight="1" x14ac:dyDescent="0.15">
      <c r="A25" s="173" t="s">
        <v>459</v>
      </c>
    </row>
    <row r="26" spans="1:102" x14ac:dyDescent="0.15">
      <c r="A26" s="1" t="s">
        <v>164</v>
      </c>
      <c r="B26" s="154" t="s">
        <v>201</v>
      </c>
      <c r="C26" s="154" t="s">
        <v>201</v>
      </c>
      <c r="D26" s="154" t="s">
        <v>201</v>
      </c>
      <c r="E26" s="154" t="s">
        <v>201</v>
      </c>
      <c r="F26" s="154" t="s">
        <v>201</v>
      </c>
      <c r="H26" s="1" t="s">
        <v>164</v>
      </c>
      <c r="I26" s="154" t="s">
        <v>214</v>
      </c>
      <c r="J26" s="154" t="s">
        <v>214</v>
      </c>
      <c r="K26" s="154" t="s">
        <v>214</v>
      </c>
      <c r="L26" s="154" t="s">
        <v>214</v>
      </c>
      <c r="M26" s="154" t="s">
        <v>214</v>
      </c>
      <c r="O26" s="1" t="s">
        <v>164</v>
      </c>
      <c r="P26" s="154" t="s">
        <v>225</v>
      </c>
      <c r="Q26" s="154" t="s">
        <v>225</v>
      </c>
      <c r="R26" s="154" t="s">
        <v>225</v>
      </c>
      <c r="V26" s="1" t="s">
        <v>164</v>
      </c>
      <c r="W26" s="154" t="s">
        <v>232</v>
      </c>
      <c r="X26" s="154" t="s">
        <v>232</v>
      </c>
      <c r="Y26" s="154" t="s">
        <v>232</v>
      </c>
      <c r="AC26" s="1" t="s">
        <v>164</v>
      </c>
      <c r="AD26" s="154" t="s">
        <v>239</v>
      </c>
      <c r="AE26" s="154" t="s">
        <v>239</v>
      </c>
      <c r="AF26" s="154" t="s">
        <v>239</v>
      </c>
      <c r="AG26" s="154" t="s">
        <v>239</v>
      </c>
      <c r="AJ26" s="1" t="s">
        <v>164</v>
      </c>
      <c r="AK26" s="154" t="s">
        <v>306</v>
      </c>
      <c r="AL26" s="154" t="s">
        <v>306</v>
      </c>
      <c r="AM26" s="154" t="s">
        <v>306</v>
      </c>
      <c r="AN26" s="154" t="s">
        <v>306</v>
      </c>
      <c r="AO26" s="154" t="s">
        <v>306</v>
      </c>
      <c r="AQ26" s="1" t="s">
        <v>164</v>
      </c>
      <c r="AR26" s="154" t="s">
        <v>247</v>
      </c>
      <c r="AS26" s="154" t="s">
        <v>247</v>
      </c>
      <c r="AT26" s="154" t="s">
        <v>247</v>
      </c>
      <c r="AU26" s="154" t="s">
        <v>247</v>
      </c>
      <c r="AV26" s="154" t="s">
        <v>247</v>
      </c>
      <c r="AX26" s="1" t="s">
        <v>164</v>
      </c>
      <c r="AY26" s="1" t="s">
        <v>258</v>
      </c>
      <c r="BC26" s="1" t="s">
        <v>164</v>
      </c>
      <c r="BD26" s="154" t="s">
        <v>259</v>
      </c>
      <c r="BE26" s="154" t="s">
        <v>259</v>
      </c>
      <c r="BF26" s="154" t="s">
        <v>259</v>
      </c>
      <c r="BG26" s="154" t="s">
        <v>259</v>
      </c>
      <c r="BH26" s="154" t="s">
        <v>259</v>
      </c>
      <c r="BJ26" s="1" t="s">
        <v>164</v>
      </c>
      <c r="BK26" s="154" t="s">
        <v>270</v>
      </c>
      <c r="BL26" s="154" t="s">
        <v>270</v>
      </c>
      <c r="BM26" s="154" t="s">
        <v>270</v>
      </c>
      <c r="BN26" s="154" t="s">
        <v>270</v>
      </c>
      <c r="BO26" s="154" t="s">
        <v>270</v>
      </c>
      <c r="BQ26" s="1" t="s">
        <v>164</v>
      </c>
      <c r="BR26" s="154" t="s">
        <v>271</v>
      </c>
      <c r="BS26" s="154" t="s">
        <v>271</v>
      </c>
      <c r="BT26" s="154" t="s">
        <v>271</v>
      </c>
      <c r="BU26" s="154" t="s">
        <v>271</v>
      </c>
      <c r="BV26" s="154" t="s">
        <v>271</v>
      </c>
      <c r="BX26" s="1" t="s">
        <v>164</v>
      </c>
      <c r="BY26" s="154" t="s">
        <v>272</v>
      </c>
      <c r="BZ26" s="154" t="s">
        <v>272</v>
      </c>
      <c r="CE26" s="1" t="s">
        <v>164</v>
      </c>
      <c r="CF26" s="154" t="s">
        <v>273</v>
      </c>
      <c r="CG26" s="154" t="s">
        <v>273</v>
      </c>
      <c r="CH26" s="154" t="s">
        <v>273</v>
      </c>
      <c r="CI26" s="154" t="s">
        <v>273</v>
      </c>
      <c r="CJ26" s="154" t="s">
        <v>273</v>
      </c>
      <c r="CL26" s="1" t="s">
        <v>164</v>
      </c>
      <c r="CM26" s="154" t="s">
        <v>274</v>
      </c>
      <c r="CN26" s="154" t="s">
        <v>274</v>
      </c>
      <c r="CO26" s="154" t="s">
        <v>274</v>
      </c>
      <c r="CP26" s="154" t="s">
        <v>274</v>
      </c>
      <c r="CS26" s="1" t="s">
        <v>164</v>
      </c>
      <c r="CT26" s="154" t="s">
        <v>275</v>
      </c>
      <c r="CU26" s="154" t="s">
        <v>275</v>
      </c>
      <c r="CV26" s="154" t="s">
        <v>275</v>
      </c>
      <c r="CW26" s="154" t="s">
        <v>275</v>
      </c>
      <c r="CX26" s="154" t="s">
        <v>275</v>
      </c>
    </row>
    <row r="27" spans="1:102" x14ac:dyDescent="0.15">
      <c r="A27" s="1" t="s">
        <v>378</v>
      </c>
      <c r="B27" s="154">
        <v>44408</v>
      </c>
      <c r="C27" s="154">
        <v>44043</v>
      </c>
      <c r="D27" s="154">
        <v>43677</v>
      </c>
      <c r="E27" s="154">
        <v>43312</v>
      </c>
      <c r="F27" s="154">
        <v>42947</v>
      </c>
      <c r="H27" s="1" t="s">
        <v>378</v>
      </c>
      <c r="I27" s="154">
        <v>44561</v>
      </c>
      <c r="J27" s="154">
        <v>44196</v>
      </c>
      <c r="K27" s="154">
        <v>43830</v>
      </c>
      <c r="L27" s="154">
        <v>43465</v>
      </c>
      <c r="M27" s="154">
        <v>43100</v>
      </c>
      <c r="O27" s="1" t="s">
        <v>378</v>
      </c>
      <c r="P27" s="154">
        <v>44592</v>
      </c>
      <c r="Q27" s="154">
        <v>44227</v>
      </c>
      <c r="R27" s="154">
        <v>43861</v>
      </c>
      <c r="S27" s="154"/>
      <c r="T27" s="154"/>
      <c r="V27" s="1" t="s">
        <v>378</v>
      </c>
      <c r="W27" s="154">
        <v>44561</v>
      </c>
      <c r="X27" s="154">
        <v>44196</v>
      </c>
      <c r="Y27" s="154">
        <v>43830</v>
      </c>
      <c r="Z27" s="154"/>
      <c r="AA27" s="154"/>
      <c r="AC27" s="1" t="s">
        <v>378</v>
      </c>
      <c r="AD27" s="154">
        <v>44408</v>
      </c>
      <c r="AE27" s="154">
        <v>44043</v>
      </c>
      <c r="AF27" s="154">
        <v>43677</v>
      </c>
      <c r="AG27" s="154">
        <v>43312</v>
      </c>
      <c r="AH27" s="154"/>
      <c r="AJ27" s="1" t="s">
        <v>378</v>
      </c>
      <c r="AK27" s="154">
        <v>44561</v>
      </c>
      <c r="AL27" s="154">
        <v>44196</v>
      </c>
      <c r="AM27" s="154">
        <v>43830</v>
      </c>
      <c r="AN27" s="154">
        <v>43465</v>
      </c>
      <c r="AO27" s="154">
        <v>43100</v>
      </c>
      <c r="AQ27" s="1" t="s">
        <v>378</v>
      </c>
      <c r="AR27" s="154">
        <v>44288</v>
      </c>
      <c r="AS27" s="154">
        <v>43924</v>
      </c>
      <c r="AT27" s="154">
        <v>43553</v>
      </c>
      <c r="AU27" s="154">
        <v>43189</v>
      </c>
      <c r="AV27" s="154">
        <v>42825</v>
      </c>
      <c r="AX27" s="1" t="s">
        <v>378</v>
      </c>
      <c r="AY27" s="154">
        <v>44592</v>
      </c>
      <c r="AZ27" s="154"/>
      <c r="BA27" s="154"/>
      <c r="BC27" s="1" t="s">
        <v>378</v>
      </c>
      <c r="BD27" s="154">
        <v>44561</v>
      </c>
      <c r="BE27" s="154">
        <v>44196</v>
      </c>
      <c r="BF27" s="154">
        <v>43830</v>
      </c>
      <c r="BG27" s="154">
        <v>43465</v>
      </c>
      <c r="BH27" s="154">
        <v>43100</v>
      </c>
      <c r="BJ27" s="1" t="s">
        <v>378</v>
      </c>
      <c r="BK27" s="154">
        <v>44408</v>
      </c>
      <c r="BL27" s="154">
        <v>44037</v>
      </c>
      <c r="BM27" s="154">
        <v>43673</v>
      </c>
      <c r="BN27" s="154">
        <v>43309</v>
      </c>
      <c r="BO27" s="154">
        <v>42945</v>
      </c>
      <c r="BQ27" s="1" t="s">
        <v>378</v>
      </c>
      <c r="BR27" s="154">
        <v>44561</v>
      </c>
      <c r="BS27" s="154">
        <v>44196</v>
      </c>
      <c r="BT27" s="154">
        <v>43830</v>
      </c>
      <c r="BU27" s="154">
        <v>43465</v>
      </c>
      <c r="BV27" s="154">
        <v>43100</v>
      </c>
      <c r="BX27" s="1" t="s">
        <v>378</v>
      </c>
      <c r="BY27" s="154">
        <v>44286</v>
      </c>
      <c r="BZ27" s="154">
        <v>43921</v>
      </c>
      <c r="CA27" s="154"/>
      <c r="CB27" s="154"/>
      <c r="CC27" s="154"/>
      <c r="CE27" s="1" t="s">
        <v>378</v>
      </c>
      <c r="CF27" s="154">
        <v>44561</v>
      </c>
      <c r="CG27" s="154">
        <v>44196</v>
      </c>
      <c r="CH27" s="154">
        <v>43830</v>
      </c>
      <c r="CI27" s="154">
        <v>43465</v>
      </c>
      <c r="CJ27" s="154">
        <v>43100</v>
      </c>
      <c r="CL27" s="1" t="s">
        <v>378</v>
      </c>
      <c r="CM27" s="154">
        <v>44561</v>
      </c>
      <c r="CN27" s="154">
        <v>44196</v>
      </c>
      <c r="CO27" s="154">
        <v>43830</v>
      </c>
      <c r="CP27" s="154">
        <v>43465</v>
      </c>
      <c r="CQ27" s="154"/>
      <c r="CS27" s="1" t="s">
        <v>378</v>
      </c>
      <c r="CT27" s="154">
        <v>44561</v>
      </c>
      <c r="CU27" s="154">
        <v>44196</v>
      </c>
      <c r="CV27" s="154">
        <v>43830</v>
      </c>
      <c r="CW27" s="154">
        <v>43465</v>
      </c>
      <c r="CX27" s="154">
        <v>43100</v>
      </c>
    </row>
    <row r="28" spans="1:102" s="47" customFormat="1" x14ac:dyDescent="0.15">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x14ac:dyDescent="0.15">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x14ac:dyDescent="0.15">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x14ac:dyDescent="0.15">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x14ac:dyDescent="0.15">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x14ac:dyDescent="0.15">
      <c r="A33" s="47" t="s">
        <v>463</v>
      </c>
      <c r="B33" s="47">
        <v>7.9211618259999996</v>
      </c>
      <c r="C33" s="47">
        <v>11.37048504</v>
      </c>
      <c r="D33" s="47">
        <v>16.786243389999999</v>
      </c>
      <c r="E33" s="47">
        <v>10.777535439999999</v>
      </c>
      <c r="F33" s="47">
        <v>8.3841059599999994</v>
      </c>
      <c r="H33" s="47" t="s">
        <v>463</v>
      </c>
      <c r="I33" s="47">
        <v>4.7898284310000001</v>
      </c>
      <c r="J33" s="47">
        <v>5.2806909319999997</v>
      </c>
      <c r="K33" s="47">
        <v>7.7304093570000001</v>
      </c>
      <c r="L33" s="47">
        <v>5.9739798940000002</v>
      </c>
      <c r="M33" s="47">
        <v>3.3811031749999998</v>
      </c>
      <c r="O33" s="47" t="s">
        <v>463</v>
      </c>
      <c r="P33" s="47">
        <v>4.5452247769999996</v>
      </c>
      <c r="Q33" s="47">
        <v>3.9979334670000002</v>
      </c>
      <c r="R33" s="47">
        <v>5.0121368080000002</v>
      </c>
      <c r="V33" s="47" t="s">
        <v>463</v>
      </c>
      <c r="W33" s="47">
        <v>2.5935976959999998</v>
      </c>
      <c r="X33" s="47">
        <v>2.725186307</v>
      </c>
      <c r="Y33" s="47">
        <v>4.9610268890000002</v>
      </c>
      <c r="AC33" s="47" t="s">
        <v>463</v>
      </c>
      <c r="AD33" s="47">
        <v>3.898852964</v>
      </c>
      <c r="AE33" s="47">
        <v>3.7489773670000002</v>
      </c>
      <c r="AF33" s="47">
        <v>2.4971108559999999</v>
      </c>
      <c r="AG33" s="47">
        <v>3.7606800140000001</v>
      </c>
      <c r="AJ33" s="47" t="s">
        <v>463</v>
      </c>
      <c r="AK33" s="47">
        <v>23.182206409999999</v>
      </c>
      <c r="AL33" s="47">
        <v>24.670462629999999</v>
      </c>
      <c r="AM33" s="47">
        <v>23.463510849999999</v>
      </c>
      <c r="AN33" s="47">
        <v>23.65920337</v>
      </c>
      <c r="AO33" s="47">
        <v>21.601342840000001</v>
      </c>
      <c r="AQ33" s="47" t="s">
        <v>463</v>
      </c>
      <c r="AR33" s="47">
        <v>-0.84889643459999997</v>
      </c>
      <c r="AS33" s="47">
        <v>1.6260162599999999E-2</v>
      </c>
      <c r="AT33" s="47">
        <v>9.0791139239999996</v>
      </c>
      <c r="AU33" s="47">
        <v>8.1542207789999992</v>
      </c>
      <c r="AV33" s="47">
        <v>5.642394822</v>
      </c>
      <c r="AX33" s="47" t="s">
        <v>463</v>
      </c>
      <c r="AY33" s="47">
        <v>6.2767715539999998</v>
      </c>
      <c r="BC33" s="47" t="s">
        <v>463</v>
      </c>
      <c r="BD33" s="47">
        <v>11.21937058</v>
      </c>
      <c r="BE33" s="47">
        <v>10.32711211</v>
      </c>
      <c r="BF33" s="47">
        <v>9.8989891229999998</v>
      </c>
      <c r="BG33" s="47">
        <v>9.2084833830000008</v>
      </c>
      <c r="BH33" s="47">
        <v>9.1751195150000004</v>
      </c>
      <c r="BJ33" s="47" t="s">
        <v>463</v>
      </c>
      <c r="BK33" s="47">
        <v>9.7761724300000008</v>
      </c>
      <c r="BL33" s="47">
        <v>8.9518413599999995</v>
      </c>
      <c r="BM33" s="47">
        <v>7.538962497</v>
      </c>
      <c r="BN33" s="47">
        <v>8.8514648640000004</v>
      </c>
      <c r="BO33" s="47">
        <v>13.099029509999999</v>
      </c>
      <c r="BQ33" s="47" t="s">
        <v>463</v>
      </c>
      <c r="BR33" s="47">
        <v>18.32522887</v>
      </c>
      <c r="BS33" s="47">
        <v>18.817663960000001</v>
      </c>
      <c r="BT33" s="47">
        <v>16.605267220000002</v>
      </c>
      <c r="BU33" s="47">
        <v>12.903353859999999</v>
      </c>
      <c r="BV33" s="47">
        <v>10.16430705</v>
      </c>
      <c r="BX33" s="47" t="s">
        <v>463</v>
      </c>
      <c r="BY33" s="47">
        <v>3.9704958480000001</v>
      </c>
      <c r="BZ33" s="47">
        <v>3.6292081390000002</v>
      </c>
      <c r="CE33" s="47" t="s">
        <v>463</v>
      </c>
      <c r="CF33" s="47">
        <v>-2.2508483940000001</v>
      </c>
      <c r="CG33" s="47">
        <v>1.3946485310000001</v>
      </c>
      <c r="CH33" s="47">
        <v>1.7066477200000001</v>
      </c>
      <c r="CI33" s="47">
        <v>1.8795731309999999</v>
      </c>
      <c r="CJ33" s="47">
        <v>0.56231294939999998</v>
      </c>
      <c r="CL33" s="47" t="s">
        <v>463</v>
      </c>
      <c r="CM33" s="47">
        <v>2.0238656979999998</v>
      </c>
      <c r="CN33" s="47">
        <v>1.491599758</v>
      </c>
      <c r="CO33" s="47">
        <v>1.030110192</v>
      </c>
      <c r="CP33" s="47">
        <v>2.268777134</v>
      </c>
      <c r="CS33" s="47" t="s">
        <v>463</v>
      </c>
      <c r="CT33" s="47">
        <v>8.2349811099999997</v>
      </c>
      <c r="CU33" s="47">
        <v>5.0779819799999997</v>
      </c>
      <c r="CV33" s="47">
        <v>3.3858633239999998</v>
      </c>
      <c r="CW33" s="47">
        <v>3.4087199890000002</v>
      </c>
      <c r="CX33" s="47">
        <v>4.1900797159999996</v>
      </c>
    </row>
    <row r="34" spans="1:102" s="47" customFormat="1" x14ac:dyDescent="0.15">
      <c r="A34" s="47" t="s">
        <v>413</v>
      </c>
      <c r="B34" s="47">
        <v>-25.364107879999999</v>
      </c>
      <c r="C34" s="47">
        <v>-11.03508772</v>
      </c>
      <c r="D34" s="47">
        <v>-0.49312169309999998</v>
      </c>
      <c r="E34" s="47">
        <v>3.5408942200000002</v>
      </c>
      <c r="F34" s="47">
        <v>5.1556291390000002</v>
      </c>
      <c r="H34" s="47" t="s">
        <v>413</v>
      </c>
      <c r="I34" s="47">
        <v>3.7359068629999999</v>
      </c>
      <c r="J34" s="47">
        <v>4.512029611</v>
      </c>
      <c r="K34" s="47">
        <v>7.1555555560000004</v>
      </c>
      <c r="L34" s="47">
        <v>5.6173861619999998</v>
      </c>
      <c r="M34" s="47">
        <v>3.2043656600000001</v>
      </c>
      <c r="O34" s="47" t="s">
        <v>413</v>
      </c>
      <c r="P34" s="47">
        <v>2.2946914710000001</v>
      </c>
      <c r="Q34" s="47">
        <v>3.5481502229999999</v>
      </c>
      <c r="R34" s="47">
        <v>4.9598006239999997</v>
      </c>
      <c r="V34" s="47" t="s">
        <v>413</v>
      </c>
      <c r="W34" s="47">
        <v>2.5148040169999999</v>
      </c>
      <c r="X34" s="47">
        <v>2.6585794630000001</v>
      </c>
      <c r="Y34" s="47">
        <v>4.9329077410000002</v>
      </c>
      <c r="AC34" s="47" t="s">
        <v>413</v>
      </c>
      <c r="AD34" s="47">
        <v>3.227247261</v>
      </c>
      <c r="AE34" s="47">
        <v>3.3307764280000001</v>
      </c>
      <c r="AF34" s="47">
        <v>2.3661120370000002</v>
      </c>
      <c r="AG34" s="47">
        <v>3.7606800140000001</v>
      </c>
      <c r="AJ34" s="47" t="s">
        <v>413</v>
      </c>
      <c r="AK34" s="47">
        <v>14.2341637</v>
      </c>
      <c r="AL34" s="47">
        <v>17.2633452</v>
      </c>
      <c r="AM34" s="47">
        <v>16.72649573</v>
      </c>
      <c r="AN34" s="47">
        <v>17.44059154</v>
      </c>
      <c r="AO34" s="47">
        <v>16.618761330000002</v>
      </c>
      <c r="AQ34" s="47" t="s">
        <v>413</v>
      </c>
      <c r="AR34" s="47">
        <v>-7.6112054330000003</v>
      </c>
      <c r="AS34" s="47">
        <v>-5.9219512200000004</v>
      </c>
      <c r="AT34" s="47">
        <v>-7.8512658230000003</v>
      </c>
      <c r="AU34" s="47">
        <v>-9.6412337659999992</v>
      </c>
      <c r="AV34" s="47">
        <v>-13.17799353</v>
      </c>
      <c r="AX34" s="47" t="s">
        <v>413</v>
      </c>
      <c r="AY34" s="47">
        <v>5.8052878310000002</v>
      </c>
      <c r="BC34" s="47" t="s">
        <v>413</v>
      </c>
      <c r="BD34" s="47">
        <v>10.859910080000001</v>
      </c>
      <c r="BE34" s="47">
        <v>9.8304439959999996</v>
      </c>
      <c r="BF34" s="47">
        <v>9.2785924499999997</v>
      </c>
      <c r="BG34" s="47">
        <v>8.4573515789999991</v>
      </c>
      <c r="BH34" s="47">
        <v>8.8025532139999996</v>
      </c>
      <c r="BJ34" s="47" t="s">
        <v>413</v>
      </c>
      <c r="BK34" s="47">
        <v>-0.12126954049999999</v>
      </c>
      <c r="BL34" s="47">
        <v>0.59915014160000002</v>
      </c>
      <c r="BM34" s="47">
        <v>-0.48484167979999998</v>
      </c>
      <c r="BN34" s="47">
        <v>1.8328211430000001</v>
      </c>
      <c r="BO34" s="47">
        <v>6.7007328179999996</v>
      </c>
      <c r="BQ34" s="47" t="s">
        <v>413</v>
      </c>
      <c r="BR34" s="47">
        <v>14.75399966</v>
      </c>
      <c r="BS34" s="47">
        <v>14.896217610000001</v>
      </c>
      <c r="BT34" s="47">
        <v>14.169731179999999</v>
      </c>
      <c r="BU34" s="47">
        <v>10.218244350000001</v>
      </c>
      <c r="BV34" s="47">
        <v>7.7269006779999998</v>
      </c>
      <c r="BX34" s="47" t="s">
        <v>413</v>
      </c>
      <c r="BY34" s="47">
        <v>-1.0948732299999999</v>
      </c>
      <c r="BZ34" s="47">
        <v>-1.928140322</v>
      </c>
      <c r="CE34" s="47" t="s">
        <v>413</v>
      </c>
      <c r="CF34" s="47">
        <v>-13.44924567</v>
      </c>
      <c r="CG34" s="47">
        <v>-3.633248923</v>
      </c>
      <c r="CH34" s="47">
        <v>-0.88769567279999995</v>
      </c>
      <c r="CI34" s="47">
        <v>-0.53933948350000005</v>
      </c>
      <c r="CJ34" s="47">
        <v>-1.7612527200000001</v>
      </c>
      <c r="CL34" s="47" t="s">
        <v>413</v>
      </c>
      <c r="CM34" s="47">
        <v>-1.1076259319999999</v>
      </c>
      <c r="CN34" s="47">
        <v>-0.1703907573</v>
      </c>
      <c r="CO34" s="47">
        <v>0.30473680920000001</v>
      </c>
      <c r="CP34" s="47">
        <v>2.268777134</v>
      </c>
      <c r="CS34" s="47" t="s">
        <v>413</v>
      </c>
      <c r="CT34" s="47">
        <v>3.4302266750000001</v>
      </c>
      <c r="CU34" s="47">
        <v>-1.598684328</v>
      </c>
      <c r="CV34" s="47">
        <v>-3.078867367</v>
      </c>
      <c r="CW34" s="47">
        <v>-2.5815736650000001</v>
      </c>
      <c r="CX34" s="47">
        <v>-2.4034665300000002</v>
      </c>
    </row>
    <row r="35" spans="1:102" s="47" customFormat="1" x14ac:dyDescent="0.15">
      <c r="A35" s="47" t="s">
        <v>414</v>
      </c>
      <c r="B35" s="47">
        <v>7.9211618259999996</v>
      </c>
      <c r="C35" s="47">
        <v>11.37048504</v>
      </c>
      <c r="D35" s="47">
        <v>16.786243389999999</v>
      </c>
      <c r="E35" s="47">
        <v>10.777535439999999</v>
      </c>
      <c r="F35" s="47">
        <v>8.3841059599999994</v>
      </c>
      <c r="H35" s="47" t="s">
        <v>414</v>
      </c>
      <c r="I35" s="47">
        <v>4.7898284310000001</v>
      </c>
      <c r="J35" s="47">
        <v>5.2806909319999997</v>
      </c>
      <c r="K35" s="47">
        <v>7.7304093570000001</v>
      </c>
      <c r="L35" s="47">
        <v>5.9739798940000002</v>
      </c>
      <c r="M35" s="47">
        <v>3.3811031749999998</v>
      </c>
      <c r="O35" s="47" t="s">
        <v>414</v>
      </c>
      <c r="P35" s="47">
        <v>4.5452247769999996</v>
      </c>
      <c r="Q35" s="47">
        <v>3.9979334670000002</v>
      </c>
      <c r="R35" s="47">
        <v>5.0121368080000002</v>
      </c>
      <c r="V35" s="47" t="s">
        <v>414</v>
      </c>
      <c r="W35" s="47">
        <v>2.5935976959999998</v>
      </c>
      <c r="X35" s="47">
        <v>2.725186307</v>
      </c>
      <c r="Y35" s="47">
        <v>4.9610268890000002</v>
      </c>
      <c r="AC35" s="47" t="s">
        <v>414</v>
      </c>
      <c r="AD35" s="47">
        <v>3.898852964</v>
      </c>
      <c r="AE35" s="47">
        <v>3.7489773670000002</v>
      </c>
      <c r="AF35" s="47">
        <v>2.4971108559999999</v>
      </c>
      <c r="AG35" s="47">
        <v>3.7606800140000001</v>
      </c>
      <c r="AJ35" s="47" t="s">
        <v>414</v>
      </c>
      <c r="AK35" s="47">
        <v>23.182206409999999</v>
      </c>
      <c r="AL35" s="47">
        <v>24.670462629999999</v>
      </c>
      <c r="AM35" s="47">
        <v>23.463510849999999</v>
      </c>
      <c r="AN35" s="47">
        <v>23.65920337</v>
      </c>
      <c r="AO35" s="47">
        <v>21.601342840000001</v>
      </c>
      <c r="AQ35" s="47" t="s">
        <v>414</v>
      </c>
      <c r="AR35" s="47">
        <v>-0.84889643459999997</v>
      </c>
      <c r="AS35" s="47">
        <v>1.6260162599999999E-2</v>
      </c>
      <c r="AT35" s="47">
        <v>9.0791139239999996</v>
      </c>
      <c r="AU35" s="47">
        <v>8.1542207789999992</v>
      </c>
      <c r="AV35" s="47">
        <v>5.642394822</v>
      </c>
      <c r="AX35" s="47" t="s">
        <v>414</v>
      </c>
      <c r="AY35" s="47">
        <v>6.2767715539999998</v>
      </c>
      <c r="BC35" s="47" t="s">
        <v>414</v>
      </c>
      <c r="BD35" s="47">
        <v>11.21937058</v>
      </c>
      <c r="BE35" s="47">
        <v>10.32711211</v>
      </c>
      <c r="BF35" s="47">
        <v>9.8989891229999998</v>
      </c>
      <c r="BG35" s="47">
        <v>9.2084833830000008</v>
      </c>
      <c r="BH35" s="47">
        <v>9.1751195150000004</v>
      </c>
      <c r="BJ35" s="47" t="s">
        <v>414</v>
      </c>
      <c r="BK35" s="47">
        <v>9.7761724300000008</v>
      </c>
      <c r="BL35" s="47">
        <v>8.9518413599999995</v>
      </c>
      <c r="BM35" s="47">
        <v>7.538962497</v>
      </c>
      <c r="BN35" s="47">
        <v>8.8514648640000004</v>
      </c>
      <c r="BO35" s="47">
        <v>13.099029509999999</v>
      </c>
      <c r="BQ35" s="47" t="s">
        <v>414</v>
      </c>
      <c r="BR35" s="47">
        <v>18.32522887</v>
      </c>
      <c r="BS35" s="47">
        <v>18.817663960000001</v>
      </c>
      <c r="BT35" s="47">
        <v>16.605267220000002</v>
      </c>
      <c r="BU35" s="47">
        <v>12.903353859999999</v>
      </c>
      <c r="BV35" s="47">
        <v>10.16430705</v>
      </c>
      <c r="BX35" s="47" t="s">
        <v>414</v>
      </c>
      <c r="BY35" s="47">
        <v>3.9704958480000001</v>
      </c>
      <c r="BZ35" s="47">
        <v>3.6292081390000002</v>
      </c>
      <c r="CE35" s="47" t="s">
        <v>414</v>
      </c>
      <c r="CF35" s="47">
        <v>-2.2508483940000001</v>
      </c>
      <c r="CG35" s="47">
        <v>1.3946485310000001</v>
      </c>
      <c r="CH35" s="47">
        <v>1.7066477200000001</v>
      </c>
      <c r="CI35" s="47">
        <v>1.8795731309999999</v>
      </c>
      <c r="CJ35" s="47">
        <v>0.56231294939999998</v>
      </c>
      <c r="CL35" s="47" t="s">
        <v>414</v>
      </c>
      <c r="CM35" s="47">
        <v>2.0238656979999998</v>
      </c>
      <c r="CN35" s="47">
        <v>1.491599758</v>
      </c>
      <c r="CO35" s="47">
        <v>1.030110192</v>
      </c>
      <c r="CP35" s="47">
        <v>2.268777134</v>
      </c>
      <c r="CS35" s="47" t="s">
        <v>414</v>
      </c>
      <c r="CT35" s="47">
        <v>8.2349811099999997</v>
      </c>
      <c r="CU35" s="47">
        <v>5.0779819799999997</v>
      </c>
      <c r="CV35" s="47">
        <v>3.3858633239999998</v>
      </c>
      <c r="CW35" s="47">
        <v>3.4087199890000002</v>
      </c>
      <c r="CX35" s="47">
        <v>4.1900797159999996</v>
      </c>
    </row>
    <row r="36" spans="1:102" s="47" customFormat="1" x14ac:dyDescent="0.15">
      <c r="A36" s="47" t="s">
        <v>415</v>
      </c>
      <c r="B36" s="47">
        <v>38.409751040000003</v>
      </c>
      <c r="C36" s="47">
        <v>32.743034059999999</v>
      </c>
      <c r="D36" s="47">
        <v>16.020105820000001</v>
      </c>
      <c r="E36" s="47">
        <v>21.261723010000001</v>
      </c>
      <c r="F36" s="47">
        <v>6.0618101549999999</v>
      </c>
      <c r="H36" s="47" t="s">
        <v>415</v>
      </c>
      <c r="I36" s="47">
        <v>6.1476715689999999</v>
      </c>
      <c r="J36" s="47">
        <v>0</v>
      </c>
      <c r="K36" s="47">
        <v>0</v>
      </c>
      <c r="L36" s="47">
        <v>0</v>
      </c>
      <c r="M36" s="47">
        <v>0</v>
      </c>
      <c r="O36" s="47" t="s">
        <v>415</v>
      </c>
      <c r="P36" s="47">
        <v>3.2829959739999999</v>
      </c>
      <c r="Q36" s="47">
        <v>3.5845212069999999</v>
      </c>
      <c r="R36" s="47">
        <v>2.985235915E-3</v>
      </c>
      <c r="V36" s="47" t="s">
        <v>415</v>
      </c>
      <c r="W36" s="47">
        <v>4.2679061369999998</v>
      </c>
      <c r="X36" s="47">
        <v>1.362673214</v>
      </c>
      <c r="Y36" s="47">
        <v>7.6005085229999998E-3</v>
      </c>
      <c r="AC36" s="47" t="s">
        <v>415</v>
      </c>
      <c r="AD36" s="47">
        <v>7.4848364219999999</v>
      </c>
      <c r="AE36" s="47">
        <v>7.0386783480000004</v>
      </c>
      <c r="AF36" s="47">
        <v>0</v>
      </c>
      <c r="AG36" s="47">
        <v>0</v>
      </c>
      <c r="AJ36" s="47" t="s">
        <v>415</v>
      </c>
      <c r="AK36" s="47">
        <v>0</v>
      </c>
      <c r="AL36" s="47">
        <v>0</v>
      </c>
      <c r="AM36" s="47">
        <v>0.55818540429999997</v>
      </c>
      <c r="AN36" s="47">
        <v>0.50771102619999997</v>
      </c>
      <c r="AO36" s="47">
        <v>0.41502562069999999</v>
      </c>
      <c r="AQ36" s="47" t="s">
        <v>415</v>
      </c>
      <c r="AR36" s="47">
        <v>6.5144312390000003</v>
      </c>
      <c r="AS36" s="47">
        <v>5.9983739839999997</v>
      </c>
      <c r="AT36" s="47">
        <v>6.5965189869999996</v>
      </c>
      <c r="AU36" s="47">
        <v>8.5746753249999994</v>
      </c>
      <c r="AV36" s="47">
        <v>13.58252427</v>
      </c>
      <c r="AX36" s="47" t="s">
        <v>415</v>
      </c>
      <c r="AY36" s="47">
        <v>0.107578137</v>
      </c>
      <c r="BC36" s="47" t="s">
        <v>415</v>
      </c>
      <c r="BD36" s="47">
        <v>1.24655106</v>
      </c>
      <c r="BE36" s="47">
        <v>1.4650343400000001</v>
      </c>
      <c r="BF36" s="47">
        <v>2.7127319260000001E-3</v>
      </c>
      <c r="BG36" s="47">
        <v>4.4243234899999997E-3</v>
      </c>
      <c r="BH36" s="47">
        <v>8.0121785110000003E-5</v>
      </c>
      <c r="BJ36" s="47" t="s">
        <v>415</v>
      </c>
      <c r="BK36" s="47">
        <v>2.8327806729999998</v>
      </c>
      <c r="BL36" s="47">
        <v>3.5807365440000001</v>
      </c>
      <c r="BM36" s="47">
        <v>5.7320907249999999</v>
      </c>
      <c r="BN36" s="47">
        <v>5.4316738369999999</v>
      </c>
      <c r="BO36" s="47">
        <v>6.848484848</v>
      </c>
      <c r="BQ36" s="47" t="s">
        <v>415</v>
      </c>
      <c r="BR36" s="47">
        <v>13.11862927</v>
      </c>
      <c r="BS36" s="47">
        <v>14.007997100000001</v>
      </c>
      <c r="BT36" s="47">
        <v>13.11671696</v>
      </c>
      <c r="BU36" s="47">
        <v>0</v>
      </c>
      <c r="BV36" s="47">
        <v>0</v>
      </c>
      <c r="BX36" s="47" t="s">
        <v>415</v>
      </c>
      <c r="BY36" s="47">
        <v>1.618046914</v>
      </c>
      <c r="BZ36" s="47">
        <v>2.0963111429999999</v>
      </c>
      <c r="CE36" s="47" t="s">
        <v>415</v>
      </c>
      <c r="CF36" s="47">
        <v>16.557790659999998</v>
      </c>
      <c r="CG36" s="47">
        <v>8.0387833010000005</v>
      </c>
      <c r="CH36" s="47">
        <v>4.0751426520000003</v>
      </c>
      <c r="CI36" s="47">
        <v>3.8664286680000002</v>
      </c>
      <c r="CJ36" s="47">
        <v>0</v>
      </c>
      <c r="CL36" s="47" t="s">
        <v>415</v>
      </c>
      <c r="CM36" s="47">
        <v>3.9675336269999999</v>
      </c>
      <c r="CN36" s="47">
        <v>3.7768911680000003E-2</v>
      </c>
      <c r="CO36" s="47">
        <v>5.425250484E-2</v>
      </c>
      <c r="CP36" s="47">
        <v>7.9412696340000005E-2</v>
      </c>
      <c r="CS36" s="47" t="s">
        <v>415</v>
      </c>
      <c r="CT36" s="47">
        <v>4.5229879239999997</v>
      </c>
      <c r="CU36" s="47">
        <v>4.8327332649999999</v>
      </c>
      <c r="CV36" s="47">
        <v>5.6043216850000004</v>
      </c>
      <c r="CW36" s="47">
        <v>5.3406026110000004</v>
      </c>
      <c r="CX36" s="47">
        <v>4.6656052929999996</v>
      </c>
    </row>
    <row r="37" spans="1:102" s="199" customFormat="1" x14ac:dyDescent="0.15">
      <c r="A37" s="199" t="s">
        <v>416</v>
      </c>
      <c r="B37" s="199">
        <v>44229284000</v>
      </c>
      <c r="C37" s="199">
        <v>24677523000</v>
      </c>
      <c r="D37" s="199">
        <v>19242090000</v>
      </c>
      <c r="E37" s="199">
        <v>21113008000</v>
      </c>
      <c r="F37" s="199">
        <v>12031680000</v>
      </c>
      <c r="H37" s="199" t="s">
        <v>416</v>
      </c>
      <c r="I37" s="199">
        <v>46048512000</v>
      </c>
      <c r="J37" s="199">
        <v>23463975000</v>
      </c>
      <c r="K37" s="199">
        <v>20234430000</v>
      </c>
      <c r="L37" s="199">
        <v>12709556000</v>
      </c>
      <c r="M37" s="199">
        <v>7973168100</v>
      </c>
      <c r="O37" s="199" t="s">
        <v>416</v>
      </c>
      <c r="P37" s="199">
        <v>46058112750</v>
      </c>
      <c r="Q37" s="199">
        <v>48363607600</v>
      </c>
      <c r="R37" s="199">
        <v>8830417680</v>
      </c>
      <c r="V37" s="199" t="s">
        <v>416</v>
      </c>
      <c r="W37" s="199">
        <v>26478229740</v>
      </c>
      <c r="X37" s="199">
        <v>22980674840</v>
      </c>
      <c r="Y37" s="199">
        <v>2680325920</v>
      </c>
      <c r="AC37" s="199" t="s">
        <v>416</v>
      </c>
      <c r="AD37" s="199">
        <v>37734873180</v>
      </c>
      <c r="AE37" s="199">
        <v>18251355637</v>
      </c>
      <c r="AF37" s="199">
        <v>8493926840</v>
      </c>
      <c r="AG37" s="199">
        <v>2804375900</v>
      </c>
      <c r="AJ37" s="199" t="s">
        <v>416</v>
      </c>
      <c r="AK37" s="199">
        <v>16763055000</v>
      </c>
      <c r="AL37" s="199">
        <v>17947469719</v>
      </c>
      <c r="AM37" s="199">
        <v>17395677000</v>
      </c>
      <c r="AN37" s="199">
        <v>17687455710</v>
      </c>
      <c r="AO37" s="199">
        <v>17401179420</v>
      </c>
      <c r="AQ37" s="199" t="s">
        <v>416</v>
      </c>
      <c r="AR37" s="199">
        <v>12728290589</v>
      </c>
      <c r="AS37" s="199">
        <v>12828900615</v>
      </c>
      <c r="AT37" s="199">
        <v>15319680000</v>
      </c>
      <c r="AU37" s="199">
        <v>17124799384</v>
      </c>
      <c r="AV37" s="199">
        <v>19547339382</v>
      </c>
      <c r="AX37" s="199" t="s">
        <v>416</v>
      </c>
      <c r="AY37" s="199">
        <v>11248490112</v>
      </c>
      <c r="BC37" s="199" t="s">
        <v>416</v>
      </c>
      <c r="BD37" s="199">
        <v>4811130000</v>
      </c>
      <c r="BE37" s="199">
        <v>5423454490</v>
      </c>
      <c r="BF37" s="199">
        <v>3392100750</v>
      </c>
      <c r="BG37" s="199">
        <v>3262085160</v>
      </c>
      <c r="BH37" s="199">
        <v>2351420400</v>
      </c>
      <c r="BJ37" s="199" t="s">
        <v>416</v>
      </c>
      <c r="BK37" s="199">
        <v>249646864222</v>
      </c>
      <c r="BL37" s="199">
        <v>178674480000</v>
      </c>
      <c r="BM37" s="199">
        <v>209736291094</v>
      </c>
      <c r="BN37" s="199">
        <v>227405790000</v>
      </c>
      <c r="BO37" s="199">
        <v>159245465049</v>
      </c>
      <c r="BQ37" s="199" t="s">
        <v>416</v>
      </c>
      <c r="BR37" s="199">
        <v>5125364164</v>
      </c>
      <c r="BS37" s="199">
        <v>6023218517</v>
      </c>
      <c r="BT37" s="199">
        <v>5301559886</v>
      </c>
      <c r="BU37" s="199">
        <v>3142824574</v>
      </c>
      <c r="BV37" s="199">
        <v>1484212177</v>
      </c>
      <c r="BX37" s="199" t="s">
        <v>416</v>
      </c>
      <c r="BY37" s="199">
        <v>14595606760</v>
      </c>
      <c r="BZ37" s="199">
        <v>7908250050</v>
      </c>
      <c r="CE37" s="199" t="s">
        <v>416</v>
      </c>
      <c r="CF37" s="199">
        <v>5151533032</v>
      </c>
      <c r="CG37" s="199">
        <v>4453276492</v>
      </c>
      <c r="CH37" s="199">
        <v>2950222627</v>
      </c>
      <c r="CI37" s="199">
        <v>1793698013</v>
      </c>
      <c r="CJ37" s="199">
        <v>1045474803</v>
      </c>
      <c r="CL37" s="199" t="s">
        <v>416</v>
      </c>
      <c r="CM37" s="199">
        <v>5143811450</v>
      </c>
      <c r="CN37" s="199">
        <v>4998935612</v>
      </c>
      <c r="CO37" s="199">
        <v>2642305280</v>
      </c>
      <c r="CP37" s="199">
        <v>1460333490</v>
      </c>
      <c r="CS37" s="199" t="s">
        <v>416</v>
      </c>
      <c r="CT37" s="199">
        <v>3377272320</v>
      </c>
      <c r="CU37" s="199">
        <v>4689468000</v>
      </c>
      <c r="CV37" s="199">
        <v>3398637600</v>
      </c>
      <c r="CW37" s="199">
        <v>3360040830</v>
      </c>
      <c r="CX37" s="199">
        <v>2684130700</v>
      </c>
    </row>
    <row r="38" spans="1:102" s="199" customFormat="1" x14ac:dyDescent="0.15">
      <c r="A38" s="199" t="s">
        <v>417</v>
      </c>
      <c r="B38" s="199">
        <v>45894484000</v>
      </c>
      <c r="C38" s="199">
        <v>24803623000</v>
      </c>
      <c r="D38" s="199">
        <v>19710690000</v>
      </c>
      <c r="E38" s="199">
        <v>20526208000</v>
      </c>
      <c r="F38" s="199">
        <v>11812080000</v>
      </c>
      <c r="H38" s="199" t="s">
        <v>417</v>
      </c>
      <c r="I38" s="199">
        <v>45717812000</v>
      </c>
      <c r="J38" s="199">
        <v>22402175000</v>
      </c>
      <c r="K38" s="199">
        <v>19011930000</v>
      </c>
      <c r="L38" s="199">
        <v>11597156000</v>
      </c>
      <c r="M38" s="199">
        <v>7162164100</v>
      </c>
      <c r="O38" s="199" t="s">
        <v>417</v>
      </c>
      <c r="P38" s="199">
        <v>44836195750</v>
      </c>
      <c r="Q38" s="199">
        <v>47223991600</v>
      </c>
      <c r="R38" s="199">
        <v>8565619680</v>
      </c>
      <c r="V38" s="199" t="s">
        <v>417</v>
      </c>
      <c r="W38" s="199">
        <v>27457658740</v>
      </c>
      <c r="X38" s="199">
        <v>23255309840</v>
      </c>
      <c r="Y38" s="199">
        <v>2541349920</v>
      </c>
      <c r="AC38" s="199" t="s">
        <v>417</v>
      </c>
      <c r="AD38" s="199">
        <v>38423580180</v>
      </c>
      <c r="AE38" s="199">
        <v>19014742637</v>
      </c>
      <c r="AF38" s="199">
        <v>8415442840</v>
      </c>
      <c r="AG38" s="199">
        <v>2668796900</v>
      </c>
      <c r="AJ38" s="199" t="s">
        <v>417</v>
      </c>
      <c r="AK38" s="199">
        <v>16491155000</v>
      </c>
      <c r="AL38" s="199">
        <v>17691769719</v>
      </c>
      <c r="AM38" s="199">
        <v>17116477000</v>
      </c>
      <c r="AN38" s="199">
        <v>17383768710</v>
      </c>
      <c r="AO38" s="199">
        <v>17156165420</v>
      </c>
      <c r="AQ38" s="199" t="s">
        <v>417</v>
      </c>
      <c r="AR38" s="199">
        <v>15488290589</v>
      </c>
      <c r="AS38" s="199">
        <v>14144900615</v>
      </c>
      <c r="AT38" s="199">
        <v>17489680000</v>
      </c>
      <c r="AU38" s="199">
        <v>20376799384</v>
      </c>
      <c r="AV38" s="199">
        <v>23486339382</v>
      </c>
      <c r="AX38" s="200" t="s">
        <v>417</v>
      </c>
      <c r="AY38" s="200">
        <v>9608266112</v>
      </c>
      <c r="BC38" s="199" t="s">
        <v>417</v>
      </c>
      <c r="BD38" s="199">
        <v>4722324000</v>
      </c>
      <c r="BE38" s="199">
        <v>5406694490</v>
      </c>
      <c r="BF38" s="199">
        <v>3304541750</v>
      </c>
      <c r="BG38" s="199">
        <v>3221059160</v>
      </c>
      <c r="BH38" s="199">
        <v>2264829400</v>
      </c>
      <c r="BJ38" s="199" t="s">
        <v>417</v>
      </c>
      <c r="BK38" s="199">
        <v>251997864222</v>
      </c>
      <c r="BL38" s="199">
        <v>181448480000</v>
      </c>
      <c r="BM38" s="199">
        <v>222631291094</v>
      </c>
      <c r="BN38" s="199">
        <v>244040790000</v>
      </c>
      <c r="BO38" s="199">
        <v>181254465049</v>
      </c>
      <c r="BQ38" s="199" t="s">
        <v>417</v>
      </c>
      <c r="BR38" s="199">
        <v>5288608164</v>
      </c>
      <c r="BS38" s="199">
        <v>6032553517</v>
      </c>
      <c r="BT38" s="199">
        <v>5000240886</v>
      </c>
      <c r="BU38" s="199">
        <v>2882188574</v>
      </c>
      <c r="BV38" s="199">
        <v>1322951177</v>
      </c>
      <c r="BX38" s="199" t="s">
        <v>417</v>
      </c>
      <c r="BY38" s="199">
        <v>14710251760</v>
      </c>
      <c r="BZ38" s="199">
        <v>8205065050</v>
      </c>
      <c r="CE38" s="199" t="s">
        <v>417</v>
      </c>
      <c r="CF38" s="199">
        <v>5899509032</v>
      </c>
      <c r="CG38" s="199">
        <v>4667857492</v>
      </c>
      <c r="CH38" s="199">
        <v>3012009627</v>
      </c>
      <c r="CI38" s="199">
        <v>1868821013</v>
      </c>
      <c r="CJ38" s="199">
        <v>993912803</v>
      </c>
      <c r="CL38" s="199" t="s">
        <v>417</v>
      </c>
      <c r="CM38" s="199">
        <v>5287905450</v>
      </c>
      <c r="CN38" s="199">
        <v>4824527612</v>
      </c>
      <c r="CO38" s="199">
        <v>2573151280</v>
      </c>
      <c r="CP38" s="199">
        <v>1299479490</v>
      </c>
      <c r="CS38" s="199" t="s">
        <v>417</v>
      </c>
      <c r="CT38" s="199">
        <v>3295522320</v>
      </c>
      <c r="CU38" s="199">
        <v>5032136000</v>
      </c>
      <c r="CV38" s="199">
        <v>4163513600</v>
      </c>
      <c r="CW38" s="199">
        <v>3912788830</v>
      </c>
      <c r="CX38" s="199">
        <v>3282817700</v>
      </c>
    </row>
    <row r="39" spans="1:102" s="57" customFormat="1" x14ac:dyDescent="0.15">
      <c r="A39" s="57" t="s">
        <v>460</v>
      </c>
      <c r="B39" s="57">
        <v>-88.653605929999998</v>
      </c>
      <c r="C39" s="57">
        <v>-92.425179779999993</v>
      </c>
      <c r="D39" s="57">
        <v>-234.94615379999999</v>
      </c>
      <c r="E39" s="57">
        <v>-142.7519135</v>
      </c>
      <c r="F39" s="57">
        <v>-55.547922440000001</v>
      </c>
      <c r="H39" s="57" t="s">
        <v>460</v>
      </c>
      <c r="I39" s="57">
        <v>75.887462099999993</v>
      </c>
      <c r="J39" s="57">
        <v>48.032702149999999</v>
      </c>
      <c r="K39" s="57">
        <v>61.973751909999997</v>
      </c>
      <c r="L39" s="57">
        <v>38.258747739999997</v>
      </c>
      <c r="M39" s="57">
        <v>253.93063789999999</v>
      </c>
      <c r="O39" s="57" t="s">
        <v>460</v>
      </c>
      <c r="P39" s="57">
        <v>-198.2034132</v>
      </c>
      <c r="Q39" s="57">
        <v>-522.12166379999996</v>
      </c>
      <c r="R39" s="57">
        <v>-62.28297336</v>
      </c>
      <c r="V39" s="57" t="s">
        <v>460</v>
      </c>
      <c r="W39" s="57">
        <v>-101.7184567</v>
      </c>
      <c r="X39" s="57">
        <v>-192.51633440000001</v>
      </c>
      <c r="Y39" s="57">
        <v>-25.32719054</v>
      </c>
      <c r="AC39" s="57" t="s">
        <v>460</v>
      </c>
      <c r="AD39" s="57">
        <v>-144.01029339999999</v>
      </c>
      <c r="AE39" s="57">
        <v>-158.5475141</v>
      </c>
      <c r="AF39" s="57">
        <v>-296.42040969999999</v>
      </c>
      <c r="AG39" s="57">
        <v>-83.349459069999995</v>
      </c>
      <c r="AJ39" s="57" t="s">
        <v>460</v>
      </c>
      <c r="AK39" s="57">
        <v>20.553034579999998</v>
      </c>
      <c r="AL39" s="57">
        <v>21.19946813</v>
      </c>
      <c r="AM39" s="57">
        <v>21.067793389999999</v>
      </c>
      <c r="AN39" s="57">
        <v>21.535794509999999</v>
      </c>
      <c r="AO39" s="57">
        <v>21.672289150000001</v>
      </c>
      <c r="AQ39" s="57" t="s">
        <v>460</v>
      </c>
      <c r="AR39" s="57">
        <v>22.975253769999998</v>
      </c>
      <c r="AS39" s="57">
        <v>3.30046324</v>
      </c>
      <c r="AT39" s="57">
        <v>494.1832258</v>
      </c>
      <c r="AU39" s="57">
        <v>15.04815412</v>
      </c>
      <c r="AV39" s="57">
        <v>-184.40886209999999</v>
      </c>
      <c r="AX39" s="57" t="s">
        <v>460</v>
      </c>
      <c r="AY39" s="57">
        <v>-41.491879820000001</v>
      </c>
      <c r="BC39" s="57" t="s">
        <v>460</v>
      </c>
      <c r="BD39" s="57">
        <v>67.800591879999999</v>
      </c>
      <c r="BE39" s="57">
        <v>59.226122500000002</v>
      </c>
      <c r="BF39" s="57">
        <v>48.922648410000001</v>
      </c>
      <c r="BG39" s="57">
        <v>56.9259591</v>
      </c>
      <c r="BH39" s="57">
        <v>58.145905040000002</v>
      </c>
      <c r="BJ39" s="57" t="s">
        <v>460</v>
      </c>
      <c r="BK39" s="57">
        <v>23.57160459</v>
      </c>
      <c r="BL39" s="57">
        <v>15.93316212</v>
      </c>
      <c r="BM39" s="57">
        <v>18.048041569999999</v>
      </c>
      <c r="BN39" s="57">
        <v>2067.3253639999998</v>
      </c>
      <c r="BO39" s="57">
        <v>16.57253253</v>
      </c>
      <c r="BQ39" s="57" t="s">
        <v>460</v>
      </c>
      <c r="BR39" s="57">
        <v>-61.055489999999999</v>
      </c>
      <c r="BS39" s="57">
        <v>-1046.0608749999999</v>
      </c>
      <c r="BT39" s="57">
        <v>84.066343500000002</v>
      </c>
      <c r="BU39" s="57">
        <v>66.766327630000006</v>
      </c>
      <c r="BV39" s="57">
        <v>92.676376989999994</v>
      </c>
      <c r="BX39" s="57" t="s">
        <v>460</v>
      </c>
      <c r="BY39" s="57">
        <v>192.7728922</v>
      </c>
      <c r="BZ39" s="57">
        <v>-18.91817228</v>
      </c>
      <c r="CE39" s="57" t="s">
        <v>460</v>
      </c>
      <c r="CF39" s="57">
        <v>-35.203937789999998</v>
      </c>
      <c r="CG39" s="57">
        <v>-45.051305450000001</v>
      </c>
      <c r="CH39" s="57">
        <v>-54.79102288</v>
      </c>
      <c r="CI39" s="57">
        <v>-32.292699849999998</v>
      </c>
      <c r="CJ39" s="57">
        <v>-22.99262817</v>
      </c>
      <c r="CL39" s="57" t="s">
        <v>460</v>
      </c>
      <c r="CM39" s="57">
        <v>-110.2001296</v>
      </c>
      <c r="CN39" s="57">
        <v>-116.9861602</v>
      </c>
      <c r="CO39" s="57">
        <v>-26.686448039999998</v>
      </c>
      <c r="CP39" s="57">
        <v>-19.86280777</v>
      </c>
      <c r="CS39" s="57" t="s">
        <v>460</v>
      </c>
      <c r="CT39" s="57">
        <v>3.6766589839999999</v>
      </c>
      <c r="CU39" s="57">
        <v>-22.621322410000001</v>
      </c>
      <c r="CV39" s="57">
        <v>-13.203258630000001</v>
      </c>
      <c r="CW39" s="57">
        <v>-13.82033304</v>
      </c>
      <c r="CX39" s="57">
        <v>-8.8383610309999998</v>
      </c>
    </row>
    <row r="40" spans="1:102" s="57" customFormat="1" x14ac:dyDescent="0.15">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x14ac:dyDescent="0.15">
      <c r="A41" s="47" t="s">
        <v>418</v>
      </c>
      <c r="B41" s="47">
        <v>29.42733466</v>
      </c>
      <c r="C41" s="47">
        <v>23.826902579999999</v>
      </c>
      <c r="D41" s="47">
        <v>18.228580900000001</v>
      </c>
      <c r="E41" s="47">
        <v>20.359699129999999</v>
      </c>
      <c r="F41" s="47">
        <v>13.85340242</v>
      </c>
      <c r="H41" s="47" t="s">
        <v>418</v>
      </c>
      <c r="I41" s="47">
        <v>30.705149030000001</v>
      </c>
      <c r="J41" s="47">
        <v>21.65172557</v>
      </c>
      <c r="K41" s="47">
        <v>25.042611390000001</v>
      </c>
      <c r="L41" s="47">
        <v>19.89287212</v>
      </c>
      <c r="M41" s="47">
        <v>13.41369622</v>
      </c>
      <c r="O41" s="47" t="s">
        <v>418</v>
      </c>
      <c r="P41" s="47">
        <v>80.131167099999999</v>
      </c>
      <c r="Q41" s="47">
        <v>135.63718249999999</v>
      </c>
      <c r="R41" s="47">
        <v>88.354538890000001</v>
      </c>
      <c r="V41" s="47" t="s">
        <v>418</v>
      </c>
      <c r="W41" s="47">
        <v>409.57538890000001</v>
      </c>
      <c r="X41" s="47">
        <v>-1341.6238450000001</v>
      </c>
      <c r="Y41" s="47">
        <v>-68.87288126</v>
      </c>
      <c r="AC41" s="47" t="s">
        <v>418</v>
      </c>
      <c r="AD41" s="47">
        <v>186.76931880000001</v>
      </c>
      <c r="AE41" s="47">
        <v>230.10647950000001</v>
      </c>
      <c r="AF41" s="47">
        <v>146.37887259999999</v>
      </c>
      <c r="AG41" s="47">
        <v>162.03708900000001</v>
      </c>
      <c r="AJ41" s="47" t="s">
        <v>418</v>
      </c>
      <c r="AK41" s="47">
        <v>14.169953509999999</v>
      </c>
      <c r="AL41" s="47">
        <v>15.458630250000001</v>
      </c>
      <c r="AM41" s="47">
        <v>15.752673189999999</v>
      </c>
      <c r="AN41" s="47">
        <v>15.47349288</v>
      </c>
      <c r="AO41" s="47">
        <v>15.682276460000001</v>
      </c>
      <c r="AQ41" s="47" t="s">
        <v>418</v>
      </c>
      <c r="AR41" s="47">
        <v>18.028740209999999</v>
      </c>
      <c r="AS41" s="47">
        <v>-14.90000071</v>
      </c>
      <c r="AT41" s="47">
        <v>10.247277589999999</v>
      </c>
      <c r="AU41" s="47">
        <v>18.026104610000001</v>
      </c>
      <c r="AV41" s="47">
        <v>-88.851542649999999</v>
      </c>
      <c r="AX41" s="47" t="s">
        <v>418</v>
      </c>
      <c r="AY41" s="47">
        <v>-117.6768016</v>
      </c>
      <c r="BC41" s="47" t="s">
        <v>418</v>
      </c>
      <c r="BD41" s="47">
        <v>23.981786100000001</v>
      </c>
      <c r="BE41" s="47">
        <v>30.115914010000001</v>
      </c>
      <c r="BF41" s="47">
        <v>21.12050378</v>
      </c>
      <c r="BG41" s="47">
        <v>26.000168649999999</v>
      </c>
      <c r="BH41" s="47">
        <v>21.844010919999999</v>
      </c>
      <c r="BJ41" s="47" t="s">
        <v>418</v>
      </c>
      <c r="BK41" s="47">
        <v>16.15419077</v>
      </c>
      <c r="BL41" s="47">
        <v>11.58268378</v>
      </c>
      <c r="BM41" s="47">
        <v>13.248455</v>
      </c>
      <c r="BN41" s="47">
        <v>16.64025977</v>
      </c>
      <c r="BO41" s="47">
        <v>11.47632351</v>
      </c>
      <c r="BQ41" s="47" t="s">
        <v>418</v>
      </c>
      <c r="BR41" s="47">
        <v>68.575918700000003</v>
      </c>
      <c r="BS41" s="47">
        <v>56.413551839999997</v>
      </c>
      <c r="BT41" s="47">
        <v>37.411332199999997</v>
      </c>
      <c r="BU41" s="47">
        <v>24.15235023</v>
      </c>
      <c r="BV41" s="47">
        <v>18.383296099999999</v>
      </c>
      <c r="BX41" s="47" t="s">
        <v>418</v>
      </c>
      <c r="BY41" s="47">
        <v>66.212446060000005</v>
      </c>
      <c r="BZ41" s="47">
        <v>-55.514022320000002</v>
      </c>
      <c r="CE41" s="47" t="s">
        <v>418</v>
      </c>
      <c r="CF41" s="47">
        <v>95.545617010000001</v>
      </c>
      <c r="CG41" s="47">
        <v>911.24953800000003</v>
      </c>
      <c r="CH41" s="47">
        <v>-2077.621568</v>
      </c>
      <c r="CI41" s="47">
        <v>295.69700189999998</v>
      </c>
      <c r="CJ41" s="47">
        <v>78.689959579999993</v>
      </c>
      <c r="CL41" s="47" t="s">
        <v>418</v>
      </c>
      <c r="CM41" s="47">
        <v>53.157768300000001</v>
      </c>
      <c r="CN41" s="47">
        <v>77.826248789999994</v>
      </c>
      <c r="CO41" s="47">
        <v>-245.93310500000001</v>
      </c>
      <c r="CP41" s="47">
        <v>-570.66568580000001</v>
      </c>
      <c r="CS41" s="47" t="s">
        <v>418</v>
      </c>
      <c r="CT41" s="47">
        <v>52.553098470000002</v>
      </c>
      <c r="CU41" s="47">
        <v>49.417440329999998</v>
      </c>
      <c r="CV41" s="47">
        <v>50.322602430000003</v>
      </c>
      <c r="CW41" s="47">
        <v>193.31688800000001</v>
      </c>
      <c r="CX41" s="47">
        <v>152.16160429999999</v>
      </c>
    </row>
    <row r="42" spans="1:102" s="47" customFormat="1" x14ac:dyDescent="0.15">
      <c r="A42" s="47" t="s">
        <v>419</v>
      </c>
      <c r="B42" s="47">
        <v>31.888452780000001</v>
      </c>
      <c r="C42" s="47">
        <v>30.046904909999999</v>
      </c>
      <c r="D42" s="47">
        <v>20.81576158</v>
      </c>
      <c r="E42" s="47">
        <v>22.82487351</v>
      </c>
      <c r="F42" s="47">
        <v>17.063792370000002</v>
      </c>
      <c r="H42" s="47" t="s">
        <v>419</v>
      </c>
      <c r="I42" s="47">
        <v>38.252626679999999</v>
      </c>
      <c r="J42" s="47">
        <v>24.497781369999998</v>
      </c>
      <c r="K42" s="47">
        <v>28.268273260000001</v>
      </c>
      <c r="L42" s="47">
        <v>21.692363879999998</v>
      </c>
      <c r="M42" s="47">
        <v>17.367217749999998</v>
      </c>
      <c r="O42" s="47" t="s">
        <v>419</v>
      </c>
      <c r="P42" s="47">
        <v>104.256947</v>
      </c>
      <c r="Q42" s="47">
        <v>165.2197046</v>
      </c>
      <c r="R42" s="47">
        <v>708.92884389999995</v>
      </c>
      <c r="V42" s="47" t="s">
        <v>419</v>
      </c>
      <c r="W42" s="47">
        <v>-614.48664980000001</v>
      </c>
      <c r="X42" s="47">
        <v>-249.54311319999999</v>
      </c>
      <c r="Y42" s="47">
        <v>-27.863174350000001</v>
      </c>
      <c r="AC42" s="47" t="s">
        <v>419</v>
      </c>
      <c r="AD42" s="47">
        <v>262.51624900000002</v>
      </c>
      <c r="AE42" s="47">
        <v>663.49264349999999</v>
      </c>
      <c r="AF42" s="47">
        <v>304.82421820000002</v>
      </c>
      <c r="AG42" s="47">
        <v>1312.295695</v>
      </c>
      <c r="AJ42" s="47" t="s">
        <v>419</v>
      </c>
      <c r="AK42" s="47">
        <v>14.36299803</v>
      </c>
      <c r="AL42" s="47">
        <v>15.71995246</v>
      </c>
      <c r="AM42" s="47">
        <v>16.131006119999999</v>
      </c>
      <c r="AN42" s="47">
        <v>15.709168679999999</v>
      </c>
      <c r="AO42" s="47">
        <v>16.09991952</v>
      </c>
      <c r="AQ42" s="47" t="s">
        <v>419</v>
      </c>
      <c r="AR42" s="47">
        <v>18.18327227</v>
      </c>
      <c r="AS42" s="47">
        <v>-13.50410591</v>
      </c>
      <c r="AT42" s="47">
        <v>11.89416149</v>
      </c>
      <c r="AU42" s="47">
        <v>21.194058640000002</v>
      </c>
      <c r="AV42" s="47">
        <v>-67.404618560000003</v>
      </c>
      <c r="AX42" s="148" t="s">
        <v>419</v>
      </c>
      <c r="AY42" s="148">
        <v>-107.04691769999999</v>
      </c>
      <c r="BC42" s="47" t="s">
        <v>419</v>
      </c>
      <c r="BD42" s="47">
        <v>27.49814245</v>
      </c>
      <c r="BE42" s="47">
        <v>36.144556049999998</v>
      </c>
      <c r="BF42" s="47">
        <v>25.497998630000001</v>
      </c>
      <c r="BG42" s="47">
        <v>31.766646479999999</v>
      </c>
      <c r="BH42" s="47">
        <v>33.67446297</v>
      </c>
      <c r="BJ42" s="47" t="s">
        <v>419</v>
      </c>
      <c r="BK42" s="47">
        <v>16.911452659999998</v>
      </c>
      <c r="BL42" s="47">
        <v>12.191217249999999</v>
      </c>
      <c r="BM42" s="47">
        <v>14.05550805</v>
      </c>
      <c r="BN42" s="47">
        <v>17.721772909999999</v>
      </c>
      <c r="BO42" s="47">
        <v>12.33313701</v>
      </c>
      <c r="BQ42" s="47" t="s">
        <v>419</v>
      </c>
      <c r="BR42" s="47">
        <v>77.878869570000006</v>
      </c>
      <c r="BS42" s="47">
        <v>60.477117489999998</v>
      </c>
      <c r="BT42" s="47">
        <v>39.365875269999997</v>
      </c>
      <c r="BU42" s="47">
        <v>25.864314419999999</v>
      </c>
      <c r="BV42" s="47">
        <v>20.062343569999999</v>
      </c>
      <c r="BX42" s="47" t="s">
        <v>419</v>
      </c>
      <c r="BY42" s="47">
        <v>70.72885617</v>
      </c>
      <c r="BZ42" s="47">
        <v>-48.49663975</v>
      </c>
      <c r="CE42" s="47" t="s">
        <v>419</v>
      </c>
      <c r="CF42" s="47">
        <v>146.9641124</v>
      </c>
      <c r="CG42" s="47">
        <v>-295.99710820000001</v>
      </c>
      <c r="CH42" s="47">
        <v>-79.8760695</v>
      </c>
      <c r="CI42" s="47">
        <v>-179.15481550000001</v>
      </c>
      <c r="CJ42" s="47">
        <v>143.21572639999999</v>
      </c>
      <c r="CL42" s="47" t="s">
        <v>419</v>
      </c>
      <c r="CM42" s="47">
        <v>57.024205690000002</v>
      </c>
      <c r="CN42" s="47">
        <v>113.72848620000001</v>
      </c>
      <c r="CO42" s="47">
        <v>-84.101638550000004</v>
      </c>
      <c r="CP42" s="47">
        <v>-176.113542</v>
      </c>
      <c r="CS42" s="47" t="s">
        <v>419</v>
      </c>
      <c r="CT42" s="47">
        <v>87.207176390000001</v>
      </c>
      <c r="CU42" s="47">
        <v>68.390497159999995</v>
      </c>
      <c r="CV42" s="47">
        <v>154.96250230000001</v>
      </c>
      <c r="CW42" s="47">
        <v>-100.4496511</v>
      </c>
      <c r="CX42" s="47">
        <v>-102.6868166</v>
      </c>
    </row>
    <row r="43" spans="1:102" s="148" customFormat="1" x14ac:dyDescent="0.15">
      <c r="A43" s="148" t="s">
        <v>420</v>
      </c>
      <c r="B43" s="148">
        <v>57.922058669999998</v>
      </c>
      <c r="C43" s="148">
        <v>22.39746143</v>
      </c>
      <c r="D43" s="148">
        <v>12.13017084</v>
      </c>
      <c r="E43" s="148">
        <v>21.362954569999999</v>
      </c>
      <c r="F43" s="148">
        <v>15.83949447</v>
      </c>
      <c r="H43" s="148" t="s">
        <v>420</v>
      </c>
      <c r="I43" s="148">
        <v>58.90816426</v>
      </c>
      <c r="J43" s="148">
        <v>27.411185750000001</v>
      </c>
      <c r="K43" s="148">
        <v>15.30708072</v>
      </c>
      <c r="L43" s="148">
        <v>12.581227480000001</v>
      </c>
      <c r="M43" s="148">
        <v>13.52812902</v>
      </c>
      <c r="O43" s="148" t="s">
        <v>420</v>
      </c>
      <c r="P43" s="148">
        <v>44.387243730000002</v>
      </c>
      <c r="Q43" s="148">
        <v>55.553700890000002</v>
      </c>
      <c r="R43" s="148">
        <v>11.89911654</v>
      </c>
      <c r="V43" s="148" t="s">
        <v>420</v>
      </c>
      <c r="W43" s="148">
        <v>32.456845620000003</v>
      </c>
      <c r="X43" s="148">
        <v>28.13018684</v>
      </c>
      <c r="Y43" s="148">
        <v>3.6927838550000001</v>
      </c>
      <c r="AC43" s="148" t="s">
        <v>420</v>
      </c>
      <c r="AD43" s="148">
        <v>71.346624910000003</v>
      </c>
      <c r="AE43" s="148">
        <v>37.644933860000002</v>
      </c>
      <c r="AF43" s="148">
        <v>27.527812730000001</v>
      </c>
      <c r="AG43" s="148">
        <v>11.673420719999999</v>
      </c>
      <c r="AJ43" s="148" t="s">
        <v>420</v>
      </c>
      <c r="AK43" s="148">
        <v>5.1466196919999998</v>
      </c>
      <c r="AL43" s="148">
        <v>5.1778517449999999</v>
      </c>
      <c r="AM43" s="148">
        <v>4.8743771020000004</v>
      </c>
      <c r="AN43" s="148">
        <v>4.6886616700000001</v>
      </c>
      <c r="AO43" s="148">
        <v>4.8334958060000002</v>
      </c>
      <c r="AQ43" s="148" t="s">
        <v>420</v>
      </c>
      <c r="AR43" s="148">
        <v>-25.456581180000001</v>
      </c>
      <c r="AS43" s="148">
        <v>1282.8900619999999</v>
      </c>
      <c r="AT43" s="148">
        <v>2.669864064</v>
      </c>
      <c r="AU43" s="148">
        <v>3.4092772020000002</v>
      </c>
      <c r="AV43" s="148">
        <v>5.6057755609999997</v>
      </c>
      <c r="AX43" s="57" t="s">
        <v>420</v>
      </c>
      <c r="AY43" s="57">
        <v>6.814012527</v>
      </c>
      <c r="BC43" s="148" t="s">
        <v>420</v>
      </c>
      <c r="BD43" s="148">
        <v>11.01666079</v>
      </c>
      <c r="BE43" s="148">
        <v>13.40839516</v>
      </c>
      <c r="BF43" s="148">
        <v>8.7695823199999996</v>
      </c>
      <c r="BG43" s="148">
        <v>9.1122497060000001</v>
      </c>
      <c r="BH43" s="148">
        <v>6.84459749</v>
      </c>
      <c r="BJ43" s="148" t="s">
        <v>420</v>
      </c>
      <c r="BK43" s="148">
        <v>6.0483795090000001</v>
      </c>
      <c r="BL43" s="148">
        <v>4.7118797470000002</v>
      </c>
      <c r="BM43" s="148">
        <v>6.2475437459999998</v>
      </c>
      <c r="BN43" s="148">
        <v>5.2635355519999996</v>
      </c>
      <c r="BO43" s="148">
        <v>2.4078120420000002</v>
      </c>
      <c r="BQ43" s="148" t="s">
        <v>420</v>
      </c>
      <c r="BR43" s="148">
        <v>7.054754999</v>
      </c>
      <c r="BS43" s="148">
        <v>8.5159348339999994</v>
      </c>
      <c r="BT43" s="148">
        <v>8.4942926920000001</v>
      </c>
      <c r="BU43" s="148">
        <v>6.7331331790000002</v>
      </c>
      <c r="BV43" s="148">
        <v>4.1931043389999996</v>
      </c>
      <c r="BX43" s="148" t="s">
        <v>420</v>
      </c>
      <c r="BY43" s="148">
        <v>13.106675340000001</v>
      </c>
      <c r="BZ43" s="148">
        <v>8.2249347109999995</v>
      </c>
      <c r="CE43" s="148" t="s">
        <v>420</v>
      </c>
      <c r="CF43" s="148">
        <v>-40.886805289999998</v>
      </c>
      <c r="CG43" s="148">
        <v>62.25224352</v>
      </c>
      <c r="CH43" s="148">
        <v>35.473050059999998</v>
      </c>
      <c r="CI43" s="148">
        <v>20.541898249999999</v>
      </c>
      <c r="CJ43" s="148">
        <v>43.285505030000003</v>
      </c>
      <c r="CL43" s="148" t="s">
        <v>420</v>
      </c>
      <c r="CM43" s="148">
        <v>23.889925130000002</v>
      </c>
      <c r="CN43" s="148">
        <v>33.179143209999999</v>
      </c>
      <c r="CO43" s="148">
        <v>26.715588489999998</v>
      </c>
      <c r="CP43" s="148">
        <v>11.993244990000001</v>
      </c>
      <c r="CS43" s="148" t="s">
        <v>420</v>
      </c>
      <c r="CT43" s="148">
        <v>1.729208581</v>
      </c>
      <c r="CU43" s="148">
        <v>4.1355010869999997</v>
      </c>
      <c r="CV43" s="148">
        <v>4.8436686399999997</v>
      </c>
      <c r="CW43" s="148">
        <v>5.1661620959999999</v>
      </c>
      <c r="CX43" s="148">
        <v>3.6037500539999998</v>
      </c>
    </row>
    <row r="44" spans="1:102" s="57" customFormat="1" x14ac:dyDescent="0.15">
      <c r="A44" s="57" t="s">
        <v>421</v>
      </c>
      <c r="B44" s="57">
        <v>57.922058669999998</v>
      </c>
      <c r="C44" s="57">
        <v>22.39746143</v>
      </c>
      <c r="D44" s="57">
        <v>12.13017084</v>
      </c>
      <c r="E44" s="57">
        <v>21.362954569999999</v>
      </c>
      <c r="F44" s="57">
        <v>15.83949447</v>
      </c>
      <c r="H44" s="57" t="s">
        <v>421</v>
      </c>
      <c r="I44" s="57">
        <v>58.90816426</v>
      </c>
      <c r="J44" s="57">
        <v>27.411185750000001</v>
      </c>
      <c r="K44" s="57">
        <v>15.30708072</v>
      </c>
      <c r="L44" s="57">
        <v>12.581227480000001</v>
      </c>
      <c r="M44" s="57">
        <v>13.52812902</v>
      </c>
      <c r="O44" s="57" t="s">
        <v>421</v>
      </c>
      <c r="P44" s="57">
        <v>44.387243730000002</v>
      </c>
      <c r="Q44" s="57">
        <v>55.553700890000002</v>
      </c>
      <c r="R44" s="57">
        <v>11.89911654</v>
      </c>
      <c r="V44" s="57" t="s">
        <v>421</v>
      </c>
      <c r="W44" s="57">
        <v>32.456845620000003</v>
      </c>
      <c r="X44" s="57">
        <v>28.13018684</v>
      </c>
      <c r="Y44" s="57">
        <v>3.6927838550000001</v>
      </c>
      <c r="AC44" s="57" t="s">
        <v>421</v>
      </c>
      <c r="AD44" s="57">
        <v>71.346624910000003</v>
      </c>
      <c r="AE44" s="57">
        <v>37.644933860000002</v>
      </c>
      <c r="AF44" s="57">
        <v>27.527812730000001</v>
      </c>
      <c r="AG44" s="57">
        <v>11.673420719999999</v>
      </c>
      <c r="AJ44" s="57" t="s">
        <v>421</v>
      </c>
      <c r="AK44" s="57">
        <v>5.1466196919999998</v>
      </c>
      <c r="AL44" s="57">
        <v>5.1778517449999999</v>
      </c>
      <c r="AM44" s="57">
        <v>4.8743771020000004</v>
      </c>
      <c r="AN44" s="57">
        <v>4.6886616700000001</v>
      </c>
      <c r="AO44" s="57">
        <v>4.8334958060000002</v>
      </c>
      <c r="AQ44" s="57" t="s">
        <v>421</v>
      </c>
      <c r="AR44" s="57">
        <v>-25.456581180000001</v>
      </c>
      <c r="AS44" s="57">
        <v>1282.8900619999999</v>
      </c>
      <c r="AT44" s="57">
        <v>2.669864064</v>
      </c>
      <c r="AU44" s="57">
        <v>3.4092772020000002</v>
      </c>
      <c r="AV44" s="57">
        <v>5.6057755609999997</v>
      </c>
      <c r="AX44" s="47" t="s">
        <v>421</v>
      </c>
      <c r="AY44" s="47">
        <v>6.814012527</v>
      </c>
      <c r="BC44" s="57" t="s">
        <v>421</v>
      </c>
      <c r="BD44" s="57">
        <v>11.01666079</v>
      </c>
      <c r="BE44" s="57">
        <v>13.40839516</v>
      </c>
      <c r="BF44" s="57">
        <v>8.7695823199999996</v>
      </c>
      <c r="BG44" s="57">
        <v>9.1122497060000001</v>
      </c>
      <c r="BH44" s="57">
        <v>6.84459749</v>
      </c>
      <c r="BJ44" s="57" t="s">
        <v>421</v>
      </c>
      <c r="BK44" s="57">
        <v>6.0483795090000001</v>
      </c>
      <c r="BL44" s="57">
        <v>4.7118797470000002</v>
      </c>
      <c r="BM44" s="57">
        <v>6.2475437459999998</v>
      </c>
      <c r="BN44" s="57">
        <v>5.2635355519999996</v>
      </c>
      <c r="BO44" s="57">
        <v>2.4078120420000002</v>
      </c>
      <c r="BQ44" s="57" t="s">
        <v>421</v>
      </c>
      <c r="BR44" s="57">
        <v>7.054754999</v>
      </c>
      <c r="BS44" s="57">
        <v>8.5159348339999994</v>
      </c>
      <c r="BT44" s="57">
        <v>8.4942926920000001</v>
      </c>
      <c r="BU44" s="57">
        <v>6.7331331790000002</v>
      </c>
      <c r="BV44" s="57">
        <v>4.1931043389999996</v>
      </c>
      <c r="BX44" s="57" t="s">
        <v>421</v>
      </c>
      <c r="BY44" s="57">
        <v>13.106675340000001</v>
      </c>
      <c r="BZ44" s="57">
        <v>8.2249347109999995</v>
      </c>
      <c r="CE44" s="57" t="s">
        <v>421</v>
      </c>
      <c r="CF44" s="57">
        <v>-40.886805289999998</v>
      </c>
      <c r="CG44" s="57">
        <v>62.25224352</v>
      </c>
      <c r="CH44" s="57">
        <v>35.473050059999998</v>
      </c>
      <c r="CI44" s="57">
        <v>20.541898249999999</v>
      </c>
      <c r="CJ44" s="57">
        <v>43.285505030000003</v>
      </c>
      <c r="CL44" s="57" t="s">
        <v>421</v>
      </c>
      <c r="CM44" s="57">
        <v>23.889925130000002</v>
      </c>
      <c r="CN44" s="57">
        <v>33.179143209999999</v>
      </c>
      <c r="CO44" s="57">
        <v>26.715588489999998</v>
      </c>
      <c r="CP44" s="57">
        <v>11.993244990000001</v>
      </c>
      <c r="CS44" s="57" t="s">
        <v>421</v>
      </c>
      <c r="CT44" s="57">
        <v>1.729208581</v>
      </c>
      <c r="CU44" s="57">
        <v>4.1355010869999997</v>
      </c>
      <c r="CV44" s="57">
        <v>4.8436686399999997</v>
      </c>
      <c r="CW44" s="57">
        <v>5.1661620959999999</v>
      </c>
      <c r="CX44" s="57">
        <v>3.6037500539999998</v>
      </c>
    </row>
    <row r="45" spans="1:102" s="47" customFormat="1" x14ac:dyDescent="0.15">
      <c r="A45" s="47" t="s">
        <v>422</v>
      </c>
      <c r="B45" s="47">
        <v>10.78322502</v>
      </c>
      <c r="C45" s="47">
        <v>7.2772042600000004</v>
      </c>
      <c r="D45" s="47">
        <v>6.7977272729999996</v>
      </c>
      <c r="E45" s="47">
        <v>9.0300505920000003</v>
      </c>
      <c r="F45" s="47">
        <v>6.705313351</v>
      </c>
      <c r="H45" s="47" t="s">
        <v>422</v>
      </c>
      <c r="I45" s="47">
        <v>13.67895757</v>
      </c>
      <c r="J45" s="47">
        <v>8.6348192259999994</v>
      </c>
      <c r="K45" s="47">
        <v>8.817331416</v>
      </c>
      <c r="L45" s="47">
        <v>6.4385720629999996</v>
      </c>
      <c r="M45" s="47">
        <v>4.7909695440000002</v>
      </c>
      <c r="O45" s="47" t="s">
        <v>422</v>
      </c>
      <c r="P45" s="47">
        <v>30.887559299999999</v>
      </c>
      <c r="Q45" s="47">
        <v>54.004962730000003</v>
      </c>
      <c r="R45" s="47">
        <v>17.79266385</v>
      </c>
      <c r="V45" s="47" t="s">
        <v>422</v>
      </c>
      <c r="W45" s="47">
        <v>41.829023739999997</v>
      </c>
      <c r="X45" s="47">
        <v>53.949250200000002</v>
      </c>
      <c r="Y45" s="47">
        <v>8.8541990510000002</v>
      </c>
      <c r="AC45" s="47" t="s">
        <v>422</v>
      </c>
      <c r="AD45" s="47">
        <v>57.084504799999998</v>
      </c>
      <c r="AE45" s="47">
        <v>44.09021431</v>
      </c>
      <c r="AF45" s="47">
        <v>27.78877954</v>
      </c>
      <c r="AG45" s="47">
        <v>14.03344779</v>
      </c>
      <c r="AJ45" s="47" t="s">
        <v>422</v>
      </c>
      <c r="AK45" s="47">
        <v>7.6108339489999999</v>
      </c>
      <c r="AL45" s="47">
        <v>8.5678578719999994</v>
      </c>
      <c r="AM45" s="47">
        <v>8.5805479249999994</v>
      </c>
      <c r="AN45" s="47">
        <v>9.0706994400000003</v>
      </c>
      <c r="AO45" s="47">
        <v>9.2503121440000005</v>
      </c>
      <c r="AQ45" s="47" t="s">
        <v>422</v>
      </c>
      <c r="AR45" s="47">
        <v>6.0714584829999998</v>
      </c>
      <c r="AS45" s="47">
        <v>5.6806829780000001</v>
      </c>
      <c r="AT45" s="47">
        <v>7.1212052119999996</v>
      </c>
      <c r="AU45" s="47">
        <v>7.9627977269999999</v>
      </c>
      <c r="AV45" s="47">
        <v>5.8438266690000003</v>
      </c>
      <c r="AX45" s="57" t="s">
        <v>422</v>
      </c>
      <c r="AY45" s="57">
        <v>46.915590950000002</v>
      </c>
      <c r="BC45" s="47" t="s">
        <v>422</v>
      </c>
      <c r="BD45" s="47">
        <v>11.48503303</v>
      </c>
      <c r="BE45" s="47">
        <v>14.895993499999999</v>
      </c>
      <c r="BF45" s="47">
        <v>10.27509274</v>
      </c>
      <c r="BG45" s="47">
        <v>11.54960992</v>
      </c>
      <c r="BH45" s="47">
        <v>9.8117620050000003</v>
      </c>
      <c r="BJ45" s="47" t="s">
        <v>422</v>
      </c>
      <c r="BK45" s="47">
        <v>5.0583697499999998</v>
      </c>
      <c r="BL45" s="47">
        <v>3.6804218980000001</v>
      </c>
      <c r="BM45" s="47">
        <v>4.2892896709999997</v>
      </c>
      <c r="BN45" s="47">
        <v>4.9471070340000001</v>
      </c>
      <c r="BO45" s="47">
        <v>3.7757413820000001</v>
      </c>
      <c r="BQ45" s="47" t="s">
        <v>422</v>
      </c>
      <c r="BR45" s="47">
        <v>10.51586676</v>
      </c>
      <c r="BS45" s="47">
        <v>12.989127590000001</v>
      </c>
      <c r="BT45" s="47">
        <v>11.52408045</v>
      </c>
      <c r="BU45" s="47">
        <v>8.3980098250000008</v>
      </c>
      <c r="BV45" s="47">
        <v>5.0552010779999996</v>
      </c>
      <c r="BX45" s="47" t="s">
        <v>422</v>
      </c>
      <c r="BY45" s="47">
        <v>20.90982739</v>
      </c>
      <c r="BZ45" s="47">
        <v>15.033015669999999</v>
      </c>
      <c r="CE45" s="47" t="s">
        <v>422</v>
      </c>
      <c r="CF45" s="47">
        <v>11.018798950000001</v>
      </c>
      <c r="CG45" s="47">
        <v>11.343903539999999</v>
      </c>
      <c r="CH45" s="47">
        <v>9.2125317780000007</v>
      </c>
      <c r="CI45" s="47">
        <v>7.6562471099999998</v>
      </c>
      <c r="CJ45" s="47">
        <v>4.946316328</v>
      </c>
      <c r="CL45" s="47" t="s">
        <v>422</v>
      </c>
      <c r="CM45" s="47">
        <v>9.7719687509999993</v>
      </c>
      <c r="CN45" s="47">
        <v>10.95933091</v>
      </c>
      <c r="CO45" s="47">
        <v>7.256776297</v>
      </c>
      <c r="CP45" s="47">
        <v>4.8604110189999998</v>
      </c>
      <c r="CS45" s="47" t="s">
        <v>422</v>
      </c>
      <c r="CT45" s="47">
        <v>6.816606137</v>
      </c>
      <c r="CU45" s="47">
        <v>5.3500123329999996</v>
      </c>
      <c r="CV45" s="47">
        <v>4.6825667600000003</v>
      </c>
      <c r="CW45" s="47">
        <v>4.708813803</v>
      </c>
      <c r="CX45" s="47">
        <v>4.3707614039999996</v>
      </c>
    </row>
    <row r="46" spans="1:102" s="63" customFormat="1" x14ac:dyDescent="0.15">
      <c r="A46" s="63" t="s">
        <v>130</v>
      </c>
      <c r="B46" s="63">
        <v>5336.5679069999996</v>
      </c>
      <c r="C46" s="63">
        <v>224.6704982</v>
      </c>
      <c r="D46" s="63">
        <v>120.8503372</v>
      </c>
      <c r="E46" s="63">
        <v>-4887.1923809999998</v>
      </c>
      <c r="F46" s="63">
        <v>-107.57814209999999</v>
      </c>
      <c r="H46" s="63" t="s">
        <v>130</v>
      </c>
      <c r="I46" s="63">
        <v>62.825081760000003</v>
      </c>
      <c r="J46" s="63">
        <v>36.694799340000003</v>
      </c>
      <c r="K46" s="63">
        <v>43.130512699999997</v>
      </c>
      <c r="L46" s="63">
        <v>37.825035880000001</v>
      </c>
      <c r="M46" s="63">
        <v>39.907305399999998</v>
      </c>
      <c r="O46" s="63" t="s">
        <v>130</v>
      </c>
      <c r="P46" s="63">
        <v>-385.04513539999999</v>
      </c>
      <c r="Q46" s="63">
        <v>-1022.89496</v>
      </c>
      <c r="R46" s="63">
        <v>-73.951839210000003</v>
      </c>
      <c r="V46" s="63" t="s">
        <v>130</v>
      </c>
      <c r="W46" s="63">
        <v>-458.3839792</v>
      </c>
      <c r="X46" s="63">
        <v>-459.39136819999999</v>
      </c>
      <c r="Y46" s="63">
        <v>-34.286040849999999</v>
      </c>
      <c r="AC46" s="63" t="s">
        <v>130</v>
      </c>
      <c r="AD46" s="63">
        <v>-226.05164329999999</v>
      </c>
      <c r="AE46" s="63">
        <v>-219.60781470000001</v>
      </c>
      <c r="AF46" s="63">
        <v>-506.7712176</v>
      </c>
      <c r="AG46" s="63">
        <v>-109.73220259999999</v>
      </c>
      <c r="AJ46" s="63" t="s">
        <v>130</v>
      </c>
      <c r="AK46" s="63">
        <v>16.822559420000001</v>
      </c>
      <c r="AL46" s="63">
        <v>17.729000620000001</v>
      </c>
      <c r="AM46" s="63">
        <v>15.977295809999999</v>
      </c>
      <c r="AN46" s="63">
        <v>16.087427699999999</v>
      </c>
      <c r="AO46" s="63">
        <v>16.234822980000001</v>
      </c>
      <c r="AQ46" s="63" t="s">
        <v>130</v>
      </c>
      <c r="AR46" s="63">
        <v>15.12528378</v>
      </c>
      <c r="AS46" s="63">
        <v>3.0191890319999999</v>
      </c>
      <c r="AT46" s="63">
        <v>18.488033829999999</v>
      </c>
      <c r="AU46" s="63">
        <v>15.16130907</v>
      </c>
      <c r="AV46" s="63">
        <v>38.756335610000001</v>
      </c>
      <c r="AX46" s="65" t="s">
        <v>130</v>
      </c>
      <c r="AY46" s="65">
        <v>-36.5368043</v>
      </c>
      <c r="BC46" s="63" t="s">
        <v>130</v>
      </c>
      <c r="BD46" s="63">
        <v>37.689945250000001</v>
      </c>
      <c r="BE46" s="63">
        <v>40.081951279999998</v>
      </c>
      <c r="BF46" s="63">
        <v>29.693069909999998</v>
      </c>
      <c r="BG46" s="63">
        <v>38.099204669999999</v>
      </c>
      <c r="BH46" s="63">
        <v>37.736464669999997</v>
      </c>
      <c r="BJ46" s="63" t="s">
        <v>130</v>
      </c>
      <c r="BK46" s="63">
        <v>15.63359168</v>
      </c>
      <c r="BL46" s="63">
        <v>11.08894946</v>
      </c>
      <c r="BM46" s="63">
        <v>13.52970472</v>
      </c>
      <c r="BN46" s="63">
        <v>15.08846235</v>
      </c>
      <c r="BO46" s="63">
        <v>11.74384249</v>
      </c>
      <c r="BQ46" s="63" t="s">
        <v>130</v>
      </c>
      <c r="BR46" s="63">
        <v>-82.494004959999998</v>
      </c>
      <c r="BS46" s="63">
        <v>186.94578440000001</v>
      </c>
      <c r="BT46" s="63">
        <v>60.465329480000001</v>
      </c>
      <c r="BU46" s="63">
        <v>46.546221379999999</v>
      </c>
      <c r="BV46" s="63">
        <v>40.977270480000001</v>
      </c>
      <c r="BX46" s="63" t="s">
        <v>130</v>
      </c>
      <c r="BY46" s="63">
        <v>96.131613490000007</v>
      </c>
      <c r="BZ46" s="63">
        <v>-76.815663060000006</v>
      </c>
      <c r="CE46" s="63" t="s">
        <v>130</v>
      </c>
      <c r="CF46" s="63">
        <v>-66.948581840000003</v>
      </c>
      <c r="CG46" s="63">
        <v>-93.180107640000003</v>
      </c>
      <c r="CH46" s="63">
        <v>-126.0993732</v>
      </c>
      <c r="CI46" s="63">
        <v>-47.85958342</v>
      </c>
      <c r="CJ46" s="63">
        <v>-24.799461130000001</v>
      </c>
      <c r="CL46" s="63" t="s">
        <v>130</v>
      </c>
      <c r="CM46" s="63">
        <v>-206.5749453</v>
      </c>
      <c r="CN46" s="63">
        <v>-182.4638861</v>
      </c>
      <c r="CO46" s="63">
        <v>-32.667055310000002</v>
      </c>
      <c r="CP46" s="63">
        <v>-20.002762870000002</v>
      </c>
      <c r="CS46" s="63" t="s">
        <v>130</v>
      </c>
      <c r="CT46" s="63">
        <v>-17.35599869</v>
      </c>
      <c r="CU46" s="63">
        <v>-104.9257908</v>
      </c>
      <c r="CV46" s="63">
        <v>-48.140340170000002</v>
      </c>
      <c r="CW46" s="63">
        <v>-41.331694239999997</v>
      </c>
      <c r="CX46" s="63">
        <v>-22.504165870000001</v>
      </c>
    </row>
    <row r="47" spans="1:102" s="47" customFormat="1" x14ac:dyDescent="0.15">
      <c r="A47" s="47" t="s">
        <v>423</v>
      </c>
      <c r="B47" s="47">
        <v>30.535252159999999</v>
      </c>
      <c r="C47" s="47">
        <v>23.948655980000002</v>
      </c>
      <c r="D47" s="47">
        <v>18.672499049999999</v>
      </c>
      <c r="E47" s="47">
        <v>19.793836070000001</v>
      </c>
      <c r="F47" s="47">
        <v>13.60055268</v>
      </c>
      <c r="H47" s="47" t="s">
        <v>423</v>
      </c>
      <c r="I47" s="47">
        <v>30.484638260000001</v>
      </c>
      <c r="J47" s="47">
        <v>20.671934109999999</v>
      </c>
      <c r="K47" s="47">
        <v>23.52961634</v>
      </c>
      <c r="L47" s="47">
        <v>18.151754579999999</v>
      </c>
      <c r="M47" s="47">
        <v>12.04929989</v>
      </c>
      <c r="O47" s="47" t="s">
        <v>423</v>
      </c>
      <c r="P47" s="47">
        <v>78.005295469999993</v>
      </c>
      <c r="Q47" s="47">
        <v>132.4410953</v>
      </c>
      <c r="R47" s="47">
        <v>85.705048680000004</v>
      </c>
      <c r="V47" s="47" t="s">
        <v>423</v>
      </c>
      <c r="W47" s="47">
        <v>424.72557139999998</v>
      </c>
      <c r="X47" s="47">
        <v>-1357.6571799999999</v>
      </c>
      <c r="Y47" s="47">
        <v>-65.30179407</v>
      </c>
      <c r="AC47" s="47" t="s">
        <v>423</v>
      </c>
      <c r="AD47" s="47">
        <v>190.17808439999999</v>
      </c>
      <c r="AE47" s="47">
        <v>239.73098630000001</v>
      </c>
      <c r="AF47" s="47">
        <v>145.02632980000001</v>
      </c>
      <c r="AG47" s="47">
        <v>154.20332239999999</v>
      </c>
      <c r="AJ47" s="47" t="s">
        <v>423</v>
      </c>
      <c r="AK47" s="47">
        <v>13.94011412</v>
      </c>
      <c r="AL47" s="47">
        <v>15.238389079999999</v>
      </c>
      <c r="AM47" s="47">
        <v>15.49984334</v>
      </c>
      <c r="AN47" s="47">
        <v>15.207818789999999</v>
      </c>
      <c r="AO47" s="47">
        <v>15.46146515</v>
      </c>
      <c r="AQ47" s="47" t="s">
        <v>423</v>
      </c>
      <c r="AR47" s="47">
        <v>21.938088650000001</v>
      </c>
      <c r="AS47" s="47">
        <v>-16.428456000000001</v>
      </c>
      <c r="AT47" s="47">
        <v>11.69878261</v>
      </c>
      <c r="AU47" s="47">
        <v>21.449262510000001</v>
      </c>
      <c r="AV47" s="47">
        <v>-106.7560881</v>
      </c>
      <c r="AX47" s="47" t="s">
        <v>423</v>
      </c>
      <c r="AY47" s="47">
        <v>-100.51749289999999</v>
      </c>
      <c r="BC47" s="47" t="s">
        <v>423</v>
      </c>
      <c r="BD47" s="47">
        <v>23.539119509999999</v>
      </c>
      <c r="BE47" s="47">
        <v>30.02284736</v>
      </c>
      <c r="BF47" s="47">
        <v>20.575328290000002</v>
      </c>
      <c r="BG47" s="47">
        <v>25.673174459999998</v>
      </c>
      <c r="BH47" s="47">
        <v>21.039605739999999</v>
      </c>
      <c r="BJ47" s="47" t="s">
        <v>423</v>
      </c>
      <c r="BK47" s="47">
        <v>16.306319670000001</v>
      </c>
      <c r="BL47" s="47">
        <v>11.762510049999999</v>
      </c>
      <c r="BM47" s="47">
        <v>14.06299609</v>
      </c>
      <c r="BN47" s="47">
        <v>17.857514269999999</v>
      </c>
      <c r="BO47" s="47">
        <v>13.06244343</v>
      </c>
      <c r="BQ47" s="47" t="s">
        <v>423</v>
      </c>
      <c r="BR47" s="47">
        <v>70.760077120000005</v>
      </c>
      <c r="BS47" s="47">
        <v>56.500983589999997</v>
      </c>
      <c r="BT47" s="47">
        <v>35.28502495</v>
      </c>
      <c r="BU47" s="47">
        <v>22.14938385</v>
      </c>
      <c r="BV47" s="47">
        <v>16.385934299999999</v>
      </c>
      <c r="BX47" s="47" t="s">
        <v>423</v>
      </c>
      <c r="BY47" s="47">
        <v>66.732528990000006</v>
      </c>
      <c r="BZ47" s="47">
        <v>-57.597592570000003</v>
      </c>
      <c r="CE47" s="47" t="s">
        <v>423</v>
      </c>
      <c r="CF47" s="47">
        <v>109.41834729999999</v>
      </c>
      <c r="CG47" s="47">
        <v>955.15807080000002</v>
      </c>
      <c r="CH47" s="47">
        <v>-2121.1335399999998</v>
      </c>
      <c r="CI47" s="47">
        <v>308.08127489999998</v>
      </c>
      <c r="CJ47" s="47">
        <v>74.809032290000005</v>
      </c>
      <c r="CL47" s="47" t="s">
        <v>423</v>
      </c>
      <c r="CM47" s="47">
        <v>54.646881100000002</v>
      </c>
      <c r="CN47" s="47">
        <v>75.110966680000004</v>
      </c>
      <c r="CO47" s="47">
        <v>-239.4965823</v>
      </c>
      <c r="CP47" s="47">
        <v>-507.80753809999999</v>
      </c>
      <c r="CS47" s="47" t="s">
        <v>423</v>
      </c>
      <c r="CT47" s="47">
        <v>51.281002119999997</v>
      </c>
      <c r="CU47" s="47">
        <v>53.028463039999998</v>
      </c>
      <c r="CV47" s="47">
        <v>61.647890789999998</v>
      </c>
      <c r="CW47" s="47">
        <v>225.1187406</v>
      </c>
      <c r="CX47" s="47">
        <v>186.10077659999999</v>
      </c>
    </row>
    <row r="48" spans="1:102" s="47" customFormat="1" x14ac:dyDescent="0.15">
      <c r="A48" s="47" t="s">
        <v>424</v>
      </c>
      <c r="B48" s="47">
        <v>33.08902956</v>
      </c>
      <c r="C48" s="47">
        <v>30.200441980000001</v>
      </c>
      <c r="D48" s="47">
        <v>21.322684979999998</v>
      </c>
      <c r="E48" s="47">
        <v>22.190495139999999</v>
      </c>
      <c r="F48" s="47">
        <v>16.752347180000001</v>
      </c>
      <c r="H48" s="47" t="s">
        <v>424</v>
      </c>
      <c r="I48" s="47">
        <v>37.977913270000002</v>
      </c>
      <c r="J48" s="47">
        <v>23.389199210000001</v>
      </c>
      <c r="K48" s="47">
        <v>26.560393959999999</v>
      </c>
      <c r="L48" s="47">
        <v>19.793746370000001</v>
      </c>
      <c r="M48" s="47">
        <v>15.600682430000001</v>
      </c>
      <c r="O48" s="47" t="s">
        <v>424</v>
      </c>
      <c r="P48" s="47">
        <v>101.4910209</v>
      </c>
      <c r="Q48" s="47">
        <v>161.32654969999999</v>
      </c>
      <c r="R48" s="47">
        <v>687.67017339999995</v>
      </c>
      <c r="V48" s="47" t="s">
        <v>424</v>
      </c>
      <c r="W48" s="47">
        <v>-637.21649430000002</v>
      </c>
      <c r="X48" s="47">
        <v>-252.52532650000001</v>
      </c>
      <c r="Y48" s="47">
        <v>-26.418457320000002</v>
      </c>
      <c r="AC48" s="47" t="s">
        <v>424</v>
      </c>
      <c r="AD48" s="47">
        <v>267.30748749999998</v>
      </c>
      <c r="AE48" s="47">
        <v>691.24409760000003</v>
      </c>
      <c r="AF48" s="47">
        <v>302.0076383</v>
      </c>
      <c r="AG48" s="47">
        <v>1248.8520820000001</v>
      </c>
      <c r="AJ48" s="47" t="s">
        <v>424</v>
      </c>
      <c r="AK48" s="47">
        <v>14.130027419999999</v>
      </c>
      <c r="AL48" s="47">
        <v>15.49598819</v>
      </c>
      <c r="AM48" s="47">
        <v>15.87210404</v>
      </c>
      <c r="AN48" s="47">
        <v>15.439448130000001</v>
      </c>
      <c r="AO48" s="47">
        <v>15.87322767</v>
      </c>
      <c r="AQ48" s="47" t="s">
        <v>424</v>
      </c>
      <c r="AR48" s="47">
        <v>22.126129410000001</v>
      </c>
      <c r="AS48" s="47">
        <v>-14.889369070000001</v>
      </c>
      <c r="AT48" s="47">
        <v>13.578944099999999</v>
      </c>
      <c r="AU48" s="47">
        <v>25.218811120000002</v>
      </c>
      <c r="AV48" s="47">
        <v>-80.987377179999996</v>
      </c>
      <c r="AX48" s="47" t="s">
        <v>424</v>
      </c>
      <c r="AY48" s="47">
        <v>-91.437629540000003</v>
      </c>
      <c r="BC48" s="47" t="s">
        <v>424</v>
      </c>
      <c r="BD48" s="47">
        <v>26.99056938</v>
      </c>
      <c r="BE48" s="47">
        <v>36.032859199999997</v>
      </c>
      <c r="BF48" s="47">
        <v>24.839828539999999</v>
      </c>
      <c r="BG48" s="47">
        <v>31.36712949</v>
      </c>
      <c r="BH48" s="47">
        <v>32.43440167</v>
      </c>
      <c r="BJ48" s="47" t="s">
        <v>424</v>
      </c>
      <c r="BK48" s="47">
        <v>17.070712929999999</v>
      </c>
      <c r="BL48" s="47">
        <v>12.38049127</v>
      </c>
      <c r="BM48" s="47">
        <v>14.91966835</v>
      </c>
      <c r="BN48" s="47">
        <v>19.018141369999999</v>
      </c>
      <c r="BO48" s="47">
        <v>14.037675419999999</v>
      </c>
      <c r="BQ48" s="47" t="s">
        <v>424</v>
      </c>
      <c r="BR48" s="47">
        <v>80.359329059999993</v>
      </c>
      <c r="BS48" s="47">
        <v>60.570847100000002</v>
      </c>
      <c r="BT48" s="47">
        <v>37.128479779999999</v>
      </c>
      <c r="BU48" s="47">
        <v>23.719373999999998</v>
      </c>
      <c r="BV48" s="47">
        <v>17.88255174</v>
      </c>
      <c r="BX48" s="47" t="s">
        <v>424</v>
      </c>
      <c r="BY48" s="47">
        <v>71.284414420000004</v>
      </c>
      <c r="BZ48" s="47">
        <v>-50.316831319999999</v>
      </c>
      <c r="CE48" s="47" t="s">
        <v>424</v>
      </c>
      <c r="CF48" s="47">
        <v>168.3025428</v>
      </c>
      <c r="CG48" s="47">
        <v>-310.25972030000003</v>
      </c>
      <c r="CH48" s="47">
        <v>-81.548927230000004</v>
      </c>
      <c r="CI48" s="47">
        <v>-186.65811160000001</v>
      </c>
      <c r="CJ48" s="47">
        <v>136.1524388</v>
      </c>
      <c r="CL48" s="47" t="s">
        <v>424</v>
      </c>
      <c r="CM48" s="47">
        <v>58.621629310000003</v>
      </c>
      <c r="CN48" s="47">
        <v>109.76061</v>
      </c>
      <c r="CO48" s="47">
        <v>-81.900543639999995</v>
      </c>
      <c r="CP48" s="47">
        <v>-156.7148444</v>
      </c>
      <c r="CS48" s="47" t="s">
        <v>424</v>
      </c>
      <c r="CT48" s="47">
        <v>85.096246030000003</v>
      </c>
      <c r="CU48" s="47">
        <v>73.387915820000003</v>
      </c>
      <c r="CV48" s="47">
        <v>189.83738829999999</v>
      </c>
      <c r="CW48" s="47">
        <v>-116.974255</v>
      </c>
      <c r="CX48" s="47">
        <v>-125.59079149999999</v>
      </c>
    </row>
    <row r="49" spans="1:117" s="47" customFormat="1" x14ac:dyDescent="0.15">
      <c r="A49" s="47" t="s">
        <v>425</v>
      </c>
      <c r="B49" s="47">
        <v>-1.127985703E-2</v>
      </c>
      <c r="C49" s="47">
        <v>-1.08195624E-2</v>
      </c>
      <c r="D49" s="47">
        <v>-4.2562944050000004E-3</v>
      </c>
      <c r="E49" s="47">
        <v>-7.0051600419999997E-3</v>
      </c>
      <c r="F49" s="47">
        <v>-1.8002473469999999E-2</v>
      </c>
      <c r="H49" s="47" t="s">
        <v>425</v>
      </c>
      <c r="I49" s="47">
        <v>1.3177407340000001E-2</v>
      </c>
      <c r="J49" s="47">
        <v>2.0819149360000001E-2</v>
      </c>
      <c r="K49" s="47">
        <v>1.6135863479999998E-2</v>
      </c>
      <c r="L49" s="47">
        <v>2.6137813150000001E-2</v>
      </c>
      <c r="M49" s="47">
        <v>3.9380832819999999E-3</v>
      </c>
      <c r="O49" s="47" t="s">
        <v>425</v>
      </c>
      <c r="P49" s="47">
        <v>-5.045321793E-3</v>
      </c>
      <c r="Q49" s="47">
        <v>-1.9152624169999999E-3</v>
      </c>
      <c r="R49" s="47">
        <v>-1.605575242E-2</v>
      </c>
      <c r="V49" s="47" t="s">
        <v>425</v>
      </c>
      <c r="W49" s="47">
        <v>-9.8310575349999998E-3</v>
      </c>
      <c r="X49" s="47">
        <v>-5.1943644310000004E-3</v>
      </c>
      <c r="Y49" s="47">
        <v>-3.9483258069999999E-2</v>
      </c>
      <c r="AC49" s="47" t="s">
        <v>425</v>
      </c>
      <c r="AD49" s="47">
        <v>-6.9439480759999998E-3</v>
      </c>
      <c r="AE49" s="47">
        <v>-6.3072575150000003E-3</v>
      </c>
      <c r="AF49" s="47">
        <v>-3.3735868630000001E-3</v>
      </c>
      <c r="AG49" s="47">
        <v>-1.199767834E-2</v>
      </c>
      <c r="AJ49" s="47" t="s">
        <v>425</v>
      </c>
      <c r="AK49" s="47">
        <v>4.8654615759999999E-2</v>
      </c>
      <c r="AL49" s="47">
        <v>4.7170994760000001E-2</v>
      </c>
      <c r="AM49" s="47">
        <v>4.7465815789999997E-2</v>
      </c>
      <c r="AN49" s="47">
        <v>4.6434321219999998E-2</v>
      </c>
      <c r="AO49" s="47">
        <v>4.6141872379999997E-2</v>
      </c>
      <c r="AQ49" s="47" t="s">
        <v>425</v>
      </c>
      <c r="AR49" s="47">
        <v>4.3525090519999997E-2</v>
      </c>
      <c r="AS49" s="47">
        <v>0.30298777090000001</v>
      </c>
      <c r="AT49" s="47">
        <v>2.0235409619999999E-3</v>
      </c>
      <c r="AU49" s="47">
        <v>6.6453333229999995E-2</v>
      </c>
      <c r="AV49" s="47">
        <v>-5.4227328809999999E-3</v>
      </c>
      <c r="AX49" s="47" t="s">
        <v>425</v>
      </c>
      <c r="AY49" s="47">
        <v>-2.4101101329999999E-2</v>
      </c>
      <c r="BC49" s="47" t="s">
        <v>425</v>
      </c>
      <c r="BD49" s="47">
        <v>1.474913378E-2</v>
      </c>
      <c r="BE49" s="47">
        <v>1.6884441489999999E-2</v>
      </c>
      <c r="BF49" s="47">
        <v>2.0440430610000001E-2</v>
      </c>
      <c r="BG49" s="47">
        <v>1.7566678119999998E-2</v>
      </c>
      <c r="BH49" s="47">
        <v>1.7198115659999999E-2</v>
      </c>
      <c r="BJ49" s="47" t="s">
        <v>425</v>
      </c>
      <c r="BK49" s="47">
        <v>4.2423925619999997E-2</v>
      </c>
      <c r="BL49" s="47">
        <v>6.2762180700000003E-2</v>
      </c>
      <c r="BM49" s="47">
        <v>5.5407673800000001E-2</v>
      </c>
      <c r="BN49" s="47">
        <v>4.8371679540000002E-4</v>
      </c>
      <c r="BO49" s="47">
        <v>6.03408078E-2</v>
      </c>
      <c r="BQ49" s="47" t="s">
        <v>425</v>
      </c>
      <c r="BR49" s="47">
        <v>-1.637854352E-2</v>
      </c>
      <c r="BS49" s="47">
        <v>-9.5596730950000001E-4</v>
      </c>
      <c r="BT49" s="47">
        <v>1.1895366900000001E-2</v>
      </c>
      <c r="BU49" s="47">
        <v>1.497760976E-2</v>
      </c>
      <c r="BV49" s="47">
        <v>1.0790236220000001E-2</v>
      </c>
      <c r="BX49" s="47" t="s">
        <v>425</v>
      </c>
      <c r="BY49" s="47">
        <v>5.1874513509999999E-3</v>
      </c>
      <c r="BZ49" s="47">
        <v>-5.2859228950000003E-2</v>
      </c>
      <c r="CE49" s="47" t="s">
        <v>425</v>
      </c>
      <c r="CF49" s="47">
        <v>-2.8405913170000002E-2</v>
      </c>
      <c r="CG49" s="47">
        <v>-2.2196915049999998E-2</v>
      </c>
      <c r="CH49" s="47">
        <v>-1.8251165020000001E-2</v>
      </c>
      <c r="CI49" s="47">
        <v>-3.0966751139999998E-2</v>
      </c>
      <c r="CJ49" s="47">
        <v>-4.349220074E-2</v>
      </c>
      <c r="CL49" s="47" t="s">
        <v>425</v>
      </c>
      <c r="CM49" s="47">
        <v>-9.0743994899999993E-3</v>
      </c>
      <c r="CN49" s="47">
        <v>-8.5480196820000003E-3</v>
      </c>
      <c r="CO49" s="47">
        <v>-3.7472203060000001E-2</v>
      </c>
      <c r="CP49" s="47">
        <v>-5.0345349540000001E-2</v>
      </c>
      <c r="CS49" s="47" t="s">
        <v>425</v>
      </c>
      <c r="CT49" s="47">
        <v>0.27198606240000001</v>
      </c>
      <c r="CU49" s="47">
        <v>-4.4206080520000003E-2</v>
      </c>
      <c r="CV49" s="47">
        <v>-7.5738878430000003E-2</v>
      </c>
      <c r="CW49" s="47">
        <v>-7.2357156450000001E-2</v>
      </c>
      <c r="CX49" s="47">
        <v>-0.11314314910000001</v>
      </c>
    </row>
    <row r="50" spans="1:117" s="47" customFormat="1" x14ac:dyDescent="0.15">
      <c r="A50" s="47" t="s">
        <v>426</v>
      </c>
      <c r="B50" s="47">
        <v>3.1359313889999997E-2</v>
      </c>
      <c r="C50" s="47">
        <v>3.3281298129999998E-2</v>
      </c>
      <c r="D50" s="47">
        <v>4.8040519509999997E-2</v>
      </c>
      <c r="E50" s="47">
        <v>4.381185286E-2</v>
      </c>
      <c r="F50" s="47">
        <v>5.8603619779999998E-2</v>
      </c>
      <c r="H50" s="47" t="s">
        <v>426</v>
      </c>
      <c r="I50" s="47">
        <v>2.6141995639999999E-2</v>
      </c>
      <c r="J50" s="47">
        <v>4.082002304E-2</v>
      </c>
      <c r="K50" s="47">
        <v>3.5375347860000003E-2</v>
      </c>
      <c r="L50" s="47">
        <v>4.6099171360000003E-2</v>
      </c>
      <c r="M50" s="47">
        <v>5.7579746750000001E-2</v>
      </c>
      <c r="O50" s="47" t="s">
        <v>426</v>
      </c>
      <c r="P50" s="47">
        <v>9.5916869719999999E-3</v>
      </c>
      <c r="Q50" s="47">
        <v>6.0525468330000004E-3</v>
      </c>
      <c r="R50" s="47">
        <v>1.410578803E-3</v>
      </c>
      <c r="V50" s="47" t="s">
        <v>426</v>
      </c>
      <c r="W50" s="47">
        <v>-1.627374655E-3</v>
      </c>
      <c r="X50" s="47">
        <v>-4.007323573E-3</v>
      </c>
      <c r="Y50" s="47">
        <v>-3.588966524E-2</v>
      </c>
      <c r="AC50" s="47" t="s">
        <v>426</v>
      </c>
      <c r="AD50" s="47">
        <v>3.809288011E-3</v>
      </c>
      <c r="AE50" s="47">
        <v>1.5071757160000001E-3</v>
      </c>
      <c r="AF50" s="47">
        <v>3.280579233E-3</v>
      </c>
      <c r="AG50" s="47">
        <v>7.6202337919999998E-4</v>
      </c>
      <c r="AJ50" s="47" t="s">
        <v>426</v>
      </c>
      <c r="AK50" s="47">
        <v>6.9623347299999999E-2</v>
      </c>
      <c r="AL50" s="47">
        <v>6.3613423949999998E-2</v>
      </c>
      <c r="AM50" s="47">
        <v>6.1992413400000002E-2</v>
      </c>
      <c r="AN50" s="47">
        <v>6.3657092260000006E-2</v>
      </c>
      <c r="AO50" s="47">
        <v>6.2112111710000001E-2</v>
      </c>
      <c r="AQ50" s="47" t="s">
        <v>426</v>
      </c>
      <c r="AR50" s="47">
        <v>5.4995601739999997E-2</v>
      </c>
      <c r="AS50" s="47">
        <v>-7.405155192E-2</v>
      </c>
      <c r="AT50" s="47">
        <v>8.4074863180000001E-2</v>
      </c>
      <c r="AU50" s="47">
        <v>4.7183034489999998E-2</v>
      </c>
      <c r="AV50" s="47">
        <v>-1.483577864E-2</v>
      </c>
      <c r="AX50" s="57" t="s">
        <v>426</v>
      </c>
      <c r="AY50" s="57">
        <v>-9.3416982149999994E-3</v>
      </c>
      <c r="BC50" s="47" t="s">
        <v>426</v>
      </c>
      <c r="BD50" s="47">
        <v>3.6366092789999999E-2</v>
      </c>
      <c r="BE50" s="47">
        <v>2.7666683710000001E-2</v>
      </c>
      <c r="BF50" s="47">
        <v>3.9218764359999998E-2</v>
      </c>
      <c r="BG50" s="47">
        <v>3.1479558310000003E-2</v>
      </c>
      <c r="BH50" s="47">
        <v>2.9696093480000001E-2</v>
      </c>
      <c r="BJ50" s="47" t="s">
        <v>426</v>
      </c>
      <c r="BK50" s="47">
        <v>5.9131525829999997E-2</v>
      </c>
      <c r="BL50" s="47">
        <v>8.2026263629999999E-2</v>
      </c>
      <c r="BM50" s="47">
        <v>7.1146485529999998E-2</v>
      </c>
      <c r="BN50" s="47">
        <v>5.6427762899999998E-2</v>
      </c>
      <c r="BO50" s="47">
        <v>8.1082371769999995E-2</v>
      </c>
      <c r="BQ50" s="47" t="s">
        <v>426</v>
      </c>
      <c r="BR50" s="47">
        <v>1.284045346E-2</v>
      </c>
      <c r="BS50" s="47">
        <v>1.6535179609999999E-2</v>
      </c>
      <c r="BT50" s="47">
        <v>2.54027122E-2</v>
      </c>
      <c r="BU50" s="47">
        <v>3.8663309749999999E-2</v>
      </c>
      <c r="BV50" s="47">
        <v>4.9844625400000002E-2</v>
      </c>
      <c r="BX50" s="47" t="s">
        <v>426</v>
      </c>
      <c r="BY50" s="47">
        <v>1.4138500950000001E-2</v>
      </c>
      <c r="BZ50" s="47">
        <v>-2.061998533E-2</v>
      </c>
      <c r="CE50" s="47" t="s">
        <v>426</v>
      </c>
      <c r="CF50" s="47">
        <v>6.8043822649999997E-3</v>
      </c>
      <c r="CG50" s="47">
        <v>-3.3784113850000002E-3</v>
      </c>
      <c r="CH50" s="47">
        <v>-1.2519394180000001E-2</v>
      </c>
      <c r="CI50" s="47">
        <v>-5.5817645590000003E-3</v>
      </c>
      <c r="CJ50" s="47">
        <v>6.9824733979999996E-3</v>
      </c>
      <c r="CL50" s="47" t="s">
        <v>426</v>
      </c>
      <c r="CM50" s="47">
        <v>1.753641261E-2</v>
      </c>
      <c r="CN50" s="47">
        <v>8.7928718049999997E-3</v>
      </c>
      <c r="CO50" s="47">
        <v>-1.1890374760000001E-2</v>
      </c>
      <c r="CP50" s="47">
        <v>-5.678155063E-3</v>
      </c>
      <c r="CS50" s="47" t="s">
        <v>426</v>
      </c>
      <c r="CT50" s="47">
        <v>1.14669462E-2</v>
      </c>
      <c r="CU50" s="47">
        <v>1.462191447E-2</v>
      </c>
      <c r="CV50" s="47">
        <v>6.4531740599999996E-3</v>
      </c>
      <c r="CW50" s="47">
        <v>-9.9552361690000007E-3</v>
      </c>
      <c r="CX50" s="47">
        <v>-9.738348434E-3</v>
      </c>
    </row>
    <row r="51" spans="1:117" s="57" customFormat="1" x14ac:dyDescent="0.15">
      <c r="A51" s="57" t="s">
        <v>427</v>
      </c>
      <c r="B51" s="57">
        <v>2.5949449969999998</v>
      </c>
      <c r="C51" s="57">
        <v>2.7991468510000002</v>
      </c>
      <c r="D51" s="57">
        <v>0.90146882679999996</v>
      </c>
      <c r="E51" s="57">
        <v>1.3859152079999999</v>
      </c>
      <c r="F51" s="57">
        <v>0.69075829379999998</v>
      </c>
      <c r="H51" s="57" t="s">
        <v>427</v>
      </c>
      <c r="I51" s="57">
        <v>1.264423692</v>
      </c>
      <c r="J51" s="57">
        <v>0</v>
      </c>
      <c r="K51" s="57">
        <v>0</v>
      </c>
      <c r="L51" s="57">
        <v>0</v>
      </c>
      <c r="M51" s="57">
        <v>0</v>
      </c>
      <c r="O51" s="57" t="s">
        <v>427</v>
      </c>
      <c r="P51" s="57">
        <v>0.73714755460000003</v>
      </c>
      <c r="Q51" s="57">
        <v>0.88449115180000004</v>
      </c>
      <c r="R51" s="57">
        <v>0</v>
      </c>
      <c r="V51" s="57" t="s">
        <v>427</v>
      </c>
      <c r="W51" s="57">
        <v>1.5394913939999999</v>
      </c>
      <c r="X51" s="57">
        <v>0.46915930179999998</v>
      </c>
      <c r="Y51" s="57">
        <v>0</v>
      </c>
      <c r="AC51" s="57" t="s">
        <v>427</v>
      </c>
      <c r="AD51" s="57">
        <v>1.7862959570000001</v>
      </c>
      <c r="AE51" s="57">
        <v>1.834952117</v>
      </c>
      <c r="AF51" s="57">
        <v>0</v>
      </c>
      <c r="AG51" s="57">
        <v>0</v>
      </c>
      <c r="AJ51" s="57" t="s">
        <v>427</v>
      </c>
      <c r="AK51" s="57">
        <v>0</v>
      </c>
      <c r="AL51" s="57">
        <v>0</v>
      </c>
      <c r="AM51" s="57">
        <v>0</v>
      </c>
      <c r="AN51" s="57">
        <v>0</v>
      </c>
      <c r="AO51" s="57">
        <v>0</v>
      </c>
      <c r="AQ51" s="57" t="s">
        <v>427</v>
      </c>
      <c r="AR51" s="57">
        <v>-6.7080000000000002</v>
      </c>
      <c r="AS51" s="57">
        <v>346.5</v>
      </c>
      <c r="AT51" s="57">
        <v>0.69031021260000003</v>
      </c>
      <c r="AU51" s="57">
        <v>1.000597253</v>
      </c>
      <c r="AV51" s="57">
        <v>1.971895612</v>
      </c>
      <c r="AX51" s="57" t="s">
        <v>427</v>
      </c>
      <c r="AY51" s="57">
        <v>1.48214065E-2</v>
      </c>
      <c r="BC51" s="57" t="s">
        <v>427</v>
      </c>
      <c r="BD51" s="57">
        <v>8.2236887300000006E-2</v>
      </c>
      <c r="BE51" s="57">
        <v>0.1129840141</v>
      </c>
      <c r="BF51" s="57">
        <v>0</v>
      </c>
      <c r="BG51" s="57">
        <v>0</v>
      </c>
      <c r="BH51" s="57">
        <v>0</v>
      </c>
      <c r="BJ51" s="57" t="s">
        <v>427</v>
      </c>
      <c r="BK51" s="57">
        <v>0.21848576619999999</v>
      </c>
      <c r="BL51" s="57">
        <v>0.30532700419999997</v>
      </c>
      <c r="BM51" s="57">
        <v>0.43117571710000002</v>
      </c>
      <c r="BN51" s="57">
        <v>0.47058142759999999</v>
      </c>
      <c r="BO51" s="57">
        <v>0.38896532950000001</v>
      </c>
      <c r="BQ51" s="57" t="s">
        <v>427</v>
      </c>
      <c r="BR51" s="57">
        <v>0.71587805839999996</v>
      </c>
      <c r="BS51" s="57">
        <v>0.71018029429999996</v>
      </c>
      <c r="BT51" s="57">
        <v>0.77726987240000001</v>
      </c>
      <c r="BU51" s="57">
        <v>0</v>
      </c>
      <c r="BV51" s="57">
        <v>0</v>
      </c>
      <c r="BX51" s="57" t="s">
        <v>427</v>
      </c>
      <c r="BY51" s="57">
        <v>0.38623887730000001</v>
      </c>
      <c r="BZ51" s="57">
        <v>0.53040727119999997</v>
      </c>
      <c r="CE51" s="57" t="s">
        <v>427</v>
      </c>
      <c r="CF51" s="57">
        <v>-7.1663796179999997</v>
      </c>
      <c r="CG51" s="57">
        <v>5.2922444640000004</v>
      </c>
      <c r="CH51" s="57">
        <v>2.2268180069999999</v>
      </c>
      <c r="CI51" s="57">
        <v>2.0005726130000001</v>
      </c>
      <c r="CJ51" s="57">
        <v>0</v>
      </c>
      <c r="CL51" s="57" t="s">
        <v>427</v>
      </c>
      <c r="CM51" s="57">
        <v>1.949598956</v>
      </c>
      <c r="CN51" s="57">
        <v>0</v>
      </c>
      <c r="CO51" s="57">
        <v>0</v>
      </c>
      <c r="CP51" s="57">
        <v>0</v>
      </c>
      <c r="CS51" s="57" t="s">
        <v>427</v>
      </c>
      <c r="CT51" s="57">
        <v>0.31149459769999999</v>
      </c>
      <c r="CU51" s="57">
        <v>0.88460202089999995</v>
      </c>
      <c r="CV51" s="57">
        <v>1.3735224450000001</v>
      </c>
      <c r="CW51" s="57">
        <v>1.4799905900000001</v>
      </c>
      <c r="CX51" s="57">
        <v>1.04667193</v>
      </c>
    </row>
    <row r="52" spans="1:117" s="57" customFormat="1" x14ac:dyDescent="0.15">
      <c r="A52" s="57" t="s">
        <v>428</v>
      </c>
      <c r="B52" s="57">
        <v>0.9254413373</v>
      </c>
      <c r="C52" s="57">
        <v>0.87846096149999997</v>
      </c>
      <c r="D52" s="57">
        <v>0.75936713089999996</v>
      </c>
      <c r="E52" s="57">
        <v>0.83027648980000002</v>
      </c>
      <c r="F52" s="57">
        <v>0.77907686939999998</v>
      </c>
      <c r="H52" s="57" t="s">
        <v>428</v>
      </c>
      <c r="I52" s="57">
        <v>0.86511462890000002</v>
      </c>
      <c r="J52" s="57">
        <v>0.78835455560000001</v>
      </c>
      <c r="K52" s="57">
        <v>0.6597863853</v>
      </c>
      <c r="L52" s="57">
        <v>0.67179986999999997</v>
      </c>
      <c r="M52" s="57">
        <v>0.7389730176</v>
      </c>
      <c r="O52" s="57" t="s">
        <v>428</v>
      </c>
      <c r="P52" s="57">
        <v>0.71323003299999999</v>
      </c>
      <c r="Q52" s="57">
        <v>0.68092828159999996</v>
      </c>
      <c r="R52" s="57">
        <v>0.47141872839999999</v>
      </c>
      <c r="V52" s="57" t="s">
        <v>428</v>
      </c>
      <c r="W52" s="57">
        <v>0.65608196379999995</v>
      </c>
      <c r="X52" s="57">
        <v>0.40829362380000001</v>
      </c>
      <c r="Y52" s="57">
        <v>0.12637574260000001</v>
      </c>
      <c r="AC52" s="57" t="s">
        <v>428</v>
      </c>
      <c r="AD52" s="57">
        <v>0.765730095</v>
      </c>
      <c r="AE52" s="57">
        <v>0.73556579970000002</v>
      </c>
      <c r="AF52" s="57">
        <v>0.48927936550000001</v>
      </c>
      <c r="AG52" s="57">
        <v>0.46349666470000001</v>
      </c>
      <c r="AJ52" s="57" t="s">
        <v>428</v>
      </c>
      <c r="AK52" s="57">
        <v>0.44796786550000001</v>
      </c>
      <c r="AL52" s="57">
        <v>0.4063912865</v>
      </c>
      <c r="AM52" s="57">
        <v>0.3809432948</v>
      </c>
      <c r="AN52" s="57">
        <v>0.35273659349999997</v>
      </c>
      <c r="AO52" s="57">
        <v>0.340989975</v>
      </c>
      <c r="AQ52" s="57" t="s">
        <v>428</v>
      </c>
      <c r="AR52" s="57">
        <v>1.078603993</v>
      </c>
      <c r="AS52" s="57">
        <v>0.99870717519999996</v>
      </c>
      <c r="AT52" s="57">
        <v>0.6399799222</v>
      </c>
      <c r="AU52" s="57">
        <v>0.68126150139999997</v>
      </c>
      <c r="AV52" s="57">
        <v>0.80813249700000001</v>
      </c>
      <c r="AX52" s="57" t="s">
        <v>428</v>
      </c>
      <c r="AY52" s="57">
        <v>0.19165441259999999</v>
      </c>
      <c r="BC52" s="57" t="s">
        <v>428</v>
      </c>
      <c r="BD52" s="57">
        <v>0.46386449600000002</v>
      </c>
      <c r="BE52" s="57">
        <v>0.45104292909999999</v>
      </c>
      <c r="BF52" s="57">
        <v>0.4274742158</v>
      </c>
      <c r="BG52" s="57">
        <v>0.38876348859999998</v>
      </c>
      <c r="BH52" s="57">
        <v>0.36087809869999998</v>
      </c>
      <c r="BJ52" s="57" t="s">
        <v>428</v>
      </c>
      <c r="BK52" s="57">
        <v>0.57665364060000002</v>
      </c>
      <c r="BL52" s="57">
        <v>0.60022350369999999</v>
      </c>
      <c r="BM52" s="57">
        <v>0.65671367069999997</v>
      </c>
      <c r="BN52" s="57">
        <v>0.6028460068</v>
      </c>
      <c r="BO52" s="57">
        <v>0.49054060300000002</v>
      </c>
      <c r="BQ52" s="57" t="s">
        <v>428</v>
      </c>
      <c r="BR52" s="57">
        <v>0.57092420160000001</v>
      </c>
      <c r="BS52" s="57">
        <v>0.54729279959999999</v>
      </c>
      <c r="BT52" s="57">
        <v>0.55583041430000002</v>
      </c>
      <c r="BU52" s="57">
        <v>0.30707223659999999</v>
      </c>
      <c r="BV52" s="57">
        <v>0.29569856100000003</v>
      </c>
      <c r="BX52" s="57" t="s">
        <v>428</v>
      </c>
      <c r="BY52" s="57">
        <v>0.50643022969999996</v>
      </c>
      <c r="BZ52" s="57">
        <v>0.52915801539999996</v>
      </c>
      <c r="CE52" s="57" t="s">
        <v>428</v>
      </c>
      <c r="CF52" s="57">
        <v>1.0972175390000001</v>
      </c>
      <c r="CG52" s="57">
        <v>0.92165778499999995</v>
      </c>
      <c r="CH52" s="57">
        <v>0.87491897439999999</v>
      </c>
      <c r="CI52" s="57">
        <v>0.84389731999999995</v>
      </c>
      <c r="CJ52" s="57">
        <v>0.91499493200000004</v>
      </c>
      <c r="CL52" s="57" t="s">
        <v>428</v>
      </c>
      <c r="CM52" s="57">
        <v>0.8275867039</v>
      </c>
      <c r="CN52" s="57">
        <v>0.91462935359999997</v>
      </c>
      <c r="CO52" s="57">
        <v>0.82294508529999999</v>
      </c>
      <c r="CP52" s="57">
        <v>0.73564952719999999</v>
      </c>
      <c r="CS52" s="57" t="s">
        <v>428</v>
      </c>
      <c r="CT52" s="57">
        <v>0.46384214880000002</v>
      </c>
      <c r="CU52" s="57">
        <v>0.65064842160000003</v>
      </c>
      <c r="CV52" s="57">
        <v>0.75724981889999998</v>
      </c>
      <c r="CW52" s="57">
        <v>0.75876291409999996</v>
      </c>
      <c r="CX52" s="57">
        <v>0.68062172799999998</v>
      </c>
    </row>
    <row r="53" spans="1:117" s="47" customFormat="1" x14ac:dyDescent="0.15">
      <c r="A53" s="47" t="s">
        <v>429</v>
      </c>
      <c r="B53" s="47">
        <v>193.62790699999999</v>
      </c>
      <c r="C53" s="47">
        <v>1.142210145</v>
      </c>
      <c r="D53" s="47">
        <v>2.8730839979999998</v>
      </c>
      <c r="E53" s="47">
        <v>139.7142857</v>
      </c>
      <c r="F53" s="47">
        <v>2</v>
      </c>
      <c r="H53" s="47" t="s">
        <v>429</v>
      </c>
      <c r="I53" s="47">
        <v>-0.45444551329999999</v>
      </c>
      <c r="J53" s="47">
        <v>-1.739230139</v>
      </c>
      <c r="K53" s="47">
        <v>-2.7733666060000002</v>
      </c>
      <c r="L53" s="47">
        <v>-3.6281800390000001</v>
      </c>
      <c r="M53" s="47">
        <v>-4.518883379</v>
      </c>
      <c r="O53" s="47" t="s">
        <v>429</v>
      </c>
      <c r="P53" s="47">
        <v>10.49360207</v>
      </c>
      <c r="Q53" s="47">
        <v>24.68464488</v>
      </c>
      <c r="R53" s="47">
        <v>2.2861508970000002</v>
      </c>
      <c r="V53" s="47" t="s">
        <v>429</v>
      </c>
      <c r="W53" s="47">
        <v>-16.350795479999999</v>
      </c>
      <c r="X53" s="47">
        <v>-5.4252103829999996</v>
      </c>
      <c r="Y53" s="47">
        <v>1.874962899</v>
      </c>
      <c r="AC53" s="47" t="s">
        <v>429</v>
      </c>
      <c r="AD53" s="47">
        <v>-4.0517658269999997</v>
      </c>
      <c r="AE53" s="47">
        <v>-8.8166195070000004</v>
      </c>
      <c r="AF53" s="47">
        <v>4.7262435260000002</v>
      </c>
      <c r="AG53" s="47">
        <v>5.5745651909999996</v>
      </c>
      <c r="AJ53" s="47" t="s">
        <v>429</v>
      </c>
      <c r="AK53" s="47">
        <v>-0.27736407219999998</v>
      </c>
      <c r="AL53" s="47">
        <v>-0.25623810000000002</v>
      </c>
      <c r="AM53" s="47">
        <v>-0.2606179408</v>
      </c>
      <c r="AN53" s="47">
        <v>-0.28104047729999998</v>
      </c>
      <c r="AO53" s="47">
        <v>-0.23185594339999999</v>
      </c>
      <c r="AQ53" s="47" t="s">
        <v>429</v>
      </c>
      <c r="AR53" s="47">
        <v>2.6953125</v>
      </c>
      <c r="AS53" s="47">
        <v>0.28089647810000001</v>
      </c>
      <c r="AT53" s="47">
        <v>2.2938689220000001</v>
      </c>
      <c r="AU53" s="47">
        <v>2.4196428569999999</v>
      </c>
      <c r="AV53" s="47">
        <v>6.5</v>
      </c>
      <c r="AX53" s="47" t="s">
        <v>429</v>
      </c>
      <c r="AY53" s="47">
        <v>6.2371860440000004</v>
      </c>
      <c r="BC53" s="47" t="s">
        <v>429</v>
      </c>
      <c r="BD53" s="47">
        <v>-0.70878094719999996</v>
      </c>
      <c r="BE53" s="47">
        <v>-0.1242484673</v>
      </c>
      <c r="BF53" s="47">
        <v>-0.78676430949999998</v>
      </c>
      <c r="BG53" s="47">
        <v>-0.48526211200000002</v>
      </c>
      <c r="BH53" s="47">
        <v>-1.442774547</v>
      </c>
      <c r="BJ53" s="47" t="s">
        <v>429</v>
      </c>
      <c r="BK53" s="47">
        <v>0.1458527204</v>
      </c>
      <c r="BL53" s="47">
        <v>0.169528815</v>
      </c>
      <c r="BM53" s="47">
        <v>0.78365238530000003</v>
      </c>
      <c r="BN53" s="47">
        <v>1.0285025350000001</v>
      </c>
      <c r="BO53" s="47">
        <v>1.4260075160000001</v>
      </c>
      <c r="BQ53" s="47" t="s">
        <v>429</v>
      </c>
      <c r="BR53" s="47">
        <v>-2.5463507459999999</v>
      </c>
      <c r="BS53" s="47">
        <v>0.28928693170000003</v>
      </c>
      <c r="BT53" s="47">
        <v>-3.6436949790000002</v>
      </c>
      <c r="BU53" s="47">
        <v>-4.209169749</v>
      </c>
      <c r="BV53" s="47">
        <v>-4.9949202420000001</v>
      </c>
      <c r="BX53" s="47" t="s">
        <v>429</v>
      </c>
      <c r="BY53" s="47">
        <v>0.74920599649999997</v>
      </c>
      <c r="BZ53" s="47">
        <v>-2.7787763889999999</v>
      </c>
      <c r="CE53" s="47" t="s">
        <v>429</v>
      </c>
      <c r="CF53" s="47">
        <v>-8.4881525189999998</v>
      </c>
      <c r="CG53" s="47">
        <v>-4.283481385</v>
      </c>
      <c r="CH53" s="47">
        <v>-2.5867453739999999</v>
      </c>
      <c r="CI53" s="47">
        <v>-1.9238629380000001</v>
      </c>
      <c r="CJ53" s="47">
        <v>1.286541245</v>
      </c>
      <c r="CL53" s="47" t="s">
        <v>429</v>
      </c>
      <c r="CM53" s="47">
        <v>-5.6291116490000004</v>
      </c>
      <c r="CN53" s="47">
        <v>6.5961196629999996</v>
      </c>
      <c r="CO53" s="47">
        <v>0.87793421270000005</v>
      </c>
      <c r="CP53" s="47">
        <v>2.4760101589999999</v>
      </c>
      <c r="CS53" s="47" t="s">
        <v>429</v>
      </c>
      <c r="CT53" s="47">
        <v>0.43053960959999998</v>
      </c>
      <c r="CU53" s="47">
        <v>-7.1450197040000001</v>
      </c>
      <c r="CV53" s="47">
        <v>-8.8438262400000003</v>
      </c>
      <c r="CW53" s="47">
        <v>-5.8388050869999999</v>
      </c>
      <c r="CX53" s="47">
        <v>-4.104081549</v>
      </c>
    </row>
    <row r="54" spans="1:117" s="57" customFormat="1" x14ac:dyDescent="0.15">
      <c r="A54" s="57" t="s">
        <v>430</v>
      </c>
      <c r="B54" s="57">
        <v>0.908261184</v>
      </c>
      <c r="C54" s="57">
        <v>1.905561541</v>
      </c>
      <c r="D54" s="57">
        <v>1.784834169</v>
      </c>
      <c r="E54" s="57">
        <v>1.931382631</v>
      </c>
      <c r="F54" s="57">
        <v>1.6451344379999999</v>
      </c>
      <c r="H54" s="57" t="s">
        <v>430</v>
      </c>
      <c r="I54" s="57">
        <v>1.5532548209999999</v>
      </c>
      <c r="J54" s="57">
        <v>1.4978956000000001</v>
      </c>
      <c r="K54" s="57">
        <v>1.879071661</v>
      </c>
      <c r="L54" s="57">
        <v>1.767669532</v>
      </c>
      <c r="M54" s="57">
        <v>1.6713216120000001</v>
      </c>
      <c r="O54" s="57" t="s">
        <v>430</v>
      </c>
      <c r="P54" s="57">
        <v>1.8274788</v>
      </c>
      <c r="Q54" s="57">
        <v>2.6544682260000001</v>
      </c>
      <c r="R54" s="57">
        <v>2.3760809250000001</v>
      </c>
      <c r="V54" s="57" t="s">
        <v>430</v>
      </c>
      <c r="W54" s="57">
        <v>6.7694245659999996</v>
      </c>
      <c r="X54" s="57">
        <v>7.9924881699999997</v>
      </c>
      <c r="Y54" s="57">
        <v>8.2242170639999994</v>
      </c>
      <c r="AC54" s="57" t="s">
        <v>430</v>
      </c>
      <c r="AD54" s="57">
        <v>2.566356801</v>
      </c>
      <c r="AE54" s="57">
        <v>3.7315151420000001</v>
      </c>
      <c r="AF54" s="57">
        <v>1.8938266610000001</v>
      </c>
      <c r="AG54" s="57">
        <v>2.1175942939999999</v>
      </c>
      <c r="AJ54" s="57" t="s">
        <v>430</v>
      </c>
      <c r="AK54" s="57">
        <v>1.365516033</v>
      </c>
      <c r="AL54" s="57">
        <v>1.47596839</v>
      </c>
      <c r="AM54" s="57">
        <v>1.528030357</v>
      </c>
      <c r="AN54" s="57">
        <v>1.74334357</v>
      </c>
      <c r="AO54" s="57">
        <v>1.627633034</v>
      </c>
      <c r="AQ54" s="57" t="s">
        <v>430</v>
      </c>
      <c r="AR54" s="57">
        <v>0.72003745320000001</v>
      </c>
      <c r="AS54" s="57">
        <v>1.1742944319999999</v>
      </c>
      <c r="AT54" s="57">
        <v>0.84599044079999997</v>
      </c>
      <c r="AU54" s="57">
        <v>1.1018927439999999</v>
      </c>
      <c r="AV54" s="57">
        <v>1.151882302</v>
      </c>
      <c r="AX54" s="57" t="s">
        <v>430</v>
      </c>
      <c r="AY54" s="57">
        <v>6.4611386990000002</v>
      </c>
      <c r="BC54" s="57" t="s">
        <v>430</v>
      </c>
      <c r="BD54" s="57">
        <v>1.7957079010000001</v>
      </c>
      <c r="BE54" s="57">
        <v>1.858776835</v>
      </c>
      <c r="BF54" s="57">
        <v>1.7703553540000001</v>
      </c>
      <c r="BG54" s="57">
        <v>1.924588765</v>
      </c>
      <c r="BH54" s="57">
        <v>2.2280333470000002</v>
      </c>
      <c r="BJ54" s="57" t="s">
        <v>430</v>
      </c>
      <c r="BK54" s="57">
        <v>1.4895837300000001</v>
      </c>
      <c r="BL54" s="57">
        <v>1.7201452770000001</v>
      </c>
      <c r="BM54" s="57">
        <v>1.5058968210000001</v>
      </c>
      <c r="BN54" s="57">
        <v>2.2872942479999998</v>
      </c>
      <c r="BO54" s="57">
        <v>3.034586521</v>
      </c>
      <c r="BQ54" s="57" t="s">
        <v>430</v>
      </c>
      <c r="BR54" s="57">
        <v>3.123111041</v>
      </c>
      <c r="BS54" s="57">
        <v>4.2970653370000003</v>
      </c>
      <c r="BT54" s="57">
        <v>5.9490063370000001</v>
      </c>
      <c r="BU54" s="57">
        <v>3.359035859</v>
      </c>
      <c r="BV54" s="57">
        <v>3.4063960619999998</v>
      </c>
      <c r="BX54" s="57" t="s">
        <v>430</v>
      </c>
      <c r="BY54" s="57">
        <v>1.049962109</v>
      </c>
      <c r="BZ54" s="57">
        <v>0.96118838210000002</v>
      </c>
      <c r="CE54" s="57" t="s">
        <v>430</v>
      </c>
      <c r="CF54" s="57">
        <v>0.92330801399999995</v>
      </c>
      <c r="CG54" s="57">
        <v>1.3383926909999999</v>
      </c>
      <c r="CH54" s="57">
        <v>1.2718184130000001</v>
      </c>
      <c r="CI54" s="57">
        <v>1.514034879</v>
      </c>
      <c r="CJ54" s="57">
        <v>0.91446816369999995</v>
      </c>
      <c r="CL54" s="57" t="s">
        <v>430</v>
      </c>
      <c r="CM54" s="57">
        <v>1.548803221</v>
      </c>
      <c r="CN54" s="57">
        <v>1.2904519050000001</v>
      </c>
      <c r="CO54" s="57">
        <v>1.1077972060000001</v>
      </c>
      <c r="CP54" s="57">
        <v>1.5602900470000001</v>
      </c>
      <c r="CS54" s="57" t="s">
        <v>430</v>
      </c>
      <c r="CT54" s="57">
        <v>2.4807842400000002</v>
      </c>
      <c r="CU54" s="57">
        <v>2.0726481040000002</v>
      </c>
      <c r="CV54" s="57">
        <v>1.545664505</v>
      </c>
      <c r="CW54" s="57">
        <v>2.0390513819999998</v>
      </c>
      <c r="CX54" s="57">
        <v>1.9306835389999999</v>
      </c>
    </row>
    <row r="55" spans="1:117" s="47" customFormat="1" x14ac:dyDescent="0.15">
      <c r="A55" s="47" t="s">
        <v>431</v>
      </c>
      <c r="B55" s="47">
        <v>-1.8622167789999999</v>
      </c>
      <c r="C55" s="47">
        <v>-2.0180383310000001</v>
      </c>
      <c r="D55" s="47">
        <v>-0.64481525630000003</v>
      </c>
      <c r="E55" s="47">
        <v>-4.3614864860000004</v>
      </c>
      <c r="F55" s="47">
        <v>-7.3387755099999996</v>
      </c>
      <c r="H55" s="47" t="s">
        <v>431</v>
      </c>
      <c r="I55" s="47">
        <v>43.62416107</v>
      </c>
      <c r="O55" s="47" t="s">
        <v>431</v>
      </c>
      <c r="P55" s="47">
        <v>5.6497166180000002</v>
      </c>
      <c r="Q55" s="47">
        <v>-59.351507380000001</v>
      </c>
      <c r="R55" s="47">
        <v>-330.46380090000002</v>
      </c>
      <c r="V55" s="47" t="s">
        <v>431</v>
      </c>
      <c r="W55" s="47">
        <v>-2.593411057</v>
      </c>
      <c r="X55" s="47">
        <v>-4.2768787049999997</v>
      </c>
      <c r="Y55" s="47">
        <v>-97.073741010000006</v>
      </c>
      <c r="AC55" s="47" t="s">
        <v>431</v>
      </c>
      <c r="AD55" s="47">
        <v>-4.095382614</v>
      </c>
      <c r="AE55" s="47">
        <v>-22.677810950000001</v>
      </c>
      <c r="AJ55" s="47" t="s">
        <v>431</v>
      </c>
      <c r="AM55" s="47">
        <v>10.386336869999999</v>
      </c>
      <c r="AN55" s="47">
        <v>11.287710150000001</v>
      </c>
      <c r="AO55" s="47">
        <v>13.35738553</v>
      </c>
      <c r="AQ55" s="47" t="s">
        <v>431</v>
      </c>
      <c r="AR55" s="47">
        <v>7.3402777779999999</v>
      </c>
      <c r="AS55" s="47">
        <v>2.989795918</v>
      </c>
      <c r="AT55" s="47">
        <v>0.7596153846</v>
      </c>
      <c r="AU55" s="47">
        <v>1.94921875</v>
      </c>
      <c r="AV55" s="47">
        <v>0.8317307692</v>
      </c>
      <c r="AX55" s="47" t="s">
        <v>431</v>
      </c>
      <c r="AY55" s="47">
        <v>339.55781450000001</v>
      </c>
      <c r="BC55" s="47" t="s">
        <v>431</v>
      </c>
      <c r="BE55" s="47">
        <v>10739.333329999999</v>
      </c>
      <c r="BF55" s="47">
        <v>681.63207550000004</v>
      </c>
      <c r="BG55" s="47">
        <v>292.79651159999997</v>
      </c>
      <c r="BH55" s="47">
        <v>12414.333329999999</v>
      </c>
      <c r="BJ55" s="47" t="s">
        <v>431</v>
      </c>
      <c r="BK55" s="47">
        <v>31.61059908</v>
      </c>
      <c r="BL55" s="47">
        <v>23.282051280000001</v>
      </c>
      <c r="BM55" s="47">
        <v>16.552968570000001</v>
      </c>
      <c r="BN55" s="47">
        <v>13.05302227</v>
      </c>
      <c r="BO55" s="47">
        <v>13.905923339999999</v>
      </c>
      <c r="BQ55" s="47" t="s">
        <v>431</v>
      </c>
      <c r="BS55" s="47">
        <v>0.34953151370000002</v>
      </c>
      <c r="BT55" s="47">
        <v>31.680569680000001</v>
      </c>
      <c r="BX55" s="47" t="s">
        <v>431</v>
      </c>
      <c r="BY55" s="47">
        <v>6.4720872930000004</v>
      </c>
      <c r="BZ55" s="47">
        <v>-3.7633984620000001</v>
      </c>
      <c r="CE55" s="47" t="s">
        <v>431</v>
      </c>
      <c r="CF55" s="47">
        <v>-8.4008536239999998</v>
      </c>
      <c r="CG55" s="47">
        <v>-3.0699341260000002</v>
      </c>
      <c r="CH55" s="47">
        <v>-3.4352826950000002</v>
      </c>
      <c r="CI55" s="47">
        <v>-10.74949331</v>
      </c>
      <c r="CL55" s="47" t="s">
        <v>431</v>
      </c>
      <c r="CS55" s="47" t="s">
        <v>431</v>
      </c>
      <c r="CU55" s="47">
        <v>-2.1420437520000002</v>
      </c>
      <c r="CV55" s="47">
        <v>-3.2258788570000001</v>
      </c>
      <c r="CW55" s="47">
        <v>-3.2325878139999999</v>
      </c>
      <c r="CX55" s="47">
        <v>-5.1964393360000001</v>
      </c>
    </row>
    <row r="56" spans="1:117" s="47" customFormat="1" x14ac:dyDescent="0.15">
      <c r="A56" s="47" t="s">
        <v>432</v>
      </c>
      <c r="B56" s="47">
        <v>-3.0126277809999999</v>
      </c>
      <c r="C56" s="47">
        <v>-3.8790262169999998</v>
      </c>
      <c r="D56" s="47">
        <v>-12.88888889</v>
      </c>
      <c r="E56" s="47">
        <v>-7.0114942530000004</v>
      </c>
      <c r="F56" s="47">
        <v>-4.0096952909999999</v>
      </c>
      <c r="H56" s="47" t="s">
        <v>432</v>
      </c>
      <c r="I56" s="47">
        <v>2.4714897819999999</v>
      </c>
      <c r="J56" s="47">
        <v>2.218423746</v>
      </c>
      <c r="K56" s="47">
        <v>2.474732006</v>
      </c>
      <c r="L56" s="47">
        <v>1.9232390130000001</v>
      </c>
      <c r="M56" s="47">
        <v>18.93069843</v>
      </c>
      <c r="O56" s="47" t="s">
        <v>432</v>
      </c>
      <c r="P56" s="47">
        <v>-2.4734871630000002</v>
      </c>
      <c r="Q56" s="47">
        <v>-3.8493992160000001</v>
      </c>
      <c r="R56" s="47">
        <v>-0.70492103910000004</v>
      </c>
      <c r="V56" s="47" t="s">
        <v>432</v>
      </c>
      <c r="W56" s="47">
        <v>-0.24835099820000001</v>
      </c>
      <c r="X56" s="47">
        <v>0.14349501549999999</v>
      </c>
      <c r="Y56" s="47">
        <v>0.36773821670000001</v>
      </c>
      <c r="AC56" s="47" t="s">
        <v>432</v>
      </c>
      <c r="AD56" s="47">
        <v>-0.77105969190000001</v>
      </c>
      <c r="AE56" s="47">
        <v>-0.68901803399999995</v>
      </c>
      <c r="AF56" s="47">
        <v>-2.0250218109999998</v>
      </c>
      <c r="AG56" s="47">
        <v>-0.51438506809999995</v>
      </c>
      <c r="AJ56" s="47" t="s">
        <v>432</v>
      </c>
      <c r="AK56" s="47">
        <v>1.4504659150000001</v>
      </c>
      <c r="AL56" s="47">
        <v>1.371367824</v>
      </c>
      <c r="AM56" s="47">
        <v>1.337410682</v>
      </c>
      <c r="AN56" s="47">
        <v>1.3917862430000001</v>
      </c>
      <c r="AO56" s="47">
        <v>1.3819606609999999</v>
      </c>
      <c r="AQ56" s="47" t="s">
        <v>432</v>
      </c>
      <c r="AR56" s="47">
        <v>1.274368231</v>
      </c>
      <c r="AS56" s="47">
        <v>-0.22150758940000001</v>
      </c>
      <c r="AT56" s="47">
        <v>48.22580645</v>
      </c>
      <c r="AU56" s="47">
        <v>0.83479789100000001</v>
      </c>
      <c r="AV56" s="47">
        <v>2.0754716979999999</v>
      </c>
      <c r="AX56" s="47" t="s">
        <v>432</v>
      </c>
      <c r="AY56" s="47">
        <v>0.35259183849999998</v>
      </c>
      <c r="BC56" s="47" t="s">
        <v>432</v>
      </c>
      <c r="BD56" s="47">
        <v>2.8271702369999998</v>
      </c>
      <c r="BE56" s="47">
        <v>1.966605513</v>
      </c>
      <c r="BF56" s="47">
        <v>2.316358025</v>
      </c>
      <c r="BG56" s="47">
        <v>2.1894457630000002</v>
      </c>
      <c r="BH56" s="47">
        <v>2.6618694359999999</v>
      </c>
      <c r="BJ56" s="47" t="s">
        <v>432</v>
      </c>
      <c r="BK56" s="47">
        <v>1.4591634410000001</v>
      </c>
      <c r="BL56" s="47">
        <v>1.3756019260000001</v>
      </c>
      <c r="BM56" s="47">
        <v>1.3622751909999999</v>
      </c>
      <c r="BN56" s="47">
        <v>124.2363636</v>
      </c>
      <c r="BO56" s="47">
        <v>1.4440628579999999</v>
      </c>
      <c r="BQ56" s="47" t="s">
        <v>432</v>
      </c>
      <c r="BR56" s="47">
        <v>-0.89033426250000003</v>
      </c>
      <c r="BS56" s="47">
        <v>-18.542723169999999</v>
      </c>
      <c r="BT56" s="47">
        <v>2.2470823289999999</v>
      </c>
      <c r="BU56" s="47">
        <v>2.7643822230000001</v>
      </c>
      <c r="BV56" s="47">
        <v>5.0413362470000003</v>
      </c>
      <c r="BX56" s="47" t="s">
        <v>432</v>
      </c>
      <c r="BY56" s="47">
        <v>2.9114298540000001</v>
      </c>
      <c r="BZ56" s="47">
        <v>0.34078186900000002</v>
      </c>
      <c r="CE56" s="47" t="s">
        <v>432</v>
      </c>
      <c r="CF56" s="47">
        <v>-0.36845162440000001</v>
      </c>
      <c r="CG56" s="47">
        <v>-4.943904339E-2</v>
      </c>
      <c r="CH56" s="47">
        <v>2.6371993690000001E-2</v>
      </c>
      <c r="CI56" s="47">
        <v>-0.1092087497</v>
      </c>
      <c r="CJ56" s="47">
        <v>-0.29219265449999998</v>
      </c>
      <c r="CL56" s="47" t="s">
        <v>432</v>
      </c>
      <c r="CM56" s="47">
        <v>-2.0730766759999999</v>
      </c>
      <c r="CN56" s="47">
        <v>-1.503171</v>
      </c>
      <c r="CO56" s="47">
        <v>0.1085110036</v>
      </c>
      <c r="CP56" s="47">
        <v>3.4806381849999998E-2</v>
      </c>
      <c r="CS56" s="47" t="s">
        <v>432</v>
      </c>
      <c r="CT56" s="47">
        <v>6.9960841349999997E-2</v>
      </c>
      <c r="CU56" s="47">
        <v>-0.4577598973</v>
      </c>
      <c r="CV56" s="47">
        <v>-0.2623723335</v>
      </c>
      <c r="CW56" s="47">
        <v>-7.1490562389999998E-2</v>
      </c>
      <c r="CX56" s="47">
        <v>-5.8085356499999997E-2</v>
      </c>
    </row>
    <row r="57" spans="1:117" s="47" customFormat="1" x14ac:dyDescent="0.15">
      <c r="A57" s="47" t="s">
        <v>433</v>
      </c>
      <c r="H57" s="47" t="s">
        <v>433</v>
      </c>
      <c r="O57" s="47" t="s">
        <v>433</v>
      </c>
      <c r="V57" s="47" t="s">
        <v>433</v>
      </c>
      <c r="AC57" s="47" t="s">
        <v>433</v>
      </c>
      <c r="AJ57" s="47" t="s">
        <v>433</v>
      </c>
      <c r="AQ57" s="47" t="s">
        <v>433</v>
      </c>
      <c r="AR57" s="47">
        <v>2.9304799209999999E-2</v>
      </c>
      <c r="AS57" s="47">
        <v>0.58313648409999996</v>
      </c>
      <c r="AT57" s="47">
        <v>1.416478673E-2</v>
      </c>
      <c r="AU57" s="47">
        <v>1.232131222E-2</v>
      </c>
      <c r="AV57" s="47">
        <v>1.1357044340000001E-2</v>
      </c>
      <c r="AX57" s="47" t="s">
        <v>433</v>
      </c>
      <c r="BC57" s="47" t="s">
        <v>433</v>
      </c>
      <c r="BJ57" s="47" t="s">
        <v>433</v>
      </c>
      <c r="BK57" s="47">
        <v>2.4686871270000001E-2</v>
      </c>
      <c r="BL57" s="47">
        <v>3.3670169350000001E-2</v>
      </c>
      <c r="BM57" s="47">
        <v>2.850722671E-2</v>
      </c>
      <c r="BN57" s="47">
        <v>2.6243834859999999E-2</v>
      </c>
      <c r="BO57" s="47">
        <v>3.4606950960000001E-2</v>
      </c>
      <c r="BQ57" s="47" t="s">
        <v>433</v>
      </c>
      <c r="BX57" s="47" t="s">
        <v>433</v>
      </c>
      <c r="CE57" s="47" t="s">
        <v>433</v>
      </c>
      <c r="CL57" s="47" t="s">
        <v>433</v>
      </c>
      <c r="CS57" s="47" t="s">
        <v>433</v>
      </c>
    </row>
    <row r="58" spans="1:117" s="47" customFormat="1" x14ac:dyDescent="0.15">
      <c r="A58" s="47" t="s">
        <v>434</v>
      </c>
      <c r="B58" s="189">
        <v>0</v>
      </c>
      <c r="C58" s="189">
        <v>0</v>
      </c>
      <c r="D58" s="189">
        <v>0</v>
      </c>
      <c r="E58" s="189">
        <v>0</v>
      </c>
      <c r="F58" s="189">
        <v>0</v>
      </c>
      <c r="H58" s="47" t="s">
        <v>434</v>
      </c>
      <c r="I58" s="189">
        <v>0</v>
      </c>
      <c r="J58" s="189">
        <v>0</v>
      </c>
      <c r="K58" s="189">
        <v>0</v>
      </c>
      <c r="L58" s="189">
        <v>0</v>
      </c>
      <c r="M58" s="189">
        <v>0</v>
      </c>
      <c r="O58" s="47" t="s">
        <v>434</v>
      </c>
      <c r="P58" s="189">
        <v>0</v>
      </c>
      <c r="Q58" s="189">
        <v>0</v>
      </c>
      <c r="R58" s="189">
        <v>0</v>
      </c>
      <c r="V58" s="47" t="s">
        <v>434</v>
      </c>
      <c r="W58" s="189">
        <v>0</v>
      </c>
      <c r="X58" s="189">
        <v>0</v>
      </c>
      <c r="Y58" s="189">
        <v>0</v>
      </c>
      <c r="AC58" s="47" t="s">
        <v>434</v>
      </c>
      <c r="AD58" s="189">
        <v>0</v>
      </c>
      <c r="AE58" s="189">
        <v>0</v>
      </c>
      <c r="AF58" s="189">
        <v>0</v>
      </c>
      <c r="AG58" s="189">
        <v>0</v>
      </c>
      <c r="AJ58" s="47" t="s">
        <v>434</v>
      </c>
      <c r="AK58" s="189">
        <v>0</v>
      </c>
      <c r="AL58" s="189">
        <v>0</v>
      </c>
      <c r="AM58" s="189">
        <v>0</v>
      </c>
      <c r="AN58" s="189">
        <v>0</v>
      </c>
      <c r="AO58" s="189">
        <v>0</v>
      </c>
      <c r="AQ58" s="47" t="s">
        <v>434</v>
      </c>
      <c r="AR58" s="189">
        <v>0.67328519860000002</v>
      </c>
      <c r="AS58" s="189">
        <v>1.9246205300000001</v>
      </c>
      <c r="AT58" s="189">
        <v>7</v>
      </c>
      <c r="AU58" s="189">
        <v>0.18541300529999999</v>
      </c>
      <c r="AV58" s="189">
        <v>-2.0943396230000002</v>
      </c>
      <c r="AX58" s="47" t="s">
        <v>434</v>
      </c>
      <c r="AY58" s="47">
        <v>0</v>
      </c>
      <c r="BC58" s="47" t="s">
        <v>434</v>
      </c>
      <c r="BD58" s="189">
        <v>0</v>
      </c>
      <c r="BE58" s="189">
        <v>0</v>
      </c>
      <c r="BF58" s="189">
        <v>0</v>
      </c>
      <c r="BG58" s="189">
        <v>0</v>
      </c>
      <c r="BH58" s="189">
        <v>0</v>
      </c>
      <c r="BJ58" s="47" t="s">
        <v>434</v>
      </c>
      <c r="BK58" s="189">
        <v>0.58190916820000005</v>
      </c>
      <c r="BL58" s="189">
        <v>0.53647226680000004</v>
      </c>
      <c r="BM58" s="189">
        <v>0.51449961280000001</v>
      </c>
      <c r="BN58" s="189">
        <v>54.254545450000002</v>
      </c>
      <c r="BO58" s="189">
        <v>0.57352482049999998</v>
      </c>
      <c r="BQ58" s="47" t="s">
        <v>434</v>
      </c>
      <c r="BR58" s="47">
        <v>0</v>
      </c>
      <c r="BS58" s="47">
        <v>0</v>
      </c>
      <c r="BT58" s="189">
        <v>0</v>
      </c>
      <c r="BU58" s="189">
        <v>0</v>
      </c>
      <c r="BV58" s="189">
        <v>0</v>
      </c>
      <c r="BX58" s="47" t="s">
        <v>434</v>
      </c>
      <c r="BY58" s="189">
        <v>0</v>
      </c>
      <c r="BZ58" s="189">
        <v>0</v>
      </c>
      <c r="CE58" s="47" t="s">
        <v>434</v>
      </c>
      <c r="CF58" s="189">
        <v>0</v>
      </c>
      <c r="CG58" s="189">
        <v>0</v>
      </c>
      <c r="CH58" s="189">
        <v>0</v>
      </c>
      <c r="CI58" s="189">
        <v>0</v>
      </c>
      <c r="CJ58" s="189">
        <v>0</v>
      </c>
      <c r="CL58" s="47" t="s">
        <v>434</v>
      </c>
      <c r="CM58" s="47">
        <v>0</v>
      </c>
      <c r="CN58" s="47">
        <v>0</v>
      </c>
      <c r="CO58" s="189">
        <v>0</v>
      </c>
      <c r="CP58" s="189">
        <v>0</v>
      </c>
      <c r="CQ58" s="189"/>
      <c r="CS58" s="47" t="s">
        <v>434</v>
      </c>
      <c r="CT58" s="189">
        <v>0</v>
      </c>
      <c r="CU58" s="189">
        <v>0</v>
      </c>
      <c r="CV58" s="47">
        <v>0</v>
      </c>
      <c r="CW58" s="47">
        <v>0</v>
      </c>
      <c r="CX58" s="47">
        <v>0</v>
      </c>
      <c r="DA58" s="189"/>
      <c r="DB58" s="189"/>
      <c r="DC58" s="189"/>
      <c r="DD58" s="189"/>
      <c r="DE58" s="189"/>
    </row>
    <row r="59" spans="1:117" s="47" customFormat="1" x14ac:dyDescent="0.15">
      <c r="A59" s="47" t="s">
        <v>435</v>
      </c>
      <c r="B59" s="189">
        <v>9.1891637880000002E-2</v>
      </c>
      <c r="C59" s="189">
        <v>8.7900481160000002E-2</v>
      </c>
      <c r="D59" s="189">
        <v>9.0288315630000004E-2</v>
      </c>
      <c r="E59" s="189">
        <v>0.1134134002</v>
      </c>
      <c r="F59" s="189">
        <v>0.1125681199</v>
      </c>
      <c r="H59" s="47" t="s">
        <v>435</v>
      </c>
      <c r="I59" s="189">
        <v>4.2935790799999998E-2</v>
      </c>
      <c r="J59" s="189">
        <v>4.6060746219999997E-2</v>
      </c>
      <c r="K59" s="189">
        <v>4.735182265E-2</v>
      </c>
      <c r="L59" s="189">
        <v>5.163224517E-2</v>
      </c>
      <c r="M59" s="189">
        <v>5.8773320490000003E-2</v>
      </c>
      <c r="O59" s="47" t="s">
        <v>435</v>
      </c>
      <c r="P59" s="189">
        <v>0.15368760140000001</v>
      </c>
      <c r="Q59" s="189">
        <v>0.1388731963</v>
      </c>
      <c r="R59" s="189">
        <v>0.1850136993</v>
      </c>
      <c r="V59" s="47" t="s">
        <v>435</v>
      </c>
      <c r="W59" s="189">
        <v>0.18205098519999999</v>
      </c>
      <c r="X59" s="189">
        <v>0.21285485279999999</v>
      </c>
      <c r="Y59" s="189">
        <v>0.28422211539999997</v>
      </c>
      <c r="AC59" s="47" t="s">
        <v>435</v>
      </c>
      <c r="AD59" s="189">
        <v>0.1434185114</v>
      </c>
      <c r="AE59" s="189">
        <v>0.17073334740000001</v>
      </c>
      <c r="AF59" s="189">
        <v>0.15387206279999999</v>
      </c>
      <c r="AG59" s="189">
        <v>0.1637184894</v>
      </c>
      <c r="AJ59" s="47" t="s">
        <v>435</v>
      </c>
      <c r="AK59" s="189">
        <v>5.1089163739999999E-2</v>
      </c>
      <c r="AL59" s="189">
        <v>5.3997772290000003E-2</v>
      </c>
      <c r="AM59" s="189">
        <v>5.2436334469999998E-2</v>
      </c>
      <c r="AN59" s="189">
        <v>4.4707601190000001E-2</v>
      </c>
      <c r="AO59" s="189">
        <v>4.7826068200000002E-2</v>
      </c>
      <c r="AQ59" s="47" t="s">
        <v>435</v>
      </c>
      <c r="AR59" s="189">
        <v>8.4280674250000007E-2</v>
      </c>
      <c r="AS59" s="189">
        <v>0.14779116470000001</v>
      </c>
      <c r="AT59" s="189">
        <v>-0.15105863189999999</v>
      </c>
      <c r="AU59" s="189">
        <v>-0.1035560766</v>
      </c>
      <c r="AV59" s="189">
        <v>0.14033341630000001</v>
      </c>
      <c r="AX59" s="47" t="s">
        <v>435</v>
      </c>
      <c r="AY59" s="47">
        <v>0.45656472930000003</v>
      </c>
      <c r="BC59" s="47" t="s">
        <v>435</v>
      </c>
      <c r="BD59" s="189">
        <v>0.18550387669999999</v>
      </c>
      <c r="BE59" s="189">
        <v>0.1283050889</v>
      </c>
      <c r="BF59" s="189">
        <v>0.1267540818</v>
      </c>
      <c r="BG59" s="189">
        <v>0.14001627890000001</v>
      </c>
      <c r="BH59" s="189">
        <v>0.1530750169</v>
      </c>
      <c r="BJ59" s="47" t="s">
        <v>435</v>
      </c>
      <c r="BK59" s="47">
        <v>4.3197237950000002E-2</v>
      </c>
      <c r="BL59" s="47">
        <v>3.9126995400000003E-2</v>
      </c>
      <c r="BM59" s="47">
        <v>3.598951911E-2</v>
      </c>
      <c r="BN59" s="47">
        <v>4.2631258870000001E-2</v>
      </c>
      <c r="BO59" s="47">
        <v>4.1308197060000003E-2</v>
      </c>
      <c r="BQ59" s="47" t="s">
        <v>435</v>
      </c>
      <c r="BR59" s="47">
        <v>0.14202144689999999</v>
      </c>
      <c r="BS59" s="189">
        <v>0.13011405349999999</v>
      </c>
      <c r="BT59" s="189">
        <v>0.120554512</v>
      </c>
      <c r="BU59" s="189">
        <v>0.1225061845</v>
      </c>
      <c r="BV59" s="189">
        <v>0.116159281</v>
      </c>
      <c r="BW59" s="189"/>
      <c r="BX59" s="47" t="s">
        <v>435</v>
      </c>
      <c r="BY59" s="47">
        <v>0.1310843216</v>
      </c>
      <c r="BZ59" s="47">
        <v>0.29677924090000002</v>
      </c>
      <c r="CB59" s="189"/>
      <c r="CC59" s="189"/>
      <c r="CD59" s="189"/>
      <c r="CE59" s="47" t="s">
        <v>435</v>
      </c>
      <c r="CF59" s="47">
        <v>0.14622415969999999</v>
      </c>
      <c r="CG59" s="189">
        <v>0.14464404619999999</v>
      </c>
      <c r="CH59" s="189">
        <v>0.13674999309999999</v>
      </c>
      <c r="CI59" s="47">
        <v>0.14336046799999999</v>
      </c>
      <c r="CJ59" s="47">
        <v>0.15075644469999999</v>
      </c>
      <c r="CL59" s="47" t="s">
        <v>435</v>
      </c>
      <c r="CM59" s="47">
        <v>0.16615600689999999</v>
      </c>
      <c r="CN59" s="189">
        <v>0.1661347369</v>
      </c>
      <c r="CO59" s="189">
        <v>0.1959129802</v>
      </c>
      <c r="CP59" s="189">
        <v>0.17479054459999999</v>
      </c>
      <c r="CQ59" s="189"/>
      <c r="CR59" s="189"/>
      <c r="CS59" s="47" t="s">
        <v>435</v>
      </c>
      <c r="CT59" s="47">
        <v>0.25055899720000002</v>
      </c>
      <c r="CU59" s="47">
        <v>0.1078606483</v>
      </c>
      <c r="CV59" s="47">
        <v>0.12582887970000001</v>
      </c>
      <c r="CW59" s="189">
        <v>0.12729165410000001</v>
      </c>
      <c r="CX59" s="189">
        <v>0.1672205313</v>
      </c>
      <c r="CY59" s="189"/>
      <c r="DB59" s="189"/>
      <c r="DC59" s="189"/>
      <c r="DI59" s="189"/>
      <c r="DJ59" s="189"/>
      <c r="DK59" s="189"/>
      <c r="DL59" s="189"/>
      <c r="DM59" s="189"/>
    </row>
    <row r="60" spans="1:117" s="47" customFormat="1" x14ac:dyDescent="0.15">
      <c r="A60" s="47" t="s">
        <v>436</v>
      </c>
      <c r="B60" s="47">
        <v>0.26794483209999997</v>
      </c>
      <c r="C60" s="47">
        <v>0.22535500529999999</v>
      </c>
      <c r="D60" s="47">
        <v>0.1860601462</v>
      </c>
      <c r="E60" s="47">
        <v>0.17627909019999999</v>
      </c>
      <c r="F60" s="47">
        <v>0.19720708449999999</v>
      </c>
      <c r="H60" s="47" t="s">
        <v>436</v>
      </c>
      <c r="I60" s="47">
        <v>0.12692238650000001</v>
      </c>
      <c r="J60" s="47">
        <v>0.1315911193</v>
      </c>
      <c r="K60" s="47">
        <v>0.1285131249</v>
      </c>
      <c r="L60" s="47">
        <v>0.13574283810000001</v>
      </c>
      <c r="M60" s="47">
        <v>0.14088552639999999</v>
      </c>
      <c r="O60" s="47" t="s">
        <v>436</v>
      </c>
      <c r="P60" s="47">
        <v>0.25577606409999998</v>
      </c>
      <c r="Q60" s="47">
        <v>0.2454948207</v>
      </c>
      <c r="R60" s="47">
        <v>0.27042892489999998</v>
      </c>
      <c r="V60" s="47" t="s">
        <v>436</v>
      </c>
      <c r="W60" s="47">
        <v>0.28854432940000002</v>
      </c>
      <c r="X60" s="47">
        <v>0.29495730279999999</v>
      </c>
      <c r="Y60" s="47">
        <v>0.3158956456</v>
      </c>
      <c r="AC60" s="47" t="s">
        <v>436</v>
      </c>
      <c r="AD60" s="47">
        <v>0.2594755608</v>
      </c>
      <c r="AE60" s="47">
        <v>0.22695579790000001</v>
      </c>
      <c r="AF60" s="47">
        <v>0.20462890810000001</v>
      </c>
      <c r="AG60" s="47">
        <v>0.20706826380000001</v>
      </c>
      <c r="AJ60" s="47" t="s">
        <v>436</v>
      </c>
      <c r="AK60" s="47">
        <v>0.1350839948</v>
      </c>
      <c r="AL60" s="47">
        <v>0.1224272362</v>
      </c>
      <c r="AM60" s="47">
        <v>0.1164527772</v>
      </c>
      <c r="AN60" s="47">
        <v>0.1073251673</v>
      </c>
      <c r="AO60" s="47">
        <v>9.9639933619999996E-2</v>
      </c>
      <c r="AQ60" s="47" t="s">
        <v>436</v>
      </c>
      <c r="AR60" s="47">
        <v>0.10466483729999999</v>
      </c>
      <c r="AS60" s="47">
        <v>0.1317269076</v>
      </c>
      <c r="AT60" s="47">
        <v>0.171009772</v>
      </c>
      <c r="AU60" s="47">
        <v>0.17780382959999999</v>
      </c>
      <c r="AV60" s="47">
        <v>0.2047773078</v>
      </c>
      <c r="AX60" s="47" t="s">
        <v>436</v>
      </c>
      <c r="AY60" s="47">
        <v>0.66540363970000005</v>
      </c>
      <c r="BC60" s="47" t="s">
        <v>436</v>
      </c>
      <c r="BD60" s="47">
        <v>0.19770071889999999</v>
      </c>
      <c r="BE60" s="47">
        <v>0.1998771225</v>
      </c>
      <c r="BF60" s="47">
        <v>0.21218132689999999</v>
      </c>
      <c r="BG60" s="47">
        <v>0.1909541072</v>
      </c>
      <c r="BH60" s="47">
        <v>0.18548876219999999</v>
      </c>
      <c r="BJ60" s="47" t="s">
        <v>436</v>
      </c>
      <c r="BK60" s="47">
        <v>0.131458509</v>
      </c>
      <c r="BL60" s="47">
        <v>0.12873978220000001</v>
      </c>
      <c r="BM60" s="47">
        <v>0.12671470409999999</v>
      </c>
      <c r="BN60" s="47">
        <v>0.12836002429999999</v>
      </c>
      <c r="BO60" s="47">
        <v>0.1262160192</v>
      </c>
      <c r="BQ60" s="47" t="s">
        <v>436</v>
      </c>
      <c r="BR60" s="47">
        <v>0.2825933504</v>
      </c>
      <c r="BS60" s="47">
        <v>0.2054686272</v>
      </c>
      <c r="BT60" s="47">
        <v>0.1671372106</v>
      </c>
      <c r="BU60" s="47">
        <v>0.1664107413</v>
      </c>
      <c r="BV60" s="47">
        <v>0.16197492560000001</v>
      </c>
      <c r="BX60" s="47" t="s">
        <v>436</v>
      </c>
      <c r="BY60" s="47">
        <v>0.15837039750000001</v>
      </c>
      <c r="BZ60" s="47">
        <v>0.21854222130000001</v>
      </c>
      <c r="CE60" s="47" t="s">
        <v>436</v>
      </c>
      <c r="CF60" s="47">
        <v>0.30029473070000001</v>
      </c>
      <c r="CG60" s="47">
        <v>0.26384372740000001</v>
      </c>
      <c r="CH60" s="47">
        <v>0.24274270749999999</v>
      </c>
      <c r="CI60" s="47">
        <v>0.27753174019999999</v>
      </c>
      <c r="CJ60" s="47">
        <v>0.2534985568</v>
      </c>
      <c r="CL60" s="47" t="s">
        <v>436</v>
      </c>
      <c r="CM60" s="47">
        <v>0.215164563</v>
      </c>
      <c r="CN60" s="47">
        <v>0.23099079780000001</v>
      </c>
      <c r="CO60" s="47">
        <v>0.24553704879999999</v>
      </c>
      <c r="CP60" s="47">
        <v>0.28687163380000003</v>
      </c>
      <c r="CS60" s="47" t="s">
        <v>436</v>
      </c>
      <c r="CT60" s="47">
        <v>0.3452089646</v>
      </c>
      <c r="CU60" s="47">
        <v>0.26873835829999998</v>
      </c>
      <c r="CV60" s="47">
        <v>0.30515142519999999</v>
      </c>
      <c r="CW60" s="47">
        <v>0.305845117</v>
      </c>
      <c r="CX60" s="47">
        <v>0.32389499999999999</v>
      </c>
    </row>
    <row r="61" spans="1:117" s="47" customFormat="1" x14ac:dyDescent="0.15">
      <c r="A61" s="47" t="s">
        <v>437</v>
      </c>
      <c r="B61" s="47">
        <v>0.31330065610000002</v>
      </c>
      <c r="C61" s="47">
        <v>0.23949301740000001</v>
      </c>
      <c r="D61" s="47">
        <v>0.24770182939999999</v>
      </c>
      <c r="E61" s="47">
        <v>0.1139618753</v>
      </c>
      <c r="F61" s="47">
        <v>8.5071110719999996E-2</v>
      </c>
      <c r="H61" s="47" t="s">
        <v>437</v>
      </c>
      <c r="I61" s="47">
        <v>3.1879846599999997E-2</v>
      </c>
      <c r="J61" s="47">
        <v>3.0807269129999999E-2</v>
      </c>
      <c r="K61" s="47">
        <v>2.5299189289999999E-2</v>
      </c>
      <c r="L61" s="47">
        <v>1.9590643269999999E-2</v>
      </c>
      <c r="M61" s="47">
        <v>1.3644440270000001E-2</v>
      </c>
      <c r="O61" s="47" t="s">
        <v>437</v>
      </c>
      <c r="P61" s="47">
        <v>0.14199195719999999</v>
      </c>
      <c r="Q61" s="47">
        <v>3.6319049030000002E-2</v>
      </c>
      <c r="R61" s="47">
        <v>5.8715672080000003E-3</v>
      </c>
      <c r="V61" s="47" t="s">
        <v>437</v>
      </c>
      <c r="W61" s="47">
        <v>1.044825387E-2</v>
      </c>
      <c r="X61" s="47">
        <v>1.4462018280000001E-2</v>
      </c>
      <c r="Y61" s="47">
        <v>4.9517105909999996E-3</v>
      </c>
      <c r="AC61" s="47" t="s">
        <v>437</v>
      </c>
      <c r="AD61" s="47">
        <v>4.0354690380000002E-2</v>
      </c>
      <c r="AE61" s="47">
        <v>2.9497812330000001E-2</v>
      </c>
      <c r="AF61" s="47">
        <v>2.6792482810000001E-2</v>
      </c>
      <c r="AG61" s="47">
        <v>0</v>
      </c>
      <c r="AJ61" s="47" t="s">
        <v>437</v>
      </c>
      <c r="AK61" s="47">
        <v>0.2130775228</v>
      </c>
      <c r="AL61" s="47">
        <v>0.1782264694</v>
      </c>
      <c r="AM61" s="47">
        <v>0.17774809620000001</v>
      </c>
      <c r="AN61" s="47">
        <v>0.17012744730000001</v>
      </c>
      <c r="AO61" s="47">
        <v>0.1520077336</v>
      </c>
      <c r="AQ61" s="47" t="s">
        <v>437</v>
      </c>
      <c r="AR61" s="47">
        <v>0.62615940889999999</v>
      </c>
      <c r="AS61" s="47">
        <v>0.47213962510000002</v>
      </c>
      <c r="AT61" s="47">
        <v>0.67135148700000002</v>
      </c>
      <c r="AU61" s="47">
        <v>0.69560251279999996</v>
      </c>
      <c r="AV61" s="47">
        <v>0.63998019149999996</v>
      </c>
      <c r="AX61" s="47" t="s">
        <v>437</v>
      </c>
      <c r="AY61" s="47">
        <v>6.0719397549999998E-2</v>
      </c>
      <c r="BC61" s="47" t="s">
        <v>437</v>
      </c>
      <c r="BD61" s="47">
        <v>1.7177392919999999E-2</v>
      </c>
      <c r="BE61" s="47">
        <v>2.6401327870000001E-2</v>
      </c>
      <c r="BF61" s="47">
        <v>3.5881753920000002E-2</v>
      </c>
      <c r="BG61" s="47">
        <v>4.985828439E-2</v>
      </c>
      <c r="BH61" s="47">
        <v>2.595228129E-2</v>
      </c>
      <c r="BJ61" s="47" t="s">
        <v>437</v>
      </c>
      <c r="BK61" s="47">
        <v>0.428597803</v>
      </c>
      <c r="BL61" s="47">
        <v>0.37301930360000002</v>
      </c>
      <c r="BM61" s="47">
        <v>0.36536357409999998</v>
      </c>
      <c r="BN61" s="47">
        <v>0.31491763490000002</v>
      </c>
      <c r="BO61" s="47">
        <v>0.24884838770000001</v>
      </c>
      <c r="BQ61" s="47" t="s">
        <v>437</v>
      </c>
      <c r="BR61" s="47">
        <v>8.3618493249999995E-2</v>
      </c>
      <c r="BS61" s="47">
        <v>9.4340455929999997E-2</v>
      </c>
      <c r="BT61" s="47">
        <v>6.5147463000000003E-2</v>
      </c>
      <c r="BU61" s="47">
        <v>0.14419405599999999</v>
      </c>
      <c r="BV61" s="47">
        <v>0.16889186910000001</v>
      </c>
      <c r="BX61" s="47" t="s">
        <v>437</v>
      </c>
      <c r="BY61" s="47">
        <v>0.62967275330000005</v>
      </c>
      <c r="BZ61" s="47">
        <v>0.72099281130000004</v>
      </c>
      <c r="CE61" s="47" t="s">
        <v>437</v>
      </c>
      <c r="CF61" s="47">
        <v>0.4836756787</v>
      </c>
      <c r="CG61" s="47">
        <v>0.28243432969999999</v>
      </c>
      <c r="CH61" s="47">
        <v>0.19014066499999999</v>
      </c>
      <c r="CI61" s="47">
        <v>0.20089600960000001</v>
      </c>
      <c r="CJ61" s="47">
        <v>0.35125432890000002</v>
      </c>
      <c r="CL61" s="47" t="s">
        <v>437</v>
      </c>
      <c r="CM61" s="47">
        <v>0.2667720462</v>
      </c>
      <c r="CN61" s="47">
        <v>0.1145260198</v>
      </c>
      <c r="CO61" s="47">
        <v>0.12467687769999999</v>
      </c>
      <c r="CP61" s="47">
        <v>0</v>
      </c>
      <c r="CS61" s="47" t="s">
        <v>437</v>
      </c>
      <c r="CT61" s="47">
        <v>0.31282486009999999</v>
      </c>
      <c r="CU61" s="47">
        <v>0.45933678430000002</v>
      </c>
      <c r="CV61" s="47">
        <v>0.46349022280000002</v>
      </c>
      <c r="CW61" s="47">
        <v>0.42393654780000001</v>
      </c>
      <c r="CX61" s="47">
        <v>0.50257645419999997</v>
      </c>
    </row>
    <row r="62" spans="1:117" s="47" customFormat="1" x14ac:dyDescent="0.15">
      <c r="A62" s="57" t="s">
        <v>438</v>
      </c>
      <c r="B62" s="47">
        <v>-7.7178975380000001E-2</v>
      </c>
      <c r="C62" s="47">
        <v>-0.20700975190000001</v>
      </c>
      <c r="D62" s="47">
        <v>-0.1242895036</v>
      </c>
      <c r="E62" s="47">
        <v>-0.10800385730000001</v>
      </c>
      <c r="F62" s="47">
        <v>-0.18814047210000001</v>
      </c>
      <c r="H62" s="47" t="s">
        <v>438</v>
      </c>
      <c r="I62" s="47">
        <v>-0.19730612789999999</v>
      </c>
      <c r="J62" s="47">
        <v>-0.1161760635</v>
      </c>
      <c r="K62" s="47">
        <v>-0.1141089109</v>
      </c>
      <c r="L62" s="47">
        <v>-8.2955079040000004E-2</v>
      </c>
      <c r="M62" s="47">
        <v>-0.22764276880000001</v>
      </c>
      <c r="O62" s="47" t="s">
        <v>438</v>
      </c>
      <c r="P62" s="47">
        <v>-0.2314069285</v>
      </c>
      <c r="Q62" s="47">
        <v>-0.17904960089999999</v>
      </c>
      <c r="R62" s="47">
        <v>-0.8753689603</v>
      </c>
      <c r="V62" s="47" t="s">
        <v>438</v>
      </c>
      <c r="W62" s="47">
        <v>-1.6665326069999999</v>
      </c>
      <c r="X62" s="47">
        <v>4.3763208589999998</v>
      </c>
      <c r="Y62" s="47">
        <v>1.471824652</v>
      </c>
      <c r="AC62" s="47" t="s">
        <v>438</v>
      </c>
      <c r="AD62" s="47">
        <v>-0.2885418729</v>
      </c>
      <c r="AE62" s="47">
        <v>-0.65318910200000002</v>
      </c>
      <c r="AF62" s="47">
        <v>-0.51979251039999996</v>
      </c>
      <c r="AG62" s="47">
        <v>-0.87652394980000004</v>
      </c>
      <c r="AJ62" s="47" t="s">
        <v>438</v>
      </c>
      <c r="AK62" s="189">
        <v>-1.344040575E-2</v>
      </c>
      <c r="AL62" s="189">
        <v>-1.6623600339999999E-2</v>
      </c>
      <c r="AM62" s="47">
        <v>-2.3453771620000001E-2</v>
      </c>
      <c r="AN62" s="47">
        <v>-1.5002436399999999E-2</v>
      </c>
      <c r="AO62" s="47">
        <v>-2.594069257E-2</v>
      </c>
      <c r="AQ62" s="47" t="s">
        <v>438</v>
      </c>
      <c r="AR62" s="47">
        <v>-8.4985835690000004E-3</v>
      </c>
      <c r="AS62" s="47">
        <v>0.10336817650000001</v>
      </c>
      <c r="AT62" s="47">
        <v>-0.13846153850000001</v>
      </c>
      <c r="AU62" s="47">
        <v>-0.14947368420000001</v>
      </c>
      <c r="AV62" s="47">
        <v>0.31818181820000002</v>
      </c>
      <c r="AX62" s="148" t="s">
        <v>438</v>
      </c>
      <c r="AY62" s="47">
        <v>9.9301167509999996E-2</v>
      </c>
      <c r="BC62" s="47" t="s">
        <v>438</v>
      </c>
      <c r="BD62" s="47">
        <v>-0.12787614150000001</v>
      </c>
      <c r="BE62" s="47">
        <v>-0.16679253250000001</v>
      </c>
      <c r="BF62" s="47">
        <v>-0.17167993919999999</v>
      </c>
      <c r="BG62" s="47">
        <v>-0.1815261748</v>
      </c>
      <c r="BH62" s="47">
        <v>-0.35131820969999999</v>
      </c>
      <c r="BJ62" s="47" t="s">
        <v>438</v>
      </c>
      <c r="BK62" s="47">
        <v>-4.4778050989999998E-2</v>
      </c>
      <c r="BL62" s="47">
        <v>-4.9915726700000003E-2</v>
      </c>
      <c r="BM62" s="47">
        <v>-5.7418988060000002E-2</v>
      </c>
      <c r="BN62" s="47">
        <v>-6.1027367190000001E-2</v>
      </c>
      <c r="BO62" s="47">
        <v>-6.9472470450000004E-2</v>
      </c>
      <c r="BQ62" s="47" t="s">
        <v>438</v>
      </c>
      <c r="BR62" s="47">
        <v>-0.1194541076</v>
      </c>
      <c r="BS62" s="47">
        <v>-6.7191787880000006E-2</v>
      </c>
      <c r="BT62" s="47">
        <v>-4.9650695080000001E-2</v>
      </c>
      <c r="BU62" s="47">
        <v>-6.6190201729999995E-2</v>
      </c>
      <c r="BV62" s="47">
        <v>-8.3691492130000003E-2</v>
      </c>
      <c r="BX62" s="47" t="s">
        <v>438</v>
      </c>
      <c r="BY62" s="47">
        <v>-6.3855268650000005E-2</v>
      </c>
      <c r="BZ62" s="47">
        <v>0.1446983258</v>
      </c>
      <c r="CE62" s="47" t="s">
        <v>438</v>
      </c>
      <c r="CF62" s="47">
        <v>-0.34987109820000001</v>
      </c>
      <c r="CG62" s="47">
        <v>-4.0785758129999996</v>
      </c>
      <c r="CH62" s="47">
        <v>25.010563380000001</v>
      </c>
      <c r="CI62" s="47">
        <v>-2.650511045</v>
      </c>
      <c r="CJ62" s="47">
        <v>-0.4505494505</v>
      </c>
      <c r="CL62" s="47" t="s">
        <v>438</v>
      </c>
      <c r="CM62" s="47">
        <v>-6.7803441330000006E-2</v>
      </c>
      <c r="CN62" s="47">
        <v>-0.31568377130000003</v>
      </c>
      <c r="CO62" s="47">
        <v>1.924236783</v>
      </c>
      <c r="CP62" s="47">
        <v>2.2403282529999999</v>
      </c>
      <c r="CS62" s="47" t="s">
        <v>438</v>
      </c>
      <c r="CT62" s="47">
        <v>-0.39737644719999998</v>
      </c>
      <c r="CU62" s="47">
        <v>-0.27742241420000002</v>
      </c>
      <c r="CV62" s="47">
        <v>-0.67525948739999997</v>
      </c>
      <c r="CW62" s="47">
        <v>-2.9245152750000001</v>
      </c>
      <c r="CX62" s="47">
        <v>-2.4818027210000002</v>
      </c>
    </row>
    <row r="63" spans="1:117" s="47" customFormat="1" x14ac:dyDescent="0.15">
      <c r="A63" s="148" t="s">
        <v>439</v>
      </c>
      <c r="B63" s="47">
        <v>-2.7254998709999999E-2</v>
      </c>
      <c r="C63" s="47">
        <v>-6.2903415089999998E-2</v>
      </c>
      <c r="D63" s="47">
        <v>-4.5247620359999997E-2</v>
      </c>
      <c r="E63" s="47">
        <v>-4.9271919409999997E-2</v>
      </c>
      <c r="F63" s="47">
        <v>-9.2756584919999996E-2</v>
      </c>
      <c r="H63" s="148" t="s">
        <v>439</v>
      </c>
      <c r="I63" s="47">
        <v>-8.8534498229999994E-2</v>
      </c>
      <c r="J63" s="47">
        <v>-4.8527597899999997E-2</v>
      </c>
      <c r="K63" s="47">
        <v>-4.2760411839999998E-2</v>
      </c>
      <c r="L63" s="47">
        <v>-2.9424827890000001E-2</v>
      </c>
      <c r="M63" s="47">
        <v>-9.0513937109999998E-2</v>
      </c>
      <c r="O63" s="148" t="s">
        <v>439</v>
      </c>
      <c r="P63" s="47">
        <v>-9.1629615440000006E-2</v>
      </c>
      <c r="Q63" s="47">
        <v>-7.3010322059999994E-2</v>
      </c>
      <c r="R63" s="47">
        <v>-0.18172961679999999</v>
      </c>
      <c r="V63" s="148" t="s">
        <v>439</v>
      </c>
      <c r="W63" s="47">
        <v>-0.16412817290000001</v>
      </c>
      <c r="X63" s="47">
        <v>-0.17390194849999999</v>
      </c>
      <c r="Y63" s="47">
        <v>-0.1995630997</v>
      </c>
      <c r="AC63" s="148" t="s">
        <v>439</v>
      </c>
      <c r="AD63" s="47">
        <v>-8.6609716239999995E-2</v>
      </c>
      <c r="AE63" s="47">
        <v>-0.1201315188</v>
      </c>
      <c r="AF63" s="47">
        <v>-9.9598462530000001E-2</v>
      </c>
      <c r="AG63" s="47">
        <v>-7.9769053600000001E-2</v>
      </c>
      <c r="AJ63" s="148" t="s">
        <v>439</v>
      </c>
      <c r="AK63" s="47">
        <v>-7.3380099690000004E-3</v>
      </c>
      <c r="AL63" s="189">
        <v>-9.3466995980000002E-3</v>
      </c>
      <c r="AM63" s="47">
        <v>-1.298375777E-2</v>
      </c>
      <c r="AN63" s="47">
        <v>-8.9481991679999998E-3</v>
      </c>
      <c r="AO63" s="47">
        <v>-1.551984247E-2</v>
      </c>
      <c r="AQ63" s="148" t="s">
        <v>439</v>
      </c>
      <c r="AR63" s="47">
        <v>-2.3520188160000002E-3</v>
      </c>
      <c r="AS63" s="47">
        <v>-3.5742971890000003E-2</v>
      </c>
      <c r="AT63" s="47">
        <v>-8.4283387619999997E-2</v>
      </c>
      <c r="AU63" s="47">
        <v>-5.5490425949999998E-2</v>
      </c>
      <c r="AV63" s="47">
        <v>-1.7417267980000001E-2</v>
      </c>
      <c r="AX63" s="47" t="s">
        <v>439</v>
      </c>
      <c r="AY63" s="47">
        <v>-4.6347882559999998E-2</v>
      </c>
      <c r="BC63" s="148" t="s">
        <v>439</v>
      </c>
      <c r="BD63" s="47">
        <v>-6.2392380800000001E-2</v>
      </c>
      <c r="BE63" s="47">
        <v>-8.2754991560000005E-2</v>
      </c>
      <c r="BF63" s="47">
        <v>-8.5735074169999995E-2</v>
      </c>
      <c r="BG63" s="47">
        <v>-8.1663314079999993E-2</v>
      </c>
      <c r="BH63" s="47">
        <v>-0.16383627640000001</v>
      </c>
      <c r="BJ63" s="148" t="s">
        <v>439</v>
      </c>
      <c r="BK63" s="47">
        <v>-1.389056164E-2</v>
      </c>
      <c r="BL63" s="47">
        <v>-1.5618344459999999E-2</v>
      </c>
      <c r="BM63" s="47">
        <v>-1.7513101109999998E-2</v>
      </c>
      <c r="BN63" s="47">
        <v>-1.690654774E-2</v>
      </c>
      <c r="BO63" s="47">
        <v>-2.0081241539999999E-2</v>
      </c>
      <c r="BQ63" s="148" t="s">
        <v>439</v>
      </c>
      <c r="BR63" s="47">
        <v>-1.775243231E-2</v>
      </c>
      <c r="BS63" s="47">
        <v>-1.5446858629999999E-2</v>
      </c>
      <c r="BT63" s="47">
        <v>-1.6215904770000001E-2</v>
      </c>
      <c r="BU63" s="47">
        <v>-2.509622697E-2</v>
      </c>
      <c r="BV63" s="47">
        <v>-2.5819542149999999E-2</v>
      </c>
      <c r="BX63" s="190" t="s">
        <v>439</v>
      </c>
      <c r="BY63" s="47">
        <v>-2.0008272819999999E-2</v>
      </c>
      <c r="BZ63" s="47">
        <v>-3.7766373579999998E-2</v>
      </c>
      <c r="CE63" s="190" t="s">
        <v>439</v>
      </c>
      <c r="CF63" s="47">
        <v>-3.5233207070000001E-2</v>
      </c>
      <c r="CG63" s="47">
        <v>-4.8439072049999997E-2</v>
      </c>
      <c r="CH63" s="47">
        <v>-0.10862616880000001</v>
      </c>
      <c r="CI63" s="47">
        <v>-6.5868876770000001E-2</v>
      </c>
      <c r="CJ63" s="47">
        <v>-2.9789987059999998E-2</v>
      </c>
      <c r="CL63" s="190" t="s">
        <v>439</v>
      </c>
      <c r="CM63" s="47">
        <v>-1.2124628090000001E-2</v>
      </c>
      <c r="CN63" s="47">
        <v>-4.606095575E-2</v>
      </c>
      <c r="CO63" s="47">
        <v>-5.8304614400000003E-2</v>
      </c>
      <c r="CP63" s="47">
        <v>-2.1442998200000001E-2</v>
      </c>
      <c r="CS63" s="190" t="s">
        <v>439</v>
      </c>
      <c r="CT63" s="47">
        <v>-5.282187587E-2</v>
      </c>
      <c r="CU63" s="47">
        <v>-2.7988994069999999E-2</v>
      </c>
      <c r="CV63" s="47">
        <v>-5.1290443030000001E-2</v>
      </c>
      <c r="CW63" s="47">
        <v>-6.1172152360000003E-2</v>
      </c>
      <c r="CX63" s="47">
        <v>-5.828759956E-2</v>
      </c>
    </row>
    <row r="64" spans="1:117" s="47" customFormat="1" x14ac:dyDescent="0.15">
      <c r="A64" s="47" t="s">
        <v>440</v>
      </c>
      <c r="B64" s="47">
        <v>-0.38045260739999998</v>
      </c>
      <c r="C64" s="47">
        <v>-0.84575936880000002</v>
      </c>
      <c r="D64" s="47">
        <v>-0.85305591680000004</v>
      </c>
      <c r="E64" s="47">
        <v>-1.161825726</v>
      </c>
      <c r="F64" s="47">
        <v>-2.7324414720000001</v>
      </c>
      <c r="H64" s="47" t="s">
        <v>440</v>
      </c>
      <c r="I64" s="47">
        <v>-3.5059241710000002</v>
      </c>
      <c r="J64" s="47">
        <v>-1.8299418599999999</v>
      </c>
      <c r="K64" s="47">
        <v>-1.496753247</v>
      </c>
      <c r="L64" s="47">
        <v>-0.95152603229999999</v>
      </c>
      <c r="M64" s="47">
        <v>-2.439108804</v>
      </c>
      <c r="O64" s="47" t="s">
        <v>440</v>
      </c>
      <c r="P64" s="47">
        <v>-1.932989391</v>
      </c>
      <c r="Q64" s="47">
        <v>-1.5903893579999999</v>
      </c>
      <c r="R64" s="47">
        <v>-3.720792753</v>
      </c>
      <c r="V64" s="47" t="s">
        <v>440</v>
      </c>
      <c r="W64" s="47">
        <v>-1.617517678</v>
      </c>
      <c r="X64" s="47">
        <v>-1.5178488269999999</v>
      </c>
      <c r="Y64" s="47">
        <v>-1.943044201</v>
      </c>
      <c r="AC64" s="47" t="s">
        <v>440</v>
      </c>
      <c r="AD64" s="47">
        <v>-1.599018048</v>
      </c>
      <c r="AE64" s="47">
        <v>-2.4533099730000001</v>
      </c>
      <c r="AF64" s="47">
        <v>-2.6677870160000001</v>
      </c>
      <c r="AG64" s="47">
        <v>-1.8990986480000001</v>
      </c>
      <c r="AJ64" s="47" t="s">
        <v>440</v>
      </c>
      <c r="AK64" s="47">
        <v>-0.51791530939999997</v>
      </c>
      <c r="AL64" s="189">
        <v>-0.71217712180000003</v>
      </c>
      <c r="AM64" s="47">
        <v>-1.079166667</v>
      </c>
      <c r="AN64" s="47">
        <v>-0.82494708490000002</v>
      </c>
      <c r="AO64" s="47">
        <v>-1.730223611</v>
      </c>
      <c r="AQ64" s="47" t="s">
        <v>440</v>
      </c>
      <c r="AR64" s="47">
        <v>-0.04</v>
      </c>
      <c r="AS64" s="47">
        <v>-0.2465373961</v>
      </c>
      <c r="AT64" s="47">
        <v>-0.33658536589999999</v>
      </c>
      <c r="AU64" s="47">
        <v>-0.22187499999999999</v>
      </c>
      <c r="AV64" s="47">
        <v>-0.1320754717</v>
      </c>
      <c r="AX64" s="193" t="s">
        <v>440</v>
      </c>
      <c r="AY64" s="193">
        <v>-1.2001517260000001</v>
      </c>
      <c r="BC64" s="47" t="s">
        <v>440</v>
      </c>
      <c r="BD64" s="47">
        <v>-0.71465582080000001</v>
      </c>
      <c r="BE64" s="47">
        <v>-0.91450753539999996</v>
      </c>
      <c r="BF64" s="47">
        <v>-0.88372167560000003</v>
      </c>
      <c r="BG64" s="47">
        <v>-0.78795322450000005</v>
      </c>
      <c r="BH64" s="47">
        <v>-1.832622601</v>
      </c>
      <c r="BJ64" s="47" t="s">
        <v>440</v>
      </c>
      <c r="BK64" s="47">
        <v>-0.37164339419999998</v>
      </c>
      <c r="BL64" s="47">
        <v>-0.42588495580000002</v>
      </c>
      <c r="BM64" s="47">
        <v>-0.47917764889999998</v>
      </c>
      <c r="BN64" s="47">
        <v>-0.38047445260000001</v>
      </c>
      <c r="BO64" s="47">
        <v>-0.42169728779999999</v>
      </c>
      <c r="BQ64" s="47" t="s">
        <v>440</v>
      </c>
      <c r="BR64" s="47">
        <v>-0.62749508009999999</v>
      </c>
      <c r="BS64" s="47">
        <v>-0.46358642970000002</v>
      </c>
      <c r="BT64" s="47">
        <v>-0.66090550439999995</v>
      </c>
      <c r="BU64" s="47">
        <v>-0.85463385589999996</v>
      </c>
      <c r="BV64" s="47">
        <v>-0.86010692460000004</v>
      </c>
      <c r="BX64" s="190" t="s">
        <v>440</v>
      </c>
      <c r="BY64" s="47">
        <v>-0.2308903615</v>
      </c>
      <c r="BZ64" s="47">
        <v>-0.31080653190000002</v>
      </c>
      <c r="CE64" s="190" t="s">
        <v>440</v>
      </c>
      <c r="CF64" s="47">
        <v>-0.56308766899999996</v>
      </c>
      <c r="CG64" s="47">
        <v>-0.88073880959999995</v>
      </c>
      <c r="CH64" s="47">
        <v>-2.1487778319999999</v>
      </c>
      <c r="CI64" s="47">
        <v>-1.4488600519999999</v>
      </c>
      <c r="CJ64" s="47">
        <v>-0.78474043000000004</v>
      </c>
      <c r="CL64" s="190" t="s">
        <v>440</v>
      </c>
      <c r="CM64" s="47">
        <v>-0.4057513915</v>
      </c>
      <c r="CN64" s="47">
        <v>-1.9069876800000001</v>
      </c>
      <c r="CO64" s="47">
        <v>-3.0049418600000002</v>
      </c>
      <c r="CP64" s="47">
        <v>-0.92587209299999995</v>
      </c>
      <c r="CS64" s="190" t="s">
        <v>440</v>
      </c>
      <c r="CT64" s="47">
        <v>-0.26959661330000001</v>
      </c>
      <c r="CU64" s="47">
        <v>-0.27313662020000001</v>
      </c>
      <c r="CV64" s="47">
        <v>-0.44145975510000002</v>
      </c>
      <c r="CW64" s="47">
        <v>-0.58760765270000004</v>
      </c>
      <c r="CX64" s="47">
        <v>-0.42332498530000001</v>
      </c>
    </row>
    <row r="65" spans="1:102" s="193" customFormat="1" x14ac:dyDescent="0.15">
      <c r="A65" s="193" t="s">
        <v>441</v>
      </c>
      <c r="B65" s="193">
        <v>0.210168934</v>
      </c>
      <c r="C65" s="193">
        <v>0.1931698157</v>
      </c>
      <c r="D65" s="193">
        <v>0.19578562560000001</v>
      </c>
      <c r="E65" s="193">
        <v>0.21851216400000001</v>
      </c>
      <c r="F65" s="193">
        <v>0.2693574024</v>
      </c>
      <c r="H65" s="193" t="s">
        <v>441</v>
      </c>
      <c r="I65" s="193">
        <v>6.2204535929999999E-2</v>
      </c>
      <c r="J65" s="193">
        <v>7.3889916740000006E-2</v>
      </c>
      <c r="K65" s="193">
        <v>8.0743901310000005E-2</v>
      </c>
      <c r="L65" s="193">
        <v>9.0439706859999996E-2</v>
      </c>
      <c r="M65" s="193">
        <v>9.1765500730000005E-2</v>
      </c>
      <c r="O65" s="193" t="s">
        <v>441</v>
      </c>
      <c r="P65" s="193">
        <v>0.2135252695</v>
      </c>
      <c r="Q65" s="193">
        <v>0.171167081</v>
      </c>
      <c r="R65" s="193">
        <v>0.1660528486</v>
      </c>
      <c r="V65" s="193" t="s">
        <v>441</v>
      </c>
      <c r="W65" s="193">
        <v>0.1373132691</v>
      </c>
      <c r="X65" s="193">
        <v>0.1306874465</v>
      </c>
      <c r="Y65" s="193">
        <v>0.12761042710000001</v>
      </c>
      <c r="AC65" s="193" t="s">
        <v>441</v>
      </c>
      <c r="AD65" s="193">
        <v>0.3840959739</v>
      </c>
      <c r="AE65" s="193">
        <v>0.28148325060000001</v>
      </c>
      <c r="AF65" s="193">
        <v>0.15329419220000001</v>
      </c>
      <c r="AG65" s="193">
        <v>5.901963465E-2</v>
      </c>
      <c r="AJ65" s="193" t="s">
        <v>441</v>
      </c>
      <c r="AK65" s="193">
        <v>5.5519660329999998E-2</v>
      </c>
      <c r="AL65" s="194">
        <v>5.4482057239999999E-2</v>
      </c>
      <c r="AM65" s="193">
        <v>5.3489071589999999E-2</v>
      </c>
      <c r="AN65" s="193">
        <v>4.6610052309999997E-2</v>
      </c>
      <c r="AO65" s="193">
        <v>4.7156402960000003E-2</v>
      </c>
      <c r="AQ65" s="193" t="s">
        <v>441</v>
      </c>
      <c r="AR65" s="193">
        <v>3.1752254020000002E-2</v>
      </c>
      <c r="AS65" s="193">
        <v>0.12530120480000001</v>
      </c>
      <c r="AT65" s="193">
        <v>0.1433224756</v>
      </c>
      <c r="AU65" s="193">
        <v>0.238374365</v>
      </c>
      <c r="AV65" s="193">
        <v>0.1094799701</v>
      </c>
      <c r="AX65" s="196" t="s">
        <v>441</v>
      </c>
      <c r="AY65" s="193">
        <v>0.42914760330000001</v>
      </c>
      <c r="BC65" s="193" t="s">
        <v>441</v>
      </c>
      <c r="BD65" s="193">
        <v>0.1643570087</v>
      </c>
      <c r="BE65" s="193">
        <v>0.1103004989</v>
      </c>
      <c r="BF65" s="193">
        <v>0.10849266339999999</v>
      </c>
      <c r="BG65" s="193">
        <v>0.1078923873</v>
      </c>
      <c r="BH65" s="193">
        <v>0.1168012546</v>
      </c>
      <c r="BJ65" s="193" t="s">
        <v>441</v>
      </c>
      <c r="BK65" s="193">
        <v>3.5348669159999999E-2</v>
      </c>
      <c r="BL65" s="193">
        <v>3.1824912269999998E-2</v>
      </c>
      <c r="BM65" s="193">
        <v>3.0248150429999999E-2</v>
      </c>
      <c r="BN65" s="193">
        <v>3.1948104599999999E-2</v>
      </c>
      <c r="BO65" s="193">
        <v>3.1788355380000001E-2</v>
      </c>
      <c r="BQ65" s="193" t="s">
        <v>441</v>
      </c>
      <c r="BR65" s="193">
        <v>0.18976491149999999</v>
      </c>
      <c r="BS65" s="193">
        <v>0.15470328210000001</v>
      </c>
      <c r="BT65" s="193">
        <v>0.12795031060000001</v>
      </c>
      <c r="BU65" s="193">
        <v>0.1047905151</v>
      </c>
      <c r="BV65" s="193">
        <v>9.6434480569999995E-2</v>
      </c>
      <c r="BX65" s="195" t="s">
        <v>441</v>
      </c>
      <c r="BY65" s="193">
        <v>8.2136831229999999E-2</v>
      </c>
      <c r="BZ65" s="193">
        <v>0.40761593470000002</v>
      </c>
      <c r="CE65" s="195" t="s">
        <v>441</v>
      </c>
      <c r="CF65" s="193">
        <v>0.19159176999999999</v>
      </c>
      <c r="CG65" s="193">
        <v>0.1552616614</v>
      </c>
      <c r="CH65" s="193">
        <v>0.1243748987</v>
      </c>
      <c r="CI65" s="193">
        <v>0.1130439058</v>
      </c>
      <c r="CJ65" s="193">
        <v>9.7247934709999997E-2</v>
      </c>
      <c r="CL65" s="195" t="s">
        <v>441</v>
      </c>
      <c r="CM65" s="193">
        <v>0.14673923089999999</v>
      </c>
      <c r="CN65" s="193">
        <v>0.1353252117</v>
      </c>
      <c r="CO65" s="193">
        <v>0.1173481187</v>
      </c>
      <c r="CP65" s="193">
        <v>8.5558797130000003E-2</v>
      </c>
      <c r="CS65" s="195" t="s">
        <v>441</v>
      </c>
      <c r="CT65" s="193">
        <v>0.31486901569999998</v>
      </c>
      <c r="CU65" s="193">
        <v>0.16596816449999999</v>
      </c>
      <c r="CV65" s="193">
        <v>0.17265551900000001</v>
      </c>
      <c r="CW65" s="193">
        <v>0.1849389253</v>
      </c>
      <c r="CX65" s="193">
        <v>0.2214606583</v>
      </c>
    </row>
    <row r="66" spans="1:102" s="193" customFormat="1" x14ac:dyDescent="0.15">
      <c r="A66" s="196" t="s">
        <v>442</v>
      </c>
      <c r="B66" s="193">
        <v>30.370639520000001</v>
      </c>
      <c r="C66" s="193">
        <v>26.550609590000001</v>
      </c>
      <c r="D66" s="193">
        <v>18.09231179</v>
      </c>
      <c r="E66" s="193">
        <v>19.77654437</v>
      </c>
      <c r="F66" s="193">
        <v>21.236589169999998</v>
      </c>
      <c r="H66" s="196" t="s">
        <v>442</v>
      </c>
      <c r="I66" s="193">
        <v>20.01768942</v>
      </c>
      <c r="J66" s="193">
        <v>18.922451930000001</v>
      </c>
      <c r="K66" s="193">
        <v>18.223678400000001</v>
      </c>
      <c r="L66" s="193">
        <v>16.249917020000002</v>
      </c>
      <c r="M66" s="193">
        <v>3.701783362</v>
      </c>
      <c r="O66" s="196" t="s">
        <v>442</v>
      </c>
      <c r="P66" s="193">
        <v>10.202818219999999</v>
      </c>
      <c r="Q66" s="193">
        <v>6.1858226270000003</v>
      </c>
      <c r="R66" s="193">
        <v>10.39170635</v>
      </c>
      <c r="V66" s="196" t="s">
        <v>442</v>
      </c>
      <c r="W66" s="193">
        <v>6.9493973520000001</v>
      </c>
      <c r="X66" s="193">
        <v>4.9412857969999999</v>
      </c>
      <c r="Y66" s="193">
        <v>8.9855833159999996</v>
      </c>
      <c r="AC66" s="196" t="s">
        <v>442</v>
      </c>
      <c r="AD66" s="193">
        <v>13.017214620000001</v>
      </c>
      <c r="AE66" s="193">
        <v>8.6651807890000008</v>
      </c>
      <c r="AF66" s="193">
        <v>3.6096149999999998</v>
      </c>
      <c r="AG66" s="193">
        <v>6.6758307459999999</v>
      </c>
      <c r="AJ66" s="196" t="s">
        <v>442</v>
      </c>
      <c r="AK66" s="193">
        <v>55.02614518</v>
      </c>
      <c r="AL66" s="194">
        <v>57.833686419999999</v>
      </c>
      <c r="AM66" s="193">
        <v>53.534566759999997</v>
      </c>
      <c r="AN66" s="193">
        <v>52.36430876</v>
      </c>
      <c r="AO66" s="193">
        <v>48.38940573</v>
      </c>
      <c r="AQ66" s="196" t="s">
        <v>442</v>
      </c>
      <c r="AR66" s="193">
        <v>4.238535733</v>
      </c>
      <c r="AS66" s="193">
        <v>1.520629507</v>
      </c>
      <c r="AT66" s="193">
        <v>3.1654488459999999</v>
      </c>
      <c r="AU66" s="193">
        <v>18.410401799999999</v>
      </c>
      <c r="AV66" s="193">
        <v>4.666397065</v>
      </c>
      <c r="AX66" s="193" t="s">
        <v>442</v>
      </c>
      <c r="AY66" s="193">
        <v>12.065560169999999</v>
      </c>
      <c r="BC66" s="196" t="s">
        <v>442</v>
      </c>
      <c r="BD66" s="193">
        <v>21.452010380000001</v>
      </c>
      <c r="BE66" s="193">
        <v>23.307833160000001</v>
      </c>
      <c r="BF66" s="193">
        <v>19.8800092</v>
      </c>
      <c r="BG66" s="193">
        <v>17.475797180000001</v>
      </c>
      <c r="BH66" s="193">
        <v>14.93197928</v>
      </c>
      <c r="BJ66" s="196" t="s">
        <v>442</v>
      </c>
      <c r="BK66" s="193">
        <v>23.490110250000001</v>
      </c>
      <c r="BL66" s="193">
        <v>23.091372530000001</v>
      </c>
      <c r="BM66" s="193">
        <v>21.039840999999999</v>
      </c>
      <c r="BN66" s="193">
        <v>2.118560022</v>
      </c>
      <c r="BO66" s="193">
        <v>23.683573450000001</v>
      </c>
      <c r="BQ66" s="196" t="s">
        <v>442</v>
      </c>
      <c r="BR66" s="193">
        <v>29.54740017</v>
      </c>
      <c r="BS66" s="193">
        <v>8.0536852579999998</v>
      </c>
      <c r="BT66" s="193">
        <v>25.037424909999999</v>
      </c>
      <c r="BU66" s="193">
        <v>19.436753379999999</v>
      </c>
      <c r="BV66" s="193">
        <v>10.2553939</v>
      </c>
      <c r="BX66" s="195" t="s">
        <v>442</v>
      </c>
      <c r="BY66" s="193">
        <v>4.9108796889999997</v>
      </c>
      <c r="BZ66" s="193">
        <v>11.350886389999999</v>
      </c>
      <c r="CE66" s="195" t="s">
        <v>442</v>
      </c>
      <c r="CF66" s="193">
        <v>11.50624109</v>
      </c>
      <c r="CG66" s="193">
        <v>7.7764224740000003</v>
      </c>
      <c r="CH66" s="193">
        <v>6.5137292950000001</v>
      </c>
      <c r="CI66" s="193">
        <v>7.1108021629999998</v>
      </c>
      <c r="CJ66" s="193">
        <v>3.659706694</v>
      </c>
      <c r="CL66" s="195" t="s">
        <v>442</v>
      </c>
      <c r="CM66" s="193">
        <v>4.4698123430000001</v>
      </c>
      <c r="CN66" s="193">
        <v>3.7679827299999999</v>
      </c>
      <c r="CO66" s="193">
        <v>4.8889087279999996</v>
      </c>
      <c r="CP66" s="193">
        <v>8.3624036779999997</v>
      </c>
      <c r="CS66" s="195" t="s">
        <v>442</v>
      </c>
      <c r="CT66" s="193">
        <v>26.78865334</v>
      </c>
      <c r="CU66" s="193">
        <v>10.298820510000001</v>
      </c>
      <c r="CV66" s="193">
        <v>9.7276364060000002</v>
      </c>
      <c r="CW66" s="193">
        <v>9.8856981669999993</v>
      </c>
      <c r="CX66" s="193">
        <v>12.69126775</v>
      </c>
    </row>
    <row r="67" spans="1:102" s="193" customFormat="1" x14ac:dyDescent="0.15">
      <c r="A67" s="197" t="s">
        <v>443</v>
      </c>
      <c r="B67" s="193">
        <v>-5.9337743179999999E-2</v>
      </c>
      <c r="C67" s="193">
        <v>-2.8084158339999998E-2</v>
      </c>
      <c r="D67" s="193">
        <v>-1.191918747E-2</v>
      </c>
      <c r="E67" s="193">
        <v>-3.5047236400000001E-2</v>
      </c>
      <c r="F67" s="193">
        <v>-8.0375502909999993E-2</v>
      </c>
      <c r="H67" s="193" t="s">
        <v>443</v>
      </c>
      <c r="I67" s="193">
        <v>0.18050541519999999</v>
      </c>
      <c r="J67" s="193">
        <v>0.2219413093</v>
      </c>
      <c r="K67" s="193">
        <v>0.14270906750000001</v>
      </c>
      <c r="L67" s="193">
        <v>0.12681159419999999</v>
      </c>
      <c r="M67" s="193">
        <v>8.9497543250000006E-2</v>
      </c>
      <c r="O67" s="193" t="s">
        <v>443</v>
      </c>
      <c r="P67" s="193">
        <v>-6.4456121520000006E-2</v>
      </c>
      <c r="Q67" s="193">
        <v>-4.9507752889999999E-2</v>
      </c>
      <c r="R67" s="193">
        <v>-0.1601923646</v>
      </c>
      <c r="V67" s="193" t="s">
        <v>443</v>
      </c>
      <c r="W67" s="193">
        <v>-6.1283240840000003E-2</v>
      </c>
      <c r="X67" s="193">
        <v>-8.6153667389999994E-2</v>
      </c>
      <c r="Y67" s="193">
        <v>-0.14451743850000001</v>
      </c>
      <c r="AC67" s="193" t="s">
        <v>443</v>
      </c>
      <c r="AD67" s="193">
        <v>-0.1351687821</v>
      </c>
      <c r="AE67" s="193">
        <v>-8.084525847E-2</v>
      </c>
      <c r="AF67" s="193">
        <v>-0.1031901184</v>
      </c>
      <c r="AG67" s="193">
        <v>-0.13068175379999999</v>
      </c>
      <c r="AJ67" s="193" t="s">
        <v>443</v>
      </c>
      <c r="AK67" s="193">
        <v>0.2166853705</v>
      </c>
      <c r="AL67" s="194">
        <v>0.2105042604</v>
      </c>
      <c r="AM67" s="193">
        <v>0.20186804629999999</v>
      </c>
      <c r="AN67" s="193">
        <v>0.20322604389999999</v>
      </c>
      <c r="AO67" s="193">
        <v>0.21708571030000001</v>
      </c>
      <c r="AQ67" s="193" t="s">
        <v>443</v>
      </c>
      <c r="AR67" s="193">
        <v>0.2501775148</v>
      </c>
      <c r="AS67" s="193">
        <v>0.1146098181</v>
      </c>
      <c r="AT67" s="193">
        <v>1.298061124E-2</v>
      </c>
      <c r="AU67" s="193">
        <v>3.9637779009999999E-2</v>
      </c>
      <c r="AV67" s="193">
        <v>1.2765643449999999E-2</v>
      </c>
      <c r="AX67" s="193" t="s">
        <v>443</v>
      </c>
      <c r="AY67" s="193">
        <v>-0.15176220709999999</v>
      </c>
      <c r="BC67" s="193" t="s">
        <v>443</v>
      </c>
      <c r="BD67" s="193">
        <v>0.171833448</v>
      </c>
      <c r="BE67" s="193">
        <v>0.20090669289999999</v>
      </c>
      <c r="BF67" s="193">
        <v>0.1598019202</v>
      </c>
      <c r="BG67" s="193">
        <v>0.12953831669999999</v>
      </c>
      <c r="BH67" s="193">
        <v>0.10018264910000001</v>
      </c>
      <c r="BJ67" s="193" t="s">
        <v>443</v>
      </c>
      <c r="BK67" s="193">
        <v>0.19257439639999999</v>
      </c>
      <c r="BL67" s="193">
        <v>0.1959092086</v>
      </c>
      <c r="BM67" s="193">
        <v>0.21517531509999999</v>
      </c>
      <c r="BN67" s="193">
        <v>0.15057064919999999</v>
      </c>
      <c r="BO67" s="193">
        <v>0.1171125348</v>
      </c>
      <c r="BQ67" s="193" t="s">
        <v>443</v>
      </c>
      <c r="BR67" s="193">
        <v>-5.7890186230000001E-2</v>
      </c>
      <c r="BS67" s="193">
        <v>4.5661232579999999E-3</v>
      </c>
      <c r="BT67" s="193">
        <v>5.1368459249999998E-2</v>
      </c>
      <c r="BU67" s="193">
        <v>8.9197034310000006E-2</v>
      </c>
      <c r="BV67" s="193">
        <v>5.1048803519999998E-2</v>
      </c>
      <c r="BX67" s="193" t="s">
        <v>443</v>
      </c>
      <c r="BY67" s="193">
        <v>5.7163215730000001E-2</v>
      </c>
      <c r="BZ67" s="193">
        <v>-0.10999819719999999</v>
      </c>
      <c r="CE67" s="193" t="s">
        <v>443</v>
      </c>
      <c r="CF67" s="193">
        <v>-0.14512329409999999</v>
      </c>
      <c r="CG67" s="193">
        <v>-0.13246440749999999</v>
      </c>
      <c r="CH67" s="193">
        <v>-0.1216026861</v>
      </c>
      <c r="CI67" s="193">
        <v>-0.16350425269999999</v>
      </c>
      <c r="CJ67" s="193">
        <v>-0.51551489149999996</v>
      </c>
      <c r="CL67" s="193" t="s">
        <v>443</v>
      </c>
      <c r="CM67" s="193">
        <v>-5.4603189539999999E-2</v>
      </c>
      <c r="CN67" s="193">
        <v>-0.16912699959999999</v>
      </c>
      <c r="CO67" s="193">
        <v>-0.39312202070000002</v>
      </c>
      <c r="CP67" s="193">
        <v>-0.35180894579999999</v>
      </c>
      <c r="CS67" s="193" t="s">
        <v>443</v>
      </c>
      <c r="CT67" s="193">
        <v>-0.13332497360000001</v>
      </c>
      <c r="CU67" s="193">
        <v>-5.1627938890000002E-2</v>
      </c>
      <c r="CV67" s="193">
        <v>-9.7900209599999996E-2</v>
      </c>
      <c r="CW67" s="193">
        <v>-9.0355543179999998E-2</v>
      </c>
      <c r="CX67" s="193">
        <v>-0.1457611872</v>
      </c>
    </row>
    <row r="68" spans="1:102" s="193" customFormat="1" x14ac:dyDescent="0.15">
      <c r="A68" s="193" t="s">
        <v>444</v>
      </c>
      <c r="B68" s="193">
        <v>-7.0938019879999994E-2</v>
      </c>
      <c r="C68" s="193">
        <v>-3.8727644579999998E-2</v>
      </c>
      <c r="D68" s="193">
        <v>-1.651442744E-2</v>
      </c>
      <c r="E68" s="193">
        <v>-2.8666123969999999E-2</v>
      </c>
      <c r="F68" s="193">
        <v>-6.8853709710000002E-2</v>
      </c>
      <c r="H68" s="193" t="s">
        <v>444</v>
      </c>
      <c r="I68" s="193">
        <v>0.1058913863</v>
      </c>
      <c r="J68" s="193">
        <v>0.124620526</v>
      </c>
      <c r="K68" s="193">
        <v>8.6211449090000003E-2</v>
      </c>
      <c r="L68" s="193">
        <v>0.11008383870000001</v>
      </c>
      <c r="M68" s="193">
        <v>1.409855292E-2</v>
      </c>
      <c r="O68" s="193" t="s">
        <v>444</v>
      </c>
      <c r="P68" s="193">
        <v>-7.4849578050000004E-2</v>
      </c>
      <c r="Q68" s="193">
        <v>-3.5176148470000002E-2</v>
      </c>
      <c r="R68" s="193">
        <v>-0.1015131131</v>
      </c>
      <c r="V68" s="193" t="s">
        <v>444</v>
      </c>
      <c r="W68" s="193">
        <v>-0.1108978152</v>
      </c>
      <c r="X68" s="193">
        <v>-8.7727936830000006E-2</v>
      </c>
      <c r="Y68" s="193">
        <v>-0.1280110317</v>
      </c>
      <c r="AC68" s="193" t="s">
        <v>444</v>
      </c>
      <c r="AD68" s="193">
        <v>-0.1209443694</v>
      </c>
      <c r="AE68" s="193">
        <v>-6.4694625919999998E-2</v>
      </c>
      <c r="AF68" s="193">
        <v>-4.8735065270000003E-2</v>
      </c>
      <c r="AG68" s="193">
        <v>-7.5139409670000004E-2</v>
      </c>
      <c r="AJ68" s="193" t="s">
        <v>444</v>
      </c>
      <c r="AK68" s="194">
        <v>0.1756622873</v>
      </c>
      <c r="AL68" s="194">
        <v>0.17643013439999999</v>
      </c>
      <c r="AM68" s="193">
        <v>0.17419096240000001</v>
      </c>
      <c r="AN68" s="193">
        <v>0.1698078059</v>
      </c>
      <c r="AO68" s="193">
        <v>0.17332319630000001</v>
      </c>
      <c r="AQ68" s="193" t="s">
        <v>444</v>
      </c>
      <c r="AR68" s="193">
        <v>0.23296888139999999</v>
      </c>
      <c r="AS68" s="193">
        <v>0.95199608130000002</v>
      </c>
      <c r="AT68" s="193">
        <v>5.9182894229999998E-3</v>
      </c>
      <c r="AU68" s="193">
        <v>0.23723160309999999</v>
      </c>
      <c r="AV68" s="193">
        <v>-1.6200519640000001E-2</v>
      </c>
      <c r="AX68" s="193" t="s">
        <v>444</v>
      </c>
      <c r="AY68" s="193">
        <v>-0.14133233519999999</v>
      </c>
      <c r="BC68" s="193" t="s">
        <v>444</v>
      </c>
      <c r="BD68" s="193">
        <v>8.8637178400000002E-2</v>
      </c>
      <c r="BE68" s="193">
        <v>0.12765032079999999</v>
      </c>
      <c r="BF68" s="193">
        <v>0.1064470666</v>
      </c>
      <c r="BG68" s="193">
        <v>0.1029760332</v>
      </c>
      <c r="BH68" s="193">
        <v>7.7238218019999999E-2</v>
      </c>
      <c r="BJ68" s="193" t="s">
        <v>444</v>
      </c>
      <c r="BK68" s="193">
        <v>0.19010949560000001</v>
      </c>
      <c r="BL68" s="193">
        <v>0.18856249259999999</v>
      </c>
      <c r="BM68" s="193">
        <v>0.18724521860000001</v>
      </c>
      <c r="BN68" s="193">
        <v>1.4759949550000001E-3</v>
      </c>
      <c r="BO68" s="193">
        <v>9.8540707389999996E-2</v>
      </c>
      <c r="BQ68" s="193" t="s">
        <v>444</v>
      </c>
      <c r="BR68" s="193">
        <v>-5.4102199060000002E-2</v>
      </c>
      <c r="BS68" s="193">
        <v>-4.0693758620000001E-3</v>
      </c>
      <c r="BT68" s="193">
        <v>4.8007685610000003E-2</v>
      </c>
      <c r="BU68" s="193">
        <v>8.1653043950000004E-2</v>
      </c>
      <c r="BV68" s="193">
        <v>3.8341373489999997E-2</v>
      </c>
      <c r="BX68" s="193" t="s">
        <v>444</v>
      </c>
      <c r="BY68" s="193">
        <v>9.0616955040000002E-2</v>
      </c>
      <c r="BZ68" s="193">
        <v>-0.73369079690000005</v>
      </c>
      <c r="CE68" s="193" t="s">
        <v>444</v>
      </c>
      <c r="CF68" s="193">
        <v>-0.2186824715</v>
      </c>
      <c r="CG68" s="193">
        <v>-0.15086268080000001</v>
      </c>
      <c r="CH68" s="193">
        <v>-9.9993314589999993E-2</v>
      </c>
      <c r="CI68" s="193">
        <v>-0.12426341289999999</v>
      </c>
      <c r="CJ68" s="193">
        <v>-0.2466744787</v>
      </c>
      <c r="CL68" s="193" t="s">
        <v>444</v>
      </c>
      <c r="CM68" s="193">
        <v>-5.0975843889999997E-2</v>
      </c>
      <c r="CN68" s="193">
        <v>-8.1748492960000002E-2</v>
      </c>
      <c r="CO68" s="193">
        <v>-0.202494652</v>
      </c>
      <c r="CP68" s="193">
        <v>-0.1596159023</v>
      </c>
      <c r="CS68" s="193" t="s">
        <v>444</v>
      </c>
      <c r="CT68" s="193">
        <v>0.36696045199999999</v>
      </c>
      <c r="CU68" s="193">
        <v>-0.11812614640000001</v>
      </c>
      <c r="CV68" s="193">
        <v>-0.16598743599999999</v>
      </c>
      <c r="CW68" s="193">
        <v>-0.15653925799999999</v>
      </c>
      <c r="CX68" s="193">
        <v>-0.2617953643</v>
      </c>
    </row>
    <row r="69" spans="1:102" s="193" customFormat="1" x14ac:dyDescent="0.15">
      <c r="A69" s="193" t="s">
        <v>445</v>
      </c>
      <c r="B69" s="193">
        <v>-58.574688799999997</v>
      </c>
      <c r="C69" s="193">
        <v>-35.479618160000001</v>
      </c>
      <c r="D69" s="193">
        <v>-18.687830689999998</v>
      </c>
      <c r="E69" s="193">
        <v>-11.786532169999999</v>
      </c>
      <c r="F69" s="193">
        <v>-10.812637970000001</v>
      </c>
      <c r="H69" s="193" t="s">
        <v>445</v>
      </c>
      <c r="I69" s="193">
        <v>-11.490962010000001</v>
      </c>
      <c r="J69" s="193">
        <v>-4.5731030229999998</v>
      </c>
      <c r="K69" s="193">
        <v>-0.1802631579</v>
      </c>
      <c r="L69" s="193">
        <v>-0.23551153159999999</v>
      </c>
      <c r="M69" s="193">
        <v>-0.67393941999999996</v>
      </c>
      <c r="O69" s="193" t="s">
        <v>445</v>
      </c>
      <c r="P69" s="193">
        <v>-1.3491269990000001</v>
      </c>
      <c r="Q69" s="193">
        <v>1.0899734109999999</v>
      </c>
      <c r="R69" s="193">
        <v>2.5226273450000001</v>
      </c>
      <c r="V69" s="193" t="s">
        <v>445</v>
      </c>
      <c r="W69" s="193">
        <v>1.086612959</v>
      </c>
      <c r="X69" s="193">
        <v>1.730179235</v>
      </c>
      <c r="Y69" s="193">
        <v>3.8200723139999999</v>
      </c>
      <c r="AC69" s="193" t="s">
        <v>445</v>
      </c>
      <c r="AD69" s="193">
        <v>-0.24586263580000001</v>
      </c>
      <c r="AE69" s="193">
        <v>1.025587096</v>
      </c>
      <c r="AF69" s="193">
        <v>1.1252913419999999</v>
      </c>
      <c r="AG69" s="193">
        <v>2.1477786820000002</v>
      </c>
      <c r="AJ69" s="193" t="s">
        <v>445</v>
      </c>
      <c r="AK69" s="193">
        <v>-3.566192171</v>
      </c>
      <c r="AL69" s="193">
        <v>-1.9907473309999999</v>
      </c>
      <c r="AM69" s="193">
        <v>-1.6104536490000001</v>
      </c>
      <c r="AN69" s="193">
        <v>0.4233224833</v>
      </c>
      <c r="AO69" s="193">
        <v>-0.58745094860000002</v>
      </c>
      <c r="AQ69" s="193" t="s">
        <v>445</v>
      </c>
      <c r="AR69" s="193">
        <v>-9.7232597619999996</v>
      </c>
      <c r="AS69" s="193">
        <v>-8.4556910569999992</v>
      </c>
      <c r="AT69" s="193">
        <v>-11.912183539999999</v>
      </c>
      <c r="AU69" s="193">
        <v>-12.933847399999999</v>
      </c>
      <c r="AV69" s="193">
        <v>-16.105582519999999</v>
      </c>
      <c r="AX69" s="47" t="s">
        <v>445</v>
      </c>
      <c r="AY69" s="47">
        <v>5.1484092930000003</v>
      </c>
      <c r="BC69" s="193" t="s">
        <v>445</v>
      </c>
      <c r="BD69" s="193">
        <v>2.8051766219999998</v>
      </c>
      <c r="BE69" s="193">
        <v>2.5230742720000001</v>
      </c>
      <c r="BF69" s="193">
        <v>1.7558669229999999</v>
      </c>
      <c r="BG69" s="193">
        <v>3.044133913</v>
      </c>
      <c r="BH69" s="193">
        <v>3.8122479500000002</v>
      </c>
      <c r="BJ69" s="193" t="s">
        <v>445</v>
      </c>
      <c r="BK69" s="193">
        <v>-5.5222643299999996</v>
      </c>
      <c r="BL69" s="193">
        <v>-4.2683545799999996</v>
      </c>
      <c r="BM69" s="193">
        <v>-4.8309005169999999</v>
      </c>
      <c r="BN69" s="193">
        <v>-2.0962405240000002</v>
      </c>
      <c r="BO69" s="193">
        <v>2.994751436</v>
      </c>
      <c r="BQ69" s="193" t="s">
        <v>445</v>
      </c>
      <c r="BR69" s="193">
        <v>1.1261379709999999</v>
      </c>
      <c r="BS69" s="193">
        <v>4.4636639320000002</v>
      </c>
      <c r="BT69" s="193">
        <v>9.0065254209999992</v>
      </c>
      <c r="BU69" s="193">
        <v>7.0894567850000003</v>
      </c>
      <c r="BV69" s="193">
        <v>5.4073789019999996</v>
      </c>
      <c r="BX69" s="193" t="s">
        <v>445</v>
      </c>
      <c r="BY69" s="193">
        <v>-2.155994067</v>
      </c>
      <c r="BZ69" s="193">
        <v>-2.6950313850000001</v>
      </c>
      <c r="CE69" s="193" t="s">
        <v>445</v>
      </c>
      <c r="CF69" s="193">
        <v>-19.454595650000002</v>
      </c>
      <c r="CG69" s="193">
        <v>-8.6840100279999994</v>
      </c>
      <c r="CH69" s="193">
        <v>-5.6683479989999999</v>
      </c>
      <c r="CI69" s="193">
        <v>-3.381069412</v>
      </c>
      <c r="CJ69" s="193">
        <v>-2.6540028100000002</v>
      </c>
      <c r="CL69" s="193" t="s">
        <v>445</v>
      </c>
      <c r="CM69" s="193">
        <v>-3.9362257610000002</v>
      </c>
      <c r="CN69" s="193">
        <v>-1.599575285</v>
      </c>
      <c r="CO69" s="193">
        <v>-1.8363962549999999</v>
      </c>
      <c r="CP69" s="193">
        <v>-8.2324060439999999E-2</v>
      </c>
      <c r="CS69" s="193" t="s">
        <v>445</v>
      </c>
      <c r="CT69" s="193">
        <v>2.5888568439999999</v>
      </c>
      <c r="CU69" s="193">
        <v>-3.105384715</v>
      </c>
      <c r="CV69" s="193">
        <v>-4.9109786519999998</v>
      </c>
      <c r="CW69" s="193">
        <v>-4.2322565680000004</v>
      </c>
      <c r="CX69" s="193">
        <v>-3.2772450590000002</v>
      </c>
    </row>
    <row r="70" spans="1:102" s="47" customFormat="1" x14ac:dyDescent="0.15">
      <c r="A70" s="47" t="s">
        <v>446</v>
      </c>
      <c r="B70" s="47">
        <v>-469400000</v>
      </c>
      <c r="C70" s="47">
        <v>2437500000</v>
      </c>
      <c r="D70" s="47">
        <v>1611500000</v>
      </c>
      <c r="E70" s="47">
        <v>1992600000</v>
      </c>
      <c r="F70" s="47">
        <v>775000000</v>
      </c>
      <c r="H70" s="47" t="s">
        <v>446</v>
      </c>
      <c r="I70" s="47">
        <v>1282500000</v>
      </c>
      <c r="J70" s="47">
        <v>910900000</v>
      </c>
      <c r="K70" s="47">
        <v>1295400000</v>
      </c>
      <c r="L70" s="47">
        <v>964500000</v>
      </c>
      <c r="M70" s="47">
        <v>689597000</v>
      </c>
      <c r="O70" s="47" t="s">
        <v>446</v>
      </c>
      <c r="P70" s="47">
        <v>1164122000</v>
      </c>
      <c r="Q70" s="47">
        <v>1428721000</v>
      </c>
      <c r="R70" s="47">
        <v>678540000</v>
      </c>
      <c r="V70" s="47" t="s">
        <v>446</v>
      </c>
      <c r="W70" s="47">
        <v>1664854000</v>
      </c>
      <c r="X70" s="47">
        <v>988577000</v>
      </c>
      <c r="Y70" s="47">
        <v>605989000</v>
      </c>
      <c r="AC70" s="47" t="s">
        <v>446</v>
      </c>
      <c r="AD70" s="47">
        <v>1128098000</v>
      </c>
      <c r="AE70" s="47">
        <v>1157892000</v>
      </c>
      <c r="AF70" s="47">
        <v>234137000</v>
      </c>
      <c r="AG70" s="47">
        <v>204332000</v>
      </c>
      <c r="AJ70" s="47" t="s">
        <v>446</v>
      </c>
      <c r="AK70" s="47">
        <v>625800000</v>
      </c>
      <c r="AL70" s="47">
        <v>734800000</v>
      </c>
      <c r="AM70" s="47">
        <v>737500000</v>
      </c>
      <c r="AN70" s="47">
        <v>990037000</v>
      </c>
      <c r="AO70" s="47">
        <v>757506000</v>
      </c>
      <c r="AQ70" s="47" t="s">
        <v>446</v>
      </c>
      <c r="AR70" s="47">
        <v>-598000000</v>
      </c>
      <c r="AS70" s="47">
        <v>457000000</v>
      </c>
      <c r="AT70" s="47">
        <v>-580000000</v>
      </c>
      <c r="AU70" s="47">
        <v>323000000</v>
      </c>
      <c r="AV70" s="47">
        <v>702000000</v>
      </c>
      <c r="AX70" s="47" t="s">
        <v>446</v>
      </c>
      <c r="AY70" s="47">
        <v>1536333000</v>
      </c>
      <c r="BC70" s="47" t="s">
        <v>446</v>
      </c>
      <c r="BD70" s="47">
        <v>242118000</v>
      </c>
      <c r="BE70" s="47">
        <v>219615000</v>
      </c>
      <c r="BF70" s="47">
        <v>172149000</v>
      </c>
      <c r="BG70" s="47">
        <v>182058000</v>
      </c>
      <c r="BH70" s="47">
        <v>203576000</v>
      </c>
      <c r="BJ70" s="47" t="s">
        <v>446</v>
      </c>
      <c r="BK70" s="47">
        <v>12855000000</v>
      </c>
      <c r="BL70" s="47">
        <v>18242000000</v>
      </c>
      <c r="BM70" s="47">
        <v>16043000000</v>
      </c>
      <c r="BN70" s="47">
        <v>34802000000</v>
      </c>
      <c r="BO70" s="47">
        <v>56120000000</v>
      </c>
      <c r="BQ70" s="47" t="s">
        <v>446</v>
      </c>
      <c r="BR70" s="47">
        <v>721862000</v>
      </c>
      <c r="BS70" s="47">
        <v>814418000</v>
      </c>
      <c r="BT70" s="47">
        <v>953530000</v>
      </c>
      <c r="BU70" s="47">
        <v>338340000</v>
      </c>
      <c r="BV70" s="47">
        <v>251247000</v>
      </c>
      <c r="BX70" s="47" t="s">
        <v>446</v>
      </c>
      <c r="BY70" s="47">
        <v>32371000</v>
      </c>
      <c r="BZ70" s="47">
        <v>-18975000</v>
      </c>
      <c r="CE70" s="47" t="s">
        <v>446</v>
      </c>
      <c r="CF70" s="47">
        <v>-35944000</v>
      </c>
      <c r="CG70" s="47">
        <v>119701000</v>
      </c>
      <c r="CH70" s="47">
        <v>77923000</v>
      </c>
      <c r="CI70" s="47">
        <v>120791000</v>
      </c>
      <c r="CJ70" s="47">
        <v>-16207000</v>
      </c>
      <c r="CL70" s="47" t="s">
        <v>446</v>
      </c>
      <c r="CM70" s="47">
        <v>265556000</v>
      </c>
      <c r="CN70" s="47">
        <v>108891000</v>
      </c>
      <c r="CO70" s="47">
        <v>35319000</v>
      </c>
      <c r="CP70" s="47">
        <v>142484000</v>
      </c>
      <c r="CS70" s="47" t="s">
        <v>446</v>
      </c>
      <c r="CT70" s="47">
        <v>1438111000</v>
      </c>
      <c r="CU70" s="47">
        <v>808501000</v>
      </c>
      <c r="CV70" s="47">
        <v>463787000</v>
      </c>
      <c r="CW70" s="47">
        <v>703816000</v>
      </c>
      <c r="CX70" s="47">
        <v>519233000</v>
      </c>
    </row>
    <row r="71" spans="1:102" s="47" customFormat="1" x14ac:dyDescent="0.15">
      <c r="A71" s="47" t="s">
        <v>447</v>
      </c>
      <c r="B71" s="47">
        <v>-2445100000</v>
      </c>
      <c r="C71" s="47">
        <v>-1069300000</v>
      </c>
      <c r="D71" s="47">
        <v>-46600000</v>
      </c>
      <c r="E71" s="47">
        <v>324700000</v>
      </c>
      <c r="F71" s="47">
        <v>467100000</v>
      </c>
      <c r="H71" s="47" t="s">
        <v>447</v>
      </c>
      <c r="I71" s="47">
        <v>609700000</v>
      </c>
      <c r="J71" s="47">
        <v>731400000</v>
      </c>
      <c r="K71" s="47">
        <v>1223600000</v>
      </c>
      <c r="L71" s="47">
        <v>949900000</v>
      </c>
      <c r="M71" s="47">
        <v>558569000</v>
      </c>
      <c r="O71" s="47" t="s">
        <v>447</v>
      </c>
      <c r="P71" s="47">
        <v>523862000</v>
      </c>
      <c r="Q71" s="47">
        <v>772631000</v>
      </c>
      <c r="R71" s="47">
        <v>734358000</v>
      </c>
      <c r="V71" s="47" t="s">
        <v>447</v>
      </c>
      <c r="W71" s="47">
        <v>791014000</v>
      </c>
      <c r="X71" s="47">
        <v>796973000</v>
      </c>
      <c r="Y71" s="47">
        <v>721714000</v>
      </c>
      <c r="AC71" s="47" t="s">
        <v>447</v>
      </c>
      <c r="AD71" s="47">
        <v>437789000</v>
      </c>
      <c r="AE71" s="47">
        <v>430746000</v>
      </c>
      <c r="AF71" s="47">
        <v>292371000</v>
      </c>
      <c r="AJ71" s="47" t="s">
        <v>447</v>
      </c>
      <c r="AK71" s="47">
        <v>1999900000</v>
      </c>
      <c r="AL71" s="47">
        <v>2425500000</v>
      </c>
      <c r="AM71" s="47">
        <v>2544100000</v>
      </c>
      <c r="AN71" s="47">
        <v>2780850000</v>
      </c>
      <c r="AO71" s="47">
        <v>2769716000</v>
      </c>
      <c r="AQ71" s="47" t="s">
        <v>447</v>
      </c>
      <c r="AR71" s="47">
        <v>-4483000000</v>
      </c>
      <c r="AS71" s="47">
        <v>-3642000000</v>
      </c>
      <c r="AT71" s="47">
        <v>-4962000000</v>
      </c>
      <c r="AU71" s="47">
        <v>-5939000000</v>
      </c>
      <c r="AV71" s="47">
        <v>-8144000000</v>
      </c>
      <c r="AX71" s="47" t="s">
        <v>447</v>
      </c>
      <c r="AY71" s="47">
        <v>1526788000</v>
      </c>
      <c r="BC71" s="47" t="s">
        <v>447</v>
      </c>
      <c r="BD71" s="47">
        <v>422722000</v>
      </c>
      <c r="BE71" s="47">
        <v>385029000</v>
      </c>
      <c r="BF71" s="47">
        <v>362561000</v>
      </c>
      <c r="BG71" s="47">
        <v>328788000</v>
      </c>
      <c r="BH71" s="47">
        <v>329594000</v>
      </c>
      <c r="BJ71" s="47" t="s">
        <v>447</v>
      </c>
      <c r="BK71" s="47">
        <v>-512000000</v>
      </c>
      <c r="BL71" s="47">
        <v>2538000000</v>
      </c>
      <c r="BM71" s="47">
        <v>-2159000000</v>
      </c>
      <c r="BN71" s="47">
        <v>8946000000</v>
      </c>
      <c r="BO71" s="47">
        <v>33832000000</v>
      </c>
      <c r="BQ71" s="47" t="s">
        <v>447</v>
      </c>
      <c r="BR71" s="47">
        <v>584929000</v>
      </c>
      <c r="BS71" s="47">
        <v>559895000</v>
      </c>
      <c r="BT71" s="47">
        <v>532589000</v>
      </c>
      <c r="BU71" s="47">
        <v>369638000</v>
      </c>
      <c r="BV71" s="47">
        <v>269084000</v>
      </c>
      <c r="BX71" s="47" t="s">
        <v>447</v>
      </c>
      <c r="BY71" s="47">
        <v>-307078000</v>
      </c>
      <c r="BZ71" s="47">
        <v>-510828000</v>
      </c>
      <c r="CE71" s="47" t="s">
        <v>447</v>
      </c>
      <c r="CF71" s="47">
        <v>-752844000</v>
      </c>
      <c r="CG71" s="47">
        <v>-186361000</v>
      </c>
      <c r="CH71" s="47">
        <v>-43259000</v>
      </c>
      <c r="CI71" s="47">
        <v>-25056000</v>
      </c>
      <c r="CJ71" s="47">
        <v>-75651000</v>
      </c>
      <c r="CL71" s="47" t="s">
        <v>447</v>
      </c>
      <c r="CM71" s="47">
        <v>-117837000</v>
      </c>
      <c r="CN71" s="47">
        <v>-17211000</v>
      </c>
      <c r="CO71" s="47">
        <v>29259000</v>
      </c>
      <c r="CS71" s="47" t="s">
        <v>447</v>
      </c>
      <c r="CT71" s="47">
        <v>813540000</v>
      </c>
      <c r="CU71" s="47">
        <v>-356999000</v>
      </c>
      <c r="CV71" s="47">
        <v>-638046000</v>
      </c>
      <c r="CW71" s="47">
        <v>-492572000</v>
      </c>
      <c r="CX71" s="47">
        <v>-427233000</v>
      </c>
    </row>
    <row r="72" spans="1:102" s="47" customFormat="1" x14ac:dyDescent="0.15">
      <c r="A72" s="47" t="s">
        <v>448</v>
      </c>
      <c r="B72" s="47">
        <v>-4830700000</v>
      </c>
      <c r="C72" s="47">
        <v>-2834400000</v>
      </c>
      <c r="D72" s="47">
        <v>-1341100000</v>
      </c>
      <c r="E72" s="47">
        <v>-702700000</v>
      </c>
      <c r="F72" s="47">
        <v>-702400000</v>
      </c>
      <c r="H72" s="47" t="s">
        <v>448</v>
      </c>
      <c r="I72" s="47">
        <v>-1520100000</v>
      </c>
      <c r="J72" s="47">
        <v>-448100000</v>
      </c>
      <c r="K72" s="47">
        <v>205400000</v>
      </c>
      <c r="L72" s="47">
        <v>153100000</v>
      </c>
      <c r="M72" s="47">
        <v>48281000</v>
      </c>
      <c r="O72" s="47" t="s">
        <v>448</v>
      </c>
      <c r="P72" s="47">
        <v>-9786000</v>
      </c>
      <c r="Q72" s="47">
        <v>431615000</v>
      </c>
      <c r="R72" s="47">
        <v>509337000</v>
      </c>
      <c r="V72" s="47" t="s">
        <v>448</v>
      </c>
      <c r="W72" s="47">
        <v>397146000</v>
      </c>
      <c r="X72" s="47">
        <v>566243000</v>
      </c>
      <c r="Y72" s="47">
        <v>584876000</v>
      </c>
      <c r="AC72" s="47" t="s">
        <v>448</v>
      </c>
      <c r="AD72" s="47">
        <v>119567000</v>
      </c>
      <c r="AE72" s="47">
        <v>233164000</v>
      </c>
      <c r="AF72" s="47">
        <v>200482000</v>
      </c>
      <c r="AG72" s="47">
        <v>179619000</v>
      </c>
      <c r="AJ72" s="47" t="s">
        <v>448</v>
      </c>
      <c r="AK72" s="47">
        <v>-305200000</v>
      </c>
      <c r="AL72" s="47">
        <v>-94400000</v>
      </c>
      <c r="AM72" s="47">
        <v>-61900000</v>
      </c>
      <c r="AN72" s="47">
        <v>266083000</v>
      </c>
      <c r="AO72" s="47">
        <v>101628000</v>
      </c>
      <c r="AQ72" s="47" t="s">
        <v>448</v>
      </c>
      <c r="AR72" s="47">
        <v>-5323000000</v>
      </c>
      <c r="AS72" s="47">
        <v>-4646000000</v>
      </c>
      <c r="AT72" s="47">
        <v>-7014000000</v>
      </c>
      <c r="AU72" s="47">
        <v>-7243000000</v>
      </c>
      <c r="AV72" s="47">
        <v>-9363000000</v>
      </c>
      <c r="AX72" s="47" t="s">
        <v>448</v>
      </c>
      <c r="AY72" s="47">
        <v>1426261000</v>
      </c>
      <c r="BC72" s="47" t="s">
        <v>448</v>
      </c>
      <c r="BD72" s="47">
        <v>168553000</v>
      </c>
      <c r="BE72" s="47">
        <v>143008000</v>
      </c>
      <c r="BF72" s="47">
        <v>106811000</v>
      </c>
      <c r="BG72" s="47">
        <v>151274000</v>
      </c>
      <c r="BH72" s="47">
        <v>175369000</v>
      </c>
      <c r="BJ72" s="47" t="s">
        <v>448</v>
      </c>
      <c r="BK72" s="47">
        <v>-17110000000</v>
      </c>
      <c r="BL72" s="47">
        <v>-13360000000</v>
      </c>
      <c r="BM72" s="47">
        <v>-16467000000</v>
      </c>
      <c r="BN72" s="47">
        <v>-3743000000</v>
      </c>
      <c r="BO72" s="47">
        <v>20022000000</v>
      </c>
      <c r="BQ72" s="47" t="s">
        <v>448</v>
      </c>
      <c r="BR72" s="47">
        <v>95174000</v>
      </c>
      <c r="BS72" s="47">
        <v>206367000</v>
      </c>
      <c r="BT72" s="47">
        <v>365167000</v>
      </c>
      <c r="BU72" s="47">
        <v>274913000</v>
      </c>
      <c r="BV72" s="47">
        <v>207044000</v>
      </c>
      <c r="BX72" s="47" t="s">
        <v>448</v>
      </c>
      <c r="BY72" s="47">
        <v>-462335000</v>
      </c>
      <c r="BZ72" s="47">
        <v>-610658000</v>
      </c>
      <c r="CE72" s="47" t="s">
        <v>448</v>
      </c>
      <c r="CF72" s="47">
        <v>-989270000</v>
      </c>
      <c r="CG72" s="47">
        <v>-368151000</v>
      </c>
      <c r="CH72" s="47">
        <v>-217149000</v>
      </c>
      <c r="CI72" s="47">
        <v>-116273000</v>
      </c>
      <c r="CJ72" s="47">
        <v>-86705000</v>
      </c>
      <c r="CL72" s="47" t="s">
        <v>448</v>
      </c>
      <c r="CM72" s="47">
        <v>-284068000</v>
      </c>
      <c r="CN72" s="47">
        <v>-56131000</v>
      </c>
      <c r="CO72" s="47">
        <v>-96745000</v>
      </c>
      <c r="CP72" s="47">
        <v>57939000</v>
      </c>
      <c r="CS72" s="47" t="s">
        <v>448</v>
      </c>
      <c r="CT72" s="47">
        <v>719645000</v>
      </c>
      <c r="CU72" s="47">
        <v>-549684000</v>
      </c>
      <c r="CV72" s="47">
        <v>-875084000</v>
      </c>
      <c r="CW72" s="47">
        <v>-664504000</v>
      </c>
      <c r="CX72" s="47">
        <v>-510127000</v>
      </c>
    </row>
    <row r="73" spans="1:102" s="47" customFormat="1" x14ac:dyDescent="0.15">
      <c r="A73" s="47" t="s">
        <v>449</v>
      </c>
      <c r="B73" s="47">
        <v>4.6351492929999996</v>
      </c>
      <c r="C73" s="47">
        <v>2.7991468510000002</v>
      </c>
      <c r="D73" s="47">
        <v>0.90146882679999996</v>
      </c>
      <c r="E73" s="47">
        <v>1.942831124</v>
      </c>
      <c r="F73" s="47">
        <v>0.69075829379999998</v>
      </c>
      <c r="H73" s="47" t="s">
        <v>449</v>
      </c>
      <c r="I73" s="47">
        <v>1.264423692</v>
      </c>
      <c r="J73" s="47">
        <v>0</v>
      </c>
      <c r="K73" s="47">
        <v>0</v>
      </c>
      <c r="L73" s="47">
        <v>0</v>
      </c>
      <c r="M73" s="47">
        <v>0</v>
      </c>
      <c r="O73" s="47" t="s">
        <v>449</v>
      </c>
      <c r="P73" s="47">
        <v>0.74661131039999995</v>
      </c>
      <c r="Q73" s="47">
        <v>0.89480273929999998</v>
      </c>
      <c r="R73" s="47">
        <v>0</v>
      </c>
      <c r="V73" s="47" t="s">
        <v>449</v>
      </c>
      <c r="W73" s="47">
        <v>1.5852036899999999</v>
      </c>
      <c r="X73" s="47">
        <v>0.46947144219999998</v>
      </c>
      <c r="Y73" s="47">
        <v>0</v>
      </c>
      <c r="AC73" s="47" t="s">
        <v>449</v>
      </c>
      <c r="AD73" s="47">
        <v>1.8238119100000001</v>
      </c>
      <c r="AE73" s="47">
        <v>1.8671284100000001</v>
      </c>
      <c r="AF73" s="47">
        <v>0</v>
      </c>
      <c r="AG73" s="47">
        <v>0</v>
      </c>
      <c r="AJ73" s="47" t="s">
        <v>449</v>
      </c>
      <c r="AK73" s="47">
        <v>0</v>
      </c>
      <c r="AL73" s="47">
        <v>0</v>
      </c>
      <c r="AM73" s="47">
        <v>0</v>
      </c>
      <c r="AN73" s="47">
        <v>0</v>
      </c>
      <c r="AO73" s="47">
        <v>0</v>
      </c>
      <c r="AQ73" s="47" t="s">
        <v>449</v>
      </c>
      <c r="AR73" s="47">
        <v>-7.3860000000000001</v>
      </c>
      <c r="AS73" s="47">
        <v>349.3</v>
      </c>
      <c r="AT73" s="47">
        <v>0.69031021260000003</v>
      </c>
      <c r="AU73" s="47">
        <v>1.000597253</v>
      </c>
      <c r="AV73" s="47">
        <v>2.3475767140000001</v>
      </c>
      <c r="AX73" s="47" t="s">
        <v>449</v>
      </c>
      <c r="AY73" s="47">
        <v>1.7615829530000002E-2</v>
      </c>
      <c r="BC73" s="47" t="s">
        <v>449</v>
      </c>
      <c r="BD73" s="47">
        <v>0.1111070403</v>
      </c>
      <c r="BE73" s="47">
        <v>0.14184067519999999</v>
      </c>
      <c r="BF73" s="47">
        <v>0</v>
      </c>
      <c r="BG73" s="47">
        <v>0</v>
      </c>
      <c r="BH73" s="47">
        <v>0</v>
      </c>
      <c r="BJ73" s="47" t="s">
        <v>449</v>
      </c>
      <c r="BK73" s="47">
        <v>0.27924894</v>
      </c>
      <c r="BL73" s="47">
        <v>0.38457278480000001</v>
      </c>
      <c r="BM73" s="47">
        <v>0.73474129460000004</v>
      </c>
      <c r="BN73" s="47">
        <v>0.59182020179999995</v>
      </c>
      <c r="BO73" s="47">
        <v>0.50980540389999995</v>
      </c>
      <c r="BQ73" s="47" t="s">
        <v>449</v>
      </c>
      <c r="BR73" s="47">
        <v>0.71587805839999996</v>
      </c>
      <c r="BS73" s="47">
        <v>0.72011259910000003</v>
      </c>
      <c r="BT73" s="47">
        <v>0.7867630565</v>
      </c>
      <c r="BU73" s="47">
        <v>0</v>
      </c>
      <c r="BV73" s="47">
        <v>0</v>
      </c>
      <c r="BX73" s="47" t="s">
        <v>449</v>
      </c>
      <c r="BY73" s="47">
        <v>0.3947616786</v>
      </c>
      <c r="BZ73" s="47">
        <v>0.53040727119999997</v>
      </c>
      <c r="CE73" s="47" t="s">
        <v>449</v>
      </c>
      <c r="CF73" s="47">
        <v>-7.2428112230000004</v>
      </c>
      <c r="CG73" s="47">
        <v>5.4266103780000003</v>
      </c>
      <c r="CH73" s="47">
        <v>2.2268180069999999</v>
      </c>
      <c r="CI73" s="47">
        <v>2.0005726130000001</v>
      </c>
      <c r="CJ73" s="47">
        <v>0</v>
      </c>
      <c r="CL73" s="47" t="s">
        <v>449</v>
      </c>
      <c r="CM73" s="47">
        <v>1.960373967</v>
      </c>
      <c r="CN73" s="47">
        <v>2.5321076559999999E-2</v>
      </c>
      <c r="CO73" s="47">
        <v>5.266670037E-2</v>
      </c>
      <c r="CP73" s="47">
        <v>3.5002422739999997E-2</v>
      </c>
      <c r="CS73" s="47" t="s">
        <v>449</v>
      </c>
      <c r="CT73" s="47">
        <v>0.54924083779999999</v>
      </c>
      <c r="CU73" s="47">
        <v>0.89873310559999997</v>
      </c>
      <c r="CV73" s="47">
        <v>1.5669549330000001</v>
      </c>
      <c r="CW73" s="47">
        <v>1.4799905900000001</v>
      </c>
      <c r="CX73" s="47">
        <v>1.04667193</v>
      </c>
    </row>
    <row r="74" spans="1:102" s="47" customFormat="1" x14ac:dyDescent="0.15">
      <c r="A74" s="47" t="s">
        <v>450</v>
      </c>
      <c r="B74" s="47">
        <v>1138750000</v>
      </c>
      <c r="C74" s="47">
        <v>1037100000</v>
      </c>
      <c r="D74" s="47">
        <v>809750000</v>
      </c>
      <c r="E74" s="47">
        <v>752200000</v>
      </c>
      <c r="F74" s="47">
        <v>734600000</v>
      </c>
      <c r="H74" s="47" t="s">
        <v>450</v>
      </c>
      <c r="I74" s="47">
        <v>763850000</v>
      </c>
      <c r="J74" s="47">
        <v>720000000</v>
      </c>
      <c r="K74" s="47">
        <v>632150000</v>
      </c>
      <c r="L74" s="47">
        <v>582250000</v>
      </c>
      <c r="M74" s="47">
        <v>534092500</v>
      </c>
      <c r="O74" s="47" t="s">
        <v>450</v>
      </c>
      <c r="P74" s="47">
        <v>303672000</v>
      </c>
      <c r="Q74" s="47">
        <v>239199000</v>
      </c>
      <c r="R74" s="47">
        <v>202093000</v>
      </c>
      <c r="V74" s="47" t="s">
        <v>450</v>
      </c>
      <c r="W74" s="47">
        <v>84329500</v>
      </c>
      <c r="X74" s="47">
        <v>67037000</v>
      </c>
      <c r="Y74" s="47">
        <v>51483500</v>
      </c>
      <c r="AC74" s="47" t="s">
        <v>450</v>
      </c>
      <c r="AD74" s="47">
        <v>202346500</v>
      </c>
      <c r="AE74" s="47">
        <v>147584000</v>
      </c>
      <c r="AF74" s="47">
        <v>120462500</v>
      </c>
      <c r="AG74" s="47">
        <v>104597500</v>
      </c>
      <c r="AJ74" s="47" t="s">
        <v>450</v>
      </c>
      <c r="AK74" s="47">
        <v>569300000</v>
      </c>
      <c r="AL74" s="47">
        <v>540800000</v>
      </c>
      <c r="AM74" s="47">
        <v>518300000</v>
      </c>
      <c r="AN74" s="47">
        <v>518095000</v>
      </c>
      <c r="AO74" s="47">
        <v>506511500</v>
      </c>
      <c r="AQ74" s="47" t="s">
        <v>450</v>
      </c>
      <c r="AR74" s="47">
        <v>296500000</v>
      </c>
      <c r="AS74" s="47">
        <v>349000000</v>
      </c>
      <c r="AT74" s="47">
        <v>593500000</v>
      </c>
      <c r="AU74" s="47">
        <v>579000000</v>
      </c>
      <c r="AV74" s="47">
        <v>499000000</v>
      </c>
      <c r="AX74" s="47" t="s">
        <v>450</v>
      </c>
      <c r="AY74" s="47">
        <v>70403000</v>
      </c>
      <c r="BC74" s="47" t="s">
        <v>450</v>
      </c>
      <c r="BD74" s="47">
        <v>104588500</v>
      </c>
      <c r="BE74" s="47">
        <v>100179000</v>
      </c>
      <c r="BF74" s="47">
        <v>89106500</v>
      </c>
      <c r="BG74" s="47">
        <v>88002000</v>
      </c>
      <c r="BH74" s="47">
        <v>82295500</v>
      </c>
      <c r="BJ74" s="47" t="s">
        <v>450</v>
      </c>
      <c r="BK74" s="47">
        <v>10934500000</v>
      </c>
      <c r="BL74" s="47">
        <v>11723000000</v>
      </c>
      <c r="BM74" s="47">
        <v>11584500000</v>
      </c>
      <c r="BN74" s="47">
        <v>11113000000</v>
      </c>
      <c r="BO74" s="47">
        <v>10862500000</v>
      </c>
      <c r="BQ74" s="47" t="s">
        <v>450</v>
      </c>
      <c r="BR74" s="47">
        <v>103169500</v>
      </c>
      <c r="BS74" s="47">
        <v>93128000</v>
      </c>
      <c r="BT74" s="47">
        <v>83040500</v>
      </c>
      <c r="BU74" s="47">
        <v>70779500</v>
      </c>
      <c r="BV74" s="47">
        <v>69221500</v>
      </c>
      <c r="BX74" s="47" t="s">
        <v>450</v>
      </c>
      <c r="BY74" s="47">
        <v>244250500</v>
      </c>
      <c r="BZ74" s="47">
        <v>204547000</v>
      </c>
      <c r="CE74" s="47" t="s">
        <v>450</v>
      </c>
      <c r="CF74" s="47">
        <v>128846500</v>
      </c>
      <c r="CG74" s="47">
        <v>111599000</v>
      </c>
      <c r="CH74" s="47">
        <v>99763000</v>
      </c>
      <c r="CI74" s="47">
        <v>93267000</v>
      </c>
      <c r="CJ74" s="47">
        <v>92630000</v>
      </c>
      <c r="CL74" s="47" t="s">
        <v>450</v>
      </c>
      <c r="CM74" s="47">
        <v>125971500</v>
      </c>
      <c r="CN74" s="47">
        <v>115342000</v>
      </c>
      <c r="CO74" s="47">
        <v>105084500</v>
      </c>
      <c r="CP74" s="47">
        <v>91801500</v>
      </c>
      <c r="CS74" s="47" t="s">
        <v>450</v>
      </c>
      <c r="CT74" s="47">
        <v>150017500</v>
      </c>
      <c r="CU74" s="47">
        <v>153575000</v>
      </c>
      <c r="CV74" s="47">
        <v>162517000</v>
      </c>
      <c r="CW74" s="47">
        <v>155696000</v>
      </c>
      <c r="CX74" s="47">
        <v>146812000</v>
      </c>
    </row>
    <row r="75" spans="1:102" s="47" customFormat="1" x14ac:dyDescent="0.15">
      <c r="A75" s="47" t="s">
        <v>451</v>
      </c>
      <c r="B75" s="47">
        <v>60250000</v>
      </c>
      <c r="C75" s="47">
        <v>63600000</v>
      </c>
      <c r="D75" s="47">
        <v>68450000</v>
      </c>
      <c r="E75" s="47">
        <v>56500000</v>
      </c>
      <c r="F75" s="47">
        <v>49550000</v>
      </c>
      <c r="H75" s="47" t="s">
        <v>451</v>
      </c>
      <c r="I75" s="47">
        <v>145000000</v>
      </c>
      <c r="J75" s="47">
        <v>141600000</v>
      </c>
      <c r="K75" s="47">
        <v>119000000</v>
      </c>
      <c r="L75" s="47">
        <v>114000000</v>
      </c>
      <c r="M75" s="47">
        <v>105804500</v>
      </c>
      <c r="O75" s="47" t="s">
        <v>451</v>
      </c>
      <c r="P75" s="47">
        <v>29849500</v>
      </c>
      <c r="Q75" s="47">
        <v>12065000</v>
      </c>
      <c r="R75" s="47">
        <v>6705000</v>
      </c>
      <c r="V75" s="47" t="s">
        <v>451</v>
      </c>
      <c r="W75" s="47">
        <v>20285500</v>
      </c>
      <c r="X75" s="47">
        <v>14485000</v>
      </c>
      <c r="Y75" s="47">
        <v>12974000</v>
      </c>
      <c r="AC75" s="47" t="s">
        <v>451</v>
      </c>
      <c r="AD75" s="47">
        <v>8890000</v>
      </c>
      <c r="AE75" s="47">
        <v>5233000</v>
      </c>
      <c r="AF75" s="47">
        <v>5720500</v>
      </c>
      <c r="AG75" s="47">
        <v>5064000</v>
      </c>
      <c r="AJ75" s="47" t="s">
        <v>451</v>
      </c>
      <c r="AL75" s="47">
        <v>17500000</v>
      </c>
      <c r="AM75" s="47">
        <v>16700000</v>
      </c>
      <c r="AN75" s="47">
        <v>19131500</v>
      </c>
      <c r="AO75" s="47">
        <v>14861000</v>
      </c>
      <c r="AQ75" s="47" t="s">
        <v>451</v>
      </c>
      <c r="AR75" s="47">
        <v>69500000</v>
      </c>
      <c r="AS75" s="47">
        <v>87000000</v>
      </c>
      <c r="AT75" s="47">
        <v>126000000</v>
      </c>
      <c r="AU75" s="47">
        <v>127500000</v>
      </c>
      <c r="AV75" s="47">
        <v>133500000</v>
      </c>
      <c r="AX75" s="47" t="s">
        <v>451</v>
      </c>
      <c r="AY75" s="47">
        <v>10883000</v>
      </c>
      <c r="BC75" s="47" t="s">
        <v>451</v>
      </c>
      <c r="BD75" s="47">
        <v>1013500</v>
      </c>
      <c r="BE75" s="47">
        <v>731000</v>
      </c>
      <c r="BF75" s="47">
        <v>789500</v>
      </c>
      <c r="BG75" s="47">
        <v>3159500</v>
      </c>
      <c r="BH75" s="47">
        <v>937500</v>
      </c>
      <c r="BJ75" s="47" t="s">
        <v>451</v>
      </c>
      <c r="BK75" s="47">
        <v>2290000000</v>
      </c>
      <c r="BL75" s="47">
        <v>2218000000</v>
      </c>
      <c r="BM75" s="47">
        <v>2138500000</v>
      </c>
      <c r="BN75" s="47">
        <v>2061000000</v>
      </c>
      <c r="BO75" s="47">
        <v>1801500000</v>
      </c>
      <c r="BQ75" s="47" t="s">
        <v>451</v>
      </c>
      <c r="BR75" s="47">
        <v>9163000</v>
      </c>
      <c r="BS75" s="47">
        <v>8250000</v>
      </c>
      <c r="BT75" s="47">
        <v>6962500</v>
      </c>
      <c r="BU75" s="47">
        <v>6587000</v>
      </c>
      <c r="BV75" s="47">
        <v>5105000</v>
      </c>
      <c r="BX75" s="47" t="s">
        <v>451</v>
      </c>
      <c r="BY75" s="47">
        <v>10366500</v>
      </c>
      <c r="BZ75" s="47">
        <v>11112000</v>
      </c>
      <c r="CE75" s="47" t="s">
        <v>451</v>
      </c>
      <c r="CF75" s="47">
        <v>3690500</v>
      </c>
      <c r="CG75" s="47">
        <v>3860000</v>
      </c>
      <c r="CH75" s="47">
        <v>5348000</v>
      </c>
      <c r="CI75" s="47">
        <v>5454000</v>
      </c>
      <c r="CJ75" s="47">
        <v>3050000</v>
      </c>
      <c r="CL75" s="47" t="s">
        <v>451</v>
      </c>
      <c r="CN75" s="47">
        <v>5731000</v>
      </c>
      <c r="CO75" s="47">
        <v>3731500</v>
      </c>
      <c r="CP75" s="47">
        <v>2951000</v>
      </c>
      <c r="CS75" s="47" t="s">
        <v>451</v>
      </c>
      <c r="CT75" s="47">
        <v>18846000</v>
      </c>
      <c r="CU75" s="47">
        <v>5107000</v>
      </c>
      <c r="CV75" s="47">
        <v>15689000</v>
      </c>
      <c r="CW75" s="47">
        <v>16025500</v>
      </c>
      <c r="CX75" s="47">
        <v>20395500</v>
      </c>
    </row>
    <row r="76" spans="1:102" s="47" customFormat="1" x14ac:dyDescent="0.15">
      <c r="A76" s="47" t="s">
        <v>452</v>
      </c>
      <c r="H76" s="47" t="s">
        <v>452</v>
      </c>
      <c r="I76" s="47">
        <v>157800000</v>
      </c>
      <c r="J76" s="47">
        <v>139800000</v>
      </c>
      <c r="K76" s="47">
        <v>128850000</v>
      </c>
      <c r="L76" s="47">
        <v>114900000</v>
      </c>
      <c r="M76" s="47">
        <v>108545500</v>
      </c>
      <c r="O76" s="47" t="s">
        <v>452</v>
      </c>
      <c r="V76" s="47" t="s">
        <v>452</v>
      </c>
      <c r="AC76" s="47" t="s">
        <v>452</v>
      </c>
      <c r="AJ76" s="47" t="s">
        <v>452</v>
      </c>
      <c r="AQ76" s="47" t="s">
        <v>452</v>
      </c>
      <c r="AX76" s="47" t="s">
        <v>452</v>
      </c>
      <c r="BC76" s="47" t="s">
        <v>452</v>
      </c>
      <c r="BJ76" s="47" t="s">
        <v>452</v>
      </c>
      <c r="BK76" s="47">
        <v>1420500000</v>
      </c>
      <c r="BL76" s="47">
        <v>1282000000</v>
      </c>
      <c r="BM76" s="47">
        <v>1332500000</v>
      </c>
      <c r="BN76" s="47">
        <v>1564000000</v>
      </c>
      <c r="BO76" s="47">
        <v>1449000000</v>
      </c>
      <c r="BQ76" s="47" t="s">
        <v>452</v>
      </c>
      <c r="BX76" s="47" t="s">
        <v>452</v>
      </c>
      <c r="CE76" s="47" t="s">
        <v>452</v>
      </c>
      <c r="CL76" s="47" t="s">
        <v>452</v>
      </c>
      <c r="CS76" s="47" t="s">
        <v>452</v>
      </c>
      <c r="CU76" s="47">
        <v>4023000</v>
      </c>
      <c r="CV76" s="47">
        <v>4957500</v>
      </c>
      <c r="CW76" s="47">
        <v>5285500</v>
      </c>
      <c r="CX76" s="47">
        <v>4884500</v>
      </c>
    </row>
    <row r="77" spans="1:102" s="148" customFormat="1" x14ac:dyDescent="0.15">
      <c r="A77" s="148" t="s">
        <v>453</v>
      </c>
      <c r="B77" s="148">
        <v>106.37578999999999</v>
      </c>
      <c r="C77" s="148">
        <v>111.0613484</v>
      </c>
      <c r="D77" s="148">
        <v>73.312180990000002</v>
      </c>
      <c r="E77" s="148">
        <v>75.036074080000006</v>
      </c>
      <c r="F77" s="148">
        <v>89.53025658</v>
      </c>
      <c r="H77" s="148" t="s">
        <v>453</v>
      </c>
      <c r="I77" s="148">
        <v>88.208515349999999</v>
      </c>
      <c r="J77" s="148">
        <v>101.29509710000001</v>
      </c>
      <c r="K77" s="148">
        <v>92.138716259999995</v>
      </c>
      <c r="L77" s="148">
        <v>90.074672440000001</v>
      </c>
      <c r="M77" s="148">
        <v>85.01235844</v>
      </c>
      <c r="O77" s="148" t="s">
        <v>453</v>
      </c>
      <c r="P77" s="148">
        <v>92.569220459999997</v>
      </c>
      <c r="Q77" s="148">
        <v>99.844282840000005</v>
      </c>
      <c r="R77" s="148">
        <v>125.09062900000001</v>
      </c>
      <c r="V77" s="148" t="s">
        <v>453</v>
      </c>
      <c r="W77" s="148">
        <v>56.506034190000001</v>
      </c>
      <c r="X77" s="148">
        <v>56.763702879999997</v>
      </c>
      <c r="Y77" s="148">
        <v>45.691445260000002</v>
      </c>
      <c r="AC77" s="148" t="s">
        <v>453</v>
      </c>
      <c r="AD77" s="148">
        <v>139.42175750000001</v>
      </c>
      <c r="AE77" s="148">
        <v>124.9061722</v>
      </c>
      <c r="AF77" s="148">
        <v>112.5013704</v>
      </c>
      <c r="AG77" s="148">
        <v>118.2496819</v>
      </c>
      <c r="AJ77" s="148" t="s">
        <v>453</v>
      </c>
      <c r="AK77" s="148">
        <v>100.7001108</v>
      </c>
      <c r="AL77" s="148">
        <v>95.593975499999999</v>
      </c>
      <c r="AM77" s="148">
        <v>90.719370359999999</v>
      </c>
      <c r="AN77" s="148">
        <v>94.348921849999996</v>
      </c>
      <c r="AO77" s="148">
        <v>92.934328050000005</v>
      </c>
      <c r="AQ77" s="148" t="s">
        <v>453</v>
      </c>
      <c r="AR77" s="148">
        <v>34.911799289999998</v>
      </c>
      <c r="AS77" s="148">
        <v>51.158634540000001</v>
      </c>
      <c r="AT77" s="148">
        <v>124.53990229999999</v>
      </c>
      <c r="AU77" s="148">
        <v>115.39077760000001</v>
      </c>
      <c r="AV77" s="148">
        <v>58.941278930000003</v>
      </c>
      <c r="AX77" s="148" t="s">
        <v>453</v>
      </c>
      <c r="AY77" s="148">
        <v>180.88083929999999</v>
      </c>
      <c r="BC77" s="148" t="s">
        <v>453</v>
      </c>
      <c r="BD77" s="148">
        <v>96.758217970000004</v>
      </c>
      <c r="BE77" s="148">
        <v>100.7412188</v>
      </c>
      <c r="BF77" s="148">
        <v>88.562780040000007</v>
      </c>
      <c r="BG77" s="148">
        <v>99.23706206</v>
      </c>
      <c r="BH77" s="148">
        <v>101.8523749</v>
      </c>
      <c r="BJ77" s="148" t="s">
        <v>453</v>
      </c>
      <c r="BK77" s="148">
        <v>74.336384440000003</v>
      </c>
      <c r="BL77" s="148">
        <v>86.791241560000003</v>
      </c>
      <c r="BM77" s="148">
        <v>80.490713630000002</v>
      </c>
      <c r="BN77" s="148">
        <v>77.713257650000003</v>
      </c>
      <c r="BO77" s="148">
        <v>76.048953229999995</v>
      </c>
      <c r="BQ77" s="148" t="s">
        <v>453</v>
      </c>
      <c r="BR77" s="148">
        <v>82.164681250000001</v>
      </c>
      <c r="BS77" s="148">
        <v>73.190032529999996</v>
      </c>
      <c r="BT77" s="148">
        <v>61.36932899</v>
      </c>
      <c r="BU77" s="148">
        <v>51.507478169999999</v>
      </c>
      <c r="BV77" s="148">
        <v>63.201802819999997</v>
      </c>
      <c r="BX77" s="148" t="s">
        <v>453</v>
      </c>
      <c r="BY77" s="148">
        <v>147.32321830000001</v>
      </c>
      <c r="BZ77" s="148">
        <v>136.78864899999999</v>
      </c>
      <c r="CE77" s="148" t="s">
        <v>453</v>
      </c>
      <c r="CF77" s="148">
        <v>99.596398230000005</v>
      </c>
      <c r="CG77" s="148">
        <v>98.991545279999997</v>
      </c>
      <c r="CH77" s="148">
        <v>98.160726359999998</v>
      </c>
      <c r="CI77" s="148">
        <v>112.0535989</v>
      </c>
      <c r="CJ77" s="148">
        <v>133.80245350000001</v>
      </c>
      <c r="CL77" s="148" t="s">
        <v>453</v>
      </c>
      <c r="CM77" s="148">
        <v>92.139347290000003</v>
      </c>
      <c r="CN77" s="148">
        <v>95.633397770000002</v>
      </c>
      <c r="CO77" s="148">
        <v>97.612017960000003</v>
      </c>
      <c r="CP77" s="148">
        <v>93.18994988</v>
      </c>
      <c r="CS77" s="148" t="s">
        <v>453</v>
      </c>
      <c r="CT77" s="148">
        <v>110.5747174</v>
      </c>
      <c r="CU77" s="148">
        <v>59.595820260000004</v>
      </c>
      <c r="CV77" s="148">
        <v>70.384518060000005</v>
      </c>
      <c r="CW77" s="148">
        <v>69.32210723</v>
      </c>
      <c r="CX77" s="148">
        <v>68.058631099999999</v>
      </c>
    </row>
    <row r="78" spans="1:102" s="47" customFormat="1" x14ac:dyDescent="0.15">
      <c r="A78" s="47" t="s">
        <v>454</v>
      </c>
      <c r="B78" s="47">
        <v>16.290297280000001</v>
      </c>
      <c r="C78" s="47">
        <v>23.225612810000001</v>
      </c>
      <c r="D78" s="47">
        <v>33.09562098</v>
      </c>
      <c r="E78" s="47">
        <v>27.94204246</v>
      </c>
      <c r="F78" s="47">
        <v>27.187368859999999</v>
      </c>
      <c r="H78" s="47" t="s">
        <v>454</v>
      </c>
      <c r="I78" s="47">
        <v>69.177522350000004</v>
      </c>
      <c r="J78" s="47">
        <v>90.673684210000005</v>
      </c>
      <c r="K78" s="47">
        <v>69.551294720000001</v>
      </c>
      <c r="L78" s="47">
        <v>70.017761989999997</v>
      </c>
      <c r="M78" s="47">
        <v>66.323244669999994</v>
      </c>
      <c r="O78" s="47" t="s">
        <v>454</v>
      </c>
      <c r="P78" s="47">
        <v>45.369147310000002</v>
      </c>
      <c r="Q78" s="47">
        <v>19.184582540000001</v>
      </c>
      <c r="R78" s="47">
        <v>3.4663235120000002</v>
      </c>
      <c r="V78" s="47" t="s">
        <v>454</v>
      </c>
      <c r="W78" s="47">
        <v>64.712371039999994</v>
      </c>
      <c r="X78" s="47">
        <v>52.318292020000001</v>
      </c>
      <c r="Y78" s="47">
        <v>65.969679769999999</v>
      </c>
      <c r="AC78" s="47" t="s">
        <v>454</v>
      </c>
      <c r="AD78" s="47">
        <v>30.46664715</v>
      </c>
      <c r="AE78" s="47">
        <v>19.951793009999999</v>
      </c>
      <c r="AF78" s="47">
        <v>37.9748278</v>
      </c>
      <c r="AG78" s="47">
        <v>47.17293729</v>
      </c>
      <c r="AJ78" s="47" t="s">
        <v>454</v>
      </c>
      <c r="AK78" s="47">
        <v>0</v>
      </c>
      <c r="AL78" s="47">
        <v>28.200883000000001</v>
      </c>
      <c r="AM78" s="47">
        <v>26.942896940000001</v>
      </c>
      <c r="AN78" s="47">
        <v>37.6329955</v>
      </c>
      <c r="AO78" s="47">
        <v>20.947441569999999</v>
      </c>
      <c r="AQ78" s="47" t="s">
        <v>454</v>
      </c>
      <c r="AR78" s="47">
        <v>52.43093923</v>
      </c>
      <c r="AS78" s="47">
        <v>80.801526719999998</v>
      </c>
      <c r="AT78" s="47">
        <v>132.36263740000001</v>
      </c>
      <c r="AU78" s="47">
        <v>132.44060479999999</v>
      </c>
      <c r="AV78" s="47">
        <v>77.022274330000002</v>
      </c>
      <c r="AX78" s="47" t="s">
        <v>454</v>
      </c>
      <c r="AY78" s="47">
        <v>42.553021870000002</v>
      </c>
      <c r="BC78" s="47" t="s">
        <v>454</v>
      </c>
      <c r="BD78" s="47">
        <v>5.2889679000000003</v>
      </c>
      <c r="BE78" s="47">
        <v>3.3677706810000001</v>
      </c>
      <c r="BF78" s="47">
        <v>4.4524360950000004</v>
      </c>
      <c r="BG78" s="47">
        <v>30.816952480000001</v>
      </c>
      <c r="BH78" s="47">
        <v>8.0953858079999996</v>
      </c>
      <c r="BJ78" s="47" t="s">
        <v>454</v>
      </c>
      <c r="BK78" s="47">
        <v>48.09919661</v>
      </c>
      <c r="BL78" s="47">
        <v>45.951299810000002</v>
      </c>
      <c r="BM78" s="47">
        <v>39.065131510000001</v>
      </c>
      <c r="BN78" s="47">
        <v>37.116000849999999</v>
      </c>
      <c r="BO78" s="47">
        <v>28.430628200000001</v>
      </c>
      <c r="BQ78" s="47" t="s">
        <v>454</v>
      </c>
      <c r="BR78" s="47">
        <v>39.415477940000002</v>
      </c>
      <c r="BS78" s="47">
        <v>36.468614889999998</v>
      </c>
      <c r="BT78" s="47">
        <v>33.081130719999997</v>
      </c>
      <c r="BU78" s="47">
        <v>37.08672954</v>
      </c>
      <c r="BV78" s="47">
        <v>17.095201679999999</v>
      </c>
      <c r="BX78" s="47" t="s">
        <v>454</v>
      </c>
      <c r="BY78" s="47">
        <v>27.49761174</v>
      </c>
      <c r="BZ78" s="47">
        <v>31.45775647</v>
      </c>
      <c r="CE78" s="47" t="s">
        <v>454</v>
      </c>
      <c r="CF78" s="47">
        <v>7.6068672020000001</v>
      </c>
      <c r="CG78" s="47">
        <v>11.59426253</v>
      </c>
      <c r="CH78" s="47">
        <v>27.375200230000001</v>
      </c>
      <c r="CI78" s="47">
        <v>36.190369009999998</v>
      </c>
      <c r="CJ78" s="47">
        <v>14.36654367</v>
      </c>
      <c r="CL78" s="47" t="s">
        <v>454</v>
      </c>
      <c r="CM78" s="47">
        <v>0</v>
      </c>
      <c r="CN78" s="47">
        <v>26.972367640000002</v>
      </c>
      <c r="CO78" s="47">
        <v>10.394620010000001</v>
      </c>
      <c r="CP78" s="47">
        <v>1.445896171</v>
      </c>
      <c r="CS78" s="47" t="s">
        <v>454</v>
      </c>
      <c r="CT78" s="47">
        <v>46.752747730000003</v>
      </c>
      <c r="CU78" s="47">
        <v>5.580551872</v>
      </c>
      <c r="CV78" s="47">
        <v>31.042937340000002</v>
      </c>
      <c r="CW78" s="47">
        <v>36.093439770000003</v>
      </c>
      <c r="CX78" s="47">
        <v>48.439158460000002</v>
      </c>
    </row>
    <row r="79" spans="1:102" s="57" customFormat="1" x14ac:dyDescent="0.15">
      <c r="A79" s="57" t="s">
        <v>455</v>
      </c>
      <c r="B79" s="57">
        <v>0</v>
      </c>
      <c r="C79" s="57">
        <v>0</v>
      </c>
      <c r="D79" s="57">
        <v>0</v>
      </c>
      <c r="E79" s="57">
        <v>0</v>
      </c>
      <c r="F79" s="57">
        <v>0</v>
      </c>
      <c r="H79" s="57" t="s">
        <v>455</v>
      </c>
      <c r="I79" s="57">
        <v>81.950191570000001</v>
      </c>
      <c r="J79" s="57">
        <v>89.52105263</v>
      </c>
      <c r="K79" s="57">
        <v>85.063253610000004</v>
      </c>
      <c r="L79" s="57">
        <v>72.935168739999995</v>
      </c>
      <c r="M79" s="57">
        <v>73.221870100000004</v>
      </c>
      <c r="O79" s="57" t="s">
        <v>455</v>
      </c>
      <c r="P79" s="57">
        <v>0</v>
      </c>
      <c r="Q79" s="57">
        <v>0</v>
      </c>
      <c r="R79" s="57">
        <v>0</v>
      </c>
      <c r="V79" s="57" t="s">
        <v>455</v>
      </c>
      <c r="W79" s="57">
        <v>0</v>
      </c>
      <c r="X79" s="57">
        <v>0</v>
      </c>
      <c r="Y79" s="57">
        <v>0</v>
      </c>
      <c r="AC79" s="57" t="s">
        <v>455</v>
      </c>
      <c r="AD79" s="57">
        <v>0</v>
      </c>
      <c r="AE79" s="57">
        <v>0</v>
      </c>
      <c r="AF79" s="57">
        <v>0</v>
      </c>
      <c r="AG79" s="57">
        <v>0</v>
      </c>
      <c r="AJ79" s="57" t="s">
        <v>455</v>
      </c>
      <c r="AK79" s="57">
        <v>0</v>
      </c>
      <c r="AL79" s="57">
        <v>0</v>
      </c>
      <c r="AM79" s="57">
        <v>0</v>
      </c>
      <c r="AN79" s="57">
        <v>0</v>
      </c>
      <c r="AO79" s="57">
        <v>0</v>
      </c>
      <c r="AQ79" s="57" t="s">
        <v>455</v>
      </c>
      <c r="AR79" s="57">
        <v>0</v>
      </c>
      <c r="AS79" s="57">
        <v>0</v>
      </c>
      <c r="AT79" s="57">
        <v>0</v>
      </c>
      <c r="AU79" s="57">
        <v>0</v>
      </c>
      <c r="AV79" s="57">
        <v>0</v>
      </c>
      <c r="AX79" s="57" t="s">
        <v>455</v>
      </c>
      <c r="AY79" s="57">
        <v>0</v>
      </c>
      <c r="BC79" s="57" t="s">
        <v>455</v>
      </c>
      <c r="BD79" s="57">
        <v>0</v>
      </c>
      <c r="BE79" s="57">
        <v>0</v>
      </c>
      <c r="BF79" s="57">
        <v>0</v>
      </c>
      <c r="BG79" s="57">
        <v>0</v>
      </c>
      <c r="BH79" s="57">
        <v>0</v>
      </c>
      <c r="BJ79" s="57" t="s">
        <v>455</v>
      </c>
      <c r="BK79" s="57">
        <v>31.747098860000001</v>
      </c>
      <c r="BL79" s="57">
        <v>26.559768420000001</v>
      </c>
      <c r="BM79" s="57">
        <v>26.239473960000002</v>
      </c>
      <c r="BN79" s="57">
        <v>35.985366370000001</v>
      </c>
      <c r="BO79" s="57">
        <v>33.172487490000002</v>
      </c>
      <c r="BQ79" s="57" t="s">
        <v>455</v>
      </c>
      <c r="BR79" s="57">
        <v>0</v>
      </c>
      <c r="BS79" s="57">
        <v>0</v>
      </c>
      <c r="BT79" s="57">
        <v>0</v>
      </c>
      <c r="BU79" s="57">
        <v>0</v>
      </c>
      <c r="BV79" s="57">
        <v>0</v>
      </c>
      <c r="BX79" s="57" t="s">
        <v>455</v>
      </c>
      <c r="BY79" s="57">
        <v>0</v>
      </c>
      <c r="BZ79" s="57">
        <v>0</v>
      </c>
      <c r="CE79" s="57" t="s">
        <v>455</v>
      </c>
      <c r="CF79" s="57">
        <v>0</v>
      </c>
      <c r="CG79" s="57">
        <v>0</v>
      </c>
      <c r="CH79" s="57">
        <v>0</v>
      </c>
      <c r="CI79" s="57">
        <v>0</v>
      </c>
      <c r="CJ79" s="57">
        <v>0</v>
      </c>
      <c r="CL79" s="57" t="s">
        <v>455</v>
      </c>
      <c r="CM79" s="57">
        <v>0</v>
      </c>
      <c r="CN79" s="57">
        <v>0</v>
      </c>
      <c r="CO79" s="57">
        <v>0</v>
      </c>
      <c r="CP79" s="57">
        <v>0</v>
      </c>
      <c r="CS79" s="57" t="s">
        <v>455</v>
      </c>
      <c r="CT79" s="57">
        <v>0</v>
      </c>
      <c r="CU79" s="57">
        <v>4.3960368470000004</v>
      </c>
      <c r="CV79" s="57">
        <v>6.9622392289999997</v>
      </c>
      <c r="CW79" s="57">
        <v>8.7715203230000007</v>
      </c>
      <c r="CX79" s="57">
        <v>7.7998936360000002</v>
      </c>
    </row>
    <row r="80" spans="1:102" s="57" customFormat="1" x14ac:dyDescent="0.15">
      <c r="A80" s="57" t="s">
        <v>456</v>
      </c>
      <c r="B80" s="57">
        <v>3.4312318610000001</v>
      </c>
      <c r="C80" s="57">
        <v>3.2864718929999999</v>
      </c>
      <c r="D80" s="57">
        <v>4.9787087909999999</v>
      </c>
      <c r="E80" s="57">
        <v>4.8643269849999999</v>
      </c>
      <c r="F80" s="57">
        <v>4.076834066</v>
      </c>
      <c r="H80" s="57" t="s">
        <v>456</v>
      </c>
      <c r="I80" s="57">
        <v>4.1379224959999998</v>
      </c>
      <c r="J80" s="57">
        <v>3.6033333330000001</v>
      </c>
      <c r="K80" s="57">
        <v>3.9614183349999998</v>
      </c>
      <c r="L80" s="57">
        <v>4.0521934760000002</v>
      </c>
      <c r="M80" s="57">
        <v>4.2934934010000001</v>
      </c>
      <c r="O80" s="57" t="s">
        <v>456</v>
      </c>
      <c r="P80" s="57">
        <v>3.942995287</v>
      </c>
      <c r="Q80" s="57">
        <v>3.6556925410000001</v>
      </c>
      <c r="R80" s="57">
        <v>2.9178844389999998</v>
      </c>
      <c r="V80" s="57" t="s">
        <v>456</v>
      </c>
      <c r="W80" s="57">
        <v>6.4594871190000003</v>
      </c>
      <c r="X80" s="57">
        <v>6.4301654309999998</v>
      </c>
      <c r="Y80" s="57">
        <v>7.988366268</v>
      </c>
      <c r="AC80" s="57" t="s">
        <v>456</v>
      </c>
      <c r="AD80" s="57">
        <v>2.6179558090000001</v>
      </c>
      <c r="AE80" s="57">
        <v>2.9221934630000002</v>
      </c>
      <c r="AF80" s="57">
        <v>3.2444049239999999</v>
      </c>
      <c r="AG80" s="57">
        <v>3.0866890649999998</v>
      </c>
      <c r="AJ80" s="57" t="s">
        <v>456</v>
      </c>
      <c r="AK80" s="57">
        <v>3.6246236199999999</v>
      </c>
      <c r="AL80" s="57">
        <v>3.8182322489999998</v>
      </c>
      <c r="AM80" s="57">
        <v>4.0233965310000004</v>
      </c>
      <c r="AN80" s="57">
        <v>3.868618664</v>
      </c>
      <c r="AO80" s="57">
        <v>3.9275045899999999</v>
      </c>
      <c r="AQ80" s="57" t="s">
        <v>456</v>
      </c>
      <c r="AR80" s="57">
        <v>10.45491803</v>
      </c>
      <c r="AS80" s="57">
        <v>7.1346704870000002</v>
      </c>
      <c r="AT80" s="57">
        <v>2.9307875889999999</v>
      </c>
      <c r="AU80" s="57">
        <v>3.1631643999999999</v>
      </c>
      <c r="AV80" s="57">
        <v>6.1926040059999998</v>
      </c>
      <c r="AX80" s="57" t="s">
        <v>456</v>
      </c>
      <c r="AY80" s="57">
        <v>2.0179030650000001</v>
      </c>
      <c r="BC80" s="57" t="s">
        <v>456</v>
      </c>
      <c r="BD80" s="57">
        <v>3.7722894</v>
      </c>
      <c r="BE80" s="57">
        <v>3.6231445710000001</v>
      </c>
      <c r="BF80" s="57">
        <v>4.1213701719999998</v>
      </c>
      <c r="BG80" s="57">
        <v>3.6780613249999998</v>
      </c>
      <c r="BH80" s="57">
        <v>3.5836179590000001</v>
      </c>
      <c r="BJ80" s="57" t="s">
        <v>456</v>
      </c>
      <c r="BK80" s="57">
        <v>4.9101123600000003</v>
      </c>
      <c r="BL80" s="57">
        <v>4.2054934739999998</v>
      </c>
      <c r="BM80" s="57">
        <v>4.5346846059999999</v>
      </c>
      <c r="BN80" s="57">
        <v>4.696753309</v>
      </c>
      <c r="BO80" s="57">
        <v>4.799540092</v>
      </c>
      <c r="BQ80" s="57" t="s">
        <v>456</v>
      </c>
      <c r="BR80" s="57">
        <v>4.44229801</v>
      </c>
      <c r="BS80" s="57">
        <v>4.9870178679999997</v>
      </c>
      <c r="BT80" s="57">
        <v>5.947596398</v>
      </c>
      <c r="BU80" s="57">
        <v>7.086349652</v>
      </c>
      <c r="BV80" s="57">
        <v>5.7751517159999999</v>
      </c>
      <c r="BX80" s="57" t="s">
        <v>456</v>
      </c>
      <c r="BY80" s="57">
        <v>2.477545659</v>
      </c>
      <c r="BZ80" s="57">
        <v>2.6683500609999999</v>
      </c>
      <c r="CE80" s="57" t="s">
        <v>456</v>
      </c>
      <c r="CF80" s="57">
        <v>3.6647911620000002</v>
      </c>
      <c r="CG80" s="57">
        <v>3.6871835769999999</v>
      </c>
      <c r="CH80" s="57">
        <v>3.7183913930000001</v>
      </c>
      <c r="CI80" s="57">
        <v>3.2573697199999998</v>
      </c>
      <c r="CJ80" s="57">
        <v>2.7279021459999999</v>
      </c>
      <c r="CL80" s="57" t="s">
        <v>456</v>
      </c>
      <c r="CM80" s="57">
        <v>3.961391205</v>
      </c>
      <c r="CN80" s="57">
        <v>3.816658286</v>
      </c>
      <c r="CO80" s="57">
        <v>3.739293661</v>
      </c>
      <c r="CP80" s="57">
        <v>3.9167313689999999</v>
      </c>
      <c r="CS80" s="57" t="s">
        <v>456</v>
      </c>
      <c r="CT80" s="57">
        <v>3.300935409</v>
      </c>
      <c r="CU80" s="57">
        <v>6.1245905909999996</v>
      </c>
      <c r="CV80" s="57">
        <v>5.1857995209999999</v>
      </c>
      <c r="CW80" s="57">
        <v>5.2652756040000002</v>
      </c>
      <c r="CX80" s="57">
        <v>5.3630229419999997</v>
      </c>
    </row>
    <row r="81" spans="1:102" s="148" customFormat="1" x14ac:dyDescent="0.15">
      <c r="A81" s="148" t="s">
        <v>457</v>
      </c>
      <c r="B81" s="148">
        <v>22.405975399999999</v>
      </c>
      <c r="C81" s="148">
        <v>15.71540881</v>
      </c>
      <c r="D81" s="148">
        <v>11.02864939</v>
      </c>
      <c r="E81" s="148">
        <v>13.06275304</v>
      </c>
      <c r="F81" s="148">
        <v>13.42535211</v>
      </c>
      <c r="H81" s="148" t="s">
        <v>457</v>
      </c>
      <c r="I81" s="148">
        <v>5.2762803229999999</v>
      </c>
      <c r="J81" s="148">
        <v>4.0254237289999999</v>
      </c>
      <c r="K81" s="148">
        <v>5.2479253110000004</v>
      </c>
      <c r="L81" s="148">
        <v>5.2129629629999998</v>
      </c>
      <c r="M81" s="148">
        <v>5.5033495690000001</v>
      </c>
      <c r="O81" s="148" t="s">
        <v>457</v>
      </c>
      <c r="P81" s="148">
        <v>8.0451148339999996</v>
      </c>
      <c r="Q81" s="148">
        <v>19.02569416</v>
      </c>
      <c r="R81" s="148">
        <v>105.2988848</v>
      </c>
      <c r="V81" s="148" t="s">
        <v>457</v>
      </c>
      <c r="W81" s="148">
        <v>5.6403434790000002</v>
      </c>
      <c r="X81" s="148">
        <v>6.9765274420000001</v>
      </c>
      <c r="Y81" s="148">
        <v>5.5328448049999999</v>
      </c>
      <c r="AC81" s="148" t="s">
        <v>457</v>
      </c>
      <c r="AD81" s="148">
        <v>11.98031402</v>
      </c>
      <c r="AE81" s="148">
        <v>18.294095169999999</v>
      </c>
      <c r="AF81" s="148">
        <v>9.6116301550000003</v>
      </c>
      <c r="AG81" s="148">
        <v>7.7374872320000003</v>
      </c>
      <c r="AJ81" s="148" t="s">
        <v>457</v>
      </c>
      <c r="AL81" s="148">
        <v>12.942857139999999</v>
      </c>
      <c r="AM81" s="148">
        <v>13.54716981</v>
      </c>
      <c r="AN81" s="148">
        <v>9.6989356069999992</v>
      </c>
      <c r="AO81" s="148">
        <v>17.424562259999998</v>
      </c>
      <c r="AQ81" s="148" t="s">
        <v>457</v>
      </c>
      <c r="AR81" s="148">
        <v>6.961538462</v>
      </c>
      <c r="AS81" s="148">
        <v>4.5172413789999997</v>
      </c>
      <c r="AT81" s="148">
        <v>2.7575757580000002</v>
      </c>
      <c r="AU81" s="148">
        <v>2.7559523810000002</v>
      </c>
      <c r="AV81" s="148">
        <v>4.738888889</v>
      </c>
      <c r="AX81" s="148" t="s">
        <v>457</v>
      </c>
      <c r="AY81" s="148">
        <v>8.5775341909999998</v>
      </c>
      <c r="BC81" s="148" t="s">
        <v>457</v>
      </c>
      <c r="BD81" s="148">
        <v>69.011574069999995</v>
      </c>
      <c r="BE81" s="148">
        <v>108.380301</v>
      </c>
      <c r="BF81" s="148">
        <v>81.977594339999996</v>
      </c>
      <c r="BG81" s="148">
        <v>11.84413028</v>
      </c>
      <c r="BH81" s="148">
        <v>45.08741259</v>
      </c>
      <c r="BJ81" s="148" t="s">
        <v>457</v>
      </c>
      <c r="BK81" s="148">
        <v>7.5884843350000004</v>
      </c>
      <c r="BL81" s="148">
        <v>7.9431920649999999</v>
      </c>
      <c r="BM81" s="148">
        <v>9.3433705679999992</v>
      </c>
      <c r="BN81" s="148">
        <v>9.8340336130000008</v>
      </c>
      <c r="BO81" s="148">
        <v>12.83826715</v>
      </c>
      <c r="BQ81" s="148" t="s">
        <v>457</v>
      </c>
      <c r="BR81" s="148">
        <v>9.2603215559999992</v>
      </c>
      <c r="BS81" s="148">
        <v>10.00860606</v>
      </c>
      <c r="BT81" s="148">
        <v>11.03348018</v>
      </c>
      <c r="BU81" s="148">
        <v>9.8417952880000001</v>
      </c>
      <c r="BV81" s="148">
        <v>21.35102041</v>
      </c>
      <c r="BX81" s="148" t="s">
        <v>457</v>
      </c>
      <c r="BY81" s="148">
        <v>13.273880050000001</v>
      </c>
      <c r="BZ81" s="148">
        <v>11.602861770000001</v>
      </c>
      <c r="CE81" s="148" t="s">
        <v>457</v>
      </c>
      <c r="CF81" s="148">
        <v>47.982959389999998</v>
      </c>
      <c r="CG81" s="148">
        <v>31.481088079999999</v>
      </c>
      <c r="CH81" s="148">
        <v>13.33323581</v>
      </c>
      <c r="CI81" s="148">
        <v>10.08555619</v>
      </c>
      <c r="CJ81" s="148">
        <v>25.40625</v>
      </c>
      <c r="CL81" s="148" t="s">
        <v>457</v>
      </c>
      <c r="CN81" s="148">
        <v>13.532367819999999</v>
      </c>
      <c r="CO81" s="148">
        <v>35.114318709999999</v>
      </c>
      <c r="CP81" s="148">
        <v>252.43859649999999</v>
      </c>
      <c r="CS81" s="148" t="s">
        <v>457</v>
      </c>
      <c r="CT81" s="148">
        <v>7.8070277739999998</v>
      </c>
      <c r="CU81" s="148">
        <v>65.405717640000006</v>
      </c>
      <c r="CV81" s="148">
        <v>11.757907960000001</v>
      </c>
      <c r="CW81" s="148">
        <v>10.112641030000001</v>
      </c>
      <c r="CX81" s="148">
        <v>7.5352258719999998</v>
      </c>
    </row>
    <row r="82" spans="1:102" s="57" customFormat="1" x14ac:dyDescent="0.15">
      <c r="A82" s="57" t="s">
        <v>462</v>
      </c>
      <c r="H82" s="57" t="s">
        <v>462</v>
      </c>
      <c r="I82" s="57">
        <v>4.453924915</v>
      </c>
      <c r="J82" s="57">
        <v>4.0772532190000002</v>
      </c>
      <c r="K82" s="57">
        <v>4.2909245120000001</v>
      </c>
      <c r="L82" s="57">
        <v>5.0044444439999998</v>
      </c>
      <c r="M82" s="57">
        <v>4.9848494649999999</v>
      </c>
      <c r="O82" s="57" t="s">
        <v>462</v>
      </c>
      <c r="V82" s="57" t="s">
        <v>462</v>
      </c>
      <c r="AC82" s="57" t="s">
        <v>462</v>
      </c>
      <c r="AJ82" s="57" t="s">
        <v>462</v>
      </c>
      <c r="AQ82" s="57" t="s">
        <v>462</v>
      </c>
      <c r="AX82" s="57" t="s">
        <v>462</v>
      </c>
      <c r="BC82" s="57" t="s">
        <v>462</v>
      </c>
      <c r="BJ82" s="57" t="s">
        <v>462</v>
      </c>
      <c r="BK82" s="57">
        <v>11.49711353</v>
      </c>
      <c r="BL82" s="57">
        <v>13.7425897</v>
      </c>
      <c r="BM82" s="57">
        <v>13.910339840000001</v>
      </c>
      <c r="BN82" s="57">
        <v>10.143011919999999</v>
      </c>
      <c r="BO82" s="57">
        <v>11.00309406</v>
      </c>
      <c r="BQ82" s="57" t="s">
        <v>462</v>
      </c>
      <c r="BX82" s="57" t="s">
        <v>462</v>
      </c>
      <c r="CE82" s="57" t="s">
        <v>462</v>
      </c>
      <c r="CL82" s="57" t="s">
        <v>462</v>
      </c>
      <c r="CS82" s="57" t="s">
        <v>462</v>
      </c>
      <c r="CU82" s="57">
        <v>83.029331339999999</v>
      </c>
      <c r="CV82" s="57">
        <v>52.425661910000002</v>
      </c>
      <c r="CW82" s="57">
        <v>41.611942579999997</v>
      </c>
      <c r="CX82" s="57">
        <v>46.795509920000001</v>
      </c>
    </row>
    <row r="83" spans="1:102" s="57" customFormat="1" x14ac:dyDescent="0.15">
      <c r="A83" s="57" t="s">
        <v>461</v>
      </c>
      <c r="B83" s="57">
        <v>-0.65335254060000003</v>
      </c>
      <c r="C83" s="57">
        <v>-0.24233073150000001</v>
      </c>
      <c r="D83" s="57">
        <v>-5.1629578260000003E-2</v>
      </c>
      <c r="E83" s="57">
        <v>-0.1496509157</v>
      </c>
      <c r="F83" s="57">
        <v>-0.285150079</v>
      </c>
      <c r="H83" s="57" t="s">
        <v>461</v>
      </c>
      <c r="I83" s="57">
        <v>0.77625687600000004</v>
      </c>
      <c r="J83" s="57">
        <v>0.57067757009999998</v>
      </c>
      <c r="K83" s="57">
        <v>0.24699296470000001</v>
      </c>
      <c r="L83" s="57">
        <v>0.32884577310000002</v>
      </c>
      <c r="M83" s="57">
        <v>5.3274898750000001E-2</v>
      </c>
      <c r="O83" s="57" t="s">
        <v>461</v>
      </c>
      <c r="P83" s="57">
        <v>-0.2239479281</v>
      </c>
      <c r="Q83" s="57">
        <v>-0.1063999155</v>
      </c>
      <c r="R83" s="57">
        <v>-0.19104926920000001</v>
      </c>
      <c r="V83" s="57" t="s">
        <v>461</v>
      </c>
      <c r="W83" s="57">
        <v>-0.3190851167</v>
      </c>
      <c r="X83" s="57">
        <v>-0.14611844199999999</v>
      </c>
      <c r="Y83" s="57">
        <v>-0.14580313789999999</v>
      </c>
      <c r="AC83" s="57" t="s">
        <v>461</v>
      </c>
      <c r="AD83" s="57">
        <v>-0.49542725869999998</v>
      </c>
      <c r="AE83" s="57">
        <v>-0.23743629199999999</v>
      </c>
      <c r="AF83" s="57">
        <v>-9.2867467379999999E-2</v>
      </c>
      <c r="AG83" s="57">
        <v>-0.14005394700000001</v>
      </c>
      <c r="AJ83" s="57" t="s">
        <v>461</v>
      </c>
      <c r="AK83" s="57">
        <v>0.25040680360000001</v>
      </c>
      <c r="AL83" s="57">
        <v>0.24424441750000001</v>
      </c>
      <c r="AM83" s="57">
        <v>0.2313662856</v>
      </c>
      <c r="AN83" s="57">
        <v>0.21771482210000001</v>
      </c>
      <c r="AO83" s="57">
        <v>0.22302654659999999</v>
      </c>
      <c r="AQ83" s="57" t="s">
        <v>461</v>
      </c>
      <c r="AR83" s="57">
        <v>-1.1080000000000001</v>
      </c>
      <c r="AS83" s="57">
        <v>388.7</v>
      </c>
      <c r="AT83" s="57">
        <v>5.4025792959999999E-3</v>
      </c>
      <c r="AU83" s="57">
        <v>0.22655783400000001</v>
      </c>
      <c r="AV83" s="57">
        <v>-3.039862346E-2</v>
      </c>
      <c r="AX83" s="57" t="s">
        <v>461</v>
      </c>
      <c r="AY83" s="57">
        <v>-0.16422520639999999</v>
      </c>
      <c r="BC83" s="57" t="s">
        <v>461</v>
      </c>
      <c r="BD83" s="57">
        <v>0.16248620380000001</v>
      </c>
      <c r="BE83" s="57">
        <v>0.2263932635</v>
      </c>
      <c r="BF83" s="57">
        <v>0.1792540389</v>
      </c>
      <c r="BG83" s="57">
        <v>0.1600719575</v>
      </c>
      <c r="BH83" s="57">
        <v>0.1177141793</v>
      </c>
      <c r="BJ83" s="57" t="s">
        <v>461</v>
      </c>
      <c r="BK83" s="57">
        <v>0.25659600240000002</v>
      </c>
      <c r="BL83" s="57">
        <v>0.29572784810000002</v>
      </c>
      <c r="BM83" s="57">
        <v>0.34616186589999998</v>
      </c>
      <c r="BN83" s="57">
        <v>2.5460605500000001E-3</v>
      </c>
      <c r="BO83" s="57">
        <v>0.1452893237</v>
      </c>
      <c r="BQ83" s="57" t="s">
        <v>461</v>
      </c>
      <c r="BR83" s="57">
        <v>-0.1155466118</v>
      </c>
      <c r="BS83" s="57">
        <v>-8.1409553110000001E-3</v>
      </c>
      <c r="BT83" s="57">
        <v>0.10104272810000001</v>
      </c>
      <c r="BU83" s="57">
        <v>0.10084624120000001</v>
      </c>
      <c r="BV83" s="57">
        <v>4.5244586330000003E-2</v>
      </c>
      <c r="BX83" s="57" t="s">
        <v>461</v>
      </c>
      <c r="BY83" s="57">
        <v>6.7990240669999993E-2</v>
      </c>
      <c r="BZ83" s="57">
        <v>-0.434763707</v>
      </c>
      <c r="CE83" s="57" t="s">
        <v>461</v>
      </c>
      <c r="CF83" s="57">
        <v>1.161427041</v>
      </c>
      <c r="CG83" s="57">
        <v>-1.3818077609999999</v>
      </c>
      <c r="CH83" s="57">
        <v>-0.64742449020000004</v>
      </c>
      <c r="CI83" s="57">
        <v>-0.63611585110000002</v>
      </c>
      <c r="CJ83" s="57">
        <v>-1.882581874</v>
      </c>
      <c r="CL83" s="57" t="s">
        <v>461</v>
      </c>
      <c r="CM83" s="57">
        <v>-0.21678672439999999</v>
      </c>
      <c r="CN83" s="57">
        <v>-0.28361596919999998</v>
      </c>
      <c r="CO83" s="57">
        <v>-1.0010919570000001</v>
      </c>
      <c r="CP83" s="57">
        <v>-0.6038041113</v>
      </c>
      <c r="CS83" s="57" t="s">
        <v>461</v>
      </c>
      <c r="CT83" s="57">
        <v>0.47032063299999999</v>
      </c>
      <c r="CU83" s="57">
        <v>-0.1828142941</v>
      </c>
      <c r="CV83" s="57">
        <v>-0.36685403030000002</v>
      </c>
      <c r="CW83" s="57">
        <v>-0.37380879900000002</v>
      </c>
      <c r="CX83" s="57">
        <v>-0.40773962969999999</v>
      </c>
    </row>
    <row r="84" spans="1:102" s="47" customFormat="1" x14ac:dyDescent="0.15">
      <c r="A84" s="47" t="s">
        <v>458</v>
      </c>
      <c r="B84" s="47">
        <v>-1.203319502</v>
      </c>
      <c r="C84" s="47">
        <v>-2.2125902989999999</v>
      </c>
      <c r="D84" s="47">
        <v>-1.388359788</v>
      </c>
      <c r="E84" s="47">
        <v>-1.221374046</v>
      </c>
      <c r="F84" s="47">
        <v>-1.803532009</v>
      </c>
      <c r="H84" s="47" t="s">
        <v>458</v>
      </c>
      <c r="I84" s="47">
        <v>-1.813112745</v>
      </c>
      <c r="J84" s="47">
        <v>-0.77668106110000001</v>
      </c>
      <c r="K84" s="47">
        <v>-0.53918128649999997</v>
      </c>
      <c r="L84" s="47">
        <v>-0.31342400949999999</v>
      </c>
      <c r="M84" s="47">
        <v>-0.77624989239999997</v>
      </c>
      <c r="O84" s="47" t="s">
        <v>458</v>
      </c>
      <c r="P84" s="47">
        <v>-0.58262408399999999</v>
      </c>
      <c r="Q84" s="47">
        <v>-0.29318595120000002</v>
      </c>
      <c r="R84" s="47">
        <v>-0.5908808472</v>
      </c>
      <c r="V84" s="47" t="s">
        <v>458</v>
      </c>
      <c r="W84" s="47">
        <v>-0.34252232599999999</v>
      </c>
      <c r="X84" s="47">
        <v>-0.25006171319999998</v>
      </c>
      <c r="Y84" s="47">
        <v>-0.3915013738</v>
      </c>
      <c r="AC84" s="47" t="s">
        <v>458</v>
      </c>
      <c r="AD84" s="47">
        <v>-0.42974774059999998</v>
      </c>
      <c r="AE84" s="47">
        <v>-0.40061705959999999</v>
      </c>
      <c r="AF84" s="47">
        <v>-0.24409627240000001</v>
      </c>
      <c r="AG84" s="47">
        <v>-0.23747280100000001</v>
      </c>
      <c r="AJ84" s="47" t="s">
        <v>458</v>
      </c>
      <c r="AK84" s="47">
        <v>-0.1131672598</v>
      </c>
      <c r="AL84" s="47">
        <v>-0.137366548</v>
      </c>
      <c r="AM84" s="47">
        <v>-0.17028270870000001</v>
      </c>
      <c r="AN84" s="47">
        <v>-0.10755298000000001</v>
      </c>
      <c r="AO84" s="47">
        <v>-0.17270883579999999</v>
      </c>
      <c r="AQ84" s="47" t="s">
        <v>458</v>
      </c>
      <c r="AR84" s="47">
        <v>-1.018675722E-2</v>
      </c>
      <c r="AS84" s="47">
        <v>-0.14471544720000001</v>
      </c>
      <c r="AT84" s="47">
        <v>-0.32753164559999998</v>
      </c>
      <c r="AU84" s="47">
        <v>-0.23051948050000001</v>
      </c>
      <c r="AV84" s="47">
        <v>-0.1132686084</v>
      </c>
      <c r="AX84" s="47" t="s">
        <v>458</v>
      </c>
      <c r="AY84" s="47">
        <v>-3.6091318560000002E-2</v>
      </c>
      <c r="BC84" s="47" t="s">
        <v>458</v>
      </c>
      <c r="BD84" s="47">
        <v>-0.65906229930000004</v>
      </c>
      <c r="BE84" s="47">
        <v>-0.76689560089999997</v>
      </c>
      <c r="BF84" s="47">
        <v>-0.70564299419999998</v>
      </c>
      <c r="BG84" s="47">
        <v>-0.58583702029999996</v>
      </c>
      <c r="BH84" s="47">
        <v>-1.0100152229999999</v>
      </c>
      <c r="BJ84" s="47" t="s">
        <v>458</v>
      </c>
      <c r="BK84" s="47">
        <v>-0.16390336329999999</v>
      </c>
      <c r="BL84" s="47">
        <v>-0.1817752597</v>
      </c>
      <c r="BM84" s="47">
        <v>-0.20413204579999999</v>
      </c>
      <c r="BN84" s="47">
        <v>-0.1708666257</v>
      </c>
      <c r="BO84" s="47">
        <v>-0.1909288968</v>
      </c>
      <c r="BQ84" s="47" t="s">
        <v>458</v>
      </c>
      <c r="BR84" s="47">
        <v>-0.2251960647</v>
      </c>
      <c r="BS84" s="47">
        <v>-0.19086697529999999</v>
      </c>
      <c r="BT84" s="47">
        <v>-0.18719543329999999</v>
      </c>
      <c r="BU84" s="47">
        <v>-0.23809710740000001</v>
      </c>
      <c r="BV84" s="47">
        <v>-0.19403111249999999</v>
      </c>
      <c r="BX84" s="47" t="s">
        <v>458</v>
      </c>
      <c r="BY84" s="47">
        <v>-5.0187364739999997E-2</v>
      </c>
      <c r="BZ84" s="47">
        <v>-7.7804577010000001E-2</v>
      </c>
      <c r="CE84" s="47" t="s">
        <v>458</v>
      </c>
      <c r="CF84" s="47">
        <v>-0.33699753240000002</v>
      </c>
      <c r="CG84" s="47">
        <v>-0.38858944490000003</v>
      </c>
      <c r="CH84" s="47">
        <v>-0.72878503480000001</v>
      </c>
      <c r="CI84" s="47">
        <v>-0.34608477869999998</v>
      </c>
      <c r="CJ84" s="47">
        <v>-0.13936179009999999</v>
      </c>
      <c r="CL84" s="47" t="s">
        <v>458</v>
      </c>
      <c r="CM84" s="47">
        <v>-6.1671068830000002E-2</v>
      </c>
      <c r="CN84" s="47">
        <v>-0.20074448810000001</v>
      </c>
      <c r="CO84" s="47">
        <v>-0.2153227654</v>
      </c>
      <c r="CP84" s="47">
        <v>-0.1068214425</v>
      </c>
      <c r="CS84" s="47" t="s">
        <v>458</v>
      </c>
      <c r="CT84" s="47">
        <v>-0.1076747285</v>
      </c>
      <c r="CU84" s="47">
        <v>-0.1178909846</v>
      </c>
      <c r="CV84" s="47">
        <v>-0.22006524029999999</v>
      </c>
      <c r="CW84" s="47">
        <v>-0.26640566449999997</v>
      </c>
      <c r="CX84" s="47">
        <v>-0.24628565960000001</v>
      </c>
    </row>
    <row r="85" spans="1:102" s="47" customFormat="1" x14ac:dyDescent="0.15"/>
    <row r="86" spans="1:102" s="47" customFormat="1" x14ac:dyDescent="0.15"/>
    <row r="87" spans="1:102" s="47" customFormat="1" x14ac:dyDescent="0.15"/>
    <row r="88" spans="1:102" s="47" customFormat="1" x14ac:dyDescent="0.15"/>
    <row r="89" spans="1:102" s="47" customFormat="1" x14ac:dyDescent="0.15"/>
    <row r="90" spans="1:102" s="47" customFormat="1" x14ac:dyDescent="0.15"/>
    <row r="91" spans="1:102" s="47" customFormat="1" x14ac:dyDescent="0.15"/>
    <row r="92" spans="1:102" s="47" customFormat="1" x14ac:dyDescent="0.15"/>
    <row r="93" spans="1:102" s="47" customFormat="1" x14ac:dyDescent="0.15"/>
    <row r="94" spans="1:102" s="47" customFormat="1" x14ac:dyDescent="0.15"/>
    <row r="95" spans="1:102" s="47" customFormat="1" x14ac:dyDescent="0.15"/>
    <row r="96" spans="1:102" s="47" customFormat="1" x14ac:dyDescent="0.15"/>
    <row r="97" s="47" customFormat="1" x14ac:dyDescent="0.15"/>
    <row r="98" s="47" customFormat="1" x14ac:dyDescent="0.15"/>
    <row r="99" s="47" customFormat="1" x14ac:dyDescent="0.15"/>
    <row r="100" s="47" customFormat="1" x14ac:dyDescent="0.15"/>
    <row r="101" s="47" customFormat="1" x14ac:dyDescent="0.15"/>
    <row r="102" s="47" customFormat="1" x14ac:dyDescent="0.15"/>
    <row r="103" s="47" customFormat="1" x14ac:dyDescent="0.15"/>
    <row r="104" s="47" customFormat="1" x14ac:dyDescent="0.15"/>
    <row r="105" s="47" customFormat="1" x14ac:dyDescent="0.15"/>
    <row r="106" s="47" customFormat="1" x14ac:dyDescent="0.15"/>
    <row r="107" s="47" customFormat="1" x14ac:dyDescent="0.15"/>
    <row r="108" s="47" customFormat="1" x14ac:dyDescent="0.15"/>
    <row r="109" s="47" customFormat="1" x14ac:dyDescent="0.15"/>
    <row r="110" s="47" customFormat="1" x14ac:dyDescent="0.15"/>
    <row r="111" s="47" customFormat="1" x14ac:dyDescent="0.15"/>
    <row r="112" s="47" customFormat="1" x14ac:dyDescent="0.15"/>
    <row r="113" spans="2:99" s="47" customFormat="1" x14ac:dyDescent="0.15"/>
    <row r="114" spans="2:99" s="47" customFormat="1" x14ac:dyDescent="0.15"/>
    <row r="115" spans="2:99" s="47" customFormat="1" x14ac:dyDescent="0.15"/>
    <row r="116" spans="2:99" s="47" customFormat="1" x14ac:dyDescent="0.15"/>
    <row r="117" spans="2:99" s="47" customFormat="1" x14ac:dyDescent="0.15"/>
    <row r="118" spans="2:99" s="47" customFormat="1" x14ac:dyDescent="0.15"/>
    <row r="119" spans="2:99" s="47" customFormat="1" x14ac:dyDescent="0.15"/>
    <row r="120" spans="2:99" s="47" customFormat="1" x14ac:dyDescent="0.15">
      <c r="B120" s="189"/>
      <c r="C120" s="189"/>
      <c r="D120" s="189"/>
      <c r="E120" s="189"/>
      <c r="F120" s="189"/>
      <c r="I120" s="189"/>
      <c r="J120" s="189"/>
      <c r="K120" s="189"/>
      <c r="L120" s="189"/>
      <c r="M120" s="189"/>
      <c r="P120" s="189"/>
      <c r="Q120" s="189"/>
      <c r="R120" s="189"/>
      <c r="W120" s="189"/>
      <c r="X120" s="189"/>
      <c r="Y120" s="189"/>
      <c r="AD120" s="189"/>
      <c r="AE120" s="189"/>
      <c r="AF120" s="189"/>
      <c r="AG120" s="189"/>
      <c r="AM120" s="189"/>
      <c r="AN120" s="189"/>
      <c r="AO120" s="189"/>
      <c r="AR120" s="189"/>
      <c r="AS120" s="189"/>
      <c r="AT120" s="189"/>
      <c r="AU120" s="189"/>
      <c r="AV120" s="189"/>
      <c r="AX120" s="1"/>
      <c r="AY120" s="1"/>
      <c r="BD120" s="189"/>
      <c r="BE120" s="189"/>
      <c r="BF120" s="189"/>
      <c r="BG120" s="189"/>
      <c r="BH120" s="189"/>
      <c r="BK120" s="189"/>
      <c r="BL120" s="189"/>
      <c r="BM120" s="189"/>
      <c r="BN120" s="189"/>
      <c r="BO120" s="189"/>
      <c r="BT120" s="189"/>
      <c r="BU120" s="189"/>
      <c r="BV120" s="189"/>
      <c r="BY120" s="189"/>
      <c r="BZ120" s="189"/>
      <c r="CF120" s="189"/>
      <c r="CG120" s="189"/>
      <c r="CH120" s="189"/>
      <c r="CI120" s="189"/>
      <c r="CJ120" s="189"/>
      <c r="CM120" s="189"/>
      <c r="CN120" s="189"/>
      <c r="CO120" s="189"/>
      <c r="CP120" s="189"/>
      <c r="CT120" s="189"/>
      <c r="CU120" s="189"/>
    </row>
    <row r="121" spans="2:99" x14ac:dyDescent="0.15">
      <c r="B121" s="17"/>
      <c r="C121" s="17"/>
      <c r="D121" s="17"/>
      <c r="E121" s="17"/>
      <c r="F121" s="17"/>
      <c r="I121" s="17"/>
      <c r="J121" s="17"/>
      <c r="K121" s="17"/>
      <c r="L121" s="17"/>
      <c r="M121" s="17"/>
      <c r="P121" s="17"/>
      <c r="Q121" s="17"/>
      <c r="R121" s="17"/>
      <c r="W121" s="17"/>
      <c r="X121" s="17"/>
      <c r="Y121" s="17"/>
      <c r="AD121" s="17"/>
      <c r="AE121" s="17"/>
      <c r="AF121" s="17"/>
      <c r="AG121" s="17"/>
      <c r="AM121" s="17"/>
      <c r="AN121" s="17"/>
      <c r="AO121" s="17"/>
      <c r="AR121" s="17"/>
      <c r="AS121" s="17"/>
      <c r="AT121" s="17"/>
      <c r="AU121" s="17"/>
      <c r="AV121" s="17"/>
      <c r="BD121" s="17"/>
      <c r="BE121" s="17"/>
      <c r="BF121" s="17"/>
      <c r="BG121" s="17"/>
      <c r="BH121" s="17"/>
      <c r="BK121" s="17"/>
      <c r="BL121" s="17"/>
      <c r="BM121" s="17"/>
      <c r="BN121" s="17"/>
      <c r="BO121" s="17"/>
      <c r="BT121" s="17"/>
      <c r="BU121" s="17"/>
      <c r="BV121" s="17"/>
      <c r="BY121" s="17"/>
      <c r="BZ121" s="17"/>
      <c r="CF121" s="17"/>
      <c r="CG121" s="17"/>
      <c r="CH121" s="17"/>
      <c r="CI121" s="17"/>
      <c r="CJ121" s="17"/>
      <c r="CM121" s="17"/>
      <c r="CN121" s="17"/>
      <c r="CO121" s="17"/>
      <c r="CP121" s="17"/>
      <c r="CT121" s="17"/>
      <c r="CU121" s="17"/>
    </row>
  </sheetData>
  <mergeCells count="7">
    <mergeCell ref="BI6:BN6"/>
    <mergeCell ref="AW6:BH6"/>
    <mergeCell ref="G6:L6"/>
    <mergeCell ref="H2:L2"/>
    <mergeCell ref="A7:B7"/>
    <mergeCell ref="M6:AP6"/>
    <mergeCell ref="AQ6:AV6"/>
  </mergeCells>
  <conditionalFormatting sqref="G7:BN22">
    <cfRule type="cellIs" dxfId="0" priority="1" operator="equal">
      <formula>0</formula>
    </cfRule>
  </conditionalFormatting>
  <hyperlinks>
    <hyperlink ref="AO59" r:id="rId1" display="https://www.sec.gov/Archives/edgar/data/1327567/000132756717000027/panw-7312017x10k.htm" xr:uid="{8DC93965-FA9A-F040-B813-CC585888893B}"/>
    <hyperlink ref="AO58" r:id="rId2" display="https://www.sec.gov/Archives/edgar/data/1327567/000132756717000027/0001327567-17-000027-index.html" xr:uid="{096BB1BF-928C-9842-A48F-813BFAB7DD26}"/>
    <hyperlink ref="AN59" r:id="rId3" display="https://www.sec.gov/Archives/edgar/data/1327567/000132756718000024/panw-7312018x10k.htm" xr:uid="{7C03C3B8-F73E-AF44-A0C8-85C8B8ECD595}"/>
    <hyperlink ref="AN58" r:id="rId4" display="https://www.sec.gov/Archives/edgar/data/1327567/000132756718000024/0001327567-18-000024-index.html" xr:uid="{D3BFB971-8217-C646-BC3E-D1D1C98011C7}"/>
    <hyperlink ref="AM59" r:id="rId5" display="https://www.sec.gov/Archives/edgar/data/1327567/000132756719000032/panw-7312019x10k.htm" xr:uid="{9419D32B-3CE4-AD47-8025-02CAC67E1CE5}"/>
    <hyperlink ref="AM58" r:id="rId6" display="https://www.sec.gov/Archives/edgar/data/1327567/000132756719000032/0001327567-19-000032-index.html" xr:uid="{8D61F8DB-5E80-0B42-A891-A106FE3CEB87}"/>
    <hyperlink ref="AL59" r:id="rId7" display="https://www.sec.gov/Archives/edgar/data/1327567/000132756720000032/panw-20200731.htm" xr:uid="{A77435A4-11D4-1F4B-A6F3-0C3358259791}"/>
    <hyperlink ref="AL58" r:id="rId8" display="https://www.sec.gov/Archives/edgar/data/1327567/000132756720000032/0001327567-20-000032-index.htm" xr:uid="{95584D01-C60B-6144-9218-645C7C1FC31A}"/>
    <hyperlink ref="AK59" r:id="rId9" display="https://www.sec.gov/Archives/edgar/data/1327567/000132756721000029/panw-20210731.htm" xr:uid="{0810FD7E-CAC2-6F4C-BD51-D53EA3B7EA4C}"/>
    <hyperlink ref="AK58" r:id="rId10" display="https://www.sec.gov/Archives/edgar/data/1327567/000132756721000029/0001327567-21-000029-index.htm" xr:uid="{7AE991F0-F6B3-E44B-B577-FF0F33D15536}"/>
    <hyperlink ref="DM59" r:id="rId11" display="https://www.sec.gov/Archives/edgar/data/1560327/000156032718000032/rapid710-k.htm" xr:uid="{53F43EA2-7131-8B40-B69D-7930A4C2810E}"/>
    <hyperlink ref="DE58" r:id="rId12" display="https://www.sec.gov/Archives/edgar/data/1560327/000156032718000032/0001560327-18-000032-index.htm" xr:uid="{4102207C-DE92-A741-8561-1A0E3A0B7B90}"/>
    <hyperlink ref="DL59" r:id="rId13" display="https://www.sec.gov/Archives/edgar/data/1560327/000156032719000046/rapid7201810-k.htm" xr:uid="{E2FC3AF0-F1C6-9A46-9413-5CC9BFFE01D3}"/>
    <hyperlink ref="DD58" r:id="rId14" display="https://www.sec.gov/Archives/edgar/data/1560327/000156032719000046/0001560327-19-000046-index.htm" xr:uid="{146E1662-BEB9-E54D-AC75-C91B6AF73DBD}"/>
    <hyperlink ref="DK59" r:id="rId15" display="https://www.sec.gov/Archives/edgar/data/1560327/000156032720000046/rp-20191231.htm" xr:uid="{6253EA22-ADED-2C4D-9D93-A05B3F8433A7}"/>
    <hyperlink ref="DC58" r:id="rId16" display="https://www.sec.gov/Archives/edgar/data/1560327/000156032720000046/0001560327-20-000046-index.htm" xr:uid="{27E25776-D2AB-2F49-B052-EB3E6240D6DB}"/>
    <hyperlink ref="DJ59" r:id="rId17" display="https://www.sec.gov/Archives/edgar/data/1560327/000156032721000043/rp-20201231.htm" xr:uid="{2A6D24F9-C7D4-2F4D-B6DC-874C9D29372E}"/>
    <hyperlink ref="DB58" r:id="rId18" display="https://www.sec.gov/Archives/edgar/data/1560327/000156032721000043/0001560327-21-000043-index.htm" xr:uid="{BA8DC2DF-5AD2-1D40-B205-4EE6C21D1A71}"/>
    <hyperlink ref="DI59" r:id="rId19" display="https://www.sec.gov/Archives/edgar/data/1560327/000156032722000026/rp-20211231.htm" xr:uid="{8DDA4442-1252-8E4E-B6F8-E5B48EA674B2}"/>
    <hyperlink ref="DA58" r:id="rId20" display="https://www.sec.gov/Archives/edgar/data/1560327/000156032722000026/0001560327-22-000026-index.htm" xr:uid="{2DA595B9-6330-9348-A539-4A0F4BB37EA5}"/>
    <hyperlink ref="DC59" r:id="rId21" display="https://www.sec.gov/Archives/edgar/data/1773383/000177338320000053/dynatrace10-kfy20.htm" xr:uid="{1E196385-7A01-B64B-9354-7DF68F83F2E8}"/>
    <hyperlink ref="CU58" r:id="rId22" display="https://www.sec.gov/Archives/edgar/data/1773383/000177338320000053/0001773383-20-000053-index.htm" xr:uid="{D34EC774-F8A2-1E43-BBCE-779085DFC4BB}"/>
    <hyperlink ref="DB59" r:id="rId23" display="https://www.sec.gov/Archives/edgar/data/1773383/000177338321000054/dt-20210331.htm" xr:uid="{F410A2A1-6AD5-3842-8262-D89D30102F48}"/>
    <hyperlink ref="CT58" r:id="rId24" display="https://www.sec.gov/Archives/edgar/data/1773383/000177338321000054/0001773383-21-000054-index.htm" xr:uid="{ED2293E8-4BBE-6B4E-8727-E9C418A7D3EB}"/>
    <hyperlink ref="CY59" r:id="rId25" display="https://www.sec.gov/Archives/edgar/data/1598110/000117891318000853/zk1821339.htm" xr:uid="{80A23454-9B40-0D47-9E18-5B126AB61BF9}"/>
    <hyperlink ref="CQ58" r:id="rId26" display="https://www.sec.gov/Archives/edgar/data/1598110/000117891318000853/0001178913-18-000853-index.html" xr:uid="{743B942C-145D-CB43-851B-29FEDECD25F5}"/>
    <hyperlink ref="CX59" r:id="rId27" display="https://www.sec.gov/Archives/edgar/data/1598110/000117891319000824/zk1922792.htm" xr:uid="{42C57ACB-981E-3E47-B481-93AD7E4ACCAC}"/>
    <hyperlink ref="CP58" r:id="rId28" display="https://www.sec.gov/Archives/edgar/data/1598110/000117891319000824/0001178913-19-000824-index.html" xr:uid="{30D8B6CE-F67B-EA4F-A6DE-416E8DD80F03}"/>
    <hyperlink ref="CW59" r:id="rId29" display="https://www.sec.gov/Archives/edgar/data/1598110/000117891320000737/cybr20f2019.htm" xr:uid="{CA490E9F-809D-2943-B04D-027B85A7BE7C}"/>
    <hyperlink ref="CO58" r:id="rId30" display="https://www.sec.gov/Archives/edgar/data/1598110/000117891320000737/0001178913-20-000737-index.html" xr:uid="{F878A366-B279-E348-B55B-FBA0E4927CEF}"/>
    <hyperlink ref="CR59" r:id="rId31" display="https://www.sec.gov/Archives/edgar/data/1560327/000156032718000032/rapid710-k.htm" xr:uid="{AF88A302-E581-C64A-B5EF-7974B91DC8FC}"/>
    <hyperlink ref="CJ58" r:id="rId32" display="https://www.sec.gov/Archives/edgar/data/1560327/000156032718000032/0001560327-18-000032-index.htm" xr:uid="{3B70D388-B72E-7D4C-B16C-9238ED391991}"/>
    <hyperlink ref="CQ59" r:id="rId33" display="https://www.sec.gov/Archives/edgar/data/1560327/000156032719000046/rapid7201810-k.htm" xr:uid="{A916CF04-0873-C74D-874C-431BDDDC04CD}"/>
    <hyperlink ref="CI58" r:id="rId34" display="https://www.sec.gov/Archives/edgar/data/1560327/000156032719000046/0001560327-19-000046-index.htm" xr:uid="{A7219A3E-72E7-6D47-ADDC-D65C92603459}"/>
    <hyperlink ref="CP59" r:id="rId35" display="https://www.sec.gov/Archives/edgar/data/1560327/000156032720000046/rp-20191231.htm" xr:uid="{81C8AA56-1C03-334C-84CF-892EE32B5C0C}"/>
    <hyperlink ref="CH58" r:id="rId36" display="https://www.sec.gov/Archives/edgar/data/1560327/000156032720000046/0001560327-20-000046-index.htm" xr:uid="{460D3396-E498-FA4D-9CE8-B6E246954AF1}"/>
    <hyperlink ref="CO59" r:id="rId37" display="https://www.sec.gov/Archives/edgar/data/1560327/000156032721000043/rp-20201231.htm" xr:uid="{678FE1C0-E903-8147-A0FF-7B03E3B821F0}"/>
    <hyperlink ref="CG58" r:id="rId38" display="https://www.sec.gov/Archives/edgar/data/1560327/000156032721000043/0001560327-21-000043-index.htm" xr:uid="{E8EE0579-41D0-9E45-AE35-25A85E4A0A76}"/>
    <hyperlink ref="CN59" r:id="rId39" display="https://www.sec.gov/Archives/edgar/data/1560327/000156032722000026/rp-20211231.htm" xr:uid="{26E6CCE2-8B37-B94F-9450-F47F642DA91F}"/>
    <hyperlink ref="CF58" r:id="rId40" display="https://www.sec.gov/Archives/edgar/data/1560327/000156032722000026/0001560327-22-000026-index.htm" xr:uid="{BF5EBD3D-40BB-D843-9ABF-9FB82B5BF02D}"/>
    <hyperlink ref="CH59" r:id="rId41" display="https://www.sec.gov/Archives/edgar/data/1773383/000177338320000053/dynatrace10-kfy20.htm" xr:uid="{6AFA1A1D-B5E5-2D4C-9B0F-26E4FEF771E2}"/>
    <hyperlink ref="BZ58" r:id="rId42" display="https://www.sec.gov/Archives/edgar/data/1773383/000177338320000053/0001773383-20-000053-index.htm" xr:uid="{C8FE99A0-FCE5-E241-8533-ECFF509CE6AA}"/>
    <hyperlink ref="CG59" r:id="rId43" display="https://www.sec.gov/Archives/edgar/data/1773383/000177338321000054/dt-20210331.htm" xr:uid="{5DE40508-D56B-B947-8737-829C40C2382E}"/>
    <hyperlink ref="BY58" r:id="rId44" display="https://www.sec.gov/Archives/edgar/data/1773383/000177338321000054/0001773383-21-000054-index.htm" xr:uid="{B4DB6298-9A38-B84E-967F-DC81B7D9EB02}"/>
    <hyperlink ref="CD59" r:id="rId45" display="https://www.sec.gov/Archives/edgar/data/1598110/000117891318000853/zk1821339.htm" xr:uid="{0CBF05EA-D383-D040-89F7-A9D414CB9FEB}"/>
    <hyperlink ref="BV58" r:id="rId46" display="https://www.sec.gov/Archives/edgar/data/1598110/000117891318000853/0001178913-18-000853-index.html" xr:uid="{2D430257-DE86-B548-9373-6F6F7E94B95A}"/>
    <hyperlink ref="CC59" r:id="rId47" display="https://www.sec.gov/Archives/edgar/data/1598110/000117891319000824/zk1922792.htm" xr:uid="{5E15F154-0C48-B54A-89C7-9F0B618A4A22}"/>
    <hyperlink ref="BU58" r:id="rId48" display="https://www.sec.gov/Archives/edgar/data/1598110/000117891319000824/0001178913-19-000824-index.html" xr:uid="{A4999134-3F6B-3647-BF72-E21861781DE2}"/>
    <hyperlink ref="CB59" r:id="rId49" display="https://www.sec.gov/Archives/edgar/data/1598110/000117891320000737/cybr20f2019.htm" xr:uid="{AA321CCA-C110-AA4D-96DB-5C41B2BB8D9B}"/>
    <hyperlink ref="BT58" r:id="rId50" display="https://www.sec.gov/Archives/edgar/data/1598110/000117891320000737/0001178913-20-000737-index.html" xr:uid="{46CD9807-E494-654C-AA96-159C5CABDDC8}"/>
    <hyperlink ref="BW59" r:id="rId51" display="https://www.sec.gov/Archives/edgar/data/858877/000085887717000016/csco-2017729x10k.htm" xr:uid="{FFAAF2AA-F2D8-6440-8014-64D6E05AB946}"/>
    <hyperlink ref="BO58" r:id="rId52" display="https://www.sec.gov/Archives/edgar/data/858877/000085887717000016/0000858877-17-000016-index.html" xr:uid="{22634843-5417-6A4D-9ADA-5093A2474A79}"/>
    <hyperlink ref="BV59" r:id="rId53" display="https://www.sec.gov/Archives/edgar/data/858877/000085887718000011/csco-2018728x10k.htm" xr:uid="{BCB1C6BD-FD19-0B4E-A9EB-2A3D091D7429}"/>
    <hyperlink ref="BN58" r:id="rId54" display="https://www.sec.gov/Archives/edgar/data/858877/000085887718000011/0000858877-18-000011-index.html" xr:uid="{8C74BBFD-FDC8-E247-AF6C-B0D250AB5CC3}"/>
    <hyperlink ref="BU59" r:id="rId55" display="https://www.sec.gov/Archives/edgar/data/858877/000085887719000012/csco-2019727x10k.htm" xr:uid="{266DFF71-FD13-DD4C-90CE-6C036B58E127}"/>
    <hyperlink ref="BM58" r:id="rId56" display="https://www.sec.gov/Archives/edgar/data/858877/000085887719000012/0000858877-19-000012-index.html" xr:uid="{65A712F6-D375-174D-9D3F-46BF8344DB1A}"/>
    <hyperlink ref="BT59" r:id="rId57" display="https://www.sec.gov/Archives/edgar/data/858877/000085887720000010/csco-2020725x10k.htm" xr:uid="{F66676E0-5BD2-124A-9FD6-AA1821F64AE3}"/>
    <hyperlink ref="BL58" r:id="rId58" display="https://www.sec.gov/Archives/edgar/data/858877/000085887720000010/0000858877-20-000010-index.htm" xr:uid="{1FDCC7BF-E721-284B-926B-5029B484DB57}"/>
    <hyperlink ref="BS59" r:id="rId59" display="https://www.sec.gov/Archives/edgar/data/858877/000085887721000013/csco-20210731.htm" xr:uid="{6BAC3C3B-5D78-6D49-9382-4F961576D76C}"/>
    <hyperlink ref="BK58" r:id="rId60" display="https://www.sec.gov/Archives/edgar/data/858877/000085887721000013/0000858877-21-000013-index.htm" xr:uid="{A8101D88-080C-6246-B90F-D76F4AD61244}"/>
    <hyperlink ref="BH59" r:id="rId61" display="https://www.sec.gov/Archives/edgar/data/1107843/000110784318000003/qlys-2017x1231x10k.htm" xr:uid="{DB8E08B5-BE38-3549-91BE-FA4296E0FE6C}"/>
    <hyperlink ref="BH58" r:id="rId62" display="https://www.sec.gov/Archives/edgar/data/1107843/000110784318000003/0001107843-18-000003-index.htm" xr:uid="{F0C1EDA9-A148-A24F-AFDF-9BA1E843417E}"/>
    <hyperlink ref="BG59" r:id="rId63" display="https://www.sec.gov/Archives/edgar/data/1107843/000162828019002099/qlys-2018x1231x10k.htm" xr:uid="{3E66F37D-C8A8-2043-A8A7-CB941BB18710}"/>
    <hyperlink ref="BG58" r:id="rId64" display="https://www.sec.gov/Archives/edgar/data/1107843/000162828019002099/0001628280-19-002099-index.htm" xr:uid="{F7530AEB-8461-AB42-B43F-8482F583CA78}"/>
    <hyperlink ref="BF59" r:id="rId65" display="https://www.sec.gov/Archives/edgar/data/1107843/000162828020001963/qlys-2019x1231x10kq412.htm" xr:uid="{43F74FFF-5CA1-1D48-99F6-E15B5BCEBEC8}"/>
    <hyperlink ref="BF58" r:id="rId66" display="https://www.sec.gov/Archives/edgar/data/1107843/000162828020001963/0001628280-20-001963-index.htm" xr:uid="{45EE9253-90A6-C343-A9C8-1895C55545A1}"/>
    <hyperlink ref="BE59" r:id="rId67" display="https://www.sec.gov/Archives/edgar/data/1107843/000143774921003648/qlys20201231_10k.htm" xr:uid="{CA7D17E0-2563-344B-867A-CA7D18CC9857}"/>
    <hyperlink ref="BE58" r:id="rId68" display="https://www.sec.gov/Archives/edgar/data/1107843/000143774921003648/0001437749-21-003648-index.htm" xr:uid="{C84C78E1-579D-9B49-BA35-16F7CD87120E}"/>
    <hyperlink ref="BD59" r:id="rId69" display="https://www.sec.gov/Archives/edgar/data/1107843/000143774922004075/qlys20211231_10k.htm" xr:uid="{679C882C-EE75-9542-820B-AE6A266C7D5E}"/>
    <hyperlink ref="BD58" r:id="rId70" display="https://www.sec.gov/Archives/edgar/data/1107843/000143774922004075/0001437749-22-004075-index.htm" xr:uid="{87756473-2B61-3F47-B030-52BAB39B1C4E}"/>
    <hyperlink ref="AV59" r:id="rId71" display="https://www.sec.gov/Archives/edgar/data/849399/000084939917000009/symc33117-10k.htm" xr:uid="{B00D45D6-CC6F-4E45-9DE4-1A7A58A1B9B2}"/>
    <hyperlink ref="AV58" r:id="rId72" display="https://www.sec.gov/Archives/edgar/data/849399/000084939917000009/0000849399-17-000009-index.htm" xr:uid="{F4143979-8064-9949-BB31-9AABE4909978}"/>
    <hyperlink ref="AU59" r:id="rId73" display="https://www.sec.gov/Archives/edgar/data/849399/000119312518309091/d573170d10k.htm" xr:uid="{B31AB04C-50DA-1445-B0F6-7F3ED4E7EF6F}"/>
    <hyperlink ref="AU58" r:id="rId74" display="https://www.sec.gov/Archives/edgar/data/849399/000119312518309091/0001193125-18-309091-index.htm" xr:uid="{8F4E2695-0DD9-AC49-9E0C-9915FCE963E3}"/>
    <hyperlink ref="AT59" r:id="rId75" display="https://www.sec.gov/Archives/edgar/data/849399/000084939919000005/symc32919-10k.htm" xr:uid="{6D367984-014F-C447-B27F-4179B55DC139}"/>
    <hyperlink ref="AT58" r:id="rId76" display="https://www.sec.gov/Archives/edgar/data/849399/000084939919000005/0000849399-19-000005-index.htm" xr:uid="{3D98F970-AC07-DF40-B606-E4327089FEFD}"/>
    <hyperlink ref="AS59" r:id="rId77" display="https://www.sec.gov/Archives/edgar/data/849399/000084939920000004/nlokfy2010-k.htm" xr:uid="{6FF197FF-FE62-144F-84FD-11AD2BB9AA0A}"/>
    <hyperlink ref="AS58" r:id="rId78" display="https://www.sec.gov/Archives/edgar/data/849399/000084939920000004/0000849399-20-000004-index.htm" xr:uid="{154BF137-A6ED-764C-8CB4-83AE6F256DB5}"/>
    <hyperlink ref="AR59" r:id="rId79" display="https://www.sec.gov/Archives/edgar/data/849399/000084939921000010/nlok-20210402.htm" xr:uid="{C29D4B66-35B4-FD41-922C-71065E0D4550}"/>
    <hyperlink ref="AR58" r:id="rId80" display="https://www.sec.gov/Archives/edgar/data/849399/000084939921000010/0000849399-21-000010-index.htm" xr:uid="{5E6298B5-A045-884D-9CFA-D874F29D3B0E}"/>
    <hyperlink ref="AG59" r:id="rId81" display="https://www.sec.gov/Archives/edgar/data/1713683/000162828018011833/zs7311810-k.htm" xr:uid="{46534D35-1AA7-B144-9A1A-23A0E07AFC60}"/>
    <hyperlink ref="AG58" r:id="rId82" display="https://www.sec.gov/Archives/edgar/data/1713683/000162828018011833/0001628280-18-011833-index.html" xr:uid="{6CA51AA2-BFF3-4C44-8AF6-34323E689B51}"/>
    <hyperlink ref="AF59" r:id="rId83" display="https://www.sec.gov/Archives/edgar/data/1713683/000171368319000030/zs-20190731.htm" xr:uid="{B2F04A43-BEF8-764C-8EA5-847E9EFAEAB7}"/>
    <hyperlink ref="AF58" r:id="rId84" display="https://www.sec.gov/Archives/edgar/data/1713683/000171368319000030/zs-20190731.htm" xr:uid="{FCBBA447-2109-CE4E-BC2F-D901B4BD3026}"/>
    <hyperlink ref="AE59" r:id="rId85" display="https://www.sec.gov/Archives/edgar/data/1713683/000171368320000163/zs-20200731.htm" xr:uid="{ED66EDBB-B4E8-AB46-82F7-28CEADE752B0}"/>
    <hyperlink ref="AE58" r:id="rId86" display="https://www.sec.gov/Archives/edgar/data/1713683/000171368320000163/0001713683-20-000163-index.htm" xr:uid="{80A79080-27C9-E146-87E1-EF0C65C5CF29}"/>
    <hyperlink ref="AD59" r:id="rId87" display="https://www.sec.gov/Archives/edgar/data/1713683/000171368321000175/zs-20210731.htm" xr:uid="{8E04A07D-3244-3C46-BD78-1C51D1AB49CE}"/>
    <hyperlink ref="AD58" r:id="rId88" display="https://www.sec.gov/Archives/edgar/data/1713683/000171368321000175/0001713683-21-000175-index.htm" xr:uid="{CF9D6E2D-DA55-354C-A503-7EE305258491}"/>
    <hyperlink ref="Y59" r:id="rId89" display="https://www.sec.gov/Archives/edgar/data/1477333/000147733320000010/cloud-20191231.htm" xr:uid="{806F6305-92B9-8441-8347-CA18082AFFCD}"/>
    <hyperlink ref="Y58" r:id="rId90" display="https://www.sec.gov/Archives/edgar/data/1477333/000147733320000010/0001477333-20-000010-index.htm" xr:uid="{60A33665-B06D-7147-B59D-0744B11197F7}"/>
    <hyperlink ref="X59" r:id="rId91" display="https://www.sec.gov/Archives/edgar/data/1477333/000147733321000009/cloud-20201231.htm" xr:uid="{F4F87A1F-BD5E-EA42-8225-217818C817F1}"/>
    <hyperlink ref="X58" r:id="rId92" display="https://www.sec.gov/Archives/edgar/data/1477333/000147733321000009/0001477333-21-000009-index.htm" xr:uid="{12B751C2-F9F3-334C-893D-D45DD7D75FC9}"/>
    <hyperlink ref="W59" r:id="rId93" display="https://www.sec.gov/Archives/edgar/data/1477333/000147733322000008/cloud-20211231.htm" xr:uid="{4747733F-B79F-4E4D-9931-4C1B564E58B5}"/>
    <hyperlink ref="W58" r:id="rId94" display="https://www.sec.gov/Archives/edgar/data/1477333/000147733322000008/0001477333-22-000008-index.htm" xr:uid="{2423D324-BC8E-8344-9B4E-18F5A08D115B}"/>
    <hyperlink ref="R59" r:id="rId95" display="https://www.sec.gov/Archives/edgar/data/1535527/000153552720000006/crwd-20200131.htm" xr:uid="{7984E51C-018A-0441-AED2-2625B25855DF}"/>
    <hyperlink ref="R58" r:id="rId96" display="https://www.sec.gov/Archives/edgar/data/1535527/000153552720000006/0001535527-20-000006-index.html" xr:uid="{847A5DBB-5644-134D-B5CB-39EB44E2D2EE}"/>
    <hyperlink ref="Q59" r:id="rId97" display="https://www.sec.gov/Archives/edgar/data/1535527/000153552721000007/crwd-20210131.htm" xr:uid="{B8094207-FA67-4142-BB47-7F5FD78599A8}"/>
    <hyperlink ref="Q58" r:id="rId98" display="https://www.sec.gov/Archives/edgar/data/1535527/000153552721000007/0001535527-21-000007-index.htm" xr:uid="{57EFBC56-00CC-FC46-A99B-B1949C635435}"/>
    <hyperlink ref="P59" r:id="rId99" display="https://www.sec.gov/Archives/edgar/data/1535527/000153552722000006/crwd-20220131.htm" xr:uid="{261FD1C1-8DAD-F144-9BE7-F5E521BFDF49}"/>
    <hyperlink ref="P58" r:id="rId100" display="https://www.sec.gov/Archives/edgar/data/1535527/000153552722000006/0001535527-22-000006-index.htm" xr:uid="{463D4BA6-23D9-234E-85C6-546F99DACE20}"/>
    <hyperlink ref="M59" r:id="rId101" display="https://www.sec.gov/Archives/edgar/data/1262039/000126203918000009/ftnt-201710xk.htm" xr:uid="{08EBCA2E-EBED-7946-8603-F9E09599FF12}"/>
    <hyperlink ref="M58" r:id="rId102" display="https://www.sec.gov/Archives/edgar/data/1262039/000126203918000009/0001262039-18-000009-index.html" xr:uid="{A4CEC42C-53CE-F942-B19E-21A2FE0EB622}"/>
    <hyperlink ref="L59" r:id="rId103" display="https://www.sec.gov/Archives/edgar/data/1262039/000126203919000006/ftnt-201810xk.htm" xr:uid="{3335E6F1-4290-FE4D-ADE8-DCDD0E3DDA9F}"/>
    <hyperlink ref="L58" r:id="rId104" display="https://www.sec.gov/Archives/edgar/data/1262039/000126203919000006/0001262039-19-000006-index.html" xr:uid="{49D8CA6F-0D5E-D847-B4A0-580E94705E84}"/>
    <hyperlink ref="K59" r:id="rId105" display="https://www.sec.gov/Archives/edgar/data/1262039/000126203920000011/ftnt-201910xk.htm" xr:uid="{68C999F0-9FCF-5842-B0D4-76B5996791EB}"/>
    <hyperlink ref="K58" r:id="rId106" display="https://www.sec.gov/Archives/edgar/data/1262039/000126203920000011/0001262039-20-000011-index.html" xr:uid="{F5240506-D308-6149-9D32-5DBDBBF8E666}"/>
    <hyperlink ref="J59" r:id="rId107" display="https://www.sec.gov/Archives/edgar/data/1262039/000126203921000008/ftnt-20201231.htm" xr:uid="{9458A6AD-8D7D-7445-9382-8AD9710EEFA2}"/>
    <hyperlink ref="J58" r:id="rId108" display="https://www.sec.gov/Archives/edgar/data/1262039/000126203921000008/0001262039-21-000008-index.htm" xr:uid="{8A754AA8-7269-F94F-A1A4-EB55943A9AB2}"/>
    <hyperlink ref="I59" r:id="rId109" display="https://www.sec.gov/Archives/edgar/data/1262039/000126203922000008/ftnt-20211231.htm" xr:uid="{6FC6DF42-4BEC-0048-8EBA-5B70C8C04809}"/>
    <hyperlink ref="I58" r:id="rId110" display="https://www.sec.gov/Archives/edgar/data/1262039/000126203922000008/0001262039-22-000008-index.htm" xr:uid="{BA0AC22A-1AA5-F041-82A0-FEED66D3FD10}"/>
    <hyperlink ref="F59" r:id="rId111" display="https://www.sec.gov/Archives/edgar/data/1327567/000132756717000027/panw-7312017x10k.htm" xr:uid="{4654A27D-FC42-3F47-86DB-2655AF0DF83E}"/>
    <hyperlink ref="F58" r:id="rId112" display="https://www.sec.gov/Archives/edgar/data/1327567/000132756717000027/0001327567-17-000027-index.html" xr:uid="{B8E8C065-EFDF-F346-943A-7599EA9A72AC}"/>
    <hyperlink ref="E59" r:id="rId113" display="https://www.sec.gov/Archives/edgar/data/1327567/000132756718000024/panw-7312018x10k.htm" xr:uid="{4083A0D9-CB66-8140-8BFE-60369D2F8FDA}"/>
    <hyperlink ref="E58" r:id="rId114" display="https://www.sec.gov/Archives/edgar/data/1327567/000132756718000024/0001327567-18-000024-index.html" xr:uid="{A99130CA-639C-E14B-80BC-E0ABBF0F004C}"/>
    <hyperlink ref="D59" r:id="rId115" display="https://www.sec.gov/Archives/edgar/data/1327567/000132756719000032/panw-7312019x10k.htm" xr:uid="{DE1025AE-951C-5B44-BCE4-63F0E7ADE1D7}"/>
    <hyperlink ref="D58" r:id="rId116" display="https://www.sec.gov/Archives/edgar/data/1327567/000132756719000032/0001327567-19-000032-index.html" xr:uid="{BD7965FF-AFA0-F142-A63A-CD4EF805BD78}"/>
    <hyperlink ref="C59" r:id="rId117" display="https://www.sec.gov/Archives/edgar/data/1327567/000132756720000032/panw-20200731.htm" xr:uid="{C384F3B6-3A07-4D42-9003-AE25BDEA732B}"/>
    <hyperlink ref="C58" r:id="rId118" display="https://www.sec.gov/Archives/edgar/data/1327567/000132756720000032/0001327567-20-000032-index.htm" xr:uid="{E4D3469D-A8DD-284C-B088-8A5D8480F085}"/>
    <hyperlink ref="B59" r:id="rId119" display="https://www.sec.gov/Archives/edgar/data/1327567/000132756721000029/panw-20210731.htm" xr:uid="{3334B912-DF7B-CF48-9977-5254B77A4247}"/>
    <hyperlink ref="B58" r:id="rId120" display="https://www.sec.gov/Archives/edgar/data/1327567/000132756721000029/0001327567-21-000029-index.htm" xr:uid="{75EE44AA-D202-AA48-8A01-85E526819A5E}"/>
  </hyperlinks>
  <pageMargins left="0.7" right="0.7" top="0.75" bottom="0.75" header="0.3" footer="0.3"/>
  <pageSetup orientation="portrait" horizontalDpi="0" verticalDpi="0"/>
  <ignoredErrors>
    <ignoredError sqref="M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64"/>
  <sheetViews>
    <sheetView topLeftCell="AD12" zoomScale="150" zoomScaleNormal="90" zoomScaleSheetLayoutView="50" workbookViewId="0">
      <selection activeCell="AM120" sqref="AM120"/>
    </sheetView>
  </sheetViews>
  <sheetFormatPr baseColWidth="10" defaultRowHeight="13" outlineLevelRow="1"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3" width="12.33203125" style="1" bestFit="1" customWidth="1"/>
    <col min="34" max="34" width="11.1640625" style="1" bestFit="1" customWidth="1"/>
    <col min="35" max="36" width="10.83203125" style="1"/>
    <col min="37" max="37" width="11.33203125" style="1" bestFit="1" customWidth="1"/>
    <col min="38" max="38" width="12.1640625" style="1" bestFit="1" customWidth="1"/>
    <col min="39" max="39" width="11.33203125" style="1" bestFit="1" customWidth="1"/>
    <col min="40" max="40" width="12.33203125" style="1" bestFit="1" customWidth="1"/>
    <col min="41" max="41" width="11.33203125" style="1" bestFit="1" customWidth="1"/>
    <col min="42" max="43" width="10.83203125" style="1"/>
    <col min="44" max="44" width="11.33203125" style="1" bestFit="1" customWidth="1"/>
    <col min="45" max="46" width="12.33203125" style="1" bestFit="1" customWidth="1"/>
    <col min="47" max="47" width="13.33203125" style="1" bestFit="1" customWidth="1"/>
    <col min="48" max="48" width="12.33203125" style="1" bestFit="1" customWidth="1"/>
    <col min="49" max="50" width="10.83203125" style="1"/>
    <col min="51" max="53" width="11.1640625" style="1" bestFit="1" customWidth="1"/>
    <col min="54" max="55" width="10.83203125" style="1"/>
    <col min="56" max="56" width="11.1640625" style="1" bestFit="1" customWidth="1"/>
    <col min="57" max="60" width="12.33203125" style="1" bestFit="1" customWidth="1"/>
    <col min="61" max="62" width="10.83203125" style="1"/>
    <col min="63" max="64" width="12.33203125" style="1" bestFit="1" customWidth="1"/>
    <col min="65" max="67" width="12.1640625" style="1" bestFit="1" customWidth="1"/>
    <col min="68" max="16384" width="10.83203125" style="1"/>
  </cols>
  <sheetData>
    <row r="2" spans="1:38" x14ac:dyDescent="0.15">
      <c r="H2" s="370"/>
      <c r="I2" s="370"/>
      <c r="J2" s="370"/>
      <c r="K2" s="370"/>
      <c r="L2" s="370"/>
    </row>
    <row r="3" spans="1:38" x14ac:dyDescent="0.15">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4" spans="1:38" x14ac:dyDescent="0.15">
      <c r="AL4" s="180"/>
    </row>
    <row r="5" spans="1:38" s="156" customFormat="1" x14ac:dyDescent="0.15">
      <c r="A5" s="369" t="s">
        <v>160</v>
      </c>
      <c r="B5" s="369"/>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c r="AE5" s="175" t="s">
        <v>377</v>
      </c>
      <c r="AF5" s="174">
        <v>2021</v>
      </c>
      <c r="AG5" s="174">
        <v>2020</v>
      </c>
      <c r="AH5" s="174">
        <v>2019</v>
      </c>
      <c r="AI5" s="174">
        <v>2018</v>
      </c>
      <c r="AJ5" s="174">
        <v>2017</v>
      </c>
      <c r="AK5" s="176"/>
    </row>
    <row r="6" spans="1:38" s="124" customFormat="1" x14ac:dyDescent="0.15">
      <c r="A6" s="124" t="e" vm="12">
        <v>#VALUE!</v>
      </c>
      <c r="B6" s="53"/>
      <c r="C6" s="157">
        <f>D6+B67</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VLOOKUP($G$5,$A$24:$F$57,H$3+1,FALSE)/1000000</f>
        <v>4256.1000000000004</v>
      </c>
      <c r="I6" s="159">
        <f>VLOOKUP($G$5,$A$24:$F$57,I$3+1,FALSE)/1000000</f>
        <v>3408.4</v>
      </c>
      <c r="J6" s="159">
        <f>VLOOKUP($G$5,$A$24:$F$57,J$3+1,FALSE)/1000000</f>
        <v>2899.6</v>
      </c>
      <c r="K6" s="159">
        <f>VLOOKUP($G$5,$A$24:$F$57,K$3+1,FALSE)/1000000</f>
        <v>2273.1</v>
      </c>
      <c r="L6" s="159">
        <f>VLOOKUP($G$5,$A$24:$F$57,L$3+1,FALSE)/1000000</f>
        <v>1761.6</v>
      </c>
      <c r="M6" s="170">
        <f>AVERAGE(N6/H6,O6/I6,P6/J6,Q6/K6,R6/L6)</f>
        <v>0.77470437668479275</v>
      </c>
      <c r="N6" s="159">
        <f>VLOOKUP($G$5,$A$24:$F$57,N$3+1,FALSE)/1000000</f>
        <v>4256.1000000000004</v>
      </c>
      <c r="O6" s="159">
        <f>VLOOKUP(Financials!$M$5,$A$24:$F$57,O$3+1,FALSE)/1000000</f>
        <v>2408.9</v>
      </c>
      <c r="P6" s="159">
        <f>VLOOKUP(Financials!$M$5,$A$24:$F$57,P$3+1,FALSE)/1000000</f>
        <v>2091.1999999999998</v>
      </c>
      <c r="Q6" s="159">
        <f>VLOOKUP(Financials!$M$5,$A$24:$F$57,Q$3+1,FALSE)/1000000</f>
        <v>1627.8</v>
      </c>
      <c r="R6" s="159">
        <f>VLOOKUP(Financials!$M$5,$A$24:$F$57,R$3+1,FALSE)/1000000</f>
        <v>1285</v>
      </c>
      <c r="S6" s="170">
        <f>AVERAGE(T6/H6,U6/I6,V6/J6,W6/K6,X6/L6)</f>
        <v>5.0428334165979723E-3</v>
      </c>
      <c r="T6" s="159">
        <f>VLOOKUP($S$5,$A$24:$F$57,T$3+1,FALSE)/1000000</f>
        <v>3.2</v>
      </c>
      <c r="U6" s="159">
        <f>VLOOKUP($S$5,$A$24:$F$57,U$3+1,FALSE)/1000000</f>
        <v>110.4</v>
      </c>
      <c r="V6" s="159">
        <f>VLOOKUP($S$5,$A$24:$F$57,V$3+1,FALSE)/1000000</f>
        <v>163.1</v>
      </c>
      <c r="W6" s="159">
        <f>VLOOKUP($S$5,$A$24:$F$57,W$3+1,FALSE)/1000000</f>
        <v>-4.2</v>
      </c>
      <c r="X6" s="159">
        <f>VLOOKUP($S$5,$A$24:$F$57,X$3+1,FALSE)/1000000</f>
        <v>-109.8</v>
      </c>
      <c r="Y6" s="170">
        <f>AVERAGE(Z6/H6,AA6/I6,AB6/J6,AC6/K6,AD6/L6)</f>
        <v>-1.8551537016427568E-2</v>
      </c>
      <c r="Z6" s="159">
        <f>VLOOKUP($Y$5,$A$24:$F$57,Z$3+1,FALSE)/1000000</f>
        <v>-498.9</v>
      </c>
      <c r="AA6" s="159">
        <f>VLOOKUP($S$5,$A$24:$F$57,AA$3+1,FALSE)/1000000</f>
        <v>110.4</v>
      </c>
      <c r="AB6" s="159">
        <f>VLOOKUP($S$5,$A$24:$F$57,AB$3+1,FALSE)/1000000</f>
        <v>163.1</v>
      </c>
      <c r="AC6" s="159">
        <f>VLOOKUP($S$5,$A$24:$F$57,AC$3+1,FALSE)/1000000</f>
        <v>-4.2</v>
      </c>
      <c r="AD6" s="159">
        <f>VLOOKUP($S$5,$A$24:$F$57,AD$3+1,FALSE)/1000000</f>
        <v>-109.8</v>
      </c>
      <c r="AE6" s="178">
        <f>AVERAGE(AF6/H6,AG6/I6,AH6/J6,AI6/K6,AJ6/L6)</f>
        <v>-0.1933656796265342</v>
      </c>
      <c r="AF6" s="159">
        <f>(B$44-B$51+B$144-B$137)/1000000</f>
        <v>-495.3</v>
      </c>
      <c r="AG6" s="159">
        <f>(C$44-C$51+C$144-C$137)/1000000</f>
        <v>-965.2</v>
      </c>
      <c r="AH6" s="159">
        <f>(D$44-D$51+D$144-D$137)/1000000</f>
        <v>405.7</v>
      </c>
      <c r="AI6" s="159">
        <f>(E$44-E$51+E$144-E$137)/1000000</f>
        <v>-1351.5</v>
      </c>
      <c r="AJ6" s="159">
        <f>(F$44-F$51+F$144-F$137)/1000000</f>
        <v>-198.4</v>
      </c>
      <c r="AK6" s="177"/>
    </row>
    <row r="7" spans="1:38" s="124" customFormat="1" x14ac:dyDescent="0.15">
      <c r="A7" s="124" t="e" vm="16">
        <v>#VALUE!</v>
      </c>
      <c r="B7" s="53"/>
      <c r="C7" s="157">
        <f>D7+I67</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VLOOKUP($G$5,$H$24:$M$57,H$3+1,FALSE)/1000000</f>
        <v>3342.2</v>
      </c>
      <c r="I7" s="159">
        <f>VLOOKUP($G$5,$H$24:$M$57,I$3+1,FALSE)/1000000</f>
        <v>2594.4</v>
      </c>
      <c r="J7" s="159">
        <f>VLOOKUP($G$5,$H$24:$M$57,J$3+1,FALSE)/1000000</f>
        <v>2156.1999999999998</v>
      </c>
      <c r="K7" s="159">
        <f>VLOOKUP($G$5,$H$24:$M$57,K$3+1,FALSE)/1000000</f>
        <v>1801.2</v>
      </c>
      <c r="L7" s="159">
        <f>VLOOKUP($G$5,$H$24:$M$57,L$3+1,FALSE)/1000000</f>
        <v>1494.93</v>
      </c>
      <c r="M7" s="171">
        <f t="shared" ref="M7:M20" si="1">AVERAGE(N7/H7,O7/I7,P7/J7,Q7/K7,R7/L7)</f>
        <v>0.7607221663799949</v>
      </c>
      <c r="N7" s="159">
        <f>VLOOKUP(Financials!$M$5,$H$24:$M$57,N$3+1,FALSE)/1000000</f>
        <v>2559.1999999999998</v>
      </c>
      <c r="O7" s="159">
        <f>VLOOKUP(Financials!$M$5,$H$24:$M$57,O$3+1,FALSE)/1000000</f>
        <v>2024.4</v>
      </c>
      <c r="P7" s="159">
        <f>VLOOKUP(Financials!$M$5,$H$24:$M$57,P$3+1,FALSE)/1000000</f>
        <v>1650.3</v>
      </c>
      <c r="Q7" s="159">
        <f>VLOOKUP(Financials!$M$5,$H$24:$M$57,Q$3+1,FALSE)/1000000</f>
        <v>1350.8</v>
      </c>
      <c r="R7" s="159">
        <f>VLOOKUP(Financials!$M$5,$H$24:$M$57,R$3+1,FALSE)/1000000</f>
        <v>1109.646</v>
      </c>
      <c r="S7" s="171">
        <f t="shared" ref="S7:S20" si="2">AVERAGE(T7/H7,U7/I7,V7/J7,W7/K7,X7/L7)</f>
        <v>0.18910147040906744</v>
      </c>
      <c r="T7" s="159">
        <f>VLOOKUP($S$5,$H$24:$M$57,T$3+1,FALSE)/1000000</f>
        <v>720.2</v>
      </c>
      <c r="U7" s="159">
        <f>VLOOKUP($S$5,$H$24:$M$57,U$3+1,FALSE)/1000000</f>
        <v>610.5</v>
      </c>
      <c r="V7" s="159">
        <f>VLOOKUP($S$5,$H$24:$M$57,V$3+1,FALSE)/1000000</f>
        <v>440.8</v>
      </c>
      <c r="W7" s="159">
        <f>VLOOKUP($S$5,$H$24:$M$57,W$3+1,FALSE)/1000000</f>
        <v>306.60000000000002</v>
      </c>
      <c r="X7" s="159">
        <f>VLOOKUP($S$5,$H$24:$M$57,X$3+1,FALSE)/1000000</f>
        <v>179.47</v>
      </c>
      <c r="Y7" s="171">
        <f>AVERAGE(Z7/H7,AA7/I7,AB7/J7,AC7/K7,AD7/L7)</f>
        <v>0.18231552103440402</v>
      </c>
      <c r="Z7" s="159">
        <f>VLOOKUP($Y$5,$H$24:$M$57,Z$3+1,FALSE)/1000000</f>
        <v>606.79999999999995</v>
      </c>
      <c r="AA7" s="159">
        <f>VLOOKUP($S$5,$H$24:$M$57,AA$3+1,FALSE)/1000000</f>
        <v>610.5</v>
      </c>
      <c r="AB7" s="159">
        <f>VLOOKUP($S$5,$H$24:$M$57,AB$3+1,FALSE)/1000000</f>
        <v>440.8</v>
      </c>
      <c r="AC7" s="159">
        <f>VLOOKUP($S$5,$H$24:$M$57,AC$3+1,FALSE)/1000000</f>
        <v>306.60000000000002</v>
      </c>
      <c r="AD7" s="159">
        <f>VLOOKUP($S$5,$H$24:$M$57,AD$3+1,FALSE)/1000000</f>
        <v>179.47</v>
      </c>
      <c r="AE7" s="178">
        <f t="shared" ref="AE7:AE20" si="3">AVERAGE(AF7/H7,AG7/I7,AH7/J7,AI7/K7,AJ7/L7)</f>
        <v>6.2931803118957713E-2</v>
      </c>
      <c r="AF7" s="159">
        <f>(I$44-I$51+I$144-I$137)/1000000</f>
        <v>7.8</v>
      </c>
      <c r="AG7" s="159">
        <f>(J$44-J$51+J$144-J$137)/1000000</f>
        <v>815.9</v>
      </c>
      <c r="AH7" s="159">
        <f>(K$44-K$51+K$144-K$137)/1000000</f>
        <v>-35</v>
      </c>
      <c r="AI7" s="159">
        <f>(L$44-L$51+L$144-L$137)/1000000</f>
        <v>59.997</v>
      </c>
      <c r="AJ7" s="159">
        <f>(M$44-M$51+M$144-M$137)/1000000</f>
        <v>-28.757999999999999</v>
      </c>
      <c r="AK7" s="177"/>
      <c r="AL7" s="179"/>
    </row>
    <row r="8" spans="1:38" s="124" customFormat="1" x14ac:dyDescent="0.15">
      <c r="A8" s="124" t="e" vm="8">
        <v>#VALUE!</v>
      </c>
      <c r="B8" s="53"/>
      <c r="C8" s="157">
        <f>D8+P67</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VLOOKUP($G$5,$O$24:$T$57,H$3+1,FALSE)/1000000</f>
        <v>1451.5940000000001</v>
      </c>
      <c r="I8" s="159">
        <f>VLOOKUP($G$5,$O$24:$T$57,I$3+1,FALSE)/1000000</f>
        <v>874.43799999999999</v>
      </c>
      <c r="J8" s="159">
        <f>VLOOKUP($G$5,$O$24:$T$57,J$3+1,FALSE)/1000000</f>
        <v>481.41300000000001</v>
      </c>
      <c r="K8" s="159">
        <f>VLOOKUP($G$5,$O$24:$T$57,K$3+1,FALSE)/1000000</f>
        <v>249.82400000000001</v>
      </c>
      <c r="L8" s="159">
        <f>VLOOKUP($G$5,$O$24:$T$57,L$3+1,FALSE)/1000000</f>
        <v>118.752</v>
      </c>
      <c r="M8" s="171">
        <f t="shared" si="1"/>
        <v>0.67425686354817627</v>
      </c>
      <c r="N8" s="159">
        <f>VLOOKUP(Financials!$M$5,$O$24:$T$57,N$3+1,FALSE)/1000000</f>
        <v>1068.373</v>
      </c>
      <c r="O8" s="159">
        <f>VLOOKUP(Financials!$M$5,$O$24:$T$57,O$3+1,FALSE)/1000000</f>
        <v>644.89300000000003</v>
      </c>
      <c r="P8" s="159">
        <f>VLOOKUP(Financials!$M$5,$O$24:$T$57,P$3+1,FALSE)/1000000</f>
        <v>339.786</v>
      </c>
      <c r="Q8" s="159">
        <f>VLOOKUP(Financials!$M$5,$O$24:$T$57,Q$3+1,FALSE)/1000000</f>
        <v>162.58600000000001</v>
      </c>
      <c r="R8" s="159">
        <f>VLOOKUP(Financials!$M$5,$O$24:$T$57,R$3+1,FALSE)/1000000</f>
        <v>64.266000000000005</v>
      </c>
      <c r="S8" s="171">
        <f t="shared" si="2"/>
        <v>-0.38391471646846836</v>
      </c>
      <c r="T8" s="159">
        <f>VLOOKUP($S$5,$O$24:$T$57,T$3+1,FALSE)/1000000</f>
        <v>-116.444</v>
      </c>
      <c r="U8" s="159">
        <f>VLOOKUP($S$5,$O$24:$T$57,U$3+1,FALSE)/1000000</f>
        <v>-46.167000000000002</v>
      </c>
      <c r="V8" s="159">
        <f>VLOOKUP($S$5,$O$24:$T$57,V$3+1,FALSE)/1000000</f>
        <v>-115.827</v>
      </c>
      <c r="W8" s="159">
        <f>VLOOKUP($S$5,$O$24:$T$57,W$3+1,FALSE)/1000000</f>
        <v>-122.884</v>
      </c>
      <c r="X8" s="159">
        <f>VLOOKUP($S$5,$O$24:$T$57,X$3+1,FALSE)/1000000</f>
        <v>-125.17400000000001</v>
      </c>
      <c r="Y8" s="171">
        <f t="shared" ref="Y8:Y19" si="4">AVERAGE(Z8/H8,AA8/I8,AB8/J8,AC8/K8,AD8/L8)</f>
        <v>-0.39988805336569999</v>
      </c>
      <c r="Z8" s="159">
        <f>VLOOKUP($Y$5,$O$24:$T$57,Z$3+1,FALSE)/1000000</f>
        <v>-232.37799999999999</v>
      </c>
      <c r="AA8" s="159">
        <f>VLOOKUP($S$5,$O$24:$T$57,AA$3+1,FALSE)/1000000</f>
        <v>-46.167000000000002</v>
      </c>
      <c r="AB8" s="159">
        <f>VLOOKUP($S$5,$O$24:$T$57,AB$3+1,FALSE)/1000000</f>
        <v>-115.827</v>
      </c>
      <c r="AC8" s="159">
        <f>VLOOKUP($S$5,$O$24:$T$57,AC$3+1,FALSE)/1000000</f>
        <v>-122.884</v>
      </c>
      <c r="AD8" s="159">
        <f>VLOOKUP($S$5,$O$24:$T$57,AD$3+1,FALSE)/1000000</f>
        <v>-125.17400000000001</v>
      </c>
      <c r="AE8" s="178">
        <f t="shared" si="3"/>
        <v>-0.90486736868392048</v>
      </c>
      <c r="AF8" s="159">
        <f>(P$44-P$51+P$144-P$137)/1000000</f>
        <v>-36.343000000000004</v>
      </c>
      <c r="AG8" s="159">
        <f>(Q$44-Q$51+Q$144-Q$137)/1000000</f>
        <v>-853.90700000000004</v>
      </c>
      <c r="AH8" s="159">
        <f>(R$44-R$51+R$144-R$137)/1000000</f>
        <v>-826.59400000000005</v>
      </c>
      <c r="AI8" s="159">
        <f>(S$44-S$51+S$144-S$137)/1000000</f>
        <v>-222.34899999999999</v>
      </c>
      <c r="AJ8" s="159">
        <f>(T$44-T$51+T$144-T$137)/1000000</f>
        <v>-108.746</v>
      </c>
      <c r="AK8" s="177"/>
    </row>
    <row r="9" spans="1:38" s="124" customFormat="1" x14ac:dyDescent="0.15">
      <c r="A9" s="124" t="e" vm="10">
        <v>#VALUE!</v>
      </c>
      <c r="B9" s="53"/>
      <c r="C9" s="157">
        <f>D9+W67</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VLOOKUP($G$5,$V$24:$AA$57,H$3+1,FALSE)/1000000</f>
        <v>656.42600000000004</v>
      </c>
      <c r="I9" s="159">
        <f>VLOOKUP($G$5,$V$24:$AA$57,I$3+1,FALSE)/1000000</f>
        <v>431.05900000000003</v>
      </c>
      <c r="J9" s="159">
        <f>VLOOKUP($G$5,$V$24:$AA$57,J$3+1,FALSE)/1000000</f>
        <v>287.02199999999999</v>
      </c>
      <c r="K9" s="159">
        <f>VLOOKUP($G$5,$V$24:$AA$57,K$3+1,FALSE)/1000000</f>
        <v>192.67400000000001</v>
      </c>
      <c r="L9" s="159">
        <f>VLOOKUP($G$5,$V$24:$AA$57,L$3+1,FALSE)/1000000</f>
        <v>134.91499999999999</v>
      </c>
      <c r="M9" s="171">
        <f t="shared" si="1"/>
        <v>0.77622235029441888</v>
      </c>
      <c r="N9" s="159">
        <f>VLOOKUP(Financials!$M$5,$V$24:$AA$57,N$3+1,FALSE)/1000000</f>
        <v>509.29199999999997</v>
      </c>
      <c r="O9" s="159">
        <f>VLOOKUP(Financials!$M$5,$V$24:$AA$57,O$3+1,FALSE)/1000000</f>
        <v>330.00400000000002</v>
      </c>
      <c r="P9" s="159">
        <f>VLOOKUP(Financials!$M$5,$V$24:$AA$57,P$3+1,FALSE)/1000000</f>
        <v>223.59899999999999</v>
      </c>
      <c r="Q9" s="159">
        <f>VLOOKUP(Financials!$M$5,$V$24:$AA$57,Q$3+1,FALSE)/1000000</f>
        <v>149.137</v>
      </c>
      <c r="R9" s="159">
        <f>VLOOKUP(Financials!$M$5,$V$24:$AA$57,R$3+1,FALSE)/1000000</f>
        <v>106.127</v>
      </c>
      <c r="S9" s="171">
        <f t="shared" si="2"/>
        <v>-0.17917881948312531</v>
      </c>
      <c r="T9" s="159">
        <f>VLOOKUP($S$5,$V$24:$AA$57,T$3+1,FALSE)/1000000</f>
        <v>-132.13499999999999</v>
      </c>
      <c r="U9" s="159">
        <f>VLOOKUP($S$5,$V$24:$AA$57,U$3+1,FALSE)/1000000</f>
        <v>-50.622</v>
      </c>
      <c r="V9" s="159">
        <f>VLOOKUP($S$5,$V$24:$AA$57,V$3+1,FALSE)/1000000</f>
        <v>-74.122</v>
      </c>
      <c r="W9" s="159">
        <f>VLOOKUP($S$5,$V$24:$AA$57,W$3+1,FALSE)/1000000</f>
        <v>-66.19</v>
      </c>
      <c r="X9" s="159">
        <f>VLOOKUP($S$5,$V$24:$AA$57,X$3+1,FALSE)/1000000</f>
        <v>3.3210000000000002</v>
      </c>
      <c r="Y9" s="171">
        <f t="shared" si="4"/>
        <v>-0.21823089846841842</v>
      </c>
      <c r="Z9" s="159">
        <f>VLOOKUP($Y$5,$V$24:$AA$57,Z$3+1,FALSE)/1000000</f>
        <v>-260.30900000000003</v>
      </c>
      <c r="AA9" s="159">
        <f>VLOOKUP($S$5,$V$24:$AA$57,AA$3+1,FALSE)/1000000</f>
        <v>-50.622</v>
      </c>
      <c r="AB9" s="159">
        <f>VLOOKUP($S$5,$V$24:$AA$57,AB$3+1,FALSE)/1000000</f>
        <v>-74.122</v>
      </c>
      <c r="AC9" s="159">
        <f>VLOOKUP($S$5,$V$24:$AA$57,AC$3+1,FALSE)/1000000</f>
        <v>-66.19</v>
      </c>
      <c r="AD9" s="159">
        <f>VLOOKUP($S$5,$V$24:$AA$57,AD$3+1,FALSE)/1000000</f>
        <v>3.3210000000000002</v>
      </c>
      <c r="AE9" s="178">
        <f t="shared" si="3"/>
        <v>-1.0107791891922759</v>
      </c>
      <c r="AF9" s="159">
        <f>(W$44-W$51+W$144-W$137)/1000000</f>
        <v>-240.845</v>
      </c>
      <c r="AG9" s="159">
        <f>(X$44-X$51+X$144-X$137)/1000000</f>
        <v>-483.98200000000003</v>
      </c>
      <c r="AH9" s="159">
        <f>(Y$44-Y$51+Y$144-Y$137)/1000000</f>
        <v>-589.15700000000004</v>
      </c>
      <c r="AI9" s="159">
        <f>(Z$44-Z$51+Z$144-Z$137)/1000000</f>
        <v>-163.22999999999999</v>
      </c>
      <c r="AJ9" s="159">
        <f>(AA$44-AA$51+AA$144-AA$137)/1000000</f>
        <v>-89.635000000000005</v>
      </c>
      <c r="AK9" s="177"/>
    </row>
    <row r="10" spans="1:38" s="124" customFormat="1" x14ac:dyDescent="0.15">
      <c r="A10" s="124" t="e" vm="11">
        <v>#VALUE!</v>
      </c>
      <c r="B10" s="53"/>
      <c r="C10" s="157">
        <f>D10+AD67</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VLOOKUP($G$5,$AC$24:$AH$57,H$3+1,FALSE)/1000000</f>
        <v>673.1</v>
      </c>
      <c r="I10" s="159">
        <f>VLOOKUP($G$5,$AC$24:$AH$57,I$3+1,FALSE)/1000000</f>
        <v>431.26900000000001</v>
      </c>
      <c r="J10" s="159">
        <f>VLOOKUP($G$5,$AC$24:$AH$57,J$3+1,FALSE)/1000000</f>
        <v>302.83600000000001</v>
      </c>
      <c r="K10" s="159">
        <f>VLOOKUP($G$5,$AC$24:$AH$57,K$3+1,FALSE)/1000000</f>
        <v>190.17400000000001</v>
      </c>
      <c r="L10" s="159">
        <f>VLOOKUP($G$5,$AC$24:$AH$57,L$3+1,FALSE)/1000000</f>
        <v>125.717</v>
      </c>
      <c r="M10" s="171">
        <f t="shared" si="1"/>
        <v>0.78799668948688439</v>
      </c>
      <c r="N10" s="159">
        <f>VLOOKUP(Financials!$M$5,$AC$24:$AH$57,N$3+1,FALSE)/1000000</f>
        <v>522.78300000000002</v>
      </c>
      <c r="O10" s="159">
        <f>VLOOKUP(Financials!$M$5,$AC$24:$AH$57,O$3+1,FALSE)/1000000</f>
        <v>335.536</v>
      </c>
      <c r="P10" s="159">
        <f>VLOOKUP(Financials!$M$5,$AC$24:$AH$57,P$3+1,FALSE)/1000000</f>
        <v>243.167</v>
      </c>
      <c r="Q10" s="159">
        <f>VLOOKUP(Financials!$M$5,$AC$24:$AH$57,Q$3+1,FALSE)/1000000</f>
        <v>152.29900000000001</v>
      </c>
      <c r="R10" s="159">
        <f>VLOOKUP(Financials!$M$5,$AC$24:$AH$57,R$3+1,FALSE)/1000000</f>
        <v>98.245000000000005</v>
      </c>
      <c r="S10" s="171">
        <f t="shared" si="2"/>
        <v>-0.17133957196098581</v>
      </c>
      <c r="T10" s="159">
        <f>VLOOKUP($S$5,$AC$24:$AH$57,T$3+1,FALSE)/1000000</f>
        <v>-169.977</v>
      </c>
      <c r="U10" s="159">
        <f>VLOOKUP($S$5,$AC$24:$AH$57,U$3+1,FALSE)/1000000</f>
        <v>-86.584999999999994</v>
      </c>
      <c r="V10" s="159">
        <f>VLOOKUP($S$5,$AC$24:$AH$57,V$3+1,FALSE)/1000000</f>
        <v>-16.606000000000002</v>
      </c>
      <c r="W10" s="159">
        <f>VLOOKUP($S$5,$AC$24:$AH$57,W$3+1,FALSE)/1000000</f>
        <v>-24.321000000000002</v>
      </c>
      <c r="X10" s="159">
        <f>VLOOKUP($S$5,$AC$24:$AH$57,X$3+1,FALSE)/1000000</f>
        <v>-27.742999999999999</v>
      </c>
      <c r="Y10" s="171">
        <f t="shared" si="4"/>
        <v>-0.1986912284756196</v>
      </c>
      <c r="Z10" s="159">
        <f>VLOOKUP($Y$5,$AC$24:$AH$57,Z$3+1,FALSE)/1000000</f>
        <v>-262.029</v>
      </c>
      <c r="AA10" s="159">
        <f>VLOOKUP($S$5,$AC$24:$AH$57,AA$3+1,FALSE)/1000000</f>
        <v>-86.584999999999994</v>
      </c>
      <c r="AB10" s="159">
        <f>VLOOKUP($S$5,$AC$24:$AH$57,AB$3+1,FALSE)/1000000</f>
        <v>-16.606000000000002</v>
      </c>
      <c r="AC10" s="159">
        <f>VLOOKUP($S$5,$AC$24:$AH$57,AC$3+1,FALSE)/1000000</f>
        <v>-24.321000000000002</v>
      </c>
      <c r="AD10" s="159">
        <f>VLOOKUP($S$5,$AC$24:$AH$57,AD$3+1,FALSE)/1000000</f>
        <v>-27.742999999999999</v>
      </c>
      <c r="AE10" s="178">
        <f t="shared" si="3"/>
        <v>-0.84280375309300271</v>
      </c>
      <c r="AF10" s="159">
        <f>(AD$44-AD$51+AD$144-AD$137)/1000000</f>
        <v>-193.19900000000001</v>
      </c>
      <c r="AG10" s="159">
        <f>(AE$44-AE$51+AE$144-AE$137)/1000000</f>
        <v>-1055.8</v>
      </c>
      <c r="AH10" s="159">
        <f>(AF$44-AF$51+AF$144-AF$137)/1000000</f>
        <v>-72.674000000000007</v>
      </c>
      <c r="AI10" s="159">
        <f>(AG$44-AG$51+AG$144-AG$137)/1000000</f>
        <v>-220.93700000000001</v>
      </c>
      <c r="AJ10" s="159">
        <f>(AH$44-AH$51+AH$144-AH$137)/1000000</f>
        <v>-9.6959999999999997</v>
      </c>
      <c r="AK10" s="177"/>
    </row>
    <row r="11" spans="1:38" s="124" customFormat="1" x14ac:dyDescent="0.15">
      <c r="A11" s="124" t="e" vm="2">
        <v>#VALUE!</v>
      </c>
      <c r="B11" s="53"/>
      <c r="C11" s="157">
        <f>D11+AK67</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VLOOKUP($G$5,$AJ$24:$AO$57,H$3+1,FALSE)/1000000</f>
        <v>2166.8000000000002</v>
      </c>
      <c r="I11" s="159">
        <f>VLOOKUP($G$5,$AJ$24:$AO$57,I$3+1,FALSE)/1000000</f>
        <v>2064.9</v>
      </c>
      <c r="J11" s="159">
        <f>VLOOKUP($G$5,$AJ$24:$AO$57,J$3+1,FALSE)/1000000</f>
        <v>1994.8</v>
      </c>
      <c r="K11" s="159">
        <f>VLOOKUP($G$5,$AJ$24:$AO$57,K$3+1,FALSE)/1000000</f>
        <v>1916.4749999999999</v>
      </c>
      <c r="L11" s="159">
        <f>VLOOKUP($G$5,$AJ$24:$AO$57,L$3+1,FALSE)/1000000</f>
        <v>1854.6579999999999</v>
      </c>
      <c r="M11" s="171">
        <f t="shared" si="1"/>
        <v>0.88866182549007056</v>
      </c>
      <c r="N11" s="159">
        <f>VLOOKUP(Financials!$M$5,$AJ$24:$AO$57,N$3+1,FALSE)/1000000</f>
        <v>1908.7</v>
      </c>
      <c r="O11" s="159">
        <f>VLOOKUP(Financials!$M$5,$AJ$24:$AO$57,O$3+1,FALSE)/1000000</f>
        <v>1838.4</v>
      </c>
      <c r="P11" s="159">
        <f>VLOOKUP(Financials!$M$5,$AJ$24:$AO$57,P$3+1,FALSE)/1000000</f>
        <v>1779.4</v>
      </c>
      <c r="Q11" s="159">
        <f>VLOOKUP(Financials!$M$5,$AJ$24:$AO$57,Q$3+1,FALSE)/1000000</f>
        <v>1715.096</v>
      </c>
      <c r="R11" s="159">
        <f>VLOOKUP(Financials!$M$5,$AJ$24:$AO$57,R$3+1,FALSE)/1000000</f>
        <v>1641.6949999999999</v>
      </c>
      <c r="S11" s="171">
        <f t="shared" si="2"/>
        <v>0.52127050016597898</v>
      </c>
      <c r="T11" s="159">
        <f>VLOOKUP($S$5,$AJ$24:$AO$57,T$3+1,FALSE)/1000000</f>
        <v>980.3</v>
      </c>
      <c r="U11" s="159">
        <f>VLOOKUP($S$5,$AJ$24:$AO$57,U$3+1,FALSE)/1000000</f>
        <v>997.9</v>
      </c>
      <c r="V11" s="159">
        <f>VLOOKUP($S$5,$AJ$24:$AO$57,V$3+1,FALSE)/1000000</f>
        <v>1071.3</v>
      </c>
      <c r="W11" s="159">
        <f>VLOOKUP($S$5,$AJ$24:$AO$57,W$3+1,FALSE)/1000000</f>
        <v>1080.5809999999999</v>
      </c>
      <c r="X11" s="159">
        <f>VLOOKUP($S$5,$AJ$24:$AO$57,X$3+1,FALSE)/1000000</f>
        <v>1056.751</v>
      </c>
      <c r="Y11" s="171">
        <f t="shared" si="4"/>
        <v>0.50606835875929634</v>
      </c>
      <c r="Z11" s="159">
        <f>VLOOKUP($Y$5,$AJ$24:$AO$57,Z$3+1,FALSE)/1000000</f>
        <v>815.6</v>
      </c>
      <c r="AA11" s="159">
        <f>VLOOKUP($S$5,$AJ$24:$AO$57,AA$3+1,FALSE)/1000000</f>
        <v>997.9</v>
      </c>
      <c r="AB11" s="159">
        <f>VLOOKUP($S$5,$AJ$24:$AO$57,AB$3+1,FALSE)/1000000</f>
        <v>1071.3</v>
      </c>
      <c r="AC11" s="159">
        <f>VLOOKUP($S$5,$AJ$24:$AO$57,AC$3+1,FALSE)/1000000</f>
        <v>1080.5809999999999</v>
      </c>
      <c r="AD11" s="159">
        <f>VLOOKUP($S$5,$AJ$24:$AO$57,AD$3+1,FALSE)/1000000</f>
        <v>1056.751</v>
      </c>
      <c r="AE11" s="178">
        <f t="shared" si="3"/>
        <v>0.35798934005165339</v>
      </c>
      <c r="AF11" s="159">
        <f>(AK$44-AK$51+AK$144-AK$137)/1000000</f>
        <v>613.79999999999995</v>
      </c>
      <c r="AG11" s="159">
        <f>(AL$44-AL$51+AL$144-AL$137)/1000000</f>
        <v>700.2</v>
      </c>
      <c r="AH11" s="159">
        <f>(AM$44-AM$51+AM$144-AM$137)/1000000</f>
        <v>775.3</v>
      </c>
      <c r="AI11" s="159">
        <f>(AN$44-AN$51+AN$144-AN$137)/1000000</f>
        <v>725.86199999999997</v>
      </c>
      <c r="AJ11" s="159">
        <f>(AO$44-AO$51+AO$144-AO$137)/1000000</f>
        <v>742.17200000000003</v>
      </c>
      <c r="AK11" s="177"/>
    </row>
    <row r="12" spans="1:38" s="124" customFormat="1" x14ac:dyDescent="0.15">
      <c r="A12" s="124" t="e" vm="1">
        <v>#VALUE!</v>
      </c>
      <c r="B12" s="53"/>
      <c r="C12" s="157">
        <f>D12+AR67</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VLOOKUP($G$5,$AQ$24:$AV$57,H$3+1,FALSE)/1000000</f>
        <v>2551</v>
      </c>
      <c r="I12" s="159">
        <f>VLOOKUP($G$5,$AQ$24:$AV$57,I$3+1,FALSE)/1000000</f>
        <v>2490</v>
      </c>
      <c r="J12" s="159">
        <f>VLOOKUP($G$5,$AQ$24:$AV$57,J$3+1,FALSE)/1000000</f>
        <v>2456</v>
      </c>
      <c r="K12" s="159">
        <f>VLOOKUP($G$5,$AQ$24:$AV$57,K$3+1,FALSE)/1000000</f>
        <v>2559</v>
      </c>
      <c r="L12" s="159">
        <f>VLOOKUP($G$5,$AQ$24:$AV$57,L$3+1,FALSE)/1000000</f>
        <v>4019</v>
      </c>
      <c r="M12" s="171">
        <f t="shared" si="1"/>
        <v>0.82436621022612666</v>
      </c>
      <c r="N12" s="159">
        <f>VLOOKUP(Financials!$M$5,$AQ$24:$AV$57,N$3+1,FALSE)/1000000</f>
        <v>2189</v>
      </c>
      <c r="O12" s="159">
        <f>VLOOKUP(Financials!$M$5,$AQ$24:$AV$57,O$3+1,FALSE)/1000000</f>
        <v>2097</v>
      </c>
      <c r="P12" s="159">
        <f>VLOOKUP(Financials!$M$5,$AQ$24:$AV$57,P$3+1,FALSE)/1000000</f>
        <v>2001</v>
      </c>
      <c r="Q12" s="159">
        <f>VLOOKUP(Financials!$M$5,$AQ$24:$AV$57,Q$3+1,FALSE)/1000000</f>
        <v>2096</v>
      </c>
      <c r="R12" s="159">
        <f>VLOOKUP(Financials!$M$5,$AQ$24:$AV$57,R$3+1,FALSE)/1000000</f>
        <v>3166</v>
      </c>
      <c r="S12" s="171">
        <f t="shared" si="2"/>
        <v>0.66882108082514813</v>
      </c>
      <c r="T12" s="159">
        <f>VLOOKUP($S$5,$AQ$24:$AV$57,T$3+1,FALSE)/1000000</f>
        <v>1024</v>
      </c>
      <c r="U12" s="159">
        <f>VLOOKUP($S$5,$AQ$24:$AV$57,U$3+1,FALSE)/1000000</f>
        <v>4685</v>
      </c>
      <c r="V12" s="159">
        <f>VLOOKUP($S$5,$AQ$24:$AV$57,V$3+1,FALSE)/1000000</f>
        <v>946</v>
      </c>
      <c r="W12" s="159">
        <f>VLOOKUP($S$5,$AQ$24:$AV$57,W$3+1,FALSE)/1000000</f>
        <v>1344</v>
      </c>
      <c r="X12" s="159">
        <f>VLOOKUP($S$5,$AQ$24:$AV$57,X$3+1,FALSE)/1000000</f>
        <v>606</v>
      </c>
      <c r="Y12" s="171">
        <f t="shared" si="4"/>
        <v>0.63197278603878981</v>
      </c>
      <c r="Z12" s="159">
        <f>VLOOKUP($Y$5,$AQ$24:$AV$57,Z$3+1,FALSE)/1000000</f>
        <v>554</v>
      </c>
      <c r="AA12" s="159">
        <f>VLOOKUP($S$5,$AQ$24:$AV$57,AA$3+1,FALSE)/1000000</f>
        <v>4685</v>
      </c>
      <c r="AB12" s="159">
        <f>VLOOKUP($S$5,$AQ$24:$AV$57,AB$3+1,FALSE)/1000000</f>
        <v>946</v>
      </c>
      <c r="AC12" s="159">
        <f>VLOOKUP($S$5,$AQ$24:$AV$57,AC$3+1,FALSE)/1000000</f>
        <v>1344</v>
      </c>
      <c r="AD12" s="159">
        <f>VLOOKUP($S$5,$AQ$24:$AV$57,AD$3+1,FALSE)/1000000</f>
        <v>606</v>
      </c>
      <c r="AE12" s="178">
        <f t="shared" si="3"/>
        <v>0.85758617287635575</v>
      </c>
      <c r="AF12" s="159">
        <f>(AR$44-AR$51+AR$144-AR$137)/1000000</f>
        <v>1897</v>
      </c>
      <c r="AG12" s="159">
        <f>(AS$44-AS$51+AS$144-AS$137)/1000000</f>
        <v>3318</v>
      </c>
      <c r="AH12" s="159">
        <f>(AT$44-AT$51+AT$144-AT$137)/1000000</f>
        <v>1550</v>
      </c>
      <c r="AI12" s="159">
        <f>(AU$44-AU$51+AU$144-AU$137)/1000000</f>
        <v>2271</v>
      </c>
      <c r="AJ12" s="159">
        <f>(AV$44-AV$51+AV$144-AV$137)/1000000</f>
        <v>2786</v>
      </c>
      <c r="AK12" s="177"/>
    </row>
    <row r="13" spans="1:38" s="124" customFormat="1" x14ac:dyDescent="0.15">
      <c r="A13" s="124" t="e" vm="6">
        <v>#VALUE!</v>
      </c>
      <c r="B13" s="53"/>
      <c r="C13" s="157">
        <f>D13+AY67</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VLOOKUP($G$5,$AX$24:$BA$57,H$3+1,FALSE)/1000000</f>
        <v>204.79900000000001</v>
      </c>
      <c r="I13" s="159">
        <f>VLOOKUP($G$5,$AX$24:$BA$57,I$3+1,FALSE)/1000000</f>
        <v>93.055999999999997</v>
      </c>
      <c r="J13" s="159">
        <f>VLOOKUP($G$5,$AX$24:$BA$57,J$3+1,FALSE)/1000000</f>
        <v>46.473999999999997</v>
      </c>
      <c r="K13" s="159"/>
      <c r="L13" s="159"/>
      <c r="M13" s="171">
        <f>AVERAGE(N13/H13,O13/I13,P13/J13)</f>
        <v>0.58880421857655463</v>
      </c>
      <c r="N13" s="159">
        <f>VLOOKUP(Financials!$M$5,$AX$24:$BA$57,N$3+1,FALSE)/1000000</f>
        <v>119.504</v>
      </c>
      <c r="O13" s="159">
        <f>VLOOKUP(Financials!$M$5,$AX$24:$BA$57,O$3+1,FALSE)/1000000</f>
        <v>53.723999999999997</v>
      </c>
      <c r="P13" s="159">
        <f>VLOOKUP(Financials!$M$5,$AX$24:$BA$57,P$3+1,FALSE)/1000000</f>
        <v>28.143000000000001</v>
      </c>
      <c r="Q13" s="159"/>
      <c r="R13" s="159"/>
      <c r="S13" s="171">
        <f>AVERAGE(T13/H13,U13/I13,V13/J13)</f>
        <v>-1.3520648405895404</v>
      </c>
      <c r="T13" s="159">
        <f>VLOOKUP($S$5,$AX$24:$BA$57,T$3+1,FALSE)/1000000</f>
        <v>-262.97500000000002</v>
      </c>
      <c r="U13" s="159">
        <f>VLOOKUP($S$5,$AX$24:$BA$57,U$3+1,FALSE)/1000000</f>
        <v>-112.875</v>
      </c>
      <c r="V13" s="159">
        <f>VLOOKUP($S$5,$AX$24:$BA$57,V$3+1,FALSE)/1000000</f>
        <v>-72.459999999999994</v>
      </c>
      <c r="W13" s="159"/>
      <c r="X13" s="159"/>
      <c r="Y13" s="171">
        <f>AVERAGE(Z13/H13,AA13/I13,AB13/J13)</f>
        <v>-1.3652908166278344</v>
      </c>
      <c r="Z13" s="159">
        <f>VLOOKUP($Y$5,$AX$24:$BA$57,Z$3+1,FALSE)/1000000</f>
        <v>-271.101</v>
      </c>
      <c r="AA13" s="159">
        <f>VLOOKUP($S$5,$AX$24:$BA$57,AA$3+1,FALSE)/1000000</f>
        <v>-112.875</v>
      </c>
      <c r="AB13" s="159">
        <f>VLOOKUP($S$5,$AX$24:$BA$57,AB$3+1,FALSE)/1000000</f>
        <v>-72.459999999999994</v>
      </c>
      <c r="AC13" s="159"/>
      <c r="AD13" s="159"/>
      <c r="AE13" s="178">
        <f>AVERAGE(AF13/H13, AG13/I13, AH13/J13)</f>
        <v>-4.6214422183992916</v>
      </c>
      <c r="AF13" s="159">
        <f>(AY$44-AY$51+AY$144-AY$137)/1000000</f>
        <v>-1468.8140000000001</v>
      </c>
      <c r="AG13" s="159">
        <f>(AZ$44-AZ$51+AZ$144-AZ$137)/1000000</f>
        <v>-434.78899999999999</v>
      </c>
      <c r="AH13" s="159">
        <f>(BA$44-BA$51+BA$144-BA$137)/1000000</f>
        <v>-93.878</v>
      </c>
      <c r="AI13" s="159"/>
      <c r="AJ13" s="159"/>
      <c r="AK13" s="177"/>
    </row>
    <row r="14" spans="1:38" s="124" customFormat="1" x14ac:dyDescent="0.15">
      <c r="A14" s="124" t="e" vm="4">
        <v>#VALUE!</v>
      </c>
      <c r="B14" s="53"/>
      <c r="C14" s="157">
        <f>D14+BD67</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5">(H14/L14)^(1/5)-1</f>
        <v>0.12239832200727996</v>
      </c>
      <c r="H14" s="159">
        <f>VLOOKUP($G$5,$BC$24:$BH$57,H$3+1,FALSE)/1000000</f>
        <v>411.17200000000003</v>
      </c>
      <c r="I14" s="159">
        <f>VLOOKUP($G$5,$BC$24:$BH$57,I$3+1,FALSE)/1000000</f>
        <v>362.96300000000002</v>
      </c>
      <c r="J14" s="159">
        <f>VLOOKUP($G$5,$BC$24:$BH$57,J$3+1,FALSE)/1000000</f>
        <v>321.60700000000003</v>
      </c>
      <c r="K14" s="159">
        <f>VLOOKUP($G$5,$BC$24:$BH$57,K$3+1,FALSE)/1000000</f>
        <v>278.88900000000001</v>
      </c>
      <c r="L14" s="159">
        <f>VLOOKUP($G$5,$BC$24:$BH$57,L$3+1,FALSE)/1000000</f>
        <v>230.828</v>
      </c>
      <c r="M14" s="171">
        <f>AVERAGE(N14/H14,O14/I14,P14/J14,Q14/K14,R14/L14)</f>
        <v>0.77745480289995084</v>
      </c>
      <c r="N14" s="159">
        <f>VLOOKUP(Financials!$M$5,$BC$24:$BH$57,N$3+1,FALSE)/1000000</f>
        <v>321.733</v>
      </c>
      <c r="O14" s="159">
        <f>VLOOKUP(Financials!$M$5,$BC$24:$BH$57,O$3+1,FALSE)/1000000</f>
        <v>283.73700000000002</v>
      </c>
      <c r="P14" s="159">
        <f>VLOOKUP(Financials!$M$5,$BC$24:$BH$57,P$3+1,FALSE)/1000000</f>
        <v>252.09</v>
      </c>
      <c r="Q14" s="159">
        <f>VLOOKUP(Financials!$M$5,$BC$24:$BH$57,Q$3+1,FALSE)/1000000</f>
        <v>212.70400000000001</v>
      </c>
      <c r="R14" s="159">
        <f>VLOOKUP(Financials!$M$5,$BC$24:$BH$57,R$3+1,FALSE)/1000000</f>
        <v>179.24799999999999</v>
      </c>
      <c r="S14" s="171">
        <f t="shared" si="2"/>
        <v>0.31711181978579639</v>
      </c>
      <c r="T14" s="159">
        <f>VLOOKUP($S$5,$BC$24:$BH$57,T$3+1,FALSE)/1000000</f>
        <v>125.294</v>
      </c>
      <c r="U14" s="159">
        <f>VLOOKUP($S$5,$BC$24:$BH$57,U$3+1,FALSE)/1000000</f>
        <v>134.89099999999999</v>
      </c>
      <c r="V14" s="159">
        <f>VLOOKUP($S$5,$BC$24:$BH$57,V$3+1,FALSE)/1000000</f>
        <v>111.29</v>
      </c>
      <c r="W14" s="159">
        <f>VLOOKUP($S$5,$BC$24:$BH$57,W$3+1,FALSE)/1000000</f>
        <v>84.543999999999997</v>
      </c>
      <c r="X14" s="159">
        <f>VLOOKUP($S$5,$BC$24:$BH$57,X$3+1,FALSE)/1000000</f>
        <v>60.017000000000003</v>
      </c>
      <c r="Y14" s="171">
        <f>AVERAGE(Z14/H14,AA14/I14,AB14/J14,AC14/K14,AD14/L14)</f>
        <v>0.29068297735489157</v>
      </c>
      <c r="Z14" s="159">
        <f>VLOOKUP($Y$5,$BC$24:$BH$57,Z$3+1,FALSE)/1000000</f>
        <v>70.959999999999994</v>
      </c>
      <c r="AA14" s="159">
        <f>VLOOKUP($S$5,$BC$24:$BH$57,AA$3+1,FALSE)/1000000</f>
        <v>134.89099999999999</v>
      </c>
      <c r="AB14" s="159">
        <f>VLOOKUP($S$5,$BC$24:$BH$57,AB$3+1,FALSE)/1000000</f>
        <v>111.29</v>
      </c>
      <c r="AC14" s="159">
        <f>VLOOKUP($S$5,$BC$24:$BH$57,AC$3+1,FALSE)/1000000</f>
        <v>84.543999999999997</v>
      </c>
      <c r="AD14" s="159">
        <f>VLOOKUP($S$5,$BC$24:$BH$57,AD$3+1,FALSE)/1000000</f>
        <v>60.017000000000003</v>
      </c>
      <c r="AE14" s="178">
        <f t="shared" si="3"/>
        <v>0.15489386901961283</v>
      </c>
      <c r="AF14" s="159">
        <f>(BD$44-BD$51+BD$144-BD$137)/1000000</f>
        <v>51.438000000000002</v>
      </c>
      <c r="AG14" s="159">
        <f>(BE$44-BE$51+BE$144-BE$137)/1000000</f>
        <v>46.923000000000002</v>
      </c>
      <c r="AH14" s="159">
        <f>(BF$44-BF$51+BF$144-BF$137)/1000000</f>
        <v>82.978999999999999</v>
      </c>
      <c r="AI14" s="159">
        <f>(BG$44-BG$51+BG$144-BG$137)/1000000</f>
        <v>85.123000000000005</v>
      </c>
      <c r="AJ14" s="159">
        <f>(BH$44-BH$51+BH$144-BH$137)/1000000</f>
        <v>-9.9589999999999996</v>
      </c>
      <c r="AK14" s="177"/>
    </row>
    <row r="15" spans="1:38" s="124" customFormat="1" x14ac:dyDescent="0.15">
      <c r="A15" s="124" t="e" vm="3">
        <v>#VALUE!</v>
      </c>
      <c r="B15" s="53"/>
      <c r="C15" s="157">
        <f>D15+BK67</f>
        <v>235690.61655999999</v>
      </c>
      <c r="D15" s="157" cm="1">
        <f t="array" ref="D15">_FV(A15,"Market cap",TRUE)/1000000</f>
        <v>233339.61655999999</v>
      </c>
      <c r="E15" s="158" cm="1">
        <f t="array" ref="E15">_FV(A15,"Price")</f>
        <v>56.17</v>
      </c>
      <c r="F15" s="159" cm="1">
        <f t="array" ref="F15">_FV(A15,"Shares outstanding",TRUE)/1000000</f>
        <v>4154.1679999999997</v>
      </c>
      <c r="G15" s="171">
        <f t="shared" si="5"/>
        <v>7.4417919917584285E-3</v>
      </c>
      <c r="H15" s="159">
        <f>VLOOKUP($G$5,$BJ$24:$BO$57,H$3+1,FALSE)/1000000</f>
        <v>49818</v>
      </c>
      <c r="I15" s="159">
        <f>VLOOKUP($G$5,$BJ$24:$BO$57,I$3+1,FALSE)/1000000</f>
        <v>49301</v>
      </c>
      <c r="J15" s="159">
        <f>VLOOKUP($G$5,$BJ$24:$BO$57,J$3+1,FALSE)/1000000</f>
        <v>51904</v>
      </c>
      <c r="K15" s="159">
        <f>VLOOKUP($G$5,$BJ$24:$BO$57,K$3+1,FALSE)/1000000</f>
        <v>49330</v>
      </c>
      <c r="L15" s="159">
        <f>VLOOKUP($G$5,$BJ$24:$BO$57,L$3+1,FALSE)/1000000</f>
        <v>48005</v>
      </c>
      <c r="M15" s="171">
        <f>AVERAGE(N15/H15,O15/I15,P15/J15,Q15/K15,R15/L15)</f>
        <v>0.63244872396702123</v>
      </c>
      <c r="N15" s="159">
        <f>VLOOKUP(Financials!$M$5,$BJ$24:$BO$57,N$3+1,FALSE)/1000000</f>
        <v>31894</v>
      </c>
      <c r="O15" s="159">
        <f>VLOOKUP(Financials!$M$5,$BJ$24:$BO$57,O$3+1,FALSE)/1000000</f>
        <v>31683</v>
      </c>
      <c r="P15" s="159">
        <f>VLOOKUP(Financials!$M$5,$BJ$24:$BO$57,P$3+1,FALSE)/1000000</f>
        <v>32666</v>
      </c>
      <c r="Q15" s="159">
        <f>VLOOKUP(Financials!$M$5,$BJ$24:$BO$57,Q$3+1,FALSE)/1000000</f>
        <v>30606</v>
      </c>
      <c r="R15" s="159">
        <f>VLOOKUP(Financials!$M$5,$BJ$24:$BO$57,R$3+1,FALSE)/1000000</f>
        <v>30224</v>
      </c>
      <c r="S15" s="171">
        <f t="shared" si="2"/>
        <v>0.32212119845247678</v>
      </c>
      <c r="T15" s="159">
        <f>VLOOKUP($S$5,$BJ$24:$BO$57,T$3+1,FALSE)/1000000</f>
        <v>15558</v>
      </c>
      <c r="U15" s="159">
        <f>VLOOKUP($S$5,$BJ$24:$BO$57,U$3+1,FALSE)/1000000</f>
        <v>16363</v>
      </c>
      <c r="V15" s="159">
        <f>VLOOKUP($S$5,$BJ$24:$BO$57,V$3+1,FALSE)/1000000</f>
        <v>16455</v>
      </c>
      <c r="W15" s="159">
        <f>VLOOKUP($S$5,$BJ$24:$BO$57,W$3+1,FALSE)/1000000</f>
        <v>16174</v>
      </c>
      <c r="X15" s="159">
        <f>VLOOKUP($S$5,$BJ$24:$BO$57,X$3+1,FALSE)/1000000</f>
        <v>15434</v>
      </c>
      <c r="Y15" s="171">
        <f t="shared" si="4"/>
        <v>0.30218061472771868</v>
      </c>
      <c r="Z15" s="159">
        <f>VLOOKUP($Y$5,$BJ$24:$BO$57,Z$3+1,FALSE)/1000000</f>
        <v>10591</v>
      </c>
      <c r="AA15" s="159">
        <f>VLOOKUP($S$5,$BJ$24:$BO$57,AA$3+1,FALSE)/1000000</f>
        <v>16363</v>
      </c>
      <c r="AB15" s="159">
        <f>VLOOKUP($S$5,$BJ$24:$BO$57,AB$3+1,FALSE)/1000000</f>
        <v>16455</v>
      </c>
      <c r="AC15" s="159">
        <f>VLOOKUP($S$5,$BJ$24:$BO$57,AC$3+1,FALSE)/1000000</f>
        <v>16174</v>
      </c>
      <c r="AD15" s="159">
        <f>VLOOKUP($S$5,$BJ$24:$BO$57,AD$3+1,FALSE)/1000000</f>
        <v>15434</v>
      </c>
      <c r="AE15" s="178">
        <f t="shared" si="3"/>
        <v>0.34402881540417507</v>
      </c>
      <c r="AF15" s="159">
        <f>(BK$44-BK$51+BK$144-BK$137)/1000000</f>
        <v>10211</v>
      </c>
      <c r="AG15" s="159">
        <f>(BL$44-BL$51+BL$144-BL$137)/1000000</f>
        <v>10638</v>
      </c>
      <c r="AH15" s="159">
        <f>(BM$44-BM$51+BM$144-BM$137)/1000000</f>
        <v>32227</v>
      </c>
      <c r="AI15" s="159">
        <f>(BN$44-BN$51+BN$144-BN$137)/1000000</f>
        <v>23729</v>
      </c>
      <c r="AJ15" s="159">
        <f>(BO$44-BO$51+BO$144-BO$137)/1000000</f>
        <v>9480</v>
      </c>
      <c r="AK15" s="177"/>
    </row>
    <row r="16" spans="1:38" s="124" customFormat="1" x14ac:dyDescent="0.15">
      <c r="A16" s="124" t="e" vm="5">
        <v>#VALUE!</v>
      </c>
      <c r="B16" s="53"/>
      <c r="C16" s="157">
        <f>D16+BR67</f>
        <v>6884.2718789999999</v>
      </c>
      <c r="D16" s="157" cm="1">
        <f t="array" ref="D16">_FV(A16,"Market cap",TRUE)/1000000</f>
        <v>6721.0278790000002</v>
      </c>
      <c r="E16" s="158" cm="1">
        <f t="array" ref="E16">_FV(A16,"Price")</f>
        <v>167.85</v>
      </c>
      <c r="F16" s="159" cm="1">
        <f t="array" ref="F16">_FV(A16,"Shares outstanding",TRUE)/1000000</f>
        <v>40.041870000000003</v>
      </c>
      <c r="G16" s="171">
        <f t="shared" si="5"/>
        <v>0.13956259840333085</v>
      </c>
      <c r="H16" s="159">
        <f>VLOOKUP($G$5,$BQ$24:$BV$57,H$3+1,FALSE)/1000000</f>
        <v>502.91699999999997</v>
      </c>
      <c r="I16" s="159">
        <f>VLOOKUP($G$5,$BQ$24:$BV$57,I$3+1,FALSE)/1000000</f>
        <v>464.43099999999998</v>
      </c>
      <c r="J16" s="159">
        <f>VLOOKUP($G$5,$BQ$24:$BV$57,J$3+1,FALSE)/1000000</f>
        <v>433.89499999999998</v>
      </c>
      <c r="K16" s="159">
        <f>VLOOKUP($G$5,$BQ$24:$BV$57,K$3+1,FALSE)/1000000</f>
        <v>343.19900000000001</v>
      </c>
      <c r="L16" s="159">
        <f>VLOOKUP($G$5,$BQ$24:$BV$57,L$3+1,FALSE)/1000000</f>
        <v>261.70100000000002</v>
      </c>
      <c r="M16" s="171">
        <f t="shared" si="1"/>
        <v>0.8382516431542909</v>
      </c>
      <c r="N16" s="159">
        <f>VLOOKUP(Financials!$M$5,$BQ$24:$BV$57,N$3+1,FALSE)/1000000</f>
        <v>409.61</v>
      </c>
      <c r="O16" s="159">
        <f>VLOOKUP(Financials!$M$5,$BQ$24:$BV$57,O$3+1,FALSE)/1000000</f>
        <v>381.86</v>
      </c>
      <c r="P16" s="159">
        <f>VLOOKUP(Financials!$M$5,$BQ$24:$BV$57,P$3+1,FALSE)/1000000</f>
        <v>371.28</v>
      </c>
      <c r="Q16" s="159">
        <f>VLOOKUP(Financials!$M$5,$BQ$24:$BV$57,Q$3+1,FALSE)/1000000</f>
        <v>294.738</v>
      </c>
      <c r="R16" s="159">
        <f>VLOOKUP(Financials!$M$5,$BQ$24:$BV$57,R$3+1,FALSE)/1000000</f>
        <v>219.85300000000001</v>
      </c>
      <c r="S16" s="171">
        <f t="shared" si="2"/>
        <v>8.2110400769480299E-2</v>
      </c>
      <c r="T16" s="159">
        <f>VLOOKUP($S$5,$BQ$24:$BV$57,T$3+1,FALSE)/1000000</f>
        <v>-77.100999999999999</v>
      </c>
      <c r="U16" s="159">
        <f>VLOOKUP($S$5,$BQ$24:$BV$57,U$3+1,FALSE)/1000000</f>
        <v>32.268999999999998</v>
      </c>
      <c r="V16" s="159">
        <f>VLOOKUP($S$5,$BQ$24:$BV$57,V$3+1,FALSE)/1000000</f>
        <v>82.695999999999998</v>
      </c>
      <c r="W16" s="159">
        <f>VLOOKUP($S$5,$BQ$24:$BV$57,W$3+1,FALSE)/1000000</f>
        <v>61.920999999999999</v>
      </c>
      <c r="X16" s="159">
        <f>VLOOKUP($S$5,$BQ$24:$BV$57,X$3+1,FALSE)/1000000</f>
        <v>32.284999999999997</v>
      </c>
      <c r="Y16" s="171">
        <f t="shared" si="4"/>
        <v>7.938828161264129E-2</v>
      </c>
      <c r="Z16" s="159">
        <f>VLOOKUP($Y$5,$BQ$24:$BV$57,Z$3+1,FALSE)/1000000</f>
        <v>-83.945999999999998</v>
      </c>
      <c r="AA16" s="159">
        <f>VLOOKUP($S$5,$BQ$24:$BV$57,AA$3+1,FALSE)/1000000</f>
        <v>32.268999999999998</v>
      </c>
      <c r="AB16" s="159">
        <f>VLOOKUP($S$5,$BQ$24:$BV$57,AB$3+1,FALSE)/1000000</f>
        <v>82.695999999999998</v>
      </c>
      <c r="AC16" s="159">
        <f>VLOOKUP($S$5,$BQ$24:$BV$57,AC$3+1,FALSE)/1000000</f>
        <v>61.920999999999999</v>
      </c>
      <c r="AD16" s="159">
        <f>VLOOKUP($S$5,$BQ$24:$BV$57,AD$3+1,FALSE)/1000000</f>
        <v>32.284999999999997</v>
      </c>
      <c r="AE16" s="178">
        <f t="shared" si="3"/>
        <v>-1.9949969868086302E-2</v>
      </c>
      <c r="AF16" s="159">
        <f>(BR$44-BR$51+BR$144-BR$137)/1000000</f>
        <v>-114.316</v>
      </c>
      <c r="AG16" s="159">
        <f>(BS$44-BS$51+BS$144-BS$137)/1000000</f>
        <v>12.786</v>
      </c>
      <c r="AH16" s="159">
        <f>(BT$44-BT$51+BT$144-BT$137)/1000000</f>
        <v>51.101999999999997</v>
      </c>
      <c r="AI16" s="159">
        <f>(BU$44-BU$51+BU$144-BU$137)/1000000</f>
        <v>4.7629999999999999</v>
      </c>
      <c r="AJ16" s="159">
        <f>(BV$44-BV$51+BV$144-BV$137)/1000000</f>
        <v>-8.2769999999999992</v>
      </c>
      <c r="AK16" s="177"/>
    </row>
    <row r="17" spans="1:102" s="124" customFormat="1" x14ac:dyDescent="0.15">
      <c r="A17" s="124" t="e" vm="9">
        <v>#VALUE!</v>
      </c>
      <c r="B17" s="53"/>
      <c r="C17" s="157">
        <f>D17+BY67</f>
        <v>13550.356092</v>
      </c>
      <c r="D17" s="157" cm="1">
        <f t="array" ref="D17">_FV(A17,"Market cap",TRUE)/1000000</f>
        <v>13435.711092</v>
      </c>
      <c r="E17" s="158" cm="1">
        <f t="array" ref="E17">_FV(A17,"Price")</f>
        <v>47.02</v>
      </c>
      <c r="F17" s="159" cm="1">
        <f t="array" ref="F17">_FV(A17,"Shares outstanding",TRUE)/1000000</f>
        <v>285.74459999999999</v>
      </c>
      <c r="G17" s="171">
        <f t="shared" si="5"/>
        <v>0.11601005513374751</v>
      </c>
      <c r="H17" s="159">
        <f>VLOOKUP($G$5,$BX$24:$CC$57,H$3+1,FALSE)/1000000</f>
        <v>703.50900000000001</v>
      </c>
      <c r="I17" s="159">
        <f>VLOOKUP(Financials!$G$5,$BX$24:$CC$57,I$3+1,FALSE)/1000000</f>
        <v>545.803</v>
      </c>
      <c r="J17" s="159">
        <f>VLOOKUP(Financials!$G$5,$BX$24:$CC$57,J$3+1,FALSE)/1000000</f>
        <v>430.96600000000001</v>
      </c>
      <c r="K17" s="159">
        <f>VLOOKUP(Financials!$G$5,$BX$24:$CC$57,K$3+1,FALSE)/1000000</f>
        <v>398.04700000000003</v>
      </c>
      <c r="L17" s="159">
        <f>VLOOKUP(Financials!$G$5,$BX$24:$CC$57,L$3+1,FALSE)/1000000</f>
        <v>406.37700000000001</v>
      </c>
      <c r="M17" s="171">
        <f t="shared" si="1"/>
        <v>0.76809777774547716</v>
      </c>
      <c r="N17" s="159">
        <f>VLOOKUP(Financials!$M$5,$BX$24:$CC$57,N$3+1,FALSE)/1000000</f>
        <v>575.80100000000004</v>
      </c>
      <c r="O17" s="159">
        <f>VLOOKUP(Financials!$M$5,$BX$24:$CC$57,O$3+1,FALSE)/1000000</f>
        <v>416.87200000000001</v>
      </c>
      <c r="P17" s="159">
        <f>VLOOKUP(Financials!$M$5,$BX$24:$CC$57,P$3+1,FALSE)/1000000</f>
        <v>324.16500000000002</v>
      </c>
      <c r="Q17" s="159">
        <f>VLOOKUP(Financials!$M$5,$BX$24:$CC$57,Q$3+1,FALSE)/1000000</f>
        <v>301.51299999999998</v>
      </c>
      <c r="R17" s="159">
        <f>VLOOKUP(Financials!$M$5,$BX$24:$CC$57,R$3+1,FALSE)/1000000</f>
        <v>304.20499999999998</v>
      </c>
      <c r="S17" s="171">
        <f t="shared" si="2"/>
        <v>8.8292165668323375E-2</v>
      </c>
      <c r="T17" s="159">
        <f>VLOOKUP($S$5,$BX$24:$CC$57,T$3+1,FALSE)/1000000</f>
        <v>153.02199999999999</v>
      </c>
      <c r="U17" s="159">
        <f>VLOOKUP($S$5,$BX$24:$CC$57,U$3+1,FALSE)/1000000</f>
        <v>-106.815</v>
      </c>
      <c r="V17" s="159">
        <f>VLOOKUP($S$5,$BX$24:$CC$57,V$3+1,FALSE)/1000000</f>
        <v>10.045</v>
      </c>
      <c r="W17" s="159">
        <f>VLOOKUP($S$5,$BX$24:$CC$57,W$3+1,FALSE)/1000000</f>
        <v>65.683000000000007</v>
      </c>
      <c r="X17" s="159">
        <f>VLOOKUP($S$5,$BX$24:$CC$57,X$3+1,FALSE)/1000000</f>
        <v>94.007000000000005</v>
      </c>
      <c r="Y17" s="171">
        <f t="shared" si="4"/>
        <v>6.6314337381833802E-2</v>
      </c>
      <c r="Z17" s="159">
        <f>VLOOKUP($Y$5,$BX$24:$CC$57,Z$3+1,FALSE)/1000000</f>
        <v>75.713999999999999</v>
      </c>
      <c r="AA17" s="159">
        <f>VLOOKUP($S$5,$BX$24:$CC$57,AA$3+1,FALSE)/1000000</f>
        <v>-106.815</v>
      </c>
      <c r="AB17" s="159">
        <f>VLOOKUP($S$5,$BX$24:$CC$57,AB$3+1,FALSE)/1000000</f>
        <v>10.045</v>
      </c>
      <c r="AC17" s="159">
        <f>VLOOKUP($S$5,$BX$24:$CC$57,AC$3+1,FALSE)/1000000</f>
        <v>65.683000000000007</v>
      </c>
      <c r="AD17" s="159">
        <f>VLOOKUP($S$5,$BX$24:$CC$57,AD$3+1,FALSE)/1000000</f>
        <v>94.007000000000005</v>
      </c>
      <c r="AE17" s="178">
        <f t="shared" si="3"/>
        <v>0.16215640459810104</v>
      </c>
      <c r="AF17" s="159">
        <f>(BY$44-BY$51+BY$144-BY$137)/1000000</f>
        <v>85.460999999999999</v>
      </c>
      <c r="AG17" s="159">
        <f>(BZ$44-BZ$51+BZ$144-BZ$137)/1000000</f>
        <v>-1045.627</v>
      </c>
      <c r="AH17" s="159">
        <f>(CA$44-CA$51+CA$144-CA$137)/1000000</f>
        <v>-994.48800000000006</v>
      </c>
      <c r="AI17" s="159">
        <f>(CB$44-CB$51+CB$144-CB$137)/1000000</f>
        <v>1889.3879999999999</v>
      </c>
      <c r="AJ17" s="159">
        <f>(CC$44-CC$51+CC$144-CC$137)/1000000</f>
        <v>67.456999999999994</v>
      </c>
      <c r="AK17" s="177"/>
    </row>
    <row r="18" spans="1:102" s="124" customFormat="1" x14ac:dyDescent="0.15">
      <c r="A18" s="124" t="e" vm="14">
        <v>#VALUE!</v>
      </c>
      <c r="B18" s="53"/>
      <c r="C18" s="157">
        <f>D18+CF67</f>
        <v>7095.9604220000001</v>
      </c>
      <c r="D18" s="157" cm="1">
        <f t="array" ref="D18">_FV(A18,"Market cap",TRUE)/1000000</f>
        <v>6347.9844220000004</v>
      </c>
      <c r="E18" s="158" cm="1">
        <f t="array" ref="E18">_FV(A18,"Price")</f>
        <v>109.3</v>
      </c>
      <c r="F18" s="159" cm="1">
        <f t="array" ref="F18">_FV(A18,"Shares outstanding",TRUE)/1000000</f>
        <v>58.078539999999997</v>
      </c>
      <c r="G18" s="171">
        <f t="shared" si="5"/>
        <v>0.21653061479178159</v>
      </c>
      <c r="H18" s="159">
        <f>VLOOKUP($G$5,$CE$24:$CJ$57,H$3+1,FALSE)/1000000</f>
        <v>535.404</v>
      </c>
      <c r="I18" s="159">
        <f>VLOOKUP($G$5,$CE$24:$CJ$57,I$3+1,FALSE)/1000000</f>
        <v>411.48599999999999</v>
      </c>
      <c r="J18" s="159">
        <f>VLOOKUP($G$5,$CE$24:$CJ$57,J$3+1,FALSE)/1000000</f>
        <v>326.947</v>
      </c>
      <c r="K18" s="159">
        <f>VLOOKUP($G$5,$CE$24:$CJ$57,K$3+1,FALSE)/1000000</f>
        <v>244.09100000000001</v>
      </c>
      <c r="L18" s="159">
        <f>VLOOKUP($G$5,$CE$24:$CJ$57,L$3+1,FALSE)/1000000</f>
        <v>200.94</v>
      </c>
      <c r="M18" s="171">
        <f t="shared" si="1"/>
        <v>0.70718437422769653</v>
      </c>
      <c r="N18" s="159">
        <f>VLOOKUP(Financials!$M$5,$CE$24:$CJ$57,N$3+1,FALSE)/1000000</f>
        <v>366.45600000000002</v>
      </c>
      <c r="O18" s="159">
        <f>VLOOKUP(Financials!$M$5,$CE$24:$CJ$57,O$3+1,FALSE)/1000000</f>
        <v>289.96899999999999</v>
      </c>
      <c r="P18" s="159">
        <f>VLOOKUP(Financials!$M$5,$CE$24:$CJ$57,P$3+1,FALSE)/1000000</f>
        <v>235.80099999999999</v>
      </c>
      <c r="Q18" s="159">
        <f>VLOOKUP(Financials!$M$5,$CE$24:$CJ$57,Q$3+1,FALSE)/1000000</f>
        <v>173.00800000000001</v>
      </c>
      <c r="R18" s="159">
        <f>VLOOKUP(Financials!$M$5,$CE$24:$CJ$57,R$3+1,FALSE)/1000000</f>
        <v>144.03</v>
      </c>
      <c r="S18" s="171">
        <f t="shared" si="2"/>
        <v>-0.14376221854448964</v>
      </c>
      <c r="T18" s="159">
        <f>VLOOKUP($S$5,$CE$24:$CJ$57,T$3+1,FALSE)/1000000</f>
        <v>-88.12</v>
      </c>
      <c r="U18" s="159">
        <f>VLOOKUP($S$5,$CE$24:$CJ$57,U$3+1,FALSE)/1000000</f>
        <v>-50.094999999999999</v>
      </c>
      <c r="V18" s="159">
        <f>VLOOKUP($S$5,$CE$24:$CJ$57,V$3+1,FALSE)/1000000</f>
        <v>-23.885999999999999</v>
      </c>
      <c r="W18" s="159">
        <f>VLOOKUP($S$5,$CE$24:$CJ$57,W$3+1,FALSE)/1000000</f>
        <v>-39.048000000000002</v>
      </c>
      <c r="X18" s="159">
        <f>VLOOKUP($S$5,$CE$24:$CJ$57,X$3+1,FALSE)/1000000</f>
        <v>-40.078000000000003</v>
      </c>
      <c r="Y18" s="171">
        <f>AVERAGE(Z18/H18,AA18/I18,AB18/J18,AC18/K18,AD18/L18)</f>
        <v>-0.1655080403911699</v>
      </c>
      <c r="Z18" s="159">
        <f>VLOOKUP($Y$5,$CE$24:$CJ$57,Z$3+1,FALSE)/1000000</f>
        <v>-146.334</v>
      </c>
      <c r="AA18" s="159">
        <f>VLOOKUP($S$5,$CE$24:$CJ$57,AA$3+1,FALSE)/1000000</f>
        <v>-50.094999999999999</v>
      </c>
      <c r="AB18" s="159">
        <f>VLOOKUP($S$5,$CE$24:$CJ$57,AB$3+1,FALSE)/1000000</f>
        <v>-23.885999999999999</v>
      </c>
      <c r="AC18" s="159">
        <f>VLOOKUP($S$5,$CE$24:$CJ$57,AC$3+1,FALSE)/1000000</f>
        <v>-39.048000000000002</v>
      </c>
      <c r="AD18" s="159">
        <f>VLOOKUP($S$5,$CE$24:$CJ$57,AD$3+1,FALSE)/1000000</f>
        <v>-40.078000000000003</v>
      </c>
      <c r="AE18" s="178">
        <f t="shared" si="3"/>
        <v>-0.31625389977400614</v>
      </c>
      <c r="AF18" s="159">
        <f>(CF$44-CF$51+CF$144-CF$137)/1000000</f>
        <v>-162.614</v>
      </c>
      <c r="AG18" s="159">
        <f>(CG$44-CG$51+CG$144-CG$137)/1000000</f>
        <v>-107.661</v>
      </c>
      <c r="AH18" s="159">
        <f>(CH$44-CH$51+CH$144-CH$137)/1000000</f>
        <v>-10.488</v>
      </c>
      <c r="AI18" s="159">
        <f>(CI$44-CI$51+CI$144-CI$137)/1000000</f>
        <v>-189.32499999999999</v>
      </c>
      <c r="AJ18" s="159">
        <f>(CJ$44-CJ$51+CJ$144-CJ$137)/1000000</f>
        <v>-41.835000000000001</v>
      </c>
      <c r="AK18" s="177"/>
    </row>
    <row r="19" spans="1:102" s="124" customFormat="1" x14ac:dyDescent="0.15">
      <c r="A19" s="124" t="e" vm="13">
        <v>#VALUE!</v>
      </c>
      <c r="B19" s="53"/>
      <c r="C19" s="157">
        <f>D19+CM67</f>
        <v>6427.9183720000001</v>
      </c>
      <c r="D19" s="157" cm="1">
        <f t="array" ref="D19">_FV(A19,"Market cap",TRUE)/1000000</f>
        <v>6283.824372</v>
      </c>
      <c r="E19" s="158" cm="1">
        <f t="array" ref="E19">_FV(A19,"Price")</f>
        <v>57.24</v>
      </c>
      <c r="F19" s="159" cm="1">
        <f t="array" ref="F19">_FV(A19,"Shares outstanding",TRUE)/1000000</f>
        <v>109.7803</v>
      </c>
      <c r="G19" s="171">
        <f t="shared" si="5"/>
        <v>0.23581930277674501</v>
      </c>
      <c r="H19" s="159">
        <f>VLOOKUP($G$5,$CL$24:$CQ$57,H$3+1,FALSE)/1000000</f>
        <v>541.13</v>
      </c>
      <c r="I19" s="159">
        <f>VLOOKUP($G$5,$CL$24:$CQ$57,I$3+1,FALSE)/1000000</f>
        <v>440.221</v>
      </c>
      <c r="J19" s="159">
        <f>VLOOKUP($G$5,$CL$24:$CQ$57,J$3+1,FALSE)/1000000</f>
        <v>354.58600000000001</v>
      </c>
      <c r="K19" s="159">
        <f>VLOOKUP($G$5,$CL$24:$CQ$57,K$3+1,FALSE)/1000000</f>
        <v>267.36</v>
      </c>
      <c r="L19" s="159">
        <f>VLOOKUP($G$5,$CL$24:$CQ$57,L$3+1,FALSE)/1000000</f>
        <v>187.727</v>
      </c>
      <c r="M19" s="171">
        <f t="shared" si="1"/>
        <v>0.83158641908373931</v>
      </c>
      <c r="N19" s="159">
        <f>VLOOKUP(Financials!$M$5,$CL$24:$CQ$57,N$3+1,FALSE)/1000000</f>
        <v>434.73399999999998</v>
      </c>
      <c r="O19" s="159">
        <f>VLOOKUP(Financials!$M$5,$CL$24:$CQ$57,O$3+1,FALSE)/1000000</f>
        <v>362.66699999999997</v>
      </c>
      <c r="P19" s="159">
        <f>VLOOKUP(Financials!$M$5,$CL$24:$CQ$57,P$3+1,FALSE)/1000000</f>
        <v>293.76799999999997</v>
      </c>
      <c r="Q19" s="159">
        <f>VLOOKUP(Financials!$M$5,$CL$24:$CQ$57,Q$3+1,FALSE)/1000000</f>
        <v>224.19300000000001</v>
      </c>
      <c r="R19" s="159">
        <f>VLOOKUP(Financials!$M$5,$CL$24:$CQ$57,R$3+1,FALSE)/1000000</f>
        <v>162.13900000000001</v>
      </c>
      <c r="S19" s="171">
        <f t="shared" si="2"/>
        <v>-0.15629761656932345</v>
      </c>
      <c r="T19" s="159">
        <f>VLOOKUP($S$5,$CL$24:$CQ$57,T$3+1,FALSE)/1000000</f>
        <v>-34.459000000000003</v>
      </c>
      <c r="U19" s="159">
        <f>VLOOKUP($S$5,$CL$24:$CQ$57,U$3+1,FALSE)/1000000</f>
        <v>-26.440999999999999</v>
      </c>
      <c r="V19" s="159">
        <f>VLOOKUP($S$5,$CL$24:$CQ$57,V$3+1,FALSE)/1000000</f>
        <v>-78.769000000000005</v>
      </c>
      <c r="W19" s="159">
        <f>VLOOKUP($S$5,$CL$24:$CQ$57,W$3+1,FALSE)/1000000</f>
        <v>-64.965000000000003</v>
      </c>
      <c r="X19" s="159">
        <f>VLOOKUP($S$5,$CL$24:$CQ$57,X$3+1,FALSE)/1000000</f>
        <v>-36.158999999999999</v>
      </c>
      <c r="Y19" s="171">
        <f t="shared" si="4"/>
        <v>-0.16081335215966219</v>
      </c>
      <c r="Z19" s="159">
        <f>VLOOKUP($Y$5,$CL$24:$CQ$57,Z$3+1,FALSE)/1000000</f>
        <v>-46.677</v>
      </c>
      <c r="AA19" s="159">
        <f>VLOOKUP($S$5,$CL$24:$CQ$57,AA$3+1,FALSE)/1000000</f>
        <v>-26.440999999999999</v>
      </c>
      <c r="AB19" s="159">
        <f>VLOOKUP($S$5,$CL$24:$CQ$57,AB$3+1,FALSE)/1000000</f>
        <v>-78.769000000000005</v>
      </c>
      <c r="AC19" s="159">
        <f>VLOOKUP($S$5,$CL$24:$CQ$57,AC$3+1,FALSE)/1000000</f>
        <v>-64.965000000000003</v>
      </c>
      <c r="AD19" s="159">
        <f>VLOOKUP($S$5,$CL$24:$CQ$57,AD$3+1,FALSE)/1000000</f>
        <v>-36.158999999999999</v>
      </c>
      <c r="AE19" s="178">
        <f t="shared" si="3"/>
        <v>-0.29492229078379217</v>
      </c>
      <c r="AF19" s="159">
        <f>(CM$44-CM$51+CM$144-CM$137)/1000000</f>
        <v>-91.488</v>
      </c>
      <c r="AG19" s="159">
        <f>(CN$44-CN$51+CN$144-CN$137)/1000000</f>
        <v>-125.947</v>
      </c>
      <c r="AH19" s="159">
        <f>(CO$44-CO$51+CO$144-CO$137)/1000000</f>
        <v>-5.6420000000000003</v>
      </c>
      <c r="AI19" s="159">
        <f>(CP$44-CP$51+CP$144-CP$137)/1000000</f>
        <v>-284.637</v>
      </c>
      <c r="AJ19" s="159">
        <f>(CQ$44-CQ$51+CQ$144-CQ$137)/1000000</f>
        <v>11.468</v>
      </c>
      <c r="AK19" s="177"/>
    </row>
    <row r="20" spans="1:102" s="124" customFormat="1" x14ac:dyDescent="0.15">
      <c r="A20" s="124" t="e" vm="7">
        <v>#VALUE!</v>
      </c>
      <c r="B20" s="53"/>
      <c r="C20" s="157">
        <f>D20+CT67</f>
        <v>5535.6259869999994</v>
      </c>
      <c r="D20" s="157" cm="1">
        <f t="array" ref="D20">_FV(A20,"Market cap",TRUE)/1000000</f>
        <v>5197.9719869999999</v>
      </c>
      <c r="E20" s="158" cm="1">
        <f t="array" ref="E20">_FV(A20,"Price")</f>
        <v>22.23</v>
      </c>
      <c r="F20" s="159" cm="1">
        <f t="array" ref="F20">_FV(A20,"Shares outstanding",TRUE)/1000000</f>
        <v>233.82689999999999</v>
      </c>
      <c r="G20" s="171">
        <f t="shared" si="5"/>
        <v>-8.4342034360865292E-2</v>
      </c>
      <c r="H20" s="159">
        <f>VLOOKUP($G$5,$CS$24:$CX$57,H$3+1,FALSE)/1000000</f>
        <v>483.45499999999998</v>
      </c>
      <c r="I20" s="159">
        <f>VLOOKUP($G$5,$CS$24:$CX$57,I$3+1,FALSE)/1000000</f>
        <v>940.58399999999995</v>
      </c>
      <c r="J20" s="159">
        <f>VLOOKUP($G$5,$CS$24:$CX$57,J$3+1,FALSE)/1000000</f>
        <v>889.15200000000004</v>
      </c>
      <c r="K20" s="159">
        <f>VLOOKUP($G$5,$CS$24:$CX$57,K$3+1,FALSE)/1000000</f>
        <v>830.95</v>
      </c>
      <c r="L20" s="159">
        <f>VLOOKUP($G$5,$CS$24:$CX$57,L$3+1,FALSE)/1000000</f>
        <v>751.08600000000001</v>
      </c>
      <c r="M20" s="171">
        <f t="shared" si="1"/>
        <v>0.61707416700514151</v>
      </c>
      <c r="N20" s="159">
        <f>VLOOKUP(Financials!$M$5,$CS$24:$CX$57,N$3+1,FALSE)/1000000</f>
        <v>229.06299999999999</v>
      </c>
      <c r="O20" s="159">
        <f>VLOOKUP(Financials!$M$5,$CS$24:$CX$57,O$3+1,FALSE)/1000000</f>
        <v>606.55700000000002</v>
      </c>
      <c r="P20" s="159">
        <f>VLOOKUP(Financials!$M$5,$CS$24:$CX$57,P$3+1,FALSE)/1000000</f>
        <v>580.26</v>
      </c>
      <c r="Q20" s="159">
        <f>VLOOKUP(Financials!$M$5,$CS$24:$CX$57,Q$3+1,FALSE)/1000000</f>
        <v>558.47500000000002</v>
      </c>
      <c r="R20" s="159">
        <f>VLOOKUP(Financials!$M$5,$CS$24:$CX$57,R$3+1,FALSE)/1000000</f>
        <v>482.19900000000001</v>
      </c>
      <c r="S20" s="171">
        <f t="shared" si="2"/>
        <v>0.32930620084689771</v>
      </c>
      <c r="T20" s="159">
        <f>VLOOKUP($S$5,$CS$24:$CX$57,T$3+1,FALSE)/1000000</f>
        <v>1016.675</v>
      </c>
      <c r="U20" s="159">
        <f>VLOOKUP($S$5,$CS$24:$CX$57,U$3+1,FALSE)/1000000</f>
        <v>-47.959000000000003</v>
      </c>
      <c r="V20" s="159">
        <f>VLOOKUP($S$5,$CS$24:$CX$57,V$3+1,FALSE)/1000000</f>
        <v>-86.486999999999995</v>
      </c>
      <c r="W20" s="159">
        <f>VLOOKUP($S$5,$CS$24:$CX$57,W$3+1,FALSE)/1000000</f>
        <v>-94.668000000000006</v>
      </c>
      <c r="X20" s="159">
        <f>VLOOKUP($S$5,$CS$24:$CX$57,X$3+1,FALSE)/1000000</f>
        <v>-145.876</v>
      </c>
      <c r="Y20" s="171">
        <f>AVERAGE(Z20/H20,AA20/I20,AB20/J20,AC20/K20,AD20/L20)</f>
        <v>0.28872165833518515</v>
      </c>
      <c r="Z20" s="159">
        <f>VLOOKUP($Y$5,$CS$24:$CX$57,Z$3+1,FALSE)/1000000</f>
        <v>918.57100000000003</v>
      </c>
      <c r="AA20" s="159">
        <f>VLOOKUP($S$5,$CS$24:$CX$57,AA$3+1,FALSE)/1000000</f>
        <v>-47.959000000000003</v>
      </c>
      <c r="AB20" s="159">
        <f>VLOOKUP($S$5,$CS$24:$CX$57,AB$3+1,FALSE)/1000000</f>
        <v>-86.486999999999995</v>
      </c>
      <c r="AC20" s="159">
        <f>VLOOKUP($S$5,$CS$24:$CX$57,AC$3+1,FALSE)/1000000</f>
        <v>-94.668000000000006</v>
      </c>
      <c r="AD20" s="159">
        <f>VLOOKUP($S$5,$CS$24:$CX$57,AD$3+1,FALSE)/1000000</f>
        <v>-145.876</v>
      </c>
      <c r="AE20" s="178">
        <f t="shared" si="3"/>
        <v>0.19846868382891383</v>
      </c>
      <c r="AF20" s="159">
        <f>(CT$44-CT$51+CT$144-CT$137)/1000000</f>
        <v>940.54200000000003</v>
      </c>
      <c r="AG20" s="159">
        <f>(CU$44-CU$51+CU$144-CU$137)/1000000</f>
        <v>-421.89299999999997</v>
      </c>
      <c r="AH20" s="159">
        <f>(CV$44-CV$51+CV$144-CV$137)/1000000</f>
        <v>102.247</v>
      </c>
      <c r="AI20" s="159">
        <f>(CW$44-CW$51+CW$144-CW$137)/1000000</f>
        <v>-335.60599999999999</v>
      </c>
      <c r="AJ20" s="159">
        <f>(CX$44-CX$51+CX$144-CX$137)/1000000</f>
        <v>-161.99700000000001</v>
      </c>
      <c r="AK20" s="177"/>
    </row>
    <row r="21" spans="1:102" x14ac:dyDescent="0.15">
      <c r="AF21" s="9"/>
      <c r="AG21" s="9"/>
      <c r="AH21" s="9"/>
      <c r="AI21" s="9"/>
      <c r="AJ21" s="9"/>
    </row>
    <row r="23" spans="1:102" s="164" customFormat="1" ht="14" customHeight="1" x14ac:dyDescent="0.15">
      <c r="A23" s="173" t="s">
        <v>325</v>
      </c>
    </row>
    <row r="24" spans="1:102" x14ac:dyDescent="0.15">
      <c r="A24" s="1" t="s">
        <v>164</v>
      </c>
      <c r="B24" s="1" t="s">
        <v>201</v>
      </c>
      <c r="C24" s="1" t="s">
        <v>201</v>
      </c>
      <c r="D24" s="1" t="s">
        <v>201</v>
      </c>
      <c r="E24" s="1" t="s">
        <v>201</v>
      </c>
      <c r="F24" s="1" t="s">
        <v>201</v>
      </c>
      <c r="H24" s="1" t="s">
        <v>164</v>
      </c>
      <c r="I24" s="1" t="s">
        <v>214</v>
      </c>
      <c r="J24" s="1" t="s">
        <v>214</v>
      </c>
      <c r="K24" s="1" t="s">
        <v>214</v>
      </c>
      <c r="L24" s="1" t="s">
        <v>214</v>
      </c>
      <c r="M24" s="1" t="s">
        <v>214</v>
      </c>
      <c r="O24" s="1" t="s">
        <v>164</v>
      </c>
      <c r="P24" s="1" t="s">
        <v>225</v>
      </c>
      <c r="Q24" s="1" t="s">
        <v>225</v>
      </c>
      <c r="R24" s="1" t="s">
        <v>225</v>
      </c>
      <c r="S24" s="1" t="s">
        <v>225</v>
      </c>
      <c r="T24" s="1" t="s">
        <v>225</v>
      </c>
      <c r="V24" s="1" t="s">
        <v>164</v>
      </c>
      <c r="W24" s="1" t="s">
        <v>232</v>
      </c>
      <c r="X24" s="1" t="s">
        <v>232</v>
      </c>
      <c r="Y24" s="1" t="s">
        <v>232</v>
      </c>
      <c r="Z24" s="1" t="s">
        <v>232</v>
      </c>
      <c r="AA24" s="1" t="s">
        <v>232</v>
      </c>
      <c r="AC24" s="1" t="s">
        <v>164</v>
      </c>
      <c r="AD24" s="1" t="s">
        <v>239</v>
      </c>
      <c r="AE24" s="1" t="s">
        <v>239</v>
      </c>
      <c r="AF24" s="1" t="s">
        <v>239</v>
      </c>
      <c r="AG24" s="1" t="s">
        <v>239</v>
      </c>
      <c r="AH24" s="1" t="s">
        <v>239</v>
      </c>
      <c r="AJ24" s="1" t="s">
        <v>164</v>
      </c>
      <c r="AK24" s="1" t="s">
        <v>306</v>
      </c>
      <c r="AL24" s="1" t="s">
        <v>306</v>
      </c>
      <c r="AM24" s="1" t="s">
        <v>306</v>
      </c>
      <c r="AN24" s="1" t="s">
        <v>306</v>
      </c>
      <c r="AO24" s="1" t="s">
        <v>306</v>
      </c>
      <c r="AQ24" s="1" t="s">
        <v>164</v>
      </c>
      <c r="AR24" s="1" t="s">
        <v>247</v>
      </c>
      <c r="AS24" s="1" t="s">
        <v>247</v>
      </c>
      <c r="AT24" s="1" t="s">
        <v>247</v>
      </c>
      <c r="AU24" s="1" t="s">
        <v>247</v>
      </c>
      <c r="AV24" s="1" t="s">
        <v>247</v>
      </c>
      <c r="AX24" s="1" t="s">
        <v>164</v>
      </c>
      <c r="AY24" s="1" t="s">
        <v>258</v>
      </c>
      <c r="AZ24" s="1" t="s">
        <v>258</v>
      </c>
      <c r="BA24" s="1" t="s">
        <v>258</v>
      </c>
      <c r="BC24" s="1" t="s">
        <v>164</v>
      </c>
      <c r="BD24" s="1" t="s">
        <v>259</v>
      </c>
      <c r="BE24" s="1" t="s">
        <v>259</v>
      </c>
      <c r="BF24" s="1" t="s">
        <v>259</v>
      </c>
      <c r="BG24" s="1" t="s">
        <v>259</v>
      </c>
      <c r="BH24" s="1" t="s">
        <v>259</v>
      </c>
      <c r="BJ24" s="1" t="s">
        <v>164</v>
      </c>
      <c r="BK24" s="1" t="s">
        <v>270</v>
      </c>
      <c r="BL24" s="1" t="s">
        <v>270</v>
      </c>
      <c r="BM24" s="1" t="s">
        <v>270</v>
      </c>
      <c r="BN24" s="1" t="s">
        <v>270</v>
      </c>
      <c r="BO24" s="1" t="s">
        <v>270</v>
      </c>
      <c r="BQ24" s="1" t="s">
        <v>164</v>
      </c>
      <c r="BR24" s="1" t="s">
        <v>271</v>
      </c>
      <c r="BS24" s="1" t="s">
        <v>271</v>
      </c>
      <c r="BT24" s="1" t="s">
        <v>271</v>
      </c>
      <c r="BU24" s="1" t="s">
        <v>271</v>
      </c>
      <c r="BV24" s="1" t="s">
        <v>271</v>
      </c>
      <c r="BX24" s="1" t="s">
        <v>164</v>
      </c>
      <c r="BY24" s="1" t="s">
        <v>272</v>
      </c>
      <c r="BZ24" s="1" t="s">
        <v>272</v>
      </c>
      <c r="CA24" s="1" t="s">
        <v>272</v>
      </c>
      <c r="CB24" s="1" t="s">
        <v>272</v>
      </c>
      <c r="CC24" s="1" t="s">
        <v>272</v>
      </c>
      <c r="CE24" s="1" t="s">
        <v>164</v>
      </c>
      <c r="CF24" s="1" t="s">
        <v>273</v>
      </c>
      <c r="CG24" s="1" t="s">
        <v>273</v>
      </c>
      <c r="CH24" s="1" t="s">
        <v>273</v>
      </c>
      <c r="CI24" s="1" t="s">
        <v>273</v>
      </c>
      <c r="CJ24" s="1" t="s">
        <v>273</v>
      </c>
      <c r="CL24" s="1" t="s">
        <v>164</v>
      </c>
      <c r="CM24" s="1" t="s">
        <v>274</v>
      </c>
      <c r="CN24" s="1" t="s">
        <v>274</v>
      </c>
      <c r="CO24" s="1" t="s">
        <v>274</v>
      </c>
      <c r="CP24" s="1" t="s">
        <v>274</v>
      </c>
      <c r="CQ24" s="1" t="s">
        <v>274</v>
      </c>
      <c r="CS24" s="1" t="s">
        <v>164</v>
      </c>
      <c r="CT24" s="1" t="s">
        <v>275</v>
      </c>
      <c r="CU24" s="1" t="s">
        <v>275</v>
      </c>
      <c r="CV24" s="1" t="s">
        <v>275</v>
      </c>
      <c r="CW24" s="1" t="s">
        <v>275</v>
      </c>
      <c r="CX24" s="1" t="s">
        <v>275</v>
      </c>
    </row>
    <row r="25" spans="1:102" hidden="1" outlineLevel="1" x14ac:dyDescent="0.15">
      <c r="A25" s="1" t="s">
        <v>165</v>
      </c>
      <c r="B25" s="1" t="s">
        <v>202</v>
      </c>
      <c r="C25" s="1" t="s">
        <v>202</v>
      </c>
      <c r="D25" s="1" t="s">
        <v>202</v>
      </c>
      <c r="E25" s="1" t="s">
        <v>202</v>
      </c>
      <c r="F25" s="1" t="s">
        <v>202</v>
      </c>
      <c r="H25" s="1" t="s">
        <v>165</v>
      </c>
      <c r="I25" s="1" t="s">
        <v>202</v>
      </c>
      <c r="J25" s="1" t="s">
        <v>202</v>
      </c>
      <c r="K25" s="1" t="s">
        <v>202</v>
      </c>
      <c r="L25" s="1" t="s">
        <v>202</v>
      </c>
      <c r="M25" s="1" t="s">
        <v>202</v>
      </c>
      <c r="O25" s="1" t="s">
        <v>165</v>
      </c>
      <c r="P25" s="1" t="s">
        <v>202</v>
      </c>
      <c r="Q25" s="1" t="s">
        <v>202</v>
      </c>
      <c r="R25" s="1" t="s">
        <v>202</v>
      </c>
      <c r="S25" s="1" t="s">
        <v>202</v>
      </c>
      <c r="T25" s="1" t="s">
        <v>202</v>
      </c>
      <c r="V25" s="1" t="s">
        <v>165</v>
      </c>
      <c r="W25" s="1" t="s">
        <v>202</v>
      </c>
      <c r="X25" s="1" t="s">
        <v>202</v>
      </c>
      <c r="Y25" s="1" t="s">
        <v>202</v>
      </c>
      <c r="Z25" s="1" t="s">
        <v>202</v>
      </c>
      <c r="AA25" s="1" t="s">
        <v>202</v>
      </c>
      <c r="AC25" s="1" t="s">
        <v>165</v>
      </c>
      <c r="AD25" s="1" t="s">
        <v>202</v>
      </c>
      <c r="AE25" s="1" t="s">
        <v>202</v>
      </c>
      <c r="AF25" s="1" t="s">
        <v>202</v>
      </c>
      <c r="AG25" s="1" t="s">
        <v>202</v>
      </c>
      <c r="AH25" s="1" t="s">
        <v>202</v>
      </c>
      <c r="AJ25" s="1" t="s">
        <v>165</v>
      </c>
      <c r="AK25" s="1" t="s">
        <v>202</v>
      </c>
      <c r="AL25" s="1" t="s">
        <v>202</v>
      </c>
      <c r="AM25" s="1" t="s">
        <v>202</v>
      </c>
      <c r="AN25" s="1" t="s">
        <v>202</v>
      </c>
      <c r="AO25" s="1" t="s">
        <v>202</v>
      </c>
      <c r="AQ25" s="1" t="s">
        <v>165</v>
      </c>
      <c r="AR25" s="1" t="s">
        <v>202</v>
      </c>
      <c r="AS25" s="1" t="s">
        <v>202</v>
      </c>
      <c r="AT25" s="1" t="s">
        <v>202</v>
      </c>
      <c r="AU25" s="1" t="s">
        <v>202</v>
      </c>
      <c r="AV25" s="1" t="s">
        <v>202</v>
      </c>
      <c r="AX25" s="1" t="s">
        <v>165</v>
      </c>
      <c r="AY25" s="1" t="s">
        <v>202</v>
      </c>
      <c r="AZ25" s="1" t="s">
        <v>202</v>
      </c>
      <c r="BA25" s="1" t="s">
        <v>202</v>
      </c>
      <c r="BC25" s="1" t="s">
        <v>165</v>
      </c>
      <c r="BD25" s="1" t="s">
        <v>202</v>
      </c>
      <c r="BE25" s="1" t="s">
        <v>202</v>
      </c>
      <c r="BF25" s="1" t="s">
        <v>202</v>
      </c>
      <c r="BG25" s="1" t="s">
        <v>202</v>
      </c>
      <c r="BH25" s="1" t="s">
        <v>202</v>
      </c>
      <c r="BJ25" s="1" t="s">
        <v>165</v>
      </c>
      <c r="BK25" s="1" t="s">
        <v>202</v>
      </c>
      <c r="BL25" s="1" t="s">
        <v>202</v>
      </c>
      <c r="BM25" s="1" t="s">
        <v>202</v>
      </c>
      <c r="BN25" s="1" t="s">
        <v>202</v>
      </c>
      <c r="BO25" s="1" t="s">
        <v>202</v>
      </c>
      <c r="BQ25" s="1" t="s">
        <v>165</v>
      </c>
      <c r="BR25" s="1" t="s">
        <v>202</v>
      </c>
      <c r="BS25" s="1" t="s">
        <v>202</v>
      </c>
      <c r="BT25" s="1" t="s">
        <v>202</v>
      </c>
      <c r="BU25" s="1" t="s">
        <v>202</v>
      </c>
      <c r="BV25" s="1" t="s">
        <v>202</v>
      </c>
      <c r="BX25" s="1" t="s">
        <v>165</v>
      </c>
      <c r="BY25" s="1" t="s">
        <v>202</v>
      </c>
      <c r="BZ25" s="1" t="s">
        <v>202</v>
      </c>
      <c r="CA25" s="1" t="s">
        <v>202</v>
      </c>
      <c r="CB25" s="1" t="s">
        <v>202</v>
      </c>
      <c r="CC25" s="1" t="s">
        <v>202</v>
      </c>
      <c r="CE25" s="1" t="s">
        <v>165</v>
      </c>
      <c r="CF25" s="1" t="s">
        <v>202</v>
      </c>
      <c r="CG25" s="1" t="s">
        <v>202</v>
      </c>
      <c r="CH25" s="1" t="s">
        <v>202</v>
      </c>
      <c r="CI25" s="1" t="s">
        <v>202</v>
      </c>
      <c r="CJ25" s="1" t="s">
        <v>202</v>
      </c>
      <c r="CL25" s="1" t="s">
        <v>165</v>
      </c>
      <c r="CM25" s="1" t="s">
        <v>202</v>
      </c>
      <c r="CN25" s="1" t="s">
        <v>202</v>
      </c>
      <c r="CO25" s="1" t="s">
        <v>202</v>
      </c>
      <c r="CP25" s="1" t="s">
        <v>202</v>
      </c>
      <c r="CQ25" s="1" t="s">
        <v>202</v>
      </c>
      <c r="CS25" s="1" t="s">
        <v>165</v>
      </c>
      <c r="CT25" s="1" t="s">
        <v>202</v>
      </c>
      <c r="CU25" s="1" t="s">
        <v>202</v>
      </c>
      <c r="CV25" s="1" t="s">
        <v>202</v>
      </c>
      <c r="CW25" s="1" t="s">
        <v>202</v>
      </c>
      <c r="CX25" s="1" t="s">
        <v>202</v>
      </c>
    </row>
    <row r="26" spans="1:102" hidden="1" outlineLevel="1" x14ac:dyDescent="0.15">
      <c r="A26" s="1" t="s">
        <v>166</v>
      </c>
      <c r="B26" s="1">
        <v>1327567</v>
      </c>
      <c r="C26" s="1">
        <v>1327567</v>
      </c>
      <c r="D26" s="1">
        <v>1327567</v>
      </c>
      <c r="E26" s="1">
        <v>1327567</v>
      </c>
      <c r="F26" s="1">
        <v>1327567</v>
      </c>
      <c r="H26" s="1" t="s">
        <v>166</v>
      </c>
      <c r="I26" s="1">
        <v>1262039</v>
      </c>
      <c r="J26" s="1">
        <v>1262039</v>
      </c>
      <c r="K26" s="1">
        <v>1262039</v>
      </c>
      <c r="L26" s="1">
        <v>1262039</v>
      </c>
      <c r="M26" s="1">
        <v>1262039</v>
      </c>
      <c r="O26" s="1" t="s">
        <v>166</v>
      </c>
      <c r="P26" s="1">
        <v>1535527</v>
      </c>
      <c r="Q26" s="1">
        <v>1535527</v>
      </c>
      <c r="R26" s="1">
        <v>1535527</v>
      </c>
      <c r="S26" s="1">
        <v>1535527</v>
      </c>
      <c r="T26" s="1">
        <v>1535527</v>
      </c>
      <c r="V26" s="1" t="s">
        <v>166</v>
      </c>
      <c r="W26" s="1">
        <v>1477333</v>
      </c>
      <c r="X26" s="1">
        <v>1477333</v>
      </c>
      <c r="Y26" s="1">
        <v>1477333</v>
      </c>
      <c r="Z26" s="1">
        <v>1477333</v>
      </c>
      <c r="AA26" s="1">
        <v>1477333</v>
      </c>
      <c r="AC26" s="1" t="s">
        <v>166</v>
      </c>
      <c r="AD26" s="1">
        <v>1713683</v>
      </c>
      <c r="AE26" s="1">
        <v>1713683</v>
      </c>
      <c r="AF26" s="1">
        <v>1713683</v>
      </c>
      <c r="AG26" s="1">
        <v>1713683</v>
      </c>
      <c r="AH26" s="1">
        <v>1713683</v>
      </c>
      <c r="AJ26" s="1" t="s">
        <v>166</v>
      </c>
      <c r="AK26" s="1">
        <v>1015922</v>
      </c>
      <c r="AL26" s="1">
        <v>1015922</v>
      </c>
      <c r="AM26" s="1">
        <v>1015922</v>
      </c>
      <c r="AN26" s="1">
        <v>1015922</v>
      </c>
      <c r="AO26" s="1">
        <v>1015922</v>
      </c>
      <c r="AQ26" s="1" t="s">
        <v>166</v>
      </c>
      <c r="AR26" s="1">
        <v>849399</v>
      </c>
      <c r="AS26" s="1">
        <v>849399</v>
      </c>
      <c r="AT26" s="1">
        <v>849399</v>
      </c>
      <c r="AU26" s="1">
        <v>849399</v>
      </c>
      <c r="AV26" s="1">
        <v>849399</v>
      </c>
      <c r="AX26" s="1" t="s">
        <v>166</v>
      </c>
      <c r="AY26" s="1">
        <v>1583708</v>
      </c>
      <c r="AZ26" s="1">
        <v>1583708</v>
      </c>
      <c r="BA26" s="1">
        <v>1583708</v>
      </c>
      <c r="BC26" s="1" t="s">
        <v>166</v>
      </c>
      <c r="BD26" s="1">
        <v>1107843</v>
      </c>
      <c r="BE26" s="1">
        <v>1107843</v>
      </c>
      <c r="BF26" s="1">
        <v>1107843</v>
      </c>
      <c r="BG26" s="1">
        <v>1107843</v>
      </c>
      <c r="BH26" s="1">
        <v>1107843</v>
      </c>
      <c r="BJ26" s="1" t="s">
        <v>166</v>
      </c>
      <c r="BK26" s="1">
        <v>858877</v>
      </c>
      <c r="BL26" s="1">
        <v>858877</v>
      </c>
      <c r="BM26" s="1">
        <v>858877</v>
      </c>
      <c r="BN26" s="1">
        <v>858877</v>
      </c>
      <c r="BO26" s="1">
        <v>858877</v>
      </c>
      <c r="BQ26" s="1" t="s">
        <v>166</v>
      </c>
      <c r="BR26" s="1">
        <v>1598110</v>
      </c>
      <c r="BS26" s="1">
        <v>1598110</v>
      </c>
      <c r="BT26" s="1">
        <v>1598110</v>
      </c>
      <c r="BU26" s="1">
        <v>1598110</v>
      </c>
      <c r="BV26" s="1">
        <v>1598110</v>
      </c>
      <c r="BX26" s="1" t="s">
        <v>166</v>
      </c>
      <c r="BY26" s="1">
        <v>1773383</v>
      </c>
      <c r="BZ26" s="1">
        <v>1773383</v>
      </c>
      <c r="CA26" s="1">
        <v>1773383</v>
      </c>
      <c r="CB26" s="1">
        <v>1773383</v>
      </c>
      <c r="CC26" s="1">
        <v>1773383</v>
      </c>
      <c r="CE26" s="1" t="s">
        <v>166</v>
      </c>
      <c r="CF26" s="1">
        <v>1560327</v>
      </c>
      <c r="CG26" s="1">
        <v>1560327</v>
      </c>
      <c r="CH26" s="1">
        <v>1560327</v>
      </c>
      <c r="CI26" s="1">
        <v>1560327</v>
      </c>
      <c r="CJ26" s="1">
        <v>1560327</v>
      </c>
      <c r="CL26" s="1" t="s">
        <v>166</v>
      </c>
      <c r="CM26" s="1">
        <v>1660280</v>
      </c>
      <c r="CN26" s="1">
        <v>1660280</v>
      </c>
      <c r="CO26" s="1">
        <v>1660280</v>
      </c>
      <c r="CP26" s="1">
        <v>1660280</v>
      </c>
      <c r="CQ26" s="1">
        <v>1660280</v>
      </c>
      <c r="CS26" s="1" t="s">
        <v>166</v>
      </c>
      <c r="CT26" s="1">
        <v>1370880</v>
      </c>
      <c r="CU26" s="1">
        <v>1370880</v>
      </c>
      <c r="CV26" s="1">
        <v>1370880</v>
      </c>
      <c r="CW26" s="1">
        <v>1370880</v>
      </c>
      <c r="CX26" s="1">
        <v>1370880</v>
      </c>
    </row>
    <row r="27" spans="1:102" hidden="1" outlineLevel="1" x14ac:dyDescent="0.15">
      <c r="A27" s="1" t="s">
        <v>167</v>
      </c>
      <c r="B27" s="154">
        <v>44442</v>
      </c>
      <c r="C27" s="154">
        <v>44078</v>
      </c>
      <c r="D27" s="154">
        <v>43717</v>
      </c>
      <c r="E27" s="154">
        <v>43356</v>
      </c>
      <c r="F27" s="154">
        <v>42985</v>
      </c>
      <c r="H27" s="1" t="s">
        <v>167</v>
      </c>
      <c r="I27" s="154">
        <v>44617</v>
      </c>
      <c r="J27" s="154">
        <v>44246</v>
      </c>
      <c r="K27" s="154">
        <v>43887</v>
      </c>
      <c r="L27" s="154">
        <v>43523</v>
      </c>
      <c r="M27" s="154">
        <v>43157</v>
      </c>
      <c r="O27" s="1" t="s">
        <v>167</v>
      </c>
      <c r="P27" s="154">
        <v>44636</v>
      </c>
      <c r="Q27" s="154">
        <v>44273</v>
      </c>
      <c r="R27" s="154">
        <v>43913</v>
      </c>
      <c r="S27" s="154">
        <v>43496</v>
      </c>
      <c r="T27" s="154">
        <v>43131</v>
      </c>
      <c r="V27" s="1" t="s">
        <v>167</v>
      </c>
      <c r="W27" s="154">
        <v>44621</v>
      </c>
      <c r="X27" s="154">
        <v>44252</v>
      </c>
      <c r="Y27" s="154">
        <v>43894</v>
      </c>
      <c r="Z27" s="154">
        <v>43465</v>
      </c>
      <c r="AA27" s="154">
        <v>43100</v>
      </c>
      <c r="AC27" s="1" t="s">
        <v>167</v>
      </c>
      <c r="AD27" s="154">
        <v>44455</v>
      </c>
      <c r="AE27" s="154">
        <v>44091</v>
      </c>
      <c r="AF27" s="154">
        <v>43726</v>
      </c>
      <c r="AG27" s="154">
        <v>43356</v>
      </c>
      <c r="AH27" s="154">
        <v>42947</v>
      </c>
      <c r="AJ27" s="1" t="s">
        <v>167</v>
      </c>
      <c r="AK27" s="154">
        <v>44561</v>
      </c>
      <c r="AL27" s="154">
        <v>44196</v>
      </c>
      <c r="AM27" s="154">
        <v>43923</v>
      </c>
      <c r="AN27" s="154">
        <v>43578</v>
      </c>
      <c r="AO27" s="154">
        <v>43217</v>
      </c>
      <c r="AQ27" s="1" t="s">
        <v>167</v>
      </c>
      <c r="AR27" s="154">
        <v>44337</v>
      </c>
      <c r="AS27" s="154">
        <v>43979</v>
      </c>
      <c r="AT27" s="154">
        <v>43609</v>
      </c>
      <c r="AU27" s="154">
        <v>43399</v>
      </c>
      <c r="AV27" s="154">
        <v>42874</v>
      </c>
      <c r="AX27" s="1" t="s">
        <v>167</v>
      </c>
      <c r="AY27" s="154">
        <v>44592</v>
      </c>
      <c r="AZ27" s="154">
        <v>44227</v>
      </c>
      <c r="BA27" s="154">
        <v>43830</v>
      </c>
      <c r="BC27" s="1" t="s">
        <v>167</v>
      </c>
      <c r="BD27" s="154">
        <v>44614</v>
      </c>
      <c r="BE27" s="154">
        <v>44249</v>
      </c>
      <c r="BF27" s="154">
        <v>43882</v>
      </c>
      <c r="BG27" s="154">
        <v>43523</v>
      </c>
      <c r="BH27" s="154">
        <v>43154</v>
      </c>
      <c r="BJ27" s="1" t="s">
        <v>167</v>
      </c>
      <c r="BK27" s="154">
        <v>44448</v>
      </c>
      <c r="BL27" s="154">
        <v>44077</v>
      </c>
      <c r="BM27" s="154">
        <v>43713</v>
      </c>
      <c r="BN27" s="154">
        <v>43349</v>
      </c>
      <c r="BO27" s="154">
        <v>42985</v>
      </c>
      <c r="BQ27" s="1" t="s">
        <v>167</v>
      </c>
      <c r="BR27" s="154">
        <v>44561</v>
      </c>
      <c r="BS27" s="154">
        <v>44196</v>
      </c>
      <c r="BT27" s="154">
        <v>43895</v>
      </c>
      <c r="BU27" s="154">
        <v>43538</v>
      </c>
      <c r="BV27" s="154">
        <v>43174</v>
      </c>
      <c r="BX27" s="1" t="s">
        <v>167</v>
      </c>
      <c r="BY27" s="154">
        <v>44344</v>
      </c>
      <c r="BZ27" s="154">
        <v>43978</v>
      </c>
      <c r="CA27" s="154">
        <v>43555</v>
      </c>
      <c r="CB27" s="154">
        <v>43190</v>
      </c>
      <c r="CC27" s="154">
        <v>42825</v>
      </c>
      <c r="CE27" s="1" t="s">
        <v>167</v>
      </c>
      <c r="CF27" s="154">
        <v>44616</v>
      </c>
      <c r="CG27" s="154">
        <v>44253</v>
      </c>
      <c r="CH27" s="154">
        <v>43889</v>
      </c>
      <c r="CI27" s="154">
        <v>43524</v>
      </c>
      <c r="CJ27" s="154">
        <v>43167</v>
      </c>
      <c r="CL27" s="1" t="s">
        <v>167</v>
      </c>
      <c r="CM27" s="154">
        <v>44617</v>
      </c>
      <c r="CN27" s="154">
        <v>44250</v>
      </c>
      <c r="CO27" s="154">
        <v>43889</v>
      </c>
      <c r="CP27" s="154">
        <v>43525</v>
      </c>
      <c r="CQ27" s="154">
        <v>43100</v>
      </c>
      <c r="CS27" s="1" t="s">
        <v>167</v>
      </c>
      <c r="CT27" s="154">
        <v>44621</v>
      </c>
      <c r="CU27" s="154">
        <v>44253</v>
      </c>
      <c r="CV27" s="154">
        <v>43830</v>
      </c>
      <c r="CW27" s="154">
        <v>43465</v>
      </c>
      <c r="CX27" s="154">
        <v>43100</v>
      </c>
    </row>
    <row r="28" spans="1:102" hidden="1" outlineLevel="1" x14ac:dyDescent="0.15">
      <c r="A28" s="1" t="s">
        <v>168</v>
      </c>
      <c r="B28" s="154">
        <v>44442</v>
      </c>
      <c r="C28" s="155">
        <v>44078.685787037037</v>
      </c>
      <c r="D28" s="155">
        <v>43717.72451388889</v>
      </c>
      <c r="E28" s="155">
        <v>43356.687708333331</v>
      </c>
      <c r="F28" s="155">
        <v>42985.721678240741</v>
      </c>
      <c r="H28" s="1" t="s">
        <v>168</v>
      </c>
      <c r="I28" s="155">
        <v>44617.677256944444</v>
      </c>
      <c r="J28" s="155">
        <v>44246.694004629629</v>
      </c>
      <c r="K28" s="155">
        <v>43886.86996527778</v>
      </c>
      <c r="L28" s="155">
        <v>43522.82675925926</v>
      </c>
      <c r="M28" s="155">
        <v>43157.722337962965</v>
      </c>
      <c r="O28" s="1" t="s">
        <v>168</v>
      </c>
      <c r="P28" s="155">
        <v>44636.672418981485</v>
      </c>
      <c r="Q28" s="155">
        <v>44273.709837962961</v>
      </c>
      <c r="R28" s="155">
        <v>43913.671226851853</v>
      </c>
      <c r="S28" s="154">
        <v>43496</v>
      </c>
      <c r="T28" s="154">
        <v>43131</v>
      </c>
      <c r="V28" s="1" t="s">
        <v>168</v>
      </c>
      <c r="W28" s="155">
        <v>44621.684803240743</v>
      </c>
      <c r="X28" s="155">
        <v>44252.685127314813</v>
      </c>
      <c r="Y28" s="155">
        <v>43894.671840277777</v>
      </c>
      <c r="Z28" s="154">
        <v>43465</v>
      </c>
      <c r="AA28" s="154">
        <v>43100</v>
      </c>
      <c r="AC28" s="1" t="s">
        <v>168</v>
      </c>
      <c r="AD28" s="155">
        <v>44455.691562499997</v>
      </c>
      <c r="AE28" s="155">
        <v>44091.68277777778</v>
      </c>
      <c r="AF28" s="155">
        <v>43726.720416666663</v>
      </c>
      <c r="AG28" s="155">
        <v>43356.682500000003</v>
      </c>
      <c r="AH28" s="154">
        <v>42947</v>
      </c>
      <c r="AJ28" s="1" t="s">
        <v>168</v>
      </c>
      <c r="AK28" s="154">
        <v>44561</v>
      </c>
      <c r="AL28" s="155">
        <v>44196</v>
      </c>
      <c r="AM28" s="155">
        <v>43923</v>
      </c>
      <c r="AN28" s="155">
        <v>43578</v>
      </c>
      <c r="AO28" s="155">
        <v>43217</v>
      </c>
      <c r="AQ28" s="1" t="s">
        <v>168</v>
      </c>
      <c r="AR28" s="154">
        <v>44337</v>
      </c>
      <c r="AS28" s="155">
        <v>43979.690763888888</v>
      </c>
      <c r="AT28" s="155">
        <v>43609.674062500002</v>
      </c>
      <c r="AU28" s="155">
        <v>43399.672025462962</v>
      </c>
      <c r="AV28" s="155">
        <v>42874.684224537035</v>
      </c>
      <c r="AX28" s="1" t="s">
        <v>168</v>
      </c>
      <c r="AY28" s="154">
        <v>44592</v>
      </c>
      <c r="AZ28" s="154">
        <v>44227</v>
      </c>
      <c r="BA28" s="154">
        <v>43830</v>
      </c>
      <c r="BC28" s="1" t="s">
        <v>168</v>
      </c>
      <c r="BD28" s="154">
        <v>44602</v>
      </c>
      <c r="BE28" s="155">
        <v>44249.709340277775</v>
      </c>
      <c r="BF28" s="155">
        <v>43882.695613425924</v>
      </c>
      <c r="BG28" s="155">
        <v>43523.591481481482</v>
      </c>
      <c r="BH28" s="155">
        <v>43154.686226851853</v>
      </c>
      <c r="BJ28" s="1" t="s">
        <v>168</v>
      </c>
      <c r="BK28" s="154">
        <v>44448</v>
      </c>
      <c r="BL28" s="155">
        <v>44077.712442129632</v>
      </c>
      <c r="BM28" s="155">
        <v>43713.720347222225</v>
      </c>
      <c r="BN28" s="155">
        <v>43349.718611111108</v>
      </c>
      <c r="BO28" s="155">
        <v>42985.721307870372</v>
      </c>
      <c r="BQ28" s="1" t="s">
        <v>168</v>
      </c>
      <c r="BR28" s="154">
        <v>44561</v>
      </c>
      <c r="BS28" s="154">
        <v>44196</v>
      </c>
      <c r="BT28" s="155">
        <v>43895.672152777777</v>
      </c>
      <c r="BU28" s="155">
        <v>43538.672395833331</v>
      </c>
      <c r="BV28" s="155">
        <v>43174.717534722222</v>
      </c>
      <c r="BX28" s="1" t="s">
        <v>168</v>
      </c>
      <c r="BY28" s="154">
        <v>44344</v>
      </c>
      <c r="BZ28" s="155">
        <v>43978.68546296296</v>
      </c>
      <c r="CA28" s="154">
        <v>43555</v>
      </c>
      <c r="CB28" s="154">
        <v>43190</v>
      </c>
      <c r="CC28" s="154">
        <v>42825</v>
      </c>
      <c r="CE28" s="1" t="s">
        <v>168</v>
      </c>
      <c r="CF28" s="155">
        <v>44616.695740740739</v>
      </c>
      <c r="CG28" s="155">
        <v>44253.356354166666</v>
      </c>
      <c r="CH28" s="155">
        <v>43889.676400462966</v>
      </c>
      <c r="CI28" s="155">
        <v>43524.675208333334</v>
      </c>
      <c r="CJ28" s="155">
        <v>43167.676874999997</v>
      </c>
      <c r="CL28" s="1" t="s">
        <v>168</v>
      </c>
      <c r="CM28" s="154">
        <v>44617.704212962963</v>
      </c>
      <c r="CN28" s="154">
        <v>44249.821550925924</v>
      </c>
      <c r="CO28" s="155">
        <v>43889.67392361111</v>
      </c>
      <c r="CP28" s="155">
        <v>43525.724293981482</v>
      </c>
      <c r="CQ28" s="155">
        <v>43100</v>
      </c>
      <c r="CS28" s="1" t="s">
        <v>168</v>
      </c>
      <c r="CT28" s="155">
        <v>44621.700740740744</v>
      </c>
      <c r="CU28" s="155">
        <v>44253.683206018519</v>
      </c>
      <c r="CV28" s="155">
        <v>43830</v>
      </c>
      <c r="CW28" s="155">
        <v>43465</v>
      </c>
      <c r="CX28" s="155">
        <v>43100</v>
      </c>
    </row>
    <row r="29" spans="1:102" collapsed="1" x14ac:dyDescent="0.15">
      <c r="A29" s="1" t="s">
        <v>169</v>
      </c>
      <c r="B29" s="1">
        <v>2021</v>
      </c>
      <c r="C29" s="1">
        <v>2020</v>
      </c>
      <c r="D29" s="1">
        <v>2019</v>
      </c>
      <c r="E29" s="1">
        <v>2018</v>
      </c>
      <c r="F29" s="1">
        <v>2017</v>
      </c>
      <c r="H29" s="1" t="s">
        <v>169</v>
      </c>
      <c r="I29" s="1">
        <v>2021</v>
      </c>
      <c r="J29" s="1">
        <v>2020</v>
      </c>
      <c r="K29" s="1">
        <v>2019</v>
      </c>
      <c r="L29" s="1">
        <v>2018</v>
      </c>
      <c r="M29" s="1">
        <v>2017</v>
      </c>
      <c r="O29" s="1" t="s">
        <v>169</v>
      </c>
      <c r="P29" s="1">
        <v>2022</v>
      </c>
      <c r="Q29" s="1">
        <v>2021</v>
      </c>
      <c r="R29" s="1">
        <v>2020</v>
      </c>
      <c r="S29" s="1">
        <v>2019</v>
      </c>
      <c r="T29" s="1">
        <v>2018</v>
      </c>
      <c r="V29" s="1" t="s">
        <v>169</v>
      </c>
      <c r="W29" s="1">
        <v>2021</v>
      </c>
      <c r="X29" s="1">
        <v>2020</v>
      </c>
      <c r="Y29" s="1">
        <v>2019</v>
      </c>
      <c r="Z29" s="1">
        <v>2018</v>
      </c>
      <c r="AA29" s="1">
        <v>2017</v>
      </c>
      <c r="AC29" s="1" t="s">
        <v>169</v>
      </c>
      <c r="AD29" s="1">
        <v>2021</v>
      </c>
      <c r="AE29" s="1">
        <v>2020</v>
      </c>
      <c r="AF29" s="1">
        <v>2019</v>
      </c>
      <c r="AG29" s="1">
        <v>2018</v>
      </c>
      <c r="AH29" s="1">
        <v>2017</v>
      </c>
      <c r="AJ29" s="1" t="s">
        <v>169</v>
      </c>
      <c r="AK29" s="1">
        <v>2021</v>
      </c>
      <c r="AL29" s="1">
        <v>2020</v>
      </c>
      <c r="AM29" s="1">
        <v>2019</v>
      </c>
      <c r="AN29" s="1">
        <v>2018</v>
      </c>
      <c r="AO29" s="1">
        <v>2017</v>
      </c>
      <c r="AQ29" s="1" t="s">
        <v>169</v>
      </c>
      <c r="AR29" s="1">
        <v>2021</v>
      </c>
      <c r="AS29" s="1">
        <v>2020</v>
      </c>
      <c r="AT29" s="1">
        <v>2019</v>
      </c>
      <c r="AU29" s="1">
        <v>2018</v>
      </c>
      <c r="AV29" s="1">
        <v>2017</v>
      </c>
      <c r="AX29" s="1" t="s">
        <v>169</v>
      </c>
      <c r="AY29" s="1">
        <v>2022</v>
      </c>
      <c r="AZ29" s="1">
        <v>2021</v>
      </c>
      <c r="BA29" s="1">
        <v>2019</v>
      </c>
      <c r="BC29" s="1" t="s">
        <v>169</v>
      </c>
      <c r="BD29" s="1">
        <v>2021</v>
      </c>
      <c r="BE29" s="1">
        <v>2020</v>
      </c>
      <c r="BF29" s="1">
        <v>2019</v>
      </c>
      <c r="BG29" s="1">
        <v>2018</v>
      </c>
      <c r="BH29" s="1">
        <v>2017</v>
      </c>
      <c r="BJ29" s="1" t="s">
        <v>169</v>
      </c>
      <c r="BK29" s="1">
        <v>2021</v>
      </c>
      <c r="BL29" s="1">
        <v>2020</v>
      </c>
      <c r="BM29" s="1">
        <v>2019</v>
      </c>
      <c r="BN29" s="1">
        <v>2018</v>
      </c>
      <c r="BO29" s="1">
        <v>2017</v>
      </c>
      <c r="BQ29" s="1" t="s">
        <v>169</v>
      </c>
      <c r="BR29" s="1">
        <v>2021</v>
      </c>
      <c r="BS29" s="1">
        <v>2020</v>
      </c>
      <c r="BT29" s="1">
        <v>2019</v>
      </c>
      <c r="BU29" s="1">
        <v>2018</v>
      </c>
      <c r="BV29" s="1">
        <v>2017</v>
      </c>
      <c r="BX29" s="1" t="s">
        <v>169</v>
      </c>
      <c r="BY29" s="1">
        <v>2021</v>
      </c>
      <c r="BZ29" s="1">
        <v>2020</v>
      </c>
      <c r="CA29" s="1">
        <v>2019</v>
      </c>
      <c r="CB29" s="1">
        <v>2018</v>
      </c>
      <c r="CC29" s="1">
        <v>2017</v>
      </c>
      <c r="CE29" s="1" t="s">
        <v>169</v>
      </c>
      <c r="CF29" s="1">
        <v>2021</v>
      </c>
      <c r="CG29" s="1">
        <v>2020</v>
      </c>
      <c r="CH29" s="1">
        <v>2019</v>
      </c>
      <c r="CI29" s="1">
        <v>2018</v>
      </c>
      <c r="CJ29" s="1">
        <v>2017</v>
      </c>
      <c r="CL29" s="1" t="s">
        <v>169</v>
      </c>
      <c r="CM29" s="1">
        <v>2021</v>
      </c>
      <c r="CN29" s="1">
        <v>2020</v>
      </c>
      <c r="CO29" s="1">
        <v>2019</v>
      </c>
      <c r="CP29" s="1">
        <v>2018</v>
      </c>
      <c r="CQ29" s="1">
        <v>2017</v>
      </c>
      <c r="CS29" s="1" t="s">
        <v>169</v>
      </c>
      <c r="CT29" s="1">
        <v>2021</v>
      </c>
      <c r="CU29" s="1">
        <v>2020</v>
      </c>
      <c r="CV29" s="1">
        <v>2019</v>
      </c>
      <c r="CW29" s="1">
        <v>2018</v>
      </c>
      <c r="CX29" s="1">
        <v>2017</v>
      </c>
    </row>
    <row r="30" spans="1:102" s="130" customFormat="1" x14ac:dyDescent="0.15">
      <c r="A30" s="130" t="s">
        <v>171</v>
      </c>
      <c r="B30" s="130">
        <v>4256100000</v>
      </c>
      <c r="C30" s="130">
        <v>3408400000</v>
      </c>
      <c r="D30" s="130">
        <v>2899600000</v>
      </c>
      <c r="E30" s="130">
        <v>2273100000</v>
      </c>
      <c r="F30" s="130">
        <v>1761600000</v>
      </c>
      <c r="H30" s="130" t="s">
        <v>171</v>
      </c>
      <c r="I30" s="130">
        <v>3342200000</v>
      </c>
      <c r="J30" s="130">
        <v>2594400000</v>
      </c>
      <c r="K30" s="130">
        <v>2156200000</v>
      </c>
      <c r="L30" s="130">
        <v>1801200000</v>
      </c>
      <c r="M30" s="130">
        <v>1494930000</v>
      </c>
      <c r="O30" s="130" t="s">
        <v>171</v>
      </c>
      <c r="P30" s="130">
        <v>1451594000</v>
      </c>
      <c r="Q30" s="130">
        <v>874438000</v>
      </c>
      <c r="R30" s="130">
        <v>481413000</v>
      </c>
      <c r="S30" s="130">
        <v>249824000</v>
      </c>
      <c r="T30" s="130">
        <v>118752000</v>
      </c>
      <c r="V30" s="130" t="s">
        <v>171</v>
      </c>
      <c r="W30" s="130">
        <v>656426000</v>
      </c>
      <c r="X30" s="130">
        <v>431059000</v>
      </c>
      <c r="Y30" s="130">
        <v>287022000</v>
      </c>
      <c r="Z30" s="130">
        <v>192674000</v>
      </c>
      <c r="AA30" s="130">
        <v>134915000</v>
      </c>
      <c r="AC30" s="130" t="s">
        <v>171</v>
      </c>
      <c r="AD30" s="130">
        <v>673100000</v>
      </c>
      <c r="AE30" s="130">
        <v>431269000</v>
      </c>
      <c r="AF30" s="130">
        <v>302836000</v>
      </c>
      <c r="AG30" s="130">
        <v>190174000</v>
      </c>
      <c r="AH30" s="130">
        <v>125717000</v>
      </c>
      <c r="AJ30" s="130" t="s">
        <v>171</v>
      </c>
      <c r="AK30" s="130">
        <v>2166800000</v>
      </c>
      <c r="AL30" s="130">
        <v>2064900000</v>
      </c>
      <c r="AM30" s="130">
        <v>1994800000</v>
      </c>
      <c r="AN30" s="130">
        <v>1916475000</v>
      </c>
      <c r="AO30" s="130">
        <v>1854658000</v>
      </c>
      <c r="AQ30" s="130" t="s">
        <v>171</v>
      </c>
      <c r="AR30" s="130">
        <v>2551000000</v>
      </c>
      <c r="AS30" s="130">
        <v>2490000000</v>
      </c>
      <c r="AT30" s="130">
        <v>2456000000</v>
      </c>
      <c r="AU30" s="130">
        <v>2559000000</v>
      </c>
      <c r="AV30" s="130">
        <v>4019000000</v>
      </c>
      <c r="AX30" s="130" t="s">
        <v>171</v>
      </c>
      <c r="AY30" s="130">
        <v>204799000</v>
      </c>
      <c r="AZ30" s="130">
        <v>93056000</v>
      </c>
      <c r="BA30" s="130">
        <v>46474000</v>
      </c>
      <c r="BC30" s="130" t="s">
        <v>171</v>
      </c>
      <c r="BD30" s="130">
        <v>411172000</v>
      </c>
      <c r="BE30" s="130">
        <v>362963000</v>
      </c>
      <c r="BF30" s="130">
        <v>321607000</v>
      </c>
      <c r="BG30" s="130">
        <v>278889000</v>
      </c>
      <c r="BH30" s="130">
        <v>230828000</v>
      </c>
      <c r="BJ30" s="130" t="s">
        <v>171</v>
      </c>
      <c r="BK30" s="130">
        <v>49818000000</v>
      </c>
      <c r="BL30" s="130">
        <v>49301000000</v>
      </c>
      <c r="BM30" s="130">
        <v>51904000000</v>
      </c>
      <c r="BN30" s="130">
        <v>49330000000</v>
      </c>
      <c r="BO30" s="130">
        <v>48005000000</v>
      </c>
      <c r="BQ30" s="130" t="s">
        <v>171</v>
      </c>
      <c r="BR30" s="130">
        <v>502917000</v>
      </c>
      <c r="BS30" s="130">
        <v>464431000</v>
      </c>
      <c r="BT30" s="130">
        <v>433895000</v>
      </c>
      <c r="BU30" s="130">
        <v>343199000</v>
      </c>
      <c r="BV30" s="130">
        <v>261701000</v>
      </c>
      <c r="BX30" s="130" t="s">
        <v>171</v>
      </c>
      <c r="BY30" s="130">
        <v>703509000</v>
      </c>
      <c r="BZ30" s="130">
        <v>545803000</v>
      </c>
      <c r="CA30" s="130">
        <v>430966000</v>
      </c>
      <c r="CB30" s="130">
        <v>398047000</v>
      </c>
      <c r="CC30" s="130">
        <v>406377000</v>
      </c>
      <c r="CE30" s="130" t="s">
        <v>171</v>
      </c>
      <c r="CF30" s="130">
        <v>535404000</v>
      </c>
      <c r="CG30" s="130">
        <v>411486000</v>
      </c>
      <c r="CH30" s="130">
        <v>326947000</v>
      </c>
      <c r="CI30" s="130">
        <v>244091000</v>
      </c>
      <c r="CJ30" s="130">
        <v>200940000</v>
      </c>
      <c r="CL30" s="130" t="s">
        <v>171</v>
      </c>
      <c r="CM30" s="130">
        <v>541130000</v>
      </c>
      <c r="CN30" s="130">
        <v>440221000</v>
      </c>
      <c r="CO30" s="130">
        <v>354586000</v>
      </c>
      <c r="CP30" s="130">
        <v>267360000</v>
      </c>
      <c r="CQ30" s="130">
        <v>187727000</v>
      </c>
      <c r="CS30" s="130" t="s">
        <v>171</v>
      </c>
      <c r="CT30" s="130">
        <v>483455000</v>
      </c>
      <c r="CU30" s="130">
        <v>940584000</v>
      </c>
      <c r="CV30" s="130">
        <v>889152000</v>
      </c>
      <c r="CW30" s="130">
        <v>830950000</v>
      </c>
      <c r="CX30" s="130">
        <v>751086000</v>
      </c>
    </row>
    <row r="31" spans="1:102" x14ac:dyDescent="0.15">
      <c r="A31" s="1" t="s">
        <v>172</v>
      </c>
      <c r="B31" s="1">
        <v>1274900000</v>
      </c>
      <c r="C31" s="1">
        <v>999500000</v>
      </c>
      <c r="D31" s="1">
        <v>808400000</v>
      </c>
      <c r="E31" s="1">
        <v>645300000</v>
      </c>
      <c r="F31" s="1">
        <v>476600000</v>
      </c>
      <c r="H31" s="1" t="s">
        <v>172</v>
      </c>
      <c r="I31" s="1">
        <v>783000000</v>
      </c>
      <c r="J31" s="1">
        <v>570000000</v>
      </c>
      <c r="K31" s="1">
        <v>505900000</v>
      </c>
      <c r="L31" s="1">
        <v>450400000</v>
      </c>
      <c r="M31" s="1">
        <v>385284000</v>
      </c>
      <c r="O31" s="1" t="s">
        <v>172</v>
      </c>
      <c r="P31" s="1">
        <v>383221000</v>
      </c>
      <c r="Q31" s="1">
        <v>229545000</v>
      </c>
      <c r="R31" s="1">
        <v>141627000</v>
      </c>
      <c r="S31" s="1">
        <v>87238000</v>
      </c>
      <c r="T31" s="1">
        <v>54486000</v>
      </c>
      <c r="V31" s="1" t="s">
        <v>172</v>
      </c>
      <c r="W31" s="1">
        <v>147134000</v>
      </c>
      <c r="X31" s="1">
        <v>101055000</v>
      </c>
      <c r="Y31" s="1">
        <v>63423000</v>
      </c>
      <c r="Z31" s="1">
        <v>43537000</v>
      </c>
      <c r="AA31" s="1">
        <v>28788000</v>
      </c>
      <c r="AC31" s="1" t="s">
        <v>172</v>
      </c>
      <c r="AD31" s="1">
        <v>150317000</v>
      </c>
      <c r="AE31" s="1">
        <v>95733000</v>
      </c>
      <c r="AF31" s="1">
        <v>59669000</v>
      </c>
      <c r="AG31" s="1">
        <v>37875000</v>
      </c>
      <c r="AH31" s="1">
        <v>27472000</v>
      </c>
      <c r="AJ31" s="1" t="s">
        <v>172</v>
      </c>
      <c r="AK31" s="1">
        <v>258100000</v>
      </c>
      <c r="AL31" s="1">
        <v>226500000</v>
      </c>
      <c r="AM31" s="1">
        <v>215400000</v>
      </c>
      <c r="AN31" s="1">
        <v>201379000</v>
      </c>
      <c r="AO31" s="1">
        <v>212963000</v>
      </c>
      <c r="AQ31" s="1" t="s">
        <v>172</v>
      </c>
      <c r="AR31" s="1">
        <v>362000000</v>
      </c>
      <c r="AS31" s="1">
        <v>393000000</v>
      </c>
      <c r="AT31" s="1">
        <v>455000000</v>
      </c>
      <c r="AU31" s="1">
        <v>463000000</v>
      </c>
      <c r="AV31" s="1">
        <v>853000000</v>
      </c>
      <c r="AX31" s="1" t="s">
        <v>172</v>
      </c>
      <c r="AY31" s="1">
        <v>85295000</v>
      </c>
      <c r="AZ31" s="1">
        <v>39332000</v>
      </c>
      <c r="BA31" s="1">
        <v>18331000</v>
      </c>
      <c r="BC31" s="1" t="s">
        <v>172</v>
      </c>
      <c r="BD31" s="1">
        <v>89439000</v>
      </c>
      <c r="BE31" s="1">
        <v>79226000</v>
      </c>
      <c r="BF31" s="1">
        <v>69517000</v>
      </c>
      <c r="BG31" s="1">
        <v>66185000</v>
      </c>
      <c r="BH31" s="1">
        <v>51580000</v>
      </c>
      <c r="BJ31" s="1" t="s">
        <v>172</v>
      </c>
      <c r="BK31" s="1">
        <v>17924000000</v>
      </c>
      <c r="BL31" s="1">
        <v>17618000000</v>
      </c>
      <c r="BM31" s="1">
        <v>19238000000</v>
      </c>
      <c r="BN31" s="1">
        <v>18724000000</v>
      </c>
      <c r="BO31" s="1">
        <v>17781000000</v>
      </c>
      <c r="BQ31" s="1" t="s">
        <v>172</v>
      </c>
      <c r="BR31" s="1">
        <v>93307000</v>
      </c>
      <c r="BS31" s="1">
        <v>82571000</v>
      </c>
      <c r="BT31" s="1">
        <v>62615000</v>
      </c>
      <c r="BU31" s="1">
        <v>48461000</v>
      </c>
      <c r="BV31" s="1">
        <v>41848000</v>
      </c>
      <c r="BX31" s="1" t="s">
        <v>172</v>
      </c>
      <c r="BY31" s="1">
        <v>127708000</v>
      </c>
      <c r="BZ31" s="1">
        <v>128931000</v>
      </c>
      <c r="CA31" s="1">
        <v>106801000</v>
      </c>
      <c r="CB31" s="1">
        <v>96534000</v>
      </c>
      <c r="CC31" s="1">
        <v>102172000</v>
      </c>
      <c r="CE31" s="1" t="s">
        <v>172</v>
      </c>
      <c r="CF31" s="1">
        <v>168948000</v>
      </c>
      <c r="CG31" s="1">
        <v>121517000</v>
      </c>
      <c r="CH31" s="1">
        <v>91146000</v>
      </c>
      <c r="CI31" s="1">
        <v>71083000</v>
      </c>
      <c r="CJ31" s="1">
        <v>56910000</v>
      </c>
      <c r="CL31" s="1" t="s">
        <v>172</v>
      </c>
      <c r="CM31" s="1">
        <v>106396000</v>
      </c>
      <c r="CN31" s="1">
        <v>77554000</v>
      </c>
      <c r="CO31" s="1">
        <v>60818000</v>
      </c>
      <c r="CP31" s="1">
        <v>43167000</v>
      </c>
      <c r="CQ31" s="1">
        <v>25588000</v>
      </c>
      <c r="CS31" s="1" t="s">
        <v>172</v>
      </c>
      <c r="CT31" s="1">
        <v>254392000</v>
      </c>
      <c r="CU31" s="1">
        <v>334027000</v>
      </c>
      <c r="CV31" s="1">
        <v>308892000</v>
      </c>
      <c r="CW31" s="1">
        <v>272475000</v>
      </c>
      <c r="CX31" s="1">
        <v>268887000</v>
      </c>
    </row>
    <row r="32" spans="1:102" s="130" customFormat="1" x14ac:dyDescent="0.15">
      <c r="A32" s="130" t="s">
        <v>173</v>
      </c>
      <c r="B32" s="130">
        <v>2981200000</v>
      </c>
      <c r="C32" s="130">
        <v>2408900000</v>
      </c>
      <c r="D32" s="130">
        <v>2091200000</v>
      </c>
      <c r="E32" s="130">
        <v>1627800000</v>
      </c>
      <c r="F32" s="130">
        <v>1285000000</v>
      </c>
      <c r="H32" s="130" t="s">
        <v>173</v>
      </c>
      <c r="I32" s="130">
        <v>2559200000</v>
      </c>
      <c r="J32" s="130">
        <v>2024400000</v>
      </c>
      <c r="K32" s="130">
        <v>1650300000</v>
      </c>
      <c r="L32" s="130">
        <v>1350800000</v>
      </c>
      <c r="M32" s="130">
        <v>1109646000</v>
      </c>
      <c r="O32" s="130" t="s">
        <v>173</v>
      </c>
      <c r="P32" s="130">
        <v>1068373000</v>
      </c>
      <c r="Q32" s="130">
        <v>644893000</v>
      </c>
      <c r="R32" s="130">
        <v>339786000</v>
      </c>
      <c r="S32" s="130">
        <v>162586000</v>
      </c>
      <c r="T32" s="130">
        <v>64266000</v>
      </c>
      <c r="V32" s="130" t="s">
        <v>173</v>
      </c>
      <c r="W32" s="130">
        <v>509292000</v>
      </c>
      <c r="X32" s="130">
        <v>330004000</v>
      </c>
      <c r="Y32" s="130">
        <v>223599000</v>
      </c>
      <c r="Z32" s="130">
        <v>149137000</v>
      </c>
      <c r="AA32" s="130">
        <v>106127000</v>
      </c>
      <c r="AC32" s="130" t="s">
        <v>173</v>
      </c>
      <c r="AD32" s="130">
        <v>522783000</v>
      </c>
      <c r="AE32" s="130">
        <v>335536000</v>
      </c>
      <c r="AF32" s="130">
        <v>243167000</v>
      </c>
      <c r="AG32" s="130">
        <v>152299000</v>
      </c>
      <c r="AH32" s="130">
        <v>98245000</v>
      </c>
      <c r="AJ32" s="130" t="s">
        <v>173</v>
      </c>
      <c r="AK32" s="130">
        <v>1908700000</v>
      </c>
      <c r="AL32" s="130">
        <v>1838400000</v>
      </c>
      <c r="AM32" s="130">
        <v>1779400000</v>
      </c>
      <c r="AN32" s="130">
        <v>1715096000</v>
      </c>
      <c r="AO32" s="130">
        <v>1641695000</v>
      </c>
      <c r="AQ32" s="130" t="s">
        <v>173</v>
      </c>
      <c r="AR32" s="130">
        <v>2189000000</v>
      </c>
      <c r="AS32" s="130">
        <v>2097000000</v>
      </c>
      <c r="AT32" s="130">
        <v>2001000000</v>
      </c>
      <c r="AU32" s="130">
        <v>2096000000</v>
      </c>
      <c r="AV32" s="130">
        <v>3166000000</v>
      </c>
      <c r="AX32" s="130" t="s">
        <v>173</v>
      </c>
      <c r="AY32" s="130">
        <v>119504000</v>
      </c>
      <c r="AZ32" s="130">
        <v>53724000</v>
      </c>
      <c r="BA32" s="130">
        <v>28143000</v>
      </c>
      <c r="BC32" s="130" t="s">
        <v>173</v>
      </c>
      <c r="BD32" s="130">
        <v>321733000</v>
      </c>
      <c r="BE32" s="130">
        <v>283737000</v>
      </c>
      <c r="BF32" s="130">
        <v>252090000</v>
      </c>
      <c r="BG32" s="130">
        <v>212704000</v>
      </c>
      <c r="BH32" s="130">
        <v>179248000</v>
      </c>
      <c r="BJ32" s="130" t="s">
        <v>173</v>
      </c>
      <c r="BK32" s="130">
        <v>31894000000</v>
      </c>
      <c r="BL32" s="130">
        <v>31683000000</v>
      </c>
      <c r="BM32" s="130">
        <v>32666000000</v>
      </c>
      <c r="BN32" s="130">
        <v>30606000000</v>
      </c>
      <c r="BO32" s="130">
        <v>30224000000</v>
      </c>
      <c r="BQ32" s="130" t="s">
        <v>173</v>
      </c>
      <c r="BR32" s="130">
        <v>409610000</v>
      </c>
      <c r="BS32" s="130">
        <v>381860000</v>
      </c>
      <c r="BT32" s="130">
        <v>371280000</v>
      </c>
      <c r="BU32" s="130">
        <v>294738000</v>
      </c>
      <c r="BV32" s="130">
        <v>219853000</v>
      </c>
      <c r="BX32" s="130" t="s">
        <v>173</v>
      </c>
      <c r="BY32" s="130">
        <v>575801000</v>
      </c>
      <c r="BZ32" s="130">
        <v>416872000</v>
      </c>
      <c r="CA32" s="130">
        <v>324165000</v>
      </c>
      <c r="CB32" s="130">
        <v>301513000</v>
      </c>
      <c r="CC32" s="130">
        <v>304205000</v>
      </c>
      <c r="CE32" s="130" t="s">
        <v>173</v>
      </c>
      <c r="CF32" s="130">
        <v>366456000</v>
      </c>
      <c r="CG32" s="130">
        <v>289969000</v>
      </c>
      <c r="CH32" s="130">
        <v>235801000</v>
      </c>
      <c r="CI32" s="130">
        <v>173008000</v>
      </c>
      <c r="CJ32" s="130">
        <v>144030000</v>
      </c>
      <c r="CL32" s="130" t="s">
        <v>173</v>
      </c>
      <c r="CM32" s="130">
        <v>434734000</v>
      </c>
      <c r="CN32" s="130">
        <v>362667000</v>
      </c>
      <c r="CO32" s="130">
        <v>293768000</v>
      </c>
      <c r="CP32" s="130">
        <v>224193000</v>
      </c>
      <c r="CQ32" s="130">
        <v>162139000</v>
      </c>
      <c r="CS32" s="130" t="s">
        <v>173</v>
      </c>
      <c r="CT32" s="130">
        <v>229063000</v>
      </c>
      <c r="CU32" s="130">
        <v>606557000</v>
      </c>
      <c r="CV32" s="130">
        <v>580260000</v>
      </c>
      <c r="CW32" s="130">
        <v>558475000</v>
      </c>
      <c r="CX32" s="130">
        <v>482199000</v>
      </c>
    </row>
    <row r="33" spans="1:102" x14ac:dyDescent="0.15">
      <c r="A33" s="1" t="s">
        <v>174</v>
      </c>
      <c r="B33" s="1">
        <v>0.70045346679999998</v>
      </c>
      <c r="C33" s="1">
        <v>0.7067539021</v>
      </c>
      <c r="D33" s="1">
        <v>0.72120292450000001</v>
      </c>
      <c r="E33" s="1">
        <v>0.71611455719999995</v>
      </c>
      <c r="F33" s="1">
        <v>0.72945049949999996</v>
      </c>
      <c r="H33" s="1" t="s">
        <v>174</v>
      </c>
      <c r="I33" s="1">
        <v>0.76572317639999998</v>
      </c>
      <c r="J33" s="1">
        <v>0.78029602220000005</v>
      </c>
      <c r="K33" s="1">
        <v>0.76537426949999998</v>
      </c>
      <c r="L33" s="1">
        <v>0.74994448150000004</v>
      </c>
      <c r="M33" s="1">
        <v>0.74227288229999999</v>
      </c>
      <c r="O33" s="1" t="s">
        <v>174</v>
      </c>
      <c r="P33" s="1">
        <v>0.73599987320000004</v>
      </c>
      <c r="Q33" s="1">
        <v>0.73749425349999997</v>
      </c>
      <c r="R33" s="1">
        <v>0.70580977249999999</v>
      </c>
      <c r="S33" s="1">
        <v>0.65080216469999996</v>
      </c>
      <c r="T33" s="1">
        <v>0.54117825379999995</v>
      </c>
      <c r="V33" s="1" t="s">
        <v>174</v>
      </c>
      <c r="W33" s="1">
        <v>0.77585592280000004</v>
      </c>
      <c r="X33" s="1">
        <v>0.76556573459999999</v>
      </c>
      <c r="Y33" s="1">
        <v>0.77903087569999996</v>
      </c>
      <c r="Z33" s="1">
        <v>0.77403801240000003</v>
      </c>
      <c r="AA33" s="1">
        <v>0.78662120589999995</v>
      </c>
      <c r="AC33" s="1" t="s">
        <v>174</v>
      </c>
      <c r="AD33" s="1">
        <v>0.77667954240000003</v>
      </c>
      <c r="AE33" s="1">
        <v>0.77802021480000005</v>
      </c>
      <c r="AF33" s="1">
        <v>0.80296596180000002</v>
      </c>
      <c r="AG33" s="1">
        <v>0.80084028309999999</v>
      </c>
      <c r="AH33" s="1">
        <v>0.78147744539999997</v>
      </c>
      <c r="AJ33" s="1" t="s">
        <v>174</v>
      </c>
      <c r="AK33" s="1">
        <v>0.88088425329999998</v>
      </c>
      <c r="AL33" s="1">
        <v>0.89030945809999995</v>
      </c>
      <c r="AM33" s="1">
        <v>0.89201925010000005</v>
      </c>
      <c r="AN33" s="1">
        <v>0.8949221879</v>
      </c>
      <c r="AO33" s="1">
        <v>0.88517397819999999</v>
      </c>
      <c r="AQ33" s="1" t="s">
        <v>174</v>
      </c>
      <c r="AR33" s="1">
        <v>0.85809486479999997</v>
      </c>
      <c r="AS33" s="1">
        <v>0.84216867470000001</v>
      </c>
      <c r="AT33" s="1">
        <v>0.81473941370000003</v>
      </c>
      <c r="AU33" s="1">
        <v>0.81906994919999998</v>
      </c>
      <c r="AV33" s="1">
        <v>0.78775814879999995</v>
      </c>
      <c r="AX33" s="1" t="s">
        <v>174</v>
      </c>
      <c r="AY33" s="1">
        <v>0.58351847420000003</v>
      </c>
      <c r="AZ33" s="1">
        <v>0.57732977990000001</v>
      </c>
      <c r="BA33" s="1">
        <v>0.60556440160000002</v>
      </c>
      <c r="BC33" s="1" t="s">
        <v>174</v>
      </c>
      <c r="BD33" s="1">
        <v>0.78247789249999999</v>
      </c>
      <c r="BE33" s="1">
        <v>0.78172430800000003</v>
      </c>
      <c r="BF33" s="1">
        <v>0.78384487899999999</v>
      </c>
      <c r="BG33" s="1">
        <v>0.76268336150000005</v>
      </c>
      <c r="BH33" s="1">
        <v>0.77654357360000004</v>
      </c>
      <c r="BJ33" s="1" t="s">
        <v>174</v>
      </c>
      <c r="BK33" s="1">
        <v>0.64021036570000001</v>
      </c>
      <c r="BL33" s="1">
        <v>0.64264416540000002</v>
      </c>
      <c r="BM33" s="1">
        <v>0.62935419240000001</v>
      </c>
      <c r="BN33" s="1">
        <v>0.62043381310000001</v>
      </c>
      <c r="BO33" s="1">
        <v>0.62960108319999997</v>
      </c>
      <c r="BQ33" s="1" t="s">
        <v>174</v>
      </c>
      <c r="BR33" s="1">
        <v>0.81446839140000005</v>
      </c>
      <c r="BS33" s="1">
        <v>0.82221040369999998</v>
      </c>
      <c r="BT33" s="1">
        <v>0.85569089300000001</v>
      </c>
      <c r="BU33" s="1">
        <v>0.85879620860000006</v>
      </c>
      <c r="BV33" s="1">
        <v>0.84009231910000004</v>
      </c>
      <c r="BX33" s="1" t="s">
        <v>174</v>
      </c>
      <c r="BY33" s="1">
        <v>0.81846998400000004</v>
      </c>
      <c r="BZ33" s="1">
        <v>0.76377740689999996</v>
      </c>
      <c r="CA33" s="1">
        <v>0.75218230669999997</v>
      </c>
      <c r="CB33" s="1">
        <v>0.75748090050000005</v>
      </c>
      <c r="CC33" s="1">
        <v>0.74857829060000003</v>
      </c>
      <c r="CE33" s="1" t="s">
        <v>174</v>
      </c>
      <c r="CF33" s="1">
        <v>0.68444763210000004</v>
      </c>
      <c r="CG33" s="1">
        <v>0.70468740129999996</v>
      </c>
      <c r="CH33" s="1">
        <v>0.72122087069999996</v>
      </c>
      <c r="CI33" s="1">
        <v>0.70878483839999995</v>
      </c>
      <c r="CJ33" s="1">
        <v>0.71678112869999999</v>
      </c>
      <c r="CL33" s="1" t="s">
        <v>174</v>
      </c>
      <c r="CM33" s="1">
        <v>0.80338181210000004</v>
      </c>
      <c r="CN33" s="1">
        <v>0.82382939479999995</v>
      </c>
      <c r="CO33" s="1">
        <v>0.82848166590000005</v>
      </c>
      <c r="CP33" s="1">
        <v>0.83854353680000004</v>
      </c>
      <c r="CQ33" s="1">
        <v>0.8636956858</v>
      </c>
      <c r="CS33" s="1" t="s">
        <v>174</v>
      </c>
      <c r="CT33" s="1">
        <v>0.47380418029999999</v>
      </c>
      <c r="CU33" s="1">
        <v>0.64487275990000004</v>
      </c>
      <c r="CV33" s="1">
        <v>0.65259933059999997</v>
      </c>
      <c r="CW33" s="1">
        <v>0.6720921836</v>
      </c>
      <c r="CX33" s="1">
        <v>0.64200238060000003</v>
      </c>
    </row>
    <row r="34" spans="1:102" x14ac:dyDescent="0.15">
      <c r="A34" s="1" t="s">
        <v>175</v>
      </c>
      <c r="B34" s="1">
        <v>1140400000</v>
      </c>
      <c r="C34" s="1">
        <v>768100000</v>
      </c>
      <c r="D34" s="1">
        <v>539500000</v>
      </c>
      <c r="E34" s="1">
        <v>400700000</v>
      </c>
      <c r="F34" s="1">
        <v>347400000</v>
      </c>
      <c r="H34" s="1" t="s">
        <v>175</v>
      </c>
      <c r="I34" s="1">
        <v>424200000</v>
      </c>
      <c r="J34" s="1">
        <v>341400000</v>
      </c>
      <c r="K34" s="1">
        <v>277100000</v>
      </c>
      <c r="L34" s="1">
        <v>244500000</v>
      </c>
      <c r="M34" s="1">
        <v>210614000</v>
      </c>
      <c r="O34" s="1" t="s">
        <v>175</v>
      </c>
      <c r="P34" s="1">
        <v>371283000</v>
      </c>
      <c r="Q34" s="1">
        <v>214670000</v>
      </c>
      <c r="R34" s="1">
        <v>130188000</v>
      </c>
      <c r="S34" s="1">
        <v>84551000</v>
      </c>
      <c r="T34" s="1">
        <v>58887000</v>
      </c>
      <c r="V34" s="1" t="s">
        <v>175</v>
      </c>
      <c r="W34" s="1">
        <v>189408000</v>
      </c>
      <c r="X34" s="1">
        <v>127144000</v>
      </c>
      <c r="Y34" s="1">
        <v>90669000</v>
      </c>
      <c r="Z34" s="1">
        <v>54463000</v>
      </c>
      <c r="AA34" s="1">
        <v>33650000</v>
      </c>
      <c r="AC34" s="1" t="s">
        <v>175</v>
      </c>
      <c r="AD34" s="1">
        <v>174653000</v>
      </c>
      <c r="AE34" s="1">
        <v>97879000</v>
      </c>
      <c r="AF34" s="1">
        <v>61969000</v>
      </c>
      <c r="AG34" s="1">
        <v>39379000</v>
      </c>
      <c r="AH34" s="1">
        <v>33561000</v>
      </c>
      <c r="AJ34" s="1" t="s">
        <v>175</v>
      </c>
      <c r="AK34" s="1">
        <v>292700000</v>
      </c>
      <c r="AL34" s="1">
        <v>252800000</v>
      </c>
      <c r="AM34" s="1">
        <v>232300000</v>
      </c>
      <c r="AN34" s="1">
        <v>205686000</v>
      </c>
      <c r="AO34" s="1">
        <v>184798000</v>
      </c>
      <c r="AQ34" s="1" t="s">
        <v>175</v>
      </c>
      <c r="AR34" s="1">
        <v>267000000</v>
      </c>
      <c r="AS34" s="1">
        <v>328000000</v>
      </c>
      <c r="AT34" s="1">
        <v>420000000</v>
      </c>
      <c r="AU34" s="1">
        <v>455000000</v>
      </c>
      <c r="AV34" s="1">
        <v>823000000</v>
      </c>
      <c r="AX34" s="1" t="s">
        <v>175</v>
      </c>
      <c r="AY34" s="1">
        <v>136274000</v>
      </c>
      <c r="AZ34" s="1">
        <v>62444000</v>
      </c>
      <c r="BA34" s="1">
        <v>36683000</v>
      </c>
      <c r="BC34" s="1" t="s">
        <v>175</v>
      </c>
      <c r="BD34" s="1">
        <v>81289000</v>
      </c>
      <c r="BE34" s="1">
        <v>72548000</v>
      </c>
      <c r="BF34" s="1">
        <v>68239000</v>
      </c>
      <c r="BG34" s="1">
        <v>53255000</v>
      </c>
      <c r="BH34" s="1">
        <v>42816000</v>
      </c>
      <c r="BJ34" s="1" t="s">
        <v>175</v>
      </c>
      <c r="BK34" s="1">
        <v>6549000000</v>
      </c>
      <c r="BL34" s="1">
        <v>6347000000</v>
      </c>
      <c r="BM34" s="1">
        <v>6577000000</v>
      </c>
      <c r="BN34" s="1">
        <v>6332000000</v>
      </c>
      <c r="BO34" s="1">
        <v>6059000000</v>
      </c>
      <c r="BQ34" s="1" t="s">
        <v>175</v>
      </c>
      <c r="BR34" s="1">
        <v>142121000</v>
      </c>
      <c r="BS34" s="1">
        <v>95426000</v>
      </c>
      <c r="BT34" s="1">
        <v>72520000</v>
      </c>
      <c r="BU34" s="1">
        <v>57112000</v>
      </c>
      <c r="BV34" s="1">
        <v>42389000</v>
      </c>
      <c r="BX34" s="1" t="s">
        <v>175</v>
      </c>
      <c r="BY34" s="1">
        <v>111415000</v>
      </c>
      <c r="BZ34" s="1">
        <v>119281000</v>
      </c>
      <c r="CA34" s="1">
        <v>76759000</v>
      </c>
      <c r="CB34" s="1">
        <v>58320000</v>
      </c>
      <c r="CC34" s="1">
        <v>52885000</v>
      </c>
      <c r="CE34" s="1" t="s">
        <v>175</v>
      </c>
      <c r="CF34" s="1">
        <v>160779000</v>
      </c>
      <c r="CG34" s="1">
        <v>108568000</v>
      </c>
      <c r="CH34" s="1">
        <v>79364000</v>
      </c>
      <c r="CI34" s="1">
        <v>67743000</v>
      </c>
      <c r="CJ34" s="1">
        <v>50938000</v>
      </c>
      <c r="CL34" s="1" t="s">
        <v>175</v>
      </c>
      <c r="CM34" s="1">
        <v>116432000</v>
      </c>
      <c r="CN34" s="1">
        <v>101687000</v>
      </c>
      <c r="CO34" s="1">
        <v>87064000</v>
      </c>
      <c r="CP34" s="1">
        <v>76698000</v>
      </c>
      <c r="CQ34" s="1">
        <v>57673000</v>
      </c>
      <c r="CS34" s="1" t="s">
        <v>175</v>
      </c>
      <c r="CT34" s="1">
        <v>166893000</v>
      </c>
      <c r="CU34" s="1">
        <v>252771000</v>
      </c>
      <c r="CV34" s="1">
        <v>271326000</v>
      </c>
      <c r="CW34" s="1">
        <v>254142000</v>
      </c>
      <c r="CX34" s="1">
        <v>243273000</v>
      </c>
    </row>
    <row r="35" spans="1:102" x14ac:dyDescent="0.15">
      <c r="A35" s="1" t="s">
        <v>176</v>
      </c>
      <c r="B35" s="1">
        <v>391100000</v>
      </c>
      <c r="C35" s="1">
        <v>299600000</v>
      </c>
      <c r="D35" s="1">
        <v>261800000</v>
      </c>
      <c r="E35" s="1">
        <v>257800000</v>
      </c>
      <c r="F35" s="1">
        <v>198300000</v>
      </c>
      <c r="H35" s="1" t="s">
        <v>176</v>
      </c>
      <c r="I35" s="1">
        <v>143500000</v>
      </c>
      <c r="J35" s="1">
        <v>119500000</v>
      </c>
      <c r="K35" s="1">
        <v>102100000</v>
      </c>
      <c r="L35" s="1">
        <v>93000000</v>
      </c>
      <c r="M35" s="1">
        <v>87862000</v>
      </c>
      <c r="O35" s="1" t="s">
        <v>176</v>
      </c>
      <c r="P35" s="1">
        <v>223092000</v>
      </c>
      <c r="Q35" s="1">
        <v>121436000</v>
      </c>
      <c r="R35" s="1">
        <v>89068000</v>
      </c>
      <c r="S35" s="1">
        <v>42217000</v>
      </c>
      <c r="T35" s="1">
        <v>32542000</v>
      </c>
      <c r="V35" s="1" t="s">
        <v>176</v>
      </c>
      <c r="W35" s="1">
        <v>119503000</v>
      </c>
      <c r="X35" s="1">
        <v>91753000</v>
      </c>
      <c r="Y35" s="1">
        <v>81578000</v>
      </c>
      <c r="Z35" s="1">
        <v>85179000</v>
      </c>
      <c r="AA35" s="1">
        <v>20308000</v>
      </c>
      <c r="AC35" s="1" t="s">
        <v>176</v>
      </c>
      <c r="AD35" s="1">
        <v>96535000</v>
      </c>
      <c r="AE35" s="1">
        <v>73632000</v>
      </c>
      <c r="AF35" s="1">
        <v>46598000</v>
      </c>
      <c r="AG35" s="1">
        <v>31135000</v>
      </c>
      <c r="AH35" s="1">
        <v>20521000</v>
      </c>
      <c r="AJ35" s="1" t="s">
        <v>176</v>
      </c>
      <c r="AK35" s="1">
        <v>110700000</v>
      </c>
      <c r="AL35" s="1">
        <v>111500000</v>
      </c>
      <c r="AM35" s="1">
        <v>104600000</v>
      </c>
      <c r="AN35" s="1">
        <v>85681000</v>
      </c>
      <c r="AO35" s="1">
        <v>88701000</v>
      </c>
      <c r="AQ35" s="1" t="s">
        <v>176</v>
      </c>
      <c r="AR35" s="1">
        <v>215000000</v>
      </c>
      <c r="AS35" s="1">
        <v>368000000</v>
      </c>
      <c r="AT35" s="1">
        <v>-371000000</v>
      </c>
      <c r="AU35" s="1">
        <v>-265000000</v>
      </c>
      <c r="AV35" s="1">
        <v>564000000</v>
      </c>
      <c r="AX35" s="1" t="s">
        <v>176</v>
      </c>
      <c r="AY35" s="1">
        <v>93504000</v>
      </c>
      <c r="AZ35" s="1">
        <v>29059000</v>
      </c>
      <c r="BA35" s="1">
        <v>15122000</v>
      </c>
      <c r="BC35" s="1" t="s">
        <v>176</v>
      </c>
      <c r="BD35" s="1">
        <v>76274000</v>
      </c>
      <c r="BE35" s="1">
        <v>46570000</v>
      </c>
      <c r="BF35" s="1">
        <v>40765000</v>
      </c>
      <c r="BG35" s="1">
        <v>39049000</v>
      </c>
      <c r="BH35" s="1">
        <v>35334000</v>
      </c>
      <c r="BJ35" s="1" t="s">
        <v>176</v>
      </c>
      <c r="BK35" s="1">
        <v>2152000000</v>
      </c>
      <c r="BL35" s="1">
        <v>1929000000</v>
      </c>
      <c r="BM35" s="1">
        <v>1868000000</v>
      </c>
      <c r="BN35" s="1">
        <v>2103000000</v>
      </c>
      <c r="BO35" s="1">
        <v>1983000000</v>
      </c>
      <c r="BQ35" s="1" t="s">
        <v>176</v>
      </c>
      <c r="BR35" s="1">
        <v>71425000</v>
      </c>
      <c r="BS35" s="1">
        <v>60429000</v>
      </c>
      <c r="BT35" s="1">
        <v>52308000</v>
      </c>
      <c r="BU35" s="1">
        <v>42044000</v>
      </c>
      <c r="BV35" s="1">
        <v>30399000</v>
      </c>
      <c r="BX35" s="1" t="s">
        <v>176</v>
      </c>
      <c r="BY35" s="1">
        <v>92219000</v>
      </c>
      <c r="BZ35" s="1">
        <v>161983000</v>
      </c>
      <c r="CA35" s="1">
        <v>91778000</v>
      </c>
      <c r="CB35" s="1">
        <v>64114000</v>
      </c>
      <c r="CC35" s="1">
        <v>49232000</v>
      </c>
      <c r="CE35" s="1" t="s">
        <v>176</v>
      </c>
      <c r="CF35" s="1">
        <v>78289000</v>
      </c>
      <c r="CG35" s="1">
        <v>59519000</v>
      </c>
      <c r="CH35" s="1">
        <v>44710000</v>
      </c>
      <c r="CI35" s="1">
        <v>34993000</v>
      </c>
      <c r="CJ35" s="1">
        <v>30293000</v>
      </c>
      <c r="CL35" s="1" t="s">
        <v>176</v>
      </c>
      <c r="CM35" s="1">
        <v>89912000</v>
      </c>
      <c r="CN35" s="1">
        <v>73136000</v>
      </c>
      <c r="CO35" s="1">
        <v>69468000</v>
      </c>
      <c r="CP35" s="1">
        <v>46732000</v>
      </c>
      <c r="CQ35" s="1">
        <v>28927000</v>
      </c>
      <c r="CS35" s="1" t="s">
        <v>176</v>
      </c>
      <c r="CT35" s="1">
        <v>121134000</v>
      </c>
      <c r="CU35" s="1">
        <v>101452000</v>
      </c>
      <c r="CV35" s="1">
        <v>111881000</v>
      </c>
      <c r="CW35" s="1">
        <v>105773000</v>
      </c>
      <c r="CX35" s="1">
        <v>125597000</v>
      </c>
    </row>
    <row r="36" spans="1:102" x14ac:dyDescent="0.15">
      <c r="A36" s="1" t="s">
        <v>177</v>
      </c>
      <c r="B36" s="1">
        <v>1753800000</v>
      </c>
      <c r="C36" s="1">
        <v>1520200000</v>
      </c>
      <c r="D36" s="1">
        <v>1344000000</v>
      </c>
      <c r="E36" s="1">
        <v>1098400000</v>
      </c>
      <c r="F36" s="1">
        <v>919100000</v>
      </c>
      <c r="H36" s="1" t="s">
        <v>177</v>
      </c>
      <c r="I36" s="1">
        <v>1345700000</v>
      </c>
      <c r="J36" s="1">
        <v>1071900000</v>
      </c>
      <c r="K36" s="1">
        <v>926900000</v>
      </c>
      <c r="L36" s="1">
        <v>782300000</v>
      </c>
      <c r="M36" s="1">
        <v>701026000</v>
      </c>
      <c r="O36" s="1" t="s">
        <v>177</v>
      </c>
      <c r="P36" s="1">
        <v>616546000</v>
      </c>
      <c r="Q36" s="1">
        <v>401316000</v>
      </c>
      <c r="R36" s="1">
        <v>266595000</v>
      </c>
      <c r="S36" s="1">
        <v>172682000</v>
      </c>
      <c r="T36" s="1">
        <v>104277000</v>
      </c>
      <c r="V36" s="1" t="s">
        <v>177</v>
      </c>
      <c r="W36" s="1">
        <v>328065000</v>
      </c>
      <c r="X36" s="1">
        <v>217875000</v>
      </c>
      <c r="Y36" s="1">
        <v>159298000</v>
      </c>
      <c r="Z36" s="1">
        <v>94394000</v>
      </c>
      <c r="AA36" s="1">
        <v>61899000</v>
      </c>
      <c r="AC36" s="1" t="s">
        <v>177</v>
      </c>
      <c r="AD36" s="1">
        <v>459407000</v>
      </c>
      <c r="AE36" s="1">
        <v>277981000</v>
      </c>
      <c r="AF36" s="1">
        <v>169913000</v>
      </c>
      <c r="AG36" s="1">
        <v>116409000</v>
      </c>
      <c r="AH36" s="1">
        <v>79236000</v>
      </c>
      <c r="AJ36" s="1" t="s">
        <v>177</v>
      </c>
      <c r="AK36" s="1">
        <v>597800000</v>
      </c>
      <c r="AL36" s="1">
        <v>569900000</v>
      </c>
      <c r="AM36" s="1">
        <v>552000000</v>
      </c>
      <c r="AN36" s="1">
        <v>500854000</v>
      </c>
      <c r="AO36" s="1">
        <v>433427000</v>
      </c>
      <c r="AQ36" s="1" t="s">
        <v>177</v>
      </c>
      <c r="AR36" s="1">
        <v>576000000</v>
      </c>
      <c r="AS36" s="1">
        <v>701000000</v>
      </c>
      <c r="AT36" s="1">
        <v>1493000000</v>
      </c>
      <c r="AU36" s="1">
        <v>1593000000</v>
      </c>
      <c r="AV36" s="1">
        <v>1459000000</v>
      </c>
      <c r="AX36" s="1" t="s">
        <v>177</v>
      </c>
      <c r="AY36" s="1">
        <v>160576000</v>
      </c>
      <c r="AZ36" s="1">
        <v>77740000</v>
      </c>
      <c r="BA36" s="1">
        <v>51322000</v>
      </c>
      <c r="BC36" s="1" t="s">
        <v>177</v>
      </c>
      <c r="BD36" s="1">
        <v>76487000</v>
      </c>
      <c r="BE36" s="1">
        <v>67965000</v>
      </c>
      <c r="BF36" s="1">
        <v>70833000</v>
      </c>
      <c r="BG36" s="1">
        <v>70039000</v>
      </c>
      <c r="BH36" s="1">
        <v>63855000</v>
      </c>
      <c r="BJ36" s="1" t="s">
        <v>177</v>
      </c>
      <c r="BK36" s="1">
        <v>9259000000</v>
      </c>
      <c r="BL36" s="1">
        <v>9169000000</v>
      </c>
      <c r="BM36" s="1">
        <v>9571000000</v>
      </c>
      <c r="BN36" s="1">
        <v>9242000000</v>
      </c>
      <c r="BO36" s="1">
        <v>9184000000</v>
      </c>
      <c r="BQ36" s="1" t="s">
        <v>177</v>
      </c>
      <c r="BR36" s="1">
        <v>274401000</v>
      </c>
      <c r="BS36" s="1">
        <v>219999000</v>
      </c>
      <c r="BT36" s="1">
        <v>184168000</v>
      </c>
      <c r="BU36" s="1">
        <v>148290000</v>
      </c>
      <c r="BV36" s="1">
        <v>126739000</v>
      </c>
      <c r="BX36" s="1" t="s">
        <v>177</v>
      </c>
      <c r="BY36" s="1">
        <v>245487000</v>
      </c>
      <c r="BZ36" s="1">
        <v>266175000</v>
      </c>
      <c r="CA36" s="1">
        <v>178886000</v>
      </c>
      <c r="CB36" s="1">
        <v>145350000</v>
      </c>
      <c r="CC36" s="1">
        <v>129971000</v>
      </c>
      <c r="CE36" s="1" t="s">
        <v>177</v>
      </c>
      <c r="CF36" s="1">
        <v>247453000</v>
      </c>
      <c r="CG36" s="1">
        <v>195981000</v>
      </c>
      <c r="CH36" s="1">
        <v>157722000</v>
      </c>
      <c r="CI36" s="1">
        <v>123310000</v>
      </c>
      <c r="CJ36" s="1">
        <v>111593000</v>
      </c>
      <c r="CL36" s="1" t="s">
        <v>177</v>
      </c>
      <c r="CM36" s="1">
        <v>270158000</v>
      </c>
      <c r="CN36" s="1">
        <v>224277000</v>
      </c>
      <c r="CO36" s="1">
        <v>228035000</v>
      </c>
      <c r="CP36" s="1">
        <v>173344000</v>
      </c>
      <c r="CQ36" s="1">
        <v>116299000</v>
      </c>
      <c r="CS36" s="1" t="s">
        <v>177</v>
      </c>
      <c r="CT36" s="1">
        <v>260213000</v>
      </c>
      <c r="CU36" s="1">
        <v>380998000</v>
      </c>
      <c r="CV36" s="1">
        <v>396822000</v>
      </c>
      <c r="CW36" s="1">
        <v>380962000</v>
      </c>
      <c r="CX36" s="1">
        <v>371935000</v>
      </c>
    </row>
    <row r="37" spans="1:102" x14ac:dyDescent="0.15">
      <c r="A37" s="1" t="s">
        <v>178</v>
      </c>
      <c r="B37" s="1">
        <v>2144900000</v>
      </c>
      <c r="C37" s="1">
        <v>1819800000</v>
      </c>
      <c r="D37" s="1">
        <v>1605800000</v>
      </c>
      <c r="E37" s="1">
        <v>1356200000</v>
      </c>
      <c r="F37" s="1">
        <v>1117400000</v>
      </c>
      <c r="H37" s="1" t="s">
        <v>178</v>
      </c>
      <c r="I37" s="1">
        <v>1489200000</v>
      </c>
      <c r="J37" s="1">
        <v>1191400000</v>
      </c>
      <c r="K37" s="1">
        <v>1029000000</v>
      </c>
      <c r="L37" s="1">
        <v>875300000</v>
      </c>
      <c r="M37" s="1">
        <v>788888000</v>
      </c>
      <c r="O37" s="1" t="s">
        <v>178</v>
      </c>
      <c r="P37" s="1">
        <v>839638000</v>
      </c>
      <c r="Q37" s="1">
        <v>522752000</v>
      </c>
      <c r="R37" s="1">
        <v>355663000</v>
      </c>
      <c r="S37" s="1">
        <v>214899000</v>
      </c>
      <c r="T37" s="1">
        <v>136819000</v>
      </c>
      <c r="V37" s="1" t="s">
        <v>178</v>
      </c>
      <c r="W37" s="1">
        <v>447568000</v>
      </c>
      <c r="X37" s="1">
        <v>309628000</v>
      </c>
      <c r="Y37" s="1">
        <v>240876000</v>
      </c>
      <c r="Z37" s="1">
        <v>179573000</v>
      </c>
      <c r="AA37" s="1">
        <v>82207000</v>
      </c>
      <c r="AC37" s="1" t="s">
        <v>178</v>
      </c>
      <c r="AD37" s="1">
        <v>555942000</v>
      </c>
      <c r="AE37" s="1">
        <v>351613000</v>
      </c>
      <c r="AF37" s="1">
        <v>216511000</v>
      </c>
      <c r="AG37" s="1">
        <v>147544000</v>
      </c>
      <c r="AH37" s="1">
        <v>99757000</v>
      </c>
      <c r="AJ37" s="1" t="s">
        <v>178</v>
      </c>
      <c r="AK37" s="1">
        <v>708500000</v>
      </c>
      <c r="AL37" s="1">
        <v>681400000</v>
      </c>
      <c r="AM37" s="1">
        <v>656600000</v>
      </c>
      <c r="AN37" s="1">
        <v>586535000</v>
      </c>
      <c r="AO37" s="1">
        <v>522128000</v>
      </c>
      <c r="AQ37" s="1" t="s">
        <v>178</v>
      </c>
      <c r="AR37" s="1">
        <v>791000000</v>
      </c>
      <c r="AS37" s="1">
        <v>1069000000</v>
      </c>
      <c r="AT37" s="1">
        <v>1122000000</v>
      </c>
      <c r="AU37" s="1">
        <v>1328000000</v>
      </c>
      <c r="AV37" s="1">
        <v>2023000000</v>
      </c>
      <c r="AX37" s="1" t="s">
        <v>178</v>
      </c>
      <c r="AY37" s="1">
        <v>254080000</v>
      </c>
      <c r="AZ37" s="1">
        <v>106799000</v>
      </c>
      <c r="BA37" s="1">
        <v>66444000</v>
      </c>
      <c r="BC37" s="1" t="s">
        <v>178</v>
      </c>
      <c r="BD37" s="1">
        <v>152761000</v>
      </c>
      <c r="BE37" s="1">
        <v>114535000</v>
      </c>
      <c r="BF37" s="1">
        <v>111598000</v>
      </c>
      <c r="BG37" s="1">
        <v>109088000</v>
      </c>
      <c r="BH37" s="1">
        <v>99189000</v>
      </c>
      <c r="BJ37" s="1" t="s">
        <v>178</v>
      </c>
      <c r="BK37" s="1">
        <v>11411000000</v>
      </c>
      <c r="BL37" s="1">
        <v>11098000000</v>
      </c>
      <c r="BM37" s="1">
        <v>11439000000</v>
      </c>
      <c r="BN37" s="1">
        <v>11345000000</v>
      </c>
      <c r="BO37" s="1">
        <v>11167000000</v>
      </c>
      <c r="BQ37" s="1" t="s">
        <v>178</v>
      </c>
      <c r="BR37" s="1">
        <v>345826000</v>
      </c>
      <c r="BS37" s="1">
        <v>280428000</v>
      </c>
      <c r="BT37" s="1">
        <v>236476000</v>
      </c>
      <c r="BU37" s="1">
        <v>190334000</v>
      </c>
      <c r="BV37" s="1">
        <v>157138000</v>
      </c>
      <c r="BX37" s="1" t="s">
        <v>178</v>
      </c>
      <c r="BY37" s="1">
        <v>337706000</v>
      </c>
      <c r="BZ37" s="1">
        <v>428158000</v>
      </c>
      <c r="CA37" s="1">
        <v>270664000</v>
      </c>
      <c r="CB37" s="1">
        <v>209464000</v>
      </c>
      <c r="CC37" s="1">
        <v>179203000</v>
      </c>
      <c r="CE37" s="1" t="s">
        <v>178</v>
      </c>
      <c r="CF37" s="1">
        <v>325742000</v>
      </c>
      <c r="CG37" s="1">
        <v>255500000</v>
      </c>
      <c r="CH37" s="1">
        <v>202432000</v>
      </c>
      <c r="CI37" s="1">
        <v>158303000</v>
      </c>
      <c r="CJ37" s="1">
        <v>141886000</v>
      </c>
      <c r="CL37" s="1" t="s">
        <v>178</v>
      </c>
      <c r="CM37" s="1">
        <v>360070000</v>
      </c>
      <c r="CN37" s="1">
        <v>297413000</v>
      </c>
      <c r="CO37" s="1">
        <v>297503000</v>
      </c>
      <c r="CP37" s="1">
        <v>220076000</v>
      </c>
      <c r="CQ37" s="1">
        <v>145226000</v>
      </c>
      <c r="CS37" s="1" t="s">
        <v>178</v>
      </c>
      <c r="CT37" s="1">
        <v>381347000</v>
      </c>
      <c r="CU37" s="1">
        <v>482450000</v>
      </c>
      <c r="CV37" s="1">
        <v>508703000</v>
      </c>
      <c r="CW37" s="1">
        <v>486735000</v>
      </c>
      <c r="CX37" s="1">
        <v>497532000</v>
      </c>
    </row>
    <row r="38" spans="1:102" x14ac:dyDescent="0.15">
      <c r="A38" s="1" t="s">
        <v>179</v>
      </c>
      <c r="B38" s="1">
        <v>0</v>
      </c>
      <c r="C38" s="1">
        <v>0</v>
      </c>
      <c r="D38" s="1">
        <v>0</v>
      </c>
      <c r="E38" s="1">
        <v>0</v>
      </c>
      <c r="F38" s="1">
        <v>0</v>
      </c>
      <c r="H38" s="1" t="s">
        <v>179</v>
      </c>
      <c r="I38" s="1">
        <v>0</v>
      </c>
      <c r="J38" s="1">
        <v>0</v>
      </c>
      <c r="K38" s="1">
        <v>0</v>
      </c>
      <c r="L38" s="1">
        <v>0</v>
      </c>
      <c r="M38" s="1">
        <v>0</v>
      </c>
      <c r="O38" s="1" t="s">
        <v>179</v>
      </c>
      <c r="P38" s="1">
        <v>0</v>
      </c>
      <c r="Q38" s="1">
        <v>0</v>
      </c>
      <c r="R38" s="1">
        <v>0</v>
      </c>
      <c r="S38" s="1">
        <v>0</v>
      </c>
      <c r="T38" s="1">
        <v>0</v>
      </c>
      <c r="V38" s="1" t="s">
        <v>179</v>
      </c>
      <c r="W38" s="1">
        <v>0</v>
      </c>
      <c r="X38" s="1">
        <v>0</v>
      </c>
      <c r="Y38" s="1">
        <v>0</v>
      </c>
      <c r="Z38" s="1">
        <v>0</v>
      </c>
      <c r="AA38" s="1">
        <v>0</v>
      </c>
      <c r="AC38" s="1" t="s">
        <v>179</v>
      </c>
      <c r="AD38" s="1">
        <v>0</v>
      </c>
      <c r="AE38" s="1">
        <v>0</v>
      </c>
      <c r="AF38" s="1">
        <v>0</v>
      </c>
      <c r="AG38" s="1">
        <v>0</v>
      </c>
      <c r="AH38" s="1">
        <v>0</v>
      </c>
      <c r="AJ38" s="1" t="s">
        <v>179</v>
      </c>
      <c r="AK38" s="1">
        <v>0</v>
      </c>
      <c r="AL38" s="1">
        <v>0</v>
      </c>
      <c r="AM38" s="1">
        <v>8700000</v>
      </c>
      <c r="AN38" s="1">
        <v>9101000</v>
      </c>
      <c r="AO38" s="1">
        <v>10852000</v>
      </c>
      <c r="AQ38" s="1" t="s">
        <v>179</v>
      </c>
      <c r="AR38" s="1">
        <v>74000000</v>
      </c>
      <c r="AS38" s="1">
        <v>114000000</v>
      </c>
      <c r="AT38" s="1">
        <v>301000000</v>
      </c>
      <c r="AU38" s="1">
        <v>-186000000</v>
      </c>
      <c r="AV38" s="1">
        <v>147000000</v>
      </c>
      <c r="AX38" s="1" t="s">
        <v>179</v>
      </c>
      <c r="AY38" s="1">
        <v>0</v>
      </c>
      <c r="AZ38" s="1">
        <v>0</v>
      </c>
      <c r="BA38" s="1">
        <v>0</v>
      </c>
      <c r="BC38" s="1" t="s">
        <v>179</v>
      </c>
      <c r="BD38" s="1">
        <v>0</v>
      </c>
      <c r="BE38" s="1">
        <v>0</v>
      </c>
      <c r="BF38" s="1">
        <v>0</v>
      </c>
      <c r="BG38" s="1">
        <v>0</v>
      </c>
      <c r="BH38" s="1">
        <v>0</v>
      </c>
      <c r="BJ38" s="1" t="s">
        <v>179</v>
      </c>
      <c r="BK38" s="1">
        <v>215000000</v>
      </c>
      <c r="BL38" s="1">
        <v>618000000</v>
      </c>
      <c r="BM38" s="1">
        <v>431000000</v>
      </c>
      <c r="BN38" s="1">
        <v>620000000</v>
      </c>
      <c r="BO38" s="1">
        <v>1025000000</v>
      </c>
      <c r="BQ38" s="1" t="s">
        <v>179</v>
      </c>
      <c r="BR38" s="1">
        <v>0</v>
      </c>
      <c r="BS38" s="1">
        <v>0</v>
      </c>
      <c r="BT38" s="1">
        <v>0</v>
      </c>
      <c r="BU38" s="1">
        <v>0</v>
      </c>
      <c r="BV38" s="1">
        <v>0</v>
      </c>
      <c r="BX38" s="1" t="s">
        <v>179</v>
      </c>
      <c r="BY38" s="1">
        <v>34744000</v>
      </c>
      <c r="BZ38" s="1">
        <v>40280000</v>
      </c>
      <c r="CA38" s="1">
        <v>47686000</v>
      </c>
      <c r="CB38" s="1">
        <v>50498000</v>
      </c>
      <c r="CC38" s="1">
        <v>51947000</v>
      </c>
      <c r="CE38" s="1" t="s">
        <v>179</v>
      </c>
      <c r="CF38" s="1">
        <v>0</v>
      </c>
      <c r="CG38" s="1">
        <v>0</v>
      </c>
      <c r="CH38" s="1">
        <v>0</v>
      </c>
      <c r="CI38" s="1">
        <v>0</v>
      </c>
      <c r="CJ38" s="1">
        <v>0</v>
      </c>
      <c r="CL38" s="1" t="s">
        <v>179</v>
      </c>
      <c r="CM38" s="1">
        <v>0</v>
      </c>
      <c r="CN38" s="1">
        <v>0</v>
      </c>
      <c r="CO38" s="1">
        <v>0</v>
      </c>
      <c r="CP38" s="1">
        <v>0</v>
      </c>
      <c r="CQ38" s="1">
        <v>0</v>
      </c>
      <c r="CS38" s="1" t="s">
        <v>179</v>
      </c>
      <c r="CT38" s="1">
        <v>0</v>
      </c>
      <c r="CU38" s="1">
        <v>0</v>
      </c>
      <c r="CV38" s="1">
        <v>0</v>
      </c>
      <c r="CW38" s="1">
        <v>0</v>
      </c>
      <c r="CX38" s="1">
        <v>0</v>
      </c>
    </row>
    <row r="39" spans="1:102" x14ac:dyDescent="0.15">
      <c r="A39" s="1" t="s">
        <v>180</v>
      </c>
      <c r="B39" s="1">
        <v>3285300000</v>
      </c>
      <c r="C39" s="1">
        <v>2587900000</v>
      </c>
      <c r="D39" s="1">
        <v>2145300000</v>
      </c>
      <c r="E39" s="1">
        <v>1756900000</v>
      </c>
      <c r="F39" s="1">
        <v>1464800000</v>
      </c>
      <c r="H39" s="1" t="s">
        <v>180</v>
      </c>
      <c r="I39" s="1">
        <v>1913400000</v>
      </c>
      <c r="J39" s="1">
        <v>1532800000</v>
      </c>
      <c r="K39" s="1">
        <v>1306100000</v>
      </c>
      <c r="L39" s="1">
        <v>1119800000</v>
      </c>
      <c r="M39" s="1">
        <v>999502000</v>
      </c>
      <c r="O39" s="1" t="s">
        <v>180</v>
      </c>
      <c r="P39" s="1">
        <v>1210921000</v>
      </c>
      <c r="Q39" s="1">
        <v>737422000</v>
      </c>
      <c r="R39" s="1">
        <v>485851000</v>
      </c>
      <c r="S39" s="1">
        <v>299450000</v>
      </c>
      <c r="T39" s="1">
        <v>195706000</v>
      </c>
      <c r="V39" s="1" t="s">
        <v>180</v>
      </c>
      <c r="W39" s="1">
        <v>636976000</v>
      </c>
      <c r="X39" s="1">
        <v>436772000</v>
      </c>
      <c r="Y39" s="1">
        <v>331545000</v>
      </c>
      <c r="Z39" s="1">
        <v>234036000</v>
      </c>
      <c r="AA39" s="1">
        <v>115857000</v>
      </c>
      <c r="AC39" s="1" t="s">
        <v>180</v>
      </c>
      <c r="AD39" s="1">
        <v>730595000</v>
      </c>
      <c r="AE39" s="1">
        <v>449492000</v>
      </c>
      <c r="AF39" s="1">
        <v>278480000</v>
      </c>
      <c r="AG39" s="1">
        <v>186923000</v>
      </c>
      <c r="AH39" s="1">
        <v>133318000</v>
      </c>
      <c r="AJ39" s="1" t="s">
        <v>180</v>
      </c>
      <c r="AK39" s="1">
        <v>1001200000</v>
      </c>
      <c r="AL39" s="1">
        <v>934200000</v>
      </c>
      <c r="AM39" s="1">
        <v>897600000</v>
      </c>
      <c r="AN39" s="1">
        <v>801322000</v>
      </c>
      <c r="AO39" s="1">
        <v>717778000</v>
      </c>
      <c r="AQ39" s="1" t="s">
        <v>180</v>
      </c>
      <c r="AR39" s="1">
        <v>1132000000</v>
      </c>
      <c r="AS39" s="1">
        <v>1511000000</v>
      </c>
      <c r="AT39" s="1">
        <v>1843000000</v>
      </c>
      <c r="AU39" s="1">
        <v>1597000000</v>
      </c>
      <c r="AV39" s="1">
        <v>2993000000</v>
      </c>
      <c r="AX39" s="1" t="s">
        <v>180</v>
      </c>
      <c r="AY39" s="1">
        <v>390354000</v>
      </c>
      <c r="AZ39" s="1">
        <v>169243000</v>
      </c>
      <c r="BA39" s="1">
        <v>103127000</v>
      </c>
      <c r="BC39" s="1" t="s">
        <v>180</v>
      </c>
      <c r="BD39" s="1">
        <v>234050000</v>
      </c>
      <c r="BE39" s="1">
        <v>187083000</v>
      </c>
      <c r="BF39" s="1">
        <v>179837000</v>
      </c>
      <c r="BG39" s="1">
        <v>162343000</v>
      </c>
      <c r="BH39" s="1">
        <v>142005000</v>
      </c>
      <c r="BJ39" s="1" t="s">
        <v>180</v>
      </c>
      <c r="BK39" s="1">
        <v>18175000000</v>
      </c>
      <c r="BL39" s="1">
        <v>18063000000</v>
      </c>
      <c r="BM39" s="1">
        <v>18447000000</v>
      </c>
      <c r="BN39" s="1">
        <v>18297000000</v>
      </c>
      <c r="BO39" s="1">
        <v>18251000000</v>
      </c>
      <c r="BQ39" s="1" t="s">
        <v>180</v>
      </c>
      <c r="BR39" s="1">
        <v>487947000</v>
      </c>
      <c r="BS39" s="1">
        <v>375854000</v>
      </c>
      <c r="BT39" s="1">
        <v>308996000</v>
      </c>
      <c r="BU39" s="1">
        <v>247446000</v>
      </c>
      <c r="BV39" s="1">
        <v>199527000</v>
      </c>
      <c r="BX39" s="1" t="s">
        <v>180</v>
      </c>
      <c r="BY39" s="1">
        <v>483865000</v>
      </c>
      <c r="BZ39" s="1">
        <v>587719000</v>
      </c>
      <c r="CA39" s="1">
        <v>395109000</v>
      </c>
      <c r="CB39" s="1">
        <v>318282000</v>
      </c>
      <c r="CC39" s="1">
        <v>284035000</v>
      </c>
      <c r="CE39" s="1" t="s">
        <v>180</v>
      </c>
      <c r="CF39" s="1">
        <v>486521000</v>
      </c>
      <c r="CG39" s="1">
        <v>364068000</v>
      </c>
      <c r="CH39" s="1">
        <v>281796000</v>
      </c>
      <c r="CI39" s="1">
        <v>226046000</v>
      </c>
      <c r="CJ39" s="1">
        <v>192824000</v>
      </c>
      <c r="CL39" s="1" t="s">
        <v>180</v>
      </c>
      <c r="CM39" s="1">
        <v>476502000</v>
      </c>
      <c r="CN39" s="1">
        <v>399100000</v>
      </c>
      <c r="CO39" s="1">
        <v>384567000</v>
      </c>
      <c r="CP39" s="1">
        <v>296774000</v>
      </c>
      <c r="CQ39" s="1">
        <v>202899000</v>
      </c>
      <c r="CS39" s="1" t="s">
        <v>180</v>
      </c>
      <c r="CT39" s="1">
        <v>548240000</v>
      </c>
      <c r="CU39" s="1">
        <v>735221000</v>
      </c>
      <c r="CV39" s="1">
        <v>780029000</v>
      </c>
      <c r="CW39" s="1">
        <v>740877000</v>
      </c>
      <c r="CX39" s="1">
        <v>740805000</v>
      </c>
    </row>
    <row r="40" spans="1:102" x14ac:dyDescent="0.15">
      <c r="A40" s="1" t="s">
        <v>181</v>
      </c>
      <c r="B40" s="1">
        <v>4560200000</v>
      </c>
      <c r="C40" s="1">
        <v>3587400000</v>
      </c>
      <c r="D40" s="1">
        <v>2953700000</v>
      </c>
      <c r="E40" s="1">
        <v>2402200000</v>
      </c>
      <c r="F40" s="1">
        <v>1941400000</v>
      </c>
      <c r="H40" s="1" t="s">
        <v>181</v>
      </c>
      <c r="I40" s="1">
        <v>2696400000</v>
      </c>
      <c r="J40" s="1">
        <v>2102800000</v>
      </c>
      <c r="K40" s="1">
        <v>1812000000</v>
      </c>
      <c r="L40" s="1">
        <v>1570200000</v>
      </c>
      <c r="M40" s="1">
        <v>1384786000</v>
      </c>
      <c r="O40" s="1" t="s">
        <v>181</v>
      </c>
      <c r="P40" s="1">
        <v>1594142000</v>
      </c>
      <c r="Q40" s="1">
        <v>966967000</v>
      </c>
      <c r="R40" s="1">
        <v>627478000</v>
      </c>
      <c r="S40" s="1">
        <v>386688000</v>
      </c>
      <c r="T40" s="1">
        <v>250192000</v>
      </c>
      <c r="V40" s="1" t="s">
        <v>181</v>
      </c>
      <c r="W40" s="1">
        <v>784110000</v>
      </c>
      <c r="X40" s="1">
        <v>537827000</v>
      </c>
      <c r="Y40" s="1">
        <v>394968000</v>
      </c>
      <c r="Z40" s="1">
        <v>277573000</v>
      </c>
      <c r="AA40" s="1">
        <v>144645000</v>
      </c>
      <c r="AC40" s="1" t="s">
        <v>181</v>
      </c>
      <c r="AD40" s="1">
        <v>880912000</v>
      </c>
      <c r="AE40" s="1">
        <v>545225000</v>
      </c>
      <c r="AF40" s="1">
        <v>338149000</v>
      </c>
      <c r="AG40" s="1">
        <v>224798000</v>
      </c>
      <c r="AH40" s="1">
        <v>160790000</v>
      </c>
      <c r="AJ40" s="1" t="s">
        <v>181</v>
      </c>
      <c r="AK40" s="1">
        <v>1259300000</v>
      </c>
      <c r="AL40" s="1">
        <v>1160700000</v>
      </c>
      <c r="AM40" s="1">
        <v>1113000000</v>
      </c>
      <c r="AN40" s="1">
        <v>1002701000</v>
      </c>
      <c r="AO40" s="1">
        <v>930741000</v>
      </c>
      <c r="AQ40" s="1" t="s">
        <v>181</v>
      </c>
      <c r="AR40" s="1">
        <v>1494000000</v>
      </c>
      <c r="AS40" s="1">
        <v>1904000000</v>
      </c>
      <c r="AT40" s="1">
        <v>2298000000</v>
      </c>
      <c r="AU40" s="1">
        <v>2060000000</v>
      </c>
      <c r="AV40" s="1">
        <v>3846000000</v>
      </c>
      <c r="AX40" s="1" t="s">
        <v>181</v>
      </c>
      <c r="AY40" s="1">
        <v>475649000</v>
      </c>
      <c r="AZ40" s="1">
        <v>208575000</v>
      </c>
      <c r="BA40" s="1">
        <v>121458000</v>
      </c>
      <c r="BC40" s="1" t="s">
        <v>181</v>
      </c>
      <c r="BD40" s="1">
        <v>323489000</v>
      </c>
      <c r="BE40" s="1">
        <v>266309000</v>
      </c>
      <c r="BF40" s="1">
        <v>249354000</v>
      </c>
      <c r="BG40" s="1">
        <v>228528000</v>
      </c>
      <c r="BH40" s="1">
        <v>193585000</v>
      </c>
      <c r="BJ40" s="1" t="s">
        <v>181</v>
      </c>
      <c r="BK40" s="1">
        <v>36099000000</v>
      </c>
      <c r="BL40" s="1">
        <v>35681000000</v>
      </c>
      <c r="BM40" s="1">
        <v>37685000000</v>
      </c>
      <c r="BN40" s="1">
        <v>37021000000</v>
      </c>
      <c r="BO40" s="1">
        <v>36032000000</v>
      </c>
      <c r="BQ40" s="1" t="s">
        <v>181</v>
      </c>
      <c r="BR40" s="1">
        <v>581254000</v>
      </c>
      <c r="BS40" s="1">
        <v>458425000</v>
      </c>
      <c r="BT40" s="1">
        <v>371611000</v>
      </c>
      <c r="BU40" s="1">
        <v>295907000</v>
      </c>
      <c r="BV40" s="1">
        <v>241375000</v>
      </c>
      <c r="BX40" s="1" t="s">
        <v>181</v>
      </c>
      <c r="BY40" s="1">
        <v>611573000</v>
      </c>
      <c r="BZ40" s="1">
        <v>716650000</v>
      </c>
      <c r="CA40" s="1">
        <v>501910000</v>
      </c>
      <c r="CB40" s="1">
        <v>414816000</v>
      </c>
      <c r="CC40" s="1">
        <v>386207000</v>
      </c>
      <c r="CE40" s="1" t="s">
        <v>181</v>
      </c>
      <c r="CF40" s="1">
        <v>655469000</v>
      </c>
      <c r="CG40" s="1">
        <v>485585000</v>
      </c>
      <c r="CH40" s="1">
        <v>372942000</v>
      </c>
      <c r="CI40" s="1">
        <v>297129000</v>
      </c>
      <c r="CJ40" s="1">
        <v>249734000</v>
      </c>
      <c r="CL40" s="1" t="s">
        <v>181</v>
      </c>
      <c r="CM40" s="1">
        <v>582898000</v>
      </c>
      <c r="CN40" s="1">
        <v>476654000</v>
      </c>
      <c r="CO40" s="1">
        <v>445385000</v>
      </c>
      <c r="CP40" s="1">
        <v>339941000</v>
      </c>
      <c r="CQ40" s="1">
        <v>228487000</v>
      </c>
      <c r="CS40" s="1" t="s">
        <v>181</v>
      </c>
      <c r="CT40" s="1">
        <v>802632000</v>
      </c>
      <c r="CU40" s="1">
        <v>1069248000</v>
      </c>
      <c r="CV40" s="1">
        <v>1088921000</v>
      </c>
      <c r="CW40" s="1">
        <v>1013352000</v>
      </c>
      <c r="CX40" s="1">
        <v>1009692000</v>
      </c>
    </row>
    <row r="41" spans="1:102" x14ac:dyDescent="0.15">
      <c r="A41" s="1" t="s">
        <v>182</v>
      </c>
      <c r="B41" s="1">
        <v>8500000</v>
      </c>
      <c r="C41" s="1">
        <v>41400000</v>
      </c>
      <c r="D41" s="1">
        <v>69800000</v>
      </c>
      <c r="E41" s="1">
        <v>27100000</v>
      </c>
      <c r="F41" s="1">
        <v>14700000</v>
      </c>
      <c r="H41" s="1" t="s">
        <v>182</v>
      </c>
      <c r="I41" s="1">
        <v>4500000</v>
      </c>
      <c r="J41" s="1">
        <v>17700000</v>
      </c>
      <c r="K41" s="1">
        <v>42500000</v>
      </c>
      <c r="L41" s="1">
        <v>26500000</v>
      </c>
      <c r="M41" s="1">
        <v>13482000</v>
      </c>
      <c r="O41" s="1" t="s">
        <v>182</v>
      </c>
      <c r="P41" s="1">
        <v>0</v>
      </c>
      <c r="Q41" s="1">
        <v>0</v>
      </c>
      <c r="R41" s="1">
        <v>0</v>
      </c>
      <c r="S41" s="1">
        <v>0</v>
      </c>
      <c r="T41" s="1">
        <v>0</v>
      </c>
      <c r="V41" s="1" t="s">
        <v>182</v>
      </c>
      <c r="W41" s="1">
        <v>1970000</v>
      </c>
      <c r="X41" s="1">
        <v>6588000</v>
      </c>
      <c r="Y41" s="1">
        <v>5787000</v>
      </c>
      <c r="Z41" s="1">
        <v>1895000</v>
      </c>
      <c r="AA41" s="1">
        <v>762000</v>
      </c>
      <c r="AC41" s="1" t="s">
        <v>182</v>
      </c>
      <c r="AD41" s="1">
        <v>2812000</v>
      </c>
      <c r="AE41" s="1">
        <v>6477000</v>
      </c>
      <c r="AF41" s="1">
        <v>0</v>
      </c>
      <c r="AG41" s="1">
        <v>0</v>
      </c>
      <c r="AH41" s="1">
        <v>0</v>
      </c>
      <c r="AJ41" s="1" t="s">
        <v>182</v>
      </c>
      <c r="AK41" s="1">
        <v>42100000</v>
      </c>
      <c r="AL41" s="1">
        <v>78200000</v>
      </c>
      <c r="AM41" s="1">
        <v>93300000</v>
      </c>
      <c r="AN41" s="1">
        <v>88475000</v>
      </c>
      <c r="AO41" s="1">
        <v>74900000</v>
      </c>
      <c r="AQ41" s="1" t="s">
        <v>182</v>
      </c>
      <c r="AR41" s="1">
        <v>4000000</v>
      </c>
      <c r="AS41" s="1">
        <v>80000000</v>
      </c>
      <c r="AT41" s="1">
        <v>42000000</v>
      </c>
      <c r="AU41" s="1">
        <v>24000000</v>
      </c>
      <c r="AV41" s="1">
        <v>21000000</v>
      </c>
      <c r="AX41" s="1" t="s">
        <v>182</v>
      </c>
      <c r="AY41" s="1">
        <v>202000</v>
      </c>
      <c r="AZ41" s="1">
        <v>231000</v>
      </c>
      <c r="BA41" s="1">
        <v>886000</v>
      </c>
      <c r="BC41" s="1" t="s">
        <v>182</v>
      </c>
      <c r="BD41" s="1">
        <v>2287000</v>
      </c>
      <c r="BE41" s="1">
        <v>5385000</v>
      </c>
      <c r="BF41" s="1">
        <v>8443000</v>
      </c>
      <c r="BG41" s="1">
        <v>6080000</v>
      </c>
      <c r="BH41" s="1">
        <v>2674000</v>
      </c>
      <c r="BJ41" s="1" t="s">
        <v>182</v>
      </c>
      <c r="BK41" s="1">
        <v>618000000</v>
      </c>
      <c r="BL41" s="1">
        <v>920000000</v>
      </c>
      <c r="BM41" s="1">
        <v>1308000000</v>
      </c>
      <c r="BN41" s="1">
        <v>1508000000</v>
      </c>
      <c r="BO41" s="1">
        <v>1338000000</v>
      </c>
      <c r="BQ41" s="1" t="s">
        <v>182</v>
      </c>
      <c r="BR41" s="1">
        <v>0</v>
      </c>
      <c r="BS41" s="1">
        <v>10380000</v>
      </c>
      <c r="BT41" s="1">
        <v>10843000</v>
      </c>
      <c r="BU41" s="1">
        <v>5778000</v>
      </c>
      <c r="BV41" s="1">
        <v>2526000</v>
      </c>
      <c r="BX41" s="1" t="s">
        <v>182</v>
      </c>
      <c r="BY41" s="1">
        <v>0</v>
      </c>
      <c r="BZ41" s="1">
        <v>0</v>
      </c>
      <c r="CA41" s="1">
        <v>0</v>
      </c>
      <c r="CB41" s="1">
        <v>0</v>
      </c>
      <c r="CC41" s="1">
        <v>0</v>
      </c>
      <c r="CE41" s="1" t="s">
        <v>182</v>
      </c>
      <c r="CF41" s="1">
        <v>365000</v>
      </c>
      <c r="CG41" s="1">
        <v>1454000</v>
      </c>
      <c r="CH41" s="1">
        <v>6014000</v>
      </c>
      <c r="CI41" s="1">
        <v>3229000</v>
      </c>
      <c r="CJ41" s="1">
        <v>0</v>
      </c>
      <c r="CL41" s="1" t="s">
        <v>182</v>
      </c>
      <c r="CM41" s="1">
        <v>0</v>
      </c>
      <c r="CN41" s="1">
        <v>1244000</v>
      </c>
      <c r="CO41" s="1">
        <v>0</v>
      </c>
      <c r="CP41" s="1">
        <v>0</v>
      </c>
      <c r="CQ41" s="1">
        <v>0</v>
      </c>
      <c r="CS41" s="1" t="s">
        <v>182</v>
      </c>
      <c r="CT41" s="1">
        <v>5419000</v>
      </c>
      <c r="CU41" s="1">
        <v>11325000</v>
      </c>
      <c r="CV41" s="1">
        <v>22017000</v>
      </c>
      <c r="CW41" s="1">
        <v>16033000</v>
      </c>
      <c r="CX41" s="1">
        <v>9323000</v>
      </c>
    </row>
    <row r="42" spans="1:102" x14ac:dyDescent="0.15">
      <c r="A42" s="1" t="s">
        <v>183</v>
      </c>
      <c r="B42" s="1">
        <v>163300000</v>
      </c>
      <c r="C42" s="1">
        <v>88700000</v>
      </c>
      <c r="D42" s="1">
        <v>83900000</v>
      </c>
      <c r="E42" s="1">
        <v>29600000</v>
      </c>
      <c r="F42" s="1">
        <v>24500000</v>
      </c>
      <c r="H42" s="1" t="s">
        <v>183</v>
      </c>
      <c r="I42" s="1">
        <v>14900000</v>
      </c>
      <c r="J42" s="1">
        <v>0</v>
      </c>
      <c r="K42" s="1">
        <v>0</v>
      </c>
      <c r="L42" s="1">
        <v>0</v>
      </c>
      <c r="M42" s="1">
        <v>0</v>
      </c>
      <c r="O42" s="1" t="s">
        <v>183</v>
      </c>
      <c r="P42" s="1">
        <v>-25231000</v>
      </c>
      <c r="Q42" s="1">
        <v>1559000</v>
      </c>
      <c r="R42" s="1">
        <v>442000</v>
      </c>
      <c r="S42" s="1">
        <v>428000</v>
      </c>
      <c r="T42" s="1">
        <v>1648000</v>
      </c>
      <c r="V42" s="1" t="s">
        <v>183</v>
      </c>
      <c r="W42" s="1">
        <v>49234000</v>
      </c>
      <c r="X42" s="1">
        <v>24964000</v>
      </c>
      <c r="Y42" s="1">
        <v>1112000</v>
      </c>
      <c r="Z42" s="1">
        <v>992000</v>
      </c>
      <c r="AA42" s="1">
        <v>862000</v>
      </c>
      <c r="AC42" s="1" t="s">
        <v>183</v>
      </c>
      <c r="AD42" s="1">
        <v>50743000</v>
      </c>
      <c r="AE42" s="1">
        <v>5025000</v>
      </c>
      <c r="AF42" s="1">
        <v>0</v>
      </c>
      <c r="AG42" s="1">
        <v>0</v>
      </c>
      <c r="AH42" s="1">
        <v>0</v>
      </c>
      <c r="AJ42" s="1" t="s">
        <v>183</v>
      </c>
      <c r="AK42" s="1">
        <v>0</v>
      </c>
      <c r="AL42" s="1">
        <v>0</v>
      </c>
      <c r="AM42" s="1">
        <v>84900000</v>
      </c>
      <c r="AN42" s="1">
        <v>80953000</v>
      </c>
      <c r="AO42" s="1">
        <v>69169000</v>
      </c>
      <c r="AQ42" s="1" t="s">
        <v>183</v>
      </c>
      <c r="AR42" s="1">
        <v>144000000</v>
      </c>
      <c r="AS42" s="1">
        <v>196000000</v>
      </c>
      <c r="AT42" s="1">
        <v>208000000</v>
      </c>
      <c r="AU42" s="1">
        <v>256000000</v>
      </c>
      <c r="AV42" s="1">
        <v>208000000</v>
      </c>
      <c r="AX42" s="1" t="s">
        <v>183</v>
      </c>
      <c r="AY42" s="1">
        <v>-787000</v>
      </c>
      <c r="AZ42" s="1">
        <v>1401000</v>
      </c>
      <c r="BA42" s="1">
        <v>2015000</v>
      </c>
      <c r="BC42" s="1" t="s">
        <v>183</v>
      </c>
      <c r="BD42" s="1">
        <v>0</v>
      </c>
      <c r="BE42" s="1">
        <v>9000</v>
      </c>
      <c r="BF42" s="1">
        <v>106000</v>
      </c>
      <c r="BG42" s="1">
        <v>172000</v>
      </c>
      <c r="BH42" s="1">
        <v>3000</v>
      </c>
      <c r="BJ42" s="1" t="s">
        <v>183</v>
      </c>
      <c r="BK42" s="1">
        <v>434000000</v>
      </c>
      <c r="BL42" s="1">
        <v>585000000</v>
      </c>
      <c r="BM42" s="1">
        <v>859000000</v>
      </c>
      <c r="BN42" s="1">
        <v>943000000</v>
      </c>
      <c r="BO42" s="1">
        <v>861000000</v>
      </c>
      <c r="BQ42" s="1" t="s">
        <v>183</v>
      </c>
      <c r="BR42" s="1">
        <v>0</v>
      </c>
      <c r="BS42" s="1">
        <v>17183000</v>
      </c>
      <c r="BT42" s="1">
        <v>1966000</v>
      </c>
      <c r="BU42" s="1">
        <v>0</v>
      </c>
      <c r="BV42" s="1">
        <v>0</v>
      </c>
      <c r="BX42" s="1" t="s">
        <v>183</v>
      </c>
      <c r="BY42" s="1">
        <v>14205000</v>
      </c>
      <c r="BZ42" s="1">
        <v>45397000</v>
      </c>
      <c r="CA42" s="1">
        <v>69845000</v>
      </c>
      <c r="CB42" s="1">
        <v>35220000</v>
      </c>
      <c r="CC42" s="1">
        <v>25481000</v>
      </c>
      <c r="CE42" s="1" t="s">
        <v>183</v>
      </c>
      <c r="CF42" s="1">
        <v>14292000</v>
      </c>
      <c r="CG42" s="1">
        <v>24137000</v>
      </c>
      <c r="CH42" s="1">
        <v>13389000</v>
      </c>
      <c r="CI42" s="1">
        <v>4934000</v>
      </c>
      <c r="CJ42" s="1">
        <v>0</v>
      </c>
      <c r="CL42" s="1" t="s">
        <v>183</v>
      </c>
      <c r="CM42" s="1">
        <v>0</v>
      </c>
      <c r="CN42" s="1">
        <v>0</v>
      </c>
      <c r="CO42" s="1">
        <v>0</v>
      </c>
      <c r="CP42" s="1">
        <v>0</v>
      </c>
      <c r="CQ42" s="1">
        <v>0</v>
      </c>
      <c r="CS42" s="1" t="s">
        <v>183</v>
      </c>
      <c r="CT42" s="1">
        <v>0</v>
      </c>
      <c r="CU42" s="1">
        <v>60066000</v>
      </c>
      <c r="CV42" s="1">
        <v>61927000</v>
      </c>
      <c r="CW42" s="1">
        <v>56426000</v>
      </c>
      <c r="CX42" s="1">
        <v>49766000</v>
      </c>
    </row>
    <row r="43" spans="1:102" s="130" customFormat="1" x14ac:dyDescent="0.15">
      <c r="A43" s="130" t="s">
        <v>184</v>
      </c>
      <c r="B43" s="130">
        <v>304900000</v>
      </c>
      <c r="C43" s="130">
        <v>253500000</v>
      </c>
      <c r="D43" s="130">
        <v>153800000</v>
      </c>
      <c r="E43" s="130">
        <v>96400000</v>
      </c>
      <c r="F43" s="130">
        <v>59800000</v>
      </c>
      <c r="H43" s="130" t="s">
        <v>184</v>
      </c>
      <c r="I43" s="130">
        <v>84400000</v>
      </c>
      <c r="J43" s="130">
        <v>68800000</v>
      </c>
      <c r="K43" s="130">
        <v>61600000</v>
      </c>
      <c r="L43" s="130">
        <v>55700000</v>
      </c>
      <c r="M43" s="130">
        <v>55476000</v>
      </c>
      <c r="O43" s="130" t="s">
        <v>184</v>
      </c>
      <c r="P43" s="130">
        <v>68810000</v>
      </c>
      <c r="Q43" s="130">
        <v>40143000</v>
      </c>
      <c r="R43" s="130">
        <v>23513000</v>
      </c>
      <c r="S43" s="130">
        <v>15398000</v>
      </c>
      <c r="T43" s="130">
        <v>7739000</v>
      </c>
      <c r="V43" s="130" t="s">
        <v>184</v>
      </c>
      <c r="W43" s="130">
        <v>66607000</v>
      </c>
      <c r="X43" s="130">
        <v>49387000</v>
      </c>
      <c r="Y43" s="130">
        <v>29479000</v>
      </c>
      <c r="Z43" s="130">
        <v>18905000</v>
      </c>
      <c r="AA43" s="130">
        <v>12174000</v>
      </c>
      <c r="AC43" s="130" t="s">
        <v>184</v>
      </c>
      <c r="AD43" s="130">
        <v>36458000</v>
      </c>
      <c r="AE43" s="130">
        <v>21118000</v>
      </c>
      <c r="AF43" s="130">
        <v>11306000</v>
      </c>
      <c r="AG43" s="130">
        <v>7988000</v>
      </c>
      <c r="AH43" s="130">
        <v>6840000</v>
      </c>
      <c r="AJ43" s="130" t="s">
        <v>184</v>
      </c>
      <c r="AK43" s="130">
        <v>30700000</v>
      </c>
      <c r="AL43" s="130">
        <v>27100000</v>
      </c>
      <c r="AM43" s="130">
        <v>24000000</v>
      </c>
      <c r="AN43" s="130">
        <v>20788000</v>
      </c>
      <c r="AO43" s="130">
        <v>16636000</v>
      </c>
      <c r="AQ43" s="130" t="s">
        <v>184</v>
      </c>
      <c r="AR43" s="130">
        <v>150000000</v>
      </c>
      <c r="AS43" s="130">
        <v>361000000</v>
      </c>
      <c r="AT43" s="130">
        <v>615000000</v>
      </c>
      <c r="AU43" s="130">
        <v>640000000</v>
      </c>
      <c r="AV43" s="130">
        <v>530000000</v>
      </c>
      <c r="AX43" s="130" t="s">
        <v>184</v>
      </c>
      <c r="AY43" s="130">
        <v>7909000</v>
      </c>
      <c r="AZ43" s="130">
        <v>2837000</v>
      </c>
      <c r="BA43" s="130">
        <v>1855000</v>
      </c>
      <c r="BC43" s="130" t="s">
        <v>184</v>
      </c>
      <c r="BD43" s="130">
        <v>35897000</v>
      </c>
      <c r="BE43" s="130">
        <v>32845000</v>
      </c>
      <c r="BF43" s="130">
        <v>31201000</v>
      </c>
      <c r="BG43" s="130">
        <v>28904000</v>
      </c>
      <c r="BH43" s="130">
        <v>20636000</v>
      </c>
      <c r="BJ43" s="130" t="s">
        <v>184</v>
      </c>
      <c r="BK43" s="130">
        <v>1862000000</v>
      </c>
      <c r="BL43" s="130">
        <v>1808000000</v>
      </c>
      <c r="BM43" s="130">
        <v>1897000000</v>
      </c>
      <c r="BN43" s="130">
        <v>2192000000</v>
      </c>
      <c r="BO43" s="130">
        <v>2286000000</v>
      </c>
      <c r="BQ43" s="130" t="s">
        <v>184</v>
      </c>
      <c r="BR43" s="130">
        <v>14228000</v>
      </c>
      <c r="BS43" s="130">
        <v>15475000</v>
      </c>
      <c r="BT43" s="130">
        <v>10646000</v>
      </c>
      <c r="BU43" s="130">
        <v>10078000</v>
      </c>
      <c r="BV43" s="130">
        <v>7856000</v>
      </c>
      <c r="BX43" s="130" t="s">
        <v>184</v>
      </c>
      <c r="BY43" s="130">
        <v>60964000</v>
      </c>
      <c r="BZ43" s="130">
        <v>66321000</v>
      </c>
      <c r="CA43" s="130">
        <v>80111000</v>
      </c>
      <c r="CB43" s="130">
        <v>82238000</v>
      </c>
      <c r="CC43" s="130">
        <v>84919000</v>
      </c>
      <c r="CE43" s="130" t="s">
        <v>184</v>
      </c>
      <c r="CF43" s="130">
        <v>33501000</v>
      </c>
      <c r="CG43" s="130">
        <v>22631000</v>
      </c>
      <c r="CH43" s="130">
        <v>16528000</v>
      </c>
      <c r="CI43" s="130">
        <v>11097000</v>
      </c>
      <c r="CJ43" s="130">
        <v>7628000</v>
      </c>
      <c r="CL43" s="130" t="s">
        <v>184</v>
      </c>
      <c r="CM43" s="130">
        <v>16170000</v>
      </c>
      <c r="CN43" s="130">
        <v>10633000</v>
      </c>
      <c r="CO43" s="130">
        <v>6880000</v>
      </c>
      <c r="CP43" s="130">
        <v>6192000</v>
      </c>
      <c r="CQ43" s="130">
        <v>4692000</v>
      </c>
      <c r="CS43" s="130" t="s">
        <v>184</v>
      </c>
      <c r="CT43" s="130">
        <v>94723000</v>
      </c>
      <c r="CU43" s="130">
        <v>96384000</v>
      </c>
      <c r="CV43" s="130">
        <v>103305000</v>
      </c>
      <c r="CW43" s="130">
        <v>86505000</v>
      </c>
      <c r="CX43" s="130">
        <v>103417000</v>
      </c>
    </row>
    <row r="44" spans="1:102" s="58" customFormat="1" x14ac:dyDescent="0.15">
      <c r="A44" s="58" t="s">
        <v>185</v>
      </c>
      <c r="B44" s="58">
        <v>3200000</v>
      </c>
      <c r="C44" s="58">
        <v>110400000</v>
      </c>
      <c r="D44" s="58">
        <v>163100000</v>
      </c>
      <c r="E44" s="58">
        <v>-4200000</v>
      </c>
      <c r="F44" s="58">
        <v>-109800000</v>
      </c>
      <c r="H44" s="58" t="s">
        <v>185</v>
      </c>
      <c r="I44" s="58">
        <v>720200000</v>
      </c>
      <c r="J44" s="58">
        <v>610500000</v>
      </c>
      <c r="K44" s="58">
        <v>440800000</v>
      </c>
      <c r="L44" s="58">
        <v>306600000</v>
      </c>
      <c r="M44" s="58">
        <v>179470000</v>
      </c>
      <c r="O44" s="58" t="s">
        <v>185</v>
      </c>
      <c r="P44" s="58">
        <v>-116444000</v>
      </c>
      <c r="Q44" s="58">
        <v>-46167000</v>
      </c>
      <c r="R44" s="58">
        <v>-115827000</v>
      </c>
      <c r="S44" s="58">
        <v>-122884000</v>
      </c>
      <c r="T44" s="58">
        <v>-125174000</v>
      </c>
      <c r="V44" s="58" t="s">
        <v>185</v>
      </c>
      <c r="W44" s="58">
        <v>-132135000</v>
      </c>
      <c r="X44" s="58">
        <v>-50622000</v>
      </c>
      <c r="Y44" s="58">
        <v>-74122000</v>
      </c>
      <c r="Z44" s="58">
        <v>-66190000</v>
      </c>
      <c r="AA44" s="58">
        <v>3321000</v>
      </c>
      <c r="AC44" s="58" t="s">
        <v>185</v>
      </c>
      <c r="AD44" s="58">
        <v>-169977000</v>
      </c>
      <c r="AE44" s="58">
        <v>-86585000</v>
      </c>
      <c r="AF44" s="58">
        <v>-16606000</v>
      </c>
      <c r="AG44" s="58">
        <v>-24321000</v>
      </c>
      <c r="AH44" s="58">
        <v>-27743000</v>
      </c>
      <c r="AJ44" s="58" t="s">
        <v>185</v>
      </c>
      <c r="AK44" s="58">
        <v>980300000</v>
      </c>
      <c r="AL44" s="58">
        <v>997900000</v>
      </c>
      <c r="AM44" s="58">
        <v>1071300000</v>
      </c>
      <c r="AN44" s="58">
        <v>1080581000</v>
      </c>
      <c r="AO44" s="58">
        <v>1056751000</v>
      </c>
      <c r="AQ44" s="58" t="s">
        <v>185</v>
      </c>
      <c r="AR44" s="58">
        <v>1024000000</v>
      </c>
      <c r="AS44" s="58">
        <v>4685000000</v>
      </c>
      <c r="AT44" s="58">
        <v>946000000</v>
      </c>
      <c r="AU44" s="58">
        <v>1344000000</v>
      </c>
      <c r="AV44" s="58">
        <v>606000000</v>
      </c>
      <c r="AX44" s="58" t="s">
        <v>185</v>
      </c>
      <c r="AY44" s="58">
        <v>-262975000</v>
      </c>
      <c r="AZ44" s="58">
        <v>-112875000</v>
      </c>
      <c r="BA44" s="58">
        <v>-72460000</v>
      </c>
      <c r="BC44" s="58" t="s">
        <v>185</v>
      </c>
      <c r="BD44" s="58">
        <v>125294000</v>
      </c>
      <c r="BE44" s="58">
        <v>134891000</v>
      </c>
      <c r="BF44" s="58">
        <v>111290000</v>
      </c>
      <c r="BG44" s="58">
        <v>84544000</v>
      </c>
      <c r="BH44" s="58">
        <v>60017000</v>
      </c>
      <c r="BJ44" s="58" t="s">
        <v>185</v>
      </c>
      <c r="BK44" s="58">
        <v>15558000000</v>
      </c>
      <c r="BL44" s="58">
        <v>16363000000</v>
      </c>
      <c r="BM44" s="58">
        <v>16455000000</v>
      </c>
      <c r="BN44" s="58">
        <v>16174000000</v>
      </c>
      <c r="BO44" s="58">
        <v>15434000000</v>
      </c>
      <c r="BQ44" s="58" t="s">
        <v>185</v>
      </c>
      <c r="BR44" s="58">
        <v>-77101000</v>
      </c>
      <c r="BS44" s="58">
        <v>32269000</v>
      </c>
      <c r="BT44" s="58">
        <v>82696000</v>
      </c>
      <c r="BU44" s="58">
        <v>61921000</v>
      </c>
      <c r="BV44" s="58">
        <v>32285000</v>
      </c>
      <c r="BX44" s="58" t="s">
        <v>185</v>
      </c>
      <c r="BY44" s="58">
        <v>153022000</v>
      </c>
      <c r="BZ44" s="58">
        <v>-106815000</v>
      </c>
      <c r="CA44" s="58">
        <v>10045000</v>
      </c>
      <c r="CB44" s="58">
        <v>65683000</v>
      </c>
      <c r="CC44" s="58">
        <v>94007000</v>
      </c>
      <c r="CE44" s="58" t="s">
        <v>185</v>
      </c>
      <c r="CF44" s="58">
        <v>-88120000</v>
      </c>
      <c r="CG44" s="58">
        <v>-50095000</v>
      </c>
      <c r="CH44" s="58">
        <v>-23886000</v>
      </c>
      <c r="CI44" s="58">
        <v>-39048000</v>
      </c>
      <c r="CJ44" s="58">
        <v>-40078000</v>
      </c>
      <c r="CL44" s="58" t="s">
        <v>185</v>
      </c>
      <c r="CM44" s="58">
        <v>-34459000</v>
      </c>
      <c r="CN44" s="58">
        <v>-26441000</v>
      </c>
      <c r="CO44" s="58">
        <v>-78769000</v>
      </c>
      <c r="CP44" s="58">
        <v>-64965000</v>
      </c>
      <c r="CQ44" s="58">
        <v>-36159000</v>
      </c>
      <c r="CS44" s="58" t="s">
        <v>185</v>
      </c>
      <c r="CT44" s="58">
        <v>1016675000</v>
      </c>
      <c r="CU44" s="58">
        <v>-47959000</v>
      </c>
      <c r="CV44" s="58">
        <v>-86487000</v>
      </c>
      <c r="CW44" s="58">
        <v>-94668000</v>
      </c>
      <c r="CX44" s="58">
        <v>-145876000</v>
      </c>
    </row>
    <row r="45" spans="1:102" x14ac:dyDescent="0.15">
      <c r="A45" s="1" t="s">
        <v>186</v>
      </c>
      <c r="B45" s="1">
        <v>7.5186203329999997E-4</v>
      </c>
      <c r="C45" s="1">
        <v>3.2390564490000003E-2</v>
      </c>
      <c r="D45" s="1">
        <v>5.6249137810000002E-2</v>
      </c>
      <c r="E45" s="1">
        <v>-1.847696978E-3</v>
      </c>
      <c r="F45" s="1">
        <v>-6.2329700270000003E-2</v>
      </c>
      <c r="H45" s="1" t="s">
        <v>186</v>
      </c>
      <c r="I45" s="1">
        <v>0.21548680510000001</v>
      </c>
      <c r="J45" s="1">
        <v>0.23531452359999999</v>
      </c>
      <c r="K45" s="1">
        <v>0.20443372600000001</v>
      </c>
      <c r="L45" s="1">
        <v>0.17021985340000001</v>
      </c>
      <c r="M45" s="1">
        <v>0.1200524439</v>
      </c>
      <c r="O45" s="1" t="s">
        <v>186</v>
      </c>
      <c r="P45" s="1">
        <v>-8.0218022390000004E-2</v>
      </c>
      <c r="Q45" s="1">
        <v>-5.279619596E-2</v>
      </c>
      <c r="R45" s="1">
        <v>-0.24059798969999999</v>
      </c>
      <c r="S45" s="1">
        <v>-0.49188228509999998</v>
      </c>
      <c r="T45" s="1">
        <v>-1.054079089</v>
      </c>
      <c r="V45" s="1" t="s">
        <v>186</v>
      </c>
      <c r="W45" s="1">
        <v>-0.20129458610000001</v>
      </c>
      <c r="X45" s="1">
        <v>-0.11743636020000001</v>
      </c>
      <c r="Y45" s="1">
        <v>-0.25824501259999999</v>
      </c>
      <c r="Z45" s="1">
        <v>-0.34353363710000001</v>
      </c>
      <c r="AA45" s="1">
        <v>2.4615498650000001E-2</v>
      </c>
      <c r="AC45" s="1" t="s">
        <v>186</v>
      </c>
      <c r="AD45" s="1">
        <v>-0.25252859900000002</v>
      </c>
      <c r="AE45" s="1">
        <v>-0.20076796620000001</v>
      </c>
      <c r="AF45" s="1">
        <v>-5.4834960180000003E-2</v>
      </c>
      <c r="AG45" s="1">
        <v>-0.1278881445</v>
      </c>
      <c r="AH45" s="1">
        <v>-0.22067818989999999</v>
      </c>
      <c r="AJ45" s="1" t="s">
        <v>186</v>
      </c>
      <c r="AK45" s="1">
        <v>0.45241831269999999</v>
      </c>
      <c r="AL45" s="1">
        <v>0.48326795490000002</v>
      </c>
      <c r="AM45" s="1">
        <v>0.5370463204</v>
      </c>
      <c r="AN45" s="1">
        <v>0.56383777509999999</v>
      </c>
      <c r="AO45" s="1">
        <v>0.56978213769999997</v>
      </c>
      <c r="AQ45" s="1" t="s">
        <v>186</v>
      </c>
      <c r="AR45" s="1">
        <v>0.40141121130000001</v>
      </c>
      <c r="AS45" s="1">
        <v>1.881526104</v>
      </c>
      <c r="AT45" s="1">
        <v>0.3851791531</v>
      </c>
      <c r="AU45" s="1">
        <v>0.52520515830000003</v>
      </c>
      <c r="AV45" s="1">
        <v>0.15078377709999999</v>
      </c>
      <c r="AX45" s="1" t="s">
        <v>186</v>
      </c>
      <c r="AY45" s="1">
        <v>-1.2840638870000001</v>
      </c>
      <c r="AZ45" s="1">
        <v>-1.212979281</v>
      </c>
      <c r="BA45" s="1">
        <v>-1.5591513530000001</v>
      </c>
      <c r="BC45" s="1" t="s">
        <v>186</v>
      </c>
      <c r="BD45" s="1">
        <v>0.3047240571</v>
      </c>
      <c r="BE45" s="1">
        <v>0.37163843149999998</v>
      </c>
      <c r="BF45" s="1">
        <v>0.346043463</v>
      </c>
      <c r="BG45" s="1">
        <v>0.30314569600000002</v>
      </c>
      <c r="BH45" s="1">
        <v>0.26000745139999998</v>
      </c>
      <c r="BJ45" s="1" t="s">
        <v>186</v>
      </c>
      <c r="BK45" s="1">
        <v>0.31229676020000002</v>
      </c>
      <c r="BL45" s="1">
        <v>0.33189996150000001</v>
      </c>
      <c r="BM45" s="1">
        <v>0.31702758939999998</v>
      </c>
      <c r="BN45" s="1">
        <v>0.32787350500000001</v>
      </c>
      <c r="BO45" s="1">
        <v>0.3215081762</v>
      </c>
      <c r="BQ45" s="1" t="s">
        <v>186</v>
      </c>
      <c r="BR45" s="1">
        <v>-0.15330760339999999</v>
      </c>
      <c r="BS45" s="1">
        <v>6.9480719420000003E-2</v>
      </c>
      <c r="BT45" s="1">
        <v>0.19058988930000001</v>
      </c>
      <c r="BU45" s="1">
        <v>0.18042301990000001</v>
      </c>
      <c r="BV45" s="1">
        <v>0.1233659787</v>
      </c>
      <c r="BX45" s="1" t="s">
        <v>186</v>
      </c>
      <c r="BY45" s="1">
        <v>0.21751249810000001</v>
      </c>
      <c r="BZ45" s="1">
        <v>-0.19570247869999999</v>
      </c>
      <c r="CA45" s="1">
        <v>2.3308103189999999E-2</v>
      </c>
      <c r="CB45" s="1">
        <v>0.16501317679999999</v>
      </c>
      <c r="CC45" s="1">
        <v>0.23132952900000001</v>
      </c>
      <c r="CE45" s="1" t="s">
        <v>186</v>
      </c>
      <c r="CF45" s="1">
        <v>-0.1645859949</v>
      </c>
      <c r="CG45" s="1">
        <v>-0.12174168740000001</v>
      </c>
      <c r="CH45" s="1">
        <v>-7.3057712720000001E-2</v>
      </c>
      <c r="CI45" s="1">
        <v>-0.15997312480000001</v>
      </c>
      <c r="CJ45" s="1">
        <v>-0.19945257290000001</v>
      </c>
      <c r="CL45" s="1" t="s">
        <v>186</v>
      </c>
      <c r="CM45" s="1">
        <v>-6.3679707279999997E-2</v>
      </c>
      <c r="CN45" s="1">
        <v>-6.0063013800000002E-2</v>
      </c>
      <c r="CO45" s="1">
        <v>-0.2221435702</v>
      </c>
      <c r="CP45" s="1">
        <v>-0.2429869838</v>
      </c>
      <c r="CQ45" s="1">
        <v>-0.1926148077</v>
      </c>
      <c r="CS45" s="1" t="s">
        <v>186</v>
      </c>
      <c r="CT45" s="1">
        <v>2.1029361569999998</v>
      </c>
      <c r="CU45" s="1">
        <v>-5.0988534779999997E-2</v>
      </c>
      <c r="CV45" s="1">
        <v>-9.7269083349999994E-2</v>
      </c>
      <c r="CW45" s="1">
        <v>-0.11392743249999999</v>
      </c>
      <c r="CX45" s="1">
        <v>-0.1942201026</v>
      </c>
    </row>
    <row r="46" spans="1:102" s="58" customFormat="1" x14ac:dyDescent="0.15">
      <c r="A46" s="58" t="s">
        <v>187</v>
      </c>
      <c r="B46" s="58">
        <v>-304100000</v>
      </c>
      <c r="C46" s="58">
        <v>-179000000</v>
      </c>
      <c r="D46" s="58">
        <v>-54100000</v>
      </c>
      <c r="E46" s="58">
        <v>-129100000</v>
      </c>
      <c r="F46" s="58">
        <v>-179800000</v>
      </c>
      <c r="H46" s="58" t="s">
        <v>187</v>
      </c>
      <c r="I46" s="58">
        <v>650000000</v>
      </c>
      <c r="J46" s="58">
        <v>491600000</v>
      </c>
      <c r="K46" s="58">
        <v>344200000</v>
      </c>
      <c r="L46" s="58">
        <v>231000000</v>
      </c>
      <c r="M46" s="58">
        <v>110144000</v>
      </c>
      <c r="O46" s="58" t="s">
        <v>187</v>
      </c>
      <c r="P46" s="58">
        <v>-142548000</v>
      </c>
      <c r="Q46" s="58">
        <v>-92529000</v>
      </c>
      <c r="R46" s="58">
        <v>-146065000</v>
      </c>
      <c r="S46" s="58">
        <v>-136864000</v>
      </c>
      <c r="T46" s="58">
        <v>-131440000</v>
      </c>
      <c r="V46" s="58" t="s">
        <v>187</v>
      </c>
      <c r="W46" s="58">
        <v>-127684000</v>
      </c>
      <c r="X46" s="58">
        <v>-106768000</v>
      </c>
      <c r="Y46" s="58">
        <v>-107946000</v>
      </c>
      <c r="Z46" s="58">
        <v>-84899000</v>
      </c>
      <c r="AA46" s="58">
        <v>-9730000</v>
      </c>
      <c r="AC46" s="58" t="s">
        <v>187</v>
      </c>
      <c r="AD46" s="58">
        <v>-207812000</v>
      </c>
      <c r="AE46" s="58">
        <v>-113956000</v>
      </c>
      <c r="AF46" s="58">
        <v>-35313000</v>
      </c>
      <c r="AG46" s="58">
        <v>-34624000</v>
      </c>
      <c r="AH46" s="58">
        <v>-35073000</v>
      </c>
      <c r="AJ46" s="58" t="s">
        <v>187</v>
      </c>
      <c r="AK46" s="58">
        <v>907500000</v>
      </c>
      <c r="AL46" s="58">
        <v>904200000</v>
      </c>
      <c r="AM46" s="58">
        <v>881800000</v>
      </c>
      <c r="AN46" s="58">
        <v>913774000</v>
      </c>
      <c r="AO46" s="58">
        <v>923917000</v>
      </c>
      <c r="AQ46" s="58" t="s">
        <v>187</v>
      </c>
      <c r="AR46" s="58">
        <v>896000000</v>
      </c>
      <c r="AS46" s="58">
        <v>586000000</v>
      </c>
      <c r="AT46" s="58">
        <v>158000000</v>
      </c>
      <c r="AU46" s="58">
        <v>499000000</v>
      </c>
      <c r="AV46" s="58">
        <v>173000000</v>
      </c>
      <c r="AX46" s="58" t="s">
        <v>187</v>
      </c>
      <c r="AY46" s="58">
        <v>-267232000</v>
      </c>
      <c r="AZ46" s="58">
        <v>-115519000</v>
      </c>
      <c r="BA46" s="58">
        <v>-74984000</v>
      </c>
      <c r="BC46" s="58" t="s">
        <v>187</v>
      </c>
      <c r="BD46" s="58">
        <v>87683000</v>
      </c>
      <c r="BE46" s="58">
        <v>96654000</v>
      </c>
      <c r="BF46" s="58">
        <v>72253000</v>
      </c>
      <c r="BG46" s="58">
        <v>50361000</v>
      </c>
      <c r="BH46" s="58">
        <v>37243000</v>
      </c>
      <c r="BJ46" s="58" t="s">
        <v>187</v>
      </c>
      <c r="BK46" s="58">
        <v>13719000000</v>
      </c>
      <c r="BL46" s="58">
        <v>13620000000</v>
      </c>
      <c r="BM46" s="58">
        <v>14219000000</v>
      </c>
      <c r="BN46" s="58">
        <v>12309000000</v>
      </c>
      <c r="BO46" s="58">
        <v>11973000000</v>
      </c>
      <c r="BQ46" s="58" t="s">
        <v>187</v>
      </c>
      <c r="BR46" s="58">
        <v>-78337000</v>
      </c>
      <c r="BS46" s="58">
        <v>6006000</v>
      </c>
      <c r="BT46" s="58">
        <v>62284000</v>
      </c>
      <c r="BU46" s="58">
        <v>47292000</v>
      </c>
      <c r="BV46" s="58">
        <v>20326000</v>
      </c>
      <c r="BX46" s="58" t="s">
        <v>187</v>
      </c>
      <c r="BY46" s="58">
        <v>91936000</v>
      </c>
      <c r="BZ46" s="58">
        <v>-170847000</v>
      </c>
      <c r="CA46" s="58">
        <v>-70944000</v>
      </c>
      <c r="CB46" s="58">
        <v>-16769000</v>
      </c>
      <c r="CC46" s="58">
        <v>20170000</v>
      </c>
      <c r="CE46" s="58" t="s">
        <v>187</v>
      </c>
      <c r="CF46" s="58">
        <v>-120065000</v>
      </c>
      <c r="CG46" s="58">
        <v>-74099000</v>
      </c>
      <c r="CH46" s="58">
        <v>-45995000</v>
      </c>
      <c r="CI46" s="58">
        <v>-53038000</v>
      </c>
      <c r="CJ46" s="58">
        <v>-48794000</v>
      </c>
      <c r="CL46" s="58" t="s">
        <v>187</v>
      </c>
      <c r="CM46" s="58">
        <v>-41768000</v>
      </c>
      <c r="CN46" s="58">
        <v>-36433000</v>
      </c>
      <c r="CO46" s="58">
        <v>-90799000</v>
      </c>
      <c r="CP46" s="58">
        <v>-72581000</v>
      </c>
      <c r="CQ46" s="58">
        <v>-40760000</v>
      </c>
      <c r="CS46" s="58" t="s">
        <v>187</v>
      </c>
      <c r="CT46" s="58">
        <v>-356183000</v>
      </c>
      <c r="CU46" s="58">
        <v>-128664000</v>
      </c>
      <c r="CV46" s="58">
        <v>-199769000</v>
      </c>
      <c r="CW46" s="58">
        <v>-182402000</v>
      </c>
      <c r="CX46" s="58">
        <v>-258606000</v>
      </c>
    </row>
    <row r="47" spans="1:102" x14ac:dyDescent="0.15">
      <c r="A47" s="1" t="s">
        <v>188</v>
      </c>
      <c r="B47" s="1">
        <v>-7.1450388850000005E-2</v>
      </c>
      <c r="C47" s="1">
        <v>-5.2517310169999998E-2</v>
      </c>
      <c r="D47" s="1">
        <v>-1.8657745900000001E-2</v>
      </c>
      <c r="E47" s="1">
        <v>-5.6794685669999997E-2</v>
      </c>
      <c r="F47" s="1">
        <v>-0.1020663034</v>
      </c>
      <c r="H47" s="1" t="s">
        <v>188</v>
      </c>
      <c r="I47" s="1">
        <v>0.1944826761</v>
      </c>
      <c r="J47" s="1">
        <v>0.18948504469999999</v>
      </c>
      <c r="K47" s="1">
        <v>0.1596326871</v>
      </c>
      <c r="L47" s="1">
        <v>0.12824783479999999</v>
      </c>
      <c r="M47" s="1">
        <v>7.3678366209999999E-2</v>
      </c>
      <c r="O47" s="1" t="s">
        <v>188</v>
      </c>
      <c r="P47" s="1">
        <v>-9.8201012130000001E-2</v>
      </c>
      <c r="Q47" s="1">
        <v>-0.10581539230000001</v>
      </c>
      <c r="R47" s="1">
        <v>-0.30340892330000002</v>
      </c>
      <c r="S47" s="1">
        <v>-0.54784168050000004</v>
      </c>
      <c r="T47" s="1">
        <v>-1.106844516</v>
      </c>
      <c r="V47" s="1" t="s">
        <v>188</v>
      </c>
      <c r="W47" s="1">
        <v>-0.19451392849999999</v>
      </c>
      <c r="X47" s="1">
        <v>-0.24768767150000001</v>
      </c>
      <c r="Y47" s="1">
        <v>-0.37608963769999998</v>
      </c>
      <c r="Z47" s="1">
        <v>-0.44063547749999998</v>
      </c>
      <c r="AA47" s="1">
        <v>-7.2119482639999996E-2</v>
      </c>
      <c r="AC47" s="1" t="s">
        <v>188</v>
      </c>
      <c r="AD47" s="1">
        <v>-0.30873867179999998</v>
      </c>
      <c r="AE47" s="1">
        <v>-0.26423415550000001</v>
      </c>
      <c r="AF47" s="1">
        <v>-0.11660766879999999</v>
      </c>
      <c r="AG47" s="1">
        <v>-0.18206484589999999</v>
      </c>
      <c r="AH47" s="1">
        <v>-0.27898374920000002</v>
      </c>
      <c r="AJ47" s="1" t="s">
        <v>188</v>
      </c>
      <c r="AK47" s="1">
        <v>0.41882038030000002</v>
      </c>
      <c r="AL47" s="1">
        <v>0.43789045469999999</v>
      </c>
      <c r="AM47" s="1">
        <v>0.44204932829999999</v>
      </c>
      <c r="AN47" s="1">
        <v>0.47679933209999997</v>
      </c>
      <c r="AO47" s="1">
        <v>0.49816030770000003</v>
      </c>
      <c r="AQ47" s="1" t="s">
        <v>188</v>
      </c>
      <c r="AR47" s="1">
        <v>0.3512348099</v>
      </c>
      <c r="AS47" s="1">
        <v>0.23534136550000001</v>
      </c>
      <c r="AT47" s="1">
        <v>6.433224756E-2</v>
      </c>
      <c r="AU47" s="1">
        <v>0.19499804609999999</v>
      </c>
      <c r="AV47" s="1">
        <v>4.304553371E-2</v>
      </c>
      <c r="AX47" s="1" t="s">
        <v>188</v>
      </c>
      <c r="AY47" s="1">
        <v>-1.3048501210000001</v>
      </c>
      <c r="AZ47" s="1">
        <v>-1.2413922799999999</v>
      </c>
      <c r="BA47" s="1">
        <v>-1.61346129</v>
      </c>
      <c r="BC47" s="1" t="s">
        <v>188</v>
      </c>
      <c r="BD47" s="1">
        <v>0.21325138869999999</v>
      </c>
      <c r="BE47" s="1">
        <v>0.26629160549999997</v>
      </c>
      <c r="BF47" s="1">
        <v>0.2246623985</v>
      </c>
      <c r="BG47" s="1">
        <v>0.1805772189</v>
      </c>
      <c r="BH47" s="1">
        <v>0.16134524410000001</v>
      </c>
      <c r="BJ47" s="1" t="s">
        <v>188</v>
      </c>
      <c r="BK47" s="1">
        <v>0.27538239190000002</v>
      </c>
      <c r="BL47" s="1">
        <v>0.2762621448</v>
      </c>
      <c r="BM47" s="1">
        <v>0.27394805799999999</v>
      </c>
      <c r="BN47" s="1">
        <v>0.24952361649999999</v>
      </c>
      <c r="BO47" s="1">
        <v>0.24941151959999999</v>
      </c>
      <c r="BQ47" s="1" t="s">
        <v>188</v>
      </c>
      <c r="BR47" s="1">
        <v>-0.15576526539999999</v>
      </c>
      <c r="BS47" s="1">
        <v>1.2931953289999999E-2</v>
      </c>
      <c r="BT47" s="1">
        <v>0.14354624969999999</v>
      </c>
      <c r="BU47" s="1">
        <v>0.13779760429999999</v>
      </c>
      <c r="BV47" s="1">
        <v>7.7668789949999997E-2</v>
      </c>
      <c r="BX47" s="1" t="s">
        <v>188</v>
      </c>
      <c r="BY47" s="1">
        <v>0.1306820524</v>
      </c>
      <c r="BZ47" s="1">
        <v>-0.31301953269999999</v>
      </c>
      <c r="CA47" s="1">
        <v>-0.16461623419999999</v>
      </c>
      <c r="CB47" s="1">
        <v>-4.212819089E-2</v>
      </c>
      <c r="CC47" s="1">
        <v>4.9633714510000003E-2</v>
      </c>
      <c r="CE47" s="1" t="s">
        <v>188</v>
      </c>
      <c r="CF47" s="1">
        <v>-0.2242512196</v>
      </c>
      <c r="CG47" s="1">
        <v>-0.18007660040000001</v>
      </c>
      <c r="CH47" s="1">
        <v>-0.14068029369999999</v>
      </c>
      <c r="CI47" s="1">
        <v>-0.21728781480000001</v>
      </c>
      <c r="CJ47" s="1">
        <v>-0.24282870509999999</v>
      </c>
      <c r="CL47" s="1" t="s">
        <v>188</v>
      </c>
      <c r="CM47" s="1">
        <v>-7.7186627980000005E-2</v>
      </c>
      <c r="CN47" s="1">
        <v>-8.276070428E-2</v>
      </c>
      <c r="CO47" s="1">
        <v>-0.25607045960000002</v>
      </c>
      <c r="CP47" s="1">
        <v>-0.27147292039999998</v>
      </c>
      <c r="CQ47" s="1">
        <v>-0.21712380210000001</v>
      </c>
      <c r="CS47" s="1" t="s">
        <v>188</v>
      </c>
      <c r="CT47" s="1">
        <v>-0.73674488839999996</v>
      </c>
      <c r="CU47" s="1">
        <v>-0.1367916103</v>
      </c>
      <c r="CV47" s="1">
        <v>-0.22467362160000001</v>
      </c>
      <c r="CW47" s="1">
        <v>-0.21951019920000001</v>
      </c>
      <c r="CX47" s="1">
        <v>-0.34430943990000001</v>
      </c>
    </row>
    <row r="48" spans="1:102" x14ac:dyDescent="0.15">
      <c r="A48" s="1" t="s">
        <v>189</v>
      </c>
      <c r="B48" s="1">
        <v>-160900000</v>
      </c>
      <c r="C48" s="1">
        <v>-52800000</v>
      </c>
      <c r="D48" s="1">
        <v>-20500000</v>
      </c>
      <c r="E48" s="1">
        <v>-1100000</v>
      </c>
      <c r="F48" s="1">
        <v>-14300000</v>
      </c>
      <c r="H48" s="1" t="s">
        <v>189</v>
      </c>
      <c r="I48" s="1">
        <v>-21600000</v>
      </c>
      <c r="J48" s="1">
        <v>50100000</v>
      </c>
      <c r="K48" s="1">
        <v>35000000</v>
      </c>
      <c r="L48" s="1">
        <v>19900000</v>
      </c>
      <c r="M48" s="1">
        <v>13850000</v>
      </c>
      <c r="O48" s="1" t="s">
        <v>189</v>
      </c>
      <c r="P48" s="1">
        <v>-17475000</v>
      </c>
      <c r="Q48" s="1">
        <v>4660000</v>
      </c>
      <c r="R48" s="1">
        <v>6283000</v>
      </c>
      <c r="S48" s="1">
        <v>-1846000</v>
      </c>
      <c r="T48" s="1">
        <v>-3121000</v>
      </c>
      <c r="V48" s="1" t="s">
        <v>189</v>
      </c>
      <c r="W48" s="1">
        <v>-120292000</v>
      </c>
      <c r="X48" s="1">
        <v>-18205000</v>
      </c>
      <c r="Y48" s="1">
        <v>3233000</v>
      </c>
      <c r="Z48" s="1">
        <v>-1188000</v>
      </c>
      <c r="AA48" s="1">
        <v>15000</v>
      </c>
      <c r="AC48" s="1" t="s">
        <v>189</v>
      </c>
      <c r="AD48" s="1">
        <v>-49366000</v>
      </c>
      <c r="AE48" s="1">
        <v>1228000</v>
      </c>
      <c r="AF48" s="1">
        <v>7401000</v>
      </c>
      <c r="AG48" s="1">
        <v>2315000</v>
      </c>
      <c r="AH48" s="1">
        <v>490000</v>
      </c>
      <c r="AJ48" s="1" t="s">
        <v>189</v>
      </c>
      <c r="AK48" s="1">
        <v>42100000</v>
      </c>
      <c r="AL48" s="1">
        <v>66600000</v>
      </c>
      <c r="AM48" s="1">
        <v>80600000</v>
      </c>
      <c r="AN48" s="1">
        <v>65066000</v>
      </c>
      <c r="AO48" s="1">
        <v>47029000</v>
      </c>
      <c r="AQ48" s="1" t="s">
        <v>189</v>
      </c>
      <c r="AR48" s="1">
        <v>-24000000</v>
      </c>
      <c r="AS48" s="1">
        <v>233000000</v>
      </c>
      <c r="AT48" s="1">
        <v>-265000000</v>
      </c>
      <c r="AU48" s="1">
        <v>-255000000</v>
      </c>
      <c r="AV48" s="1">
        <v>-435000000</v>
      </c>
      <c r="AX48" s="1" t="s">
        <v>189</v>
      </c>
      <c r="AY48" s="1">
        <v>-2865000</v>
      </c>
      <c r="AZ48" s="1">
        <v>-1594000</v>
      </c>
      <c r="BA48" s="1">
        <v>-1346000</v>
      </c>
      <c r="BC48" s="1" t="s">
        <v>189</v>
      </c>
      <c r="BD48" s="1">
        <v>1714000</v>
      </c>
      <c r="BE48" s="1">
        <v>5383000</v>
      </c>
      <c r="BF48" s="1">
        <v>7730000</v>
      </c>
      <c r="BG48" s="1">
        <v>5107000</v>
      </c>
      <c r="BH48" s="1">
        <v>2135000</v>
      </c>
      <c r="BJ48" s="1" t="s">
        <v>189</v>
      </c>
      <c r="BK48" s="1">
        <v>-457000000</v>
      </c>
      <c r="BL48" s="1">
        <v>350000000</v>
      </c>
      <c r="BM48" s="1">
        <v>352000000</v>
      </c>
      <c r="BN48" s="1">
        <v>730000000</v>
      </c>
      <c r="BO48" s="1">
        <v>314000000</v>
      </c>
      <c r="BQ48" s="1" t="s">
        <v>189</v>
      </c>
      <c r="BR48" s="1">
        <v>-12992000</v>
      </c>
      <c r="BS48" s="1">
        <v>-6395000</v>
      </c>
      <c r="BT48" s="1">
        <v>7800000</v>
      </c>
      <c r="BU48" s="1">
        <v>4551000</v>
      </c>
      <c r="BV48" s="1">
        <v>4103000</v>
      </c>
      <c r="BX48" s="1" t="s">
        <v>189</v>
      </c>
      <c r="BY48" s="1">
        <v>-14083000</v>
      </c>
      <c r="BZ48" s="1">
        <v>-47686000</v>
      </c>
      <c r="CA48" s="1">
        <v>-68967000</v>
      </c>
      <c r="CB48" s="1">
        <v>-35006000</v>
      </c>
      <c r="CC48" s="1">
        <v>-36563000</v>
      </c>
      <c r="CE48" s="1" t="s">
        <v>189</v>
      </c>
      <c r="CF48" s="1">
        <v>-15848000</v>
      </c>
      <c r="CG48" s="1">
        <v>-22764000</v>
      </c>
      <c r="CH48" s="1">
        <v>-7808000</v>
      </c>
      <c r="CI48" s="1">
        <v>-2041000</v>
      </c>
      <c r="CJ48" s="1">
        <v>1088000</v>
      </c>
      <c r="CL48" s="1" t="s">
        <v>189</v>
      </c>
      <c r="CM48" s="1">
        <v>-8861000</v>
      </c>
      <c r="CN48" s="1">
        <v>-641000</v>
      </c>
      <c r="CO48" s="1">
        <v>5150000</v>
      </c>
      <c r="CP48" s="1">
        <v>1424000</v>
      </c>
      <c r="CQ48" s="1">
        <v>-91000</v>
      </c>
      <c r="CS48" s="1" t="s">
        <v>189</v>
      </c>
      <c r="CT48" s="1">
        <v>-50106000</v>
      </c>
      <c r="CU48" s="1">
        <v>-75745000</v>
      </c>
      <c r="CV48" s="1">
        <v>-51950000</v>
      </c>
      <c r="CW48" s="1">
        <v>-55197000</v>
      </c>
      <c r="CX48" s="1">
        <v>-40453000</v>
      </c>
    </row>
    <row r="49" spans="1:117" x14ac:dyDescent="0.15">
      <c r="A49" s="1" t="s">
        <v>190</v>
      </c>
      <c r="B49" s="1">
        <v>-465000000</v>
      </c>
      <c r="C49" s="1">
        <v>-231800000</v>
      </c>
      <c r="D49" s="1">
        <v>-74600000</v>
      </c>
      <c r="E49" s="1">
        <v>-130200000</v>
      </c>
      <c r="F49" s="1">
        <v>-194100000</v>
      </c>
      <c r="H49" s="1" t="s">
        <v>190</v>
      </c>
      <c r="I49" s="1">
        <v>628400000</v>
      </c>
      <c r="J49" s="1">
        <v>541700000</v>
      </c>
      <c r="K49" s="1">
        <v>379200000</v>
      </c>
      <c r="L49" s="1">
        <v>250900000</v>
      </c>
      <c r="M49" s="1">
        <v>123994000</v>
      </c>
      <c r="O49" s="1" t="s">
        <v>190</v>
      </c>
      <c r="P49" s="1">
        <v>-160023000</v>
      </c>
      <c r="Q49" s="1">
        <v>-87869000</v>
      </c>
      <c r="R49" s="1">
        <v>-139782000</v>
      </c>
      <c r="S49" s="1">
        <v>-138710000</v>
      </c>
      <c r="T49" s="1">
        <v>-134561000</v>
      </c>
      <c r="V49" s="1" t="s">
        <v>190</v>
      </c>
      <c r="W49" s="1">
        <v>-247976000</v>
      </c>
      <c r="X49" s="1">
        <v>-124973000</v>
      </c>
      <c r="Y49" s="1">
        <v>-104713000</v>
      </c>
      <c r="Z49" s="1">
        <v>-86087000</v>
      </c>
      <c r="AA49" s="1">
        <v>-9715000</v>
      </c>
      <c r="AC49" s="1" t="s">
        <v>190</v>
      </c>
      <c r="AD49" s="1">
        <v>-257178000</v>
      </c>
      <c r="AE49" s="1">
        <v>-112728000</v>
      </c>
      <c r="AF49" s="1">
        <v>-27912000</v>
      </c>
      <c r="AG49" s="1">
        <v>-32309000</v>
      </c>
      <c r="AH49" s="1">
        <v>-34583000</v>
      </c>
      <c r="AJ49" s="1" t="s">
        <v>190</v>
      </c>
      <c r="AK49" s="1">
        <v>949600000</v>
      </c>
      <c r="AL49" s="1">
        <v>970800000</v>
      </c>
      <c r="AM49" s="1">
        <v>962400000</v>
      </c>
      <c r="AN49" s="1">
        <v>978840000</v>
      </c>
      <c r="AO49" s="1">
        <v>970946000</v>
      </c>
      <c r="AQ49" s="1" t="s">
        <v>190</v>
      </c>
      <c r="AR49" s="1">
        <v>872000000</v>
      </c>
      <c r="AS49" s="1">
        <v>819000000</v>
      </c>
      <c r="AT49" s="1">
        <v>-107000000</v>
      </c>
      <c r="AU49" s="1">
        <v>244000000</v>
      </c>
      <c r="AV49" s="1">
        <v>-262000000</v>
      </c>
      <c r="AX49" s="1" t="s">
        <v>190</v>
      </c>
      <c r="AY49" s="1">
        <v>-270097000</v>
      </c>
      <c r="AZ49" s="1">
        <v>-117113000</v>
      </c>
      <c r="BA49" s="1">
        <v>-76330000</v>
      </c>
      <c r="BC49" s="1" t="s">
        <v>190</v>
      </c>
      <c r="BD49" s="1">
        <v>89397000</v>
      </c>
      <c r="BE49" s="1">
        <v>102037000</v>
      </c>
      <c r="BF49" s="1">
        <v>79983000</v>
      </c>
      <c r="BG49" s="1">
        <v>55468000</v>
      </c>
      <c r="BH49" s="1">
        <v>39378000</v>
      </c>
      <c r="BJ49" s="1" t="s">
        <v>190</v>
      </c>
      <c r="BK49" s="1">
        <v>13262000000</v>
      </c>
      <c r="BL49" s="1">
        <v>13970000000</v>
      </c>
      <c r="BM49" s="1">
        <v>14571000000</v>
      </c>
      <c r="BN49" s="1">
        <v>13039000000</v>
      </c>
      <c r="BO49" s="1">
        <v>12287000000</v>
      </c>
      <c r="BQ49" s="1" t="s">
        <v>190</v>
      </c>
      <c r="BR49" s="1">
        <v>-91329000</v>
      </c>
      <c r="BS49" s="1">
        <v>-389000</v>
      </c>
      <c r="BT49" s="1">
        <v>70084000</v>
      </c>
      <c r="BU49" s="1">
        <v>51843000</v>
      </c>
      <c r="BV49" s="1">
        <v>24429000</v>
      </c>
      <c r="BX49" s="1" t="s">
        <v>190</v>
      </c>
      <c r="BY49" s="1">
        <v>77853000</v>
      </c>
      <c r="BZ49" s="1">
        <v>-218533000</v>
      </c>
      <c r="CA49" s="1">
        <v>-139911000</v>
      </c>
      <c r="CB49" s="1">
        <v>-51775000</v>
      </c>
      <c r="CC49" s="1">
        <v>-16393000</v>
      </c>
      <c r="CE49" s="1" t="s">
        <v>190</v>
      </c>
      <c r="CF49" s="1">
        <v>-135913000</v>
      </c>
      <c r="CG49" s="1">
        <v>-96863000</v>
      </c>
      <c r="CH49" s="1">
        <v>-53803000</v>
      </c>
      <c r="CI49" s="1">
        <v>-55079000</v>
      </c>
      <c r="CJ49" s="1">
        <v>-47706000</v>
      </c>
      <c r="CL49" s="1" t="s">
        <v>190</v>
      </c>
      <c r="CM49" s="1">
        <v>-50629000</v>
      </c>
      <c r="CN49" s="1">
        <v>-37074000</v>
      </c>
      <c r="CO49" s="1">
        <v>-85649000</v>
      </c>
      <c r="CP49" s="1">
        <v>-71157000</v>
      </c>
      <c r="CQ49" s="1">
        <v>-40851000</v>
      </c>
      <c r="CS49" s="1" t="s">
        <v>190</v>
      </c>
      <c r="CT49" s="1">
        <v>-406289000</v>
      </c>
      <c r="CU49" s="1">
        <v>-204409000</v>
      </c>
      <c r="CV49" s="1">
        <v>-251719000</v>
      </c>
      <c r="CW49" s="1">
        <v>-237599000</v>
      </c>
      <c r="CX49" s="1">
        <v>-299059000</v>
      </c>
    </row>
    <row r="50" spans="1:117" x14ac:dyDescent="0.15">
      <c r="A50" s="1" t="s">
        <v>191</v>
      </c>
      <c r="B50" s="1">
        <v>-0.10925495170000001</v>
      </c>
      <c r="C50" s="1">
        <v>-6.8008449710000002E-2</v>
      </c>
      <c r="D50" s="1">
        <v>-2.5727686579999999E-2</v>
      </c>
      <c r="E50" s="1">
        <v>-5.7278606310000001E-2</v>
      </c>
      <c r="F50" s="1">
        <v>-0.11018392370000001</v>
      </c>
      <c r="H50" s="1" t="s">
        <v>191</v>
      </c>
      <c r="I50" s="1">
        <v>0.1880198672</v>
      </c>
      <c r="J50" s="1">
        <v>0.208795868</v>
      </c>
      <c r="K50" s="1">
        <v>0.17586494759999999</v>
      </c>
      <c r="L50" s="1">
        <v>0.13929602490000001</v>
      </c>
      <c r="M50" s="1">
        <v>8.294301405E-2</v>
      </c>
      <c r="O50" s="1" t="s">
        <v>191</v>
      </c>
      <c r="P50" s="1">
        <v>-0.11023950220000001</v>
      </c>
      <c r="Q50" s="1">
        <v>-0.1004862552</v>
      </c>
      <c r="R50" s="1">
        <v>-0.29035775930000002</v>
      </c>
      <c r="S50" s="1">
        <v>-0.55523088249999997</v>
      </c>
      <c r="T50" s="1">
        <v>-1.133126179</v>
      </c>
      <c r="V50" s="1" t="s">
        <v>191</v>
      </c>
      <c r="W50" s="1">
        <v>-0.377766877</v>
      </c>
      <c r="X50" s="1">
        <v>-0.28992086929999999</v>
      </c>
      <c r="Y50" s="1">
        <v>-0.36482569279999999</v>
      </c>
      <c r="Z50" s="1">
        <v>-0.44680133280000001</v>
      </c>
      <c r="AA50" s="1">
        <v>-7.2008301519999998E-2</v>
      </c>
      <c r="AC50" s="1" t="s">
        <v>191</v>
      </c>
      <c r="AD50" s="1">
        <v>-0.38207992870000002</v>
      </c>
      <c r="AE50" s="1">
        <v>-0.26138674470000001</v>
      </c>
      <c r="AF50" s="1">
        <v>-9.2168698569999999E-2</v>
      </c>
      <c r="AG50" s="1">
        <v>-0.16989178329999999</v>
      </c>
      <c r="AH50" s="1">
        <v>-0.27508610610000001</v>
      </c>
      <c r="AJ50" s="1" t="s">
        <v>191</v>
      </c>
      <c r="AK50" s="1">
        <v>0.43824995379999998</v>
      </c>
      <c r="AL50" s="1">
        <v>0.47014383259999998</v>
      </c>
      <c r="AM50" s="1">
        <v>0.48245438140000002</v>
      </c>
      <c r="AN50" s="1">
        <v>0.51075020550000005</v>
      </c>
      <c r="AO50" s="1">
        <v>0.52351754340000001</v>
      </c>
      <c r="AQ50" s="1" t="s">
        <v>191</v>
      </c>
      <c r="AR50" s="1">
        <v>0.34182673460000002</v>
      </c>
      <c r="AS50" s="1">
        <v>0.3289156627</v>
      </c>
      <c r="AT50" s="1">
        <v>-4.3566775240000001E-2</v>
      </c>
      <c r="AU50" s="1">
        <v>9.5349745989999998E-2</v>
      </c>
      <c r="AV50" s="1">
        <v>-6.5190345859999999E-2</v>
      </c>
      <c r="AX50" s="1" t="s">
        <v>191</v>
      </c>
      <c r="AY50" s="1">
        <v>-1.318839447</v>
      </c>
      <c r="AZ50" s="1">
        <v>-1.2585217500000001</v>
      </c>
      <c r="BA50" s="1">
        <v>-1.6424237209999999</v>
      </c>
      <c r="BC50" s="1" t="s">
        <v>191</v>
      </c>
      <c r="BD50" s="1">
        <v>0.21741996050000001</v>
      </c>
      <c r="BE50" s="1">
        <v>0.28112231830000001</v>
      </c>
      <c r="BF50" s="1">
        <v>0.248697945</v>
      </c>
      <c r="BG50" s="1">
        <v>0.19888916379999999</v>
      </c>
      <c r="BH50" s="1">
        <v>0.17059455530000001</v>
      </c>
      <c r="BJ50" s="1" t="s">
        <v>191</v>
      </c>
      <c r="BK50" s="1">
        <v>0.26620900079999998</v>
      </c>
      <c r="BL50" s="1">
        <v>0.28336139230000001</v>
      </c>
      <c r="BM50" s="1">
        <v>0.28072980889999999</v>
      </c>
      <c r="BN50" s="1">
        <v>0.26432191360000001</v>
      </c>
      <c r="BO50" s="1">
        <v>0.25595250489999999</v>
      </c>
      <c r="BQ50" s="1" t="s">
        <v>191</v>
      </c>
      <c r="BR50" s="1">
        <v>-0.181598554</v>
      </c>
      <c r="BS50" s="1">
        <v>-8.3758405450000005E-4</v>
      </c>
      <c r="BT50" s="1">
        <v>0.16152294910000001</v>
      </c>
      <c r="BU50" s="1">
        <v>0.1510581325</v>
      </c>
      <c r="BV50" s="1">
        <v>9.334698759E-2</v>
      </c>
      <c r="BX50" s="1" t="s">
        <v>191</v>
      </c>
      <c r="BY50" s="1">
        <v>0.1106638295</v>
      </c>
      <c r="BZ50" s="1">
        <v>-0.4003880521</v>
      </c>
      <c r="CA50" s="1">
        <v>-0.32464509959999999</v>
      </c>
      <c r="CB50" s="1">
        <v>-0.1300725794</v>
      </c>
      <c r="CC50" s="1">
        <v>-4.033938929E-2</v>
      </c>
      <c r="CE50" s="1" t="s">
        <v>191</v>
      </c>
      <c r="CF50" s="1">
        <v>-0.2538512973</v>
      </c>
      <c r="CG50" s="1">
        <v>-0.23539804510000001</v>
      </c>
      <c r="CH50" s="1">
        <v>-0.16456184030000001</v>
      </c>
      <c r="CI50" s="1">
        <v>-0.22564945040000001</v>
      </c>
      <c r="CJ50" s="1">
        <v>-0.2374141535</v>
      </c>
      <c r="CL50" s="1" t="s">
        <v>191</v>
      </c>
      <c r="CM50" s="1">
        <v>-9.3561621050000002E-2</v>
      </c>
      <c r="CN50" s="1">
        <v>-8.4216791109999994E-2</v>
      </c>
      <c r="CO50" s="1">
        <v>-0.2415464796</v>
      </c>
      <c r="CP50" s="1">
        <v>-0.26614676840000001</v>
      </c>
      <c r="CQ50" s="1">
        <v>-0.21760854860000001</v>
      </c>
      <c r="CS50" s="1" t="s">
        <v>191</v>
      </c>
      <c r="CT50" s="1">
        <v>-0.8403863855</v>
      </c>
      <c r="CU50" s="1">
        <v>-0.21732136630000001</v>
      </c>
      <c r="CV50" s="1">
        <v>-0.28310007739999998</v>
      </c>
      <c r="CW50" s="1">
        <v>-0.28593657859999999</v>
      </c>
      <c r="CX50" s="1">
        <v>-0.39816878490000002</v>
      </c>
    </row>
    <row r="51" spans="1:117" s="58" customFormat="1" x14ac:dyDescent="0.15">
      <c r="A51" s="58" t="s">
        <v>192</v>
      </c>
      <c r="B51" s="58">
        <v>33900000</v>
      </c>
      <c r="C51" s="58">
        <v>35200000</v>
      </c>
      <c r="D51" s="58">
        <v>7300000</v>
      </c>
      <c r="E51" s="58">
        <v>17700000</v>
      </c>
      <c r="F51" s="58">
        <v>22500000</v>
      </c>
      <c r="H51" s="58" t="s">
        <v>192</v>
      </c>
      <c r="I51" s="58">
        <v>14100000</v>
      </c>
      <c r="J51" s="58">
        <v>53200000</v>
      </c>
      <c r="K51" s="58">
        <v>52700000</v>
      </c>
      <c r="L51" s="58">
        <v>-81300000</v>
      </c>
      <c r="M51" s="58">
        <v>92595000</v>
      </c>
      <c r="O51" s="58" t="s">
        <v>192</v>
      </c>
      <c r="P51" s="58">
        <v>72355000</v>
      </c>
      <c r="Q51" s="58">
        <v>4760000</v>
      </c>
      <c r="R51" s="58">
        <v>1997000</v>
      </c>
      <c r="S51" s="58">
        <v>1367000</v>
      </c>
      <c r="T51" s="58">
        <v>929000</v>
      </c>
      <c r="V51" s="58" t="s">
        <v>192</v>
      </c>
      <c r="W51" s="58">
        <v>12333000</v>
      </c>
      <c r="X51" s="58">
        <v>-5603000</v>
      </c>
      <c r="Y51" s="58">
        <v>1115000</v>
      </c>
      <c r="Z51" s="58">
        <v>1077000</v>
      </c>
      <c r="AA51" s="58">
        <v>1033000</v>
      </c>
      <c r="AC51" s="58" t="s">
        <v>192</v>
      </c>
      <c r="AD51" s="58">
        <v>4851000</v>
      </c>
      <c r="AE51" s="58">
        <v>2388000</v>
      </c>
      <c r="AF51" s="58">
        <v>743000</v>
      </c>
      <c r="AG51" s="58">
        <v>1337000</v>
      </c>
      <c r="AH51" s="58">
        <v>877000</v>
      </c>
      <c r="AJ51" s="58" t="s">
        <v>192</v>
      </c>
      <c r="AK51" s="58">
        <v>134000000</v>
      </c>
      <c r="AL51" s="58">
        <v>124200000</v>
      </c>
      <c r="AM51" s="58">
        <v>136700000</v>
      </c>
      <c r="AN51" s="58">
        <v>157535000</v>
      </c>
      <c r="AO51" s="58">
        <v>168023000</v>
      </c>
      <c r="AQ51" s="58" t="s">
        <v>192</v>
      </c>
      <c r="AR51" s="58">
        <v>176000000</v>
      </c>
      <c r="AS51" s="58">
        <v>241000000</v>
      </c>
      <c r="AT51" s="58">
        <v>92000000</v>
      </c>
      <c r="AU51" s="58">
        <v>-690000000</v>
      </c>
      <c r="AV51" s="58">
        <v>-26000000</v>
      </c>
      <c r="AX51" s="58" t="s">
        <v>192</v>
      </c>
      <c r="AY51" s="58">
        <v>1004000</v>
      </c>
      <c r="AZ51" s="58">
        <v>460000</v>
      </c>
      <c r="BA51" s="58">
        <v>237000</v>
      </c>
      <c r="BC51" s="58" t="s">
        <v>192</v>
      </c>
      <c r="BD51" s="58">
        <v>18437000</v>
      </c>
      <c r="BE51" s="58">
        <v>10465000</v>
      </c>
      <c r="BF51" s="58">
        <v>10647000</v>
      </c>
      <c r="BG51" s="58">
        <v>-1836000</v>
      </c>
      <c r="BH51" s="58">
        <v>-1062000</v>
      </c>
      <c r="BJ51" s="58" t="s">
        <v>192</v>
      </c>
      <c r="BK51" s="58">
        <v>2671000000</v>
      </c>
      <c r="BL51" s="58">
        <v>2756000000</v>
      </c>
      <c r="BM51" s="58">
        <v>2078000000</v>
      </c>
      <c r="BN51" s="58">
        <v>12929000000</v>
      </c>
      <c r="BO51" s="58">
        <v>2678000000</v>
      </c>
      <c r="BQ51" s="58" t="s">
        <v>192</v>
      </c>
      <c r="BR51" s="58">
        <v>-7383000</v>
      </c>
      <c r="BS51" s="58">
        <v>5369000</v>
      </c>
      <c r="BT51" s="58">
        <v>7020000</v>
      </c>
      <c r="BU51" s="58">
        <v>4771000</v>
      </c>
      <c r="BV51" s="58">
        <v>8414000</v>
      </c>
      <c r="BX51" s="58" t="s">
        <v>192</v>
      </c>
      <c r="BY51" s="58">
        <v>2139000</v>
      </c>
      <c r="BZ51" s="58">
        <v>199491000</v>
      </c>
      <c r="CA51" s="58">
        <v>-23717000</v>
      </c>
      <c r="CB51" s="58">
        <v>-60997000</v>
      </c>
      <c r="CC51" s="58">
        <v>-17189000</v>
      </c>
      <c r="CE51" s="58" t="s">
        <v>192</v>
      </c>
      <c r="CF51" s="58">
        <v>10421000</v>
      </c>
      <c r="CG51" s="58">
        <v>1986000</v>
      </c>
      <c r="CH51" s="58">
        <v>42000</v>
      </c>
      <c r="CI51" s="58">
        <v>466000</v>
      </c>
      <c r="CJ51" s="58">
        <v>-2236000</v>
      </c>
      <c r="CL51" s="58" t="s">
        <v>192</v>
      </c>
      <c r="CM51" s="58">
        <v>-3952000</v>
      </c>
      <c r="CN51" s="58">
        <v>5657000</v>
      </c>
      <c r="CO51" s="58">
        <v>13364000</v>
      </c>
      <c r="CP51" s="58">
        <v>2364000</v>
      </c>
      <c r="CQ51" s="58">
        <v>171000</v>
      </c>
      <c r="CS51" s="58" t="s">
        <v>192</v>
      </c>
      <c r="CT51" s="58">
        <v>3381000</v>
      </c>
      <c r="CU51" s="58">
        <v>2894000</v>
      </c>
      <c r="CV51" s="58">
        <v>5690000</v>
      </c>
      <c r="CW51" s="58">
        <v>5524000</v>
      </c>
      <c r="CX51" s="58">
        <v>4632000</v>
      </c>
    </row>
    <row r="52" spans="1:117" x14ac:dyDescent="0.15">
      <c r="A52" s="1" t="s">
        <v>193</v>
      </c>
      <c r="B52" s="1">
        <v>-498900000</v>
      </c>
      <c r="C52" s="1">
        <v>-267000000</v>
      </c>
      <c r="D52" s="1">
        <v>-81900000</v>
      </c>
      <c r="E52" s="1">
        <v>-147900000</v>
      </c>
      <c r="F52" s="1">
        <v>-216600000</v>
      </c>
      <c r="H52" s="1" t="s">
        <v>193</v>
      </c>
      <c r="I52" s="1">
        <v>606800000</v>
      </c>
      <c r="J52" s="1">
        <v>488500000</v>
      </c>
      <c r="K52" s="1">
        <v>326500000</v>
      </c>
      <c r="L52" s="1">
        <v>332200000</v>
      </c>
      <c r="M52" s="1">
        <v>31399000</v>
      </c>
      <c r="O52" s="1" t="s">
        <v>193</v>
      </c>
      <c r="P52" s="1">
        <v>-232378000</v>
      </c>
      <c r="Q52" s="1">
        <v>-92629000</v>
      </c>
      <c r="R52" s="1">
        <v>-141779000</v>
      </c>
      <c r="S52" s="1">
        <v>-140077000</v>
      </c>
      <c r="T52" s="1">
        <v>-135490000</v>
      </c>
      <c r="V52" s="1" t="s">
        <v>193</v>
      </c>
      <c r="W52" s="1">
        <v>-260309000</v>
      </c>
      <c r="X52" s="1">
        <v>-119370000</v>
      </c>
      <c r="Y52" s="1">
        <v>-105828000</v>
      </c>
      <c r="Z52" s="1">
        <v>-87164000</v>
      </c>
      <c r="AA52" s="1">
        <v>-10748000</v>
      </c>
      <c r="AC52" s="1" t="s">
        <v>193</v>
      </c>
      <c r="AD52" s="1">
        <v>-262029000</v>
      </c>
      <c r="AE52" s="1">
        <v>-115116000</v>
      </c>
      <c r="AF52" s="1">
        <v>-28655000</v>
      </c>
      <c r="AG52" s="1">
        <v>-33646000</v>
      </c>
      <c r="AH52" s="1">
        <v>-35460000</v>
      </c>
      <c r="AJ52" s="1" t="s">
        <v>193</v>
      </c>
      <c r="AK52" s="1">
        <v>815600000</v>
      </c>
      <c r="AL52" s="1">
        <v>846600000</v>
      </c>
      <c r="AM52" s="1">
        <v>825700000</v>
      </c>
      <c r="AN52" s="1">
        <v>821305000</v>
      </c>
      <c r="AO52" s="1">
        <v>802923000</v>
      </c>
      <c r="AQ52" s="1" t="s">
        <v>193</v>
      </c>
      <c r="AR52" s="1">
        <v>554000000</v>
      </c>
      <c r="AS52" s="1">
        <v>3887000000</v>
      </c>
      <c r="AT52" s="1">
        <v>31000000</v>
      </c>
      <c r="AU52" s="1">
        <v>1138000000</v>
      </c>
      <c r="AV52" s="1">
        <v>-106000000</v>
      </c>
      <c r="AX52" s="1" t="s">
        <v>193</v>
      </c>
      <c r="AY52" s="1">
        <v>-271101000</v>
      </c>
      <c r="AZ52" s="1">
        <v>-117573000</v>
      </c>
      <c r="BA52" s="1">
        <v>-76567000</v>
      </c>
      <c r="BC52" s="1" t="s">
        <v>193</v>
      </c>
      <c r="BD52" s="1">
        <v>70960000</v>
      </c>
      <c r="BE52" s="1">
        <v>91572000</v>
      </c>
      <c r="BF52" s="1">
        <v>69336000</v>
      </c>
      <c r="BG52" s="1">
        <v>57304000</v>
      </c>
      <c r="BH52" s="1">
        <v>40440000</v>
      </c>
      <c r="BJ52" s="1" t="s">
        <v>193</v>
      </c>
      <c r="BK52" s="1">
        <v>10591000000</v>
      </c>
      <c r="BL52" s="1">
        <v>11214000000</v>
      </c>
      <c r="BM52" s="1">
        <v>11621000000</v>
      </c>
      <c r="BN52" s="1">
        <v>110000000</v>
      </c>
      <c r="BO52" s="1">
        <v>9609000000</v>
      </c>
      <c r="BQ52" s="1" t="s">
        <v>193</v>
      </c>
      <c r="BR52" s="1">
        <v>-83946000</v>
      </c>
      <c r="BS52" s="1">
        <v>-5758000</v>
      </c>
      <c r="BT52" s="1">
        <v>63064000</v>
      </c>
      <c r="BU52" s="1">
        <v>47072000</v>
      </c>
      <c r="BV52" s="1">
        <v>16015000</v>
      </c>
      <c r="BX52" s="1" t="s">
        <v>193</v>
      </c>
      <c r="BY52" s="1">
        <v>75714000</v>
      </c>
      <c r="BZ52" s="1">
        <v>-418024000</v>
      </c>
      <c r="CA52" s="1">
        <v>-116194000</v>
      </c>
      <c r="CB52" s="1">
        <v>9222000</v>
      </c>
      <c r="CC52" s="1">
        <v>796000</v>
      </c>
      <c r="CE52" s="1" t="s">
        <v>193</v>
      </c>
      <c r="CF52" s="1">
        <v>-146334000</v>
      </c>
      <c r="CG52" s="1">
        <v>-98849000</v>
      </c>
      <c r="CH52" s="1">
        <v>-53845000</v>
      </c>
      <c r="CI52" s="1">
        <v>-55545000</v>
      </c>
      <c r="CJ52" s="1">
        <v>-45470000</v>
      </c>
      <c r="CL52" s="1" t="s">
        <v>193</v>
      </c>
      <c r="CM52" s="1">
        <v>-46677000</v>
      </c>
      <c r="CN52" s="1">
        <v>-42731000</v>
      </c>
      <c r="CO52" s="1">
        <v>-99013000</v>
      </c>
      <c r="CP52" s="1">
        <v>-73521000</v>
      </c>
      <c r="CQ52" s="1">
        <v>-41022000</v>
      </c>
      <c r="CS52" s="1" t="s">
        <v>193</v>
      </c>
      <c r="CT52" s="1">
        <v>918571000</v>
      </c>
      <c r="CU52" s="1">
        <v>-207303000</v>
      </c>
      <c r="CV52" s="1">
        <v>-257409000</v>
      </c>
      <c r="CW52" s="1">
        <v>-243123000</v>
      </c>
      <c r="CX52" s="1">
        <v>-303691000</v>
      </c>
    </row>
    <row r="53" spans="1:117" x14ac:dyDescent="0.15">
      <c r="A53" s="1" t="s">
        <v>194</v>
      </c>
      <c r="B53" s="1">
        <v>-0.1172199901</v>
      </c>
      <c r="C53" s="1">
        <v>-7.8335876070000005E-2</v>
      </c>
      <c r="D53" s="1">
        <v>-2.824527521E-2</v>
      </c>
      <c r="E53" s="1">
        <v>-6.5065329290000001E-2</v>
      </c>
      <c r="F53" s="1">
        <v>-0.1229564033</v>
      </c>
      <c r="H53" s="1" t="s">
        <v>194</v>
      </c>
      <c r="I53" s="1">
        <v>0.18155705820000001</v>
      </c>
      <c r="J53" s="1">
        <v>0.18829016339999999</v>
      </c>
      <c r="K53" s="1">
        <v>0.15142380110000001</v>
      </c>
      <c r="L53" s="1">
        <v>0.18443260049999999</v>
      </c>
      <c r="M53" s="1">
        <v>2.100365903E-2</v>
      </c>
      <c r="O53" s="1" t="s">
        <v>194</v>
      </c>
      <c r="P53" s="1">
        <v>-0.16008470690000001</v>
      </c>
      <c r="Q53" s="1">
        <v>-0.1059297515</v>
      </c>
      <c r="R53" s="1">
        <v>-0.29450596470000001</v>
      </c>
      <c r="S53" s="1">
        <v>-0.56070273469999998</v>
      </c>
      <c r="T53" s="1">
        <v>-1.1409492050000001</v>
      </c>
      <c r="V53" s="1" t="s">
        <v>194</v>
      </c>
      <c r="W53" s="1">
        <v>-0.39655498109999998</v>
      </c>
      <c r="X53" s="1">
        <v>-0.27692264859999999</v>
      </c>
      <c r="Y53" s="1">
        <v>-0.36871041240000002</v>
      </c>
      <c r="Z53" s="1">
        <v>-0.45239108550000001</v>
      </c>
      <c r="AA53" s="1">
        <v>-7.9664974240000005E-2</v>
      </c>
      <c r="AC53" s="1" t="s">
        <v>194</v>
      </c>
      <c r="AD53" s="1">
        <v>-0.38928688160000002</v>
      </c>
      <c r="AE53" s="1">
        <v>-0.266923892</v>
      </c>
      <c r="AF53" s="1">
        <v>-9.4622171739999997E-2</v>
      </c>
      <c r="AG53" s="1">
        <v>-0.17692218700000001</v>
      </c>
      <c r="AH53" s="1">
        <v>-0.28206209180000003</v>
      </c>
      <c r="AJ53" s="1" t="s">
        <v>194</v>
      </c>
      <c r="AK53" s="1">
        <v>0.37640760569999998</v>
      </c>
      <c r="AL53" s="1">
        <v>0.4099956414</v>
      </c>
      <c r="AM53" s="1">
        <v>0.41392620810000003</v>
      </c>
      <c r="AN53" s="1">
        <v>0.42854981149999999</v>
      </c>
      <c r="AO53" s="1">
        <v>0.43292240399999998</v>
      </c>
      <c r="AQ53" s="1" t="s">
        <v>194</v>
      </c>
      <c r="AR53" s="1">
        <v>0.21716973740000001</v>
      </c>
      <c r="AS53" s="1">
        <v>1.5610441770000001</v>
      </c>
      <c r="AT53" s="1">
        <v>1.2622149839999999E-2</v>
      </c>
      <c r="AU53" s="1">
        <v>0.4447049629</v>
      </c>
      <c r="AV53" s="1">
        <v>-2.637472008E-2</v>
      </c>
      <c r="AX53" s="1" t="s">
        <v>194</v>
      </c>
      <c r="AY53" s="1">
        <v>-1.323741815</v>
      </c>
      <c r="AZ53" s="1">
        <v>-1.26346501</v>
      </c>
      <c r="BA53" s="1">
        <v>-1.6475233460000001</v>
      </c>
      <c r="BC53" s="1" t="s">
        <v>194</v>
      </c>
      <c r="BD53" s="1">
        <v>0.1725798449</v>
      </c>
      <c r="BE53" s="1">
        <v>0.2522901783</v>
      </c>
      <c r="BF53" s="1">
        <v>0.2155923223</v>
      </c>
      <c r="BG53" s="1">
        <v>0.20547242809999999</v>
      </c>
      <c r="BH53" s="1">
        <v>0.1751953836</v>
      </c>
      <c r="BJ53" s="1" t="s">
        <v>194</v>
      </c>
      <c r="BK53" s="1">
        <v>0.2125938416</v>
      </c>
      <c r="BL53" s="1">
        <v>0.2274598893</v>
      </c>
      <c r="BM53" s="1">
        <v>0.2238941122</v>
      </c>
      <c r="BN53" s="1">
        <v>2.2298803970000002E-3</v>
      </c>
      <c r="BO53" s="1">
        <v>0.2001666493</v>
      </c>
      <c r="BQ53" s="1" t="s">
        <v>194</v>
      </c>
      <c r="BR53" s="1">
        <v>-0.16691819920000001</v>
      </c>
      <c r="BS53" s="1">
        <v>-1.2397966539999999E-2</v>
      </c>
      <c r="BT53" s="1">
        <v>0.14534391960000001</v>
      </c>
      <c r="BU53" s="1">
        <v>0.13715657680000001</v>
      </c>
      <c r="BV53" s="1">
        <v>6.1195792139999997E-2</v>
      </c>
      <c r="BX53" s="1" t="s">
        <v>194</v>
      </c>
      <c r="BY53" s="1">
        <v>0.1076233566</v>
      </c>
      <c r="BZ53" s="1">
        <v>-0.76588805849999997</v>
      </c>
      <c r="CA53" s="1">
        <v>-0.26961291609999999</v>
      </c>
      <c r="CB53" s="1">
        <v>2.3168118339999998E-2</v>
      </c>
      <c r="CC53" s="1">
        <v>1.9587722729999999E-3</v>
      </c>
      <c r="CE53" s="1" t="s">
        <v>194</v>
      </c>
      <c r="CF53" s="1">
        <v>-0.27331510409999998</v>
      </c>
      <c r="CG53" s="1">
        <v>-0.24022445479999999</v>
      </c>
      <c r="CH53" s="1">
        <v>-0.1646903015</v>
      </c>
      <c r="CI53" s="1">
        <v>-0.2275585745</v>
      </c>
      <c r="CJ53" s="1">
        <v>-0.2262864537</v>
      </c>
      <c r="CL53" s="1" t="s">
        <v>194</v>
      </c>
      <c r="CM53" s="1">
        <v>-8.6258385229999998E-2</v>
      </c>
      <c r="CN53" s="1">
        <v>-9.7067154909999995E-2</v>
      </c>
      <c r="CO53" s="1">
        <v>-0.27923550279999998</v>
      </c>
      <c r="CP53" s="1">
        <v>-0.27498877919999998</v>
      </c>
      <c r="CQ53" s="1">
        <v>-0.21851944579999999</v>
      </c>
      <c r="CS53" s="1" t="s">
        <v>194</v>
      </c>
      <c r="CT53" s="1">
        <v>1.9000134449999999</v>
      </c>
      <c r="CU53" s="1">
        <v>-0.22039817819999999</v>
      </c>
      <c r="CV53" s="1">
        <v>-0.28949943319999999</v>
      </c>
      <c r="CW53" s="1">
        <v>-0.29258439139999998</v>
      </c>
      <c r="CX53" s="1">
        <v>-0.40433585500000002</v>
      </c>
    </row>
    <row r="54" spans="1:117" x14ac:dyDescent="0.15">
      <c r="A54" s="1" t="s">
        <v>195</v>
      </c>
      <c r="B54" s="1">
        <v>-5.18</v>
      </c>
      <c r="C54" s="1">
        <v>-2.76</v>
      </c>
      <c r="D54" s="1">
        <v>-0.87</v>
      </c>
      <c r="E54" s="1">
        <v>-1.61</v>
      </c>
      <c r="F54" s="1">
        <v>-2.39</v>
      </c>
      <c r="H54" s="1" t="s">
        <v>195</v>
      </c>
      <c r="I54" s="1">
        <v>3.72</v>
      </c>
      <c r="J54" s="1">
        <v>2.856725146</v>
      </c>
      <c r="K54" s="1">
        <v>1.91</v>
      </c>
      <c r="L54" s="1">
        <v>1.96</v>
      </c>
      <c r="M54" s="1">
        <v>0.18012792929999999</v>
      </c>
      <c r="O54" s="1" t="s">
        <v>195</v>
      </c>
      <c r="P54" s="1">
        <v>-1.017893672</v>
      </c>
      <c r="Q54" s="1">
        <v>-0.43</v>
      </c>
      <c r="R54" s="1">
        <v>-0.96</v>
      </c>
      <c r="S54" s="1">
        <v>-0.8</v>
      </c>
      <c r="T54" s="1">
        <v>-0.82559199999999999</v>
      </c>
      <c r="V54" s="1" t="s">
        <v>195</v>
      </c>
      <c r="W54" s="1">
        <v>-0.82757842329999998</v>
      </c>
      <c r="X54" s="1">
        <v>-0.4</v>
      </c>
      <c r="Y54" s="1">
        <v>-0.72</v>
      </c>
      <c r="Z54" s="1">
        <v>-0.37</v>
      </c>
      <c r="AA54" s="1">
        <v>-4.2805999999999997E-2</v>
      </c>
      <c r="AC54" s="1" t="s">
        <v>195</v>
      </c>
      <c r="AD54" s="1">
        <v>-1.93</v>
      </c>
      <c r="AE54" s="1">
        <v>-0.89</v>
      </c>
      <c r="AF54" s="1">
        <v>-0.23</v>
      </c>
      <c r="AG54" s="1">
        <v>-0.63</v>
      </c>
      <c r="AH54" s="1">
        <v>-0.35</v>
      </c>
      <c r="AJ54" s="1" t="s">
        <v>195</v>
      </c>
      <c r="AK54" s="1">
        <v>5.804982206</v>
      </c>
      <c r="AL54" s="1">
        <v>6.03</v>
      </c>
      <c r="AM54" s="1">
        <v>5.4286700000000003</v>
      </c>
      <c r="AN54" s="1">
        <v>5.1509600000000004</v>
      </c>
      <c r="AO54" s="1">
        <v>4.8176699999999997</v>
      </c>
      <c r="AQ54" s="1" t="s">
        <v>195</v>
      </c>
      <c r="AR54" s="1">
        <v>0.94</v>
      </c>
      <c r="AS54" s="1">
        <v>6.3203252030000003</v>
      </c>
      <c r="AT54" s="1">
        <v>4.9050632910000003E-2</v>
      </c>
      <c r="AU54" s="1">
        <v>1.8474025970000001</v>
      </c>
      <c r="AV54" s="1">
        <v>-0.17</v>
      </c>
      <c r="AX54" s="1" t="s">
        <v>195</v>
      </c>
      <c r="AY54" s="1">
        <v>-1.030804104</v>
      </c>
      <c r="AZ54" s="1">
        <v>-0.57999999999999996</v>
      </c>
      <c r="BA54" s="1">
        <v>-0.374533</v>
      </c>
      <c r="BC54" s="1" t="s">
        <v>195</v>
      </c>
      <c r="BD54" s="1">
        <v>1.822992935</v>
      </c>
      <c r="BE54" s="1">
        <v>2.34</v>
      </c>
      <c r="BF54" s="1">
        <v>1.77</v>
      </c>
      <c r="BG54" s="1">
        <v>1.47</v>
      </c>
      <c r="BH54" s="1">
        <v>1.08</v>
      </c>
      <c r="BJ54" s="1" t="s">
        <v>195</v>
      </c>
      <c r="BK54" s="1">
        <v>2.5099999999999998</v>
      </c>
      <c r="BL54" s="1">
        <v>2.6473087820000001</v>
      </c>
      <c r="BM54" s="1">
        <v>2.6097000000000001</v>
      </c>
      <c r="BN54" s="1">
        <v>2.2540000000000001E-2</v>
      </c>
      <c r="BO54" s="1">
        <v>1.9031499999999999</v>
      </c>
      <c r="BQ54" s="1" t="s">
        <v>195</v>
      </c>
      <c r="BR54" s="1">
        <v>-2.12</v>
      </c>
      <c r="BS54" s="1">
        <v>-0.15319376130000001</v>
      </c>
      <c r="BT54" s="1">
        <v>1.68</v>
      </c>
      <c r="BU54" s="1">
        <v>1.3</v>
      </c>
      <c r="BV54" s="1">
        <v>0.46</v>
      </c>
      <c r="BX54" s="1" t="s">
        <v>195</v>
      </c>
      <c r="BY54" s="1">
        <v>0.27</v>
      </c>
      <c r="BZ54" s="1">
        <v>-1.58</v>
      </c>
      <c r="CA54" s="1">
        <v>-0.42199999999999999</v>
      </c>
      <c r="CB54" s="1">
        <v>3.3468999999999999E-2</v>
      </c>
      <c r="CC54" s="1">
        <v>2.8890000000000001E-3</v>
      </c>
      <c r="CE54" s="1" t="s">
        <v>195</v>
      </c>
      <c r="CF54" s="1">
        <v>-2.6141961889999998</v>
      </c>
      <c r="CG54" s="1">
        <v>-1.94</v>
      </c>
      <c r="CH54" s="1">
        <v>-1.1000000000000001</v>
      </c>
      <c r="CI54" s="1">
        <v>-1.2</v>
      </c>
      <c r="CJ54" s="1">
        <v>-1.06</v>
      </c>
      <c r="CL54" s="1" t="s">
        <v>195</v>
      </c>
      <c r="CM54" s="1">
        <v>-0.44</v>
      </c>
      <c r="CN54" s="1">
        <v>-0.4230415112</v>
      </c>
      <c r="CO54" s="1">
        <v>-1.03</v>
      </c>
      <c r="CP54" s="1">
        <v>-1.38</v>
      </c>
      <c r="CQ54" s="1">
        <v>-0.53</v>
      </c>
      <c r="CS54" s="1" t="s">
        <v>195</v>
      </c>
      <c r="CT54" s="1">
        <v>3.8628356269999999</v>
      </c>
      <c r="CU54" s="1">
        <v>-0.93</v>
      </c>
      <c r="CV54" s="1">
        <v>-1.24</v>
      </c>
      <c r="CW54" s="1">
        <v>-1.27</v>
      </c>
      <c r="CX54" s="1">
        <v>-1.71</v>
      </c>
    </row>
    <row r="55" spans="1:117" x14ac:dyDescent="0.15">
      <c r="A55" s="1" t="s">
        <v>196</v>
      </c>
      <c r="B55" s="1">
        <v>-5.18</v>
      </c>
      <c r="C55" s="1">
        <v>-2.76</v>
      </c>
      <c r="D55" s="1">
        <v>-0.87</v>
      </c>
      <c r="E55" s="1">
        <v>-1.61</v>
      </c>
      <c r="F55" s="1">
        <v>-2.39</v>
      </c>
      <c r="H55" s="1" t="s">
        <v>196</v>
      </c>
      <c r="I55" s="1">
        <v>3.63</v>
      </c>
      <c r="J55" s="1">
        <v>2.856725146</v>
      </c>
      <c r="K55" s="1">
        <v>1.87</v>
      </c>
      <c r="L55" s="1">
        <v>1.91</v>
      </c>
      <c r="M55" s="1">
        <v>0.17632062170000001</v>
      </c>
      <c r="O55" s="1" t="s">
        <v>196</v>
      </c>
      <c r="P55" s="1">
        <v>-1.017893672</v>
      </c>
      <c r="Q55" s="1">
        <v>-0.43</v>
      </c>
      <c r="R55" s="1">
        <v>-0.96</v>
      </c>
      <c r="S55" s="1">
        <v>-0.8</v>
      </c>
      <c r="T55" s="1">
        <v>-0.82559199999999999</v>
      </c>
      <c r="V55" s="1" t="s">
        <v>196</v>
      </c>
      <c r="W55" s="1">
        <v>-0.82757842329999998</v>
      </c>
      <c r="X55" s="1">
        <v>-0.4</v>
      </c>
      <c r="Y55" s="1">
        <v>-0.72</v>
      </c>
      <c r="Z55" s="1">
        <v>-0.37</v>
      </c>
      <c r="AA55" s="1">
        <v>-4.2805999999999997E-2</v>
      </c>
      <c r="AC55" s="1" t="s">
        <v>196</v>
      </c>
      <c r="AD55" s="1">
        <v>-1.93</v>
      </c>
      <c r="AE55" s="1">
        <v>-0.89</v>
      </c>
      <c r="AF55" s="1">
        <v>-0.23</v>
      </c>
      <c r="AG55" s="1">
        <v>-0.63</v>
      </c>
      <c r="AH55" s="1">
        <v>-0.35</v>
      </c>
      <c r="AJ55" s="1" t="s">
        <v>196</v>
      </c>
      <c r="AK55" s="1">
        <v>5.804982206</v>
      </c>
      <c r="AL55" s="1">
        <v>5.96</v>
      </c>
      <c r="AM55" s="1">
        <v>5.4286700000000003</v>
      </c>
      <c r="AN55" s="1">
        <v>5.1509600000000004</v>
      </c>
      <c r="AO55" s="1">
        <v>4.8176699999999997</v>
      </c>
      <c r="AQ55" s="1" t="s">
        <v>196</v>
      </c>
      <c r="AR55" s="1">
        <v>0.92</v>
      </c>
      <c r="AS55" s="1">
        <v>6.0451010890000001</v>
      </c>
      <c r="AT55" s="1">
        <v>4.689863843E-2</v>
      </c>
      <c r="AU55" s="1">
        <v>1.7035928140000001</v>
      </c>
      <c r="AV55" s="1">
        <v>-0.17</v>
      </c>
      <c r="AX55" s="1" t="s">
        <v>196</v>
      </c>
      <c r="AY55" s="1">
        <v>-1.030804104</v>
      </c>
      <c r="AZ55" s="1">
        <v>-0.57999999999999996</v>
      </c>
      <c r="BA55" s="1">
        <v>-0.374533</v>
      </c>
      <c r="BC55" s="1" t="s">
        <v>196</v>
      </c>
      <c r="BD55" s="1">
        <v>1.776753969</v>
      </c>
      <c r="BE55" s="1">
        <v>2.2400000000000002</v>
      </c>
      <c r="BF55" s="1">
        <v>1.68</v>
      </c>
      <c r="BG55" s="1">
        <v>1.37</v>
      </c>
      <c r="BH55" s="1">
        <v>1.01</v>
      </c>
      <c r="BJ55" s="1" t="s">
        <v>196</v>
      </c>
      <c r="BK55" s="1">
        <v>2.5</v>
      </c>
      <c r="BL55" s="1">
        <v>2.6435643560000002</v>
      </c>
      <c r="BM55" s="1">
        <v>2.6097000000000001</v>
      </c>
      <c r="BN55" s="1">
        <v>2.2540000000000001E-2</v>
      </c>
      <c r="BO55" s="1">
        <v>1.9031499999999999</v>
      </c>
      <c r="BQ55" s="1" t="s">
        <v>196</v>
      </c>
      <c r="BR55" s="1">
        <v>-2.12</v>
      </c>
      <c r="BS55" s="1">
        <v>-0.15319376130000001</v>
      </c>
      <c r="BT55" s="1">
        <v>1.62</v>
      </c>
      <c r="BU55" s="1">
        <v>1.27</v>
      </c>
      <c r="BV55" s="1">
        <v>0.44</v>
      </c>
      <c r="BX55" s="1" t="s">
        <v>196</v>
      </c>
      <c r="BY55" s="1">
        <v>0.26</v>
      </c>
      <c r="BZ55" s="1">
        <v>-1.58</v>
      </c>
      <c r="CA55" s="1">
        <v>-0.42199999999999999</v>
      </c>
      <c r="CB55" s="1">
        <v>3.3468999999999999E-2</v>
      </c>
      <c r="CC55" s="1">
        <v>2.8890000000000001E-3</v>
      </c>
      <c r="CE55" s="1" t="s">
        <v>196</v>
      </c>
      <c r="CF55" s="1">
        <v>-2.6141961889999998</v>
      </c>
      <c r="CG55" s="1">
        <v>-1.94</v>
      </c>
      <c r="CH55" s="1">
        <v>-1.1000000000000001</v>
      </c>
      <c r="CI55" s="1">
        <v>-1.2</v>
      </c>
      <c r="CJ55" s="1">
        <v>-1.06</v>
      </c>
      <c r="CL55" s="1" t="s">
        <v>196</v>
      </c>
      <c r="CM55" s="1">
        <v>-0.44</v>
      </c>
      <c r="CN55" s="1">
        <v>-0.4230415112</v>
      </c>
      <c r="CO55" s="1">
        <v>-1.03</v>
      </c>
      <c r="CP55" s="1">
        <v>-1.38</v>
      </c>
      <c r="CQ55" s="1">
        <v>-0.53</v>
      </c>
      <c r="CS55" s="1" t="s">
        <v>196</v>
      </c>
      <c r="CT55" s="1">
        <v>3.8628356269999999</v>
      </c>
      <c r="CU55" s="1">
        <v>-0.93</v>
      </c>
      <c r="CV55" s="1">
        <v>-1.24</v>
      </c>
      <c r="CW55" s="1">
        <v>-1.27</v>
      </c>
      <c r="CX55" s="1">
        <v>-1.71</v>
      </c>
    </row>
    <row r="56" spans="1:117" x14ac:dyDescent="0.15">
      <c r="A56" s="1" t="s">
        <v>197</v>
      </c>
      <c r="B56" s="1">
        <v>96400000</v>
      </c>
      <c r="C56" s="1">
        <v>96900000</v>
      </c>
      <c r="D56" s="1">
        <v>94500000</v>
      </c>
      <c r="E56" s="1">
        <v>91700000</v>
      </c>
      <c r="F56" s="1">
        <v>90600000</v>
      </c>
      <c r="H56" s="1" t="s">
        <v>197</v>
      </c>
      <c r="I56" s="1">
        <v>163200000</v>
      </c>
      <c r="J56" s="1">
        <v>162100000</v>
      </c>
      <c r="K56" s="1">
        <v>171000000</v>
      </c>
      <c r="L56" s="1">
        <v>169100000</v>
      </c>
      <c r="M56" s="1">
        <v>174315000</v>
      </c>
      <c r="O56" s="1" t="s">
        <v>197</v>
      </c>
      <c r="P56" s="1">
        <v>228293000</v>
      </c>
      <c r="Q56" s="1">
        <v>217756000</v>
      </c>
      <c r="R56" s="1">
        <v>148062000</v>
      </c>
      <c r="S56" s="1">
        <v>171202000</v>
      </c>
      <c r="T56" s="1">
        <v>171202000</v>
      </c>
      <c r="V56" s="1" t="s">
        <v>197</v>
      </c>
      <c r="W56" s="1">
        <v>314543000</v>
      </c>
      <c r="X56" s="1">
        <v>299774000</v>
      </c>
      <c r="Y56" s="1">
        <v>146306000</v>
      </c>
      <c r="Z56" s="1">
        <v>237322000</v>
      </c>
      <c r="AA56" s="1">
        <v>251085000</v>
      </c>
      <c r="AC56" s="1" t="s">
        <v>197</v>
      </c>
      <c r="AD56" s="1">
        <v>135654000</v>
      </c>
      <c r="AE56" s="1">
        <v>129323000</v>
      </c>
      <c r="AF56" s="1">
        <v>123566000</v>
      </c>
      <c r="AG56" s="1">
        <v>63881000</v>
      </c>
      <c r="AH56" s="1">
        <v>101722000</v>
      </c>
      <c r="AJ56" s="1" t="s">
        <v>197</v>
      </c>
      <c r="AK56" s="1">
        <v>140500000</v>
      </c>
      <c r="AL56" s="1">
        <v>140500000</v>
      </c>
      <c r="AM56" s="1">
        <v>152100000</v>
      </c>
      <c r="AN56" s="1">
        <v>159447000</v>
      </c>
      <c r="AO56" s="1">
        <v>166662000</v>
      </c>
      <c r="AQ56" s="1" t="s">
        <v>197</v>
      </c>
      <c r="AR56" s="1">
        <v>589000000</v>
      </c>
      <c r="AS56" s="1">
        <v>615000000</v>
      </c>
      <c r="AT56" s="1">
        <v>632000000</v>
      </c>
      <c r="AU56" s="1">
        <v>616000000</v>
      </c>
      <c r="AV56" s="1">
        <v>618000000</v>
      </c>
      <c r="AX56" s="1" t="s">
        <v>197</v>
      </c>
      <c r="AY56" s="1">
        <v>262999535</v>
      </c>
      <c r="AZ56" s="1">
        <v>204433503</v>
      </c>
      <c r="BA56" s="1">
        <v>204433503</v>
      </c>
      <c r="BC56" s="1" t="s">
        <v>197</v>
      </c>
      <c r="BD56" s="1">
        <v>38925000</v>
      </c>
      <c r="BE56" s="1">
        <v>39167000</v>
      </c>
      <c r="BF56" s="1">
        <v>39075000</v>
      </c>
      <c r="BG56" s="1">
        <v>38876000</v>
      </c>
      <c r="BH56" s="1">
        <v>37443000</v>
      </c>
      <c r="BJ56" s="1" t="s">
        <v>197</v>
      </c>
      <c r="BK56" s="1">
        <v>4222000000</v>
      </c>
      <c r="BL56" s="1">
        <v>4236000000</v>
      </c>
      <c r="BM56" s="1">
        <v>4453000000</v>
      </c>
      <c r="BN56" s="1">
        <v>4881000000</v>
      </c>
      <c r="BO56" s="1">
        <v>5049000000</v>
      </c>
      <c r="BQ56" s="1" t="s">
        <v>197</v>
      </c>
      <c r="BR56" s="1">
        <v>39645453</v>
      </c>
      <c r="BS56" s="1">
        <v>37586387</v>
      </c>
      <c r="BT56" s="1">
        <v>37586387</v>
      </c>
      <c r="BU56" s="1">
        <v>36174316</v>
      </c>
      <c r="BV56" s="1">
        <v>34824312</v>
      </c>
      <c r="BX56" s="1" t="s">
        <v>197</v>
      </c>
      <c r="BY56" s="1">
        <v>280469000</v>
      </c>
      <c r="BZ56" s="1">
        <v>264933000</v>
      </c>
      <c r="CA56" s="1">
        <v>275537939</v>
      </c>
      <c r="CB56" s="1">
        <v>275537939</v>
      </c>
      <c r="CC56" s="1">
        <v>275537939</v>
      </c>
      <c r="CE56" s="1" t="s">
        <v>197</v>
      </c>
      <c r="CF56" s="1">
        <v>55976671</v>
      </c>
      <c r="CG56" s="1">
        <v>51293210</v>
      </c>
      <c r="CH56" s="1">
        <v>48731791</v>
      </c>
      <c r="CI56" s="1">
        <v>46456825</v>
      </c>
      <c r="CJ56" s="1">
        <v>42952950</v>
      </c>
      <c r="CL56" s="1" t="s">
        <v>197</v>
      </c>
      <c r="CM56" s="1">
        <v>106387000</v>
      </c>
      <c r="CN56" s="1">
        <v>101009000</v>
      </c>
      <c r="CO56" s="1">
        <v>96014000</v>
      </c>
      <c r="CP56" s="1">
        <v>53669000</v>
      </c>
      <c r="CQ56" s="1">
        <v>77597000</v>
      </c>
      <c r="CS56" s="1" t="s">
        <v>197</v>
      </c>
      <c r="CT56" s="1">
        <v>237168000</v>
      </c>
      <c r="CU56" s="1">
        <v>223308000</v>
      </c>
      <c r="CV56" s="1">
        <v>207234000</v>
      </c>
      <c r="CW56" s="1">
        <v>190803000</v>
      </c>
      <c r="CX56" s="1">
        <v>177757000</v>
      </c>
    </row>
    <row r="57" spans="1:117" x14ac:dyDescent="0.15">
      <c r="A57" s="1" t="s">
        <v>198</v>
      </c>
      <c r="B57" s="1">
        <v>96400000</v>
      </c>
      <c r="C57" s="1">
        <v>96900000</v>
      </c>
      <c r="D57" s="1">
        <v>94500000</v>
      </c>
      <c r="E57" s="1">
        <v>91700000</v>
      </c>
      <c r="F57" s="1">
        <v>90600000</v>
      </c>
      <c r="H57" s="1" t="s">
        <v>198</v>
      </c>
      <c r="I57" s="1">
        <v>167100000</v>
      </c>
      <c r="J57" s="1">
        <v>162100000</v>
      </c>
      <c r="K57" s="1">
        <v>175000000</v>
      </c>
      <c r="L57" s="1">
        <v>174200000</v>
      </c>
      <c r="M57" s="1">
        <v>178079000</v>
      </c>
      <c r="O57" s="1" t="s">
        <v>198</v>
      </c>
      <c r="P57" s="1">
        <v>228293000</v>
      </c>
      <c r="Q57" s="1">
        <v>217756000</v>
      </c>
      <c r="R57" s="1">
        <v>148062000</v>
      </c>
      <c r="S57" s="1">
        <v>171202000</v>
      </c>
      <c r="T57" s="1">
        <v>171202000</v>
      </c>
      <c r="V57" s="1" t="s">
        <v>198</v>
      </c>
      <c r="W57" s="1">
        <v>314543000</v>
      </c>
      <c r="X57" s="1">
        <v>299774000</v>
      </c>
      <c r="Y57" s="1">
        <v>146306000</v>
      </c>
      <c r="Z57" s="1">
        <v>237322000</v>
      </c>
      <c r="AA57" s="1">
        <v>251085000</v>
      </c>
      <c r="AC57" s="1" t="s">
        <v>198</v>
      </c>
      <c r="AD57" s="1">
        <v>135654000</v>
      </c>
      <c r="AE57" s="1">
        <v>129323000</v>
      </c>
      <c r="AF57" s="1">
        <v>123566000</v>
      </c>
      <c r="AG57" s="1">
        <v>63881000</v>
      </c>
      <c r="AH57" s="1">
        <v>101722000</v>
      </c>
      <c r="AJ57" s="1" t="s">
        <v>198</v>
      </c>
      <c r="AK57" s="1">
        <v>140500000</v>
      </c>
      <c r="AL57" s="1">
        <v>142000000</v>
      </c>
      <c r="AM57" s="1">
        <v>152100000</v>
      </c>
      <c r="AN57" s="1">
        <v>159447000</v>
      </c>
      <c r="AO57" s="1">
        <v>166662000</v>
      </c>
      <c r="AQ57" s="1" t="s">
        <v>198</v>
      </c>
      <c r="AR57" s="1">
        <v>600000000</v>
      </c>
      <c r="AS57" s="1">
        <v>643000000</v>
      </c>
      <c r="AT57" s="1">
        <v>661000000</v>
      </c>
      <c r="AU57" s="1">
        <v>668000000</v>
      </c>
      <c r="AV57" s="1">
        <v>618000000</v>
      </c>
      <c r="AX57" s="1" t="s">
        <v>198</v>
      </c>
      <c r="AY57" s="1">
        <v>262999535</v>
      </c>
      <c r="AZ57" s="1">
        <v>204433503</v>
      </c>
      <c r="BA57" s="1">
        <v>204433503</v>
      </c>
      <c r="BC57" s="1" t="s">
        <v>198</v>
      </c>
      <c r="BD57" s="1">
        <v>39938000</v>
      </c>
      <c r="BE57" s="1">
        <v>40823000</v>
      </c>
      <c r="BF57" s="1">
        <v>41345000</v>
      </c>
      <c r="BG57" s="1">
        <v>41897000</v>
      </c>
      <c r="BH57" s="1">
        <v>40071000</v>
      </c>
      <c r="BJ57" s="1" t="s">
        <v>198</v>
      </c>
      <c r="BK57" s="1">
        <v>4236000000</v>
      </c>
      <c r="BL57" s="1">
        <v>4242000000</v>
      </c>
      <c r="BM57" s="1">
        <v>4453000000</v>
      </c>
      <c r="BN57" s="1">
        <v>4881000000</v>
      </c>
      <c r="BO57" s="1">
        <v>5049000000</v>
      </c>
      <c r="BQ57" s="1" t="s">
        <v>198</v>
      </c>
      <c r="BR57" s="1">
        <v>39645453</v>
      </c>
      <c r="BS57" s="1">
        <v>37586387</v>
      </c>
      <c r="BT57" s="1">
        <v>38890108</v>
      </c>
      <c r="BU57" s="1">
        <v>37065727</v>
      </c>
      <c r="BV57" s="1">
        <v>36175824</v>
      </c>
      <c r="BX57" s="1" t="s">
        <v>198</v>
      </c>
      <c r="BY57" s="1">
        <v>286509000</v>
      </c>
      <c r="BZ57" s="1">
        <v>264933000</v>
      </c>
      <c r="CA57" s="1">
        <v>275537939</v>
      </c>
      <c r="CB57" s="1">
        <v>275537939</v>
      </c>
      <c r="CC57" s="1">
        <v>275537939</v>
      </c>
      <c r="CE57" s="1" t="s">
        <v>198</v>
      </c>
      <c r="CF57" s="1">
        <v>55976671</v>
      </c>
      <c r="CG57" s="1">
        <v>51293210</v>
      </c>
      <c r="CH57" s="1">
        <v>48731791</v>
      </c>
      <c r="CI57" s="1">
        <v>46456825</v>
      </c>
      <c r="CJ57" s="1">
        <v>42952950</v>
      </c>
      <c r="CL57" s="1" t="s">
        <v>198</v>
      </c>
      <c r="CM57" s="1">
        <v>106387000</v>
      </c>
      <c r="CN57" s="1">
        <v>101009000</v>
      </c>
      <c r="CO57" s="1">
        <v>96014000</v>
      </c>
      <c r="CP57" s="1">
        <v>53669000</v>
      </c>
      <c r="CQ57" s="1">
        <v>77597000</v>
      </c>
      <c r="CS57" s="1" t="s">
        <v>198</v>
      </c>
      <c r="CT57" s="1">
        <v>237168000</v>
      </c>
      <c r="CU57" s="1">
        <v>223308000</v>
      </c>
      <c r="CV57" s="1">
        <v>207234000</v>
      </c>
      <c r="CW57" s="1">
        <v>190803000</v>
      </c>
      <c r="CX57" s="1">
        <v>177757000</v>
      </c>
    </row>
    <row r="58" spans="1:117" x14ac:dyDescent="0.15">
      <c r="A58" s="1" t="s">
        <v>199</v>
      </c>
      <c r="B58" s="17" t="s">
        <v>204</v>
      </c>
      <c r="C58" s="17" t="s">
        <v>206</v>
      </c>
      <c r="D58" s="17" t="s">
        <v>208</v>
      </c>
      <c r="E58" s="17" t="s">
        <v>210</v>
      </c>
      <c r="F58" s="17" t="s">
        <v>212</v>
      </c>
      <c r="H58" s="1" t="s">
        <v>199</v>
      </c>
      <c r="I58" s="17" t="s">
        <v>215</v>
      </c>
      <c r="J58" s="17" t="s">
        <v>217</v>
      </c>
      <c r="K58" s="17" t="s">
        <v>219</v>
      </c>
      <c r="L58" s="17" t="s">
        <v>221</v>
      </c>
      <c r="M58" s="17" t="s">
        <v>223</v>
      </c>
      <c r="O58" s="1" t="s">
        <v>199</v>
      </c>
      <c r="P58" s="17" t="s">
        <v>226</v>
      </c>
      <c r="Q58" s="17" t="s">
        <v>228</v>
      </c>
      <c r="R58" s="17" t="s">
        <v>230</v>
      </c>
      <c r="V58" s="1" t="s">
        <v>199</v>
      </c>
      <c r="W58" s="17" t="s">
        <v>233</v>
      </c>
      <c r="X58" s="17" t="s">
        <v>235</v>
      </c>
      <c r="Y58" s="17" t="s">
        <v>237</v>
      </c>
      <c r="AC58" s="1" t="s">
        <v>199</v>
      </c>
      <c r="AD58" s="17" t="s">
        <v>240</v>
      </c>
      <c r="AE58" s="17" t="s">
        <v>242</v>
      </c>
      <c r="AF58" s="17" t="s">
        <v>244</v>
      </c>
      <c r="AG58" s="17" t="s">
        <v>245</v>
      </c>
      <c r="AJ58" s="1" t="s">
        <v>199</v>
      </c>
      <c r="AK58" s="17"/>
      <c r="AL58" s="17"/>
      <c r="AM58" s="17" t="s">
        <v>307</v>
      </c>
      <c r="AN58" s="17" t="s">
        <v>308</v>
      </c>
      <c r="AO58" s="17" t="s">
        <v>309</v>
      </c>
      <c r="AQ58" s="1" t="s">
        <v>199</v>
      </c>
      <c r="AR58" s="17" t="s">
        <v>248</v>
      </c>
      <c r="AS58" s="17" t="s">
        <v>250</v>
      </c>
      <c r="AT58" s="17" t="s">
        <v>252</v>
      </c>
      <c r="AU58" s="17" t="s">
        <v>254</v>
      </c>
      <c r="AV58" s="17" t="s">
        <v>256</v>
      </c>
      <c r="AX58" s="1" t="s">
        <v>199</v>
      </c>
      <c r="BC58" s="1" t="s">
        <v>199</v>
      </c>
      <c r="BD58" s="17" t="s">
        <v>260</v>
      </c>
      <c r="BE58" s="17" t="s">
        <v>262</v>
      </c>
      <c r="BF58" s="17" t="s">
        <v>264</v>
      </c>
      <c r="BG58" s="17" t="s">
        <v>266</v>
      </c>
      <c r="BH58" s="17" t="s">
        <v>268</v>
      </c>
      <c r="BJ58" s="1" t="s">
        <v>199</v>
      </c>
      <c r="BK58" s="17" t="s">
        <v>276</v>
      </c>
      <c r="BL58" s="17" t="s">
        <v>278</v>
      </c>
      <c r="BM58" s="17" t="s">
        <v>280</v>
      </c>
      <c r="BN58" s="17" t="s">
        <v>282</v>
      </c>
      <c r="BO58" s="17" t="s">
        <v>284</v>
      </c>
      <c r="BQ58" s="1" t="s">
        <v>199</v>
      </c>
      <c r="BT58" s="17" t="s">
        <v>286</v>
      </c>
      <c r="BU58" s="17" t="s">
        <v>288</v>
      </c>
      <c r="BV58" s="17" t="s">
        <v>290</v>
      </c>
      <c r="BX58" s="1" t="s">
        <v>199</v>
      </c>
      <c r="BY58" s="17" t="s">
        <v>292</v>
      </c>
      <c r="BZ58" s="17" t="s">
        <v>294</v>
      </c>
      <c r="CE58" s="1" t="s">
        <v>199</v>
      </c>
      <c r="CF58" s="17" t="s">
        <v>296</v>
      </c>
      <c r="CG58" s="17" t="s">
        <v>298</v>
      </c>
      <c r="CH58" s="17" t="s">
        <v>300</v>
      </c>
      <c r="CI58" s="17" t="s">
        <v>302</v>
      </c>
      <c r="CJ58" s="17" t="s">
        <v>304</v>
      </c>
      <c r="CL58" s="1" t="s">
        <v>199</v>
      </c>
      <c r="CM58" s="1" t="s">
        <v>311</v>
      </c>
      <c r="CN58" s="1" t="s">
        <v>313</v>
      </c>
      <c r="CO58" s="17" t="s">
        <v>315</v>
      </c>
      <c r="CP58" s="17" t="s">
        <v>317</v>
      </c>
      <c r="CQ58" s="17"/>
      <c r="CS58" s="1" t="s">
        <v>199</v>
      </c>
      <c r="CT58" s="17" t="s">
        <v>319</v>
      </c>
      <c r="CU58" s="17" t="s">
        <v>321</v>
      </c>
      <c r="CZ58" s="1" t="s">
        <v>199</v>
      </c>
      <c r="DA58" s="17" t="s">
        <v>296</v>
      </c>
      <c r="DB58" s="17" t="s">
        <v>298</v>
      </c>
      <c r="DC58" s="17" t="s">
        <v>300</v>
      </c>
      <c r="DD58" s="17" t="s">
        <v>302</v>
      </c>
      <c r="DE58" s="17" t="s">
        <v>304</v>
      </c>
    </row>
    <row r="59" spans="1:117" x14ac:dyDescent="0.15">
      <c r="A59" s="1" t="s">
        <v>200</v>
      </c>
      <c r="B59" s="17" t="s">
        <v>205</v>
      </c>
      <c r="C59" s="17" t="s">
        <v>207</v>
      </c>
      <c r="D59" s="17" t="s">
        <v>209</v>
      </c>
      <c r="E59" s="17" t="s">
        <v>211</v>
      </c>
      <c r="F59" s="17" t="s">
        <v>213</v>
      </c>
      <c r="H59" s="1" t="s">
        <v>200</v>
      </c>
      <c r="I59" s="17" t="s">
        <v>216</v>
      </c>
      <c r="J59" s="17" t="s">
        <v>218</v>
      </c>
      <c r="K59" s="17" t="s">
        <v>220</v>
      </c>
      <c r="L59" s="17" t="s">
        <v>222</v>
      </c>
      <c r="M59" s="17" t="s">
        <v>224</v>
      </c>
      <c r="O59" s="1" t="s">
        <v>200</v>
      </c>
      <c r="P59" s="17" t="s">
        <v>227</v>
      </c>
      <c r="Q59" s="17" t="s">
        <v>229</v>
      </c>
      <c r="R59" s="17" t="s">
        <v>231</v>
      </c>
      <c r="V59" s="1" t="s">
        <v>200</v>
      </c>
      <c r="W59" s="17" t="s">
        <v>234</v>
      </c>
      <c r="X59" s="17" t="s">
        <v>236</v>
      </c>
      <c r="Y59" s="17" t="s">
        <v>238</v>
      </c>
      <c r="AC59" s="1" t="s">
        <v>200</v>
      </c>
      <c r="AD59" s="17" t="s">
        <v>241</v>
      </c>
      <c r="AE59" s="17" t="s">
        <v>243</v>
      </c>
      <c r="AF59" s="17" t="s">
        <v>244</v>
      </c>
      <c r="AG59" s="17" t="s">
        <v>246</v>
      </c>
      <c r="AJ59" s="1" t="s">
        <v>200</v>
      </c>
      <c r="AK59" s="17"/>
      <c r="AL59" s="17"/>
      <c r="AM59" s="17" t="s">
        <v>307</v>
      </c>
      <c r="AN59" s="17" t="s">
        <v>308</v>
      </c>
      <c r="AO59" s="17" t="s">
        <v>309</v>
      </c>
      <c r="AQ59" s="1" t="s">
        <v>200</v>
      </c>
      <c r="AR59" s="17" t="s">
        <v>249</v>
      </c>
      <c r="AS59" s="17" t="s">
        <v>251</v>
      </c>
      <c r="AT59" s="17" t="s">
        <v>253</v>
      </c>
      <c r="AU59" s="17" t="s">
        <v>255</v>
      </c>
      <c r="AV59" s="17" t="s">
        <v>257</v>
      </c>
      <c r="AX59" s="1" t="s">
        <v>200</v>
      </c>
      <c r="BC59" s="1" t="s">
        <v>200</v>
      </c>
      <c r="BD59" s="17" t="s">
        <v>261</v>
      </c>
      <c r="BE59" s="17" t="s">
        <v>263</v>
      </c>
      <c r="BF59" s="17" t="s">
        <v>265</v>
      </c>
      <c r="BG59" s="17" t="s">
        <v>267</v>
      </c>
      <c r="BH59" s="17" t="s">
        <v>269</v>
      </c>
      <c r="BR59" s="1" t="s">
        <v>200</v>
      </c>
      <c r="BS59" s="17" t="s">
        <v>277</v>
      </c>
      <c r="BT59" s="17" t="s">
        <v>279</v>
      </c>
      <c r="BU59" s="17" t="s">
        <v>281</v>
      </c>
      <c r="BV59" s="17" t="s">
        <v>283</v>
      </c>
      <c r="BW59" s="17" t="s">
        <v>285</v>
      </c>
      <c r="BY59" s="1" t="s">
        <v>200</v>
      </c>
      <c r="CB59" s="17" t="s">
        <v>287</v>
      </c>
      <c r="CC59" s="17" t="s">
        <v>289</v>
      </c>
      <c r="CD59" s="17" t="s">
        <v>291</v>
      </c>
      <c r="CE59" s="1" t="s">
        <v>200</v>
      </c>
      <c r="CF59" s="1" t="s">
        <v>297</v>
      </c>
      <c r="CG59" s="17" t="s">
        <v>299</v>
      </c>
      <c r="CH59" s="17" t="s">
        <v>301</v>
      </c>
      <c r="CI59" s="1" t="s">
        <v>303</v>
      </c>
      <c r="CJ59" s="1" t="s">
        <v>305</v>
      </c>
      <c r="CL59" s="1" t="s">
        <v>200</v>
      </c>
      <c r="CM59" s="1" t="s">
        <v>312</v>
      </c>
      <c r="CN59" s="17" t="s">
        <v>314</v>
      </c>
      <c r="CO59" s="17" t="s">
        <v>316</v>
      </c>
      <c r="CP59" s="17" t="s">
        <v>318</v>
      </c>
      <c r="CQ59" s="17"/>
      <c r="CR59" s="17"/>
      <c r="CS59" s="1" t="s">
        <v>200</v>
      </c>
      <c r="CT59" s="1" t="s">
        <v>320</v>
      </c>
      <c r="CU59" s="1" t="s">
        <v>322</v>
      </c>
      <c r="CW59" s="17"/>
      <c r="CX59" s="17"/>
      <c r="CY59" s="17" t="s">
        <v>291</v>
      </c>
      <c r="DA59" s="1" t="s">
        <v>200</v>
      </c>
      <c r="DB59" s="17" t="s">
        <v>293</v>
      </c>
      <c r="DC59" s="17" t="s">
        <v>295</v>
      </c>
      <c r="DH59" s="1" t="s">
        <v>200</v>
      </c>
      <c r="DI59" s="17" t="s">
        <v>297</v>
      </c>
      <c r="DJ59" s="17" t="s">
        <v>299</v>
      </c>
      <c r="DK59" s="17" t="s">
        <v>301</v>
      </c>
      <c r="DL59" s="17" t="s">
        <v>303</v>
      </c>
      <c r="DM59" s="17" t="s">
        <v>305</v>
      </c>
    </row>
    <row r="62" spans="1:117" s="164" customFormat="1" x14ac:dyDescent="0.15">
      <c r="A62" s="163" t="s">
        <v>370</v>
      </c>
      <c r="E62" s="165"/>
      <c r="F62" s="166"/>
      <c r="AK62" s="167"/>
      <c r="AL62" s="167"/>
    </row>
    <row r="63" spans="1:117" x14ac:dyDescent="0.15">
      <c r="A63" s="162" t="s">
        <v>371</v>
      </c>
      <c r="B63" s="1">
        <f>B99+B94</f>
        <v>3539400000</v>
      </c>
      <c r="H63" s="162" t="s">
        <v>371</v>
      </c>
      <c r="I63" s="1">
        <f>I99+I94</f>
        <v>988400000</v>
      </c>
      <c r="O63" s="162" t="s">
        <v>371</v>
      </c>
      <c r="P63" s="1">
        <f>P99+P94</f>
        <v>774716000</v>
      </c>
      <c r="V63" s="162" t="s">
        <v>371</v>
      </c>
      <c r="W63" s="1">
        <f>W99+W94</f>
        <v>1293206000</v>
      </c>
      <c r="AC63" s="162" t="s">
        <v>371</v>
      </c>
      <c r="AD63" s="1">
        <f>AD99+AD94</f>
        <v>964605000</v>
      </c>
      <c r="AJ63" s="162" t="s">
        <v>371</v>
      </c>
      <c r="AK63" s="1">
        <f>AK99+AK94</f>
        <v>0</v>
      </c>
      <c r="AL63" s="17"/>
      <c r="AQ63" s="162" t="s">
        <v>371</v>
      </c>
      <c r="AR63" s="1">
        <f>AR99+AR94</f>
        <v>3693000000</v>
      </c>
      <c r="AX63" s="162" t="s">
        <v>371</v>
      </c>
      <c r="AY63" s="1">
        <f>AY99+AY94</f>
        <v>29080000</v>
      </c>
      <c r="BC63" s="162" t="s">
        <v>371</v>
      </c>
      <c r="BD63" s="1">
        <f>BD99+BD94</f>
        <v>48522000</v>
      </c>
      <c r="BJ63" s="162" t="s">
        <v>371</v>
      </c>
      <c r="BK63" s="1">
        <f>BK99+BK94</f>
        <v>11526000000</v>
      </c>
      <c r="BQ63" s="162" t="s">
        <v>371</v>
      </c>
      <c r="BR63" s="1">
        <f>BR99+BR94</f>
        <v>520094000</v>
      </c>
      <c r="BX63" s="168" t="s">
        <v>371</v>
      </c>
      <c r="BY63" s="1">
        <f>BY99+BY94</f>
        <v>439607000</v>
      </c>
      <c r="CE63" s="168" t="s">
        <v>371</v>
      </c>
      <c r="CF63" s="1">
        <f>CF99+CF94</f>
        <v>912558000</v>
      </c>
      <c r="CL63" s="168" t="s">
        <v>371</v>
      </c>
      <c r="CM63" s="1">
        <f>CM99+CM94</f>
        <v>422094000</v>
      </c>
      <c r="CS63" s="168" t="s">
        <v>371</v>
      </c>
      <c r="CT63" s="1">
        <f>CT99+CT94</f>
        <v>1072708000</v>
      </c>
    </row>
    <row r="64" spans="1:117" x14ac:dyDescent="0.15">
      <c r="A64" s="1" t="s">
        <v>357</v>
      </c>
      <c r="B64" s="1">
        <f>B107</f>
        <v>0</v>
      </c>
      <c r="H64" s="1" t="s">
        <v>357</v>
      </c>
      <c r="I64" s="1">
        <f>I107</f>
        <v>0</v>
      </c>
      <c r="O64" s="1" t="s">
        <v>357</v>
      </c>
      <c r="P64" s="1">
        <f>P107</f>
        <v>0</v>
      </c>
      <c r="V64" s="1" t="s">
        <v>357</v>
      </c>
      <c r="W64" s="1">
        <f>W107</f>
        <v>0</v>
      </c>
      <c r="AC64" s="1" t="s">
        <v>357</v>
      </c>
      <c r="AD64" s="1">
        <f>AD107</f>
        <v>0</v>
      </c>
      <c r="AJ64" s="1" t="s">
        <v>357</v>
      </c>
      <c r="AK64" s="1">
        <f>AK107</f>
        <v>0</v>
      </c>
      <c r="AL64" s="17"/>
      <c r="AQ64" s="1" t="s">
        <v>357</v>
      </c>
      <c r="AR64" s="1">
        <f>AR107</f>
        <v>0</v>
      </c>
      <c r="AX64" s="1" t="s">
        <v>357</v>
      </c>
      <c r="AY64" s="1">
        <f>AY107</f>
        <v>0</v>
      </c>
      <c r="BC64" s="1" t="s">
        <v>357</v>
      </c>
      <c r="BD64" s="1">
        <f>BD107</f>
        <v>0</v>
      </c>
      <c r="BJ64" s="1" t="s">
        <v>357</v>
      </c>
      <c r="BK64" s="1">
        <f>BK107</f>
        <v>0</v>
      </c>
      <c r="BQ64" s="1" t="s">
        <v>357</v>
      </c>
      <c r="BR64" s="1">
        <f>BR107</f>
        <v>0</v>
      </c>
      <c r="BX64" s="129" t="s">
        <v>357</v>
      </c>
      <c r="BY64" s="1">
        <f>BY107</f>
        <v>0</v>
      </c>
      <c r="CE64" s="129" t="s">
        <v>357</v>
      </c>
      <c r="CF64" s="1">
        <f>CF107</f>
        <v>0</v>
      </c>
      <c r="CL64" s="129" t="s">
        <v>357</v>
      </c>
      <c r="CM64" s="1">
        <f>CM107</f>
        <v>0</v>
      </c>
      <c r="CS64" s="129" t="s">
        <v>357</v>
      </c>
      <c r="CT64" s="1">
        <f>CT107</f>
        <v>419404000</v>
      </c>
    </row>
    <row r="65" spans="1:102" x14ac:dyDescent="0.15">
      <c r="A65" s="1" t="s">
        <v>364</v>
      </c>
      <c r="B65" s="1">
        <f>B114</f>
        <v>0</v>
      </c>
      <c r="H65" s="1" t="s">
        <v>364</v>
      </c>
      <c r="I65" s="1">
        <f>I114</f>
        <v>16700000</v>
      </c>
      <c r="O65" s="1" t="s">
        <v>364</v>
      </c>
      <c r="P65" s="1">
        <f>P114</f>
        <v>0</v>
      </c>
      <c r="V65" s="1" t="s">
        <v>364</v>
      </c>
      <c r="W65" s="1">
        <f>W114</f>
        <v>0</v>
      </c>
      <c r="AC65" s="1" t="s">
        <v>364</v>
      </c>
      <c r="AD65" s="1">
        <f>AD114</f>
        <v>0</v>
      </c>
      <c r="AJ65" s="1" t="s">
        <v>364</v>
      </c>
      <c r="AK65" s="1">
        <f>AK114</f>
        <v>0</v>
      </c>
      <c r="AL65" s="17"/>
      <c r="AQ65" s="1" t="s">
        <v>364</v>
      </c>
      <c r="AR65" s="1">
        <f>AR114</f>
        <v>0</v>
      </c>
      <c r="AX65" s="1" t="s">
        <v>364</v>
      </c>
      <c r="AY65" s="1">
        <f>AY114</f>
        <v>0</v>
      </c>
      <c r="BC65" s="1" t="s">
        <v>364</v>
      </c>
      <c r="BD65" s="1">
        <f>BD114</f>
        <v>0</v>
      </c>
      <c r="BJ65" s="1" t="s">
        <v>364</v>
      </c>
      <c r="BK65" s="1">
        <f>BK114</f>
        <v>0</v>
      </c>
      <c r="BQ65" s="1" t="s">
        <v>364</v>
      </c>
      <c r="BR65" s="1">
        <f>BR114</f>
        <v>0</v>
      </c>
      <c r="BX65" s="129" t="s">
        <v>364</v>
      </c>
      <c r="BY65" s="1">
        <f>BY114</f>
        <v>0</v>
      </c>
      <c r="CE65" s="129" t="s">
        <v>364</v>
      </c>
      <c r="CF65" s="1">
        <f>CF114</f>
        <v>0</v>
      </c>
      <c r="CL65" s="129" t="s">
        <v>364</v>
      </c>
      <c r="CM65" s="1">
        <f>CM114</f>
        <v>0</v>
      </c>
      <c r="CS65" s="129" t="s">
        <v>364</v>
      </c>
      <c r="CT65" s="1">
        <f>CT114</f>
        <v>0</v>
      </c>
    </row>
    <row r="66" spans="1:102" x14ac:dyDescent="0.15">
      <c r="A66" s="162" t="s">
        <v>372</v>
      </c>
      <c r="B66" s="1">
        <f>B76</f>
        <v>1874200000</v>
      </c>
      <c r="H66" s="162" t="s">
        <v>372</v>
      </c>
      <c r="I66" s="1">
        <f>I76</f>
        <v>1319100000</v>
      </c>
      <c r="O66" s="162" t="s">
        <v>372</v>
      </c>
      <c r="P66" s="1">
        <f>P76</f>
        <v>1996633000</v>
      </c>
      <c r="V66" s="162" t="s">
        <v>372</v>
      </c>
      <c r="W66" s="1">
        <f>W76</f>
        <v>313777000</v>
      </c>
      <c r="AC66" s="162" t="s">
        <v>372</v>
      </c>
      <c r="AD66" s="1">
        <f>AD76</f>
        <v>275898000</v>
      </c>
      <c r="AJ66" s="162" t="s">
        <v>372</v>
      </c>
      <c r="AK66" s="1">
        <f>AK76</f>
        <v>271900000</v>
      </c>
      <c r="AL66" s="17"/>
      <c r="AQ66" s="162" t="s">
        <v>372</v>
      </c>
      <c r="AR66" s="1">
        <f>AR76</f>
        <v>933000000</v>
      </c>
      <c r="AX66" s="162" t="s">
        <v>372</v>
      </c>
      <c r="AY66" s="1">
        <f>AY76</f>
        <v>1669304000</v>
      </c>
      <c r="BC66" s="162" t="s">
        <v>372</v>
      </c>
      <c r="BD66" s="1">
        <f>BD76</f>
        <v>137328000</v>
      </c>
      <c r="BJ66" s="162" t="s">
        <v>372</v>
      </c>
      <c r="BK66" s="1">
        <f>BK76</f>
        <v>9175000000</v>
      </c>
      <c r="BQ66" s="162" t="s">
        <v>372</v>
      </c>
      <c r="BR66" s="1">
        <f>BR76</f>
        <v>356850000</v>
      </c>
      <c r="BX66" s="168" t="s">
        <v>372</v>
      </c>
      <c r="BY66" s="1">
        <f>BY76</f>
        <v>324962000</v>
      </c>
      <c r="CE66" s="168" t="s">
        <v>372</v>
      </c>
      <c r="CF66" s="1">
        <f>CF76</f>
        <v>164582000</v>
      </c>
      <c r="CL66" s="168" t="s">
        <v>372</v>
      </c>
      <c r="CM66" s="1">
        <f>CM76</f>
        <v>278000000</v>
      </c>
      <c r="CS66" s="168" t="s">
        <v>372</v>
      </c>
      <c r="CT66" s="1">
        <f>CT76</f>
        <v>1154458000</v>
      </c>
    </row>
    <row r="67" spans="1:102" ht="14" thickBot="1" x14ac:dyDescent="0.2">
      <c r="A67" s="161"/>
      <c r="B67" s="169">
        <f>(SUM(B63:B65)-B66)/1000000</f>
        <v>1665.2</v>
      </c>
      <c r="E67" s="154"/>
      <c r="F67" s="155"/>
      <c r="I67" s="169">
        <f>(SUM(I63:I65)-I66)/1000000</f>
        <v>-314</v>
      </c>
      <c r="P67" s="169">
        <f>(SUM(P63:P65)-P66)/1000000</f>
        <v>-1221.9169999999999</v>
      </c>
      <c r="W67" s="169">
        <f>(SUM(W63:W65)-W66)/1000000</f>
        <v>979.42899999999997</v>
      </c>
      <c r="AD67" s="169">
        <f>(SUM(AD63:AD65)-AD66)/1000000</f>
        <v>688.70699999999999</v>
      </c>
      <c r="AK67" s="169">
        <f>(SUM(AK63:AK65)-AK66)/1000000</f>
        <v>-271.89999999999998</v>
      </c>
      <c r="AL67" s="17"/>
      <c r="AR67" s="169">
        <f>(SUM(AR63:AR65)-AR66)/1000000</f>
        <v>2760</v>
      </c>
      <c r="AY67" s="169">
        <f>(SUM(AY63:AY65)-AY66)/1000000</f>
        <v>-1640.2239999999999</v>
      </c>
      <c r="BD67" s="169">
        <f>(SUM(BD63:BD65)-BD66)/1000000</f>
        <v>-88.805999999999997</v>
      </c>
      <c r="BK67" s="169">
        <f>(SUM(BK63:BK65)-BK66)/1000000</f>
        <v>2351</v>
      </c>
      <c r="BR67" s="169">
        <f>(SUM(BR63:BR65)-BR66)/1000000</f>
        <v>163.244</v>
      </c>
      <c r="BY67" s="169">
        <f>(SUM(BY63:BY65)-BY66)/1000000</f>
        <v>114.645</v>
      </c>
      <c r="CF67" s="169">
        <f>(SUM(CF63:CF65)-CF66)/1000000</f>
        <v>747.976</v>
      </c>
      <c r="CM67" s="169">
        <f>(SUM(CM63:CM65)-CM66)/1000000</f>
        <v>144.09399999999999</v>
      </c>
      <c r="CT67" s="169">
        <f>(SUM(CT63:CT65)-CT66)/1000000</f>
        <v>337.654</v>
      </c>
    </row>
    <row r="68" spans="1:102" ht="14" thickTop="1" x14ac:dyDescent="0.15">
      <c r="A68" s="154"/>
      <c r="E68" s="154"/>
      <c r="F68" s="155"/>
      <c r="AK68" s="17"/>
      <c r="AL68" s="17"/>
    </row>
    <row r="69" spans="1:102" x14ac:dyDescent="0.15">
      <c r="A69" s="1" t="s">
        <v>164</v>
      </c>
      <c r="B69" s="1" t="s">
        <v>201</v>
      </c>
      <c r="C69" s="1" t="s">
        <v>201</v>
      </c>
      <c r="D69" s="1" t="s">
        <v>201</v>
      </c>
      <c r="E69" s="1" t="s">
        <v>201</v>
      </c>
      <c r="F69" s="1" t="s">
        <v>201</v>
      </c>
      <c r="H69" s="1" t="s">
        <v>164</v>
      </c>
      <c r="I69" s="1" t="s">
        <v>214</v>
      </c>
      <c r="J69" s="1" t="s">
        <v>214</v>
      </c>
      <c r="K69" s="1" t="s">
        <v>214</v>
      </c>
      <c r="L69" s="1" t="s">
        <v>214</v>
      </c>
      <c r="M69" s="1" t="s">
        <v>214</v>
      </c>
      <c r="O69" s="1" t="s">
        <v>164</v>
      </c>
      <c r="P69" s="1" t="s">
        <v>225</v>
      </c>
      <c r="Q69" s="1" t="s">
        <v>225</v>
      </c>
      <c r="R69" s="1" t="s">
        <v>225</v>
      </c>
      <c r="S69" s="1" t="s">
        <v>225</v>
      </c>
      <c r="T69" s="1" t="s">
        <v>225</v>
      </c>
      <c r="V69" s="1" t="s">
        <v>164</v>
      </c>
      <c r="W69" s="1" t="s">
        <v>232</v>
      </c>
      <c r="X69" s="1" t="s">
        <v>232</v>
      </c>
      <c r="Y69" s="1" t="s">
        <v>232</v>
      </c>
      <c r="Z69" s="1" t="s">
        <v>232</v>
      </c>
      <c r="AA69" s="1" t="s">
        <v>232</v>
      </c>
      <c r="AC69" s="1" t="s">
        <v>164</v>
      </c>
      <c r="AD69" s="1" t="s">
        <v>239</v>
      </c>
      <c r="AE69" s="1" t="s">
        <v>239</v>
      </c>
      <c r="AF69" s="1" t="s">
        <v>239</v>
      </c>
      <c r="AG69" s="1" t="s">
        <v>239</v>
      </c>
      <c r="AH69" s="1" t="s">
        <v>239</v>
      </c>
      <c r="AJ69" s="1" t="s">
        <v>164</v>
      </c>
      <c r="AK69" s="1" t="s">
        <v>306</v>
      </c>
      <c r="AL69" s="1" t="s">
        <v>306</v>
      </c>
      <c r="AM69" s="1" t="s">
        <v>306</v>
      </c>
      <c r="AN69" s="1" t="s">
        <v>306</v>
      </c>
      <c r="AO69" s="1" t="s">
        <v>306</v>
      </c>
      <c r="AQ69" s="1" t="s">
        <v>164</v>
      </c>
      <c r="AR69" s="1" t="s">
        <v>247</v>
      </c>
      <c r="AS69" s="1" t="s">
        <v>247</v>
      </c>
      <c r="AT69" s="1" t="s">
        <v>247</v>
      </c>
      <c r="AU69" s="1" t="s">
        <v>247</v>
      </c>
      <c r="AV69" s="1" t="s">
        <v>247</v>
      </c>
      <c r="AX69" s="1" t="s">
        <v>164</v>
      </c>
      <c r="AY69" s="1" t="s">
        <v>258</v>
      </c>
      <c r="AZ69" s="1" t="s">
        <v>258</v>
      </c>
      <c r="BA69" s="1" t="s">
        <v>258</v>
      </c>
      <c r="BC69" s="1" t="s">
        <v>164</v>
      </c>
      <c r="BD69" s="1" t="s">
        <v>259</v>
      </c>
      <c r="BE69" s="1" t="s">
        <v>259</v>
      </c>
      <c r="BF69" s="1" t="s">
        <v>259</v>
      </c>
      <c r="BG69" s="1" t="s">
        <v>259</v>
      </c>
      <c r="BH69" s="1" t="s">
        <v>259</v>
      </c>
      <c r="BJ69" s="1" t="s">
        <v>164</v>
      </c>
      <c r="BK69" s="1" t="s">
        <v>270</v>
      </c>
      <c r="BL69" s="1" t="s">
        <v>270</v>
      </c>
      <c r="BM69" s="1" t="s">
        <v>270</v>
      </c>
      <c r="BN69" s="1" t="s">
        <v>270</v>
      </c>
      <c r="BO69" s="1" t="s">
        <v>270</v>
      </c>
      <c r="BQ69" s="1" t="s">
        <v>164</v>
      </c>
      <c r="BR69" s="1" t="s">
        <v>271</v>
      </c>
      <c r="BS69" s="1" t="s">
        <v>271</v>
      </c>
      <c r="BT69" s="1" t="s">
        <v>271</v>
      </c>
      <c r="BU69" s="1" t="s">
        <v>271</v>
      </c>
      <c r="BV69" s="1" t="s">
        <v>271</v>
      </c>
      <c r="BX69" s="1" t="s">
        <v>164</v>
      </c>
      <c r="BY69" s="1" t="s">
        <v>272</v>
      </c>
      <c r="BZ69" s="1" t="s">
        <v>272</v>
      </c>
      <c r="CA69" s="1" t="s">
        <v>272</v>
      </c>
      <c r="CB69" s="1" t="s">
        <v>272</v>
      </c>
      <c r="CE69" s="1" t="s">
        <v>164</v>
      </c>
      <c r="CF69" s="1" t="s">
        <v>273</v>
      </c>
      <c r="CG69" s="1" t="s">
        <v>273</v>
      </c>
      <c r="CH69" s="1" t="s">
        <v>273</v>
      </c>
      <c r="CI69" s="1" t="s">
        <v>273</v>
      </c>
      <c r="CJ69" s="1" t="s">
        <v>273</v>
      </c>
      <c r="CL69" s="1" t="s">
        <v>164</v>
      </c>
      <c r="CM69" s="1" t="s">
        <v>274</v>
      </c>
      <c r="CN69" s="1" t="s">
        <v>274</v>
      </c>
      <c r="CO69" s="1" t="s">
        <v>274</v>
      </c>
      <c r="CP69" s="1" t="s">
        <v>274</v>
      </c>
      <c r="CQ69" s="1" t="s">
        <v>274</v>
      </c>
      <c r="CS69" s="1" t="s">
        <v>164</v>
      </c>
      <c r="CT69" s="1" t="s">
        <v>275</v>
      </c>
      <c r="CU69" s="1" t="s">
        <v>275</v>
      </c>
      <c r="CV69" s="1" t="s">
        <v>275</v>
      </c>
      <c r="CW69" s="1" t="s">
        <v>275</v>
      </c>
      <c r="CX69" s="1" t="s">
        <v>275</v>
      </c>
    </row>
    <row r="70" spans="1:102" hidden="1" outlineLevel="1" x14ac:dyDescent="0.15">
      <c r="A70" s="1" t="s">
        <v>165</v>
      </c>
      <c r="B70" s="1" t="s">
        <v>202</v>
      </c>
      <c r="C70" s="1" t="s">
        <v>202</v>
      </c>
      <c r="D70" s="1" t="s">
        <v>202</v>
      </c>
      <c r="E70" s="1" t="s">
        <v>202</v>
      </c>
      <c r="F70" s="1" t="s">
        <v>202</v>
      </c>
      <c r="H70" s="1" t="s">
        <v>165</v>
      </c>
      <c r="I70" s="1" t="s">
        <v>202</v>
      </c>
      <c r="J70" s="1" t="s">
        <v>202</v>
      </c>
      <c r="K70" s="1" t="s">
        <v>202</v>
      </c>
      <c r="L70" s="1" t="s">
        <v>202</v>
      </c>
      <c r="M70" s="1" t="s">
        <v>202</v>
      </c>
      <c r="O70" s="1" t="s">
        <v>165</v>
      </c>
      <c r="P70" s="1" t="s">
        <v>202</v>
      </c>
      <c r="Q70" s="1" t="s">
        <v>202</v>
      </c>
      <c r="R70" s="1" t="s">
        <v>202</v>
      </c>
      <c r="S70" s="1" t="s">
        <v>202</v>
      </c>
      <c r="T70" s="1" t="s">
        <v>202</v>
      </c>
      <c r="V70" s="1" t="s">
        <v>165</v>
      </c>
      <c r="W70" s="1" t="s">
        <v>202</v>
      </c>
      <c r="X70" s="1" t="s">
        <v>202</v>
      </c>
      <c r="Y70" s="1" t="s">
        <v>202</v>
      </c>
      <c r="Z70" s="1" t="s">
        <v>202</v>
      </c>
      <c r="AA70" s="1" t="s">
        <v>202</v>
      </c>
      <c r="AC70" s="1" t="s">
        <v>165</v>
      </c>
      <c r="AD70" s="1" t="s">
        <v>202</v>
      </c>
      <c r="AE70" s="1" t="s">
        <v>202</v>
      </c>
      <c r="AF70" s="1" t="s">
        <v>202</v>
      </c>
      <c r="AG70" s="1" t="s">
        <v>202</v>
      </c>
      <c r="AH70" s="1" t="s">
        <v>202</v>
      </c>
      <c r="AJ70" s="1" t="s">
        <v>165</v>
      </c>
      <c r="AK70" s="1" t="s">
        <v>202</v>
      </c>
      <c r="AL70" s="1" t="s">
        <v>202</v>
      </c>
      <c r="AM70" s="1" t="s">
        <v>202</v>
      </c>
      <c r="AN70" s="1" t="s">
        <v>202</v>
      </c>
      <c r="AO70" s="1" t="s">
        <v>202</v>
      </c>
      <c r="AQ70" s="1" t="s">
        <v>165</v>
      </c>
      <c r="AR70" s="1" t="s">
        <v>202</v>
      </c>
      <c r="AS70" s="1" t="s">
        <v>202</v>
      </c>
      <c r="AT70" s="1" t="s">
        <v>202</v>
      </c>
      <c r="AU70" s="1" t="s">
        <v>202</v>
      </c>
      <c r="AV70" s="1" t="s">
        <v>202</v>
      </c>
      <c r="AX70" s="1" t="s">
        <v>165</v>
      </c>
      <c r="AY70" s="1" t="s">
        <v>202</v>
      </c>
      <c r="AZ70" s="1" t="s">
        <v>202</v>
      </c>
      <c r="BA70" s="1" t="s">
        <v>202</v>
      </c>
      <c r="BC70" s="1" t="s">
        <v>165</v>
      </c>
      <c r="BD70" s="1" t="s">
        <v>202</v>
      </c>
      <c r="BE70" s="1" t="s">
        <v>202</v>
      </c>
      <c r="BF70" s="1" t="s">
        <v>202</v>
      </c>
      <c r="BG70" s="1" t="s">
        <v>202</v>
      </c>
      <c r="BH70" s="1" t="s">
        <v>202</v>
      </c>
      <c r="BJ70" s="1" t="s">
        <v>165</v>
      </c>
      <c r="BK70" s="1" t="s">
        <v>202</v>
      </c>
      <c r="BL70" s="1" t="s">
        <v>202</v>
      </c>
      <c r="BM70" s="1" t="s">
        <v>202</v>
      </c>
      <c r="BN70" s="1" t="s">
        <v>202</v>
      </c>
      <c r="BO70" s="1" t="s">
        <v>202</v>
      </c>
      <c r="BQ70" s="1" t="s">
        <v>165</v>
      </c>
      <c r="BR70" s="1" t="s">
        <v>202</v>
      </c>
      <c r="BS70" s="1" t="s">
        <v>202</v>
      </c>
      <c r="BT70" s="1" t="s">
        <v>202</v>
      </c>
      <c r="BU70" s="1" t="s">
        <v>202</v>
      </c>
      <c r="BV70" s="1" t="s">
        <v>202</v>
      </c>
      <c r="BX70" s="1" t="s">
        <v>165</v>
      </c>
      <c r="BY70" s="1" t="s">
        <v>202</v>
      </c>
      <c r="BZ70" s="1" t="s">
        <v>202</v>
      </c>
      <c r="CA70" s="1" t="s">
        <v>202</v>
      </c>
      <c r="CB70" s="1" t="s">
        <v>202</v>
      </c>
      <c r="CE70" s="1" t="s">
        <v>165</v>
      </c>
      <c r="CF70" s="1" t="s">
        <v>202</v>
      </c>
      <c r="CG70" s="1" t="s">
        <v>202</v>
      </c>
      <c r="CH70" s="1" t="s">
        <v>202</v>
      </c>
      <c r="CI70" s="1" t="s">
        <v>202</v>
      </c>
      <c r="CJ70" s="1" t="s">
        <v>202</v>
      </c>
      <c r="CL70" s="1" t="s">
        <v>165</v>
      </c>
      <c r="CM70" s="1" t="s">
        <v>202</v>
      </c>
      <c r="CN70" s="1" t="s">
        <v>202</v>
      </c>
      <c r="CO70" s="1" t="s">
        <v>202</v>
      </c>
      <c r="CP70" s="1" t="s">
        <v>202</v>
      </c>
      <c r="CQ70" s="1" t="s">
        <v>202</v>
      </c>
      <c r="CS70" s="1" t="s">
        <v>165</v>
      </c>
      <c r="CT70" s="1" t="s">
        <v>202</v>
      </c>
      <c r="CU70" s="1" t="s">
        <v>202</v>
      </c>
      <c r="CV70" s="1" t="s">
        <v>202</v>
      </c>
      <c r="CW70" s="1" t="s">
        <v>202</v>
      </c>
      <c r="CX70" s="1" t="s">
        <v>202</v>
      </c>
    </row>
    <row r="71" spans="1:102" hidden="1" outlineLevel="1" x14ac:dyDescent="0.15">
      <c r="A71" s="1" t="s">
        <v>166</v>
      </c>
      <c r="B71" s="1">
        <v>1327567</v>
      </c>
      <c r="C71" s="1">
        <v>1327567</v>
      </c>
      <c r="D71" s="1">
        <v>1327567</v>
      </c>
      <c r="E71" s="1">
        <v>1327567</v>
      </c>
      <c r="F71" s="1">
        <v>1327567</v>
      </c>
      <c r="H71" s="1" t="s">
        <v>166</v>
      </c>
      <c r="I71" s="1">
        <v>1262039</v>
      </c>
      <c r="J71" s="1">
        <v>1262039</v>
      </c>
      <c r="K71" s="1">
        <v>1262039</v>
      </c>
      <c r="L71" s="1">
        <v>1262039</v>
      </c>
      <c r="M71" s="1">
        <v>1262039</v>
      </c>
      <c r="O71" s="1" t="s">
        <v>166</v>
      </c>
      <c r="P71" s="1">
        <v>1535527</v>
      </c>
      <c r="Q71" s="1">
        <v>1535527</v>
      </c>
      <c r="R71" s="1">
        <v>1535527</v>
      </c>
      <c r="S71" s="1">
        <v>1535527</v>
      </c>
      <c r="T71" s="1">
        <v>1535527</v>
      </c>
      <c r="V71" s="1" t="s">
        <v>166</v>
      </c>
      <c r="W71" s="1">
        <v>1477333</v>
      </c>
      <c r="X71" s="1">
        <v>1477333</v>
      </c>
      <c r="Y71" s="1">
        <v>1477333</v>
      </c>
      <c r="Z71" s="1">
        <v>1477333</v>
      </c>
      <c r="AA71" s="1">
        <v>1477333</v>
      </c>
      <c r="AC71" s="1" t="s">
        <v>166</v>
      </c>
      <c r="AD71" s="1">
        <v>1713683</v>
      </c>
      <c r="AE71" s="1">
        <v>1713683</v>
      </c>
      <c r="AF71" s="1">
        <v>1713683</v>
      </c>
      <c r="AG71" s="1">
        <v>1713683</v>
      </c>
      <c r="AH71" s="1">
        <v>1713683</v>
      </c>
      <c r="AJ71" s="1" t="s">
        <v>166</v>
      </c>
      <c r="AK71" s="1">
        <v>1015922</v>
      </c>
      <c r="AL71" s="1">
        <v>1015922</v>
      </c>
      <c r="AM71" s="1">
        <v>1015922</v>
      </c>
      <c r="AN71" s="1">
        <v>1015922</v>
      </c>
      <c r="AO71" s="1">
        <v>1015922</v>
      </c>
      <c r="AQ71" s="1" t="s">
        <v>166</v>
      </c>
      <c r="AR71" s="1">
        <v>849399</v>
      </c>
      <c r="AS71" s="1">
        <v>849399</v>
      </c>
      <c r="AT71" s="1">
        <v>849399</v>
      </c>
      <c r="AU71" s="1">
        <v>849399</v>
      </c>
      <c r="AV71" s="1">
        <v>849399</v>
      </c>
      <c r="AX71" s="1" t="s">
        <v>166</v>
      </c>
      <c r="AY71" s="1">
        <v>1583708</v>
      </c>
      <c r="AZ71" s="1">
        <v>1583708</v>
      </c>
      <c r="BA71" s="1">
        <v>1583708</v>
      </c>
      <c r="BC71" s="1" t="s">
        <v>166</v>
      </c>
      <c r="BD71" s="1">
        <v>1107843</v>
      </c>
      <c r="BE71" s="1">
        <v>1107843</v>
      </c>
      <c r="BF71" s="1">
        <v>1107843</v>
      </c>
      <c r="BG71" s="1">
        <v>1107843</v>
      </c>
      <c r="BH71" s="1">
        <v>1107843</v>
      </c>
      <c r="BJ71" s="1" t="s">
        <v>166</v>
      </c>
      <c r="BK71" s="1">
        <v>858877</v>
      </c>
      <c r="BL71" s="1">
        <v>858877</v>
      </c>
      <c r="BM71" s="1">
        <v>858877</v>
      </c>
      <c r="BN71" s="1">
        <v>858877</v>
      </c>
      <c r="BO71" s="1">
        <v>858877</v>
      </c>
      <c r="BQ71" s="1" t="s">
        <v>166</v>
      </c>
      <c r="BR71" s="1">
        <v>1598110</v>
      </c>
      <c r="BS71" s="1">
        <v>1598110</v>
      </c>
      <c r="BT71" s="1">
        <v>1598110</v>
      </c>
      <c r="BU71" s="1">
        <v>1598110</v>
      </c>
      <c r="BV71" s="1">
        <v>1598110</v>
      </c>
      <c r="BX71" s="1" t="s">
        <v>166</v>
      </c>
      <c r="BY71" s="1">
        <v>1773383</v>
      </c>
      <c r="BZ71" s="1">
        <v>1773383</v>
      </c>
      <c r="CA71" s="1">
        <v>1773383</v>
      </c>
      <c r="CB71" s="1">
        <v>1773383</v>
      </c>
      <c r="CE71" s="1" t="s">
        <v>166</v>
      </c>
      <c r="CF71" s="1">
        <v>1560327</v>
      </c>
      <c r="CG71" s="1">
        <v>1560327</v>
      </c>
      <c r="CH71" s="1">
        <v>1560327</v>
      </c>
      <c r="CI71" s="1">
        <v>1560327</v>
      </c>
      <c r="CJ71" s="1">
        <v>1560327</v>
      </c>
      <c r="CL71" s="1" t="s">
        <v>166</v>
      </c>
      <c r="CM71" s="1">
        <v>1660280</v>
      </c>
      <c r="CN71" s="1">
        <v>1660280</v>
      </c>
      <c r="CO71" s="1">
        <v>1660280</v>
      </c>
      <c r="CP71" s="1">
        <v>1660280</v>
      </c>
      <c r="CQ71" s="1">
        <v>1660280</v>
      </c>
      <c r="CS71" s="1" t="s">
        <v>166</v>
      </c>
      <c r="CT71" s="1">
        <v>1370880</v>
      </c>
      <c r="CU71" s="1">
        <v>1370880</v>
      </c>
      <c r="CV71" s="1">
        <v>1370880</v>
      </c>
      <c r="CW71" s="1">
        <v>1370880</v>
      </c>
      <c r="CX71" s="1">
        <v>1370880</v>
      </c>
    </row>
    <row r="72" spans="1:102" hidden="1" outlineLevel="1" x14ac:dyDescent="0.15">
      <c r="A72" s="1" t="s">
        <v>167</v>
      </c>
      <c r="B72" s="154">
        <v>44442</v>
      </c>
      <c r="C72" s="154">
        <v>44078</v>
      </c>
      <c r="D72" s="154">
        <v>43717</v>
      </c>
      <c r="E72" s="154">
        <v>43356</v>
      </c>
      <c r="F72" s="154">
        <v>42985</v>
      </c>
      <c r="H72" s="1" t="s">
        <v>167</v>
      </c>
      <c r="I72" s="154">
        <v>44617</v>
      </c>
      <c r="J72" s="154">
        <v>44246</v>
      </c>
      <c r="K72" s="154">
        <v>43887</v>
      </c>
      <c r="L72" s="154">
        <v>43523</v>
      </c>
      <c r="M72" s="154">
        <v>43157</v>
      </c>
      <c r="O72" s="1" t="s">
        <v>167</v>
      </c>
      <c r="P72" s="154">
        <v>44636</v>
      </c>
      <c r="Q72" s="154">
        <v>44273</v>
      </c>
      <c r="R72" s="154">
        <v>43913</v>
      </c>
      <c r="S72" s="154">
        <v>43496</v>
      </c>
      <c r="T72" s="154">
        <v>43131</v>
      </c>
      <c r="V72" s="1" t="s">
        <v>167</v>
      </c>
      <c r="W72" s="154">
        <v>44621</v>
      </c>
      <c r="X72" s="154">
        <v>44252</v>
      </c>
      <c r="Y72" s="154">
        <v>43894</v>
      </c>
      <c r="Z72" s="154">
        <v>43465</v>
      </c>
      <c r="AA72" s="154">
        <v>43100</v>
      </c>
      <c r="AC72" s="1" t="s">
        <v>167</v>
      </c>
      <c r="AD72" s="154">
        <v>44455</v>
      </c>
      <c r="AE72" s="154">
        <v>44091</v>
      </c>
      <c r="AF72" s="154">
        <v>43726</v>
      </c>
      <c r="AG72" s="154">
        <v>43356</v>
      </c>
      <c r="AH72" s="154">
        <v>42947</v>
      </c>
      <c r="AJ72" s="1" t="s">
        <v>167</v>
      </c>
      <c r="AK72" s="154">
        <v>44561</v>
      </c>
      <c r="AL72" s="154">
        <v>44196</v>
      </c>
      <c r="AM72" s="154">
        <v>43923</v>
      </c>
      <c r="AN72" s="154">
        <v>43578</v>
      </c>
      <c r="AO72" s="154">
        <v>43217</v>
      </c>
      <c r="AQ72" s="1" t="s">
        <v>167</v>
      </c>
      <c r="AR72" s="154">
        <v>44337</v>
      </c>
      <c r="AS72" s="154">
        <v>43979</v>
      </c>
      <c r="AT72" s="154">
        <v>43609</v>
      </c>
      <c r="AU72" s="154">
        <v>43399</v>
      </c>
      <c r="AV72" s="154">
        <v>42874</v>
      </c>
      <c r="AX72" s="1" t="s">
        <v>167</v>
      </c>
      <c r="AY72" s="154">
        <v>44592</v>
      </c>
      <c r="AZ72" s="154">
        <v>44227</v>
      </c>
      <c r="BA72" s="154">
        <v>43830</v>
      </c>
      <c r="BC72" s="1" t="s">
        <v>167</v>
      </c>
      <c r="BD72" s="154">
        <v>44614</v>
      </c>
      <c r="BE72" s="154">
        <v>44249</v>
      </c>
      <c r="BF72" s="154">
        <v>43882</v>
      </c>
      <c r="BG72" s="154">
        <v>43523</v>
      </c>
      <c r="BH72" s="154">
        <v>43154</v>
      </c>
      <c r="BJ72" s="1" t="s">
        <v>167</v>
      </c>
      <c r="BK72" s="154">
        <v>44448</v>
      </c>
      <c r="BL72" s="154">
        <v>44077</v>
      </c>
      <c r="BM72" s="154">
        <v>43713</v>
      </c>
      <c r="BN72" s="154">
        <v>43349</v>
      </c>
      <c r="BO72" s="154">
        <v>42985</v>
      </c>
      <c r="BQ72" s="1" t="s">
        <v>167</v>
      </c>
      <c r="BR72" s="154">
        <v>44561</v>
      </c>
      <c r="BS72" s="154">
        <v>44196</v>
      </c>
      <c r="BT72" s="154">
        <v>43895</v>
      </c>
      <c r="BU72" s="154">
        <v>43538</v>
      </c>
      <c r="BV72" s="154">
        <v>43174</v>
      </c>
      <c r="BX72" s="1" t="s">
        <v>167</v>
      </c>
      <c r="BY72" s="154">
        <v>44344</v>
      </c>
      <c r="BZ72" s="154">
        <v>43978</v>
      </c>
      <c r="CA72" s="154">
        <v>43555</v>
      </c>
      <c r="CB72" s="154">
        <v>43190</v>
      </c>
      <c r="CE72" s="1" t="s">
        <v>167</v>
      </c>
      <c r="CF72" s="154">
        <v>44616</v>
      </c>
      <c r="CG72" s="154">
        <v>44253</v>
      </c>
      <c r="CH72" s="154">
        <v>43889</v>
      </c>
      <c r="CI72" s="154">
        <v>43524</v>
      </c>
      <c r="CJ72" s="154">
        <v>43167</v>
      </c>
      <c r="CL72" s="1" t="s">
        <v>167</v>
      </c>
      <c r="CM72" s="154">
        <v>44617</v>
      </c>
      <c r="CN72" s="154">
        <v>44250</v>
      </c>
      <c r="CO72" s="154">
        <v>43889</v>
      </c>
      <c r="CP72" s="154">
        <v>43525</v>
      </c>
      <c r="CQ72" s="154">
        <v>43100</v>
      </c>
      <c r="CS72" s="1" t="s">
        <v>167</v>
      </c>
      <c r="CT72" s="154">
        <v>44621</v>
      </c>
      <c r="CU72" s="154">
        <v>44253</v>
      </c>
      <c r="CV72" s="154">
        <v>43830</v>
      </c>
      <c r="CW72" s="154">
        <v>43465</v>
      </c>
      <c r="CX72" s="154">
        <v>43100</v>
      </c>
    </row>
    <row r="73" spans="1:102" hidden="1" outlineLevel="1" x14ac:dyDescent="0.15">
      <c r="A73" s="1" t="s">
        <v>168</v>
      </c>
      <c r="B73" s="154">
        <v>44442</v>
      </c>
      <c r="C73" s="155">
        <v>44078.685787037037</v>
      </c>
      <c r="D73" s="155">
        <v>43717.72451388889</v>
      </c>
      <c r="E73" s="155">
        <v>43356.687708333331</v>
      </c>
      <c r="F73" s="155">
        <v>42985.721678240741</v>
      </c>
      <c r="H73" s="1" t="s">
        <v>168</v>
      </c>
      <c r="I73" s="155">
        <v>44617.677256944444</v>
      </c>
      <c r="J73" s="155">
        <v>44246.694004629629</v>
      </c>
      <c r="K73" s="155">
        <v>43886.86996527778</v>
      </c>
      <c r="L73" s="155">
        <v>43522.82675925926</v>
      </c>
      <c r="M73" s="155">
        <v>43157.722337962965</v>
      </c>
      <c r="O73" s="1" t="s">
        <v>168</v>
      </c>
      <c r="P73" s="155">
        <v>44636.672418981485</v>
      </c>
      <c r="Q73" s="155">
        <v>44273.709837962961</v>
      </c>
      <c r="R73" s="155">
        <v>43913.671226851853</v>
      </c>
      <c r="S73" s="154">
        <v>43496</v>
      </c>
      <c r="T73" s="154">
        <v>43131</v>
      </c>
      <c r="V73" s="1" t="s">
        <v>168</v>
      </c>
      <c r="W73" s="155">
        <v>44621.684803240743</v>
      </c>
      <c r="X73" s="155">
        <v>44252.685127314813</v>
      </c>
      <c r="Y73" s="155">
        <v>43894.671840277777</v>
      </c>
      <c r="Z73" s="154">
        <v>43465</v>
      </c>
      <c r="AA73" s="154">
        <v>43100</v>
      </c>
      <c r="AC73" s="1" t="s">
        <v>168</v>
      </c>
      <c r="AD73" s="155">
        <v>44455.691562499997</v>
      </c>
      <c r="AE73" s="155">
        <v>44091.68277777778</v>
      </c>
      <c r="AF73" s="155">
        <v>43726.720416666663</v>
      </c>
      <c r="AG73" s="155">
        <v>43356.682500000003</v>
      </c>
      <c r="AH73" s="154">
        <v>42947</v>
      </c>
      <c r="AJ73" s="1" t="s">
        <v>168</v>
      </c>
      <c r="AK73" s="154">
        <v>44561</v>
      </c>
      <c r="AL73" s="154">
        <v>44196</v>
      </c>
      <c r="AM73" s="154">
        <v>43923</v>
      </c>
      <c r="AN73" s="154">
        <v>43578</v>
      </c>
      <c r="AO73" s="154">
        <v>43217</v>
      </c>
      <c r="AQ73" s="1" t="s">
        <v>168</v>
      </c>
      <c r="AR73" s="154">
        <v>44337</v>
      </c>
      <c r="AS73" s="155">
        <v>43979.690763888888</v>
      </c>
      <c r="AT73" s="155">
        <v>43609.674062500002</v>
      </c>
      <c r="AU73" s="155">
        <v>43399.672025462962</v>
      </c>
      <c r="AV73" s="155">
        <v>42874.684224537035</v>
      </c>
      <c r="AX73" s="1" t="s">
        <v>168</v>
      </c>
      <c r="AY73" s="154">
        <v>44592</v>
      </c>
      <c r="AZ73" s="154">
        <v>44227</v>
      </c>
      <c r="BA73" s="154">
        <v>43830</v>
      </c>
      <c r="BC73" s="1" t="s">
        <v>168</v>
      </c>
      <c r="BD73" s="154">
        <v>44602</v>
      </c>
      <c r="BE73" s="155">
        <v>44249.709340277775</v>
      </c>
      <c r="BF73" s="155">
        <v>43882.695613425924</v>
      </c>
      <c r="BG73" s="155">
        <v>43523.591481481482</v>
      </c>
      <c r="BH73" s="155">
        <v>43154.686226851853</v>
      </c>
      <c r="BJ73" s="1" t="s">
        <v>168</v>
      </c>
      <c r="BK73" s="154">
        <v>44448</v>
      </c>
      <c r="BL73" s="155">
        <v>44077.712442129632</v>
      </c>
      <c r="BM73" s="155">
        <v>43713.720347222225</v>
      </c>
      <c r="BN73" s="155">
        <v>43349.718611111108</v>
      </c>
      <c r="BO73" s="155">
        <v>42985.721307870372</v>
      </c>
      <c r="BQ73" s="1" t="s">
        <v>168</v>
      </c>
      <c r="BR73" s="154">
        <v>44561</v>
      </c>
      <c r="BS73" s="154">
        <v>44196</v>
      </c>
      <c r="BT73" s="155">
        <v>43895.672152777777</v>
      </c>
      <c r="BU73" s="155">
        <v>43538.672395833331</v>
      </c>
      <c r="BV73" s="155">
        <v>43174.717534722222</v>
      </c>
      <c r="BX73" s="1" t="s">
        <v>168</v>
      </c>
      <c r="BY73" s="154">
        <v>44344</v>
      </c>
      <c r="BZ73" s="155">
        <v>43978.68546296296</v>
      </c>
      <c r="CA73" s="154">
        <v>43555</v>
      </c>
      <c r="CB73" s="154">
        <v>43190</v>
      </c>
      <c r="CE73" s="1" t="s">
        <v>168</v>
      </c>
      <c r="CF73" s="155">
        <v>44616.695740740739</v>
      </c>
      <c r="CG73" s="155">
        <v>44253.356354166666</v>
      </c>
      <c r="CH73" s="155">
        <v>43889.676400462966</v>
      </c>
      <c r="CI73" s="155">
        <v>43524.675208333334</v>
      </c>
      <c r="CJ73" s="155">
        <v>43167.676874999997</v>
      </c>
      <c r="CL73" s="1" t="s">
        <v>168</v>
      </c>
      <c r="CM73" s="155">
        <v>44617.704212962963</v>
      </c>
      <c r="CN73" s="155">
        <v>44249.821550925924</v>
      </c>
      <c r="CO73" s="155">
        <v>43889.67392361111</v>
      </c>
      <c r="CP73" s="155">
        <v>43525.724293981482</v>
      </c>
      <c r="CQ73" s="154">
        <v>43100</v>
      </c>
      <c r="CS73" s="1" t="s">
        <v>168</v>
      </c>
      <c r="CT73" s="155">
        <v>44621.700740740744</v>
      </c>
      <c r="CU73" s="155">
        <v>44253.683206018519</v>
      </c>
      <c r="CV73" s="154">
        <v>43830</v>
      </c>
      <c r="CW73" s="154">
        <v>43465</v>
      </c>
      <c r="CX73" s="154">
        <v>43100</v>
      </c>
    </row>
    <row r="74" spans="1:102" collapsed="1" x14ac:dyDescent="0.15">
      <c r="A74" s="1" t="s">
        <v>169</v>
      </c>
      <c r="B74" s="1">
        <v>2021</v>
      </c>
      <c r="C74" s="1">
        <v>2020</v>
      </c>
      <c r="D74" s="1">
        <v>2019</v>
      </c>
      <c r="E74" s="1">
        <v>2018</v>
      </c>
      <c r="F74" s="1">
        <v>2017</v>
      </c>
      <c r="H74" s="1" t="s">
        <v>169</v>
      </c>
      <c r="I74" s="1">
        <v>2021</v>
      </c>
      <c r="J74" s="1">
        <v>2020</v>
      </c>
      <c r="K74" s="1">
        <v>2019</v>
      </c>
      <c r="L74" s="1">
        <v>2018</v>
      </c>
      <c r="M74" s="1">
        <v>2017</v>
      </c>
      <c r="O74" s="1" t="s">
        <v>169</v>
      </c>
      <c r="P74" s="1">
        <v>2022</v>
      </c>
      <c r="Q74" s="1">
        <v>2021</v>
      </c>
      <c r="R74" s="1">
        <v>2020</v>
      </c>
      <c r="S74" s="1">
        <v>2019</v>
      </c>
      <c r="T74" s="1">
        <v>2018</v>
      </c>
      <c r="V74" s="1" t="s">
        <v>169</v>
      </c>
      <c r="W74" s="1">
        <v>2021</v>
      </c>
      <c r="X74" s="1">
        <v>2020</v>
      </c>
      <c r="Y74" s="1">
        <v>2019</v>
      </c>
      <c r="Z74" s="1">
        <v>2018</v>
      </c>
      <c r="AA74" s="1">
        <v>2017</v>
      </c>
      <c r="AC74" s="1" t="s">
        <v>169</v>
      </c>
      <c r="AD74" s="1">
        <v>2021</v>
      </c>
      <c r="AE74" s="1">
        <v>2020</v>
      </c>
      <c r="AF74" s="1">
        <v>2019</v>
      </c>
      <c r="AG74" s="1">
        <v>2018</v>
      </c>
      <c r="AH74" s="1">
        <v>2017</v>
      </c>
      <c r="AJ74" s="1" t="s">
        <v>169</v>
      </c>
      <c r="AK74" s="1">
        <v>2021</v>
      </c>
      <c r="AL74" s="1">
        <v>2020</v>
      </c>
      <c r="AM74" s="1">
        <v>2019</v>
      </c>
      <c r="AN74" s="1">
        <v>2018</v>
      </c>
      <c r="AO74" s="1">
        <v>2017</v>
      </c>
      <c r="AQ74" s="1" t="s">
        <v>169</v>
      </c>
      <c r="AR74" s="1">
        <v>2021</v>
      </c>
      <c r="AS74" s="1">
        <v>2020</v>
      </c>
      <c r="AT74" s="1">
        <v>2019</v>
      </c>
      <c r="AU74" s="1">
        <v>2018</v>
      </c>
      <c r="AV74" s="1">
        <v>2017</v>
      </c>
      <c r="AX74" s="1" t="s">
        <v>169</v>
      </c>
      <c r="AY74" s="1">
        <v>2022</v>
      </c>
      <c r="AZ74" s="1">
        <v>2021</v>
      </c>
      <c r="BA74" s="1">
        <v>2019</v>
      </c>
      <c r="BC74" s="1" t="s">
        <v>169</v>
      </c>
      <c r="BD74" s="1">
        <v>2021</v>
      </c>
      <c r="BE74" s="1">
        <v>2020</v>
      </c>
      <c r="BF74" s="1">
        <v>2019</v>
      </c>
      <c r="BG74" s="1">
        <v>2018</v>
      </c>
      <c r="BH74" s="1">
        <v>2017</v>
      </c>
      <c r="BJ74" s="1" t="s">
        <v>169</v>
      </c>
      <c r="BK74" s="1">
        <v>2021</v>
      </c>
      <c r="BL74" s="1">
        <v>2020</v>
      </c>
      <c r="BM74" s="1">
        <v>2019</v>
      </c>
      <c r="BN74" s="1">
        <v>2018</v>
      </c>
      <c r="BO74" s="1">
        <v>2017</v>
      </c>
      <c r="BQ74" s="1" t="s">
        <v>169</v>
      </c>
      <c r="BR74" s="1">
        <v>2021</v>
      </c>
      <c r="BS74" s="1">
        <v>2020</v>
      </c>
      <c r="BT74" s="1">
        <v>2019</v>
      </c>
      <c r="BU74" s="1">
        <v>2018</v>
      </c>
      <c r="BV74" s="1">
        <v>2017</v>
      </c>
      <c r="BX74" s="1" t="s">
        <v>169</v>
      </c>
      <c r="BY74" s="1">
        <v>2021</v>
      </c>
      <c r="BZ74" s="1">
        <v>2020</v>
      </c>
      <c r="CA74" s="1">
        <v>2019</v>
      </c>
      <c r="CB74" s="1">
        <v>2018</v>
      </c>
      <c r="CE74" s="1" t="s">
        <v>169</v>
      </c>
      <c r="CF74" s="1">
        <v>2021</v>
      </c>
      <c r="CG74" s="1">
        <v>2020</v>
      </c>
      <c r="CH74" s="1">
        <v>2019</v>
      </c>
      <c r="CI74" s="1">
        <v>2018</v>
      </c>
      <c r="CJ74" s="1">
        <v>2017</v>
      </c>
      <c r="CL74" s="1" t="s">
        <v>169</v>
      </c>
      <c r="CM74" s="1">
        <v>2021</v>
      </c>
      <c r="CN74" s="1">
        <v>2020</v>
      </c>
      <c r="CO74" s="1">
        <v>2019</v>
      </c>
      <c r="CP74" s="1">
        <v>2018</v>
      </c>
      <c r="CQ74" s="1">
        <v>2017</v>
      </c>
      <c r="CS74" s="1" t="s">
        <v>169</v>
      </c>
      <c r="CT74" s="1">
        <v>2021</v>
      </c>
      <c r="CU74" s="1">
        <v>2020</v>
      </c>
      <c r="CV74" s="1">
        <v>2019</v>
      </c>
      <c r="CW74" s="1">
        <v>2018</v>
      </c>
      <c r="CX74" s="1">
        <v>2017</v>
      </c>
    </row>
    <row r="75" spans="1:102" x14ac:dyDescent="0.15">
      <c r="A75" s="1" t="s">
        <v>170</v>
      </c>
      <c r="B75" s="1" t="s">
        <v>203</v>
      </c>
      <c r="C75" s="1" t="s">
        <v>203</v>
      </c>
      <c r="D75" s="1" t="s">
        <v>203</v>
      </c>
      <c r="E75" s="1" t="s">
        <v>203</v>
      </c>
      <c r="F75" s="1" t="s">
        <v>203</v>
      </c>
      <c r="H75" s="1" t="s">
        <v>170</v>
      </c>
      <c r="I75" s="1" t="s">
        <v>203</v>
      </c>
      <c r="J75" s="1" t="s">
        <v>203</v>
      </c>
      <c r="K75" s="1" t="s">
        <v>203</v>
      </c>
      <c r="L75" s="1" t="s">
        <v>203</v>
      </c>
      <c r="M75" s="1" t="s">
        <v>203</v>
      </c>
      <c r="O75" s="1" t="s">
        <v>170</v>
      </c>
      <c r="P75" s="1" t="s">
        <v>203</v>
      </c>
      <c r="Q75" s="1" t="s">
        <v>203</v>
      </c>
      <c r="R75" s="1" t="s">
        <v>203</v>
      </c>
      <c r="S75" s="1" t="s">
        <v>203</v>
      </c>
      <c r="T75" s="1" t="s">
        <v>203</v>
      </c>
      <c r="V75" s="1" t="s">
        <v>170</v>
      </c>
      <c r="W75" s="1" t="s">
        <v>203</v>
      </c>
      <c r="X75" s="1" t="s">
        <v>203</v>
      </c>
      <c r="Y75" s="1" t="s">
        <v>203</v>
      </c>
      <c r="Z75" s="1" t="s">
        <v>203</v>
      </c>
      <c r="AA75" s="1" t="s">
        <v>203</v>
      </c>
      <c r="AC75" s="1" t="s">
        <v>170</v>
      </c>
      <c r="AD75" s="1" t="s">
        <v>203</v>
      </c>
      <c r="AE75" s="1" t="s">
        <v>203</v>
      </c>
      <c r="AF75" s="1" t="s">
        <v>203</v>
      </c>
      <c r="AG75" s="1" t="s">
        <v>203</v>
      </c>
      <c r="AH75" s="1" t="s">
        <v>203</v>
      </c>
      <c r="AJ75" s="1" t="s">
        <v>170</v>
      </c>
      <c r="AK75" s="1" t="s">
        <v>203</v>
      </c>
      <c r="AL75" s="1" t="s">
        <v>203</v>
      </c>
      <c r="AM75" s="1" t="s">
        <v>203</v>
      </c>
      <c r="AN75" s="1" t="s">
        <v>203</v>
      </c>
      <c r="AO75" s="1" t="s">
        <v>203</v>
      </c>
      <c r="AQ75" s="1" t="s">
        <v>170</v>
      </c>
      <c r="AR75" s="1" t="s">
        <v>203</v>
      </c>
      <c r="AS75" s="1" t="s">
        <v>203</v>
      </c>
      <c r="AT75" s="1" t="s">
        <v>203</v>
      </c>
      <c r="AU75" s="1" t="s">
        <v>203</v>
      </c>
      <c r="AV75" s="1" t="s">
        <v>203</v>
      </c>
      <c r="AX75" s="1" t="s">
        <v>170</v>
      </c>
      <c r="AY75" s="1" t="s">
        <v>203</v>
      </c>
      <c r="AZ75" s="1" t="s">
        <v>203</v>
      </c>
      <c r="BA75" s="1" t="s">
        <v>203</v>
      </c>
      <c r="BC75" s="1" t="s">
        <v>170</v>
      </c>
      <c r="BD75" s="1" t="s">
        <v>203</v>
      </c>
      <c r="BE75" s="1" t="s">
        <v>203</v>
      </c>
      <c r="BF75" s="1" t="s">
        <v>203</v>
      </c>
      <c r="BG75" s="1" t="s">
        <v>203</v>
      </c>
      <c r="BH75" s="1" t="s">
        <v>203</v>
      </c>
      <c r="BJ75" s="1" t="s">
        <v>170</v>
      </c>
      <c r="BK75" s="1" t="s">
        <v>203</v>
      </c>
      <c r="BL75" s="1" t="s">
        <v>203</v>
      </c>
      <c r="BM75" s="1" t="s">
        <v>203</v>
      </c>
      <c r="BN75" s="1" t="s">
        <v>203</v>
      </c>
      <c r="BO75" s="1" t="s">
        <v>203</v>
      </c>
      <c r="BQ75" s="1" t="s">
        <v>170</v>
      </c>
      <c r="BR75" s="1" t="s">
        <v>203</v>
      </c>
      <c r="BS75" s="1" t="s">
        <v>203</v>
      </c>
      <c r="BT75" s="1" t="s">
        <v>203</v>
      </c>
      <c r="BU75" s="1" t="s">
        <v>203</v>
      </c>
      <c r="BV75" s="1" t="s">
        <v>203</v>
      </c>
      <c r="BX75" s="1" t="s">
        <v>170</v>
      </c>
      <c r="BY75" s="1" t="s">
        <v>203</v>
      </c>
      <c r="BZ75" s="1" t="s">
        <v>203</v>
      </c>
      <c r="CA75" s="1" t="s">
        <v>203</v>
      </c>
      <c r="CB75" s="1" t="s">
        <v>203</v>
      </c>
      <c r="CE75" s="1" t="s">
        <v>170</v>
      </c>
      <c r="CF75" s="1" t="s">
        <v>203</v>
      </c>
      <c r="CG75" s="1" t="s">
        <v>203</v>
      </c>
      <c r="CH75" s="1" t="s">
        <v>203</v>
      </c>
      <c r="CI75" s="1" t="s">
        <v>203</v>
      </c>
      <c r="CJ75" s="1" t="s">
        <v>203</v>
      </c>
      <c r="CL75" s="1" t="s">
        <v>170</v>
      </c>
      <c r="CM75" s="1" t="s">
        <v>203</v>
      </c>
      <c r="CN75" s="1" t="s">
        <v>203</v>
      </c>
      <c r="CO75" s="1" t="s">
        <v>203</v>
      </c>
      <c r="CP75" s="1" t="s">
        <v>203</v>
      </c>
      <c r="CQ75" s="1" t="s">
        <v>203</v>
      </c>
      <c r="CS75" s="1" t="s">
        <v>170</v>
      </c>
      <c r="CT75" s="1" t="s">
        <v>203</v>
      </c>
      <c r="CU75" s="1" t="s">
        <v>203</v>
      </c>
      <c r="CV75" s="1" t="s">
        <v>203</v>
      </c>
      <c r="CW75" s="1" t="s">
        <v>203</v>
      </c>
      <c r="CX75" s="1" t="s">
        <v>203</v>
      </c>
    </row>
    <row r="76" spans="1:102" x14ac:dyDescent="0.15">
      <c r="A76" s="1" t="s">
        <v>326</v>
      </c>
      <c r="B76" s="1">
        <v>1874200000</v>
      </c>
      <c r="C76" s="1">
        <v>2958000000</v>
      </c>
      <c r="D76" s="1">
        <v>961400000</v>
      </c>
      <c r="E76" s="1">
        <v>2506900000</v>
      </c>
      <c r="F76" s="1">
        <v>744300000</v>
      </c>
      <c r="H76" s="1" t="s">
        <v>326</v>
      </c>
      <c r="I76" s="1">
        <v>1319100000</v>
      </c>
      <c r="J76" s="1">
        <v>1061800000</v>
      </c>
      <c r="K76" s="1">
        <v>1222500000</v>
      </c>
      <c r="L76" s="1">
        <v>1112400000</v>
      </c>
      <c r="M76" s="1">
        <v>811004000</v>
      </c>
      <c r="O76" s="1" t="s">
        <v>326</v>
      </c>
      <c r="P76" s="1">
        <v>1996633000</v>
      </c>
      <c r="Q76" s="1">
        <v>1918608000</v>
      </c>
      <c r="R76" s="1">
        <v>264798000</v>
      </c>
      <c r="S76" s="1">
        <v>88408000</v>
      </c>
      <c r="T76" s="1">
        <v>63179000</v>
      </c>
      <c r="V76" s="1" t="s">
        <v>326</v>
      </c>
      <c r="W76" s="1">
        <v>313777000</v>
      </c>
      <c r="X76" s="1">
        <v>108895000</v>
      </c>
      <c r="Y76" s="1">
        <v>138976000</v>
      </c>
      <c r="Z76" s="1">
        <v>25055000</v>
      </c>
      <c r="AA76" s="1">
        <v>24444000</v>
      </c>
      <c r="AC76" s="1" t="s">
        <v>326</v>
      </c>
      <c r="AD76" s="1">
        <v>275898000</v>
      </c>
      <c r="AE76" s="1">
        <v>141851000</v>
      </c>
      <c r="AF76" s="1">
        <v>78484000</v>
      </c>
      <c r="AG76" s="1">
        <v>135579000</v>
      </c>
      <c r="AH76" s="1">
        <v>87978000</v>
      </c>
      <c r="AJ76" s="1" t="s">
        <v>326</v>
      </c>
      <c r="AK76" s="1">
        <v>271900000</v>
      </c>
      <c r="AL76" s="1">
        <v>255700000</v>
      </c>
      <c r="AM76" s="1">
        <v>279200000</v>
      </c>
      <c r="AN76" s="1">
        <v>303687000</v>
      </c>
      <c r="AO76" s="1">
        <v>245014000</v>
      </c>
      <c r="AQ76" s="1" t="s">
        <v>326</v>
      </c>
      <c r="AR76" s="1">
        <v>933000000</v>
      </c>
      <c r="AS76" s="1">
        <v>2177000000</v>
      </c>
      <c r="AT76" s="1">
        <v>1791000000</v>
      </c>
      <c r="AU76" s="1">
        <v>1774000000</v>
      </c>
      <c r="AV76" s="1">
        <v>4247000000</v>
      </c>
      <c r="AX76" s="1" t="s">
        <v>326</v>
      </c>
      <c r="AY76" s="1">
        <v>1669304000</v>
      </c>
      <c r="AZ76" s="1">
        <v>395472000</v>
      </c>
      <c r="BA76" s="1">
        <v>45360000</v>
      </c>
      <c r="BC76" s="1" t="s">
        <v>326</v>
      </c>
      <c r="BD76" s="1">
        <v>137328000</v>
      </c>
      <c r="BE76" s="1">
        <v>74132000</v>
      </c>
      <c r="BF76" s="1">
        <v>87559000</v>
      </c>
      <c r="BG76" s="1">
        <v>41026000</v>
      </c>
      <c r="BH76" s="1">
        <v>86591000</v>
      </c>
      <c r="BJ76" s="1" t="s">
        <v>326</v>
      </c>
      <c r="BK76" s="1">
        <v>9175000000</v>
      </c>
      <c r="BL76" s="1">
        <v>11809000000</v>
      </c>
      <c r="BM76" s="1">
        <v>11771000000</v>
      </c>
      <c r="BN76" s="1">
        <v>8934000000</v>
      </c>
      <c r="BO76" s="1">
        <v>11708000000</v>
      </c>
      <c r="BQ76" s="1" t="s">
        <v>326</v>
      </c>
      <c r="BR76" s="1">
        <v>356850000</v>
      </c>
      <c r="BS76" s="1">
        <v>499992000</v>
      </c>
      <c r="BT76" s="1">
        <v>792363000</v>
      </c>
      <c r="BU76" s="1">
        <v>260636000</v>
      </c>
      <c r="BV76" s="1">
        <v>161261000</v>
      </c>
      <c r="BX76" s="1" t="s">
        <v>326</v>
      </c>
      <c r="BY76" s="1">
        <v>324962000</v>
      </c>
      <c r="BZ76" s="1">
        <v>213170000</v>
      </c>
      <c r="CA76" s="1">
        <v>51314000</v>
      </c>
      <c r="CB76" s="1">
        <v>77581000</v>
      </c>
      <c r="CE76" s="1" t="s">
        <v>326</v>
      </c>
      <c r="CF76" s="1">
        <v>164582000</v>
      </c>
      <c r="CG76" s="1">
        <v>173617000</v>
      </c>
      <c r="CH76" s="1">
        <v>123413000</v>
      </c>
      <c r="CI76" s="1">
        <v>99565000</v>
      </c>
      <c r="CJ76" s="1">
        <v>51562000</v>
      </c>
      <c r="CL76" s="1" t="s">
        <v>326</v>
      </c>
      <c r="CM76" s="1">
        <v>278000000</v>
      </c>
      <c r="CN76" s="1">
        <v>178223000</v>
      </c>
      <c r="CO76" s="1">
        <v>74363000</v>
      </c>
      <c r="CP76" s="1">
        <v>165116000</v>
      </c>
      <c r="CQ76" s="1">
        <v>27210000</v>
      </c>
      <c r="CS76" s="1" t="s">
        <v>326</v>
      </c>
      <c r="CT76" s="1">
        <v>1154458000</v>
      </c>
      <c r="CU76" s="1">
        <v>676454000</v>
      </c>
      <c r="CV76" s="1">
        <v>334603000</v>
      </c>
      <c r="CW76" s="1">
        <v>409829000</v>
      </c>
      <c r="CX76" s="1">
        <v>180891000</v>
      </c>
    </row>
    <row r="77" spans="1:102" x14ac:dyDescent="0.15">
      <c r="A77" s="1" t="s">
        <v>327</v>
      </c>
      <c r="B77" s="1">
        <v>1026900000</v>
      </c>
      <c r="C77" s="1">
        <v>789800000</v>
      </c>
      <c r="D77" s="1">
        <v>1841700000</v>
      </c>
      <c r="E77" s="1">
        <v>896500000</v>
      </c>
      <c r="F77" s="1">
        <v>630700000</v>
      </c>
      <c r="H77" s="1" t="s">
        <v>327</v>
      </c>
      <c r="I77" s="1">
        <v>1232600000</v>
      </c>
      <c r="J77" s="1">
        <v>775500000</v>
      </c>
      <c r="K77" s="1">
        <v>843100000</v>
      </c>
      <c r="L77" s="1">
        <v>537200000</v>
      </c>
      <c r="M77" s="1">
        <v>440273000</v>
      </c>
      <c r="O77" s="1" t="s">
        <v>327</v>
      </c>
      <c r="P77" s="1">
        <v>0</v>
      </c>
      <c r="Q77" s="1">
        <v>0</v>
      </c>
      <c r="R77" s="1">
        <v>647266000</v>
      </c>
      <c r="S77" s="1">
        <v>103247000</v>
      </c>
      <c r="T77" s="1">
        <v>2593000</v>
      </c>
      <c r="V77" s="1" t="s">
        <v>327</v>
      </c>
      <c r="W77" s="1">
        <v>1508066000</v>
      </c>
      <c r="X77" s="1">
        <v>923201000</v>
      </c>
      <c r="Y77" s="1">
        <v>497972000</v>
      </c>
      <c r="Z77" s="1">
        <v>135602000</v>
      </c>
      <c r="AA77" s="1">
        <v>48963000</v>
      </c>
      <c r="AC77" s="1" t="s">
        <v>327</v>
      </c>
      <c r="AD77" s="1">
        <v>1226654000</v>
      </c>
      <c r="AE77" s="1">
        <v>1228722000</v>
      </c>
      <c r="AF77" s="1">
        <v>286162000</v>
      </c>
      <c r="AG77" s="1">
        <v>162960000</v>
      </c>
      <c r="AH77" s="1">
        <v>0</v>
      </c>
      <c r="AJ77" s="1" t="s">
        <v>327</v>
      </c>
      <c r="AK77" s="1">
        <v>1421800000</v>
      </c>
      <c r="AL77" s="1">
        <v>1432000000</v>
      </c>
      <c r="AM77" s="1">
        <v>1300100000</v>
      </c>
      <c r="AN77" s="1">
        <v>1448092000</v>
      </c>
      <c r="AO77" s="1">
        <v>1165716000</v>
      </c>
      <c r="AQ77" s="1" t="s">
        <v>327</v>
      </c>
      <c r="AR77" s="1">
        <v>18000000</v>
      </c>
      <c r="AS77" s="1">
        <v>86000000</v>
      </c>
      <c r="AT77" s="1">
        <v>252000000</v>
      </c>
      <c r="AU77" s="1">
        <v>388000000</v>
      </c>
      <c r="AV77" s="1">
        <v>0</v>
      </c>
      <c r="AX77" s="1" t="s">
        <v>327</v>
      </c>
      <c r="AY77" s="1">
        <v>0</v>
      </c>
      <c r="AZ77" s="1">
        <v>364000</v>
      </c>
      <c r="BA77" s="1">
        <v>340000</v>
      </c>
      <c r="BC77" s="1" t="s">
        <v>327</v>
      </c>
      <c r="BD77" s="1">
        <v>267960000</v>
      </c>
      <c r="BE77" s="1">
        <v>281892000</v>
      </c>
      <c r="BF77" s="1">
        <v>211331000</v>
      </c>
      <c r="BG77" s="1">
        <v>248140000</v>
      </c>
      <c r="BH77" s="1">
        <v>201823000</v>
      </c>
      <c r="BJ77" s="1" t="s">
        <v>327</v>
      </c>
      <c r="BK77" s="1">
        <v>15343000000</v>
      </c>
      <c r="BL77" s="1">
        <v>17610000000</v>
      </c>
      <c r="BM77" s="1">
        <v>21663000000</v>
      </c>
      <c r="BN77" s="1">
        <v>37614000000</v>
      </c>
      <c r="BO77" s="1">
        <v>58784000000</v>
      </c>
      <c r="BQ77" s="1" t="s">
        <v>327</v>
      </c>
      <c r="BR77" s="1">
        <v>569578000</v>
      </c>
      <c r="BS77" s="1">
        <v>452999000</v>
      </c>
      <c r="BT77" s="1">
        <v>272479000</v>
      </c>
      <c r="BU77" s="1">
        <v>166347000</v>
      </c>
      <c r="BV77" s="1">
        <v>141672000</v>
      </c>
      <c r="BX77" s="1" t="s">
        <v>327</v>
      </c>
      <c r="BY77" s="1">
        <v>0</v>
      </c>
      <c r="BZ77" s="1">
        <v>0</v>
      </c>
      <c r="CA77" s="1">
        <v>0</v>
      </c>
      <c r="CB77" s="1">
        <v>0</v>
      </c>
      <c r="CE77" s="1" t="s">
        <v>327</v>
      </c>
      <c r="CF77" s="1">
        <v>58850000</v>
      </c>
      <c r="CG77" s="1">
        <v>138839000</v>
      </c>
      <c r="CH77" s="1">
        <v>116158000</v>
      </c>
      <c r="CI77" s="1">
        <v>159210000</v>
      </c>
      <c r="CJ77" s="1">
        <v>39178000</v>
      </c>
      <c r="CL77" s="1" t="s">
        <v>327</v>
      </c>
      <c r="CM77" s="1">
        <v>234292000</v>
      </c>
      <c r="CN77" s="1">
        <v>113623000</v>
      </c>
      <c r="CO77" s="1">
        <v>137904000</v>
      </c>
      <c r="CP77" s="1">
        <v>118119000</v>
      </c>
      <c r="CQ77" s="1">
        <v>0</v>
      </c>
      <c r="CS77" s="1" t="s">
        <v>327</v>
      </c>
      <c r="CT77" s="1">
        <v>1039339000</v>
      </c>
      <c r="CU77" s="1">
        <v>624824000</v>
      </c>
      <c r="CV77" s="1">
        <v>704955000</v>
      </c>
      <c r="CW77" s="1">
        <v>706691000</v>
      </c>
      <c r="CX77" s="1">
        <v>715911000</v>
      </c>
    </row>
    <row r="78" spans="1:102" x14ac:dyDescent="0.15">
      <c r="A78" s="1" t="s">
        <v>328</v>
      </c>
      <c r="B78" s="1">
        <v>2901100000</v>
      </c>
      <c r="C78" s="1">
        <v>3747800000</v>
      </c>
      <c r="D78" s="1">
        <v>2803100000</v>
      </c>
      <c r="E78" s="1">
        <v>3403400000</v>
      </c>
      <c r="F78" s="1">
        <v>1375000000</v>
      </c>
      <c r="H78" s="1" t="s">
        <v>328</v>
      </c>
      <c r="I78" s="1">
        <v>2551700000</v>
      </c>
      <c r="J78" s="1">
        <v>1837300000</v>
      </c>
      <c r="K78" s="1">
        <v>2065600000</v>
      </c>
      <c r="L78" s="1">
        <v>1649600000</v>
      </c>
      <c r="M78" s="1">
        <v>1251277000</v>
      </c>
      <c r="O78" s="1" t="s">
        <v>328</v>
      </c>
      <c r="P78" s="1">
        <v>1996633000</v>
      </c>
      <c r="Q78" s="1">
        <v>1918608000</v>
      </c>
      <c r="R78" s="1">
        <v>912064000</v>
      </c>
      <c r="S78" s="1">
        <v>191655000</v>
      </c>
      <c r="T78" s="1">
        <v>65772000</v>
      </c>
      <c r="V78" s="1" t="s">
        <v>328</v>
      </c>
      <c r="W78" s="1">
        <v>1821843000</v>
      </c>
      <c r="X78" s="1">
        <v>1032096000</v>
      </c>
      <c r="Y78" s="1">
        <v>636948000</v>
      </c>
      <c r="Z78" s="1">
        <v>160657000</v>
      </c>
      <c r="AA78" s="1">
        <v>73407000</v>
      </c>
      <c r="AC78" s="1" t="s">
        <v>328</v>
      </c>
      <c r="AD78" s="1">
        <v>1502552000</v>
      </c>
      <c r="AE78" s="1">
        <v>1370573000</v>
      </c>
      <c r="AF78" s="1">
        <v>364646000</v>
      </c>
      <c r="AG78" s="1">
        <v>298539000</v>
      </c>
      <c r="AH78" s="1">
        <v>87978000</v>
      </c>
      <c r="AJ78" s="1" t="s">
        <v>328</v>
      </c>
      <c r="AK78" s="1">
        <v>1693700000</v>
      </c>
      <c r="AL78" s="1">
        <v>1687700000</v>
      </c>
      <c r="AM78" s="1">
        <v>1579300000</v>
      </c>
      <c r="AN78" s="1">
        <v>1751779000</v>
      </c>
      <c r="AO78" s="1">
        <v>1410730000</v>
      </c>
      <c r="AQ78" s="1" t="s">
        <v>328</v>
      </c>
      <c r="AR78" s="1">
        <v>951000000</v>
      </c>
      <c r="AS78" s="1">
        <v>2263000000</v>
      </c>
      <c r="AT78" s="1">
        <v>2043000000</v>
      </c>
      <c r="AU78" s="1">
        <v>2162000000</v>
      </c>
      <c r="AV78" s="1">
        <v>4247000000</v>
      </c>
      <c r="AX78" s="1" t="s">
        <v>328</v>
      </c>
      <c r="AY78" s="1">
        <v>1669304000</v>
      </c>
      <c r="AZ78" s="1">
        <v>395836000</v>
      </c>
      <c r="BA78" s="1">
        <v>45700000</v>
      </c>
      <c r="BC78" s="1" t="s">
        <v>328</v>
      </c>
      <c r="BD78" s="1">
        <v>405288000</v>
      </c>
      <c r="BE78" s="1">
        <v>356024000</v>
      </c>
      <c r="BF78" s="1">
        <v>298890000</v>
      </c>
      <c r="BG78" s="1">
        <v>289166000</v>
      </c>
      <c r="BH78" s="1">
        <v>288414000</v>
      </c>
      <c r="BJ78" s="1" t="s">
        <v>328</v>
      </c>
      <c r="BK78" s="1">
        <v>24518000000</v>
      </c>
      <c r="BL78" s="1">
        <v>29419000000</v>
      </c>
      <c r="BM78" s="1">
        <v>33434000000</v>
      </c>
      <c r="BN78" s="1">
        <v>46548000000</v>
      </c>
      <c r="BO78" s="1">
        <v>70492000000</v>
      </c>
      <c r="BQ78" s="1" t="s">
        <v>328</v>
      </c>
      <c r="BR78" s="1">
        <v>926428000</v>
      </c>
      <c r="BS78" s="1">
        <v>952991000</v>
      </c>
      <c r="BT78" s="1">
        <v>1064842000</v>
      </c>
      <c r="BU78" s="1">
        <v>426983000</v>
      </c>
      <c r="BV78" s="1">
        <v>302933000</v>
      </c>
      <c r="BX78" s="1" t="s">
        <v>328</v>
      </c>
      <c r="BY78" s="1">
        <v>324962000</v>
      </c>
      <c r="BZ78" s="1">
        <v>213170000</v>
      </c>
      <c r="CA78" s="1">
        <v>51314000</v>
      </c>
      <c r="CB78" s="1">
        <v>77581000</v>
      </c>
      <c r="CE78" s="1" t="s">
        <v>328</v>
      </c>
      <c r="CF78" s="1">
        <v>223432000</v>
      </c>
      <c r="CG78" s="1">
        <v>312456000</v>
      </c>
      <c r="CH78" s="1">
        <v>239571000</v>
      </c>
      <c r="CI78" s="1">
        <v>258775000</v>
      </c>
      <c r="CJ78" s="1">
        <v>90740000</v>
      </c>
      <c r="CL78" s="1" t="s">
        <v>328</v>
      </c>
      <c r="CM78" s="1">
        <v>512292000</v>
      </c>
      <c r="CN78" s="1">
        <v>291846000</v>
      </c>
      <c r="CO78" s="1">
        <v>212267000</v>
      </c>
      <c r="CP78" s="1">
        <v>283235000</v>
      </c>
      <c r="CQ78" s="1">
        <v>27210000</v>
      </c>
      <c r="CS78" s="1" t="s">
        <v>328</v>
      </c>
      <c r="CT78" s="1">
        <v>2193797000</v>
      </c>
      <c r="CU78" s="1">
        <v>1301278000</v>
      </c>
      <c r="CV78" s="1">
        <v>1039558000</v>
      </c>
      <c r="CW78" s="1">
        <v>1116520000</v>
      </c>
      <c r="CX78" s="1">
        <v>896802000</v>
      </c>
    </row>
    <row r="79" spans="1:102" x14ac:dyDescent="0.15">
      <c r="A79" s="1" t="s">
        <v>329</v>
      </c>
      <c r="B79" s="1">
        <v>1240400000</v>
      </c>
      <c r="C79" s="1">
        <v>1037100000</v>
      </c>
      <c r="D79" s="1">
        <v>582400000</v>
      </c>
      <c r="E79" s="1">
        <v>467300000</v>
      </c>
      <c r="F79" s="1">
        <v>432100000</v>
      </c>
      <c r="H79" s="1" t="s">
        <v>329</v>
      </c>
      <c r="I79" s="1">
        <v>807700000</v>
      </c>
      <c r="J79" s="1">
        <v>720000000</v>
      </c>
      <c r="K79" s="1">
        <v>544300000</v>
      </c>
      <c r="L79" s="1">
        <v>444500000</v>
      </c>
      <c r="M79" s="1">
        <v>348185000</v>
      </c>
      <c r="O79" s="1" t="s">
        <v>329</v>
      </c>
      <c r="P79" s="1">
        <v>368145000</v>
      </c>
      <c r="Q79" s="1">
        <v>239199000</v>
      </c>
      <c r="R79" s="1">
        <v>164987000</v>
      </c>
      <c r="S79" s="1">
        <v>92476000</v>
      </c>
      <c r="T79" s="1">
        <v>59812000</v>
      </c>
      <c r="V79" s="1" t="s">
        <v>329</v>
      </c>
      <c r="W79" s="1">
        <v>101622000</v>
      </c>
      <c r="X79" s="1">
        <v>67037000</v>
      </c>
      <c r="Y79" s="1">
        <v>35930000</v>
      </c>
      <c r="Z79" s="1">
        <v>26707000</v>
      </c>
      <c r="AA79" s="1">
        <v>15186000</v>
      </c>
      <c r="AC79" s="1" t="s">
        <v>329</v>
      </c>
      <c r="AD79" s="1">
        <v>257109000</v>
      </c>
      <c r="AE79" s="1">
        <v>147584000</v>
      </c>
      <c r="AF79" s="1">
        <v>93341000</v>
      </c>
      <c r="AG79" s="1">
        <v>61611000</v>
      </c>
      <c r="AH79" s="1">
        <v>39052000</v>
      </c>
      <c r="AJ79" s="1" t="s">
        <v>329</v>
      </c>
      <c r="AK79" s="1">
        <v>597800000</v>
      </c>
      <c r="AL79" s="1">
        <v>540800000</v>
      </c>
      <c r="AM79" s="1">
        <v>495800000</v>
      </c>
      <c r="AN79" s="1">
        <v>495390000</v>
      </c>
      <c r="AO79" s="1">
        <v>472223000</v>
      </c>
      <c r="AQ79" s="1" t="s">
        <v>329</v>
      </c>
      <c r="AR79" s="1">
        <v>244000000</v>
      </c>
      <c r="AS79" s="1">
        <v>349000000</v>
      </c>
      <c r="AT79" s="1">
        <v>838000000</v>
      </c>
      <c r="AU79" s="1">
        <v>809000000</v>
      </c>
      <c r="AV79" s="1">
        <v>649000000</v>
      </c>
      <c r="AX79" s="1" t="s">
        <v>329</v>
      </c>
      <c r="AY79" s="1">
        <v>101491000</v>
      </c>
      <c r="AZ79" s="1">
        <v>39315000</v>
      </c>
      <c r="BA79" s="1">
        <v>30995000</v>
      </c>
      <c r="BC79" s="1" t="s">
        <v>329</v>
      </c>
      <c r="BD79" s="1">
        <v>108998000</v>
      </c>
      <c r="BE79" s="1">
        <v>100179000</v>
      </c>
      <c r="BF79" s="1">
        <v>78034000</v>
      </c>
      <c r="BG79" s="1">
        <v>75825000</v>
      </c>
      <c r="BH79" s="1">
        <v>64412000</v>
      </c>
      <c r="BJ79" s="1" t="s">
        <v>329</v>
      </c>
      <c r="BK79" s="1">
        <v>10146000000</v>
      </c>
      <c r="BL79" s="1">
        <v>11723000000</v>
      </c>
      <c r="BM79" s="1">
        <v>11446000000</v>
      </c>
      <c r="BN79" s="1">
        <v>10503000000</v>
      </c>
      <c r="BO79" s="1">
        <v>10002000000</v>
      </c>
      <c r="BQ79" s="1" t="s">
        <v>329</v>
      </c>
      <c r="BR79" s="1">
        <v>113211000</v>
      </c>
      <c r="BS79" s="1">
        <v>93128000</v>
      </c>
      <c r="BT79" s="1">
        <v>72953000</v>
      </c>
      <c r="BU79" s="1">
        <v>48431000</v>
      </c>
      <c r="BV79" s="1">
        <v>45315000</v>
      </c>
      <c r="BX79" s="1" t="s">
        <v>329</v>
      </c>
      <c r="BY79" s="1">
        <v>283954000</v>
      </c>
      <c r="BZ79" s="1">
        <v>204547000</v>
      </c>
      <c r="CA79" s="1">
        <v>119509000</v>
      </c>
      <c r="CB79" s="1">
        <v>138301000</v>
      </c>
      <c r="CE79" s="1" t="s">
        <v>329</v>
      </c>
      <c r="CF79" s="1">
        <v>146094000</v>
      </c>
      <c r="CG79" s="1">
        <v>111599000</v>
      </c>
      <c r="CH79" s="1">
        <v>87927000</v>
      </c>
      <c r="CI79" s="1">
        <v>74935000</v>
      </c>
      <c r="CJ79" s="1">
        <v>73661000</v>
      </c>
      <c r="CL79" s="1" t="s">
        <v>329</v>
      </c>
      <c r="CM79" s="1">
        <v>136601000</v>
      </c>
      <c r="CN79" s="1">
        <v>115342000</v>
      </c>
      <c r="CO79" s="1">
        <v>94827000</v>
      </c>
      <c r="CP79" s="1">
        <v>68261000</v>
      </c>
      <c r="CQ79" s="1">
        <v>50881000</v>
      </c>
      <c r="CS79" s="1" t="s">
        <v>329</v>
      </c>
      <c r="CT79" s="1">
        <v>146460000</v>
      </c>
      <c r="CU79" s="1">
        <v>153575000</v>
      </c>
      <c r="CV79" s="1">
        <v>171459000</v>
      </c>
      <c r="CW79" s="1">
        <v>157817000</v>
      </c>
      <c r="CX79" s="1">
        <v>140049000</v>
      </c>
    </row>
    <row r="80" spans="1:102" x14ac:dyDescent="0.15">
      <c r="A80" s="1" t="s">
        <v>330</v>
      </c>
      <c r="B80" s="1">
        <v>0</v>
      </c>
      <c r="C80" s="1">
        <v>0</v>
      </c>
      <c r="D80" s="1">
        <v>0</v>
      </c>
      <c r="E80" s="1">
        <v>0</v>
      </c>
      <c r="F80" s="1">
        <v>0</v>
      </c>
      <c r="H80" s="1" t="s">
        <v>330</v>
      </c>
      <c r="I80" s="1">
        <v>175800000</v>
      </c>
      <c r="J80" s="1">
        <v>139800000</v>
      </c>
      <c r="K80" s="1">
        <v>117900000</v>
      </c>
      <c r="L80" s="1">
        <v>90000000</v>
      </c>
      <c r="M80" s="1">
        <v>77291000</v>
      </c>
      <c r="O80" s="1" t="s">
        <v>330</v>
      </c>
      <c r="P80" s="1">
        <v>0</v>
      </c>
      <c r="Q80" s="1">
        <v>0</v>
      </c>
      <c r="R80" s="1">
        <v>0</v>
      </c>
      <c r="S80" s="1">
        <v>0</v>
      </c>
      <c r="T80" s="1">
        <v>0</v>
      </c>
      <c r="V80" s="1" t="s">
        <v>330</v>
      </c>
      <c r="W80" s="1">
        <v>0</v>
      </c>
      <c r="X80" s="1">
        <v>0</v>
      </c>
      <c r="Y80" s="1">
        <v>0</v>
      </c>
      <c r="Z80" s="1">
        <v>0</v>
      </c>
      <c r="AA80" s="1">
        <v>0</v>
      </c>
      <c r="AC80" s="1" t="s">
        <v>330</v>
      </c>
      <c r="AD80" s="1">
        <v>0</v>
      </c>
      <c r="AE80" s="1">
        <v>0</v>
      </c>
      <c r="AF80" s="1">
        <v>0</v>
      </c>
      <c r="AG80" s="1">
        <v>0</v>
      </c>
      <c r="AH80" s="1">
        <v>0</v>
      </c>
      <c r="AJ80" s="1" t="s">
        <v>330</v>
      </c>
      <c r="AK80" s="1">
        <v>0</v>
      </c>
      <c r="AL80" s="1">
        <v>0</v>
      </c>
      <c r="AM80" s="1">
        <v>0</v>
      </c>
      <c r="AN80" s="1">
        <v>0</v>
      </c>
      <c r="AO80" s="1">
        <v>0</v>
      </c>
      <c r="AQ80" s="1" t="s">
        <v>330</v>
      </c>
      <c r="AR80" s="1">
        <v>0</v>
      </c>
      <c r="AS80" s="1">
        <v>0</v>
      </c>
      <c r="AT80" s="1">
        <v>0</v>
      </c>
      <c r="AU80" s="1">
        <v>0</v>
      </c>
      <c r="AV80" s="1">
        <v>0</v>
      </c>
      <c r="AX80" s="1" t="s">
        <v>330</v>
      </c>
      <c r="AY80" s="1">
        <v>0</v>
      </c>
      <c r="AZ80" s="1">
        <v>0</v>
      </c>
      <c r="BA80" s="1">
        <v>0</v>
      </c>
      <c r="BC80" s="1" t="s">
        <v>330</v>
      </c>
      <c r="BD80" s="1">
        <v>0</v>
      </c>
      <c r="BE80" s="1">
        <v>0</v>
      </c>
      <c r="BF80" s="1">
        <v>0</v>
      </c>
      <c r="BG80" s="1">
        <v>0</v>
      </c>
      <c r="BH80" s="1">
        <v>0</v>
      </c>
      <c r="BJ80" s="1" t="s">
        <v>330</v>
      </c>
      <c r="BK80" s="1">
        <v>1559000000</v>
      </c>
      <c r="BL80" s="1">
        <v>1282000000</v>
      </c>
      <c r="BM80" s="1">
        <v>1383000000</v>
      </c>
      <c r="BN80" s="1">
        <v>1846000000</v>
      </c>
      <c r="BO80" s="1">
        <v>1616000000</v>
      </c>
      <c r="BQ80" s="1" t="s">
        <v>330</v>
      </c>
      <c r="BR80" s="1">
        <v>0</v>
      </c>
      <c r="BS80" s="1">
        <v>0</v>
      </c>
      <c r="BT80" s="1">
        <v>0</v>
      </c>
      <c r="BU80" s="1">
        <v>0</v>
      </c>
      <c r="BV80" s="1">
        <v>0</v>
      </c>
      <c r="BX80" s="1" t="s">
        <v>330</v>
      </c>
      <c r="BY80" s="1">
        <v>0</v>
      </c>
      <c r="BZ80" s="1">
        <v>0</v>
      </c>
      <c r="CA80" s="1">
        <v>0</v>
      </c>
      <c r="CB80" s="1">
        <v>0</v>
      </c>
      <c r="CE80" s="1" t="s">
        <v>330</v>
      </c>
      <c r="CF80" s="1">
        <v>0</v>
      </c>
      <c r="CG80" s="1">
        <v>0</v>
      </c>
      <c r="CH80" s="1">
        <v>0</v>
      </c>
      <c r="CI80" s="1">
        <v>0</v>
      </c>
      <c r="CJ80" s="1">
        <v>0</v>
      </c>
      <c r="CL80" s="1" t="s">
        <v>330</v>
      </c>
      <c r="CM80" s="1">
        <v>0</v>
      </c>
      <c r="CN80" s="1">
        <v>0</v>
      </c>
      <c r="CO80" s="1">
        <v>0</v>
      </c>
      <c r="CP80" s="1">
        <v>0</v>
      </c>
      <c r="CQ80" s="1">
        <v>0</v>
      </c>
      <c r="CS80" s="1" t="s">
        <v>330</v>
      </c>
      <c r="CT80" s="1">
        <v>0</v>
      </c>
      <c r="CU80" s="1">
        <v>4023000</v>
      </c>
      <c r="CV80" s="1">
        <v>5892000</v>
      </c>
      <c r="CW80" s="1">
        <v>6548000</v>
      </c>
      <c r="CX80" s="1">
        <v>5746000</v>
      </c>
    </row>
    <row r="81" spans="1:102" x14ac:dyDescent="0.15">
      <c r="A81" s="1" t="s">
        <v>331</v>
      </c>
      <c r="B81" s="1">
        <v>505800000</v>
      </c>
      <c r="C81" s="1">
        <v>344300000</v>
      </c>
      <c r="D81" s="1">
        <v>279300000</v>
      </c>
      <c r="E81" s="1">
        <v>261300000</v>
      </c>
      <c r="F81" s="1">
        <v>169200000</v>
      </c>
      <c r="H81" s="1" t="s">
        <v>331</v>
      </c>
      <c r="I81" s="1">
        <v>65400000</v>
      </c>
      <c r="J81" s="1">
        <v>43300000</v>
      </c>
      <c r="K81" s="1">
        <v>41200000</v>
      </c>
      <c r="L81" s="1">
        <v>36800000</v>
      </c>
      <c r="M81" s="1">
        <v>40067000</v>
      </c>
      <c r="O81" s="1" t="s">
        <v>331</v>
      </c>
      <c r="P81" s="1">
        <v>206174000</v>
      </c>
      <c r="Q81" s="1">
        <v>134467000</v>
      </c>
      <c r="R81" s="1">
        <v>94585000</v>
      </c>
      <c r="S81" s="1">
        <v>47257000</v>
      </c>
      <c r="T81" s="1">
        <v>28027000</v>
      </c>
      <c r="V81" s="1" t="s">
        <v>331</v>
      </c>
      <c r="W81" s="1">
        <v>29954000</v>
      </c>
      <c r="X81" s="1">
        <v>30821000</v>
      </c>
      <c r="Y81" s="1">
        <v>16994000</v>
      </c>
      <c r="Z81" s="1">
        <v>9373000</v>
      </c>
      <c r="AA81" s="1">
        <v>3431000</v>
      </c>
      <c r="AC81" s="1" t="s">
        <v>331</v>
      </c>
      <c r="AD81" s="1">
        <v>88642000</v>
      </c>
      <c r="AE81" s="1">
        <v>63636000</v>
      </c>
      <c r="AF81" s="1">
        <v>38099000</v>
      </c>
      <c r="AG81" s="1">
        <v>27014000</v>
      </c>
      <c r="AH81" s="1">
        <v>15879000</v>
      </c>
      <c r="AJ81" s="1" t="s">
        <v>331</v>
      </c>
      <c r="AK81" s="1">
        <v>46400000</v>
      </c>
      <c r="AL81" s="1">
        <v>50100000</v>
      </c>
      <c r="AM81" s="1">
        <v>59100000</v>
      </c>
      <c r="AN81" s="1">
        <v>74738000</v>
      </c>
      <c r="AO81" s="1">
        <v>81478000</v>
      </c>
      <c r="AQ81" s="1" t="s">
        <v>331</v>
      </c>
      <c r="AR81" s="1">
        <v>343000000</v>
      </c>
      <c r="AS81" s="1">
        <v>467000000</v>
      </c>
      <c r="AT81" s="1">
        <v>305000000</v>
      </c>
      <c r="AU81" s="1">
        <v>522000000</v>
      </c>
      <c r="AV81" s="1">
        <v>428000000</v>
      </c>
      <c r="AX81" s="1" t="s">
        <v>331</v>
      </c>
      <c r="AY81" s="1">
        <v>46859000</v>
      </c>
      <c r="AZ81" s="1">
        <v>28906000</v>
      </c>
      <c r="BA81" s="1">
        <v>12021000</v>
      </c>
      <c r="BC81" s="1" t="s">
        <v>331</v>
      </c>
      <c r="BD81" s="1">
        <v>32112000</v>
      </c>
      <c r="BE81" s="1">
        <v>19142000</v>
      </c>
      <c r="BF81" s="1">
        <v>18692000</v>
      </c>
      <c r="BG81" s="1">
        <v>13974000</v>
      </c>
      <c r="BH81" s="1">
        <v>16524000</v>
      </c>
      <c r="BJ81" s="1" t="s">
        <v>331</v>
      </c>
      <c r="BK81" s="1">
        <v>2889000000</v>
      </c>
      <c r="BL81" s="1">
        <v>1149000000</v>
      </c>
      <c r="BM81" s="1">
        <v>1492000000</v>
      </c>
      <c r="BN81" s="1">
        <v>2940000000</v>
      </c>
      <c r="BO81" s="1">
        <v>1593000000</v>
      </c>
      <c r="BQ81" s="1" t="s">
        <v>331</v>
      </c>
      <c r="BR81" s="1">
        <v>22225000</v>
      </c>
      <c r="BS81" s="1">
        <v>15312000</v>
      </c>
      <c r="BT81" s="1">
        <v>8406000</v>
      </c>
      <c r="BU81" s="1">
        <v>6349000</v>
      </c>
      <c r="BV81" s="1">
        <v>7407000</v>
      </c>
      <c r="BX81" s="1" t="s">
        <v>331</v>
      </c>
      <c r="BY81" s="1">
        <v>71366000</v>
      </c>
      <c r="BZ81" s="1">
        <v>52208000</v>
      </c>
      <c r="CA81" s="1">
        <v>42395000</v>
      </c>
      <c r="CB81" s="1">
        <v>28541000</v>
      </c>
      <c r="CE81" s="1" t="s">
        <v>331</v>
      </c>
      <c r="CF81" s="1">
        <v>63210000</v>
      </c>
      <c r="CG81" s="1">
        <v>49380000</v>
      </c>
      <c r="CH81" s="1">
        <v>37098000</v>
      </c>
      <c r="CI81" s="1">
        <v>22067000</v>
      </c>
      <c r="CJ81" s="1">
        <v>8877000</v>
      </c>
      <c r="CL81" s="1" t="s">
        <v>331</v>
      </c>
      <c r="CM81" s="1">
        <v>100545000</v>
      </c>
      <c r="CN81" s="1">
        <v>76605000</v>
      </c>
      <c r="CO81" s="1">
        <v>55868000</v>
      </c>
      <c r="CP81" s="1">
        <v>45292000</v>
      </c>
      <c r="CQ81" s="1">
        <v>33164000</v>
      </c>
      <c r="CS81" s="1" t="s">
        <v>331</v>
      </c>
      <c r="CT81" s="1">
        <v>69036000</v>
      </c>
      <c r="CU81" s="1">
        <v>103368000</v>
      </c>
      <c r="CV81" s="1">
        <v>96827000</v>
      </c>
      <c r="CW81" s="1">
        <v>100295000</v>
      </c>
      <c r="CX81" s="1">
        <v>34541000</v>
      </c>
    </row>
    <row r="82" spans="1:102" x14ac:dyDescent="0.15">
      <c r="A82" s="1" t="s">
        <v>332</v>
      </c>
      <c r="B82" s="1">
        <v>4647300000</v>
      </c>
      <c r="C82" s="1">
        <v>5129200000</v>
      </c>
      <c r="D82" s="1">
        <v>3664800000</v>
      </c>
      <c r="E82" s="1">
        <v>4132000000</v>
      </c>
      <c r="F82" s="1">
        <v>1976300000</v>
      </c>
      <c r="H82" s="1" t="s">
        <v>332</v>
      </c>
      <c r="I82" s="1">
        <v>3600600000</v>
      </c>
      <c r="J82" s="1">
        <v>2740400000</v>
      </c>
      <c r="K82" s="1">
        <v>2769000000</v>
      </c>
      <c r="L82" s="1">
        <v>2220900000</v>
      </c>
      <c r="M82" s="1">
        <v>1716820000</v>
      </c>
      <c r="O82" s="1" t="s">
        <v>332</v>
      </c>
      <c r="P82" s="1">
        <v>2570952000</v>
      </c>
      <c r="Q82" s="1">
        <v>2292274000</v>
      </c>
      <c r="R82" s="1">
        <v>1171636000</v>
      </c>
      <c r="S82" s="1">
        <v>331388000</v>
      </c>
      <c r="T82" s="1">
        <v>153611000</v>
      </c>
      <c r="V82" s="1" t="s">
        <v>332</v>
      </c>
      <c r="W82" s="1">
        <v>1953419000</v>
      </c>
      <c r="X82" s="1">
        <v>1129954000</v>
      </c>
      <c r="Y82" s="1">
        <v>689872000</v>
      </c>
      <c r="Z82" s="1">
        <v>196737000</v>
      </c>
      <c r="AA82" s="1">
        <v>92024000</v>
      </c>
      <c r="AC82" s="1" t="s">
        <v>332</v>
      </c>
      <c r="AD82" s="1">
        <v>1848303000</v>
      </c>
      <c r="AE82" s="1">
        <v>1581793000</v>
      </c>
      <c r="AF82" s="1">
        <v>496086000</v>
      </c>
      <c r="AG82" s="1">
        <v>387164000</v>
      </c>
      <c r="AH82" s="1">
        <v>142909000</v>
      </c>
      <c r="AJ82" s="1" t="s">
        <v>332</v>
      </c>
      <c r="AK82" s="1">
        <v>2337900000</v>
      </c>
      <c r="AL82" s="1">
        <v>2278600000</v>
      </c>
      <c r="AM82" s="1">
        <v>2134200000</v>
      </c>
      <c r="AN82" s="1">
        <v>2321907000</v>
      </c>
      <c r="AO82" s="1">
        <v>1964431000</v>
      </c>
      <c r="AQ82" s="1" t="s">
        <v>332</v>
      </c>
      <c r="AR82" s="1">
        <v>1538000000</v>
      </c>
      <c r="AS82" s="1">
        <v>3079000000</v>
      </c>
      <c r="AT82" s="1">
        <v>3186000000</v>
      </c>
      <c r="AU82" s="1">
        <v>3493000000</v>
      </c>
      <c r="AV82" s="1">
        <v>5324000000</v>
      </c>
      <c r="AX82" s="1" t="s">
        <v>332</v>
      </c>
      <c r="AY82" s="1">
        <v>1817654000</v>
      </c>
      <c r="AZ82" s="1">
        <v>464057000</v>
      </c>
      <c r="BA82" s="1">
        <v>88716000</v>
      </c>
      <c r="BC82" s="1" t="s">
        <v>332</v>
      </c>
      <c r="BD82" s="1">
        <v>546398000</v>
      </c>
      <c r="BE82" s="1">
        <v>475345000</v>
      </c>
      <c r="BF82" s="1">
        <v>395616000</v>
      </c>
      <c r="BG82" s="1">
        <v>378965000</v>
      </c>
      <c r="BH82" s="1">
        <v>369350000</v>
      </c>
      <c r="BJ82" s="1" t="s">
        <v>332</v>
      </c>
      <c r="BK82" s="1">
        <v>39112000000</v>
      </c>
      <c r="BL82" s="1">
        <v>43573000000</v>
      </c>
      <c r="BM82" s="1">
        <v>47755000000</v>
      </c>
      <c r="BN82" s="1">
        <v>61837000000</v>
      </c>
      <c r="BO82" s="1">
        <v>83703000000</v>
      </c>
      <c r="BQ82" s="1" t="s">
        <v>332</v>
      </c>
      <c r="BR82" s="1">
        <v>1061864000</v>
      </c>
      <c r="BS82" s="1">
        <v>1061431000</v>
      </c>
      <c r="BT82" s="1">
        <v>1146201000</v>
      </c>
      <c r="BU82" s="1">
        <v>481763000</v>
      </c>
      <c r="BV82" s="1">
        <v>355655000</v>
      </c>
      <c r="BX82" s="1" t="s">
        <v>332</v>
      </c>
      <c r="BY82" s="1">
        <v>680282000</v>
      </c>
      <c r="BZ82" s="1">
        <v>469925000</v>
      </c>
      <c r="CA82" s="1">
        <v>213218000</v>
      </c>
      <c r="CB82" s="1">
        <v>244423000</v>
      </c>
      <c r="CE82" s="1" t="s">
        <v>332</v>
      </c>
      <c r="CF82" s="1">
        <v>432736000</v>
      </c>
      <c r="CG82" s="1">
        <v>473435000</v>
      </c>
      <c r="CH82" s="1">
        <v>364596000</v>
      </c>
      <c r="CI82" s="1">
        <v>355777000</v>
      </c>
      <c r="CJ82" s="1">
        <v>173278000</v>
      </c>
      <c r="CL82" s="1" t="s">
        <v>332</v>
      </c>
      <c r="CM82" s="1">
        <v>749438000</v>
      </c>
      <c r="CN82" s="1">
        <v>483793000</v>
      </c>
      <c r="CO82" s="1">
        <v>362962000</v>
      </c>
      <c r="CP82" s="1">
        <v>396788000</v>
      </c>
      <c r="CQ82" s="1">
        <v>111255000</v>
      </c>
      <c r="CS82" s="1" t="s">
        <v>332</v>
      </c>
      <c r="CT82" s="1">
        <v>2409293000</v>
      </c>
      <c r="CU82" s="1">
        <v>1562244000</v>
      </c>
      <c r="CV82" s="1">
        <v>1313736000</v>
      </c>
      <c r="CW82" s="1">
        <v>1381180000</v>
      </c>
      <c r="CX82" s="1">
        <v>1077138000</v>
      </c>
    </row>
    <row r="83" spans="1:102" x14ac:dyDescent="0.15">
      <c r="A83" s="1" t="s">
        <v>333</v>
      </c>
      <c r="B83" s="1">
        <v>581300000</v>
      </c>
      <c r="C83" s="1">
        <v>606800000</v>
      </c>
      <c r="D83" s="1">
        <v>296000000</v>
      </c>
      <c r="E83" s="1">
        <v>273100000</v>
      </c>
      <c r="F83" s="1">
        <v>211100000</v>
      </c>
      <c r="H83" s="1" t="s">
        <v>333</v>
      </c>
      <c r="I83" s="1">
        <v>687600000</v>
      </c>
      <c r="J83" s="1">
        <v>448000000</v>
      </c>
      <c r="K83" s="1">
        <v>344300000</v>
      </c>
      <c r="L83" s="1">
        <v>271400000</v>
      </c>
      <c r="M83" s="1">
        <v>245395000</v>
      </c>
      <c r="O83" s="1" t="s">
        <v>333</v>
      </c>
      <c r="P83" s="1">
        <v>292312000</v>
      </c>
      <c r="Q83" s="1">
        <v>203498000</v>
      </c>
      <c r="R83" s="1">
        <v>136078000</v>
      </c>
      <c r="S83" s="1">
        <v>73735000</v>
      </c>
      <c r="T83" s="1">
        <v>40754000</v>
      </c>
      <c r="V83" s="1" t="s">
        <v>333</v>
      </c>
      <c r="W83" s="1">
        <v>314050000</v>
      </c>
      <c r="X83" s="1">
        <v>166836000</v>
      </c>
      <c r="Y83" s="1">
        <v>101466000</v>
      </c>
      <c r="Z83" s="1">
        <v>73210000</v>
      </c>
      <c r="AA83" s="1">
        <v>51423000</v>
      </c>
      <c r="AC83" s="1" t="s">
        <v>333</v>
      </c>
      <c r="AD83" s="1">
        <v>152915000</v>
      </c>
      <c r="AE83" s="1">
        <v>111853000</v>
      </c>
      <c r="AF83" s="1">
        <v>41046000</v>
      </c>
      <c r="AG83" s="1">
        <v>19765000</v>
      </c>
      <c r="AH83" s="1">
        <v>13139000</v>
      </c>
      <c r="AJ83" s="1" t="s">
        <v>333</v>
      </c>
      <c r="AK83" s="1">
        <v>83400000</v>
      </c>
      <c r="AL83" s="1">
        <v>88100000</v>
      </c>
      <c r="AM83" s="1">
        <v>87700000</v>
      </c>
      <c r="AN83" s="1">
        <v>78514000</v>
      </c>
      <c r="AO83" s="1">
        <v>77767000</v>
      </c>
      <c r="AQ83" s="1" t="s">
        <v>333</v>
      </c>
      <c r="AR83" s="1">
        <v>154000000</v>
      </c>
      <c r="AS83" s="1">
        <v>326000000</v>
      </c>
      <c r="AT83" s="1">
        <v>790000000</v>
      </c>
      <c r="AU83" s="1">
        <v>778000000</v>
      </c>
      <c r="AV83" s="1">
        <v>937000000</v>
      </c>
      <c r="AX83" s="1" t="s">
        <v>333</v>
      </c>
      <c r="AY83" s="1">
        <v>48802000</v>
      </c>
      <c r="AZ83" s="1">
        <v>31399000</v>
      </c>
      <c r="BA83" s="1">
        <v>8329000</v>
      </c>
      <c r="BC83" s="1" t="s">
        <v>333</v>
      </c>
      <c r="BD83" s="1">
        <v>98870000</v>
      </c>
      <c r="BE83" s="1">
        <v>109688000</v>
      </c>
      <c r="BF83" s="1">
        <v>101130000</v>
      </c>
      <c r="BG83" s="1">
        <v>61442000</v>
      </c>
      <c r="BH83" s="1">
        <v>58557000</v>
      </c>
      <c r="BJ83" s="1" t="s">
        <v>333</v>
      </c>
      <c r="BK83" s="1">
        <v>2338000000</v>
      </c>
      <c r="BL83" s="1">
        <v>3374000000</v>
      </c>
      <c r="BM83" s="1">
        <v>2789000000</v>
      </c>
      <c r="BN83" s="1">
        <v>3006000000</v>
      </c>
      <c r="BO83" s="1">
        <v>3322000000</v>
      </c>
      <c r="BQ83" s="1" t="s">
        <v>333</v>
      </c>
      <c r="BR83" s="1">
        <v>20183000</v>
      </c>
      <c r="BS83" s="1">
        <v>18537000</v>
      </c>
      <c r="BT83" s="1">
        <v>16472000</v>
      </c>
      <c r="BU83" s="1">
        <v>15120000</v>
      </c>
      <c r="BV83" s="1">
        <v>9230000</v>
      </c>
      <c r="BX83" s="1" t="s">
        <v>333</v>
      </c>
      <c r="BY83" s="1">
        <v>79875000</v>
      </c>
      <c r="BZ83" s="1">
        <v>31508000</v>
      </c>
      <c r="CA83" s="1">
        <v>17925000</v>
      </c>
      <c r="CB83" s="1">
        <v>18478000</v>
      </c>
      <c r="CE83" s="1" t="s">
        <v>333</v>
      </c>
      <c r="CF83" s="1">
        <v>133976000</v>
      </c>
      <c r="CG83" s="1">
        <v>120292000</v>
      </c>
      <c r="CH83" s="1">
        <v>111654000</v>
      </c>
      <c r="CI83" s="1">
        <v>17523000</v>
      </c>
      <c r="CJ83" s="1">
        <v>8589000</v>
      </c>
      <c r="CL83" s="1" t="s">
        <v>333</v>
      </c>
      <c r="CM83" s="1">
        <v>75363000</v>
      </c>
      <c r="CN83" s="1">
        <v>38920000</v>
      </c>
      <c r="CO83" s="1">
        <v>69694000</v>
      </c>
      <c r="CP83" s="1">
        <v>19852000</v>
      </c>
      <c r="CQ83" s="1">
        <v>13006000</v>
      </c>
      <c r="CS83" s="1" t="s">
        <v>333</v>
      </c>
      <c r="CT83" s="1">
        <v>72097000</v>
      </c>
      <c r="CU83" s="1">
        <v>118021000</v>
      </c>
      <c r="CV83" s="1">
        <v>152570000</v>
      </c>
      <c r="CW83" s="1">
        <v>89163000</v>
      </c>
      <c r="CX83" s="1">
        <v>71357000</v>
      </c>
    </row>
    <row r="84" spans="1:102" x14ac:dyDescent="0.15">
      <c r="A84" s="1" t="s">
        <v>334</v>
      </c>
      <c r="B84" s="1">
        <v>2710100000</v>
      </c>
      <c r="C84" s="1">
        <v>1812900000</v>
      </c>
      <c r="D84" s="1">
        <v>1352300000</v>
      </c>
      <c r="E84" s="1">
        <v>522800000</v>
      </c>
      <c r="F84" s="1">
        <v>238800000</v>
      </c>
      <c r="H84" s="1" t="s">
        <v>334</v>
      </c>
      <c r="I84" s="1">
        <v>0</v>
      </c>
      <c r="J84" s="1">
        <v>93000000</v>
      </c>
      <c r="K84" s="1">
        <v>67200000</v>
      </c>
      <c r="L84" s="1">
        <v>38200000</v>
      </c>
      <c r="M84" s="1">
        <v>14553000</v>
      </c>
      <c r="O84" s="1" t="s">
        <v>334</v>
      </c>
      <c r="P84" s="1">
        <v>416445000</v>
      </c>
      <c r="Q84" s="1">
        <v>83566000</v>
      </c>
      <c r="R84" s="1">
        <v>7722000</v>
      </c>
      <c r="S84" s="1">
        <v>7947000</v>
      </c>
      <c r="T84" s="1">
        <v>8421000</v>
      </c>
      <c r="V84" s="1" t="s">
        <v>334</v>
      </c>
      <c r="W84" s="1">
        <v>23530000</v>
      </c>
      <c r="X84" s="1">
        <v>17167000</v>
      </c>
      <c r="Y84" s="1">
        <v>4083000</v>
      </c>
      <c r="Z84" s="1">
        <v>4083000</v>
      </c>
      <c r="AA84" s="1">
        <v>4083000</v>
      </c>
      <c r="AC84" s="1" t="s">
        <v>334</v>
      </c>
      <c r="AD84" s="1">
        <v>58977000</v>
      </c>
      <c r="AE84" s="1">
        <v>30059000</v>
      </c>
      <c r="AF84" s="1">
        <v>7479000</v>
      </c>
      <c r="AG84" s="1">
        <v>0</v>
      </c>
      <c r="AH84" s="1">
        <v>0</v>
      </c>
      <c r="AJ84" s="1" t="s">
        <v>334</v>
      </c>
      <c r="AK84" s="1">
        <v>0</v>
      </c>
      <c r="AL84" s="1">
        <v>1002200000</v>
      </c>
      <c r="AM84" s="1">
        <v>981900000</v>
      </c>
      <c r="AN84" s="1">
        <v>950572000</v>
      </c>
      <c r="AO84" s="1">
        <v>812012000</v>
      </c>
      <c r="AQ84" s="1" t="s">
        <v>334</v>
      </c>
      <c r="AR84" s="1">
        <v>2867000000</v>
      </c>
      <c r="AS84" s="1">
        <v>2585000000</v>
      </c>
      <c r="AT84" s="1">
        <v>8450000000</v>
      </c>
      <c r="AU84" s="1">
        <v>8319000000</v>
      </c>
      <c r="AV84" s="1">
        <v>8627000000</v>
      </c>
      <c r="AX84" s="1" t="s">
        <v>334</v>
      </c>
      <c r="AY84" s="1">
        <v>108193000</v>
      </c>
      <c r="AZ84" s="1">
        <v>0</v>
      </c>
      <c r="BA84" s="1">
        <v>0</v>
      </c>
      <c r="BC84" s="1" t="s">
        <v>334</v>
      </c>
      <c r="BD84" s="1">
        <v>7447000</v>
      </c>
      <c r="BE84" s="1">
        <v>7447000</v>
      </c>
      <c r="BF84" s="1">
        <v>7447000</v>
      </c>
      <c r="BG84" s="1">
        <v>7225000</v>
      </c>
      <c r="BH84" s="1">
        <v>1549000</v>
      </c>
      <c r="BJ84" s="1" t="s">
        <v>334</v>
      </c>
      <c r="BK84" s="1">
        <v>38168000000</v>
      </c>
      <c r="BL84" s="1">
        <v>33806000000</v>
      </c>
      <c r="BM84" s="1">
        <v>33529000000</v>
      </c>
      <c r="BN84" s="1">
        <v>31706000000</v>
      </c>
      <c r="BO84" s="1">
        <v>29766000000</v>
      </c>
      <c r="BQ84" s="1" t="s">
        <v>334</v>
      </c>
      <c r="BR84" s="1">
        <v>123717000</v>
      </c>
      <c r="BS84" s="1">
        <v>123717000</v>
      </c>
      <c r="BT84" s="1">
        <v>82400000</v>
      </c>
      <c r="BU84" s="1">
        <v>82400000</v>
      </c>
      <c r="BV84" s="1">
        <v>69217000</v>
      </c>
      <c r="BX84" s="1" t="s">
        <v>334</v>
      </c>
      <c r="BY84" s="1">
        <v>1271195000</v>
      </c>
      <c r="BZ84" s="1">
        <v>1270733000</v>
      </c>
      <c r="CA84" s="1">
        <v>1270120000</v>
      </c>
      <c r="CB84" s="1">
        <v>1270937000</v>
      </c>
      <c r="CE84" s="1" t="s">
        <v>334</v>
      </c>
      <c r="CF84" s="1">
        <v>515258000</v>
      </c>
      <c r="CG84" s="1">
        <v>213601000</v>
      </c>
      <c r="CH84" s="1">
        <v>97866000</v>
      </c>
      <c r="CI84" s="1">
        <v>88420000</v>
      </c>
      <c r="CJ84" s="1">
        <v>83164000</v>
      </c>
      <c r="CL84" s="1" t="s">
        <v>334</v>
      </c>
      <c r="CM84" s="1">
        <v>261614000</v>
      </c>
      <c r="CN84" s="1">
        <v>54414000</v>
      </c>
      <c r="CO84" s="1">
        <v>54138000</v>
      </c>
      <c r="CP84" s="1">
        <v>0</v>
      </c>
      <c r="CQ84" s="1">
        <v>265000</v>
      </c>
      <c r="CS84" s="1" t="s">
        <v>334</v>
      </c>
      <c r="CT84" s="1">
        <v>1060023000</v>
      </c>
      <c r="CU84" s="1">
        <v>1364886000</v>
      </c>
      <c r="CV84" s="1">
        <v>1205292000</v>
      </c>
      <c r="CW84" s="1">
        <v>999804000</v>
      </c>
      <c r="CX84" s="1">
        <v>984661000</v>
      </c>
    </row>
    <row r="85" spans="1:102" x14ac:dyDescent="0.15">
      <c r="A85" s="1" t="s">
        <v>335</v>
      </c>
      <c r="B85" s="1">
        <v>498600000</v>
      </c>
      <c r="C85" s="1">
        <v>358200000</v>
      </c>
      <c r="D85" s="1">
        <v>280600000</v>
      </c>
      <c r="E85" s="1">
        <v>140800000</v>
      </c>
      <c r="F85" s="1">
        <v>53700000</v>
      </c>
      <c r="H85" s="1" t="s">
        <v>335</v>
      </c>
      <c r="I85" s="1">
        <v>0</v>
      </c>
      <c r="J85" s="1">
        <v>31600000</v>
      </c>
      <c r="K85" s="1">
        <v>31100000</v>
      </c>
      <c r="L85" s="1">
        <v>22100000</v>
      </c>
      <c r="M85" s="1">
        <v>16255000</v>
      </c>
      <c r="O85" s="1" t="s">
        <v>335</v>
      </c>
      <c r="P85" s="1">
        <v>97336000</v>
      </c>
      <c r="Q85" s="1">
        <v>15677000</v>
      </c>
      <c r="R85" s="1">
        <v>527000</v>
      </c>
      <c r="S85" s="1">
        <v>1048000</v>
      </c>
      <c r="T85" s="1">
        <v>1736000</v>
      </c>
      <c r="V85" s="1" t="s">
        <v>335</v>
      </c>
      <c r="W85" s="1">
        <v>1254000</v>
      </c>
      <c r="X85" s="1">
        <v>2800000</v>
      </c>
      <c r="Y85" s="1">
        <v>31000</v>
      </c>
      <c r="Z85" s="1">
        <v>156000</v>
      </c>
      <c r="AA85" s="1">
        <v>673000</v>
      </c>
      <c r="AC85" s="1" t="s">
        <v>335</v>
      </c>
      <c r="AD85" s="1">
        <v>32129000</v>
      </c>
      <c r="AE85" s="1">
        <v>24024000</v>
      </c>
      <c r="AF85" s="1">
        <v>8708000</v>
      </c>
      <c r="AG85" s="1">
        <v>0</v>
      </c>
      <c r="AH85" s="1">
        <v>0</v>
      </c>
      <c r="AJ85" s="1" t="s">
        <v>335</v>
      </c>
      <c r="AK85" s="1">
        <v>0</v>
      </c>
      <c r="AL85" s="1">
        <v>38500000</v>
      </c>
      <c r="AM85" s="1">
        <v>42800000</v>
      </c>
      <c r="AN85" s="1">
        <v>40967000</v>
      </c>
      <c r="AO85" s="1">
        <v>18395000</v>
      </c>
      <c r="AQ85" s="1" t="s">
        <v>335</v>
      </c>
      <c r="AR85" s="1">
        <v>1116000000</v>
      </c>
      <c r="AS85" s="1">
        <v>1067000000</v>
      </c>
      <c r="AT85" s="1">
        <v>2250000000</v>
      </c>
      <c r="AU85" s="1">
        <v>2643000000</v>
      </c>
      <c r="AV85" s="1">
        <v>3004000000</v>
      </c>
      <c r="AX85" s="1" t="s">
        <v>335</v>
      </c>
      <c r="AY85" s="1">
        <v>15807000</v>
      </c>
      <c r="AZ85" s="1">
        <v>470000</v>
      </c>
      <c r="BA85" s="1">
        <v>263000</v>
      </c>
      <c r="BC85" s="1" t="s">
        <v>335</v>
      </c>
      <c r="BD85" s="1">
        <v>6545000</v>
      </c>
      <c r="BE85" s="1">
        <v>12006000</v>
      </c>
      <c r="BF85" s="1">
        <v>16795000</v>
      </c>
      <c r="BG85" s="1">
        <v>21976000</v>
      </c>
      <c r="BH85" s="1">
        <v>12401000</v>
      </c>
      <c r="BJ85" s="1" t="s">
        <v>335</v>
      </c>
      <c r="BK85" s="1">
        <v>3619000000</v>
      </c>
      <c r="BL85" s="1">
        <v>1576000000</v>
      </c>
      <c r="BM85" s="1">
        <v>2201000000</v>
      </c>
      <c r="BN85" s="1">
        <v>2552000000</v>
      </c>
      <c r="BO85" s="1">
        <v>2539000000</v>
      </c>
      <c r="BQ85" s="1" t="s">
        <v>335</v>
      </c>
      <c r="BR85" s="1">
        <v>17866000</v>
      </c>
      <c r="BS85" s="1">
        <v>23676000</v>
      </c>
      <c r="BT85" s="1">
        <v>9143000</v>
      </c>
      <c r="BU85" s="1">
        <v>14732000</v>
      </c>
      <c r="BV85" s="1">
        <v>15664000</v>
      </c>
      <c r="BX85" s="1" t="s">
        <v>335</v>
      </c>
      <c r="BY85" s="1">
        <v>149484000</v>
      </c>
      <c r="BZ85" s="1">
        <v>201592000</v>
      </c>
      <c r="CA85" s="1">
        <v>259123000</v>
      </c>
      <c r="CB85" s="1">
        <v>330115000</v>
      </c>
      <c r="CE85" s="1" t="s">
        <v>335</v>
      </c>
      <c r="CF85" s="1">
        <v>111591000</v>
      </c>
      <c r="CG85" s="1">
        <v>44296000</v>
      </c>
      <c r="CH85" s="1">
        <v>28561000</v>
      </c>
      <c r="CI85" s="1">
        <v>23955000</v>
      </c>
      <c r="CJ85" s="1">
        <v>16640000</v>
      </c>
      <c r="CL85" s="1" t="s">
        <v>335</v>
      </c>
      <c r="CM85" s="1">
        <v>71536000</v>
      </c>
      <c r="CN85" s="1">
        <v>13193000</v>
      </c>
      <c r="CO85" s="1">
        <v>15508000</v>
      </c>
      <c r="CP85" s="1">
        <v>0</v>
      </c>
      <c r="CQ85" s="1">
        <v>1031000</v>
      </c>
      <c r="CS85" s="1" t="s">
        <v>335</v>
      </c>
      <c r="CT85" s="1">
        <v>79511000</v>
      </c>
      <c r="CU85" s="1">
        <v>126067000</v>
      </c>
      <c r="CV85" s="1">
        <v>134420000</v>
      </c>
      <c r="CW85" s="1">
        <v>143162000</v>
      </c>
      <c r="CX85" s="1">
        <v>187388000</v>
      </c>
    </row>
    <row r="86" spans="1:102" x14ac:dyDescent="0.15">
      <c r="A86" s="1" t="s">
        <v>336</v>
      </c>
      <c r="B86" s="1">
        <v>3208700000</v>
      </c>
      <c r="C86" s="1">
        <v>2171100000</v>
      </c>
      <c r="D86" s="1">
        <v>1632900000</v>
      </c>
      <c r="E86" s="1">
        <v>663600000</v>
      </c>
      <c r="F86" s="1">
        <v>292500000</v>
      </c>
      <c r="H86" s="1" t="s">
        <v>336</v>
      </c>
      <c r="I86" s="1">
        <v>188700000</v>
      </c>
      <c r="J86" s="1">
        <v>124600000</v>
      </c>
      <c r="K86" s="1">
        <v>98300000</v>
      </c>
      <c r="L86" s="1">
        <v>60300000</v>
      </c>
      <c r="M86" s="1">
        <v>30808000</v>
      </c>
      <c r="O86" s="1" t="s">
        <v>336</v>
      </c>
      <c r="P86" s="1">
        <v>513781000</v>
      </c>
      <c r="Q86" s="1">
        <v>99243000</v>
      </c>
      <c r="R86" s="1">
        <v>8249000</v>
      </c>
      <c r="S86" s="1">
        <v>8995000</v>
      </c>
      <c r="T86" s="1">
        <v>10157000</v>
      </c>
      <c r="V86" s="1" t="s">
        <v>336</v>
      </c>
      <c r="W86" s="1">
        <v>24784000</v>
      </c>
      <c r="X86" s="1">
        <v>19967000</v>
      </c>
      <c r="Y86" s="1">
        <v>4114000</v>
      </c>
      <c r="Z86" s="1">
        <v>4239000</v>
      </c>
      <c r="AA86" s="1">
        <v>4756000</v>
      </c>
      <c r="AC86" s="1" t="s">
        <v>336</v>
      </c>
      <c r="AD86" s="1">
        <v>91106000</v>
      </c>
      <c r="AE86" s="1">
        <v>54083000</v>
      </c>
      <c r="AF86" s="1">
        <v>16187000</v>
      </c>
      <c r="AG86" s="1">
        <v>0</v>
      </c>
      <c r="AH86" s="1">
        <v>0</v>
      </c>
      <c r="AJ86" s="1" t="s">
        <v>336</v>
      </c>
      <c r="AK86" s="1">
        <v>1257200000</v>
      </c>
      <c r="AL86" s="1">
        <v>1040700000</v>
      </c>
      <c r="AM86" s="1">
        <v>1024700000</v>
      </c>
      <c r="AN86" s="1">
        <v>991539000</v>
      </c>
      <c r="AO86" s="1">
        <v>830407000</v>
      </c>
      <c r="AQ86" s="1" t="s">
        <v>336</v>
      </c>
      <c r="AR86" s="1">
        <v>3983000000</v>
      </c>
      <c r="AS86" s="1">
        <v>3652000000</v>
      </c>
      <c r="AT86" s="1">
        <v>10700000000</v>
      </c>
      <c r="AU86" s="1">
        <v>10962000000</v>
      </c>
      <c r="AV86" s="1">
        <v>11631000000</v>
      </c>
      <c r="AX86" s="1" t="s">
        <v>336</v>
      </c>
      <c r="AY86" s="1">
        <v>124000000</v>
      </c>
      <c r="AZ86" s="1">
        <v>470000</v>
      </c>
      <c r="BA86" s="1">
        <v>263000</v>
      </c>
      <c r="BC86" s="1" t="s">
        <v>336</v>
      </c>
      <c r="BD86" s="1">
        <v>13992000</v>
      </c>
      <c r="BE86" s="1">
        <v>19453000</v>
      </c>
      <c r="BF86" s="1">
        <v>24242000</v>
      </c>
      <c r="BG86" s="1">
        <v>29201000</v>
      </c>
      <c r="BH86" s="1">
        <v>13950000</v>
      </c>
      <c r="BJ86" s="1" t="s">
        <v>336</v>
      </c>
      <c r="BK86" s="1">
        <v>41787000000</v>
      </c>
      <c r="BL86" s="1">
        <v>35382000000</v>
      </c>
      <c r="BM86" s="1">
        <v>35730000000</v>
      </c>
      <c r="BN86" s="1">
        <v>34258000000</v>
      </c>
      <c r="BO86" s="1">
        <v>32305000000</v>
      </c>
      <c r="BQ86" s="1" t="s">
        <v>336</v>
      </c>
      <c r="BR86" s="1">
        <v>141583000</v>
      </c>
      <c r="BS86" s="1">
        <v>147393000</v>
      </c>
      <c r="BT86" s="1">
        <v>91543000</v>
      </c>
      <c r="BU86" s="1">
        <v>97132000</v>
      </c>
      <c r="BV86" s="1">
        <v>84881000</v>
      </c>
      <c r="BX86" s="1" t="s">
        <v>336</v>
      </c>
      <c r="BY86" s="1">
        <v>1420679000</v>
      </c>
      <c r="BZ86" s="1">
        <v>1472325000</v>
      </c>
      <c r="CA86" s="1">
        <v>1529243000</v>
      </c>
      <c r="CB86" s="1">
        <v>1601052000</v>
      </c>
      <c r="CE86" s="1" t="s">
        <v>336</v>
      </c>
      <c r="CF86" s="1">
        <v>626849000</v>
      </c>
      <c r="CG86" s="1">
        <v>257897000</v>
      </c>
      <c r="CH86" s="1">
        <v>126427000</v>
      </c>
      <c r="CI86" s="1">
        <v>112375000</v>
      </c>
      <c r="CJ86" s="1">
        <v>99804000</v>
      </c>
      <c r="CL86" s="1" t="s">
        <v>336</v>
      </c>
      <c r="CM86" s="1">
        <v>333150000</v>
      </c>
      <c r="CN86" s="1">
        <v>67607000</v>
      </c>
      <c r="CO86" s="1">
        <v>69646000</v>
      </c>
      <c r="CP86" s="1">
        <v>0</v>
      </c>
      <c r="CQ86" s="1">
        <v>1296000</v>
      </c>
      <c r="CS86" s="1" t="s">
        <v>336</v>
      </c>
      <c r="CT86" s="1">
        <v>1139534000</v>
      </c>
      <c r="CU86" s="1">
        <v>1490953000</v>
      </c>
      <c r="CV86" s="1">
        <v>1339712000</v>
      </c>
      <c r="CW86" s="1">
        <v>1142966000</v>
      </c>
      <c r="CX86" s="1">
        <v>1172049000</v>
      </c>
    </row>
    <row r="87" spans="1:102" x14ac:dyDescent="0.15">
      <c r="A87" s="1" t="s">
        <v>337</v>
      </c>
      <c r="B87" s="1">
        <v>888300000</v>
      </c>
      <c r="C87" s="1">
        <v>554400000</v>
      </c>
      <c r="D87" s="1">
        <v>575400000</v>
      </c>
      <c r="E87" s="1">
        <v>547500000</v>
      </c>
      <c r="F87" s="1">
        <v>789300000</v>
      </c>
      <c r="H87" s="1" t="s">
        <v>337</v>
      </c>
      <c r="I87" s="1">
        <v>440800000</v>
      </c>
      <c r="J87" s="1">
        <v>118300000</v>
      </c>
      <c r="K87" s="1">
        <v>144300000</v>
      </c>
      <c r="L87" s="1">
        <v>67000000</v>
      </c>
      <c r="M87" s="1">
        <v>98022000</v>
      </c>
      <c r="O87" s="1" t="s">
        <v>337</v>
      </c>
      <c r="P87" s="1">
        <v>23632000</v>
      </c>
      <c r="Q87" s="1">
        <v>2500000</v>
      </c>
      <c r="R87" s="1">
        <v>1000000</v>
      </c>
      <c r="S87" s="1">
        <v>0</v>
      </c>
      <c r="T87" s="1">
        <v>0</v>
      </c>
      <c r="V87" s="1" t="s">
        <v>337</v>
      </c>
      <c r="W87" s="1">
        <v>0</v>
      </c>
      <c r="X87" s="1">
        <v>0</v>
      </c>
      <c r="Y87" s="1">
        <v>0</v>
      </c>
      <c r="Z87" s="1">
        <v>0</v>
      </c>
      <c r="AA87" s="1">
        <v>0</v>
      </c>
      <c r="AC87" s="1" t="s">
        <v>337</v>
      </c>
      <c r="AD87" s="1">
        <v>0</v>
      </c>
      <c r="AE87" s="1">
        <v>0</v>
      </c>
      <c r="AF87" s="1">
        <v>0</v>
      </c>
      <c r="AG87" s="1">
        <v>0</v>
      </c>
      <c r="AH87" s="1">
        <v>0</v>
      </c>
      <c r="AJ87" s="1" t="s">
        <v>337</v>
      </c>
      <c r="AK87" s="1">
        <v>2089700000</v>
      </c>
      <c r="AL87" s="1">
        <v>2311900000</v>
      </c>
      <c r="AM87" s="1">
        <v>2368800000</v>
      </c>
      <c r="AN87" s="1">
        <v>2287345000</v>
      </c>
      <c r="AO87" s="1">
        <v>2437315000</v>
      </c>
      <c r="AQ87" s="1" t="s">
        <v>337</v>
      </c>
      <c r="AR87" s="1">
        <v>185000000</v>
      </c>
      <c r="AS87" s="1">
        <v>187000000</v>
      </c>
      <c r="AT87" s="1">
        <v>216000000</v>
      </c>
      <c r="AU87" s="1">
        <v>309000000</v>
      </c>
      <c r="AV87" s="1">
        <v>158000000</v>
      </c>
      <c r="AX87" s="1" t="s">
        <v>337</v>
      </c>
      <c r="AY87" s="1">
        <v>374000</v>
      </c>
      <c r="AZ87" s="1">
        <v>0</v>
      </c>
      <c r="BA87" s="1">
        <v>0</v>
      </c>
      <c r="BC87" s="1" t="s">
        <v>337</v>
      </c>
      <c r="BD87" s="1">
        <v>111198000</v>
      </c>
      <c r="BE87" s="1">
        <v>98458000</v>
      </c>
      <c r="BF87" s="1">
        <v>119508000</v>
      </c>
      <c r="BG87" s="1">
        <v>79210000</v>
      </c>
      <c r="BH87" s="1">
        <v>67224000</v>
      </c>
      <c r="BJ87" s="1" t="s">
        <v>337</v>
      </c>
      <c r="BK87" s="1">
        <v>0</v>
      </c>
      <c r="BL87" s="1">
        <v>1278000000</v>
      </c>
      <c r="BM87" s="1">
        <v>1200000000</v>
      </c>
      <c r="BN87" s="1">
        <v>1096000000</v>
      </c>
      <c r="BO87" s="1">
        <v>983000000</v>
      </c>
      <c r="BQ87" s="1" t="s">
        <v>337</v>
      </c>
      <c r="BR87" s="1">
        <v>300662000</v>
      </c>
      <c r="BS87" s="1">
        <v>202190000</v>
      </c>
      <c r="BT87" s="1">
        <v>54408000</v>
      </c>
      <c r="BU87" s="1">
        <v>24261000</v>
      </c>
      <c r="BV87" s="1">
        <v>27407000</v>
      </c>
      <c r="BX87" s="1" t="s">
        <v>337</v>
      </c>
      <c r="BY87" s="1">
        <v>0</v>
      </c>
      <c r="BZ87" s="1">
        <v>0</v>
      </c>
      <c r="CA87" s="1">
        <v>0</v>
      </c>
      <c r="CB87" s="1">
        <v>0</v>
      </c>
      <c r="CE87" s="1" t="s">
        <v>337</v>
      </c>
      <c r="CF87" s="1">
        <v>34068000</v>
      </c>
      <c r="CG87" s="1">
        <v>10124000</v>
      </c>
      <c r="CH87" s="1">
        <v>22887000</v>
      </c>
      <c r="CI87" s="1">
        <v>44892000</v>
      </c>
      <c r="CJ87" s="1">
        <v>1102000</v>
      </c>
      <c r="CL87" s="1" t="s">
        <v>337</v>
      </c>
      <c r="CM87" s="1">
        <v>0</v>
      </c>
      <c r="CN87" s="1">
        <v>0</v>
      </c>
      <c r="CO87" s="1">
        <v>0</v>
      </c>
      <c r="CP87" s="1">
        <v>0</v>
      </c>
      <c r="CQ87" s="1">
        <v>0</v>
      </c>
      <c r="CS87" s="1" t="s">
        <v>337</v>
      </c>
      <c r="CT87" s="1">
        <v>0</v>
      </c>
      <c r="CU87" s="1">
        <v>0</v>
      </c>
      <c r="CV87" s="1">
        <v>0</v>
      </c>
      <c r="CW87" s="1">
        <v>0</v>
      </c>
      <c r="CX87" s="1">
        <v>0</v>
      </c>
    </row>
    <row r="88" spans="1:102" x14ac:dyDescent="0.15">
      <c r="A88" s="1" t="s">
        <v>338</v>
      </c>
      <c r="B88" s="1">
        <v>0</v>
      </c>
      <c r="C88" s="1">
        <v>0</v>
      </c>
      <c r="D88" s="1">
        <v>0</v>
      </c>
      <c r="E88" s="1">
        <v>0</v>
      </c>
      <c r="F88" s="1">
        <v>0</v>
      </c>
      <c r="H88" s="1" t="s">
        <v>338</v>
      </c>
      <c r="I88" s="1">
        <v>342300000</v>
      </c>
      <c r="J88" s="1">
        <v>245200000</v>
      </c>
      <c r="K88" s="1">
        <v>232600000</v>
      </c>
      <c r="L88" s="1">
        <v>255000000</v>
      </c>
      <c r="M88" s="1">
        <v>146932000</v>
      </c>
      <c r="O88" s="1" t="s">
        <v>338</v>
      </c>
      <c r="P88" s="1">
        <v>0</v>
      </c>
      <c r="Q88" s="1">
        <v>0</v>
      </c>
      <c r="R88" s="1">
        <v>0</v>
      </c>
      <c r="S88" s="1">
        <v>0</v>
      </c>
      <c r="T88" s="1">
        <v>0</v>
      </c>
      <c r="V88" s="1" t="s">
        <v>338</v>
      </c>
      <c r="W88" s="1">
        <v>0</v>
      </c>
      <c r="X88" s="1">
        <v>0</v>
      </c>
      <c r="Y88" s="1">
        <v>0</v>
      </c>
      <c r="Z88" s="1">
        <v>0</v>
      </c>
      <c r="AA88" s="1">
        <v>0</v>
      </c>
      <c r="AC88" s="1" t="s">
        <v>338</v>
      </c>
      <c r="AD88" s="1">
        <v>0</v>
      </c>
      <c r="AE88" s="1">
        <v>0</v>
      </c>
      <c r="AF88" s="1">
        <v>0</v>
      </c>
      <c r="AG88" s="1">
        <v>0</v>
      </c>
      <c r="AH88" s="1">
        <v>0</v>
      </c>
      <c r="AJ88" s="1" t="s">
        <v>338</v>
      </c>
      <c r="AK88" s="1">
        <v>51700000</v>
      </c>
      <c r="AL88" s="1">
        <v>34400000</v>
      </c>
      <c r="AM88" s="1">
        <v>55300000</v>
      </c>
      <c r="AN88" s="1">
        <v>84688000</v>
      </c>
      <c r="AO88" s="1">
        <v>119431000</v>
      </c>
      <c r="AQ88" s="1" t="s">
        <v>338</v>
      </c>
      <c r="AR88" s="1">
        <v>355000000</v>
      </c>
      <c r="AS88" s="1">
        <v>149000000</v>
      </c>
      <c r="AT88" s="1">
        <v>577000000</v>
      </c>
      <c r="AU88" s="1">
        <v>592000000</v>
      </c>
      <c r="AV88" s="1">
        <v>0</v>
      </c>
      <c r="AX88" s="1" t="s">
        <v>338</v>
      </c>
      <c r="AY88" s="1">
        <v>0</v>
      </c>
      <c r="AZ88" s="1">
        <v>0</v>
      </c>
      <c r="BA88" s="1">
        <v>0</v>
      </c>
      <c r="BC88" s="1" t="s">
        <v>338</v>
      </c>
      <c r="BD88" s="1">
        <v>25087000</v>
      </c>
      <c r="BE88" s="1">
        <v>15811000</v>
      </c>
      <c r="BF88" s="1">
        <v>18830000</v>
      </c>
      <c r="BG88" s="1">
        <v>26387000</v>
      </c>
      <c r="BH88" s="1">
        <v>25066000</v>
      </c>
      <c r="BJ88" s="1" t="s">
        <v>338</v>
      </c>
      <c r="BK88" s="1">
        <v>4360000000</v>
      </c>
      <c r="BL88" s="1">
        <v>81000000</v>
      </c>
      <c r="BM88" s="1">
        <v>95000000</v>
      </c>
      <c r="BN88" s="1">
        <v>141000000</v>
      </c>
      <c r="BO88" s="1">
        <v>271000000</v>
      </c>
      <c r="BQ88" s="1" t="s">
        <v>338</v>
      </c>
      <c r="BR88" s="1">
        <v>47167000</v>
      </c>
      <c r="BS88" s="1">
        <v>32809000</v>
      </c>
      <c r="BT88" s="1">
        <v>24451000</v>
      </c>
      <c r="BU88" s="1">
        <v>23481000</v>
      </c>
      <c r="BV88" s="1">
        <v>19343000</v>
      </c>
      <c r="BX88" s="1" t="s">
        <v>338</v>
      </c>
      <c r="BY88" s="1">
        <v>16811000</v>
      </c>
      <c r="BZ88" s="1">
        <v>20460000</v>
      </c>
      <c r="CA88" s="1">
        <v>10678000</v>
      </c>
      <c r="CB88" s="1">
        <v>9850000</v>
      </c>
      <c r="CE88" s="1" t="s">
        <v>338</v>
      </c>
      <c r="CF88" s="1">
        <v>0</v>
      </c>
      <c r="CG88" s="1">
        <v>0</v>
      </c>
      <c r="CH88" s="1">
        <v>0</v>
      </c>
      <c r="CI88" s="1">
        <v>0</v>
      </c>
      <c r="CJ88" s="1">
        <v>0</v>
      </c>
      <c r="CL88" s="1" t="s">
        <v>338</v>
      </c>
      <c r="CM88" s="1">
        <v>0</v>
      </c>
      <c r="CN88" s="1">
        <v>0</v>
      </c>
      <c r="CO88" s="1">
        <v>0</v>
      </c>
      <c r="CP88" s="1">
        <v>0</v>
      </c>
      <c r="CQ88" s="1">
        <v>0</v>
      </c>
      <c r="CS88" s="1" t="s">
        <v>338</v>
      </c>
      <c r="CT88" s="1">
        <v>0</v>
      </c>
      <c r="CU88" s="1">
        <v>0</v>
      </c>
      <c r="CV88" s="1">
        <v>0</v>
      </c>
      <c r="CW88" s="1">
        <v>0</v>
      </c>
      <c r="CX88" s="1">
        <v>0</v>
      </c>
    </row>
    <row r="89" spans="1:102" x14ac:dyDescent="0.15">
      <c r="A89" s="1" t="s">
        <v>339</v>
      </c>
      <c r="B89" s="1">
        <v>916000000</v>
      </c>
      <c r="C89" s="1">
        <v>603900000</v>
      </c>
      <c r="D89" s="1">
        <v>423100000</v>
      </c>
      <c r="E89" s="1">
        <v>206800000</v>
      </c>
      <c r="F89" s="1">
        <v>169100000</v>
      </c>
      <c r="H89" s="1" t="s">
        <v>339</v>
      </c>
      <c r="I89" s="1">
        <v>659100000</v>
      </c>
      <c r="J89" s="1">
        <v>368000000</v>
      </c>
      <c r="K89" s="1">
        <v>297000000</v>
      </c>
      <c r="L89" s="1">
        <v>203400000</v>
      </c>
      <c r="M89" s="1">
        <v>19939000</v>
      </c>
      <c r="O89" s="1" t="s">
        <v>339</v>
      </c>
      <c r="P89" s="1">
        <v>217704000</v>
      </c>
      <c r="Q89" s="1">
        <v>135018000</v>
      </c>
      <c r="R89" s="1">
        <v>87943000</v>
      </c>
      <c r="S89" s="1">
        <v>19101000</v>
      </c>
      <c r="T89" s="1">
        <v>13181000</v>
      </c>
      <c r="V89" s="1" t="s">
        <v>339</v>
      </c>
      <c r="W89" s="1">
        <v>79818000</v>
      </c>
      <c r="X89" s="1">
        <v>63894000</v>
      </c>
      <c r="Y89" s="1">
        <v>35372000</v>
      </c>
      <c r="Z89" s="1">
        <v>24194000</v>
      </c>
      <c r="AA89" s="1">
        <v>14940000</v>
      </c>
      <c r="AC89" s="1" t="s">
        <v>339</v>
      </c>
      <c r="AD89" s="1">
        <v>165307000</v>
      </c>
      <c r="AE89" s="1">
        <v>85729000</v>
      </c>
      <c r="AF89" s="1">
        <v>50843000</v>
      </c>
      <c r="AG89" s="1">
        <v>40852000</v>
      </c>
      <c r="AH89" s="1">
        <v>26854000</v>
      </c>
      <c r="AJ89" s="1" t="s">
        <v>339</v>
      </c>
      <c r="AK89" s="1">
        <v>80300000</v>
      </c>
      <c r="AL89" s="1">
        <v>85500000</v>
      </c>
      <c r="AM89" s="1">
        <v>94200000</v>
      </c>
      <c r="AN89" s="1">
        <v>64220000</v>
      </c>
      <c r="AO89" s="1">
        <v>33575000</v>
      </c>
      <c r="AQ89" s="1" t="s">
        <v>339</v>
      </c>
      <c r="AR89" s="1">
        <v>146000000</v>
      </c>
      <c r="AS89" s="1">
        <v>342000000</v>
      </c>
      <c r="AT89" s="1">
        <v>469000000</v>
      </c>
      <c r="AU89" s="1">
        <v>-375000000</v>
      </c>
      <c r="AV89" s="1">
        <v>124000000</v>
      </c>
      <c r="AX89" s="1" t="s">
        <v>339</v>
      </c>
      <c r="AY89" s="1">
        <v>51351000</v>
      </c>
      <c r="AZ89" s="1">
        <v>24634000</v>
      </c>
      <c r="BA89" s="1">
        <v>15146000</v>
      </c>
      <c r="BC89" s="1" t="s">
        <v>339</v>
      </c>
      <c r="BD89" s="1">
        <v>19014000</v>
      </c>
      <c r="BE89" s="1">
        <v>18064000</v>
      </c>
      <c r="BF89" s="1">
        <v>16282000</v>
      </c>
      <c r="BG89" s="1">
        <v>10475000</v>
      </c>
      <c r="BH89" s="1">
        <v>3378000</v>
      </c>
      <c r="BJ89" s="1" t="s">
        <v>339</v>
      </c>
      <c r="BK89" s="1">
        <v>9900000000</v>
      </c>
      <c r="BL89" s="1">
        <v>11165000000</v>
      </c>
      <c r="BM89" s="1">
        <v>10224000000</v>
      </c>
      <c r="BN89" s="1">
        <v>8446000000</v>
      </c>
      <c r="BO89" s="1">
        <v>9234000000</v>
      </c>
      <c r="BQ89" s="1" t="s">
        <v>339</v>
      </c>
      <c r="BR89" s="1">
        <v>121743000</v>
      </c>
      <c r="BS89" s="1">
        <v>99992000</v>
      </c>
      <c r="BT89" s="1">
        <v>72091000</v>
      </c>
      <c r="BU89" s="1">
        <v>31863000</v>
      </c>
      <c r="BV89" s="1">
        <v>6060000</v>
      </c>
      <c r="BX89" s="1" t="s">
        <v>339</v>
      </c>
      <c r="BY89" s="1">
        <v>58571000</v>
      </c>
      <c r="BZ89" s="1">
        <v>47862000</v>
      </c>
      <c r="CA89" s="1">
        <v>40302000</v>
      </c>
      <c r="CB89" s="1">
        <v>25199000</v>
      </c>
      <c r="CE89" s="1" t="s">
        <v>339</v>
      </c>
      <c r="CF89" s="1">
        <v>68382000</v>
      </c>
      <c r="CG89" s="1">
        <v>51374000</v>
      </c>
      <c r="CH89" s="1">
        <v>39349000</v>
      </c>
      <c r="CI89" s="1">
        <v>28802000</v>
      </c>
      <c r="CJ89" s="1">
        <v>1363000</v>
      </c>
      <c r="CL89" s="1" t="s">
        <v>339</v>
      </c>
      <c r="CM89" s="1">
        <v>90868000</v>
      </c>
      <c r="CN89" s="1">
        <v>0</v>
      </c>
      <c r="CO89" s="1">
        <v>56310000</v>
      </c>
      <c r="CP89" s="1">
        <v>43972000</v>
      </c>
      <c r="CQ89" s="1">
        <v>38780000</v>
      </c>
      <c r="CS89" s="1" t="s">
        <v>339</v>
      </c>
      <c r="CT89" s="1">
        <v>21798000</v>
      </c>
      <c r="CU89" s="1">
        <v>74664000</v>
      </c>
      <c r="CV89" s="1">
        <v>84468000</v>
      </c>
      <c r="CW89" s="1">
        <v>82769000</v>
      </c>
      <c r="CX89" s="1">
        <v>11537000</v>
      </c>
    </row>
    <row r="90" spans="1:102" x14ac:dyDescent="0.15">
      <c r="A90" s="1" t="s">
        <v>340</v>
      </c>
      <c r="B90" s="1">
        <v>5594300000</v>
      </c>
      <c r="C90" s="1">
        <v>3936200000</v>
      </c>
      <c r="D90" s="1">
        <v>2927400000</v>
      </c>
      <c r="E90" s="1">
        <v>1691000000</v>
      </c>
      <c r="F90" s="1">
        <v>1462000000</v>
      </c>
      <c r="H90" s="1" t="s">
        <v>340</v>
      </c>
      <c r="I90" s="1">
        <v>2318500000</v>
      </c>
      <c r="J90" s="1">
        <v>1304100000</v>
      </c>
      <c r="K90" s="1">
        <v>1116500000</v>
      </c>
      <c r="L90" s="1">
        <v>857100000</v>
      </c>
      <c r="M90" s="1">
        <v>541096000</v>
      </c>
      <c r="O90" s="1" t="s">
        <v>340</v>
      </c>
      <c r="P90" s="1">
        <v>1047429000</v>
      </c>
      <c r="Q90" s="1">
        <v>440259000</v>
      </c>
      <c r="R90" s="1">
        <v>233270000</v>
      </c>
      <c r="S90" s="1">
        <v>101831000</v>
      </c>
      <c r="T90" s="1">
        <v>64092000</v>
      </c>
      <c r="V90" s="1" t="s">
        <v>340</v>
      </c>
      <c r="W90" s="1">
        <v>418652000</v>
      </c>
      <c r="X90" s="1">
        <v>250697000</v>
      </c>
      <c r="Y90" s="1">
        <v>140952000</v>
      </c>
      <c r="Z90" s="1">
        <v>101643000</v>
      </c>
      <c r="AA90" s="1">
        <v>71119000</v>
      </c>
      <c r="AC90" s="1" t="s">
        <v>340</v>
      </c>
      <c r="AD90" s="1">
        <v>409328000</v>
      </c>
      <c r="AE90" s="1">
        <v>251665000</v>
      </c>
      <c r="AF90" s="1">
        <v>108076000</v>
      </c>
      <c r="AG90" s="1">
        <v>60617000</v>
      </c>
      <c r="AH90" s="1">
        <v>39993000</v>
      </c>
      <c r="AJ90" s="1" t="s">
        <v>340</v>
      </c>
      <c r="AK90" s="1">
        <v>3562300000</v>
      </c>
      <c r="AL90" s="1">
        <v>3560600000</v>
      </c>
      <c r="AM90" s="1">
        <v>3630700000</v>
      </c>
      <c r="AN90" s="1">
        <v>3506306000</v>
      </c>
      <c r="AO90" s="1">
        <v>3498495000</v>
      </c>
      <c r="AQ90" s="1" t="s">
        <v>340</v>
      </c>
      <c r="AR90" s="1">
        <v>4823000000</v>
      </c>
      <c r="AS90" s="1">
        <v>4656000000</v>
      </c>
      <c r="AT90" s="1">
        <v>12752000000</v>
      </c>
      <c r="AU90" s="1">
        <v>12266000000</v>
      </c>
      <c r="AV90" s="1">
        <v>12850000000</v>
      </c>
      <c r="AX90" s="1" t="s">
        <v>340</v>
      </c>
      <c r="AY90" s="1">
        <v>224527000</v>
      </c>
      <c r="AZ90" s="1">
        <v>56503000</v>
      </c>
      <c r="BA90" s="1">
        <v>23738000</v>
      </c>
      <c r="BC90" s="1" t="s">
        <v>340</v>
      </c>
      <c r="BD90" s="1">
        <v>268161000</v>
      </c>
      <c r="BE90" s="1">
        <v>261474000</v>
      </c>
      <c r="BF90" s="1">
        <v>279992000</v>
      </c>
      <c r="BG90" s="1">
        <v>206715000</v>
      </c>
      <c r="BH90" s="1">
        <v>168175000</v>
      </c>
      <c r="BJ90" s="1" t="s">
        <v>340</v>
      </c>
      <c r="BK90" s="1">
        <v>58385000000</v>
      </c>
      <c r="BL90" s="1">
        <v>51280000000</v>
      </c>
      <c r="BM90" s="1">
        <v>50038000000</v>
      </c>
      <c r="BN90" s="1">
        <v>46947000000</v>
      </c>
      <c r="BO90" s="1">
        <v>46115000000</v>
      </c>
      <c r="BQ90" s="1" t="s">
        <v>340</v>
      </c>
      <c r="BR90" s="1">
        <v>631338000</v>
      </c>
      <c r="BS90" s="1">
        <v>500921000</v>
      </c>
      <c r="BT90" s="1">
        <v>258965000</v>
      </c>
      <c r="BU90" s="1">
        <v>191857000</v>
      </c>
      <c r="BV90" s="1">
        <v>146921000</v>
      </c>
      <c r="BX90" s="1" t="s">
        <v>340</v>
      </c>
      <c r="BY90" s="1">
        <v>1575936000</v>
      </c>
      <c r="BZ90" s="1">
        <v>1572155000</v>
      </c>
      <c r="CA90" s="1">
        <v>1598148000</v>
      </c>
      <c r="CB90" s="1">
        <v>1654579000</v>
      </c>
      <c r="CE90" s="1" t="s">
        <v>340</v>
      </c>
      <c r="CF90" s="1">
        <v>863275000</v>
      </c>
      <c r="CG90" s="1">
        <v>439687000</v>
      </c>
      <c r="CH90" s="1">
        <v>300317000</v>
      </c>
      <c r="CI90" s="1">
        <v>203592000</v>
      </c>
      <c r="CJ90" s="1">
        <v>110858000</v>
      </c>
      <c r="CL90" s="1" t="s">
        <v>340</v>
      </c>
      <c r="CM90" s="1">
        <v>499381000</v>
      </c>
      <c r="CN90" s="1">
        <v>106527000</v>
      </c>
      <c r="CO90" s="1">
        <v>195650000</v>
      </c>
      <c r="CP90" s="1">
        <v>63824000</v>
      </c>
      <c r="CQ90" s="1">
        <v>53082000</v>
      </c>
      <c r="CS90" s="1" t="s">
        <v>340</v>
      </c>
      <c r="CT90" s="1">
        <v>1233429000</v>
      </c>
      <c r="CU90" s="1">
        <v>1683638000</v>
      </c>
      <c r="CV90" s="1">
        <v>1576750000</v>
      </c>
      <c r="CW90" s="1">
        <v>1314898000</v>
      </c>
      <c r="CX90" s="1">
        <v>1254943000</v>
      </c>
    </row>
    <row r="91" spans="1:102" x14ac:dyDescent="0.15">
      <c r="A91" s="1" t="s">
        <v>341</v>
      </c>
      <c r="B91" s="1">
        <v>0</v>
      </c>
      <c r="C91" s="1">
        <v>0</v>
      </c>
      <c r="D91" s="1">
        <v>0</v>
      </c>
      <c r="E91" s="1">
        <v>0</v>
      </c>
      <c r="F91" s="1">
        <v>0</v>
      </c>
      <c r="H91" s="1" t="s">
        <v>341</v>
      </c>
      <c r="I91" s="1">
        <v>0</v>
      </c>
      <c r="J91" s="1">
        <v>0</v>
      </c>
      <c r="K91" s="1">
        <v>0</v>
      </c>
      <c r="L91" s="1">
        <v>0</v>
      </c>
      <c r="M91" s="1">
        <v>0</v>
      </c>
      <c r="O91" s="1" t="s">
        <v>341</v>
      </c>
      <c r="P91" s="1">
        <v>0</v>
      </c>
      <c r="Q91" s="1">
        <v>0</v>
      </c>
      <c r="R91" s="1">
        <v>0</v>
      </c>
      <c r="S91" s="1">
        <v>0</v>
      </c>
      <c r="T91" s="1">
        <v>0</v>
      </c>
      <c r="V91" s="1" t="s">
        <v>341</v>
      </c>
      <c r="W91" s="1">
        <v>0</v>
      </c>
      <c r="X91" s="1">
        <v>0</v>
      </c>
      <c r="Y91" s="1">
        <v>0</v>
      </c>
      <c r="Z91" s="1">
        <v>0</v>
      </c>
      <c r="AA91" s="1">
        <v>0</v>
      </c>
      <c r="AC91" s="1" t="s">
        <v>341</v>
      </c>
      <c r="AD91" s="1">
        <v>0</v>
      </c>
      <c r="AE91" s="1">
        <v>0</v>
      </c>
      <c r="AF91" s="1">
        <v>0</v>
      </c>
      <c r="AG91" s="1">
        <v>0</v>
      </c>
      <c r="AH91" s="1">
        <v>0</v>
      </c>
      <c r="AJ91" s="1" t="s">
        <v>341</v>
      </c>
      <c r="AK91" s="1">
        <v>0</v>
      </c>
      <c r="AL91" s="1">
        <v>0</v>
      </c>
      <c r="AM91" s="1">
        <v>0</v>
      </c>
      <c r="AN91" s="1">
        <v>0</v>
      </c>
      <c r="AO91" s="1">
        <v>0</v>
      </c>
      <c r="AQ91" s="1" t="s">
        <v>341</v>
      </c>
      <c r="AR91" s="1">
        <v>0</v>
      </c>
      <c r="AS91" s="1">
        <v>0</v>
      </c>
      <c r="AT91" s="1">
        <v>0</v>
      </c>
      <c r="AU91" s="1">
        <v>0</v>
      </c>
      <c r="AV91" s="1">
        <v>0</v>
      </c>
      <c r="AX91" s="1" t="s">
        <v>341</v>
      </c>
      <c r="AY91" s="1">
        <v>0</v>
      </c>
      <c r="AZ91" s="1">
        <v>0</v>
      </c>
      <c r="BA91" s="1">
        <v>0</v>
      </c>
      <c r="BC91" s="1" t="s">
        <v>341</v>
      </c>
      <c r="BD91" s="1">
        <v>0</v>
      </c>
      <c r="BE91" s="1">
        <v>0</v>
      </c>
      <c r="BF91" s="1">
        <v>0</v>
      </c>
      <c r="BG91" s="1">
        <v>0</v>
      </c>
      <c r="BH91" s="1">
        <v>0</v>
      </c>
      <c r="BJ91" s="1" t="s">
        <v>341</v>
      </c>
      <c r="BK91" s="1">
        <v>0</v>
      </c>
      <c r="BL91" s="1">
        <v>0</v>
      </c>
      <c r="BM91" s="1">
        <v>0</v>
      </c>
      <c r="BN91" s="1">
        <v>0</v>
      </c>
      <c r="BO91" s="1">
        <v>0</v>
      </c>
      <c r="BQ91" s="1" t="s">
        <v>341</v>
      </c>
      <c r="BR91" s="1">
        <v>0</v>
      </c>
      <c r="BS91" s="1">
        <v>0</v>
      </c>
      <c r="BT91" s="1">
        <v>0</v>
      </c>
      <c r="BU91" s="1">
        <v>0</v>
      </c>
      <c r="BV91" s="1">
        <v>0</v>
      </c>
      <c r="BX91" s="1" t="s">
        <v>341</v>
      </c>
      <c r="BY91" s="1">
        <v>0</v>
      </c>
      <c r="BZ91" s="1">
        <v>0</v>
      </c>
      <c r="CA91" s="1">
        <v>0</v>
      </c>
      <c r="CB91" s="1">
        <v>0</v>
      </c>
      <c r="CE91" s="1" t="s">
        <v>341</v>
      </c>
      <c r="CF91" s="1">
        <v>0</v>
      </c>
      <c r="CG91" s="1">
        <v>0</v>
      </c>
      <c r="CH91" s="1">
        <v>0</v>
      </c>
      <c r="CI91" s="1">
        <v>0</v>
      </c>
      <c r="CJ91" s="1">
        <v>0</v>
      </c>
      <c r="CL91" s="1" t="s">
        <v>341</v>
      </c>
      <c r="CM91" s="1">
        <v>0</v>
      </c>
      <c r="CN91" s="1">
        <v>0</v>
      </c>
      <c r="CO91" s="1">
        <v>0</v>
      </c>
      <c r="CP91" s="1">
        <v>0</v>
      </c>
      <c r="CQ91" s="1">
        <v>0</v>
      </c>
      <c r="CS91" s="1" t="s">
        <v>341</v>
      </c>
      <c r="CT91" s="1">
        <v>0</v>
      </c>
      <c r="CU91" s="1">
        <v>0</v>
      </c>
      <c r="CV91" s="1">
        <v>0</v>
      </c>
      <c r="CW91" s="1">
        <v>0</v>
      </c>
      <c r="CX91" s="1">
        <v>0</v>
      </c>
    </row>
    <row r="92" spans="1:102" x14ac:dyDescent="0.15">
      <c r="A92" s="1" t="s">
        <v>342</v>
      </c>
      <c r="B92" s="1">
        <v>10241600000</v>
      </c>
      <c r="C92" s="1">
        <v>9065400000</v>
      </c>
      <c r="D92" s="1">
        <v>6592200000</v>
      </c>
      <c r="E92" s="1">
        <v>5823000000</v>
      </c>
      <c r="F92" s="1">
        <v>3438300000</v>
      </c>
      <c r="H92" s="1" t="s">
        <v>342</v>
      </c>
      <c r="I92" s="1">
        <v>5919100000</v>
      </c>
      <c r="J92" s="1">
        <v>4044500000</v>
      </c>
      <c r="K92" s="1">
        <v>3885500000</v>
      </c>
      <c r="L92" s="1">
        <v>3078000000</v>
      </c>
      <c r="M92" s="1">
        <v>2257916000</v>
      </c>
      <c r="O92" s="1" t="s">
        <v>342</v>
      </c>
      <c r="P92" s="1">
        <v>3618381000</v>
      </c>
      <c r="Q92" s="1">
        <v>2732533000</v>
      </c>
      <c r="R92" s="1">
        <v>1404906000</v>
      </c>
      <c r="S92" s="1">
        <v>433219000</v>
      </c>
      <c r="T92" s="1">
        <v>217703000</v>
      </c>
      <c r="V92" s="1" t="s">
        <v>342</v>
      </c>
      <c r="W92" s="1">
        <v>2372071000</v>
      </c>
      <c r="X92" s="1">
        <v>1380651000</v>
      </c>
      <c r="Y92" s="1">
        <v>830824000</v>
      </c>
      <c r="Z92" s="1">
        <v>298380000</v>
      </c>
      <c r="AA92" s="1">
        <v>163143000</v>
      </c>
      <c r="AC92" s="1" t="s">
        <v>342</v>
      </c>
      <c r="AD92" s="1">
        <v>2257631000</v>
      </c>
      <c r="AE92" s="1">
        <v>1833458000</v>
      </c>
      <c r="AF92" s="1">
        <v>604162000</v>
      </c>
      <c r="AG92" s="1">
        <v>447781000</v>
      </c>
      <c r="AH92" s="1">
        <v>182902000</v>
      </c>
      <c r="AJ92" s="1" t="s">
        <v>342</v>
      </c>
      <c r="AK92" s="1">
        <v>5900200000</v>
      </c>
      <c r="AL92" s="1">
        <v>5839200000</v>
      </c>
      <c r="AM92" s="1">
        <v>5764900000</v>
      </c>
      <c r="AN92" s="1">
        <v>5828213000</v>
      </c>
      <c r="AO92" s="1">
        <v>5462926000</v>
      </c>
      <c r="AQ92" s="1" t="s">
        <v>342</v>
      </c>
      <c r="AR92" s="1">
        <v>6361000000</v>
      </c>
      <c r="AS92" s="1">
        <v>7735000000</v>
      </c>
      <c r="AT92" s="1">
        <v>15938000000</v>
      </c>
      <c r="AU92" s="1">
        <v>15759000000</v>
      </c>
      <c r="AV92" s="1">
        <v>18174000000</v>
      </c>
      <c r="AX92" s="1" t="s">
        <v>342</v>
      </c>
      <c r="AY92" s="1">
        <v>2042181000</v>
      </c>
      <c r="AZ92" s="1">
        <v>520560000</v>
      </c>
      <c r="BA92" s="1">
        <v>112454000</v>
      </c>
      <c r="BC92" s="1" t="s">
        <v>342</v>
      </c>
      <c r="BD92" s="1">
        <v>814559000</v>
      </c>
      <c r="BE92" s="1">
        <v>736819000</v>
      </c>
      <c r="BF92" s="1">
        <v>675608000</v>
      </c>
      <c r="BG92" s="1">
        <v>585680000</v>
      </c>
      <c r="BH92" s="1">
        <v>537525000</v>
      </c>
      <c r="BJ92" s="1" t="s">
        <v>342</v>
      </c>
      <c r="BK92" s="1">
        <v>97497000000</v>
      </c>
      <c r="BL92" s="1">
        <v>94853000000</v>
      </c>
      <c r="BM92" s="1">
        <v>97793000000</v>
      </c>
      <c r="BN92" s="1">
        <v>108784000000</v>
      </c>
      <c r="BO92" s="1">
        <v>129818000000</v>
      </c>
      <c r="BQ92" s="1" t="s">
        <v>342</v>
      </c>
      <c r="BR92" s="1">
        <v>1693202000</v>
      </c>
      <c r="BS92" s="1">
        <v>1562352000</v>
      </c>
      <c r="BT92" s="1">
        <v>1405166000</v>
      </c>
      <c r="BU92" s="1">
        <v>673620000</v>
      </c>
      <c r="BV92" s="1">
        <v>502576000</v>
      </c>
      <c r="BX92" s="1" t="s">
        <v>342</v>
      </c>
      <c r="BY92" s="1">
        <v>2256218000</v>
      </c>
      <c r="BZ92" s="1">
        <v>2042080000</v>
      </c>
      <c r="CA92" s="1">
        <v>1811366000</v>
      </c>
      <c r="CB92" s="1">
        <v>1899002000</v>
      </c>
      <c r="CE92" s="1" t="s">
        <v>342</v>
      </c>
      <c r="CF92" s="1">
        <v>1296011000</v>
      </c>
      <c r="CG92" s="1">
        <v>913122000</v>
      </c>
      <c r="CH92" s="1">
        <v>664913000</v>
      </c>
      <c r="CI92" s="1">
        <v>559369000</v>
      </c>
      <c r="CJ92" s="1">
        <v>284136000</v>
      </c>
      <c r="CL92" s="1" t="s">
        <v>342</v>
      </c>
      <c r="CM92" s="1">
        <v>1248819000</v>
      </c>
      <c r="CN92" s="1">
        <v>590320000</v>
      </c>
      <c r="CO92" s="1">
        <v>558612000</v>
      </c>
      <c r="CP92" s="1">
        <v>460612000</v>
      </c>
      <c r="CQ92" s="1">
        <v>164337000</v>
      </c>
      <c r="CS92" s="1" t="s">
        <v>342</v>
      </c>
      <c r="CT92" s="1">
        <v>3642722000</v>
      </c>
      <c r="CU92" s="1">
        <v>3245882000</v>
      </c>
      <c r="CV92" s="1">
        <v>2890486000</v>
      </c>
      <c r="CW92" s="1">
        <v>2696078000</v>
      </c>
      <c r="CX92" s="1">
        <v>2332081000</v>
      </c>
    </row>
    <row r="93" spans="1:102" x14ac:dyDescent="0.15">
      <c r="A93" s="1" t="s">
        <v>343</v>
      </c>
      <c r="B93" s="1">
        <v>56900000</v>
      </c>
      <c r="C93" s="1">
        <v>63600000</v>
      </c>
      <c r="D93" s="1">
        <v>73300000</v>
      </c>
      <c r="E93" s="1">
        <v>49400000</v>
      </c>
      <c r="F93" s="1">
        <v>35500000</v>
      </c>
      <c r="H93" s="1" t="s">
        <v>343</v>
      </c>
      <c r="I93" s="1">
        <v>148400000</v>
      </c>
      <c r="J93" s="1">
        <v>141600000</v>
      </c>
      <c r="K93" s="1">
        <v>96400000</v>
      </c>
      <c r="L93" s="1">
        <v>86400000</v>
      </c>
      <c r="M93" s="1">
        <v>70009000</v>
      </c>
      <c r="O93" s="1" t="s">
        <v>343</v>
      </c>
      <c r="P93" s="1">
        <v>47634000</v>
      </c>
      <c r="Q93" s="1">
        <v>12065000</v>
      </c>
      <c r="R93" s="1">
        <v>1345000</v>
      </c>
      <c r="S93" s="1">
        <v>6855000</v>
      </c>
      <c r="T93" s="1">
        <v>12261000</v>
      </c>
      <c r="V93" s="1" t="s">
        <v>343</v>
      </c>
      <c r="W93" s="1">
        <v>26086000</v>
      </c>
      <c r="X93" s="1">
        <v>14485000</v>
      </c>
      <c r="Y93" s="1">
        <v>11463000</v>
      </c>
      <c r="Z93" s="1">
        <v>14285000</v>
      </c>
      <c r="AA93" s="1">
        <v>4725000</v>
      </c>
      <c r="AC93" s="1" t="s">
        <v>343</v>
      </c>
      <c r="AD93" s="1">
        <v>12547000</v>
      </c>
      <c r="AE93" s="1">
        <v>5233000</v>
      </c>
      <c r="AF93" s="1">
        <v>6208000</v>
      </c>
      <c r="AG93" s="1">
        <v>4895000</v>
      </c>
      <c r="AH93" s="1">
        <v>3763000</v>
      </c>
      <c r="AJ93" s="1" t="s">
        <v>343</v>
      </c>
      <c r="AK93" s="1">
        <v>0</v>
      </c>
      <c r="AL93" s="1">
        <v>17500000</v>
      </c>
      <c r="AM93" s="1">
        <v>15900000</v>
      </c>
      <c r="AN93" s="1">
        <v>20763000</v>
      </c>
      <c r="AO93" s="1">
        <v>12222000</v>
      </c>
      <c r="AQ93" s="1" t="s">
        <v>343</v>
      </c>
      <c r="AR93" s="1">
        <v>52000000</v>
      </c>
      <c r="AS93" s="1">
        <v>87000000</v>
      </c>
      <c r="AT93" s="1">
        <v>165000000</v>
      </c>
      <c r="AU93" s="1">
        <v>168000000</v>
      </c>
      <c r="AV93" s="1">
        <v>180000000</v>
      </c>
      <c r="AX93" s="1" t="s">
        <v>343</v>
      </c>
      <c r="AY93" s="1">
        <v>9944000</v>
      </c>
      <c r="AZ93" s="1">
        <v>11822000</v>
      </c>
      <c r="BA93" s="1">
        <v>4624000</v>
      </c>
      <c r="BC93" s="1" t="s">
        <v>343</v>
      </c>
      <c r="BD93" s="1">
        <v>1296000</v>
      </c>
      <c r="BE93" s="1">
        <v>731000</v>
      </c>
      <c r="BF93" s="1">
        <v>848000</v>
      </c>
      <c r="BG93" s="1">
        <v>5588000</v>
      </c>
      <c r="BH93" s="1">
        <v>1144000</v>
      </c>
      <c r="BJ93" s="1" t="s">
        <v>343</v>
      </c>
      <c r="BK93" s="1">
        <v>2362000000</v>
      </c>
      <c r="BL93" s="1">
        <v>2218000000</v>
      </c>
      <c r="BM93" s="1">
        <v>2059000000</v>
      </c>
      <c r="BN93" s="1">
        <v>1904000000</v>
      </c>
      <c r="BO93" s="1">
        <v>1385000000</v>
      </c>
      <c r="BQ93" s="1" t="s">
        <v>343</v>
      </c>
      <c r="BR93" s="1">
        <v>10076000</v>
      </c>
      <c r="BS93" s="1">
        <v>8250000</v>
      </c>
      <c r="BT93" s="1">
        <v>5675000</v>
      </c>
      <c r="BU93" s="1">
        <v>4924000</v>
      </c>
      <c r="BV93" s="1">
        <v>1960000</v>
      </c>
      <c r="BX93" s="1" t="s">
        <v>343</v>
      </c>
      <c r="BY93" s="1">
        <v>9621000</v>
      </c>
      <c r="BZ93" s="1">
        <v>11112000</v>
      </c>
      <c r="CA93" s="1">
        <v>6559000</v>
      </c>
      <c r="CB93" s="1">
        <v>3165000</v>
      </c>
      <c r="CE93" s="1" t="s">
        <v>343</v>
      </c>
      <c r="CF93" s="1">
        <v>3521000</v>
      </c>
      <c r="CG93" s="1">
        <v>3860000</v>
      </c>
      <c r="CH93" s="1">
        <v>6836000</v>
      </c>
      <c r="CI93" s="1">
        <v>7048000</v>
      </c>
      <c r="CJ93" s="1">
        <v>2240000</v>
      </c>
      <c r="CL93" s="1" t="s">
        <v>343</v>
      </c>
      <c r="CM93" s="1">
        <v>0</v>
      </c>
      <c r="CN93" s="1">
        <v>5731000</v>
      </c>
      <c r="CO93" s="1">
        <v>1732000</v>
      </c>
      <c r="CP93" s="1">
        <v>171000</v>
      </c>
      <c r="CQ93" s="1">
        <v>338000</v>
      </c>
      <c r="CS93" s="1" t="s">
        <v>343</v>
      </c>
      <c r="CT93" s="1">
        <v>32585000</v>
      </c>
      <c r="CU93" s="1">
        <v>5107000</v>
      </c>
      <c r="CV93" s="1">
        <v>26271000</v>
      </c>
      <c r="CW93" s="1">
        <v>26944000</v>
      </c>
      <c r="CX93" s="1">
        <v>35684000</v>
      </c>
    </row>
    <row r="94" spans="1:102" x14ac:dyDescent="0.15">
      <c r="A94" s="1" t="s">
        <v>344</v>
      </c>
      <c r="B94" s="1">
        <v>1557900000</v>
      </c>
      <c r="C94" s="1">
        <v>0</v>
      </c>
      <c r="D94" s="1">
        <v>0</v>
      </c>
      <c r="E94" s="1">
        <v>550400000</v>
      </c>
      <c r="F94" s="1">
        <v>0</v>
      </c>
      <c r="H94" s="1" t="s">
        <v>344</v>
      </c>
      <c r="I94" s="1">
        <v>0</v>
      </c>
      <c r="J94" s="1">
        <v>0</v>
      </c>
      <c r="K94" s="1">
        <v>0</v>
      </c>
      <c r="L94" s="1">
        <v>0</v>
      </c>
      <c r="M94" s="1">
        <v>0</v>
      </c>
      <c r="O94" s="1" t="s">
        <v>344</v>
      </c>
      <c r="P94" s="1">
        <v>9820000</v>
      </c>
      <c r="Q94" s="1">
        <v>8977000</v>
      </c>
      <c r="R94" s="1">
        <v>0</v>
      </c>
      <c r="S94" s="1">
        <v>0</v>
      </c>
      <c r="T94" s="1">
        <v>0</v>
      </c>
      <c r="V94" s="1" t="s">
        <v>344</v>
      </c>
      <c r="W94" s="1">
        <v>37292000</v>
      </c>
      <c r="X94" s="1">
        <v>255000</v>
      </c>
      <c r="Y94" s="1">
        <v>0</v>
      </c>
      <c r="Z94" s="1">
        <v>0</v>
      </c>
      <c r="AA94" s="1">
        <v>0</v>
      </c>
      <c r="AC94" s="1" t="s">
        <v>344</v>
      </c>
      <c r="AD94" s="1">
        <v>19842000</v>
      </c>
      <c r="AE94" s="1">
        <v>15600000</v>
      </c>
      <c r="AF94" s="1">
        <v>0</v>
      </c>
      <c r="AG94" s="1">
        <v>0</v>
      </c>
      <c r="AH94" s="1">
        <v>0</v>
      </c>
      <c r="AJ94" s="1" t="s">
        <v>344</v>
      </c>
      <c r="AK94" s="1">
        <v>0</v>
      </c>
      <c r="AL94" s="1">
        <v>0</v>
      </c>
      <c r="AM94" s="1">
        <v>0</v>
      </c>
      <c r="AN94" s="1">
        <v>0</v>
      </c>
      <c r="AO94" s="1">
        <v>0</v>
      </c>
      <c r="AQ94" s="1" t="s">
        <v>344</v>
      </c>
      <c r="AR94" s="1">
        <v>339000000</v>
      </c>
      <c r="AS94" s="1">
        <v>28000000</v>
      </c>
      <c r="AT94" s="1">
        <v>0</v>
      </c>
      <c r="AU94" s="1">
        <v>0</v>
      </c>
      <c r="AV94" s="1">
        <v>1310000000</v>
      </c>
      <c r="AX94" s="1" t="s">
        <v>344</v>
      </c>
      <c r="AY94" s="1">
        <v>4613000</v>
      </c>
      <c r="AZ94" s="1">
        <v>3634000</v>
      </c>
      <c r="BA94" s="1">
        <v>0</v>
      </c>
      <c r="BC94" s="1" t="s">
        <v>344</v>
      </c>
      <c r="BD94" s="1">
        <v>12608000</v>
      </c>
      <c r="BE94" s="1">
        <v>11672000</v>
      </c>
      <c r="BF94" s="1">
        <v>0</v>
      </c>
      <c r="BG94" s="1">
        <v>0</v>
      </c>
      <c r="BH94" s="1">
        <v>0</v>
      </c>
      <c r="BJ94" s="1" t="s">
        <v>344</v>
      </c>
      <c r="BK94" s="1">
        <v>2508000000</v>
      </c>
      <c r="BL94" s="1">
        <v>3005000000</v>
      </c>
      <c r="BM94" s="1">
        <v>10191000000</v>
      </c>
      <c r="BN94" s="1">
        <v>5238000000</v>
      </c>
      <c r="BO94" s="1">
        <v>7992000000</v>
      </c>
      <c r="BQ94" s="1" t="s">
        <v>344</v>
      </c>
      <c r="BR94" s="1">
        <v>0</v>
      </c>
      <c r="BS94" s="1">
        <v>7025000</v>
      </c>
      <c r="BT94" s="1">
        <v>5925000</v>
      </c>
      <c r="BU94" s="1">
        <v>0</v>
      </c>
      <c r="BV94" s="1">
        <v>0</v>
      </c>
      <c r="BX94" s="1" t="s">
        <v>344</v>
      </c>
      <c r="BY94" s="1">
        <v>9491000</v>
      </c>
      <c r="BZ94" s="1">
        <v>0</v>
      </c>
      <c r="CA94" s="1">
        <v>606650000</v>
      </c>
      <c r="CB94" s="1">
        <v>1747363000</v>
      </c>
      <c r="CE94" s="1" t="s">
        <v>344</v>
      </c>
      <c r="CF94" s="1">
        <v>9630000</v>
      </c>
      <c r="CG94" s="1">
        <v>9612000</v>
      </c>
      <c r="CH94" s="1">
        <v>0</v>
      </c>
      <c r="CI94" s="1">
        <v>0</v>
      </c>
      <c r="CJ94" s="1">
        <v>0</v>
      </c>
      <c r="CL94" s="1" t="s">
        <v>344</v>
      </c>
      <c r="CM94" s="1">
        <v>2320000</v>
      </c>
      <c r="CN94" s="1">
        <v>3815000</v>
      </c>
      <c r="CO94" s="1">
        <v>5209000</v>
      </c>
      <c r="CP94" s="1">
        <v>4262000</v>
      </c>
      <c r="CQ94" s="1">
        <v>0</v>
      </c>
      <c r="CS94" s="1" t="s">
        <v>344</v>
      </c>
      <c r="CT94" s="1">
        <v>464336000</v>
      </c>
      <c r="CU94" s="1">
        <v>16024000</v>
      </c>
      <c r="CV94" s="1">
        <v>135725000</v>
      </c>
      <c r="CW94" s="1">
        <v>0</v>
      </c>
      <c r="CX94" s="1">
        <v>0</v>
      </c>
    </row>
    <row r="95" spans="1:102" x14ac:dyDescent="0.15">
      <c r="A95" s="1" t="s">
        <v>345</v>
      </c>
      <c r="B95" s="1">
        <v>0</v>
      </c>
      <c r="C95" s="1">
        <v>0</v>
      </c>
      <c r="D95" s="1">
        <v>0</v>
      </c>
      <c r="E95" s="1">
        <v>0</v>
      </c>
      <c r="F95" s="1">
        <v>0</v>
      </c>
      <c r="H95" s="1" t="s">
        <v>345</v>
      </c>
      <c r="I95" s="1">
        <v>0</v>
      </c>
      <c r="J95" s="1">
        <v>0</v>
      </c>
      <c r="K95" s="1">
        <v>4100000</v>
      </c>
      <c r="L95" s="1">
        <v>28200000</v>
      </c>
      <c r="M95" s="1">
        <v>21435000</v>
      </c>
      <c r="O95" s="1" t="s">
        <v>345</v>
      </c>
      <c r="P95" s="1">
        <v>0</v>
      </c>
      <c r="Q95" s="1">
        <v>0</v>
      </c>
      <c r="R95" s="1">
        <v>0</v>
      </c>
      <c r="S95" s="1">
        <v>0</v>
      </c>
      <c r="T95" s="1">
        <v>0</v>
      </c>
      <c r="V95" s="1" t="s">
        <v>345</v>
      </c>
      <c r="W95" s="1">
        <v>0</v>
      </c>
      <c r="X95" s="1">
        <v>0</v>
      </c>
      <c r="Y95" s="1">
        <v>0</v>
      </c>
      <c r="Z95" s="1">
        <v>0</v>
      </c>
      <c r="AA95" s="1">
        <v>0</v>
      </c>
      <c r="AC95" s="1" t="s">
        <v>345</v>
      </c>
      <c r="AD95" s="1">
        <v>0</v>
      </c>
      <c r="AE95" s="1">
        <v>0</v>
      </c>
      <c r="AF95" s="1">
        <v>0</v>
      </c>
      <c r="AG95" s="1">
        <v>0</v>
      </c>
      <c r="AH95" s="1">
        <v>0</v>
      </c>
      <c r="AJ95" s="1" t="s">
        <v>345</v>
      </c>
      <c r="AK95" s="1">
        <v>0</v>
      </c>
      <c r="AL95" s="1">
        <v>11900000</v>
      </c>
      <c r="AM95" s="1">
        <v>0</v>
      </c>
      <c r="AN95" s="1">
        <v>0</v>
      </c>
      <c r="AO95" s="1">
        <v>0</v>
      </c>
      <c r="AQ95" s="1" t="s">
        <v>345</v>
      </c>
      <c r="AR95" s="1">
        <v>193000000</v>
      </c>
      <c r="AS95" s="1">
        <v>1310000000</v>
      </c>
      <c r="AT95" s="1">
        <v>446000000</v>
      </c>
      <c r="AU95" s="1">
        <v>378000000</v>
      </c>
      <c r="AV95" s="1">
        <v>0</v>
      </c>
      <c r="AX95" s="1" t="s">
        <v>345</v>
      </c>
      <c r="AY95" s="1">
        <v>0</v>
      </c>
      <c r="AZ95" s="1">
        <v>0</v>
      </c>
      <c r="BA95" s="1">
        <v>0</v>
      </c>
      <c r="BC95" s="1" t="s">
        <v>345</v>
      </c>
      <c r="BD95" s="1">
        <v>0</v>
      </c>
      <c r="BE95" s="1">
        <v>0</v>
      </c>
      <c r="BF95" s="1">
        <v>0</v>
      </c>
      <c r="BG95" s="1">
        <v>0</v>
      </c>
      <c r="BH95" s="1">
        <v>0</v>
      </c>
      <c r="BJ95" s="1" t="s">
        <v>345</v>
      </c>
      <c r="BK95" s="1">
        <v>801000000</v>
      </c>
      <c r="BL95" s="1">
        <v>839000000</v>
      </c>
      <c r="BM95" s="1">
        <v>1149000000</v>
      </c>
      <c r="BN95" s="1">
        <v>1004000000</v>
      </c>
      <c r="BO95" s="1">
        <v>98000000</v>
      </c>
      <c r="BQ95" s="1" t="s">
        <v>345</v>
      </c>
      <c r="BR95" s="1">
        <v>0</v>
      </c>
      <c r="BS95" s="1">
        <v>0</v>
      </c>
      <c r="BT95" s="1">
        <v>0</v>
      </c>
      <c r="BU95" s="1">
        <v>0</v>
      </c>
      <c r="BV95" s="1">
        <v>0</v>
      </c>
      <c r="BX95" s="1" t="s">
        <v>345</v>
      </c>
      <c r="BY95" s="1">
        <v>32118000</v>
      </c>
      <c r="BZ95" s="1">
        <v>34106000</v>
      </c>
      <c r="CA95" s="1">
        <v>10085000</v>
      </c>
      <c r="CB95" s="1">
        <v>7799000</v>
      </c>
      <c r="CE95" s="1" t="s">
        <v>345</v>
      </c>
      <c r="CF95" s="1">
        <v>0</v>
      </c>
      <c r="CG95" s="1">
        <v>0</v>
      </c>
      <c r="CH95" s="1">
        <v>0</v>
      </c>
      <c r="CI95" s="1">
        <v>0</v>
      </c>
      <c r="CJ95" s="1">
        <v>0</v>
      </c>
      <c r="CL95" s="1" t="s">
        <v>345</v>
      </c>
      <c r="CM95" s="1">
        <v>0</v>
      </c>
      <c r="CN95" s="1">
        <v>0</v>
      </c>
      <c r="CO95" s="1">
        <v>0</v>
      </c>
      <c r="CP95" s="1">
        <v>0</v>
      </c>
      <c r="CQ95" s="1">
        <v>0</v>
      </c>
      <c r="CS95" s="1" t="s">
        <v>345</v>
      </c>
      <c r="CT95" s="1">
        <v>0</v>
      </c>
      <c r="CU95" s="1">
        <v>0</v>
      </c>
      <c r="CV95" s="1">
        <v>0</v>
      </c>
      <c r="CW95" s="1">
        <v>0</v>
      </c>
      <c r="CX95" s="1">
        <v>0</v>
      </c>
    </row>
    <row r="96" spans="1:102" x14ac:dyDescent="0.15">
      <c r="A96" s="1" t="s">
        <v>346</v>
      </c>
      <c r="B96" s="1">
        <v>2741900000</v>
      </c>
      <c r="C96" s="1">
        <v>2049100000</v>
      </c>
      <c r="D96" s="1">
        <v>1582100000</v>
      </c>
      <c r="E96" s="1">
        <v>1268900000</v>
      </c>
      <c r="F96" s="1">
        <v>968400000</v>
      </c>
      <c r="H96" s="1" t="s">
        <v>346</v>
      </c>
      <c r="I96" s="1">
        <v>1777400000</v>
      </c>
      <c r="J96" s="1">
        <v>1392800000</v>
      </c>
      <c r="K96" s="1">
        <v>1173600000</v>
      </c>
      <c r="L96" s="1">
        <v>965900000</v>
      </c>
      <c r="M96" s="1">
        <v>793820000</v>
      </c>
      <c r="O96" s="1" t="s">
        <v>346</v>
      </c>
      <c r="P96" s="1">
        <v>1136502000</v>
      </c>
      <c r="Q96" s="1">
        <v>701988000</v>
      </c>
      <c r="R96" s="1">
        <v>412985000</v>
      </c>
      <c r="S96" s="1">
        <v>218700000</v>
      </c>
      <c r="T96" s="1">
        <v>109003000</v>
      </c>
      <c r="V96" s="1" t="s">
        <v>346</v>
      </c>
      <c r="W96" s="1">
        <v>116546000</v>
      </c>
      <c r="X96" s="1">
        <v>54945000</v>
      </c>
      <c r="Y96" s="1">
        <v>30843000</v>
      </c>
      <c r="Z96" s="1">
        <v>16817000</v>
      </c>
      <c r="AA96" s="1">
        <v>11927000</v>
      </c>
      <c r="AC96" s="1" t="s">
        <v>346</v>
      </c>
      <c r="AD96" s="1">
        <v>571286000</v>
      </c>
      <c r="AE96" s="1">
        <v>337263000</v>
      </c>
      <c r="AF96" s="1">
        <v>221387000</v>
      </c>
      <c r="AG96" s="1">
        <v>140670000</v>
      </c>
      <c r="AH96" s="1">
        <v>85468000</v>
      </c>
      <c r="AJ96" s="1" t="s">
        <v>346</v>
      </c>
      <c r="AK96" s="1">
        <v>1257400000</v>
      </c>
      <c r="AL96" s="1">
        <v>1108600000</v>
      </c>
      <c r="AM96" s="1">
        <v>1011900000</v>
      </c>
      <c r="AN96" s="1">
        <v>980175000</v>
      </c>
      <c r="AO96" s="1">
        <v>878287000</v>
      </c>
      <c r="AQ96" s="1" t="s">
        <v>346</v>
      </c>
      <c r="AR96" s="1">
        <v>1210000000</v>
      </c>
      <c r="AS96" s="1">
        <v>149000000</v>
      </c>
      <c r="AT96" s="1">
        <v>2320000000</v>
      </c>
      <c r="AU96" s="1">
        <v>2368000000</v>
      </c>
      <c r="AV96" s="1">
        <v>2353000000</v>
      </c>
      <c r="AX96" s="1" t="s">
        <v>346</v>
      </c>
      <c r="AY96" s="1">
        <v>182957000</v>
      </c>
      <c r="AZ96" s="1">
        <v>89645000</v>
      </c>
      <c r="BA96" s="1">
        <v>52823000</v>
      </c>
      <c r="BC96" s="1" t="s">
        <v>346</v>
      </c>
      <c r="BD96" s="1">
        <v>257872000</v>
      </c>
      <c r="BE96" s="1">
        <v>213494000</v>
      </c>
      <c r="BF96" s="1">
        <v>192172000</v>
      </c>
      <c r="BG96" s="1">
        <v>164624000</v>
      </c>
      <c r="BH96" s="1">
        <v>143186000</v>
      </c>
      <c r="BJ96" s="1" t="s">
        <v>346</v>
      </c>
      <c r="BK96" s="1">
        <v>12148000000</v>
      </c>
      <c r="BL96" s="1">
        <v>11406000000</v>
      </c>
      <c r="BM96" s="1">
        <v>10668000000</v>
      </c>
      <c r="BN96" s="1">
        <v>11490000000</v>
      </c>
      <c r="BO96" s="1">
        <v>10821000000</v>
      </c>
      <c r="BQ96" s="1" t="s">
        <v>346</v>
      </c>
      <c r="BR96" s="1">
        <v>230908000</v>
      </c>
      <c r="BS96" s="1">
        <v>161679000</v>
      </c>
      <c r="BT96" s="1">
        <v>118519000</v>
      </c>
      <c r="BU96" s="1">
        <v>92375000</v>
      </c>
      <c r="BV96" s="1">
        <v>66986000</v>
      </c>
      <c r="BX96" s="1" t="s">
        <v>346</v>
      </c>
      <c r="BY96" s="1">
        <v>509272000</v>
      </c>
      <c r="BZ96" s="1">
        <v>384060000</v>
      </c>
      <c r="CA96" s="1">
        <v>272772000</v>
      </c>
      <c r="CB96" s="1">
        <v>194019000</v>
      </c>
      <c r="CE96" s="1" t="s">
        <v>346</v>
      </c>
      <c r="CF96" s="1">
        <v>372067000</v>
      </c>
      <c r="CG96" s="1">
        <v>278585000</v>
      </c>
      <c r="CH96" s="1">
        <v>231518000</v>
      </c>
      <c r="CI96" s="1">
        <v>189855000</v>
      </c>
      <c r="CJ96" s="1">
        <v>155811000</v>
      </c>
      <c r="CL96" s="1" t="s">
        <v>346</v>
      </c>
      <c r="CM96" s="1">
        <v>407498000</v>
      </c>
      <c r="CN96" s="1">
        <v>328819000</v>
      </c>
      <c r="CO96" s="1">
        <v>274348000</v>
      </c>
      <c r="CP96" s="1">
        <v>213644000</v>
      </c>
      <c r="CQ96" s="1">
        <v>154898000</v>
      </c>
      <c r="CS96" s="1" t="s">
        <v>346</v>
      </c>
      <c r="CT96" s="1">
        <v>307611000</v>
      </c>
      <c r="CU96" s="1">
        <v>613709000</v>
      </c>
      <c r="CV96" s="1">
        <v>603944000</v>
      </c>
      <c r="CW96" s="1">
        <v>556815000</v>
      </c>
      <c r="CX96" s="1">
        <v>443064000</v>
      </c>
    </row>
    <row r="97" spans="1:102" x14ac:dyDescent="0.15">
      <c r="A97" s="1" t="s">
        <v>347</v>
      </c>
      <c r="B97" s="1">
        <v>760000000</v>
      </c>
      <c r="C97" s="1">
        <v>579000000</v>
      </c>
      <c r="D97" s="1">
        <v>397900000</v>
      </c>
      <c r="E97" s="1">
        <v>270700000</v>
      </c>
      <c r="F97" s="1">
        <v>197400000</v>
      </c>
      <c r="H97" s="1" t="s">
        <v>347</v>
      </c>
      <c r="I97" s="1">
        <v>392300000</v>
      </c>
      <c r="J97" s="1">
        <v>295100000</v>
      </c>
      <c r="K97" s="1">
        <v>203600000</v>
      </c>
      <c r="L97" s="1">
        <v>204100000</v>
      </c>
      <c r="M97" s="1">
        <v>163394000</v>
      </c>
      <c r="O97" s="1" t="s">
        <v>347</v>
      </c>
      <c r="P97" s="1">
        <v>212874000</v>
      </c>
      <c r="Q97" s="1">
        <v>140523000</v>
      </c>
      <c r="R97" s="1">
        <v>78766000</v>
      </c>
      <c r="S97" s="1">
        <v>55865000</v>
      </c>
      <c r="T97" s="1">
        <v>44626000</v>
      </c>
      <c r="V97" s="1" t="s">
        <v>347</v>
      </c>
      <c r="W97" s="1">
        <v>108641000</v>
      </c>
      <c r="X97" s="1">
        <v>71692000</v>
      </c>
      <c r="Y97" s="1">
        <v>41577000</v>
      </c>
      <c r="Z97" s="1">
        <v>30277000</v>
      </c>
      <c r="AA97" s="1">
        <v>10511000</v>
      </c>
      <c r="AC97" s="1" t="s">
        <v>347</v>
      </c>
      <c r="AD97" s="1">
        <v>116530000</v>
      </c>
      <c r="AE97" s="1">
        <v>65805000</v>
      </c>
      <c r="AF97" s="1">
        <v>34354000</v>
      </c>
      <c r="AG97" s="1">
        <v>37267000</v>
      </c>
      <c r="AH97" s="1">
        <v>31228000</v>
      </c>
      <c r="AJ97" s="1" t="s">
        <v>347</v>
      </c>
      <c r="AK97" s="1">
        <v>454700000</v>
      </c>
      <c r="AL97" s="1">
        <v>417700000</v>
      </c>
      <c r="AM97" s="1">
        <v>368900000</v>
      </c>
      <c r="AN97" s="1">
        <v>330932000</v>
      </c>
      <c r="AO97" s="1">
        <v>316416000</v>
      </c>
      <c r="AQ97" s="1" t="s">
        <v>347</v>
      </c>
      <c r="AR97" s="1">
        <v>535000000</v>
      </c>
      <c r="AS97" s="1">
        <v>2358000000</v>
      </c>
      <c r="AT97" s="1">
        <v>1281000000</v>
      </c>
      <c r="AU97" s="1">
        <v>634000000</v>
      </c>
      <c r="AV97" s="1">
        <v>779000000</v>
      </c>
      <c r="AX97" s="1" t="s">
        <v>347</v>
      </c>
      <c r="AY97" s="1">
        <v>83807000</v>
      </c>
      <c r="AZ97" s="1">
        <v>23805000</v>
      </c>
      <c r="BA97" s="1">
        <v>14289000</v>
      </c>
      <c r="BC97" s="1" t="s">
        <v>347</v>
      </c>
      <c r="BD97" s="1">
        <v>32504000</v>
      </c>
      <c r="BE97" s="1">
        <v>29833000</v>
      </c>
      <c r="BF97" s="1">
        <v>30447000</v>
      </c>
      <c r="BG97" s="1">
        <v>26695000</v>
      </c>
      <c r="BH97" s="1">
        <v>21444000</v>
      </c>
      <c r="BJ97" s="1" t="s">
        <v>347</v>
      </c>
      <c r="BK97" s="1">
        <v>9239000000</v>
      </c>
      <c r="BL97" s="1">
        <v>8702000000</v>
      </c>
      <c r="BM97" s="1">
        <v>8794000000</v>
      </c>
      <c r="BN97" s="1">
        <v>8403000000</v>
      </c>
      <c r="BO97" s="1">
        <v>7385000000</v>
      </c>
      <c r="BQ97" s="1" t="s">
        <v>347</v>
      </c>
      <c r="BR97" s="1">
        <v>99018000</v>
      </c>
      <c r="BS97" s="1">
        <v>70059000</v>
      </c>
      <c r="BT97" s="1">
        <v>62552000</v>
      </c>
      <c r="BU97" s="1">
        <v>46124000</v>
      </c>
      <c r="BV97" s="1">
        <v>35462000</v>
      </c>
      <c r="BX97" s="1" t="s">
        <v>347</v>
      </c>
      <c r="BY97" s="1">
        <v>119527000</v>
      </c>
      <c r="BZ97" s="1">
        <v>93728000</v>
      </c>
      <c r="CA97" s="1">
        <v>64920000</v>
      </c>
      <c r="CB97" s="1">
        <v>58432000</v>
      </c>
      <c r="CE97" s="1" t="s">
        <v>347</v>
      </c>
      <c r="CF97" s="1">
        <v>83462000</v>
      </c>
      <c r="CG97" s="1">
        <v>61677000</v>
      </c>
      <c r="CH97" s="1">
        <v>48319000</v>
      </c>
      <c r="CI97" s="1">
        <v>38083000</v>
      </c>
      <c r="CJ97" s="1">
        <v>31434000</v>
      </c>
      <c r="CL97" s="1" t="s">
        <v>347</v>
      </c>
      <c r="CM97" s="1">
        <v>74064000</v>
      </c>
      <c r="CN97" s="1">
        <v>36537000</v>
      </c>
      <c r="CO97" s="1">
        <v>46354000</v>
      </c>
      <c r="CP97" s="1">
        <v>36227000</v>
      </c>
      <c r="CQ97" s="1">
        <v>25110000</v>
      </c>
      <c r="CS97" s="1" t="s">
        <v>347</v>
      </c>
      <c r="CT97" s="1">
        <v>166650000</v>
      </c>
      <c r="CU97" s="1">
        <v>118903000</v>
      </c>
      <c r="CV97" s="1">
        <v>84009000</v>
      </c>
      <c r="CW97" s="1">
        <v>93605000</v>
      </c>
      <c r="CX97" s="1">
        <v>79157000</v>
      </c>
    </row>
    <row r="98" spans="1:102" x14ac:dyDescent="0.15">
      <c r="A98" s="1" t="s">
        <v>348</v>
      </c>
      <c r="B98" s="1">
        <v>5116700000</v>
      </c>
      <c r="C98" s="1">
        <v>2691700000</v>
      </c>
      <c r="D98" s="1">
        <v>2053300000</v>
      </c>
      <c r="E98" s="1">
        <v>2139400000</v>
      </c>
      <c r="F98" s="1">
        <v>1201300000</v>
      </c>
      <c r="H98" s="1" t="s">
        <v>348</v>
      </c>
      <c r="I98" s="1">
        <v>2318100000</v>
      </c>
      <c r="J98" s="1">
        <v>1829500000</v>
      </c>
      <c r="K98" s="1">
        <v>1473600000</v>
      </c>
      <c r="L98" s="1">
        <v>1256400000</v>
      </c>
      <c r="M98" s="1">
        <v>1027223000</v>
      </c>
      <c r="O98" s="1" t="s">
        <v>348</v>
      </c>
      <c r="P98" s="1">
        <v>1406830000</v>
      </c>
      <c r="Q98" s="1">
        <v>863553000</v>
      </c>
      <c r="R98" s="1">
        <v>493096000</v>
      </c>
      <c r="S98" s="1">
        <v>281420000</v>
      </c>
      <c r="T98" s="1">
        <v>165890000</v>
      </c>
      <c r="V98" s="1" t="s">
        <v>348</v>
      </c>
      <c r="W98" s="1">
        <v>288565000</v>
      </c>
      <c r="X98" s="1">
        <v>141377000</v>
      </c>
      <c r="Y98" s="1">
        <v>83883000</v>
      </c>
      <c r="Z98" s="1">
        <v>61379000</v>
      </c>
      <c r="AA98" s="1">
        <v>27163000</v>
      </c>
      <c r="AC98" s="1" t="s">
        <v>348</v>
      </c>
      <c r="AD98" s="1">
        <v>720205000</v>
      </c>
      <c r="AE98" s="1">
        <v>423901000</v>
      </c>
      <c r="AF98" s="1">
        <v>261949000</v>
      </c>
      <c r="AG98" s="1">
        <v>182832000</v>
      </c>
      <c r="AH98" s="1">
        <v>120459000</v>
      </c>
      <c r="AJ98" s="1" t="s">
        <v>348</v>
      </c>
      <c r="AK98" s="1">
        <v>1712100000</v>
      </c>
      <c r="AL98" s="1">
        <v>1543800000</v>
      </c>
      <c r="AM98" s="1">
        <v>1396700000</v>
      </c>
      <c r="AN98" s="1">
        <v>1331870000</v>
      </c>
      <c r="AO98" s="1">
        <v>1206925000</v>
      </c>
      <c r="AQ98" s="1" t="s">
        <v>348</v>
      </c>
      <c r="AR98" s="1">
        <v>2136000000</v>
      </c>
      <c r="AS98" s="1">
        <v>2622000000</v>
      </c>
      <c r="AT98" s="1">
        <v>3766000000</v>
      </c>
      <c r="AU98" s="1">
        <v>3170000000</v>
      </c>
      <c r="AV98" s="1">
        <v>4622000000</v>
      </c>
      <c r="AX98" s="1" t="s">
        <v>348</v>
      </c>
      <c r="AY98" s="1">
        <v>281321000</v>
      </c>
      <c r="AZ98" s="1">
        <v>128906000</v>
      </c>
      <c r="BA98" s="1">
        <v>71736000</v>
      </c>
      <c r="BC98" s="1" t="s">
        <v>348</v>
      </c>
      <c r="BD98" s="1">
        <v>304280000</v>
      </c>
      <c r="BE98" s="1">
        <v>255730000</v>
      </c>
      <c r="BF98" s="1">
        <v>223467000</v>
      </c>
      <c r="BG98" s="1">
        <v>196907000</v>
      </c>
      <c r="BH98" s="1">
        <v>165774000</v>
      </c>
      <c r="BJ98" s="1" t="s">
        <v>348</v>
      </c>
      <c r="BK98" s="1">
        <v>26257000000</v>
      </c>
      <c r="BL98" s="1">
        <v>25331000000</v>
      </c>
      <c r="BM98" s="1">
        <v>31712000000</v>
      </c>
      <c r="BN98" s="1">
        <v>27035000000</v>
      </c>
      <c r="BO98" s="1">
        <v>27583000000</v>
      </c>
      <c r="BQ98" s="1" t="s">
        <v>348</v>
      </c>
      <c r="BR98" s="1">
        <v>340002000</v>
      </c>
      <c r="BS98" s="1">
        <v>247013000</v>
      </c>
      <c r="BT98" s="1">
        <v>192671000</v>
      </c>
      <c r="BU98" s="1">
        <v>143423000</v>
      </c>
      <c r="BV98" s="1">
        <v>104408000</v>
      </c>
      <c r="BX98" s="1" t="s">
        <v>348</v>
      </c>
      <c r="BY98" s="1">
        <v>647911000</v>
      </c>
      <c r="BZ98" s="1">
        <v>488900000</v>
      </c>
      <c r="CA98" s="1">
        <v>950901000</v>
      </c>
      <c r="CB98" s="1">
        <v>2002979000</v>
      </c>
      <c r="CE98" s="1" t="s">
        <v>348</v>
      </c>
      <c r="CF98" s="1">
        <v>468680000</v>
      </c>
      <c r="CG98" s="1">
        <v>353734000</v>
      </c>
      <c r="CH98" s="1">
        <v>286673000</v>
      </c>
      <c r="CI98" s="1">
        <v>234986000</v>
      </c>
      <c r="CJ98" s="1">
        <v>189485000</v>
      </c>
      <c r="CL98" s="1" t="s">
        <v>348</v>
      </c>
      <c r="CM98" s="1">
        <v>483882000</v>
      </c>
      <c r="CN98" s="1">
        <v>374902000</v>
      </c>
      <c r="CO98" s="1">
        <v>327643000</v>
      </c>
      <c r="CP98" s="1">
        <v>254304000</v>
      </c>
      <c r="CQ98" s="1">
        <v>180346000</v>
      </c>
      <c r="CS98" s="1" t="s">
        <v>348</v>
      </c>
      <c r="CT98" s="1">
        <v>971182000</v>
      </c>
      <c r="CU98" s="1">
        <v>753743000</v>
      </c>
      <c r="CV98" s="1">
        <v>849949000</v>
      </c>
      <c r="CW98" s="1">
        <v>677364000</v>
      </c>
      <c r="CX98" s="1">
        <v>557905000</v>
      </c>
    </row>
    <row r="99" spans="1:102" x14ac:dyDescent="0.15">
      <c r="A99" s="1" t="s">
        <v>349</v>
      </c>
      <c r="B99" s="1">
        <v>1981500000</v>
      </c>
      <c r="C99" s="1">
        <v>3084100000</v>
      </c>
      <c r="D99" s="1">
        <v>1430000000</v>
      </c>
      <c r="E99" s="1">
        <v>1369700000</v>
      </c>
      <c r="F99" s="1">
        <v>524700000</v>
      </c>
      <c r="H99" s="1" t="s">
        <v>349</v>
      </c>
      <c r="I99" s="1">
        <v>988400000</v>
      </c>
      <c r="J99" s="1">
        <v>0</v>
      </c>
      <c r="K99" s="1">
        <v>0</v>
      </c>
      <c r="L99" s="1">
        <v>0</v>
      </c>
      <c r="M99" s="1">
        <v>0</v>
      </c>
      <c r="O99" s="1" t="s">
        <v>349</v>
      </c>
      <c r="P99" s="1">
        <v>764896000</v>
      </c>
      <c r="Q99" s="1">
        <v>770015000</v>
      </c>
      <c r="R99" s="1">
        <v>0</v>
      </c>
      <c r="S99" s="1">
        <v>0</v>
      </c>
      <c r="T99" s="1">
        <v>15971000</v>
      </c>
      <c r="V99" s="1" t="s">
        <v>349</v>
      </c>
      <c r="W99" s="1">
        <v>1255914000</v>
      </c>
      <c r="X99" s="1">
        <v>383275000</v>
      </c>
      <c r="Y99" s="1">
        <v>0</v>
      </c>
      <c r="Z99" s="1">
        <v>0</v>
      </c>
      <c r="AA99" s="1">
        <v>255000</v>
      </c>
      <c r="AC99" s="1" t="s">
        <v>349</v>
      </c>
      <c r="AD99" s="1">
        <v>944763000</v>
      </c>
      <c r="AE99" s="1">
        <v>889638000</v>
      </c>
      <c r="AF99" s="1">
        <v>0</v>
      </c>
      <c r="AG99" s="1">
        <v>0</v>
      </c>
      <c r="AH99" s="1">
        <v>0</v>
      </c>
      <c r="AJ99" s="1" t="s">
        <v>349</v>
      </c>
      <c r="AK99" s="1">
        <v>0</v>
      </c>
      <c r="AL99" s="1">
        <v>0</v>
      </c>
      <c r="AM99" s="1">
        <v>0</v>
      </c>
      <c r="AN99" s="1">
        <v>0</v>
      </c>
      <c r="AO99" s="1">
        <v>0</v>
      </c>
      <c r="AQ99" s="1" t="s">
        <v>349</v>
      </c>
      <c r="AR99" s="1">
        <v>3354000000</v>
      </c>
      <c r="AS99" s="1">
        <v>3465000000</v>
      </c>
      <c r="AT99" s="1">
        <v>3961000000</v>
      </c>
      <c r="AU99" s="1">
        <v>5026000000</v>
      </c>
      <c r="AV99" s="1">
        <v>6876000000</v>
      </c>
      <c r="AX99" s="1" t="s">
        <v>349</v>
      </c>
      <c r="AY99" s="1">
        <v>24467000</v>
      </c>
      <c r="AZ99" s="1">
        <v>38460000</v>
      </c>
      <c r="BA99" s="1">
        <v>19598000</v>
      </c>
      <c r="BC99" s="1" t="s">
        <v>349</v>
      </c>
      <c r="BD99" s="1">
        <v>35914000</v>
      </c>
      <c r="BE99" s="1">
        <v>45700000</v>
      </c>
      <c r="BF99" s="1">
        <v>0</v>
      </c>
      <c r="BG99" s="1">
        <v>0</v>
      </c>
      <c r="BH99" s="1">
        <v>0</v>
      </c>
      <c r="BJ99" s="1" t="s">
        <v>349</v>
      </c>
      <c r="BK99" s="1">
        <v>9018000000</v>
      </c>
      <c r="BL99" s="1">
        <v>11578000000</v>
      </c>
      <c r="BM99" s="1">
        <v>14475000000</v>
      </c>
      <c r="BN99" s="1">
        <v>20331000000</v>
      </c>
      <c r="BO99" s="1">
        <v>25725000000</v>
      </c>
      <c r="BQ99" s="1" t="s">
        <v>349</v>
      </c>
      <c r="BR99" s="1">
        <v>520094000</v>
      </c>
      <c r="BS99" s="1">
        <v>502302000</v>
      </c>
      <c r="BT99" s="1">
        <v>485119000</v>
      </c>
      <c r="BU99" s="1">
        <v>0</v>
      </c>
      <c r="BV99" s="1">
        <v>0</v>
      </c>
      <c r="BX99" s="1" t="s">
        <v>349</v>
      </c>
      <c r="BY99" s="1">
        <v>430116000</v>
      </c>
      <c r="BZ99" s="1">
        <v>509985000</v>
      </c>
      <c r="CA99" s="1">
        <v>1011793000</v>
      </c>
      <c r="CB99" s="1">
        <v>0</v>
      </c>
      <c r="CE99" s="1" t="s">
        <v>349</v>
      </c>
      <c r="CF99" s="1">
        <v>902928000</v>
      </c>
      <c r="CG99" s="1">
        <v>378586000</v>
      </c>
      <c r="CH99" s="1">
        <v>185200000</v>
      </c>
      <c r="CI99" s="1">
        <v>174688000</v>
      </c>
      <c r="CJ99" s="1">
        <v>0</v>
      </c>
      <c r="CL99" s="1" t="s">
        <v>349</v>
      </c>
      <c r="CM99" s="1">
        <v>419774000</v>
      </c>
      <c r="CN99" s="1">
        <v>0</v>
      </c>
      <c r="CO99" s="1">
        <v>0</v>
      </c>
      <c r="CP99" s="1">
        <v>0</v>
      </c>
      <c r="CQ99" s="1">
        <v>0</v>
      </c>
      <c r="CS99" s="1" t="s">
        <v>349</v>
      </c>
      <c r="CT99" s="1">
        <v>608372000</v>
      </c>
      <c r="CU99" s="1">
        <v>1003098000</v>
      </c>
      <c r="CV99" s="1">
        <v>963754000</v>
      </c>
      <c r="CW99" s="1">
        <v>962577000</v>
      </c>
      <c r="CX99" s="1">
        <v>779578000</v>
      </c>
    </row>
    <row r="100" spans="1:102" x14ac:dyDescent="0.15">
      <c r="A100" s="1" t="s">
        <v>350</v>
      </c>
      <c r="B100" s="1">
        <v>2282100000</v>
      </c>
      <c r="C100" s="1">
        <v>1761100000</v>
      </c>
      <c r="D100" s="1">
        <v>1306600000</v>
      </c>
      <c r="E100" s="1">
        <v>1096000000</v>
      </c>
      <c r="F100" s="1">
        <v>805100000</v>
      </c>
      <c r="H100" s="1" t="s">
        <v>350</v>
      </c>
      <c r="I100" s="1">
        <v>1675500000</v>
      </c>
      <c r="J100" s="1">
        <v>1212500000</v>
      </c>
      <c r="K100" s="1">
        <v>962300000</v>
      </c>
      <c r="L100" s="1">
        <v>720900000</v>
      </c>
      <c r="M100" s="1">
        <v>542494000</v>
      </c>
      <c r="O100" s="1" t="s">
        <v>350</v>
      </c>
      <c r="P100" s="1">
        <v>392819000</v>
      </c>
      <c r="Q100" s="1">
        <v>209907000</v>
      </c>
      <c r="R100" s="1">
        <v>158183000</v>
      </c>
      <c r="S100" s="1">
        <v>71367000</v>
      </c>
      <c r="T100" s="1">
        <v>49947000</v>
      </c>
      <c r="V100" s="1" t="s">
        <v>350</v>
      </c>
      <c r="W100" s="1">
        <v>4680000</v>
      </c>
      <c r="X100" s="1">
        <v>1891000</v>
      </c>
      <c r="Y100" s="1">
        <v>804000</v>
      </c>
      <c r="Z100" s="1">
        <v>220000</v>
      </c>
      <c r="AA100" s="1">
        <v>207000</v>
      </c>
      <c r="AC100" s="1" t="s">
        <v>350</v>
      </c>
      <c r="AD100" s="1">
        <v>59315000</v>
      </c>
      <c r="AE100" s="1">
        <v>32504000</v>
      </c>
      <c r="AF100" s="1">
        <v>29815000</v>
      </c>
      <c r="AG100" s="1">
        <v>23353000</v>
      </c>
      <c r="AH100" s="1">
        <v>11151000</v>
      </c>
      <c r="AJ100" s="1" t="s">
        <v>350</v>
      </c>
      <c r="AK100" s="1">
        <v>449700000</v>
      </c>
      <c r="AL100" s="1">
        <v>373300000</v>
      </c>
      <c r="AM100" s="1">
        <v>374800000</v>
      </c>
      <c r="AN100" s="1">
        <v>357779000</v>
      </c>
      <c r="AO100" s="1">
        <v>308286000</v>
      </c>
      <c r="AQ100" s="1" t="s">
        <v>350</v>
      </c>
      <c r="AR100" s="1">
        <v>55000000</v>
      </c>
      <c r="AS100" s="1">
        <v>0</v>
      </c>
      <c r="AT100" s="1">
        <v>736000000</v>
      </c>
      <c r="AU100" s="1">
        <v>735000000</v>
      </c>
      <c r="AV100" s="1">
        <v>434000000</v>
      </c>
      <c r="AX100" s="1" t="s">
        <v>350</v>
      </c>
      <c r="AY100" s="1">
        <v>79062000</v>
      </c>
      <c r="AZ100" s="1">
        <v>52190000</v>
      </c>
      <c r="BA100" s="1">
        <v>39946000</v>
      </c>
      <c r="BC100" s="1" t="s">
        <v>350</v>
      </c>
      <c r="BD100" s="1">
        <v>32753000</v>
      </c>
      <c r="BE100" s="1">
        <v>30540000</v>
      </c>
      <c r="BF100" s="1">
        <v>20935000</v>
      </c>
      <c r="BG100" s="1">
        <v>20423000</v>
      </c>
      <c r="BH100" s="1">
        <v>17136000</v>
      </c>
      <c r="BJ100" s="1" t="s">
        <v>350</v>
      </c>
      <c r="BK100" s="1">
        <v>10016000000</v>
      </c>
      <c r="BL100" s="1">
        <v>9040000000</v>
      </c>
      <c r="BM100" s="1">
        <v>7799000000</v>
      </c>
      <c r="BN100" s="1">
        <v>8195000000</v>
      </c>
      <c r="BO100" s="1">
        <v>7673000000</v>
      </c>
      <c r="BQ100" s="1" t="s">
        <v>350</v>
      </c>
      <c r="BR100" s="1">
        <v>86367000</v>
      </c>
      <c r="BS100" s="1">
        <v>80829000</v>
      </c>
      <c r="BT100" s="1">
        <v>71836000</v>
      </c>
      <c r="BU100" s="1">
        <v>57159000</v>
      </c>
      <c r="BV100" s="1">
        <v>38249000</v>
      </c>
      <c r="BX100" s="1" t="s">
        <v>350</v>
      </c>
      <c r="BY100" s="1">
        <v>47504000</v>
      </c>
      <c r="BZ100" s="1">
        <v>60711000</v>
      </c>
      <c r="CA100" s="1">
        <v>92973000</v>
      </c>
      <c r="CB100" s="1">
        <v>52608000</v>
      </c>
      <c r="CE100" s="1" t="s">
        <v>350</v>
      </c>
      <c r="CF100" s="1">
        <v>33056000</v>
      </c>
      <c r="CG100" s="1">
        <v>31365000</v>
      </c>
      <c r="CH100" s="1">
        <v>36226000</v>
      </c>
      <c r="CI100" s="1">
        <v>58716000</v>
      </c>
      <c r="CJ100" s="1">
        <v>68689000</v>
      </c>
      <c r="CL100" s="1" t="s">
        <v>350</v>
      </c>
      <c r="CM100" s="1">
        <v>123387000</v>
      </c>
      <c r="CN100" s="1">
        <v>0</v>
      </c>
      <c r="CO100" s="1">
        <v>88779000</v>
      </c>
      <c r="CP100" s="1">
        <v>76259000</v>
      </c>
      <c r="CQ100" s="1">
        <v>70920000</v>
      </c>
      <c r="CS100" s="1" t="s">
        <v>350</v>
      </c>
      <c r="CT100" s="1">
        <v>102717000</v>
      </c>
      <c r="CU100" s="1">
        <v>342748000</v>
      </c>
      <c r="CV100" s="1">
        <v>370623000</v>
      </c>
      <c r="CW100" s="1">
        <v>378013000</v>
      </c>
      <c r="CX100" s="1">
        <v>227680000</v>
      </c>
    </row>
    <row r="101" spans="1:102" x14ac:dyDescent="0.15">
      <c r="A101" s="1" t="s">
        <v>351</v>
      </c>
      <c r="B101" s="1">
        <v>0</v>
      </c>
      <c r="C101" s="1">
        <v>0</v>
      </c>
      <c r="D101" s="1">
        <v>0</v>
      </c>
      <c r="E101" s="1">
        <v>0</v>
      </c>
      <c r="F101" s="1">
        <v>0</v>
      </c>
      <c r="H101" s="1" t="s">
        <v>351</v>
      </c>
      <c r="I101" s="1">
        <v>0</v>
      </c>
      <c r="J101" s="1">
        <v>0</v>
      </c>
      <c r="K101" s="1">
        <v>0</v>
      </c>
      <c r="L101" s="1">
        <v>0</v>
      </c>
      <c r="M101" s="1">
        <v>0</v>
      </c>
      <c r="O101" s="1" t="s">
        <v>351</v>
      </c>
      <c r="P101" s="1">
        <v>0</v>
      </c>
      <c r="Q101" s="1">
        <v>0</v>
      </c>
      <c r="R101" s="1">
        <v>0</v>
      </c>
      <c r="S101" s="1">
        <v>0</v>
      </c>
      <c r="T101" s="1">
        <v>0</v>
      </c>
      <c r="V101" s="1" t="s">
        <v>351</v>
      </c>
      <c r="W101" s="1">
        <v>0</v>
      </c>
      <c r="X101" s="1">
        <v>0</v>
      </c>
      <c r="Y101" s="1">
        <v>0</v>
      </c>
      <c r="Z101" s="1">
        <v>0</v>
      </c>
      <c r="AA101" s="1">
        <v>0</v>
      </c>
      <c r="AC101" s="1" t="s">
        <v>351</v>
      </c>
      <c r="AD101" s="1">
        <v>0</v>
      </c>
      <c r="AE101" s="1">
        <v>0</v>
      </c>
      <c r="AF101" s="1">
        <v>0</v>
      </c>
      <c r="AG101" s="1">
        <v>0</v>
      </c>
      <c r="AH101" s="1">
        <v>0</v>
      </c>
      <c r="AJ101" s="1" t="s">
        <v>351</v>
      </c>
      <c r="AK101" s="1">
        <v>0</v>
      </c>
      <c r="AL101" s="1">
        <v>0</v>
      </c>
      <c r="AM101" s="1">
        <v>0</v>
      </c>
      <c r="AN101" s="1">
        <v>0</v>
      </c>
      <c r="AO101" s="1">
        <v>0</v>
      </c>
      <c r="AQ101" s="1" t="s">
        <v>351</v>
      </c>
      <c r="AR101" s="1">
        <v>137000000</v>
      </c>
      <c r="AS101" s="1">
        <v>0</v>
      </c>
      <c r="AT101" s="1">
        <v>577000000</v>
      </c>
      <c r="AU101" s="1">
        <v>592000000</v>
      </c>
      <c r="AV101" s="1">
        <v>2401000000</v>
      </c>
      <c r="AX101" s="1" t="s">
        <v>351</v>
      </c>
      <c r="AY101" s="1">
        <v>0</v>
      </c>
      <c r="AZ101" s="1">
        <v>0</v>
      </c>
      <c r="BA101" s="1">
        <v>0</v>
      </c>
      <c r="BC101" s="1" t="s">
        <v>351</v>
      </c>
      <c r="BD101" s="1">
        <v>0</v>
      </c>
      <c r="BE101" s="1">
        <v>0</v>
      </c>
      <c r="BF101" s="1">
        <v>0</v>
      </c>
      <c r="BG101" s="1">
        <v>0</v>
      </c>
      <c r="BH101" s="1">
        <v>0</v>
      </c>
      <c r="BJ101" s="1" t="s">
        <v>351</v>
      </c>
      <c r="BK101" s="1">
        <v>0</v>
      </c>
      <c r="BL101" s="1">
        <v>8837000000</v>
      </c>
      <c r="BM101" s="1">
        <v>8927000000</v>
      </c>
      <c r="BN101" s="1">
        <v>8585000000</v>
      </c>
      <c r="BO101" s="1">
        <v>1250000000</v>
      </c>
      <c r="BQ101" s="1" t="s">
        <v>351</v>
      </c>
      <c r="BR101" s="1">
        <v>0</v>
      </c>
      <c r="BS101" s="1">
        <v>0</v>
      </c>
      <c r="BT101" s="1">
        <v>0</v>
      </c>
      <c r="BU101" s="1">
        <v>0</v>
      </c>
      <c r="BV101" s="1">
        <v>0</v>
      </c>
      <c r="BX101" s="1" t="s">
        <v>351</v>
      </c>
      <c r="BY101" s="1">
        <v>1014000</v>
      </c>
      <c r="BZ101" s="1">
        <v>0</v>
      </c>
      <c r="CA101" s="1">
        <v>47598000</v>
      </c>
      <c r="CB101" s="1">
        <v>80195000</v>
      </c>
      <c r="CE101" s="1" t="s">
        <v>351</v>
      </c>
      <c r="CF101" s="1">
        <v>0</v>
      </c>
      <c r="CG101" s="1">
        <v>0</v>
      </c>
      <c r="CH101" s="1">
        <v>0</v>
      </c>
      <c r="CI101" s="1">
        <v>0</v>
      </c>
      <c r="CJ101" s="1">
        <v>0</v>
      </c>
      <c r="CL101" s="1" t="s">
        <v>351</v>
      </c>
      <c r="CM101" s="1">
        <v>0</v>
      </c>
      <c r="CN101" s="1">
        <v>0</v>
      </c>
      <c r="CO101" s="1">
        <v>0</v>
      </c>
      <c r="CP101" s="1">
        <v>0</v>
      </c>
      <c r="CQ101" s="1">
        <v>0</v>
      </c>
      <c r="CS101" s="1" t="s">
        <v>351</v>
      </c>
      <c r="CT101" s="1">
        <v>0</v>
      </c>
      <c r="CU101" s="1">
        <v>0</v>
      </c>
      <c r="CV101" s="1">
        <v>0</v>
      </c>
      <c r="CW101" s="1">
        <v>0</v>
      </c>
      <c r="CX101" s="1">
        <v>0</v>
      </c>
    </row>
    <row r="102" spans="1:102" x14ac:dyDescent="0.15">
      <c r="A102" s="1" t="s">
        <v>352</v>
      </c>
      <c r="B102" s="1">
        <v>97700000</v>
      </c>
      <c r="C102" s="1">
        <v>426700000</v>
      </c>
      <c r="D102" s="1">
        <v>216000000</v>
      </c>
      <c r="E102" s="1">
        <v>229600000</v>
      </c>
      <c r="F102" s="1">
        <v>147600000</v>
      </c>
      <c r="H102" s="1" t="s">
        <v>352</v>
      </c>
      <c r="I102" s="1">
        <v>138700000</v>
      </c>
      <c r="J102" s="1">
        <v>146500000</v>
      </c>
      <c r="K102" s="1">
        <v>127700000</v>
      </c>
      <c r="L102" s="1">
        <v>90500000</v>
      </c>
      <c r="M102" s="1">
        <v>98822000</v>
      </c>
      <c r="O102" s="1" t="s">
        <v>352</v>
      </c>
      <c r="P102" s="1">
        <v>16193000</v>
      </c>
      <c r="Q102" s="1">
        <v>17184000</v>
      </c>
      <c r="R102" s="1">
        <v>11020000</v>
      </c>
      <c r="S102" s="1">
        <v>5776000</v>
      </c>
      <c r="T102" s="1">
        <v>355369000</v>
      </c>
      <c r="V102" s="1" t="s">
        <v>352</v>
      </c>
      <c r="W102" s="1">
        <v>7114000</v>
      </c>
      <c r="X102" s="1">
        <v>37168000</v>
      </c>
      <c r="Y102" s="1">
        <v>20309000</v>
      </c>
      <c r="Z102" s="1">
        <v>350286000</v>
      </c>
      <c r="AA102" s="1">
        <v>195352000</v>
      </c>
      <c r="AC102" s="1" t="s">
        <v>352</v>
      </c>
      <c r="AD102" s="1">
        <v>4453000</v>
      </c>
      <c r="AE102" s="1">
        <v>2586000</v>
      </c>
      <c r="AF102" s="1">
        <v>3840000</v>
      </c>
      <c r="AG102" s="1">
        <v>1360000</v>
      </c>
      <c r="AH102" s="1">
        <v>1457000</v>
      </c>
      <c r="AJ102" s="1" t="s">
        <v>352</v>
      </c>
      <c r="AK102" s="1">
        <v>481300000</v>
      </c>
      <c r="AL102" s="1">
        <v>455900000</v>
      </c>
      <c r="AM102" s="1">
        <v>424600000</v>
      </c>
      <c r="AN102" s="1">
        <v>366175000</v>
      </c>
      <c r="AO102" s="1">
        <v>347592000</v>
      </c>
      <c r="AQ102" s="1" t="s">
        <v>352</v>
      </c>
      <c r="AR102" s="1">
        <v>1179000000</v>
      </c>
      <c r="AS102" s="1">
        <v>1638000000</v>
      </c>
      <c r="AT102" s="1">
        <v>1160000000</v>
      </c>
      <c r="AU102" s="1">
        <v>1213000000</v>
      </c>
      <c r="AV102" s="1">
        <v>354000000</v>
      </c>
      <c r="AX102" s="1" t="s">
        <v>352</v>
      </c>
      <c r="AY102" s="1">
        <v>6543000</v>
      </c>
      <c r="AZ102" s="1">
        <v>621540000</v>
      </c>
      <c r="BA102" s="1">
        <v>205387000</v>
      </c>
      <c r="BC102" s="1" t="s">
        <v>352</v>
      </c>
      <c r="BD102" s="1">
        <v>4898000</v>
      </c>
      <c r="BE102" s="1">
        <v>367000</v>
      </c>
      <c r="BF102" s="1">
        <v>44403000</v>
      </c>
      <c r="BG102" s="1">
        <v>10361000</v>
      </c>
      <c r="BH102" s="1">
        <v>11071000</v>
      </c>
      <c r="BJ102" s="1" t="s">
        <v>352</v>
      </c>
      <c r="BK102" s="1">
        <v>10931000000</v>
      </c>
      <c r="BL102" s="1">
        <v>2147000000</v>
      </c>
      <c r="BM102" s="1">
        <v>1309000000</v>
      </c>
      <c r="BN102" s="1">
        <v>1434000000</v>
      </c>
      <c r="BO102" s="1">
        <v>1450000000</v>
      </c>
      <c r="BQ102" s="1" t="s">
        <v>352</v>
      </c>
      <c r="BR102" s="1">
        <v>20227000</v>
      </c>
      <c r="BS102" s="1">
        <v>24920000</v>
      </c>
      <c r="BT102" s="1">
        <v>31408000</v>
      </c>
      <c r="BU102" s="1">
        <v>6268000</v>
      </c>
      <c r="BV102" s="1">
        <v>5954000</v>
      </c>
      <c r="BX102" s="1" t="s">
        <v>352</v>
      </c>
      <c r="BY102" s="1">
        <v>16072000</v>
      </c>
      <c r="BZ102" s="1">
        <v>20987000</v>
      </c>
      <c r="CA102" s="1">
        <v>98359000</v>
      </c>
      <c r="CB102" s="1">
        <v>31910000</v>
      </c>
      <c r="CE102" s="1" t="s">
        <v>352</v>
      </c>
      <c r="CF102" s="1">
        <v>17342000</v>
      </c>
      <c r="CG102" s="1">
        <v>77901000</v>
      </c>
      <c r="CH102" s="1">
        <v>73646000</v>
      </c>
      <c r="CI102" s="1">
        <v>3660000</v>
      </c>
      <c r="CJ102" s="1">
        <v>1809000</v>
      </c>
      <c r="CL102" s="1" t="s">
        <v>352</v>
      </c>
      <c r="CM102" s="1">
        <v>6463000</v>
      </c>
      <c r="CN102" s="1">
        <v>0</v>
      </c>
      <c r="CO102" s="1">
        <v>43285000</v>
      </c>
      <c r="CP102" s="1">
        <v>8286000</v>
      </c>
      <c r="CQ102" s="1">
        <v>284736000</v>
      </c>
      <c r="CS102" s="1" t="s">
        <v>352</v>
      </c>
      <c r="CT102" s="1">
        <v>7377000</v>
      </c>
      <c r="CU102" s="1">
        <v>12339000</v>
      </c>
      <c r="CV102" s="1">
        <v>4494000</v>
      </c>
      <c r="CW102" s="1">
        <v>27730000</v>
      </c>
      <c r="CX102" s="1">
        <v>22102000</v>
      </c>
    </row>
    <row r="103" spans="1:102" x14ac:dyDescent="0.15">
      <c r="A103" s="1" t="s">
        <v>353</v>
      </c>
      <c r="B103" s="1">
        <v>4361300000</v>
      </c>
      <c r="C103" s="1">
        <v>5271900000</v>
      </c>
      <c r="D103" s="1">
        <v>2952600000</v>
      </c>
      <c r="E103" s="1">
        <v>2695300000</v>
      </c>
      <c r="F103" s="1">
        <v>1477400000</v>
      </c>
      <c r="H103" s="1" t="s">
        <v>353</v>
      </c>
      <c r="I103" s="1">
        <v>2802600000</v>
      </c>
      <c r="J103" s="1">
        <v>1359000000</v>
      </c>
      <c r="K103" s="1">
        <v>1090000000</v>
      </c>
      <c r="L103" s="1">
        <v>811400000</v>
      </c>
      <c r="M103" s="1">
        <v>641316000</v>
      </c>
      <c r="O103" s="1" t="s">
        <v>353</v>
      </c>
      <c r="P103" s="1">
        <v>1173908000</v>
      </c>
      <c r="Q103" s="1">
        <v>997106000</v>
      </c>
      <c r="R103" s="1">
        <v>169203000</v>
      </c>
      <c r="S103" s="1">
        <v>77143000</v>
      </c>
      <c r="T103" s="1">
        <v>421287000</v>
      </c>
      <c r="V103" s="1" t="s">
        <v>353</v>
      </c>
      <c r="W103" s="1">
        <v>1267708000</v>
      </c>
      <c r="X103" s="1">
        <v>422334000</v>
      </c>
      <c r="Y103" s="1">
        <v>21113000</v>
      </c>
      <c r="Z103" s="1">
        <v>350506000</v>
      </c>
      <c r="AA103" s="1">
        <v>195814000</v>
      </c>
      <c r="AC103" s="1" t="s">
        <v>353</v>
      </c>
      <c r="AD103" s="1">
        <v>1008531000</v>
      </c>
      <c r="AE103" s="1">
        <v>924728000</v>
      </c>
      <c r="AF103" s="1">
        <v>33655000</v>
      </c>
      <c r="AG103" s="1">
        <v>24713000</v>
      </c>
      <c r="AH103" s="1">
        <v>12608000</v>
      </c>
      <c r="AJ103" s="1" t="s">
        <v>353</v>
      </c>
      <c r="AK103" s="1">
        <v>931000000</v>
      </c>
      <c r="AL103" s="1">
        <v>829200000</v>
      </c>
      <c r="AM103" s="1">
        <v>799400000</v>
      </c>
      <c r="AN103" s="1">
        <v>723954000</v>
      </c>
      <c r="AO103" s="1">
        <v>655878000</v>
      </c>
      <c r="AQ103" s="1" t="s">
        <v>353</v>
      </c>
      <c r="AR103" s="1">
        <v>4725000000</v>
      </c>
      <c r="AS103" s="1">
        <v>5103000000</v>
      </c>
      <c r="AT103" s="1">
        <v>6434000000</v>
      </c>
      <c r="AU103" s="1">
        <v>7566000000</v>
      </c>
      <c r="AV103" s="1">
        <v>10065000000</v>
      </c>
      <c r="AX103" s="1" t="s">
        <v>353</v>
      </c>
      <c r="AY103" s="1">
        <v>110072000</v>
      </c>
      <c r="AZ103" s="1">
        <v>712190000</v>
      </c>
      <c r="BA103" s="1">
        <v>264931000</v>
      </c>
      <c r="BC103" s="1" t="s">
        <v>353</v>
      </c>
      <c r="BD103" s="1">
        <v>73565000</v>
      </c>
      <c r="BE103" s="1">
        <v>76607000</v>
      </c>
      <c r="BF103" s="1">
        <v>65338000</v>
      </c>
      <c r="BG103" s="1">
        <v>30784000</v>
      </c>
      <c r="BH103" s="1">
        <v>28207000</v>
      </c>
      <c r="BJ103" s="1" t="s">
        <v>353</v>
      </c>
      <c r="BK103" s="1">
        <v>29965000000</v>
      </c>
      <c r="BL103" s="1">
        <v>31602000000</v>
      </c>
      <c r="BM103" s="1">
        <v>32510000000</v>
      </c>
      <c r="BN103" s="1">
        <v>38545000000</v>
      </c>
      <c r="BO103" s="1">
        <v>36098000000</v>
      </c>
      <c r="BQ103" s="1" t="s">
        <v>353</v>
      </c>
      <c r="BR103" s="1">
        <v>626688000</v>
      </c>
      <c r="BS103" s="1">
        <v>608051000</v>
      </c>
      <c r="BT103" s="1">
        <v>588363000</v>
      </c>
      <c r="BU103" s="1">
        <v>63427000</v>
      </c>
      <c r="BV103" s="1">
        <v>44203000</v>
      </c>
      <c r="BX103" s="1" t="s">
        <v>353</v>
      </c>
      <c r="BY103" s="1">
        <v>494706000</v>
      </c>
      <c r="BZ103" s="1">
        <v>591683000</v>
      </c>
      <c r="CA103" s="1">
        <v>1250723000</v>
      </c>
      <c r="CB103" s="1">
        <v>164713000</v>
      </c>
      <c r="CE103" s="1" t="s">
        <v>353</v>
      </c>
      <c r="CF103" s="1">
        <v>953326000</v>
      </c>
      <c r="CG103" s="1">
        <v>487852000</v>
      </c>
      <c r="CH103" s="1">
        <v>295072000</v>
      </c>
      <c r="CI103" s="1">
        <v>237064000</v>
      </c>
      <c r="CJ103" s="1">
        <v>70498000</v>
      </c>
      <c r="CL103" s="1" t="s">
        <v>353</v>
      </c>
      <c r="CM103" s="1">
        <v>549624000</v>
      </c>
      <c r="CN103" s="1">
        <v>0</v>
      </c>
      <c r="CO103" s="1">
        <v>132064000</v>
      </c>
      <c r="CP103" s="1">
        <v>84545000</v>
      </c>
      <c r="CQ103" s="1">
        <v>355656000</v>
      </c>
      <c r="CS103" s="1" t="s">
        <v>353</v>
      </c>
      <c r="CT103" s="1">
        <v>718466000</v>
      </c>
      <c r="CU103" s="1">
        <v>1358185000</v>
      </c>
      <c r="CV103" s="1">
        <v>1338871000</v>
      </c>
      <c r="CW103" s="1">
        <v>1368320000</v>
      </c>
      <c r="CX103" s="1">
        <v>1029360000</v>
      </c>
    </row>
    <row r="104" spans="1:102" x14ac:dyDescent="0.15">
      <c r="A104" s="1" t="s">
        <v>354</v>
      </c>
      <c r="B104" s="1">
        <v>0</v>
      </c>
      <c r="C104" s="1">
        <v>0</v>
      </c>
      <c r="D104" s="1">
        <v>0</v>
      </c>
      <c r="E104" s="1">
        <v>0</v>
      </c>
      <c r="F104" s="1">
        <v>0</v>
      </c>
      <c r="H104" s="1" t="s">
        <v>354</v>
      </c>
      <c r="I104" s="1">
        <v>0</v>
      </c>
      <c r="J104" s="1">
        <v>0</v>
      </c>
      <c r="K104" s="1">
        <v>0</v>
      </c>
      <c r="L104" s="1">
        <v>0</v>
      </c>
      <c r="M104" s="1">
        <v>0</v>
      </c>
      <c r="O104" s="1" t="s">
        <v>354</v>
      </c>
      <c r="P104" s="1">
        <v>0</v>
      </c>
      <c r="Q104" s="1">
        <v>0</v>
      </c>
      <c r="R104" s="1">
        <v>0</v>
      </c>
      <c r="S104" s="1">
        <v>0</v>
      </c>
      <c r="T104" s="1">
        <v>0</v>
      </c>
      <c r="V104" s="1" t="s">
        <v>354</v>
      </c>
      <c r="W104" s="1">
        <v>0</v>
      </c>
      <c r="X104" s="1">
        <v>0</v>
      </c>
      <c r="Y104" s="1">
        <v>0</v>
      </c>
      <c r="Z104" s="1">
        <v>0</v>
      </c>
      <c r="AA104" s="1">
        <v>0</v>
      </c>
      <c r="AC104" s="1" t="s">
        <v>354</v>
      </c>
      <c r="AD104" s="1">
        <v>0</v>
      </c>
      <c r="AE104" s="1">
        <v>0</v>
      </c>
      <c r="AF104" s="1">
        <v>0</v>
      </c>
      <c r="AG104" s="1">
        <v>0</v>
      </c>
      <c r="AH104" s="1">
        <v>0</v>
      </c>
      <c r="AJ104" s="1" t="s">
        <v>354</v>
      </c>
      <c r="AK104" s="1">
        <v>0</v>
      </c>
      <c r="AL104" s="1">
        <v>0</v>
      </c>
      <c r="AM104" s="1">
        <v>0</v>
      </c>
      <c r="AN104" s="1">
        <v>0</v>
      </c>
      <c r="AO104" s="1">
        <v>0</v>
      </c>
      <c r="AQ104" s="1" t="s">
        <v>354</v>
      </c>
      <c r="AR104" s="1">
        <v>0</v>
      </c>
      <c r="AS104" s="1">
        <v>0</v>
      </c>
      <c r="AT104" s="1">
        <v>0</v>
      </c>
      <c r="AU104" s="1">
        <v>0</v>
      </c>
      <c r="AV104" s="1">
        <v>0</v>
      </c>
      <c r="AX104" s="1" t="s">
        <v>354</v>
      </c>
      <c r="AY104" s="1">
        <v>0</v>
      </c>
      <c r="AZ104" s="1">
        <v>0</v>
      </c>
      <c r="BA104" s="1">
        <v>0</v>
      </c>
      <c r="BC104" s="1" t="s">
        <v>354</v>
      </c>
      <c r="BD104" s="1">
        <v>0</v>
      </c>
      <c r="BE104" s="1">
        <v>0</v>
      </c>
      <c r="BF104" s="1">
        <v>0</v>
      </c>
      <c r="BG104" s="1">
        <v>0</v>
      </c>
      <c r="BH104" s="1">
        <v>0</v>
      </c>
      <c r="BJ104" s="1" t="s">
        <v>354</v>
      </c>
      <c r="BK104" s="1">
        <v>0</v>
      </c>
      <c r="BL104" s="1">
        <v>0</v>
      </c>
      <c r="BM104" s="1">
        <v>0</v>
      </c>
      <c r="BN104" s="1">
        <v>0</v>
      </c>
      <c r="BO104" s="1">
        <v>0</v>
      </c>
      <c r="BQ104" s="1" t="s">
        <v>354</v>
      </c>
      <c r="BR104" s="1">
        <v>0</v>
      </c>
      <c r="BS104" s="1">
        <v>0</v>
      </c>
      <c r="BT104" s="1">
        <v>0</v>
      </c>
      <c r="BU104" s="1">
        <v>0</v>
      </c>
      <c r="BV104" s="1">
        <v>0</v>
      </c>
      <c r="BX104" s="1" t="s">
        <v>354</v>
      </c>
      <c r="BY104" s="1">
        <v>0</v>
      </c>
      <c r="BZ104" s="1">
        <v>0</v>
      </c>
      <c r="CA104" s="1">
        <v>0</v>
      </c>
      <c r="CB104" s="1">
        <v>0</v>
      </c>
      <c r="CE104" s="1" t="s">
        <v>354</v>
      </c>
      <c r="CF104" s="1">
        <v>0</v>
      </c>
      <c r="CG104" s="1">
        <v>0</v>
      </c>
      <c r="CH104" s="1">
        <v>0</v>
      </c>
      <c r="CI104" s="1">
        <v>0</v>
      </c>
      <c r="CJ104" s="1">
        <v>0</v>
      </c>
      <c r="CL104" s="1" t="s">
        <v>354</v>
      </c>
      <c r="CM104" s="1">
        <v>0</v>
      </c>
      <c r="CN104" s="1">
        <v>165022000</v>
      </c>
      <c r="CO104" s="1">
        <v>0</v>
      </c>
      <c r="CP104" s="1">
        <v>0</v>
      </c>
      <c r="CQ104" s="1">
        <v>0</v>
      </c>
      <c r="CS104" s="1" t="s">
        <v>354</v>
      </c>
      <c r="CT104" s="1">
        <v>0</v>
      </c>
      <c r="CU104" s="1">
        <v>0</v>
      </c>
      <c r="CV104" s="1">
        <v>0</v>
      </c>
      <c r="CW104" s="1">
        <v>0</v>
      </c>
      <c r="CX104" s="1">
        <v>0</v>
      </c>
    </row>
    <row r="105" spans="1:102" x14ac:dyDescent="0.15">
      <c r="A105" s="1" t="s">
        <v>355</v>
      </c>
      <c r="B105" s="1">
        <v>313400000</v>
      </c>
      <c r="C105" s="1">
        <v>336600000</v>
      </c>
      <c r="D105" s="1">
        <v>0</v>
      </c>
      <c r="E105" s="1">
        <v>0</v>
      </c>
      <c r="F105" s="1">
        <v>0</v>
      </c>
      <c r="H105" s="1" t="s">
        <v>355</v>
      </c>
      <c r="I105" s="1">
        <v>0</v>
      </c>
      <c r="J105" s="1">
        <v>0</v>
      </c>
      <c r="K105" s="1">
        <v>0</v>
      </c>
      <c r="L105" s="1">
        <v>0</v>
      </c>
      <c r="M105" s="1">
        <v>0</v>
      </c>
      <c r="O105" s="1" t="s">
        <v>355</v>
      </c>
      <c r="P105" s="1">
        <v>0</v>
      </c>
      <c r="Q105" s="1">
        <v>40963000</v>
      </c>
      <c r="R105" s="1">
        <v>0</v>
      </c>
      <c r="S105" s="1">
        <v>0</v>
      </c>
      <c r="T105" s="1">
        <v>0</v>
      </c>
      <c r="V105" s="1" t="s">
        <v>355</v>
      </c>
      <c r="W105" s="1">
        <v>134212000</v>
      </c>
      <c r="X105" s="1">
        <v>45026000</v>
      </c>
      <c r="Y105" s="1">
        <v>10506000</v>
      </c>
      <c r="Z105" s="1">
        <v>10443000</v>
      </c>
      <c r="AA105" s="1">
        <v>10313000</v>
      </c>
      <c r="AC105" s="1" t="s">
        <v>355</v>
      </c>
      <c r="AD105" s="1">
        <v>51067000</v>
      </c>
      <c r="AE105" s="1">
        <v>43623000</v>
      </c>
      <c r="AF105" s="1">
        <v>0</v>
      </c>
      <c r="AG105" s="1">
        <v>0</v>
      </c>
      <c r="AH105" s="1">
        <v>0</v>
      </c>
      <c r="AJ105" s="1" t="s">
        <v>355</v>
      </c>
      <c r="AK105" s="1">
        <v>0</v>
      </c>
      <c r="AL105" s="1">
        <v>0</v>
      </c>
      <c r="AM105" s="1">
        <v>0</v>
      </c>
      <c r="AN105" s="1">
        <v>0</v>
      </c>
      <c r="AO105" s="1">
        <v>0</v>
      </c>
      <c r="AQ105" s="1" t="s">
        <v>355</v>
      </c>
      <c r="AR105" s="1">
        <v>92000000</v>
      </c>
      <c r="AS105" s="1">
        <v>101000000</v>
      </c>
      <c r="AT105" s="1">
        <v>0</v>
      </c>
      <c r="AU105" s="1">
        <v>0</v>
      </c>
      <c r="AV105" s="1">
        <v>0</v>
      </c>
      <c r="AX105" s="1" t="s">
        <v>355</v>
      </c>
      <c r="AY105" s="1">
        <v>0</v>
      </c>
      <c r="AZ105" s="1">
        <v>22473000</v>
      </c>
      <c r="BA105" s="1">
        <v>0</v>
      </c>
      <c r="BC105" s="1" t="s">
        <v>355</v>
      </c>
      <c r="BD105" s="1">
        <v>48522000</v>
      </c>
      <c r="BE105" s="1">
        <v>57372000</v>
      </c>
      <c r="BF105" s="1">
        <v>51678000</v>
      </c>
      <c r="BG105" s="1">
        <v>1565000</v>
      </c>
      <c r="BH105" s="1">
        <v>0</v>
      </c>
      <c r="BJ105" s="1" t="s">
        <v>355</v>
      </c>
      <c r="BK105" s="1">
        <v>0</v>
      </c>
      <c r="BL105" s="1">
        <v>0</v>
      </c>
      <c r="BM105" s="1">
        <v>0</v>
      </c>
      <c r="BN105" s="1">
        <v>0</v>
      </c>
      <c r="BO105" s="1">
        <v>0</v>
      </c>
      <c r="BQ105" s="1" t="s">
        <v>355</v>
      </c>
      <c r="BR105" s="1">
        <v>0</v>
      </c>
      <c r="BS105" s="1">
        <v>7025000</v>
      </c>
      <c r="BT105" s="1">
        <v>5925000</v>
      </c>
      <c r="BU105" s="1">
        <v>0</v>
      </c>
      <c r="BV105" s="1">
        <v>0</v>
      </c>
      <c r="BX105" s="1" t="s">
        <v>355</v>
      </c>
      <c r="BY105" s="1">
        <v>47694000</v>
      </c>
      <c r="BZ105" s="1">
        <v>0</v>
      </c>
      <c r="CA105" s="1">
        <v>0</v>
      </c>
      <c r="CB105" s="1">
        <v>0</v>
      </c>
      <c r="CE105" s="1" t="s">
        <v>355</v>
      </c>
      <c r="CF105" s="1">
        <v>100495000</v>
      </c>
      <c r="CG105" s="1">
        <v>85349000</v>
      </c>
      <c r="CH105" s="1">
        <v>79473000</v>
      </c>
      <c r="CI105" s="1">
        <v>0</v>
      </c>
      <c r="CJ105" s="1">
        <v>0</v>
      </c>
      <c r="CL105" s="1" t="s">
        <v>355</v>
      </c>
      <c r="CM105" s="1">
        <v>57366000</v>
      </c>
      <c r="CN105" s="1">
        <v>58344000</v>
      </c>
      <c r="CO105" s="1">
        <v>45872000</v>
      </c>
      <c r="CP105" s="1">
        <v>10317000</v>
      </c>
      <c r="CQ105" s="1">
        <v>0</v>
      </c>
      <c r="CS105" s="1" t="s">
        <v>355</v>
      </c>
      <c r="CT105" s="1">
        <v>65438000</v>
      </c>
      <c r="CU105" s="1">
        <v>58226000</v>
      </c>
      <c r="CV105" s="1">
        <v>88918000</v>
      </c>
      <c r="CW105" s="1">
        <v>0</v>
      </c>
      <c r="CX105" s="1">
        <v>0</v>
      </c>
    </row>
    <row r="106" spans="1:102" x14ac:dyDescent="0.15">
      <c r="A106" s="1" t="s">
        <v>356</v>
      </c>
      <c r="B106" s="1">
        <v>9478000000</v>
      </c>
      <c r="C106" s="1">
        <v>7963600000</v>
      </c>
      <c r="D106" s="1">
        <v>5005900000</v>
      </c>
      <c r="E106" s="1">
        <v>4834700000</v>
      </c>
      <c r="F106" s="1">
        <v>2678700000</v>
      </c>
      <c r="H106" s="1" t="s">
        <v>356</v>
      </c>
      <c r="I106" s="1">
        <v>5120700000</v>
      </c>
      <c r="J106" s="1">
        <v>3188500000</v>
      </c>
      <c r="K106" s="1">
        <v>2563600000</v>
      </c>
      <c r="L106" s="1">
        <v>2067800000</v>
      </c>
      <c r="M106" s="1">
        <v>1668539000</v>
      </c>
      <c r="O106" s="1" t="s">
        <v>356</v>
      </c>
      <c r="P106" s="1">
        <v>2580738000</v>
      </c>
      <c r="Q106" s="1">
        <v>1860659000</v>
      </c>
      <c r="R106" s="1">
        <v>662299000</v>
      </c>
      <c r="S106" s="1">
        <v>358563000</v>
      </c>
      <c r="T106" s="1">
        <v>587177000</v>
      </c>
      <c r="V106" s="1" t="s">
        <v>356</v>
      </c>
      <c r="W106" s="1">
        <v>1556273000</v>
      </c>
      <c r="X106" s="1">
        <v>563711000</v>
      </c>
      <c r="Y106" s="1">
        <v>104996000</v>
      </c>
      <c r="Z106" s="1">
        <v>411885000</v>
      </c>
      <c r="AA106" s="1">
        <v>222977000</v>
      </c>
      <c r="AC106" s="1" t="s">
        <v>356</v>
      </c>
      <c r="AD106" s="1">
        <v>1728736000</v>
      </c>
      <c r="AE106" s="1">
        <v>1348629000</v>
      </c>
      <c r="AF106" s="1">
        <v>295604000</v>
      </c>
      <c r="AG106" s="1">
        <v>207545000</v>
      </c>
      <c r="AH106" s="1">
        <v>133067000</v>
      </c>
      <c r="AJ106" s="1" t="s">
        <v>356</v>
      </c>
      <c r="AK106" s="1">
        <v>2643100000</v>
      </c>
      <c r="AL106" s="1">
        <v>2373000000</v>
      </c>
      <c r="AM106" s="1">
        <v>2196100000</v>
      </c>
      <c r="AN106" s="1">
        <v>2055824000</v>
      </c>
      <c r="AO106" s="1">
        <v>1862803000</v>
      </c>
      <c r="AQ106" s="1" t="s">
        <v>356</v>
      </c>
      <c r="AR106" s="1">
        <v>6861000000</v>
      </c>
      <c r="AS106" s="1">
        <v>7725000000</v>
      </c>
      <c r="AT106" s="1">
        <v>10200000000</v>
      </c>
      <c r="AU106" s="1">
        <v>10736000000</v>
      </c>
      <c r="AV106" s="1">
        <v>14687000000</v>
      </c>
      <c r="AX106" s="1" t="s">
        <v>356</v>
      </c>
      <c r="AY106" s="1">
        <v>391393000</v>
      </c>
      <c r="AZ106" s="1">
        <v>841096000</v>
      </c>
      <c r="BA106" s="1">
        <v>336667000</v>
      </c>
      <c r="BC106" s="1" t="s">
        <v>356</v>
      </c>
      <c r="BD106" s="1">
        <v>377845000</v>
      </c>
      <c r="BE106" s="1">
        <v>332337000</v>
      </c>
      <c r="BF106" s="1">
        <v>288805000</v>
      </c>
      <c r="BG106" s="1">
        <v>227691000</v>
      </c>
      <c r="BH106" s="1">
        <v>193981000</v>
      </c>
      <c r="BJ106" s="1" t="s">
        <v>356</v>
      </c>
      <c r="BK106" s="1">
        <v>56222000000</v>
      </c>
      <c r="BL106" s="1">
        <v>56933000000</v>
      </c>
      <c r="BM106" s="1">
        <v>64222000000</v>
      </c>
      <c r="BN106" s="1">
        <v>65580000000</v>
      </c>
      <c r="BO106" s="1">
        <v>63681000000</v>
      </c>
      <c r="BQ106" s="1" t="s">
        <v>356</v>
      </c>
      <c r="BR106" s="1">
        <v>966690000</v>
      </c>
      <c r="BS106" s="1">
        <v>855064000</v>
      </c>
      <c r="BT106" s="1">
        <v>781034000</v>
      </c>
      <c r="BU106" s="1">
        <v>206850000</v>
      </c>
      <c r="BV106" s="1">
        <v>148611000</v>
      </c>
      <c r="BX106" s="1" t="s">
        <v>356</v>
      </c>
      <c r="BY106" s="1">
        <v>1142617000</v>
      </c>
      <c r="BZ106" s="1">
        <v>1080583000</v>
      </c>
      <c r="CA106" s="1">
        <v>2201624000</v>
      </c>
      <c r="CB106" s="1">
        <v>2167692000</v>
      </c>
      <c r="CE106" s="1" t="s">
        <v>356</v>
      </c>
      <c r="CF106" s="1">
        <v>1422006000</v>
      </c>
      <c r="CG106" s="1">
        <v>841586000</v>
      </c>
      <c r="CH106" s="1">
        <v>581745000</v>
      </c>
      <c r="CI106" s="1">
        <v>472050000</v>
      </c>
      <c r="CJ106" s="1">
        <v>259983000</v>
      </c>
      <c r="CL106" s="1" t="s">
        <v>356</v>
      </c>
      <c r="CM106" s="1">
        <v>1033506000</v>
      </c>
      <c r="CN106" s="1">
        <v>539924000</v>
      </c>
      <c r="CO106" s="1">
        <v>459707000</v>
      </c>
      <c r="CP106" s="1">
        <v>338849000</v>
      </c>
      <c r="CQ106" s="1">
        <v>536002000</v>
      </c>
      <c r="CS106" s="1" t="s">
        <v>356</v>
      </c>
      <c r="CT106" s="1">
        <v>1689648000</v>
      </c>
      <c r="CU106" s="1">
        <v>2111928000</v>
      </c>
      <c r="CV106" s="1">
        <v>2188820000</v>
      </c>
      <c r="CW106" s="1">
        <v>2045684000</v>
      </c>
      <c r="CX106" s="1">
        <v>1587265000</v>
      </c>
    </row>
    <row r="107" spans="1:102" x14ac:dyDescent="0.15">
      <c r="A107" s="1" t="s">
        <v>357</v>
      </c>
      <c r="B107" s="1">
        <v>0</v>
      </c>
      <c r="C107" s="1">
        <v>0</v>
      </c>
      <c r="D107" s="1">
        <v>0</v>
      </c>
      <c r="E107" s="1">
        <v>0</v>
      </c>
      <c r="F107" s="1">
        <v>0</v>
      </c>
      <c r="H107" s="1" t="s">
        <v>357</v>
      </c>
      <c r="I107" s="1">
        <v>0</v>
      </c>
      <c r="J107" s="1">
        <v>0</v>
      </c>
      <c r="K107" s="1">
        <v>0</v>
      </c>
      <c r="L107" s="1">
        <v>0</v>
      </c>
      <c r="M107" s="1">
        <v>0</v>
      </c>
      <c r="O107" s="1" t="s">
        <v>357</v>
      </c>
      <c r="P107" s="1">
        <v>0</v>
      </c>
      <c r="Q107" s="1">
        <v>0</v>
      </c>
      <c r="R107" s="1">
        <v>0</v>
      </c>
      <c r="S107" s="1">
        <v>0</v>
      </c>
      <c r="T107" s="1">
        <v>0</v>
      </c>
      <c r="V107" s="1" t="s">
        <v>357</v>
      </c>
      <c r="W107" s="1">
        <v>0</v>
      </c>
      <c r="X107" s="1">
        <v>0</v>
      </c>
      <c r="Y107" s="1">
        <v>0</v>
      </c>
      <c r="Z107" s="1">
        <v>0</v>
      </c>
      <c r="AA107" s="1">
        <v>0</v>
      </c>
      <c r="AC107" s="1" t="s">
        <v>357</v>
      </c>
      <c r="AD107" s="1">
        <v>0</v>
      </c>
      <c r="AE107" s="1">
        <v>0</v>
      </c>
      <c r="AF107" s="1">
        <v>0</v>
      </c>
      <c r="AG107" s="1">
        <v>0</v>
      </c>
      <c r="AH107" s="1">
        <v>200977000</v>
      </c>
      <c r="AJ107" s="1" t="s">
        <v>357</v>
      </c>
      <c r="AK107" s="1">
        <v>0</v>
      </c>
      <c r="AL107" s="1">
        <v>0</v>
      </c>
      <c r="AM107" s="1">
        <v>0</v>
      </c>
      <c r="AN107" s="1">
        <v>0</v>
      </c>
      <c r="AO107" s="1">
        <v>0</v>
      </c>
      <c r="AQ107" s="1" t="s">
        <v>357</v>
      </c>
      <c r="AR107" s="1">
        <v>0</v>
      </c>
      <c r="AS107" s="1">
        <v>0</v>
      </c>
      <c r="AT107" s="1">
        <v>0</v>
      </c>
      <c r="AU107" s="1">
        <v>0</v>
      </c>
      <c r="AV107" s="1">
        <v>0</v>
      </c>
      <c r="AX107" s="1" t="s">
        <v>357</v>
      </c>
      <c r="AY107" s="1">
        <v>0</v>
      </c>
      <c r="AZ107" s="1">
        <v>0</v>
      </c>
      <c r="BA107" s="1">
        <v>0</v>
      </c>
      <c r="BC107" s="1" t="s">
        <v>357</v>
      </c>
      <c r="BD107" s="1">
        <v>0</v>
      </c>
      <c r="BE107" s="1">
        <v>0</v>
      </c>
      <c r="BF107" s="1">
        <v>0</v>
      </c>
      <c r="BG107" s="1">
        <v>0</v>
      </c>
      <c r="BH107" s="1">
        <v>0</v>
      </c>
      <c r="BJ107" s="1" t="s">
        <v>357</v>
      </c>
      <c r="BK107" s="1">
        <v>0</v>
      </c>
      <c r="BL107" s="1">
        <v>0</v>
      </c>
      <c r="BM107" s="1">
        <v>0</v>
      </c>
      <c r="BN107" s="1">
        <v>0</v>
      </c>
      <c r="BO107" s="1">
        <v>0</v>
      </c>
      <c r="BQ107" s="1" t="s">
        <v>357</v>
      </c>
      <c r="BR107" s="1">
        <v>0</v>
      </c>
      <c r="BS107" s="1">
        <v>0</v>
      </c>
      <c r="BT107" s="1">
        <v>0</v>
      </c>
      <c r="BU107" s="1">
        <v>0</v>
      </c>
      <c r="BV107" s="1">
        <v>0</v>
      </c>
      <c r="BX107" s="1" t="s">
        <v>357</v>
      </c>
      <c r="BY107" s="1">
        <v>0</v>
      </c>
      <c r="BZ107" s="1">
        <v>0</v>
      </c>
      <c r="CA107" s="1">
        <v>0</v>
      </c>
      <c r="CB107" s="1">
        <v>0</v>
      </c>
      <c r="CE107" s="1" t="s">
        <v>357</v>
      </c>
      <c r="CF107" s="1">
        <v>0</v>
      </c>
      <c r="CG107" s="1">
        <v>0</v>
      </c>
      <c r="CH107" s="1">
        <v>0</v>
      </c>
      <c r="CI107" s="1">
        <v>0</v>
      </c>
      <c r="CJ107" s="1">
        <v>0</v>
      </c>
      <c r="CL107" s="1" t="s">
        <v>357</v>
      </c>
      <c r="CM107" s="1">
        <v>0</v>
      </c>
      <c r="CN107" s="1">
        <v>0</v>
      </c>
      <c r="CO107" s="1">
        <v>0</v>
      </c>
      <c r="CP107" s="1">
        <v>0</v>
      </c>
      <c r="CQ107" s="1">
        <v>0</v>
      </c>
      <c r="CS107" s="1" t="s">
        <v>357</v>
      </c>
      <c r="CT107" s="1">
        <v>419404000</v>
      </c>
      <c r="CU107" s="1">
        <v>401050000</v>
      </c>
      <c r="CV107" s="1">
        <v>0</v>
      </c>
      <c r="CW107" s="1">
        <v>0</v>
      </c>
      <c r="CX107" s="1">
        <v>0</v>
      </c>
    </row>
    <row r="108" spans="1:102" x14ac:dyDescent="0.15">
      <c r="A108" s="1" t="s">
        <v>358</v>
      </c>
      <c r="B108" s="1">
        <v>2311200000</v>
      </c>
      <c r="C108" s="1">
        <v>2259200000</v>
      </c>
      <c r="D108" s="1">
        <v>2490900000</v>
      </c>
      <c r="E108" s="1">
        <v>1967400000</v>
      </c>
      <c r="F108" s="1">
        <v>1599700000</v>
      </c>
      <c r="H108" s="1" t="s">
        <v>358</v>
      </c>
      <c r="I108" s="1">
        <v>200000</v>
      </c>
      <c r="J108" s="1">
        <v>200000</v>
      </c>
      <c r="K108" s="1">
        <v>200000</v>
      </c>
      <c r="L108" s="1">
        <v>200000</v>
      </c>
      <c r="M108" s="1">
        <v>168000</v>
      </c>
      <c r="O108" s="1" t="s">
        <v>358</v>
      </c>
      <c r="P108" s="1">
        <v>115000</v>
      </c>
      <c r="Q108" s="1">
        <v>112000</v>
      </c>
      <c r="R108" s="1">
        <v>106000</v>
      </c>
      <c r="S108" s="1">
        <v>90000</v>
      </c>
      <c r="T108" s="1">
        <v>22000</v>
      </c>
      <c r="V108" s="1" t="s">
        <v>358</v>
      </c>
      <c r="W108" s="1">
        <v>321000</v>
      </c>
      <c r="X108" s="1">
        <v>304000</v>
      </c>
      <c r="Y108" s="1">
        <v>294000</v>
      </c>
      <c r="Z108" s="1">
        <v>85000</v>
      </c>
      <c r="AA108" s="1">
        <v>79000</v>
      </c>
      <c r="AC108" s="1" t="s">
        <v>358</v>
      </c>
      <c r="AD108" s="1">
        <v>139000</v>
      </c>
      <c r="AE108" s="1">
        <v>133000</v>
      </c>
      <c r="AF108" s="1">
        <v>127000</v>
      </c>
      <c r="AG108" s="1">
        <v>119000</v>
      </c>
      <c r="AH108" s="1">
        <v>18000</v>
      </c>
      <c r="AJ108" s="1" t="s">
        <v>358</v>
      </c>
      <c r="AK108" s="1">
        <v>800000</v>
      </c>
      <c r="AL108" s="1">
        <v>800000</v>
      </c>
      <c r="AM108" s="1">
        <v>800000</v>
      </c>
      <c r="AN108" s="1">
        <v>774000</v>
      </c>
      <c r="AO108" s="1">
        <v>774000</v>
      </c>
      <c r="AQ108" s="1" t="s">
        <v>358</v>
      </c>
      <c r="AR108" s="1">
        <v>2229000000</v>
      </c>
      <c r="AS108" s="1">
        <v>3356000000</v>
      </c>
      <c r="AT108" s="1">
        <v>4812000000</v>
      </c>
      <c r="AU108" s="1">
        <v>4691000000</v>
      </c>
      <c r="AV108" s="1">
        <v>4236000000</v>
      </c>
      <c r="AX108" s="1" t="s">
        <v>358</v>
      </c>
      <c r="AY108" s="1">
        <v>27000</v>
      </c>
      <c r="AZ108" s="1">
        <v>2000</v>
      </c>
      <c r="BA108" s="1">
        <v>1000</v>
      </c>
      <c r="BC108" s="1" t="s">
        <v>358</v>
      </c>
      <c r="BD108" s="1">
        <v>39000</v>
      </c>
      <c r="BE108" s="1">
        <v>39000</v>
      </c>
      <c r="BF108" s="1">
        <v>39000</v>
      </c>
      <c r="BG108" s="1">
        <v>39000</v>
      </c>
      <c r="BH108" s="1">
        <v>39000</v>
      </c>
      <c r="BJ108" s="1" t="s">
        <v>358</v>
      </c>
      <c r="BK108" s="1">
        <v>42346000000</v>
      </c>
      <c r="BL108" s="1">
        <v>41202000000</v>
      </c>
      <c r="BM108" s="1">
        <v>40266000000</v>
      </c>
      <c r="BN108" s="1">
        <v>42820000000</v>
      </c>
      <c r="BO108" s="1">
        <v>45253000000</v>
      </c>
      <c r="BQ108" s="1" t="s">
        <v>358</v>
      </c>
      <c r="BR108" s="1">
        <v>104000</v>
      </c>
      <c r="BS108" s="1">
        <v>101000</v>
      </c>
      <c r="BT108" s="1">
        <v>99000</v>
      </c>
      <c r="BU108" s="1">
        <v>95000</v>
      </c>
      <c r="BV108" s="1">
        <v>91000</v>
      </c>
      <c r="BX108" s="1" t="s">
        <v>358</v>
      </c>
      <c r="BY108" s="1">
        <v>283000</v>
      </c>
      <c r="BZ108" s="1">
        <v>281000</v>
      </c>
      <c r="CA108" s="1">
        <v>0</v>
      </c>
      <c r="CB108" s="1">
        <v>0</v>
      </c>
      <c r="CE108" s="1" t="s">
        <v>358</v>
      </c>
      <c r="CF108" s="1">
        <v>577000</v>
      </c>
      <c r="CG108" s="1">
        <v>522000</v>
      </c>
      <c r="CH108" s="1">
        <v>499000</v>
      </c>
      <c r="CI108" s="1">
        <v>476000</v>
      </c>
      <c r="CJ108" s="1">
        <v>441000</v>
      </c>
      <c r="CL108" s="1" t="s">
        <v>358</v>
      </c>
      <c r="CM108" s="1">
        <v>1089000</v>
      </c>
      <c r="CN108" s="1">
        <v>1037000</v>
      </c>
      <c r="CO108" s="1">
        <v>986000</v>
      </c>
      <c r="CP108" s="1">
        <v>931000</v>
      </c>
      <c r="CQ108" s="1">
        <v>246000</v>
      </c>
      <c r="CS108" s="1" t="s">
        <v>358</v>
      </c>
      <c r="CT108" s="1">
        <v>23000</v>
      </c>
      <c r="CU108" s="1">
        <v>24000</v>
      </c>
      <c r="CV108" s="1">
        <v>22000</v>
      </c>
      <c r="CW108" s="1">
        <v>20000</v>
      </c>
      <c r="CX108" s="1">
        <v>19000</v>
      </c>
    </row>
    <row r="109" spans="1:102" x14ac:dyDescent="0.15">
      <c r="A109" s="1" t="s">
        <v>359</v>
      </c>
      <c r="B109" s="1">
        <v>-1666800000</v>
      </c>
      <c r="C109" s="1">
        <v>-1167900000</v>
      </c>
      <c r="D109" s="1">
        <v>-900900000</v>
      </c>
      <c r="E109" s="1">
        <v>-984600000</v>
      </c>
      <c r="F109" s="1">
        <v>-836700000</v>
      </c>
      <c r="H109" s="1" t="s">
        <v>359</v>
      </c>
      <c r="I109" s="1">
        <v>-467900000</v>
      </c>
      <c r="J109" s="1">
        <v>-352100000</v>
      </c>
      <c r="K109" s="1">
        <v>140300000</v>
      </c>
      <c r="L109" s="1">
        <v>-57500000</v>
      </c>
      <c r="M109" s="1">
        <v>-319580000</v>
      </c>
      <c r="O109" s="1" t="s">
        <v>359</v>
      </c>
      <c r="P109" s="1">
        <v>-964918000</v>
      </c>
      <c r="Q109" s="1">
        <v>-730116000</v>
      </c>
      <c r="R109" s="1">
        <v>-637487000</v>
      </c>
      <c r="S109" s="1">
        <v>-529488000</v>
      </c>
      <c r="T109" s="1">
        <v>-378948000</v>
      </c>
      <c r="V109" s="1" t="s">
        <v>359</v>
      </c>
      <c r="W109" s="1">
        <v>-680829000</v>
      </c>
      <c r="X109" s="1">
        <v>-420520000</v>
      </c>
      <c r="Y109" s="1">
        <v>-301706000</v>
      </c>
      <c r="Z109" s="1">
        <v>-195878000</v>
      </c>
      <c r="AA109" s="1">
        <v>-108714000</v>
      </c>
      <c r="AC109" s="1" t="s">
        <v>359</v>
      </c>
      <c r="AD109" s="1">
        <v>-601600000</v>
      </c>
      <c r="AE109" s="1">
        <v>-339571000</v>
      </c>
      <c r="AF109" s="1">
        <v>-224455000</v>
      </c>
      <c r="AG109" s="1">
        <v>-196100000</v>
      </c>
      <c r="AH109" s="1">
        <v>-162016000</v>
      </c>
      <c r="AJ109" s="1" t="s">
        <v>359</v>
      </c>
      <c r="AK109" s="1">
        <v>11530900000</v>
      </c>
      <c r="AL109" s="1">
        <v>10715300000</v>
      </c>
      <c r="AM109" s="1">
        <v>9868700000</v>
      </c>
      <c r="AN109" s="1">
        <v>9043014000</v>
      </c>
      <c r="AO109" s="1">
        <v>8203035000</v>
      </c>
      <c r="AQ109" s="1" t="s">
        <v>359</v>
      </c>
      <c r="AR109" s="1">
        <v>-2776000000</v>
      </c>
      <c r="AS109" s="1">
        <v>-3330000000</v>
      </c>
      <c r="AT109" s="1">
        <v>328000000</v>
      </c>
      <c r="AU109" s="1">
        <v>-761000000</v>
      </c>
      <c r="AV109" s="1">
        <v>-761000000</v>
      </c>
      <c r="AX109" s="1" t="s">
        <v>359</v>
      </c>
      <c r="AY109" s="1">
        <v>-621673000</v>
      </c>
      <c r="AZ109" s="1">
        <v>-350572000</v>
      </c>
      <c r="BA109" s="1">
        <v>-232999000</v>
      </c>
      <c r="BC109" s="1" t="s">
        <v>359</v>
      </c>
      <c r="BD109" s="1">
        <v>-41655000</v>
      </c>
      <c r="BE109" s="1">
        <v>3568000</v>
      </c>
      <c r="BF109" s="1">
        <v>23194000</v>
      </c>
      <c r="BG109" s="1">
        <v>27964000</v>
      </c>
      <c r="BH109" s="1">
        <v>39924000</v>
      </c>
      <c r="BJ109" s="1" t="s">
        <v>359</v>
      </c>
      <c r="BK109" s="1">
        <v>-654000000</v>
      </c>
      <c r="BL109" s="1">
        <v>-2763000000</v>
      </c>
      <c r="BM109" s="1">
        <v>-5903000000</v>
      </c>
      <c r="BN109" s="1">
        <v>1233000000</v>
      </c>
      <c r="BO109" s="1">
        <v>20838000000</v>
      </c>
      <c r="BQ109" s="1" t="s">
        <v>359</v>
      </c>
      <c r="BR109" s="1">
        <v>137074000</v>
      </c>
      <c r="BS109" s="1">
        <v>221020000</v>
      </c>
      <c r="BT109" s="1">
        <v>226778000</v>
      </c>
      <c r="BU109" s="1">
        <v>163714000</v>
      </c>
      <c r="BV109" s="1">
        <v>103893000</v>
      </c>
      <c r="BX109" s="1" t="s">
        <v>359</v>
      </c>
      <c r="BY109" s="1">
        <v>-513799000</v>
      </c>
      <c r="BZ109" s="1">
        <v>-594026000</v>
      </c>
      <c r="CA109" s="1">
        <v>-176002000</v>
      </c>
      <c r="CB109" s="1">
        <v>-59808000</v>
      </c>
      <c r="CE109" s="1" t="s">
        <v>359</v>
      </c>
      <c r="CF109" s="1">
        <v>-736028000</v>
      </c>
      <c r="CG109" s="1">
        <v>-617279000</v>
      </c>
      <c r="CH109" s="1">
        <v>-518430000</v>
      </c>
      <c r="CI109" s="1">
        <v>-464585000</v>
      </c>
      <c r="CJ109" s="1">
        <v>-434913000</v>
      </c>
      <c r="CL109" s="1" t="s">
        <v>359</v>
      </c>
      <c r="CM109" s="1">
        <v>-654529000</v>
      </c>
      <c r="CN109" s="1">
        <v>0</v>
      </c>
      <c r="CO109" s="1">
        <v>-565121000</v>
      </c>
      <c r="CP109" s="1">
        <v>-466108000</v>
      </c>
      <c r="CQ109" s="1">
        <v>-392587000</v>
      </c>
      <c r="CS109" s="1" t="s">
        <v>359</v>
      </c>
      <c r="CT109" s="1">
        <v>-1895625000</v>
      </c>
      <c r="CU109" s="1">
        <v>-2814198000</v>
      </c>
      <c r="CV109" s="1">
        <v>-2606895000</v>
      </c>
      <c r="CW109" s="1">
        <v>-2349486000</v>
      </c>
      <c r="CX109" s="1">
        <v>-1993763000</v>
      </c>
    </row>
    <row r="110" spans="1:102" x14ac:dyDescent="0.15">
      <c r="A110" s="1" t="s">
        <v>360</v>
      </c>
      <c r="B110" s="1">
        <v>-9900000</v>
      </c>
      <c r="C110" s="1">
        <v>11000000</v>
      </c>
      <c r="D110" s="1">
        <v>-4000000</v>
      </c>
      <c r="E110" s="1">
        <v>-16000000</v>
      </c>
      <c r="F110" s="1">
        <v>-3000000</v>
      </c>
      <c r="H110" s="1" t="s">
        <v>360</v>
      </c>
      <c r="I110" s="1">
        <v>-4800000</v>
      </c>
      <c r="J110" s="1">
        <v>700000</v>
      </c>
      <c r="K110" s="1">
        <v>1100000</v>
      </c>
      <c r="L110" s="1">
        <v>-800000</v>
      </c>
      <c r="M110" s="1">
        <v>-847000</v>
      </c>
      <c r="O110" s="1" t="s">
        <v>360</v>
      </c>
      <c r="P110" s="1">
        <v>-1240000</v>
      </c>
      <c r="Q110" s="1">
        <v>2319000</v>
      </c>
      <c r="R110" s="1">
        <v>1009000</v>
      </c>
      <c r="S110" s="1">
        <v>98000</v>
      </c>
      <c r="T110" s="1">
        <v>970000</v>
      </c>
      <c r="V110" s="1" t="s">
        <v>360</v>
      </c>
      <c r="W110" s="1">
        <v>-2645000</v>
      </c>
      <c r="X110" s="1">
        <v>163000</v>
      </c>
      <c r="Y110" s="1">
        <v>-67189000</v>
      </c>
      <c r="Z110" s="1">
        <v>-39899000</v>
      </c>
      <c r="AA110" s="1">
        <v>-27736000</v>
      </c>
      <c r="AC110" s="1" t="s">
        <v>360</v>
      </c>
      <c r="AD110" s="1">
        <v>-650000</v>
      </c>
      <c r="AE110" s="1">
        <v>463000</v>
      </c>
      <c r="AF110" s="1">
        <v>268000</v>
      </c>
      <c r="AG110" s="1">
        <v>-124000</v>
      </c>
      <c r="AH110" s="1">
        <v>-17304000</v>
      </c>
      <c r="AJ110" s="1" t="s">
        <v>360</v>
      </c>
      <c r="AK110" s="1">
        <v>-600000</v>
      </c>
      <c r="AL110" s="1">
        <v>40700000</v>
      </c>
      <c r="AM110" s="1">
        <v>21700000</v>
      </c>
      <c r="AN110" s="1">
        <v>-24497000</v>
      </c>
      <c r="AO110" s="1">
        <v>-15634000</v>
      </c>
      <c r="AQ110" s="1" t="s">
        <v>360</v>
      </c>
      <c r="AR110" s="1">
        <v>47000000</v>
      </c>
      <c r="AS110" s="1">
        <v>-16000000</v>
      </c>
      <c r="AT110" s="1">
        <v>-7000000</v>
      </c>
      <c r="AU110" s="1">
        <v>4000000</v>
      </c>
      <c r="AV110" s="1">
        <v>12000000</v>
      </c>
      <c r="AX110" s="1" t="s">
        <v>360</v>
      </c>
      <c r="AY110" s="1">
        <v>454000</v>
      </c>
      <c r="AZ110" s="1">
        <v>165000</v>
      </c>
      <c r="BA110" s="1">
        <v>-201000</v>
      </c>
      <c r="BC110" s="1" t="s">
        <v>360</v>
      </c>
      <c r="BD110" s="1">
        <v>1007000</v>
      </c>
      <c r="BE110" s="1">
        <v>-484000</v>
      </c>
      <c r="BF110" s="1">
        <v>1000000</v>
      </c>
      <c r="BG110" s="1">
        <v>-1000000</v>
      </c>
      <c r="BH110" s="1">
        <v>-1000000</v>
      </c>
      <c r="BJ110" s="1" t="s">
        <v>360</v>
      </c>
      <c r="BK110" s="1">
        <v>-417000000</v>
      </c>
      <c r="BL110" s="1">
        <v>-519000000</v>
      </c>
      <c r="BM110" s="1">
        <v>-792000000</v>
      </c>
      <c r="BN110" s="1">
        <v>-849000000</v>
      </c>
      <c r="BO110" s="1">
        <v>46000000</v>
      </c>
      <c r="BQ110" s="1" t="s">
        <v>360</v>
      </c>
      <c r="BR110" s="1">
        <v>397000</v>
      </c>
      <c r="BS110" s="1">
        <v>4175000</v>
      </c>
      <c r="BT110" s="1">
        <v>818000</v>
      </c>
      <c r="BU110" s="1">
        <v>-939000</v>
      </c>
      <c r="BV110" s="1">
        <v>107000</v>
      </c>
      <c r="BX110" s="1" t="s">
        <v>360</v>
      </c>
      <c r="BY110" s="1">
        <v>-26211000</v>
      </c>
      <c r="BZ110" s="1">
        <v>-18105000</v>
      </c>
      <c r="CA110" s="1">
        <v>-29710000</v>
      </c>
      <c r="CB110" s="1">
        <v>-25798000</v>
      </c>
      <c r="CE110" s="1" t="s">
        <v>360</v>
      </c>
      <c r="CF110" s="1">
        <v>-812000</v>
      </c>
      <c r="CG110" s="1">
        <v>454000</v>
      </c>
      <c r="CH110" s="1">
        <v>-14008000</v>
      </c>
      <c r="CI110" s="1">
        <v>-26218000</v>
      </c>
      <c r="CJ110" s="1">
        <v>-20729000</v>
      </c>
      <c r="CL110" s="1" t="s">
        <v>360</v>
      </c>
      <c r="CM110" s="1">
        <v>-306000</v>
      </c>
      <c r="CN110" s="1">
        <v>10000</v>
      </c>
      <c r="CO110" s="1">
        <v>50000</v>
      </c>
      <c r="CP110" s="1">
        <v>-13186000</v>
      </c>
      <c r="CQ110" s="1">
        <v>-8728000</v>
      </c>
      <c r="CS110" s="1" t="s">
        <v>360</v>
      </c>
      <c r="CT110" s="1">
        <v>-2172000</v>
      </c>
      <c r="CU110" s="1">
        <v>3834000</v>
      </c>
      <c r="CV110" s="1">
        <v>1180000</v>
      </c>
      <c r="CW110" s="1">
        <v>-2299000</v>
      </c>
      <c r="CX110" s="1">
        <v>-2881000</v>
      </c>
    </row>
    <row r="111" spans="1:102" x14ac:dyDescent="0.15">
      <c r="A111" s="1" t="s">
        <v>361</v>
      </c>
      <c r="B111" s="1">
        <v>129100000</v>
      </c>
      <c r="C111" s="1">
        <v>-500000</v>
      </c>
      <c r="D111" s="1">
        <v>300000</v>
      </c>
      <c r="E111" s="1">
        <v>21500000</v>
      </c>
      <c r="F111" s="1">
        <v>-400000</v>
      </c>
      <c r="H111" s="1" t="s">
        <v>361</v>
      </c>
      <c r="I111" s="1">
        <v>0</v>
      </c>
      <c r="J111" s="1">
        <v>1207200000</v>
      </c>
      <c r="K111" s="1">
        <v>1180300000</v>
      </c>
      <c r="L111" s="1">
        <v>1068300000</v>
      </c>
      <c r="M111" s="1">
        <v>909636000</v>
      </c>
      <c r="O111" s="1" t="s">
        <v>361</v>
      </c>
      <c r="P111" s="1">
        <v>2003686000</v>
      </c>
      <c r="Q111" s="1">
        <v>1598259000</v>
      </c>
      <c r="R111" s="1">
        <v>1378479000</v>
      </c>
      <c r="S111" s="1">
        <v>603956000</v>
      </c>
      <c r="T111" s="1">
        <v>8482000</v>
      </c>
      <c r="V111" s="1" t="s">
        <v>361</v>
      </c>
      <c r="W111" s="1">
        <v>0</v>
      </c>
      <c r="X111" s="1">
        <v>1236993000</v>
      </c>
      <c r="Y111" s="1">
        <v>1094429000</v>
      </c>
      <c r="Z111" s="1">
        <v>122187000</v>
      </c>
      <c r="AA111" s="1">
        <v>76537000</v>
      </c>
      <c r="AC111" s="1" t="s">
        <v>361</v>
      </c>
      <c r="AD111" s="1">
        <v>1131006000</v>
      </c>
      <c r="AE111" s="1">
        <v>823804000</v>
      </c>
      <c r="AF111" s="1">
        <v>532618000</v>
      </c>
      <c r="AG111" s="1">
        <v>436341000</v>
      </c>
      <c r="AH111" s="1">
        <v>28160000</v>
      </c>
      <c r="AJ111" s="1" t="s">
        <v>361</v>
      </c>
      <c r="AK111" s="1">
        <v>0</v>
      </c>
      <c r="AL111" s="1">
        <v>-7290600000</v>
      </c>
      <c r="AM111" s="1">
        <v>-6322400000</v>
      </c>
      <c r="AN111" s="1">
        <v>-5246902000</v>
      </c>
      <c r="AO111" s="1">
        <v>-4588052000</v>
      </c>
      <c r="AQ111" s="1" t="s">
        <v>361</v>
      </c>
      <c r="AR111" s="1">
        <v>0</v>
      </c>
      <c r="AS111" s="1">
        <v>0</v>
      </c>
      <c r="AT111" s="1">
        <v>605000000</v>
      </c>
      <c r="AU111" s="1">
        <v>1089000000</v>
      </c>
      <c r="AV111" s="1">
        <v>0</v>
      </c>
      <c r="AX111" s="1" t="s">
        <v>361</v>
      </c>
      <c r="AY111" s="1">
        <v>2271980000</v>
      </c>
      <c r="AZ111" s="1">
        <v>29869000</v>
      </c>
      <c r="BA111" s="1">
        <v>8986000</v>
      </c>
      <c r="BC111" s="1" t="s">
        <v>361</v>
      </c>
      <c r="BD111" s="1">
        <v>477323000</v>
      </c>
      <c r="BE111" s="1">
        <v>401359000</v>
      </c>
      <c r="BF111" s="1">
        <v>362570000</v>
      </c>
      <c r="BG111" s="1">
        <v>330986000</v>
      </c>
      <c r="BH111" s="1">
        <v>304581000</v>
      </c>
      <c r="BJ111" s="1" t="s">
        <v>361</v>
      </c>
      <c r="BK111" s="1">
        <v>0</v>
      </c>
      <c r="BL111" s="1">
        <v>0</v>
      </c>
      <c r="BM111" s="1">
        <v>0</v>
      </c>
      <c r="BN111" s="1">
        <v>0</v>
      </c>
      <c r="BO111" s="1">
        <v>0</v>
      </c>
      <c r="BQ111" s="1" t="s">
        <v>361</v>
      </c>
      <c r="BR111" s="1">
        <v>588937000</v>
      </c>
      <c r="BS111" s="1">
        <v>481992000</v>
      </c>
      <c r="BT111" s="1">
        <v>396437000</v>
      </c>
      <c r="BU111" s="1">
        <v>303900000</v>
      </c>
      <c r="BV111" s="1">
        <v>249874000</v>
      </c>
      <c r="BX111" s="1" t="s">
        <v>361</v>
      </c>
      <c r="BY111" s="1">
        <v>1653328000</v>
      </c>
      <c r="BZ111" s="1">
        <v>1573347000</v>
      </c>
      <c r="CA111" s="1">
        <v>0</v>
      </c>
      <c r="CB111" s="1">
        <v>0</v>
      </c>
      <c r="CE111" s="1" t="s">
        <v>361</v>
      </c>
      <c r="CF111" s="1">
        <v>0</v>
      </c>
      <c r="CG111" s="1">
        <v>687839000</v>
      </c>
      <c r="CH111" s="1">
        <v>615107000</v>
      </c>
      <c r="CI111" s="1">
        <v>577646000</v>
      </c>
      <c r="CJ111" s="1">
        <v>479354000</v>
      </c>
      <c r="CL111" s="1" t="s">
        <v>361</v>
      </c>
      <c r="CM111" s="1">
        <v>0</v>
      </c>
      <c r="CN111" s="1">
        <v>149618000</v>
      </c>
      <c r="CO111" s="1">
        <v>662990000</v>
      </c>
      <c r="CP111" s="1">
        <v>600126000</v>
      </c>
      <c r="CQ111" s="1">
        <v>29404000</v>
      </c>
      <c r="CS111" s="1" t="s">
        <v>361</v>
      </c>
      <c r="CT111" s="1">
        <v>3431444000</v>
      </c>
      <c r="CU111" s="1">
        <v>3543244000</v>
      </c>
      <c r="CV111" s="1">
        <v>0</v>
      </c>
      <c r="CW111" s="1">
        <v>0</v>
      </c>
      <c r="CX111" s="1">
        <v>0</v>
      </c>
    </row>
    <row r="112" spans="1:102" x14ac:dyDescent="0.15">
      <c r="A112" s="1" t="s">
        <v>362</v>
      </c>
      <c r="B112" s="1">
        <v>763600000</v>
      </c>
      <c r="C112" s="1">
        <v>1101800000</v>
      </c>
      <c r="D112" s="1">
        <v>1586300000</v>
      </c>
      <c r="E112" s="1">
        <v>988300000</v>
      </c>
      <c r="F112" s="1">
        <v>759600000</v>
      </c>
      <c r="H112" s="1" t="s">
        <v>362</v>
      </c>
      <c r="I112" s="1">
        <v>781700000</v>
      </c>
      <c r="J112" s="1">
        <v>856000000</v>
      </c>
      <c r="K112" s="1">
        <v>1321900000</v>
      </c>
      <c r="L112" s="1">
        <v>1010200000</v>
      </c>
      <c r="M112" s="1">
        <v>589377000</v>
      </c>
      <c r="O112" s="1" t="s">
        <v>362</v>
      </c>
      <c r="P112" s="1">
        <v>1037643000</v>
      </c>
      <c r="Q112" s="1">
        <v>870574000</v>
      </c>
      <c r="R112" s="1">
        <v>742107000</v>
      </c>
      <c r="S112" s="1">
        <v>74656000</v>
      </c>
      <c r="T112" s="1">
        <v>-369474000</v>
      </c>
      <c r="V112" s="1" t="s">
        <v>362</v>
      </c>
      <c r="W112" s="1">
        <v>815798000</v>
      </c>
      <c r="X112" s="1">
        <v>816940000</v>
      </c>
      <c r="Y112" s="1">
        <v>725828000</v>
      </c>
      <c r="Z112" s="1">
        <v>-113505000</v>
      </c>
      <c r="AA112" s="1">
        <v>-59834000</v>
      </c>
      <c r="AC112" s="1" t="s">
        <v>362</v>
      </c>
      <c r="AD112" s="1">
        <v>528895000</v>
      </c>
      <c r="AE112" s="1">
        <v>484829000</v>
      </c>
      <c r="AF112" s="1">
        <v>308558000</v>
      </c>
      <c r="AG112" s="1">
        <v>240236000</v>
      </c>
      <c r="AH112" s="1">
        <v>49835000</v>
      </c>
      <c r="AJ112" s="1" t="s">
        <v>362</v>
      </c>
      <c r="AK112" s="1">
        <v>3257100000</v>
      </c>
      <c r="AL112" s="1">
        <v>3466200000</v>
      </c>
      <c r="AM112" s="1">
        <v>3568800000</v>
      </c>
      <c r="AN112" s="1">
        <v>3772389000</v>
      </c>
      <c r="AO112" s="1">
        <v>3600123000</v>
      </c>
      <c r="AQ112" s="1" t="s">
        <v>362</v>
      </c>
      <c r="AR112" s="1">
        <v>-500000000</v>
      </c>
      <c r="AS112" s="1">
        <v>10000000</v>
      </c>
      <c r="AT112" s="1">
        <v>5738000000</v>
      </c>
      <c r="AU112" s="1">
        <v>5023000000</v>
      </c>
      <c r="AV112" s="1">
        <v>3487000000</v>
      </c>
      <c r="AX112" s="1" t="s">
        <v>362</v>
      </c>
      <c r="AY112" s="1">
        <v>1650788000</v>
      </c>
      <c r="AZ112" s="1">
        <v>-320536000</v>
      </c>
      <c r="BA112" s="1">
        <v>-224213000</v>
      </c>
      <c r="BC112" s="1" t="s">
        <v>362</v>
      </c>
      <c r="BD112" s="1">
        <v>436714000</v>
      </c>
      <c r="BE112" s="1">
        <v>404482000</v>
      </c>
      <c r="BF112" s="1">
        <v>386803000</v>
      </c>
      <c r="BG112" s="1">
        <v>357989000</v>
      </c>
      <c r="BH112" s="1">
        <v>343544000</v>
      </c>
      <c r="BJ112" s="1" t="s">
        <v>362</v>
      </c>
      <c r="BK112" s="1">
        <v>41275000000</v>
      </c>
      <c r="BL112" s="1">
        <v>37920000000</v>
      </c>
      <c r="BM112" s="1">
        <v>33571000000</v>
      </c>
      <c r="BN112" s="1">
        <v>43204000000</v>
      </c>
      <c r="BO112" s="1">
        <v>66137000000</v>
      </c>
      <c r="BQ112" s="1" t="s">
        <v>362</v>
      </c>
      <c r="BR112" s="1">
        <v>726512000</v>
      </c>
      <c r="BS112" s="1">
        <v>707288000</v>
      </c>
      <c r="BT112" s="1">
        <v>624132000</v>
      </c>
      <c r="BU112" s="1">
        <v>466770000</v>
      </c>
      <c r="BV112" s="1">
        <v>353965000</v>
      </c>
      <c r="BX112" s="1" t="s">
        <v>362</v>
      </c>
      <c r="BY112" s="1">
        <v>1113601000</v>
      </c>
      <c r="BZ112" s="1">
        <v>961497000</v>
      </c>
      <c r="CA112" s="1">
        <v>-390258000</v>
      </c>
      <c r="CB112" s="1">
        <v>-268690000</v>
      </c>
      <c r="CE112" s="1" t="s">
        <v>362</v>
      </c>
      <c r="CF112" s="1">
        <v>-125995000</v>
      </c>
      <c r="CG112" s="1">
        <v>71536000</v>
      </c>
      <c r="CH112" s="1">
        <v>83168000</v>
      </c>
      <c r="CI112" s="1">
        <v>87319000</v>
      </c>
      <c r="CJ112" s="1">
        <v>24153000</v>
      </c>
      <c r="CL112" s="1" t="s">
        <v>362</v>
      </c>
      <c r="CM112" s="1">
        <v>215313000</v>
      </c>
      <c r="CN112" s="1">
        <v>150665000</v>
      </c>
      <c r="CO112" s="1">
        <v>98905000</v>
      </c>
      <c r="CP112" s="1">
        <v>121763000</v>
      </c>
      <c r="CQ112" s="1">
        <v>-371665000</v>
      </c>
      <c r="CS112" s="1" t="s">
        <v>362</v>
      </c>
      <c r="CT112" s="1">
        <v>1953074000</v>
      </c>
      <c r="CU112" s="1">
        <v>1133954000</v>
      </c>
      <c r="CV112" s="1">
        <v>701666000</v>
      </c>
      <c r="CW112" s="1">
        <v>650394000</v>
      </c>
      <c r="CX112" s="1">
        <v>744816000</v>
      </c>
    </row>
    <row r="113" spans="1:102" x14ac:dyDescent="0.15">
      <c r="A113" s="1" t="s">
        <v>363</v>
      </c>
      <c r="B113" s="1">
        <v>10241600000</v>
      </c>
      <c r="C113" s="1">
        <v>9065400000</v>
      </c>
      <c r="D113" s="1">
        <v>6592200000</v>
      </c>
      <c r="E113" s="1">
        <v>5823000000</v>
      </c>
      <c r="F113" s="1">
        <v>3438300000</v>
      </c>
      <c r="H113" s="1" t="s">
        <v>363</v>
      </c>
      <c r="I113" s="1">
        <v>5902400000</v>
      </c>
      <c r="J113" s="1">
        <v>4044500000</v>
      </c>
      <c r="K113" s="1">
        <v>3885500000</v>
      </c>
      <c r="L113" s="1">
        <v>3078000000</v>
      </c>
      <c r="M113" s="1">
        <v>2257916000</v>
      </c>
      <c r="O113" s="1" t="s">
        <v>363</v>
      </c>
      <c r="P113" s="1">
        <v>3618381000</v>
      </c>
      <c r="Q113" s="1">
        <v>2731233000</v>
      </c>
      <c r="R113" s="1">
        <v>1404406000</v>
      </c>
      <c r="S113" s="1">
        <v>433219000</v>
      </c>
      <c r="T113" s="1">
        <v>217703000</v>
      </c>
      <c r="V113" s="1" t="s">
        <v>363</v>
      </c>
      <c r="W113" s="1">
        <v>2372071000</v>
      </c>
      <c r="X113" s="1">
        <v>1380651000</v>
      </c>
      <c r="Y113" s="1">
        <v>830824000</v>
      </c>
      <c r="Z113" s="1">
        <v>298380000</v>
      </c>
      <c r="AA113" s="1">
        <v>163143000</v>
      </c>
      <c r="AC113" s="1" t="s">
        <v>363</v>
      </c>
      <c r="AD113" s="1">
        <v>2257631000</v>
      </c>
      <c r="AE113" s="1">
        <v>1833458000</v>
      </c>
      <c r="AF113" s="1">
        <v>604162000</v>
      </c>
      <c r="AG113" s="1">
        <v>447781000</v>
      </c>
      <c r="AH113" s="1">
        <v>182902000</v>
      </c>
      <c r="AJ113" s="1" t="s">
        <v>363</v>
      </c>
      <c r="AK113" s="1">
        <v>5900200000</v>
      </c>
      <c r="AL113" s="1">
        <v>5839200000</v>
      </c>
      <c r="AM113" s="1">
        <v>5764900000</v>
      </c>
      <c r="AN113" s="1">
        <v>5828213000</v>
      </c>
      <c r="AO113" s="1">
        <v>5462926000</v>
      </c>
      <c r="AQ113" s="1" t="s">
        <v>363</v>
      </c>
      <c r="AR113" s="1">
        <v>6361000000</v>
      </c>
      <c r="AS113" s="1">
        <v>7735000000</v>
      </c>
      <c r="AT113" s="1">
        <v>15938000000</v>
      </c>
      <c r="AU113" s="1">
        <v>15759000000</v>
      </c>
      <c r="AV113" s="1">
        <v>18174000000</v>
      </c>
      <c r="AX113" s="1" t="s">
        <v>363</v>
      </c>
      <c r="AY113" s="1">
        <v>2042181000</v>
      </c>
      <c r="AZ113" s="1">
        <v>520560000</v>
      </c>
      <c r="BA113" s="1">
        <v>112454000</v>
      </c>
      <c r="BC113" s="1" t="s">
        <v>363</v>
      </c>
      <c r="BD113" s="1">
        <v>814559000</v>
      </c>
      <c r="BE113" s="1">
        <v>736819000</v>
      </c>
      <c r="BF113" s="1">
        <v>675608000</v>
      </c>
      <c r="BG113" s="1">
        <v>585680000</v>
      </c>
      <c r="BH113" s="1">
        <v>537525000</v>
      </c>
      <c r="BJ113" s="1" t="s">
        <v>363</v>
      </c>
      <c r="BK113" s="1">
        <v>97497000000</v>
      </c>
      <c r="BL113" s="1">
        <v>94853000000</v>
      </c>
      <c r="BM113" s="1">
        <v>97793000000</v>
      </c>
      <c r="BN113" s="1">
        <v>108784000000</v>
      </c>
      <c r="BO113" s="1">
        <v>129818000000</v>
      </c>
      <c r="BQ113" s="1" t="s">
        <v>363</v>
      </c>
      <c r="BR113" s="1">
        <v>1693202000</v>
      </c>
      <c r="BS113" s="1">
        <v>1562352000</v>
      </c>
      <c r="BT113" s="1">
        <v>1405166000</v>
      </c>
      <c r="BU113" s="1">
        <v>673620000</v>
      </c>
      <c r="BV113" s="1">
        <v>502576000</v>
      </c>
      <c r="BX113" s="1" t="s">
        <v>363</v>
      </c>
      <c r="BY113" s="1">
        <v>2256218000</v>
      </c>
      <c r="BZ113" s="1">
        <v>2042080000</v>
      </c>
      <c r="CA113" s="1">
        <v>1811366000</v>
      </c>
      <c r="CB113" s="1">
        <v>1899002000</v>
      </c>
      <c r="CE113" s="1" t="s">
        <v>363</v>
      </c>
      <c r="CF113" s="1">
        <v>1296011000</v>
      </c>
      <c r="CG113" s="1">
        <v>913122000</v>
      </c>
      <c r="CH113" s="1">
        <v>664913000</v>
      </c>
      <c r="CI113" s="1">
        <v>559369000</v>
      </c>
      <c r="CJ113" s="1">
        <v>284136000</v>
      </c>
      <c r="CL113" s="1" t="s">
        <v>363</v>
      </c>
      <c r="CM113" s="1">
        <v>1248819000</v>
      </c>
      <c r="CN113" s="1">
        <v>690589000</v>
      </c>
      <c r="CO113" s="1">
        <v>558612000</v>
      </c>
      <c r="CP113" s="1">
        <v>460612000</v>
      </c>
      <c r="CQ113" s="1">
        <v>164337000</v>
      </c>
      <c r="CS113" s="1" t="s">
        <v>363</v>
      </c>
      <c r="CT113" s="1">
        <v>3642722000</v>
      </c>
      <c r="CU113" s="1">
        <v>3245882000</v>
      </c>
      <c r="CV113" s="1">
        <v>2890486000</v>
      </c>
      <c r="CW113" s="1">
        <v>2696078000</v>
      </c>
      <c r="CX113" s="1">
        <v>2332081000</v>
      </c>
    </row>
    <row r="114" spans="1:102" x14ac:dyDescent="0.15">
      <c r="A114" s="1" t="s">
        <v>364</v>
      </c>
      <c r="B114" s="1">
        <v>0</v>
      </c>
      <c r="C114" s="1">
        <v>0</v>
      </c>
      <c r="D114" s="1">
        <v>0</v>
      </c>
      <c r="E114" s="1">
        <v>0</v>
      </c>
      <c r="F114" s="1">
        <v>0</v>
      </c>
      <c r="H114" s="1" t="s">
        <v>364</v>
      </c>
      <c r="I114" s="1">
        <v>16700000</v>
      </c>
      <c r="J114" s="1">
        <v>0</v>
      </c>
      <c r="K114" s="1">
        <v>0</v>
      </c>
      <c r="L114" s="1">
        <v>0</v>
      </c>
      <c r="M114" s="1">
        <v>0</v>
      </c>
      <c r="O114" s="1" t="s">
        <v>364</v>
      </c>
      <c r="P114" s="1">
        <v>0</v>
      </c>
      <c r="Q114" s="1">
        <v>1300000</v>
      </c>
      <c r="R114" s="1">
        <v>500000</v>
      </c>
      <c r="S114" s="1">
        <v>0</v>
      </c>
      <c r="T114" s="1">
        <v>0</v>
      </c>
      <c r="V114" s="1" t="s">
        <v>364</v>
      </c>
      <c r="W114" s="1">
        <v>0</v>
      </c>
      <c r="X114" s="1">
        <v>0</v>
      </c>
      <c r="Y114" s="1">
        <v>0</v>
      </c>
      <c r="Z114" s="1">
        <v>0</v>
      </c>
      <c r="AA114" s="1">
        <v>0</v>
      </c>
      <c r="AC114" s="1" t="s">
        <v>364</v>
      </c>
      <c r="AD114" s="1">
        <v>0</v>
      </c>
      <c r="AE114" s="1">
        <v>0</v>
      </c>
      <c r="AF114" s="1">
        <v>0</v>
      </c>
      <c r="AG114" s="1">
        <v>0</v>
      </c>
      <c r="AH114" s="1">
        <v>0</v>
      </c>
      <c r="AJ114" s="1" t="s">
        <v>364</v>
      </c>
      <c r="AK114" s="1">
        <v>0</v>
      </c>
      <c r="AL114" s="1">
        <v>0</v>
      </c>
      <c r="AM114" s="1">
        <v>0</v>
      </c>
      <c r="AN114" s="1">
        <v>0</v>
      </c>
      <c r="AO114" s="1">
        <v>0</v>
      </c>
      <c r="AQ114" s="1" t="s">
        <v>364</v>
      </c>
      <c r="AR114" s="1">
        <v>0</v>
      </c>
      <c r="AS114" s="1">
        <v>0</v>
      </c>
      <c r="AT114" s="1">
        <v>0</v>
      </c>
      <c r="AU114" s="1">
        <v>0</v>
      </c>
      <c r="AV114" s="1">
        <v>0</v>
      </c>
      <c r="AX114" s="1" t="s">
        <v>364</v>
      </c>
      <c r="AY114" s="1">
        <v>0</v>
      </c>
      <c r="AZ114" s="1">
        <v>0</v>
      </c>
      <c r="BA114" s="1">
        <v>0</v>
      </c>
      <c r="BC114" s="1" t="s">
        <v>364</v>
      </c>
      <c r="BD114" s="1">
        <v>0</v>
      </c>
      <c r="BE114" s="1">
        <v>0</v>
      </c>
      <c r="BF114" s="1">
        <v>0</v>
      </c>
      <c r="BG114" s="1">
        <v>0</v>
      </c>
      <c r="BH114" s="1">
        <v>0</v>
      </c>
      <c r="BJ114" s="1" t="s">
        <v>364</v>
      </c>
      <c r="BK114" s="1">
        <v>0</v>
      </c>
      <c r="BL114" s="1">
        <v>0</v>
      </c>
      <c r="BM114" s="1">
        <v>0</v>
      </c>
      <c r="BN114" s="1">
        <v>0</v>
      </c>
      <c r="BO114" s="1">
        <v>0</v>
      </c>
      <c r="BQ114" s="1" t="s">
        <v>364</v>
      </c>
      <c r="BR114" s="1">
        <v>0</v>
      </c>
      <c r="BS114" s="1">
        <v>0</v>
      </c>
      <c r="BT114" s="1">
        <v>0</v>
      </c>
      <c r="BU114" s="1">
        <v>0</v>
      </c>
      <c r="BV114" s="1">
        <v>0</v>
      </c>
      <c r="BX114" s="1" t="s">
        <v>364</v>
      </c>
      <c r="BY114" s="1">
        <v>0</v>
      </c>
      <c r="BZ114" s="1">
        <v>0</v>
      </c>
      <c r="CA114" s="1">
        <v>0</v>
      </c>
      <c r="CB114" s="1">
        <v>0</v>
      </c>
      <c r="CE114" s="1" t="s">
        <v>364</v>
      </c>
      <c r="CF114" s="1">
        <v>0</v>
      </c>
      <c r="CG114" s="1">
        <v>0</v>
      </c>
      <c r="CH114" s="1">
        <v>0</v>
      </c>
      <c r="CI114" s="1">
        <v>0</v>
      </c>
      <c r="CJ114" s="1">
        <v>0</v>
      </c>
      <c r="CL114" s="1" t="s">
        <v>364</v>
      </c>
      <c r="CM114" s="1">
        <v>0</v>
      </c>
      <c r="CN114" s="1">
        <v>-100269000</v>
      </c>
      <c r="CO114" s="1">
        <v>0</v>
      </c>
      <c r="CP114" s="1">
        <v>0</v>
      </c>
      <c r="CQ114" s="1">
        <v>0</v>
      </c>
      <c r="CS114" s="1" t="s">
        <v>364</v>
      </c>
      <c r="CT114" s="1">
        <v>0</v>
      </c>
      <c r="CU114" s="1">
        <v>0</v>
      </c>
      <c r="CV114" s="1">
        <v>0</v>
      </c>
      <c r="CW114" s="1">
        <v>0</v>
      </c>
      <c r="CX114" s="1">
        <v>0</v>
      </c>
    </row>
    <row r="115" spans="1:102" x14ac:dyDescent="0.15">
      <c r="A115" s="1" t="s">
        <v>365</v>
      </c>
      <c r="B115" s="1">
        <v>763600000</v>
      </c>
      <c r="C115" s="1">
        <v>1101800000</v>
      </c>
      <c r="D115" s="1">
        <v>1586300000</v>
      </c>
      <c r="E115" s="1">
        <v>988300000</v>
      </c>
      <c r="F115" s="1">
        <v>759600000</v>
      </c>
      <c r="H115" s="1" t="s">
        <v>365</v>
      </c>
      <c r="I115" s="1">
        <v>798400000</v>
      </c>
      <c r="J115" s="1">
        <v>856000000</v>
      </c>
      <c r="K115" s="1">
        <v>1321900000</v>
      </c>
      <c r="L115" s="1">
        <v>1010200000</v>
      </c>
      <c r="M115" s="1">
        <v>589377000</v>
      </c>
      <c r="O115" s="1" t="s">
        <v>365</v>
      </c>
      <c r="P115" s="1">
        <v>1037643000</v>
      </c>
      <c r="Q115" s="1">
        <v>871874000</v>
      </c>
      <c r="R115" s="1">
        <v>742607000</v>
      </c>
      <c r="S115" s="1">
        <v>74656000</v>
      </c>
      <c r="T115" s="1">
        <v>-369474000</v>
      </c>
      <c r="V115" s="1" t="s">
        <v>365</v>
      </c>
      <c r="W115" s="1">
        <v>815798000</v>
      </c>
      <c r="X115" s="1">
        <v>816940000</v>
      </c>
      <c r="Y115" s="1">
        <v>725828000</v>
      </c>
      <c r="Z115" s="1">
        <v>-113505000</v>
      </c>
      <c r="AA115" s="1">
        <v>-59834000</v>
      </c>
      <c r="AC115" s="1" t="s">
        <v>365</v>
      </c>
      <c r="AD115" s="1">
        <v>528895000</v>
      </c>
      <c r="AE115" s="1">
        <v>484829000</v>
      </c>
      <c r="AF115" s="1">
        <v>308558000</v>
      </c>
      <c r="AG115" s="1">
        <v>240236000</v>
      </c>
      <c r="AH115" s="1">
        <v>49835000</v>
      </c>
      <c r="AJ115" s="1" t="s">
        <v>365</v>
      </c>
      <c r="AK115" s="1">
        <v>3257100000</v>
      </c>
      <c r="AL115" s="1">
        <v>3466200000</v>
      </c>
      <c r="AM115" s="1">
        <v>3568800000</v>
      </c>
      <c r="AN115" s="1">
        <v>3772389000</v>
      </c>
      <c r="AO115" s="1">
        <v>3600123000</v>
      </c>
      <c r="AQ115" s="1" t="s">
        <v>365</v>
      </c>
      <c r="AR115" s="1">
        <v>-500000000</v>
      </c>
      <c r="AS115" s="1">
        <v>10000000</v>
      </c>
      <c r="AT115" s="1">
        <v>5738000000</v>
      </c>
      <c r="AU115" s="1">
        <v>5023000000</v>
      </c>
      <c r="AV115" s="1">
        <v>3487000000</v>
      </c>
      <c r="AX115" s="1" t="s">
        <v>365</v>
      </c>
      <c r="AY115" s="1">
        <v>1650788000</v>
      </c>
      <c r="AZ115" s="1">
        <v>-320536000</v>
      </c>
      <c r="BA115" s="1">
        <v>-224213000</v>
      </c>
      <c r="BC115" s="1" t="s">
        <v>365</v>
      </c>
      <c r="BD115" s="1">
        <v>436714000</v>
      </c>
      <c r="BE115" s="1">
        <v>404482000</v>
      </c>
      <c r="BF115" s="1">
        <v>386803000</v>
      </c>
      <c r="BG115" s="1">
        <v>357989000</v>
      </c>
      <c r="BH115" s="1">
        <v>343544000</v>
      </c>
      <c r="BJ115" s="1" t="s">
        <v>365</v>
      </c>
      <c r="BK115" s="1">
        <v>41275000000</v>
      </c>
      <c r="BL115" s="1">
        <v>37920000000</v>
      </c>
      <c r="BM115" s="1">
        <v>33571000000</v>
      </c>
      <c r="BN115" s="1">
        <v>43204000000</v>
      </c>
      <c r="BO115" s="1">
        <v>66137000000</v>
      </c>
      <c r="BQ115" s="1" t="s">
        <v>365</v>
      </c>
      <c r="BR115" s="1">
        <v>726512000</v>
      </c>
      <c r="BS115" s="1">
        <v>707288000</v>
      </c>
      <c r="BT115" s="1">
        <v>624132000</v>
      </c>
      <c r="BU115" s="1">
        <v>466770000</v>
      </c>
      <c r="BV115" s="1">
        <v>353965000</v>
      </c>
      <c r="BX115" s="1" t="s">
        <v>365</v>
      </c>
      <c r="BY115" s="1">
        <v>1113601000</v>
      </c>
      <c r="BZ115" s="1">
        <v>961497000</v>
      </c>
      <c r="CA115" s="1">
        <v>-390258000</v>
      </c>
      <c r="CB115" s="1">
        <v>-268690000</v>
      </c>
      <c r="CE115" s="1" t="s">
        <v>365</v>
      </c>
      <c r="CF115" s="1">
        <v>-125995000</v>
      </c>
      <c r="CG115" s="1">
        <v>71536000</v>
      </c>
      <c r="CH115" s="1">
        <v>83168000</v>
      </c>
      <c r="CI115" s="1">
        <v>87319000</v>
      </c>
      <c r="CJ115" s="1">
        <v>24153000</v>
      </c>
      <c r="CL115" s="1" t="s">
        <v>365</v>
      </c>
      <c r="CM115" s="1">
        <v>215313000</v>
      </c>
      <c r="CN115" s="1">
        <v>50396000</v>
      </c>
      <c r="CO115" s="1">
        <v>98905000</v>
      </c>
      <c r="CP115" s="1">
        <v>121763000</v>
      </c>
      <c r="CQ115" s="1">
        <v>-371665000</v>
      </c>
      <c r="CS115" s="1" t="s">
        <v>365</v>
      </c>
      <c r="CT115" s="1">
        <v>1953074000</v>
      </c>
      <c r="CU115" s="1">
        <v>1133954000</v>
      </c>
      <c r="CV115" s="1">
        <v>701666000</v>
      </c>
      <c r="CW115" s="1">
        <v>650394000</v>
      </c>
      <c r="CX115" s="1">
        <v>744816000</v>
      </c>
    </row>
    <row r="116" spans="1:102" x14ac:dyDescent="0.15">
      <c r="A116" s="1" t="s">
        <v>366</v>
      </c>
      <c r="B116" s="1">
        <v>10241600000</v>
      </c>
      <c r="C116" s="1">
        <v>9065400000</v>
      </c>
      <c r="D116" s="1">
        <v>6592200000</v>
      </c>
      <c r="E116" s="1">
        <v>5823000000</v>
      </c>
      <c r="F116" s="1">
        <v>3438300000</v>
      </c>
      <c r="H116" s="1" t="s">
        <v>366</v>
      </c>
      <c r="I116" s="1">
        <v>5919100000</v>
      </c>
      <c r="J116" s="1">
        <v>4044500000</v>
      </c>
      <c r="K116" s="1">
        <v>3885500000</v>
      </c>
      <c r="L116" s="1">
        <v>3078000000</v>
      </c>
      <c r="M116" s="1">
        <v>2257916000</v>
      </c>
      <c r="O116" s="1" t="s">
        <v>366</v>
      </c>
      <c r="P116" s="1">
        <v>3618381000</v>
      </c>
      <c r="Q116" s="1">
        <v>2732533000</v>
      </c>
      <c r="R116" s="1">
        <v>1404906000</v>
      </c>
      <c r="S116" s="1">
        <v>433219000</v>
      </c>
      <c r="T116" s="1">
        <v>217703000</v>
      </c>
      <c r="V116" s="1" t="s">
        <v>366</v>
      </c>
      <c r="W116" s="1">
        <v>2372071000</v>
      </c>
      <c r="X116" s="1">
        <v>1380651000</v>
      </c>
      <c r="Y116" s="1">
        <v>830824000</v>
      </c>
      <c r="Z116" s="1">
        <v>298380000</v>
      </c>
      <c r="AA116" s="1">
        <v>163143000</v>
      </c>
      <c r="AC116" s="1" t="s">
        <v>366</v>
      </c>
      <c r="AD116" s="1">
        <v>2257631000</v>
      </c>
      <c r="AE116" s="1">
        <v>1833458000</v>
      </c>
      <c r="AF116" s="1">
        <v>604162000</v>
      </c>
      <c r="AG116" s="1">
        <v>447781000</v>
      </c>
      <c r="AH116" s="1">
        <v>182902000</v>
      </c>
      <c r="AJ116" s="1" t="s">
        <v>366</v>
      </c>
      <c r="AK116" s="1">
        <v>5900200000</v>
      </c>
      <c r="AL116" s="1">
        <v>5839200000</v>
      </c>
      <c r="AM116" s="1">
        <v>5764900000</v>
      </c>
      <c r="AN116" s="1">
        <v>5828213000</v>
      </c>
      <c r="AO116" s="1">
        <v>5462926000</v>
      </c>
      <c r="AQ116" s="1" t="s">
        <v>366</v>
      </c>
      <c r="AR116" s="1">
        <v>6361000000</v>
      </c>
      <c r="AS116" s="1">
        <v>7735000000</v>
      </c>
      <c r="AT116" s="1">
        <v>15938000000</v>
      </c>
      <c r="AU116" s="1">
        <v>15759000000</v>
      </c>
      <c r="AV116" s="1">
        <v>18174000000</v>
      </c>
      <c r="AX116" s="1" t="s">
        <v>366</v>
      </c>
      <c r="AY116" s="1">
        <v>2042181000</v>
      </c>
      <c r="AZ116" s="1">
        <v>520560000</v>
      </c>
      <c r="BA116" s="1">
        <v>112454000</v>
      </c>
      <c r="BC116" s="1" t="s">
        <v>366</v>
      </c>
      <c r="BD116" s="1">
        <v>814559000</v>
      </c>
      <c r="BE116" s="1">
        <v>736819000</v>
      </c>
      <c r="BF116" s="1">
        <v>675608000</v>
      </c>
      <c r="BG116" s="1">
        <v>585680000</v>
      </c>
      <c r="BH116" s="1">
        <v>537525000</v>
      </c>
      <c r="BJ116" s="1" t="s">
        <v>366</v>
      </c>
      <c r="BK116" s="1">
        <v>97497000000</v>
      </c>
      <c r="BL116" s="1">
        <v>94853000000</v>
      </c>
      <c r="BM116" s="1">
        <v>97793000000</v>
      </c>
      <c r="BN116" s="1">
        <v>108784000000</v>
      </c>
      <c r="BO116" s="1">
        <v>129818000000</v>
      </c>
      <c r="BQ116" s="1" t="s">
        <v>366</v>
      </c>
      <c r="BR116" s="1">
        <v>1693202000</v>
      </c>
      <c r="BS116" s="1">
        <v>1562352000</v>
      </c>
      <c r="BT116" s="1">
        <v>1405166000</v>
      </c>
      <c r="BU116" s="1">
        <v>673620000</v>
      </c>
      <c r="BV116" s="1">
        <v>502576000</v>
      </c>
      <c r="BX116" s="1" t="s">
        <v>366</v>
      </c>
      <c r="BY116" s="1">
        <v>2256218000</v>
      </c>
      <c r="BZ116" s="1">
        <v>2042080000</v>
      </c>
      <c r="CA116" s="1">
        <v>1811366000</v>
      </c>
      <c r="CB116" s="1">
        <v>1899002000</v>
      </c>
      <c r="CE116" s="1" t="s">
        <v>366</v>
      </c>
      <c r="CF116" s="1">
        <v>1296011000</v>
      </c>
      <c r="CG116" s="1">
        <v>913122000</v>
      </c>
      <c r="CH116" s="1">
        <v>664913000</v>
      </c>
      <c r="CI116" s="1">
        <v>559369000</v>
      </c>
      <c r="CJ116" s="1">
        <v>284136000</v>
      </c>
      <c r="CL116" s="1" t="s">
        <v>366</v>
      </c>
      <c r="CM116" s="1">
        <v>1248819000</v>
      </c>
      <c r="CN116" s="1">
        <v>590320000</v>
      </c>
      <c r="CO116" s="1">
        <v>558612000</v>
      </c>
      <c r="CP116" s="1">
        <v>460612000</v>
      </c>
      <c r="CQ116" s="1">
        <v>164337000</v>
      </c>
      <c r="CS116" s="1" t="s">
        <v>366</v>
      </c>
      <c r="CT116" s="1">
        <v>3642722000</v>
      </c>
      <c r="CU116" s="1">
        <v>3245882000</v>
      </c>
      <c r="CV116" s="1">
        <v>2890486000</v>
      </c>
      <c r="CW116" s="1">
        <v>2696078000</v>
      </c>
      <c r="CX116" s="1">
        <v>2332081000</v>
      </c>
    </row>
    <row r="117" spans="1:102" x14ac:dyDescent="0.15">
      <c r="A117" s="1" t="s">
        <v>367</v>
      </c>
      <c r="B117" s="1">
        <v>1915200000</v>
      </c>
      <c r="C117" s="1">
        <v>1344200000</v>
      </c>
      <c r="D117" s="1">
        <v>2417100000</v>
      </c>
      <c r="E117" s="1">
        <v>1444000000</v>
      </c>
      <c r="F117" s="1">
        <v>1420000000</v>
      </c>
      <c r="H117" s="1" t="s">
        <v>367</v>
      </c>
      <c r="I117" s="1">
        <v>1673400000</v>
      </c>
      <c r="J117" s="1">
        <v>893800000</v>
      </c>
      <c r="K117" s="1">
        <v>987400000</v>
      </c>
      <c r="L117" s="1">
        <v>604200000</v>
      </c>
      <c r="M117" s="1">
        <v>538295000</v>
      </c>
      <c r="O117" s="1" t="s">
        <v>367</v>
      </c>
      <c r="P117" s="1">
        <v>0</v>
      </c>
      <c r="Q117" s="1">
        <v>0</v>
      </c>
      <c r="R117" s="1">
        <v>648266000</v>
      </c>
      <c r="S117" s="1">
        <v>0</v>
      </c>
      <c r="T117" s="1">
        <v>0</v>
      </c>
      <c r="V117" s="1" t="s">
        <v>367</v>
      </c>
      <c r="W117" s="1">
        <v>0</v>
      </c>
      <c r="X117" s="1">
        <v>0</v>
      </c>
      <c r="Y117" s="1">
        <v>0</v>
      </c>
      <c r="Z117" s="1">
        <v>0</v>
      </c>
      <c r="AA117" s="1">
        <v>0</v>
      </c>
      <c r="AC117" s="1" t="s">
        <v>367</v>
      </c>
      <c r="AD117" s="1">
        <v>0</v>
      </c>
      <c r="AE117" s="1">
        <v>0</v>
      </c>
      <c r="AF117" s="1">
        <v>0</v>
      </c>
      <c r="AG117" s="1">
        <v>0</v>
      </c>
      <c r="AH117" s="1">
        <v>0</v>
      </c>
      <c r="AJ117" s="1" t="s">
        <v>367</v>
      </c>
      <c r="AK117" s="1">
        <v>3511500000</v>
      </c>
      <c r="AL117" s="1">
        <v>3743900000</v>
      </c>
      <c r="AM117" s="1">
        <v>3668900000</v>
      </c>
      <c r="AN117" s="1">
        <v>3735437000</v>
      </c>
      <c r="AO117" s="1">
        <v>3603031000</v>
      </c>
      <c r="AQ117" s="1" t="s">
        <v>367</v>
      </c>
      <c r="AR117" s="1">
        <v>203000000</v>
      </c>
      <c r="AS117" s="1">
        <v>273000000</v>
      </c>
      <c r="AT117" s="1">
        <v>468000000</v>
      </c>
      <c r="AU117" s="1">
        <v>697000000</v>
      </c>
      <c r="AV117" s="1">
        <v>0</v>
      </c>
      <c r="AX117" s="1" t="s">
        <v>367</v>
      </c>
      <c r="AY117" s="1">
        <v>0</v>
      </c>
      <c r="AZ117" s="1">
        <v>0</v>
      </c>
      <c r="BA117" s="1">
        <v>0</v>
      </c>
      <c r="BC117" s="1" t="s">
        <v>367</v>
      </c>
      <c r="BD117" s="1">
        <v>379158000</v>
      </c>
      <c r="BE117" s="1">
        <v>380350000</v>
      </c>
      <c r="BF117" s="1">
        <v>330839000</v>
      </c>
      <c r="BG117" s="1">
        <v>327350000</v>
      </c>
      <c r="BH117" s="1">
        <v>269047000</v>
      </c>
      <c r="BJ117" s="1" t="s">
        <v>367</v>
      </c>
      <c r="BK117" s="1">
        <v>0</v>
      </c>
      <c r="BL117" s="1">
        <v>18888000000</v>
      </c>
      <c r="BM117" s="1">
        <v>22863000000</v>
      </c>
      <c r="BN117" s="1">
        <v>38710000000</v>
      </c>
      <c r="BO117" s="1">
        <v>59767000000</v>
      </c>
      <c r="BQ117" s="1" t="s">
        <v>367</v>
      </c>
      <c r="BR117" s="1">
        <v>870240000</v>
      </c>
      <c r="BS117" s="1">
        <v>655189000</v>
      </c>
      <c r="BT117" s="1">
        <v>326887000</v>
      </c>
      <c r="BU117" s="1">
        <v>190608000</v>
      </c>
      <c r="BV117" s="1">
        <v>169079000</v>
      </c>
      <c r="BX117" s="1" t="s">
        <v>367</v>
      </c>
      <c r="BY117" s="1">
        <v>0</v>
      </c>
      <c r="BZ117" s="1">
        <v>0</v>
      </c>
      <c r="CA117" s="1">
        <v>0</v>
      </c>
      <c r="CB117" s="1">
        <v>0</v>
      </c>
      <c r="CE117" s="1" t="s">
        <v>367</v>
      </c>
      <c r="CF117" s="1">
        <v>92918000</v>
      </c>
      <c r="CG117" s="1">
        <v>148963000</v>
      </c>
      <c r="CH117" s="1">
        <v>139045000</v>
      </c>
      <c r="CI117" s="1">
        <v>204102000</v>
      </c>
      <c r="CJ117" s="1">
        <v>40280000</v>
      </c>
      <c r="CL117" s="1" t="s">
        <v>367</v>
      </c>
      <c r="CM117" s="1">
        <v>0</v>
      </c>
      <c r="CN117" s="1">
        <v>0</v>
      </c>
      <c r="CO117" s="1">
        <v>0</v>
      </c>
      <c r="CP117" s="1">
        <v>0</v>
      </c>
      <c r="CQ117" s="1">
        <v>0</v>
      </c>
      <c r="CS117" s="1" t="s">
        <v>367</v>
      </c>
      <c r="CT117" s="1">
        <v>0</v>
      </c>
      <c r="CU117" s="1">
        <v>0</v>
      </c>
      <c r="CV117" s="1">
        <v>0</v>
      </c>
      <c r="CW117" s="1">
        <v>0</v>
      </c>
      <c r="CX117" s="1">
        <v>0</v>
      </c>
    </row>
    <row r="118" spans="1:102" x14ac:dyDescent="0.15">
      <c r="A118" s="1" t="s">
        <v>368</v>
      </c>
      <c r="B118" s="1">
        <v>3539400000</v>
      </c>
      <c r="C118" s="1">
        <v>3873900000</v>
      </c>
      <c r="D118" s="1">
        <v>3271700000</v>
      </c>
      <c r="E118" s="1">
        <v>1920100000</v>
      </c>
      <c r="F118" s="1">
        <v>1155400000</v>
      </c>
      <c r="H118" s="1" t="s">
        <v>368</v>
      </c>
      <c r="I118" s="1">
        <v>988400000</v>
      </c>
      <c r="J118" s="1">
        <v>0</v>
      </c>
      <c r="K118" s="1">
        <v>0</v>
      </c>
      <c r="L118" s="1">
        <v>0</v>
      </c>
      <c r="M118" s="1">
        <v>0</v>
      </c>
      <c r="O118" s="1" t="s">
        <v>368</v>
      </c>
      <c r="P118" s="1">
        <v>774716000</v>
      </c>
      <c r="Q118" s="1">
        <v>778992000</v>
      </c>
      <c r="R118" s="1">
        <v>0</v>
      </c>
      <c r="S118" s="1">
        <v>0</v>
      </c>
      <c r="T118" s="1">
        <v>18564000</v>
      </c>
      <c r="V118" s="1" t="s">
        <v>368</v>
      </c>
      <c r="W118" s="1">
        <v>1293206000</v>
      </c>
      <c r="X118" s="1">
        <v>383530000</v>
      </c>
      <c r="Y118" s="1">
        <v>10506000</v>
      </c>
      <c r="Z118" s="1">
        <v>10698000</v>
      </c>
      <c r="AA118" s="1">
        <v>10924000</v>
      </c>
      <c r="AC118" s="1" t="s">
        <v>368</v>
      </c>
      <c r="AD118" s="1">
        <v>964605000</v>
      </c>
      <c r="AE118" s="1">
        <v>905238000</v>
      </c>
      <c r="AF118" s="1">
        <v>0</v>
      </c>
      <c r="AG118" s="1">
        <v>0</v>
      </c>
      <c r="AH118" s="1">
        <v>0</v>
      </c>
      <c r="AJ118" s="1" t="s">
        <v>368</v>
      </c>
      <c r="AK118" s="1">
        <v>0</v>
      </c>
      <c r="AL118" s="1">
        <v>0</v>
      </c>
      <c r="AM118" s="1">
        <v>0</v>
      </c>
      <c r="AN118" s="1">
        <v>0</v>
      </c>
      <c r="AO118" s="1">
        <v>0</v>
      </c>
      <c r="AQ118" s="1" t="s">
        <v>368</v>
      </c>
      <c r="AR118" s="1">
        <v>3693000000</v>
      </c>
      <c r="AS118" s="1">
        <v>3493000000</v>
      </c>
      <c r="AT118" s="1">
        <v>4452000000</v>
      </c>
      <c r="AU118" s="1">
        <v>5026000000</v>
      </c>
      <c r="AV118" s="1">
        <v>8186000000</v>
      </c>
      <c r="AX118" s="1" t="s">
        <v>368</v>
      </c>
      <c r="AY118" s="1">
        <v>29080000</v>
      </c>
      <c r="AZ118" s="1">
        <v>42094000</v>
      </c>
      <c r="BA118" s="1">
        <v>19598000</v>
      </c>
      <c r="BC118" s="1" t="s">
        <v>368</v>
      </c>
      <c r="BD118" s="1">
        <v>48522000</v>
      </c>
      <c r="BE118" s="1">
        <v>57372000</v>
      </c>
      <c r="BF118" s="1">
        <v>51678000</v>
      </c>
      <c r="BG118" s="1">
        <v>1565000</v>
      </c>
      <c r="BH118" s="1">
        <v>0</v>
      </c>
      <c r="BJ118" s="1" t="s">
        <v>368</v>
      </c>
      <c r="BK118" s="1">
        <v>11526000000</v>
      </c>
      <c r="BL118" s="1">
        <v>14583000000</v>
      </c>
      <c r="BM118" s="1">
        <v>24666000000</v>
      </c>
      <c r="BN118" s="1">
        <v>25569000000</v>
      </c>
      <c r="BO118" s="1">
        <v>33717000000</v>
      </c>
      <c r="BQ118" s="1" t="s">
        <v>368</v>
      </c>
      <c r="BR118" s="1">
        <v>520094000</v>
      </c>
      <c r="BS118" s="1">
        <v>509327000</v>
      </c>
      <c r="BT118" s="1">
        <v>491044000</v>
      </c>
      <c r="BU118" s="1">
        <v>0</v>
      </c>
      <c r="BV118" s="1">
        <v>0</v>
      </c>
      <c r="BX118" s="1" t="s">
        <v>368</v>
      </c>
      <c r="BY118" s="1">
        <v>439607000</v>
      </c>
      <c r="BZ118" s="1">
        <v>509985000</v>
      </c>
      <c r="CA118" s="1">
        <v>1618443000</v>
      </c>
      <c r="CB118" s="1">
        <v>0</v>
      </c>
      <c r="CE118" s="1" t="s">
        <v>368</v>
      </c>
      <c r="CF118" s="1">
        <v>912558000</v>
      </c>
      <c r="CG118" s="1">
        <v>388198000</v>
      </c>
      <c r="CH118" s="1">
        <v>301358000</v>
      </c>
      <c r="CI118" s="1">
        <v>333898000</v>
      </c>
      <c r="CJ118" s="1">
        <v>0</v>
      </c>
      <c r="CL118" s="1" t="s">
        <v>368</v>
      </c>
      <c r="CM118" s="1">
        <v>422094000</v>
      </c>
      <c r="CN118" s="1">
        <v>54529000</v>
      </c>
      <c r="CO118" s="1">
        <v>45872000</v>
      </c>
      <c r="CP118" s="1">
        <v>10317000</v>
      </c>
      <c r="CQ118" s="1">
        <v>0</v>
      </c>
      <c r="CS118" s="1" t="s">
        <v>368</v>
      </c>
      <c r="CT118" s="1">
        <v>1072708000</v>
      </c>
      <c r="CU118" s="1">
        <v>1019122000</v>
      </c>
      <c r="CV118" s="1">
        <v>1099479000</v>
      </c>
      <c r="CW118" s="1">
        <v>962577000</v>
      </c>
      <c r="CX118" s="1">
        <v>779578000</v>
      </c>
    </row>
    <row r="119" spans="1:102" x14ac:dyDescent="0.15">
      <c r="A119" s="1" t="s">
        <v>369</v>
      </c>
      <c r="B119" s="1">
        <v>1665200000</v>
      </c>
      <c r="C119" s="1">
        <v>915900000</v>
      </c>
      <c r="D119" s="1">
        <v>2310300000</v>
      </c>
      <c r="E119" s="1">
        <v>-586800000</v>
      </c>
      <c r="F119" s="1">
        <v>411100000</v>
      </c>
      <c r="H119" s="1" t="s">
        <v>369</v>
      </c>
      <c r="I119" s="1">
        <v>-330700000</v>
      </c>
      <c r="J119" s="1">
        <v>-1061800000</v>
      </c>
      <c r="K119" s="1">
        <v>-1222500000</v>
      </c>
      <c r="L119" s="1">
        <v>-1112400000</v>
      </c>
      <c r="M119" s="1">
        <v>-811004000</v>
      </c>
      <c r="O119" s="1" t="s">
        <v>369</v>
      </c>
      <c r="P119" s="1">
        <v>-1221917000</v>
      </c>
      <c r="Q119" s="1">
        <v>-1139616000</v>
      </c>
      <c r="R119" s="1">
        <v>-264798000</v>
      </c>
      <c r="S119" s="1">
        <v>-88408000</v>
      </c>
      <c r="T119" s="1">
        <v>-44615000</v>
      </c>
      <c r="V119" s="1" t="s">
        <v>369</v>
      </c>
      <c r="W119" s="1">
        <v>979429000</v>
      </c>
      <c r="X119" s="1">
        <v>274635000</v>
      </c>
      <c r="Y119" s="1">
        <v>-128470000</v>
      </c>
      <c r="Z119" s="1">
        <v>-14357000</v>
      </c>
      <c r="AA119" s="1">
        <v>-13520000</v>
      </c>
      <c r="AC119" s="1" t="s">
        <v>369</v>
      </c>
      <c r="AD119" s="1">
        <v>688707000</v>
      </c>
      <c r="AE119" s="1">
        <v>763387000</v>
      </c>
      <c r="AF119" s="1">
        <v>-78484000</v>
      </c>
      <c r="AG119" s="1">
        <v>-135579000</v>
      </c>
      <c r="AH119" s="1">
        <v>-87978000</v>
      </c>
      <c r="AJ119" s="1" t="s">
        <v>369</v>
      </c>
      <c r="AK119" s="1">
        <v>-271900000</v>
      </c>
      <c r="AL119" s="1">
        <v>-255700000</v>
      </c>
      <c r="AM119" s="1">
        <v>-279200000</v>
      </c>
      <c r="AN119" s="1">
        <v>-303687000</v>
      </c>
      <c r="AO119" s="1">
        <v>-245014000</v>
      </c>
      <c r="AQ119" s="1" t="s">
        <v>369</v>
      </c>
      <c r="AR119" s="1">
        <v>2760000000</v>
      </c>
      <c r="AS119" s="1">
        <v>1316000000</v>
      </c>
      <c r="AT119" s="1">
        <v>2661000000</v>
      </c>
      <c r="AU119" s="1">
        <v>3252000000</v>
      </c>
      <c r="AV119" s="1">
        <v>3939000000</v>
      </c>
      <c r="AX119" s="1" t="s">
        <v>369</v>
      </c>
      <c r="AY119" s="1">
        <v>-1640224000</v>
      </c>
      <c r="AZ119" s="1">
        <v>-353378000</v>
      </c>
      <c r="BA119" s="1">
        <v>-25762000</v>
      </c>
      <c r="BC119" s="1" t="s">
        <v>369</v>
      </c>
      <c r="BD119" s="1">
        <v>-88806000</v>
      </c>
      <c r="BE119" s="1">
        <v>-16760000</v>
      </c>
      <c r="BF119" s="1">
        <v>-35881000</v>
      </c>
      <c r="BG119" s="1">
        <v>-39461000</v>
      </c>
      <c r="BH119" s="1">
        <v>-86591000</v>
      </c>
      <c r="BJ119" s="1" t="s">
        <v>369</v>
      </c>
      <c r="BK119" s="1">
        <v>2351000000</v>
      </c>
      <c r="BL119" s="1">
        <v>2774000000</v>
      </c>
      <c r="BM119" s="1">
        <v>12895000000</v>
      </c>
      <c r="BN119" s="1">
        <v>16635000000</v>
      </c>
      <c r="BO119" s="1">
        <v>22009000000</v>
      </c>
      <c r="BQ119" s="1" t="s">
        <v>369</v>
      </c>
      <c r="BR119" s="1">
        <v>163244000</v>
      </c>
      <c r="BS119" s="1">
        <v>9335000</v>
      </c>
      <c r="BT119" s="1">
        <v>-301319000</v>
      </c>
      <c r="BU119" s="1">
        <v>-260636000</v>
      </c>
      <c r="BV119" s="1">
        <v>-161261000</v>
      </c>
      <c r="BX119" s="1" t="s">
        <v>369</v>
      </c>
      <c r="BY119" s="1">
        <v>114645000</v>
      </c>
      <c r="BZ119" s="1">
        <v>296815000</v>
      </c>
      <c r="CA119" s="1">
        <v>1567129000</v>
      </c>
      <c r="CB119" s="1">
        <v>-77581000</v>
      </c>
      <c r="CE119" s="1" t="s">
        <v>369</v>
      </c>
      <c r="CF119" s="1">
        <v>747976000</v>
      </c>
      <c r="CG119" s="1">
        <v>214581000</v>
      </c>
      <c r="CH119" s="1">
        <v>177945000</v>
      </c>
      <c r="CI119" s="1">
        <v>234333000</v>
      </c>
      <c r="CJ119" s="1">
        <v>-51562000</v>
      </c>
      <c r="CL119" s="1" t="s">
        <v>369</v>
      </c>
      <c r="CM119" s="1">
        <v>144094000</v>
      </c>
      <c r="CN119" s="1">
        <v>-123694000</v>
      </c>
      <c r="CO119" s="1">
        <v>-28491000</v>
      </c>
      <c r="CP119" s="1">
        <v>-154799000</v>
      </c>
      <c r="CQ119" s="1">
        <v>-27210000</v>
      </c>
      <c r="CS119" s="1" t="s">
        <v>369</v>
      </c>
      <c r="CT119" s="1">
        <v>-81750000</v>
      </c>
      <c r="CU119" s="1">
        <v>342668000</v>
      </c>
      <c r="CV119" s="1">
        <v>764876000</v>
      </c>
      <c r="CW119" s="1">
        <v>552748000</v>
      </c>
      <c r="CX119" s="1">
        <v>598687000</v>
      </c>
    </row>
    <row r="120" spans="1:102" x14ac:dyDescent="0.15">
      <c r="A120" s="1" t="s">
        <v>199</v>
      </c>
      <c r="B120" s="17" t="s">
        <v>204</v>
      </c>
      <c r="C120" s="17" t="s">
        <v>206</v>
      </c>
      <c r="D120" s="17" t="s">
        <v>208</v>
      </c>
      <c r="E120" s="17" t="s">
        <v>210</v>
      </c>
      <c r="F120" s="17" t="s">
        <v>212</v>
      </c>
      <c r="H120" s="1" t="s">
        <v>199</v>
      </c>
      <c r="I120" s="17" t="s">
        <v>215</v>
      </c>
      <c r="J120" s="17" t="s">
        <v>217</v>
      </c>
      <c r="K120" s="17" t="s">
        <v>219</v>
      </c>
      <c r="L120" s="17" t="s">
        <v>221</v>
      </c>
      <c r="M120" s="17" t="s">
        <v>223</v>
      </c>
      <c r="O120" s="1" t="s">
        <v>199</v>
      </c>
      <c r="P120" s="17" t="s">
        <v>226</v>
      </c>
      <c r="Q120" s="17" t="s">
        <v>228</v>
      </c>
      <c r="R120" s="17" t="s">
        <v>230</v>
      </c>
      <c r="V120" s="1" t="s">
        <v>199</v>
      </c>
      <c r="W120" s="17" t="s">
        <v>233</v>
      </c>
      <c r="X120" s="17" t="s">
        <v>235</v>
      </c>
      <c r="Y120" s="17" t="s">
        <v>237</v>
      </c>
      <c r="AC120" s="1" t="s">
        <v>199</v>
      </c>
      <c r="AD120" s="17" t="s">
        <v>240</v>
      </c>
      <c r="AE120" s="17" t="s">
        <v>242</v>
      </c>
      <c r="AF120" s="17" t="s">
        <v>244</v>
      </c>
      <c r="AG120" s="17" t="s">
        <v>245</v>
      </c>
      <c r="AJ120" s="1" t="s">
        <v>199</v>
      </c>
      <c r="AM120" s="401" t="s">
        <v>307</v>
      </c>
      <c r="AN120" s="17" t="s">
        <v>308</v>
      </c>
      <c r="AO120" s="17" t="s">
        <v>309</v>
      </c>
      <c r="AQ120" s="1" t="s">
        <v>199</v>
      </c>
      <c r="AR120" s="17" t="s">
        <v>248</v>
      </c>
      <c r="AS120" s="17" t="s">
        <v>250</v>
      </c>
      <c r="AT120" s="17" t="s">
        <v>252</v>
      </c>
      <c r="AU120" s="17" t="s">
        <v>254</v>
      </c>
      <c r="AV120" s="17" t="s">
        <v>256</v>
      </c>
      <c r="AX120" s="1" t="s">
        <v>199</v>
      </c>
      <c r="BC120" s="1" t="s">
        <v>199</v>
      </c>
      <c r="BD120" s="17" t="s">
        <v>260</v>
      </c>
      <c r="BE120" s="17" t="s">
        <v>262</v>
      </c>
      <c r="BF120" s="17" t="s">
        <v>264</v>
      </c>
      <c r="BG120" s="17" t="s">
        <v>266</v>
      </c>
      <c r="BH120" s="17" t="s">
        <v>268</v>
      </c>
      <c r="BJ120" s="1" t="s">
        <v>199</v>
      </c>
      <c r="BK120" s="17" t="s">
        <v>276</v>
      </c>
      <c r="BL120" s="17" t="s">
        <v>278</v>
      </c>
      <c r="BM120" s="17" t="s">
        <v>280</v>
      </c>
      <c r="BN120" s="17" t="s">
        <v>282</v>
      </c>
      <c r="BO120" s="17" t="s">
        <v>284</v>
      </c>
      <c r="BQ120" s="1" t="s">
        <v>199</v>
      </c>
      <c r="BT120" s="17" t="s">
        <v>286</v>
      </c>
      <c r="BU120" s="17" t="s">
        <v>288</v>
      </c>
      <c r="BV120" s="17" t="s">
        <v>290</v>
      </c>
      <c r="BX120" s="1" t="s">
        <v>199</v>
      </c>
      <c r="BY120" s="17" t="s">
        <v>292</v>
      </c>
      <c r="BZ120" s="17" t="s">
        <v>294</v>
      </c>
      <c r="CE120" s="1" t="s">
        <v>199</v>
      </c>
      <c r="CF120" s="17" t="s">
        <v>296</v>
      </c>
      <c r="CG120" s="17" t="s">
        <v>298</v>
      </c>
      <c r="CH120" s="17" t="s">
        <v>300</v>
      </c>
      <c r="CI120" s="17" t="s">
        <v>302</v>
      </c>
      <c r="CJ120" s="17" t="s">
        <v>304</v>
      </c>
      <c r="CL120" s="1" t="s">
        <v>199</v>
      </c>
      <c r="CM120" s="17" t="s">
        <v>311</v>
      </c>
      <c r="CN120" s="17" t="s">
        <v>313</v>
      </c>
      <c r="CO120" s="17" t="s">
        <v>315</v>
      </c>
      <c r="CP120" s="17" t="s">
        <v>317</v>
      </c>
      <c r="CS120" s="1" t="s">
        <v>199</v>
      </c>
      <c r="CT120" s="17" t="s">
        <v>319</v>
      </c>
      <c r="CU120" s="17" t="s">
        <v>321</v>
      </c>
    </row>
    <row r="121" spans="1:102" x14ac:dyDescent="0.15">
      <c r="A121" s="1" t="s">
        <v>200</v>
      </c>
      <c r="B121" s="17" t="s">
        <v>205</v>
      </c>
      <c r="C121" s="17" t="s">
        <v>207</v>
      </c>
      <c r="D121" s="17" t="s">
        <v>209</v>
      </c>
      <c r="E121" s="17" t="s">
        <v>211</v>
      </c>
      <c r="F121" s="17" t="s">
        <v>213</v>
      </c>
      <c r="H121" s="1" t="s">
        <v>200</v>
      </c>
      <c r="I121" s="17" t="s">
        <v>216</v>
      </c>
      <c r="J121" s="17" t="s">
        <v>218</v>
      </c>
      <c r="K121" s="17" t="s">
        <v>220</v>
      </c>
      <c r="L121" s="17" t="s">
        <v>222</v>
      </c>
      <c r="M121" s="17" t="s">
        <v>224</v>
      </c>
      <c r="O121" s="1" t="s">
        <v>200</v>
      </c>
      <c r="P121" s="17" t="s">
        <v>227</v>
      </c>
      <c r="Q121" s="17" t="s">
        <v>229</v>
      </c>
      <c r="R121" s="17" t="s">
        <v>231</v>
      </c>
      <c r="V121" s="1" t="s">
        <v>200</v>
      </c>
      <c r="W121" s="17" t="s">
        <v>234</v>
      </c>
      <c r="X121" s="17" t="s">
        <v>236</v>
      </c>
      <c r="Y121" s="17" t="s">
        <v>238</v>
      </c>
      <c r="AC121" s="1" t="s">
        <v>200</v>
      </c>
      <c r="AD121" s="17" t="s">
        <v>241</v>
      </c>
      <c r="AE121" s="17" t="s">
        <v>243</v>
      </c>
      <c r="AF121" s="17" t="s">
        <v>244</v>
      </c>
      <c r="AG121" s="17" t="s">
        <v>246</v>
      </c>
      <c r="AJ121" s="1" t="s">
        <v>200</v>
      </c>
      <c r="AM121" s="17" t="s">
        <v>307</v>
      </c>
      <c r="AN121" s="17" t="s">
        <v>308</v>
      </c>
      <c r="AO121" s="17" t="s">
        <v>309</v>
      </c>
      <c r="AQ121" s="1" t="s">
        <v>200</v>
      </c>
      <c r="AR121" s="17" t="s">
        <v>249</v>
      </c>
      <c r="AS121" s="17" t="s">
        <v>251</v>
      </c>
      <c r="AT121" s="17" t="s">
        <v>253</v>
      </c>
      <c r="AU121" s="17" t="s">
        <v>255</v>
      </c>
      <c r="AV121" s="17" t="s">
        <v>257</v>
      </c>
      <c r="AX121" s="1" t="s">
        <v>200</v>
      </c>
      <c r="BC121" s="1" t="s">
        <v>200</v>
      </c>
      <c r="BD121" s="17" t="s">
        <v>261</v>
      </c>
      <c r="BE121" s="17" t="s">
        <v>263</v>
      </c>
      <c r="BF121" s="17" t="s">
        <v>265</v>
      </c>
      <c r="BG121" s="17" t="s">
        <v>267</v>
      </c>
      <c r="BH121" s="17" t="s">
        <v>269</v>
      </c>
      <c r="BJ121" s="1" t="s">
        <v>200</v>
      </c>
      <c r="BK121" s="17" t="s">
        <v>277</v>
      </c>
      <c r="BL121" s="17" t="s">
        <v>279</v>
      </c>
      <c r="BM121" s="17" t="s">
        <v>281</v>
      </c>
      <c r="BN121" s="17" t="s">
        <v>283</v>
      </c>
      <c r="BO121" s="17" t="s">
        <v>285</v>
      </c>
      <c r="BQ121" s="1" t="s">
        <v>200</v>
      </c>
      <c r="BT121" s="17" t="s">
        <v>287</v>
      </c>
      <c r="BU121" s="17" t="s">
        <v>289</v>
      </c>
      <c r="BV121" s="17" t="s">
        <v>291</v>
      </c>
      <c r="BX121" s="1" t="s">
        <v>200</v>
      </c>
      <c r="BY121" s="17" t="s">
        <v>293</v>
      </c>
      <c r="BZ121" s="17" t="s">
        <v>295</v>
      </c>
      <c r="CE121" s="1" t="s">
        <v>200</v>
      </c>
      <c r="CF121" s="17" t="s">
        <v>297</v>
      </c>
      <c r="CG121" s="17" t="s">
        <v>299</v>
      </c>
      <c r="CH121" s="17" t="s">
        <v>301</v>
      </c>
      <c r="CI121" s="17" t="s">
        <v>303</v>
      </c>
      <c r="CJ121" s="17" t="s">
        <v>305</v>
      </c>
      <c r="CL121" s="1" t="s">
        <v>200</v>
      </c>
      <c r="CM121" s="17" t="s">
        <v>312</v>
      </c>
      <c r="CN121" s="17" t="s">
        <v>314</v>
      </c>
      <c r="CO121" s="17" t="s">
        <v>316</v>
      </c>
      <c r="CP121" s="17" t="s">
        <v>318</v>
      </c>
      <c r="CS121" s="1" t="s">
        <v>200</v>
      </c>
      <c r="CT121" s="17" t="s">
        <v>320</v>
      </c>
      <c r="CU121" s="17" t="s">
        <v>322</v>
      </c>
    </row>
    <row r="126" spans="1:102" s="164" customFormat="1" x14ac:dyDescent="0.15">
      <c r="A126" s="163" t="s">
        <v>406</v>
      </c>
      <c r="E126" s="165"/>
      <c r="F126" s="166"/>
      <c r="AK126" s="167"/>
      <c r="AL126" s="167"/>
    </row>
    <row r="127" spans="1:102" x14ac:dyDescent="0.15">
      <c r="A127" s="1" t="s">
        <v>164</v>
      </c>
      <c r="B127" s="1" t="s">
        <v>201</v>
      </c>
      <c r="C127" s="1" t="s">
        <v>201</v>
      </c>
      <c r="D127" s="1" t="s">
        <v>201</v>
      </c>
      <c r="E127" s="1" t="s">
        <v>201</v>
      </c>
      <c r="F127" s="1" t="s">
        <v>201</v>
      </c>
      <c r="H127" s="1" t="s">
        <v>164</v>
      </c>
      <c r="I127" s="1" t="s">
        <v>214</v>
      </c>
      <c r="J127" s="1" t="s">
        <v>214</v>
      </c>
      <c r="K127" s="1" t="s">
        <v>214</v>
      </c>
      <c r="L127" s="1" t="s">
        <v>214</v>
      </c>
      <c r="M127" s="1" t="s">
        <v>214</v>
      </c>
      <c r="O127" s="1" t="s">
        <v>164</v>
      </c>
      <c r="P127" s="1" t="s">
        <v>225</v>
      </c>
      <c r="Q127" s="1" t="s">
        <v>225</v>
      </c>
      <c r="R127" s="1" t="s">
        <v>225</v>
      </c>
      <c r="S127" s="1" t="s">
        <v>225</v>
      </c>
      <c r="T127" s="1" t="s">
        <v>225</v>
      </c>
      <c r="V127" s="1" t="s">
        <v>164</v>
      </c>
      <c r="W127" s="1" t="s">
        <v>232</v>
      </c>
      <c r="X127" s="1" t="s">
        <v>232</v>
      </c>
      <c r="Y127" s="1" t="s">
        <v>232</v>
      </c>
      <c r="Z127" s="1" t="s">
        <v>232</v>
      </c>
      <c r="AA127" s="1" t="s">
        <v>232</v>
      </c>
      <c r="AC127" s="1" t="s">
        <v>164</v>
      </c>
      <c r="AD127" s="1" t="s">
        <v>239</v>
      </c>
      <c r="AE127" s="1" t="s">
        <v>239</v>
      </c>
      <c r="AF127" s="1" t="s">
        <v>239</v>
      </c>
      <c r="AG127" s="1" t="s">
        <v>239</v>
      </c>
      <c r="AH127" s="1" t="s">
        <v>239</v>
      </c>
      <c r="AJ127" s="1" t="s">
        <v>164</v>
      </c>
      <c r="AK127" s="1" t="s">
        <v>306</v>
      </c>
      <c r="AL127" s="1" t="s">
        <v>306</v>
      </c>
      <c r="AM127" s="1" t="s">
        <v>306</v>
      </c>
      <c r="AN127" s="1" t="s">
        <v>306</v>
      </c>
      <c r="AO127" s="1" t="s">
        <v>306</v>
      </c>
      <c r="AQ127" s="1" t="s">
        <v>164</v>
      </c>
      <c r="AR127" s="1" t="s">
        <v>247</v>
      </c>
      <c r="AS127" s="1" t="s">
        <v>247</v>
      </c>
      <c r="AT127" s="1" t="s">
        <v>247</v>
      </c>
      <c r="AU127" s="1" t="s">
        <v>247</v>
      </c>
      <c r="AV127" s="1" t="s">
        <v>247</v>
      </c>
      <c r="AX127" s="1" t="s">
        <v>164</v>
      </c>
      <c r="AY127" s="1" t="s">
        <v>258</v>
      </c>
      <c r="AZ127" s="1" t="s">
        <v>258</v>
      </c>
      <c r="BA127" s="1" t="s">
        <v>258</v>
      </c>
      <c r="BC127" s="1" t="s">
        <v>164</v>
      </c>
      <c r="BD127" s="1" t="s">
        <v>259</v>
      </c>
      <c r="BE127" s="1" t="s">
        <v>259</v>
      </c>
      <c r="BF127" s="1" t="s">
        <v>259</v>
      </c>
      <c r="BG127" s="1" t="s">
        <v>259</v>
      </c>
      <c r="BH127" s="1" t="s">
        <v>259</v>
      </c>
      <c r="BJ127" s="1" t="s">
        <v>164</v>
      </c>
      <c r="BK127" s="1" t="s">
        <v>270</v>
      </c>
      <c r="BL127" s="1" t="s">
        <v>270</v>
      </c>
      <c r="BM127" s="1" t="s">
        <v>270</v>
      </c>
      <c r="BN127" s="1" t="s">
        <v>270</v>
      </c>
      <c r="BO127" s="1" t="s">
        <v>270</v>
      </c>
      <c r="BQ127" s="1" t="s">
        <v>164</v>
      </c>
      <c r="BR127" s="1" t="s">
        <v>271</v>
      </c>
      <c r="BS127" s="1" t="s">
        <v>271</v>
      </c>
      <c r="BT127" s="1" t="s">
        <v>271</v>
      </c>
      <c r="BU127" s="1" t="s">
        <v>271</v>
      </c>
      <c r="BV127" s="1" t="s">
        <v>271</v>
      </c>
      <c r="BX127" s="1" t="s">
        <v>164</v>
      </c>
      <c r="BY127" s="1" t="s">
        <v>272</v>
      </c>
      <c r="BZ127" s="1" t="s">
        <v>272</v>
      </c>
      <c r="CA127" s="1" t="s">
        <v>272</v>
      </c>
      <c r="CB127" s="1" t="s">
        <v>272</v>
      </c>
      <c r="CC127" s="1" t="s">
        <v>272</v>
      </c>
      <c r="CE127" s="1" t="s">
        <v>164</v>
      </c>
      <c r="CF127" s="1" t="s">
        <v>273</v>
      </c>
      <c r="CG127" s="1" t="s">
        <v>273</v>
      </c>
      <c r="CH127" s="1" t="s">
        <v>273</v>
      </c>
      <c r="CI127" s="1" t="s">
        <v>273</v>
      </c>
      <c r="CJ127" s="1" t="s">
        <v>273</v>
      </c>
      <c r="CL127" s="1" t="s">
        <v>164</v>
      </c>
      <c r="CM127" s="1" t="s">
        <v>274</v>
      </c>
      <c r="CN127" s="1" t="s">
        <v>274</v>
      </c>
      <c r="CO127" s="1" t="s">
        <v>274</v>
      </c>
      <c r="CP127" s="1" t="s">
        <v>274</v>
      </c>
      <c r="CQ127" s="1" t="s">
        <v>274</v>
      </c>
      <c r="CS127" s="1" t="s">
        <v>164</v>
      </c>
      <c r="CT127" s="1" t="s">
        <v>275</v>
      </c>
      <c r="CU127" s="1" t="s">
        <v>275</v>
      </c>
      <c r="CV127" s="1" t="s">
        <v>275</v>
      </c>
      <c r="CW127" s="1" t="s">
        <v>275</v>
      </c>
      <c r="CX127" s="1" t="s">
        <v>275</v>
      </c>
    </row>
    <row r="128" spans="1:102" hidden="1" outlineLevel="1" x14ac:dyDescent="0.15">
      <c r="A128" s="1" t="s">
        <v>165</v>
      </c>
      <c r="B128" s="1" t="s">
        <v>202</v>
      </c>
      <c r="C128" s="1" t="s">
        <v>202</v>
      </c>
      <c r="D128" s="1" t="s">
        <v>202</v>
      </c>
      <c r="E128" s="1" t="s">
        <v>202</v>
      </c>
      <c r="F128" s="1" t="s">
        <v>202</v>
      </c>
      <c r="H128" s="1" t="s">
        <v>165</v>
      </c>
      <c r="I128" s="1" t="s">
        <v>202</v>
      </c>
      <c r="J128" s="1" t="s">
        <v>202</v>
      </c>
      <c r="K128" s="1" t="s">
        <v>202</v>
      </c>
      <c r="L128" s="1" t="s">
        <v>202</v>
      </c>
      <c r="M128" s="1" t="s">
        <v>202</v>
      </c>
      <c r="O128" s="1" t="s">
        <v>165</v>
      </c>
      <c r="P128" s="1" t="s">
        <v>202</v>
      </c>
      <c r="Q128" s="1" t="s">
        <v>202</v>
      </c>
      <c r="R128" s="1" t="s">
        <v>202</v>
      </c>
      <c r="S128" s="1" t="s">
        <v>202</v>
      </c>
      <c r="T128" s="1" t="s">
        <v>202</v>
      </c>
      <c r="V128" s="1" t="s">
        <v>165</v>
      </c>
      <c r="W128" s="1" t="s">
        <v>202</v>
      </c>
      <c r="X128" s="1" t="s">
        <v>202</v>
      </c>
      <c r="Y128" s="1" t="s">
        <v>202</v>
      </c>
      <c r="Z128" s="1" t="s">
        <v>202</v>
      </c>
      <c r="AA128" s="1" t="s">
        <v>202</v>
      </c>
      <c r="AC128" s="1" t="s">
        <v>165</v>
      </c>
      <c r="AD128" s="1" t="s">
        <v>202</v>
      </c>
      <c r="AE128" s="1" t="s">
        <v>202</v>
      </c>
      <c r="AF128" s="1" t="s">
        <v>202</v>
      </c>
      <c r="AG128" s="1" t="s">
        <v>202</v>
      </c>
      <c r="AH128" s="1" t="s">
        <v>202</v>
      </c>
      <c r="AJ128" s="1" t="s">
        <v>165</v>
      </c>
      <c r="AK128" s="1" t="s">
        <v>202</v>
      </c>
      <c r="AL128" s="1" t="s">
        <v>202</v>
      </c>
      <c r="AM128" s="1" t="s">
        <v>202</v>
      </c>
      <c r="AN128" s="1" t="s">
        <v>202</v>
      </c>
      <c r="AO128" s="1" t="s">
        <v>202</v>
      </c>
      <c r="AQ128" s="1" t="s">
        <v>165</v>
      </c>
      <c r="AR128" s="1" t="s">
        <v>202</v>
      </c>
      <c r="AS128" s="1" t="s">
        <v>202</v>
      </c>
      <c r="AT128" s="1" t="s">
        <v>202</v>
      </c>
      <c r="AU128" s="1" t="s">
        <v>202</v>
      </c>
      <c r="AV128" s="1" t="s">
        <v>202</v>
      </c>
      <c r="AX128" s="1" t="s">
        <v>165</v>
      </c>
      <c r="AY128" s="1" t="s">
        <v>202</v>
      </c>
      <c r="AZ128" s="1" t="s">
        <v>202</v>
      </c>
      <c r="BA128" s="1" t="s">
        <v>202</v>
      </c>
      <c r="BC128" s="1" t="s">
        <v>165</v>
      </c>
      <c r="BD128" s="1" t="s">
        <v>202</v>
      </c>
      <c r="BE128" s="1" t="s">
        <v>202</v>
      </c>
      <c r="BF128" s="1" t="s">
        <v>202</v>
      </c>
      <c r="BG128" s="1" t="s">
        <v>202</v>
      </c>
      <c r="BH128" s="1" t="s">
        <v>202</v>
      </c>
      <c r="BJ128" s="1" t="s">
        <v>165</v>
      </c>
      <c r="BK128" s="1" t="s">
        <v>202</v>
      </c>
      <c r="BL128" s="1" t="s">
        <v>202</v>
      </c>
      <c r="BM128" s="1" t="s">
        <v>202</v>
      </c>
      <c r="BN128" s="1" t="s">
        <v>202</v>
      </c>
      <c r="BO128" s="1" t="s">
        <v>202</v>
      </c>
      <c r="BQ128" s="1" t="s">
        <v>165</v>
      </c>
      <c r="BR128" s="1" t="s">
        <v>202</v>
      </c>
      <c r="BS128" s="1" t="s">
        <v>202</v>
      </c>
      <c r="BT128" s="1" t="s">
        <v>202</v>
      </c>
      <c r="BU128" s="1" t="s">
        <v>202</v>
      </c>
      <c r="BV128" s="1" t="s">
        <v>202</v>
      </c>
      <c r="BX128" s="1" t="s">
        <v>165</v>
      </c>
      <c r="BY128" s="1" t="s">
        <v>202</v>
      </c>
      <c r="BZ128" s="1" t="s">
        <v>202</v>
      </c>
      <c r="CA128" s="1" t="s">
        <v>202</v>
      </c>
      <c r="CB128" s="1" t="s">
        <v>202</v>
      </c>
      <c r="CC128" s="1" t="s">
        <v>202</v>
      </c>
      <c r="CE128" s="1" t="s">
        <v>165</v>
      </c>
      <c r="CF128" s="1" t="s">
        <v>202</v>
      </c>
      <c r="CG128" s="1" t="s">
        <v>202</v>
      </c>
      <c r="CH128" s="1" t="s">
        <v>202</v>
      </c>
      <c r="CI128" s="1" t="s">
        <v>202</v>
      </c>
      <c r="CJ128" s="1" t="s">
        <v>202</v>
      </c>
      <c r="CL128" s="1" t="s">
        <v>165</v>
      </c>
      <c r="CM128" s="1" t="s">
        <v>202</v>
      </c>
      <c r="CN128" s="1" t="s">
        <v>202</v>
      </c>
      <c r="CO128" s="1" t="s">
        <v>202</v>
      </c>
      <c r="CP128" s="1" t="s">
        <v>202</v>
      </c>
      <c r="CQ128" s="1" t="s">
        <v>202</v>
      </c>
      <c r="CS128" s="1" t="s">
        <v>165</v>
      </c>
      <c r="CT128" s="1" t="s">
        <v>202</v>
      </c>
      <c r="CU128" s="1" t="s">
        <v>202</v>
      </c>
      <c r="CV128" s="1" t="s">
        <v>202</v>
      </c>
      <c r="CW128" s="1" t="s">
        <v>202</v>
      </c>
      <c r="CX128" s="1" t="s">
        <v>202</v>
      </c>
    </row>
    <row r="129" spans="1:102" hidden="1" outlineLevel="1" x14ac:dyDescent="0.15">
      <c r="A129" s="1" t="s">
        <v>166</v>
      </c>
      <c r="B129" s="1">
        <v>1327567</v>
      </c>
      <c r="C129" s="1">
        <v>1327567</v>
      </c>
      <c r="D129" s="1">
        <v>1327567</v>
      </c>
      <c r="E129" s="1">
        <v>1327567</v>
      </c>
      <c r="F129" s="1">
        <v>1327567</v>
      </c>
      <c r="H129" s="1" t="s">
        <v>166</v>
      </c>
      <c r="I129" s="1">
        <v>1262039</v>
      </c>
      <c r="J129" s="1">
        <v>1262039</v>
      </c>
      <c r="K129" s="1">
        <v>1262039</v>
      </c>
      <c r="L129" s="1">
        <v>1262039</v>
      </c>
      <c r="M129" s="1">
        <v>1262039</v>
      </c>
      <c r="O129" s="1" t="s">
        <v>166</v>
      </c>
      <c r="P129" s="1">
        <v>1535527</v>
      </c>
      <c r="Q129" s="1">
        <v>1535527</v>
      </c>
      <c r="R129" s="1">
        <v>1535527</v>
      </c>
      <c r="S129" s="1">
        <v>1535527</v>
      </c>
      <c r="T129" s="1">
        <v>1535527</v>
      </c>
      <c r="V129" s="1" t="s">
        <v>166</v>
      </c>
      <c r="W129" s="1">
        <v>1477333</v>
      </c>
      <c r="X129" s="1">
        <v>1477333</v>
      </c>
      <c r="Y129" s="1">
        <v>1477333</v>
      </c>
      <c r="Z129" s="1">
        <v>1477333</v>
      </c>
      <c r="AA129" s="1">
        <v>1477333</v>
      </c>
      <c r="AC129" s="1" t="s">
        <v>166</v>
      </c>
      <c r="AD129" s="1">
        <v>1713683</v>
      </c>
      <c r="AE129" s="1">
        <v>1713683</v>
      </c>
      <c r="AF129" s="1">
        <v>1713683</v>
      </c>
      <c r="AG129" s="1">
        <v>1713683</v>
      </c>
      <c r="AH129" s="1">
        <v>1713683</v>
      </c>
      <c r="AJ129" s="1" t="s">
        <v>166</v>
      </c>
      <c r="AK129" s="1">
        <v>1015922</v>
      </c>
      <c r="AL129" s="1">
        <v>1015922</v>
      </c>
      <c r="AM129" s="1">
        <v>1015922</v>
      </c>
      <c r="AN129" s="1">
        <v>1015922</v>
      </c>
      <c r="AO129" s="1">
        <v>1015922</v>
      </c>
      <c r="AQ129" s="1" t="s">
        <v>166</v>
      </c>
      <c r="AR129" s="1">
        <v>849399</v>
      </c>
      <c r="AS129" s="1">
        <v>849399</v>
      </c>
      <c r="AT129" s="1">
        <v>849399</v>
      </c>
      <c r="AU129" s="1">
        <v>849399</v>
      </c>
      <c r="AV129" s="1">
        <v>849399</v>
      </c>
      <c r="AX129" s="1" t="s">
        <v>166</v>
      </c>
      <c r="AY129" s="1">
        <v>1583708</v>
      </c>
      <c r="AZ129" s="1">
        <v>1583708</v>
      </c>
      <c r="BA129" s="1">
        <v>1583708</v>
      </c>
      <c r="BC129" s="1" t="s">
        <v>166</v>
      </c>
      <c r="BD129" s="1">
        <v>1107843</v>
      </c>
      <c r="BE129" s="1">
        <v>1107843</v>
      </c>
      <c r="BF129" s="1">
        <v>1107843</v>
      </c>
      <c r="BG129" s="1">
        <v>1107843</v>
      </c>
      <c r="BH129" s="1">
        <v>1107843</v>
      </c>
      <c r="BJ129" s="1" t="s">
        <v>166</v>
      </c>
      <c r="BK129" s="1">
        <v>858877</v>
      </c>
      <c r="BL129" s="1">
        <v>858877</v>
      </c>
      <c r="BM129" s="1">
        <v>858877</v>
      </c>
      <c r="BN129" s="1">
        <v>858877</v>
      </c>
      <c r="BO129" s="1">
        <v>858877</v>
      </c>
      <c r="BQ129" s="1" t="s">
        <v>166</v>
      </c>
      <c r="BR129" s="1">
        <v>1598110</v>
      </c>
      <c r="BS129" s="1">
        <v>1598110</v>
      </c>
      <c r="BT129" s="1">
        <v>1598110</v>
      </c>
      <c r="BU129" s="1">
        <v>1598110</v>
      </c>
      <c r="BV129" s="1">
        <v>1598110</v>
      </c>
      <c r="BX129" s="1" t="s">
        <v>166</v>
      </c>
      <c r="BY129" s="1">
        <v>1773383</v>
      </c>
      <c r="BZ129" s="1">
        <v>1773383</v>
      </c>
      <c r="CA129" s="1">
        <v>1773383</v>
      </c>
      <c r="CB129" s="1">
        <v>1773383</v>
      </c>
      <c r="CC129" s="1">
        <v>1773383</v>
      </c>
      <c r="CE129" s="1" t="s">
        <v>166</v>
      </c>
      <c r="CF129" s="1">
        <v>1560327</v>
      </c>
      <c r="CG129" s="1">
        <v>1560327</v>
      </c>
      <c r="CH129" s="1">
        <v>1560327</v>
      </c>
      <c r="CI129" s="1">
        <v>1560327</v>
      </c>
      <c r="CJ129" s="1">
        <v>1560327</v>
      </c>
      <c r="CL129" s="1" t="s">
        <v>166</v>
      </c>
      <c r="CM129" s="1">
        <v>1660280</v>
      </c>
      <c r="CN129" s="1">
        <v>1660280</v>
      </c>
      <c r="CO129" s="1">
        <v>1660280</v>
      </c>
      <c r="CP129" s="1">
        <v>1660280</v>
      </c>
      <c r="CQ129" s="1">
        <v>1660280</v>
      </c>
      <c r="CS129" s="1" t="s">
        <v>166</v>
      </c>
      <c r="CT129" s="1">
        <v>1370880</v>
      </c>
      <c r="CU129" s="1">
        <v>1370880</v>
      </c>
      <c r="CV129" s="1">
        <v>1370880</v>
      </c>
      <c r="CW129" s="1">
        <v>1370880</v>
      </c>
      <c r="CX129" s="1">
        <v>1370880</v>
      </c>
    </row>
    <row r="130" spans="1:102" hidden="1" outlineLevel="1" x14ac:dyDescent="0.15">
      <c r="A130" s="1" t="s">
        <v>167</v>
      </c>
      <c r="B130" s="154">
        <v>44442</v>
      </c>
      <c r="C130" s="154">
        <v>44078</v>
      </c>
      <c r="D130" s="154">
        <v>43717</v>
      </c>
      <c r="E130" s="154">
        <v>43356</v>
      </c>
      <c r="F130" s="154">
        <v>42985</v>
      </c>
      <c r="H130" s="1" t="s">
        <v>167</v>
      </c>
      <c r="I130" s="154">
        <v>44617</v>
      </c>
      <c r="J130" s="154">
        <v>44246</v>
      </c>
      <c r="K130" s="154">
        <v>43887</v>
      </c>
      <c r="L130" s="154">
        <v>43523</v>
      </c>
      <c r="M130" s="154">
        <v>43157</v>
      </c>
      <c r="O130" s="1" t="s">
        <v>167</v>
      </c>
      <c r="P130" s="154">
        <v>44636</v>
      </c>
      <c r="Q130" s="154">
        <v>44273</v>
      </c>
      <c r="R130" s="154">
        <v>43913</v>
      </c>
      <c r="S130" s="154">
        <v>43496</v>
      </c>
      <c r="T130" s="154">
        <v>43131</v>
      </c>
      <c r="V130" s="1" t="s">
        <v>167</v>
      </c>
      <c r="W130" s="154">
        <v>44621</v>
      </c>
      <c r="X130" s="154">
        <v>44252</v>
      </c>
      <c r="Y130" s="154">
        <v>43894</v>
      </c>
      <c r="Z130" s="154">
        <v>43465</v>
      </c>
      <c r="AA130" s="154">
        <v>43100</v>
      </c>
      <c r="AC130" s="1" t="s">
        <v>167</v>
      </c>
      <c r="AD130" s="154">
        <v>44455</v>
      </c>
      <c r="AE130" s="154">
        <v>44091</v>
      </c>
      <c r="AF130" s="154">
        <v>43726</v>
      </c>
      <c r="AG130" s="154">
        <v>43356</v>
      </c>
      <c r="AH130" s="154">
        <v>42947</v>
      </c>
      <c r="AJ130" s="1" t="s">
        <v>167</v>
      </c>
      <c r="AK130" s="154">
        <v>44561</v>
      </c>
      <c r="AL130" s="154">
        <v>44196</v>
      </c>
      <c r="AM130" s="154">
        <v>43923</v>
      </c>
      <c r="AN130" s="154">
        <v>43578</v>
      </c>
      <c r="AO130" s="154">
        <v>43217</v>
      </c>
      <c r="AQ130" s="1" t="s">
        <v>167</v>
      </c>
      <c r="AR130" s="154">
        <v>44337</v>
      </c>
      <c r="AS130" s="154">
        <v>43979</v>
      </c>
      <c r="AT130" s="154">
        <v>43609</v>
      </c>
      <c r="AU130" s="154">
        <v>43399</v>
      </c>
      <c r="AV130" s="154">
        <v>42874</v>
      </c>
      <c r="AX130" s="1" t="s">
        <v>167</v>
      </c>
      <c r="AY130" s="154">
        <v>44592</v>
      </c>
      <c r="AZ130" s="154">
        <v>44227</v>
      </c>
      <c r="BA130" s="154">
        <v>43830</v>
      </c>
      <c r="BC130" s="1" t="s">
        <v>167</v>
      </c>
      <c r="BD130" s="154">
        <v>44614</v>
      </c>
      <c r="BE130" s="154">
        <v>44249</v>
      </c>
      <c r="BF130" s="154">
        <v>43882</v>
      </c>
      <c r="BG130" s="154">
        <v>43523</v>
      </c>
      <c r="BH130" s="154">
        <v>43154</v>
      </c>
      <c r="BJ130" s="1" t="s">
        <v>167</v>
      </c>
      <c r="BK130" s="154">
        <v>44448</v>
      </c>
      <c r="BL130" s="154">
        <v>44077</v>
      </c>
      <c r="BM130" s="154">
        <v>43713</v>
      </c>
      <c r="BN130" s="154">
        <v>43349</v>
      </c>
      <c r="BO130" s="154">
        <v>42985</v>
      </c>
      <c r="BQ130" s="1" t="s">
        <v>167</v>
      </c>
      <c r="BR130" s="154">
        <v>44561</v>
      </c>
      <c r="BS130" s="154">
        <v>44196</v>
      </c>
      <c r="BT130" s="154">
        <v>43895</v>
      </c>
      <c r="BU130" s="154">
        <v>43538</v>
      </c>
      <c r="BV130" s="154">
        <v>43174</v>
      </c>
      <c r="BX130" s="1" t="s">
        <v>167</v>
      </c>
      <c r="BY130" s="154">
        <v>44344</v>
      </c>
      <c r="BZ130" s="154">
        <v>43978</v>
      </c>
      <c r="CA130" s="154">
        <v>43555</v>
      </c>
      <c r="CB130" s="154">
        <v>43190</v>
      </c>
      <c r="CC130" s="154">
        <v>42825</v>
      </c>
      <c r="CE130" s="1" t="s">
        <v>167</v>
      </c>
      <c r="CF130" s="154">
        <v>44616</v>
      </c>
      <c r="CG130" s="154">
        <v>44253</v>
      </c>
      <c r="CH130" s="154">
        <v>43889</v>
      </c>
      <c r="CI130" s="154">
        <v>43524</v>
      </c>
      <c r="CJ130" s="154">
        <v>43167</v>
      </c>
      <c r="CL130" s="1" t="s">
        <v>167</v>
      </c>
      <c r="CM130" s="154">
        <v>44617</v>
      </c>
      <c r="CN130" s="154">
        <v>44250</v>
      </c>
      <c r="CO130" s="154">
        <v>43889</v>
      </c>
      <c r="CP130" s="154">
        <v>43525</v>
      </c>
      <c r="CQ130" s="154">
        <v>43100</v>
      </c>
      <c r="CS130" s="1" t="s">
        <v>167</v>
      </c>
      <c r="CT130" s="154">
        <v>44621</v>
      </c>
      <c r="CU130" s="154">
        <v>44253</v>
      </c>
      <c r="CV130" s="154">
        <v>43830</v>
      </c>
      <c r="CW130" s="154">
        <v>43465</v>
      </c>
      <c r="CX130" s="154">
        <v>43100</v>
      </c>
    </row>
    <row r="131" spans="1:102" hidden="1" outlineLevel="1" x14ac:dyDescent="0.15">
      <c r="A131" s="1" t="s">
        <v>168</v>
      </c>
      <c r="B131" s="154">
        <v>44442</v>
      </c>
      <c r="C131" s="155">
        <v>44078.685787037037</v>
      </c>
      <c r="D131" s="155">
        <v>43717.72451388889</v>
      </c>
      <c r="E131" s="155">
        <v>43356.687708333331</v>
      </c>
      <c r="F131" s="155">
        <v>42985.721678240741</v>
      </c>
      <c r="H131" s="1" t="s">
        <v>168</v>
      </c>
      <c r="I131" s="155">
        <v>44617.677256944444</v>
      </c>
      <c r="J131" s="155">
        <v>44246.694004629629</v>
      </c>
      <c r="K131" s="155">
        <v>43886.86996527778</v>
      </c>
      <c r="L131" s="155">
        <v>43522.82675925926</v>
      </c>
      <c r="M131" s="155">
        <v>43157.722337962965</v>
      </c>
      <c r="O131" s="1" t="s">
        <v>168</v>
      </c>
      <c r="P131" s="155">
        <v>44636.672418981485</v>
      </c>
      <c r="Q131" s="155">
        <v>44273.709837962961</v>
      </c>
      <c r="R131" s="155">
        <v>43913.671226851853</v>
      </c>
      <c r="S131" s="154">
        <v>43496</v>
      </c>
      <c r="T131" s="154">
        <v>43131</v>
      </c>
      <c r="V131" s="1" t="s">
        <v>168</v>
      </c>
      <c r="W131" s="155">
        <v>44621.684803240743</v>
      </c>
      <c r="X131" s="155">
        <v>44252.685127314813</v>
      </c>
      <c r="Y131" s="155">
        <v>43894.671840277777</v>
      </c>
      <c r="Z131" s="154">
        <v>43465</v>
      </c>
      <c r="AA131" s="154">
        <v>43100</v>
      </c>
      <c r="AC131" s="1" t="s">
        <v>168</v>
      </c>
      <c r="AD131" s="155">
        <v>44455.691562499997</v>
      </c>
      <c r="AE131" s="155">
        <v>44091.68277777778</v>
      </c>
      <c r="AF131" s="155">
        <v>43726.720416666663</v>
      </c>
      <c r="AG131" s="155">
        <v>43356.682500000003</v>
      </c>
      <c r="AH131" s="154">
        <v>42947</v>
      </c>
      <c r="AJ131" s="1" t="s">
        <v>168</v>
      </c>
      <c r="AK131" s="154">
        <v>44561</v>
      </c>
      <c r="AL131" s="154">
        <v>44196</v>
      </c>
      <c r="AM131" s="154">
        <v>43923</v>
      </c>
      <c r="AN131" s="154">
        <v>43578</v>
      </c>
      <c r="AO131" s="154">
        <v>43217</v>
      </c>
      <c r="AQ131" s="1" t="s">
        <v>168</v>
      </c>
      <c r="AR131" s="154">
        <v>44337</v>
      </c>
      <c r="AS131" s="155">
        <v>43979.690763888888</v>
      </c>
      <c r="AT131" s="155">
        <v>43609.674062500002</v>
      </c>
      <c r="AU131" s="155">
        <v>43399.672025462962</v>
      </c>
      <c r="AV131" s="155">
        <v>42874.684224537035</v>
      </c>
      <c r="AX131" s="1" t="s">
        <v>168</v>
      </c>
      <c r="AY131" s="154">
        <v>44592</v>
      </c>
      <c r="AZ131" s="154">
        <v>44227</v>
      </c>
      <c r="BA131" s="154">
        <v>43830</v>
      </c>
      <c r="BC131" s="1" t="s">
        <v>168</v>
      </c>
      <c r="BD131" s="154">
        <v>44602</v>
      </c>
      <c r="BE131" s="155">
        <v>44249.709340277775</v>
      </c>
      <c r="BF131" s="155">
        <v>43882.695613425924</v>
      </c>
      <c r="BG131" s="155">
        <v>43523.591481481482</v>
      </c>
      <c r="BH131" s="155">
        <v>43154.686226851853</v>
      </c>
      <c r="BJ131" s="1" t="s">
        <v>168</v>
      </c>
      <c r="BK131" s="154">
        <v>44448</v>
      </c>
      <c r="BL131" s="155">
        <v>44077.712442129632</v>
      </c>
      <c r="BM131" s="155">
        <v>43713.720347222225</v>
      </c>
      <c r="BN131" s="155">
        <v>43349.718611111108</v>
      </c>
      <c r="BO131" s="155">
        <v>42985.721307870372</v>
      </c>
      <c r="BQ131" s="1" t="s">
        <v>168</v>
      </c>
      <c r="BR131" s="154">
        <v>44561</v>
      </c>
      <c r="BS131" s="154">
        <v>44196</v>
      </c>
      <c r="BT131" s="155">
        <v>43895.672152777777</v>
      </c>
      <c r="BU131" s="155">
        <v>43538.672395833331</v>
      </c>
      <c r="BV131" s="155">
        <v>43174.717534722222</v>
      </c>
      <c r="BX131" s="1" t="s">
        <v>168</v>
      </c>
      <c r="BY131" s="154">
        <v>44344</v>
      </c>
      <c r="BZ131" s="155">
        <v>43978.68546296296</v>
      </c>
      <c r="CA131" s="154">
        <v>43555</v>
      </c>
      <c r="CB131" s="154">
        <v>43190</v>
      </c>
      <c r="CC131" s="154">
        <v>42825</v>
      </c>
      <c r="CE131" s="1" t="s">
        <v>168</v>
      </c>
      <c r="CF131" s="155">
        <v>44616.695740740739</v>
      </c>
      <c r="CG131" s="155">
        <v>44253.356354166666</v>
      </c>
      <c r="CH131" s="155">
        <v>43889.676400462966</v>
      </c>
      <c r="CI131" s="155">
        <v>43524.675208333334</v>
      </c>
      <c r="CJ131" s="155">
        <v>43167.676874999997</v>
      </c>
      <c r="CL131" s="1" t="s">
        <v>168</v>
      </c>
      <c r="CM131" s="155">
        <v>44617.704212962963</v>
      </c>
      <c r="CN131" s="155">
        <v>44249.821550925924</v>
      </c>
      <c r="CO131" s="155">
        <v>43889.67392361111</v>
      </c>
      <c r="CP131" s="155">
        <v>43525.724293981482</v>
      </c>
      <c r="CQ131" s="154">
        <v>43100</v>
      </c>
      <c r="CS131" s="1" t="s">
        <v>168</v>
      </c>
      <c r="CT131" s="155">
        <v>44621.700740740744</v>
      </c>
      <c r="CU131" s="155">
        <v>44253.683206018519</v>
      </c>
      <c r="CV131" s="154">
        <v>43830</v>
      </c>
      <c r="CW131" s="154">
        <v>43465</v>
      </c>
      <c r="CX131" s="154">
        <v>43100</v>
      </c>
    </row>
    <row r="132" spans="1:102" collapsed="1" x14ac:dyDescent="0.15">
      <c r="A132" s="1" t="s">
        <v>169</v>
      </c>
      <c r="B132" s="1">
        <v>2021</v>
      </c>
      <c r="C132" s="1">
        <v>2020</v>
      </c>
      <c r="D132" s="1">
        <v>2019</v>
      </c>
      <c r="E132" s="1">
        <v>2018</v>
      </c>
      <c r="F132" s="1">
        <v>2017</v>
      </c>
      <c r="H132" s="1" t="s">
        <v>169</v>
      </c>
      <c r="I132" s="1">
        <v>2021</v>
      </c>
      <c r="J132" s="1">
        <v>2020</v>
      </c>
      <c r="K132" s="1">
        <v>2019</v>
      </c>
      <c r="L132" s="1">
        <v>2018</v>
      </c>
      <c r="M132" s="1">
        <v>2017</v>
      </c>
      <c r="O132" s="1" t="s">
        <v>169</v>
      </c>
      <c r="P132" s="1">
        <v>2022</v>
      </c>
      <c r="Q132" s="1">
        <v>2021</v>
      </c>
      <c r="R132" s="1">
        <v>2020</v>
      </c>
      <c r="S132" s="1">
        <v>2019</v>
      </c>
      <c r="T132" s="1">
        <v>2018</v>
      </c>
      <c r="V132" s="1" t="s">
        <v>169</v>
      </c>
      <c r="W132" s="1">
        <v>2021</v>
      </c>
      <c r="X132" s="1">
        <v>2020</v>
      </c>
      <c r="Y132" s="1">
        <v>2019</v>
      </c>
      <c r="Z132" s="1">
        <v>2018</v>
      </c>
      <c r="AA132" s="1">
        <v>2017</v>
      </c>
      <c r="AC132" s="1" t="s">
        <v>169</v>
      </c>
      <c r="AD132" s="1">
        <v>2021</v>
      </c>
      <c r="AE132" s="1">
        <v>2020</v>
      </c>
      <c r="AF132" s="1">
        <v>2019</v>
      </c>
      <c r="AG132" s="1">
        <v>2018</v>
      </c>
      <c r="AH132" s="1">
        <v>2017</v>
      </c>
      <c r="AJ132" s="1" t="s">
        <v>169</v>
      </c>
      <c r="AK132" s="1">
        <v>2021</v>
      </c>
      <c r="AL132" s="1">
        <v>2020</v>
      </c>
      <c r="AM132" s="1">
        <v>2019</v>
      </c>
      <c r="AN132" s="1">
        <v>2018</v>
      </c>
      <c r="AO132" s="1">
        <v>2017</v>
      </c>
      <c r="AQ132" s="1" t="s">
        <v>169</v>
      </c>
      <c r="AR132" s="1">
        <v>2021</v>
      </c>
      <c r="AS132" s="1">
        <v>2020</v>
      </c>
      <c r="AT132" s="1">
        <v>2019</v>
      </c>
      <c r="AU132" s="1">
        <v>2018</v>
      </c>
      <c r="AV132" s="1">
        <v>2017</v>
      </c>
      <c r="AX132" s="1" t="s">
        <v>169</v>
      </c>
      <c r="AY132" s="1">
        <v>2022</v>
      </c>
      <c r="AZ132" s="1">
        <v>2021</v>
      </c>
      <c r="BA132" s="1">
        <v>2019</v>
      </c>
      <c r="BC132" s="1" t="s">
        <v>169</v>
      </c>
      <c r="BD132" s="1">
        <v>2021</v>
      </c>
      <c r="BE132" s="1">
        <v>2020</v>
      </c>
      <c r="BF132" s="1">
        <v>2019</v>
      </c>
      <c r="BG132" s="1">
        <v>2018</v>
      </c>
      <c r="BH132" s="1">
        <v>2017</v>
      </c>
      <c r="BJ132" s="1" t="s">
        <v>169</v>
      </c>
      <c r="BK132" s="1">
        <v>2021</v>
      </c>
      <c r="BL132" s="1">
        <v>2020</v>
      </c>
      <c r="BM132" s="1">
        <v>2019</v>
      </c>
      <c r="BN132" s="1">
        <v>2018</v>
      </c>
      <c r="BO132" s="1">
        <v>2017</v>
      </c>
      <c r="BQ132" s="1" t="s">
        <v>169</v>
      </c>
      <c r="BR132" s="1">
        <v>2021</v>
      </c>
      <c r="BS132" s="1">
        <v>2020</v>
      </c>
      <c r="BT132" s="1">
        <v>2019</v>
      </c>
      <c r="BU132" s="1">
        <v>2018</v>
      </c>
      <c r="BV132" s="1">
        <v>2017</v>
      </c>
      <c r="BX132" s="1" t="s">
        <v>169</v>
      </c>
      <c r="BY132" s="1">
        <v>2021</v>
      </c>
      <c r="BZ132" s="1">
        <v>2020</v>
      </c>
      <c r="CA132" s="1">
        <v>2019</v>
      </c>
      <c r="CB132" s="1">
        <v>2018</v>
      </c>
      <c r="CC132" s="1">
        <v>2017</v>
      </c>
      <c r="CE132" s="1" t="s">
        <v>169</v>
      </c>
      <c r="CF132" s="1">
        <v>2021</v>
      </c>
      <c r="CG132" s="1">
        <v>2020</v>
      </c>
      <c r="CH132" s="1">
        <v>2019</v>
      </c>
      <c r="CI132" s="1">
        <v>2018</v>
      </c>
      <c r="CJ132" s="1">
        <v>2017</v>
      </c>
      <c r="CL132" s="1" t="s">
        <v>169</v>
      </c>
      <c r="CM132" s="1">
        <v>2021</v>
      </c>
      <c r="CN132" s="1">
        <v>2020</v>
      </c>
      <c r="CO132" s="1">
        <v>2019</v>
      </c>
      <c r="CP132" s="1">
        <v>2018</v>
      </c>
      <c r="CQ132" s="1">
        <v>2017</v>
      </c>
      <c r="CS132" s="1" t="s">
        <v>169</v>
      </c>
      <c r="CT132" s="1">
        <v>2021</v>
      </c>
      <c r="CU132" s="1">
        <v>2020</v>
      </c>
      <c r="CV132" s="1">
        <v>2019</v>
      </c>
      <c r="CW132" s="1">
        <v>2018</v>
      </c>
      <c r="CX132" s="1">
        <v>2017</v>
      </c>
    </row>
    <row r="133" spans="1:102" x14ac:dyDescent="0.15">
      <c r="A133" s="1" t="s">
        <v>193</v>
      </c>
      <c r="B133" s="1">
        <v>-498900000</v>
      </c>
      <c r="C133" s="1">
        <v>-267000000</v>
      </c>
      <c r="D133" s="1">
        <v>-81900000</v>
      </c>
      <c r="E133" s="1">
        <v>-147900000</v>
      </c>
      <c r="F133" s="1">
        <v>-216600000</v>
      </c>
      <c r="H133" s="1" t="s">
        <v>193</v>
      </c>
      <c r="I133" s="1">
        <v>606800000</v>
      </c>
      <c r="J133" s="1">
        <v>488500000</v>
      </c>
      <c r="K133" s="1">
        <v>326500000</v>
      </c>
      <c r="L133" s="1">
        <v>332200000</v>
      </c>
      <c r="M133" s="1">
        <v>31399000</v>
      </c>
      <c r="O133" s="1" t="s">
        <v>193</v>
      </c>
      <c r="P133" s="1">
        <v>-232378000</v>
      </c>
      <c r="Q133" s="1">
        <v>-92629000</v>
      </c>
      <c r="R133" s="1">
        <v>-141779000</v>
      </c>
      <c r="S133" s="1">
        <v>-140077000</v>
      </c>
      <c r="T133" s="1">
        <v>-135490000</v>
      </c>
      <c r="V133" s="1" t="s">
        <v>193</v>
      </c>
      <c r="W133" s="1">
        <v>-260309000</v>
      </c>
      <c r="X133" s="1">
        <v>-119370000</v>
      </c>
      <c r="Y133" s="1">
        <v>-105828000</v>
      </c>
      <c r="Z133" s="1">
        <v>-87164000</v>
      </c>
      <c r="AA133" s="1">
        <v>-10748000</v>
      </c>
      <c r="AC133" s="1" t="s">
        <v>193</v>
      </c>
      <c r="AD133" s="1">
        <v>-262029000</v>
      </c>
      <c r="AE133" s="1">
        <v>-115116000</v>
      </c>
      <c r="AF133" s="1">
        <v>-28655000</v>
      </c>
      <c r="AG133" s="1">
        <v>-33646000</v>
      </c>
      <c r="AH133" s="1">
        <v>-35460000</v>
      </c>
      <c r="AJ133" s="1" t="s">
        <v>193</v>
      </c>
      <c r="AK133" s="1">
        <v>815600000</v>
      </c>
      <c r="AL133" s="1">
        <v>846600000</v>
      </c>
      <c r="AM133" s="1">
        <v>825700000</v>
      </c>
      <c r="AN133" s="1">
        <v>821305000</v>
      </c>
      <c r="AO133" s="1">
        <v>802923000</v>
      </c>
      <c r="AQ133" s="1" t="s">
        <v>193</v>
      </c>
      <c r="AR133" s="1">
        <v>554000000</v>
      </c>
      <c r="AS133" s="1">
        <v>3887000000</v>
      </c>
      <c r="AT133" s="1">
        <v>31000000</v>
      </c>
      <c r="AU133" s="1">
        <v>1138000000</v>
      </c>
      <c r="AV133" s="1">
        <v>-106000000</v>
      </c>
      <c r="AX133" s="1" t="s">
        <v>193</v>
      </c>
      <c r="AY133" s="1">
        <v>-271101000</v>
      </c>
      <c r="AZ133" s="1">
        <v>-117573000</v>
      </c>
      <c r="BA133" s="1">
        <v>-76567000</v>
      </c>
      <c r="BC133" s="1" t="s">
        <v>193</v>
      </c>
      <c r="BD133" s="1">
        <v>70960000</v>
      </c>
      <c r="BE133" s="1">
        <v>91572000</v>
      </c>
      <c r="BF133" s="1">
        <v>69336000</v>
      </c>
      <c r="BG133" s="1">
        <v>57304000</v>
      </c>
      <c r="BH133" s="1">
        <v>40440000</v>
      </c>
      <c r="BJ133" s="1" t="s">
        <v>193</v>
      </c>
      <c r="BK133" s="1">
        <v>10591000000</v>
      </c>
      <c r="BL133" s="1">
        <v>11214000000</v>
      </c>
      <c r="BM133" s="1">
        <v>11621000000</v>
      </c>
      <c r="BN133" s="1">
        <v>110000000</v>
      </c>
      <c r="BO133" s="1">
        <v>9609000000</v>
      </c>
      <c r="BQ133" s="1" t="s">
        <v>193</v>
      </c>
      <c r="BR133" s="1">
        <v>-83946000</v>
      </c>
      <c r="BS133" s="1">
        <v>-5758000</v>
      </c>
      <c r="BT133" s="1">
        <v>63064000</v>
      </c>
      <c r="BU133" s="1">
        <v>47072000</v>
      </c>
      <c r="BV133" s="1">
        <v>16015000</v>
      </c>
      <c r="BX133" s="1" t="s">
        <v>193</v>
      </c>
      <c r="BY133" s="1">
        <v>75714000</v>
      </c>
      <c r="BZ133" s="1">
        <v>-418024000</v>
      </c>
      <c r="CA133" s="1">
        <v>-116194000</v>
      </c>
      <c r="CB133" s="1">
        <v>9222000</v>
      </c>
      <c r="CC133" s="1">
        <v>796000</v>
      </c>
      <c r="CE133" s="1" t="s">
        <v>193</v>
      </c>
      <c r="CF133" s="1">
        <v>-146334000</v>
      </c>
      <c r="CG133" s="1">
        <v>-98849000</v>
      </c>
      <c r="CH133" s="1">
        <v>-53845000</v>
      </c>
      <c r="CI133" s="1">
        <v>-55545000</v>
      </c>
      <c r="CJ133" s="1">
        <v>-45470000</v>
      </c>
      <c r="CL133" s="1" t="s">
        <v>193</v>
      </c>
      <c r="CM133" s="1">
        <v>-46677000</v>
      </c>
      <c r="CN133" s="1">
        <v>-42731000</v>
      </c>
      <c r="CO133" s="1">
        <v>-99013000</v>
      </c>
      <c r="CP133" s="1">
        <v>-73521000</v>
      </c>
      <c r="CQ133" s="1">
        <v>-41022000</v>
      </c>
      <c r="CS133" s="1" t="s">
        <v>193</v>
      </c>
      <c r="CT133" s="1">
        <v>918571000</v>
      </c>
      <c r="CU133" s="1">
        <v>-207303000</v>
      </c>
      <c r="CV133" s="1">
        <v>-257409000</v>
      </c>
      <c r="CW133" s="1">
        <v>-243123000</v>
      </c>
      <c r="CX133" s="1">
        <v>-303691000</v>
      </c>
    </row>
    <row r="134" spans="1:102" x14ac:dyDescent="0.15">
      <c r="A134" s="1" t="s">
        <v>184</v>
      </c>
      <c r="B134" s="1">
        <v>304900000</v>
      </c>
      <c r="C134" s="1">
        <v>253500000</v>
      </c>
      <c r="D134" s="1">
        <v>153800000</v>
      </c>
      <c r="E134" s="1">
        <v>96400000</v>
      </c>
      <c r="F134" s="1">
        <v>59800000</v>
      </c>
      <c r="H134" s="1" t="s">
        <v>184</v>
      </c>
      <c r="I134" s="1">
        <v>84400000</v>
      </c>
      <c r="J134" s="1">
        <v>68800000</v>
      </c>
      <c r="K134" s="1">
        <v>61600000</v>
      </c>
      <c r="L134" s="1">
        <v>55700000</v>
      </c>
      <c r="M134" s="1">
        <v>55476000</v>
      </c>
      <c r="O134" s="1" t="s">
        <v>184</v>
      </c>
      <c r="P134" s="1">
        <v>68810000</v>
      </c>
      <c r="Q134" s="1">
        <v>40143000</v>
      </c>
      <c r="R134" s="1">
        <v>23513000</v>
      </c>
      <c r="S134" s="1">
        <v>15398000</v>
      </c>
      <c r="T134" s="1">
        <v>7739000</v>
      </c>
      <c r="V134" s="1" t="s">
        <v>184</v>
      </c>
      <c r="W134" s="1">
        <v>66607000</v>
      </c>
      <c r="X134" s="1">
        <v>49387000</v>
      </c>
      <c r="Y134" s="1">
        <v>29479000</v>
      </c>
      <c r="Z134" s="1">
        <v>18905000</v>
      </c>
      <c r="AA134" s="1">
        <v>12174000</v>
      </c>
      <c r="AC134" s="1" t="s">
        <v>184</v>
      </c>
      <c r="AD134" s="1">
        <v>36458000</v>
      </c>
      <c r="AE134" s="1">
        <v>21118000</v>
      </c>
      <c r="AF134" s="1">
        <v>11306000</v>
      </c>
      <c r="AG134" s="1">
        <v>7988000</v>
      </c>
      <c r="AH134" s="1">
        <v>6840000</v>
      </c>
      <c r="AJ134" s="1" t="s">
        <v>184</v>
      </c>
      <c r="AK134" s="1">
        <v>30700000</v>
      </c>
      <c r="AL134" s="1">
        <v>27100000</v>
      </c>
      <c r="AM134" s="1">
        <v>24000000</v>
      </c>
      <c r="AN134" s="1">
        <v>20788000</v>
      </c>
      <c r="AO134" s="1">
        <v>16636000</v>
      </c>
      <c r="AQ134" s="1" t="s">
        <v>184</v>
      </c>
      <c r="AR134" s="1">
        <v>150000000</v>
      </c>
      <c r="AS134" s="1">
        <v>361000000</v>
      </c>
      <c r="AT134" s="1">
        <v>615000000</v>
      </c>
      <c r="AU134" s="1">
        <v>640000000</v>
      </c>
      <c r="AV134" s="1">
        <v>530000000</v>
      </c>
      <c r="AX134" s="1" t="s">
        <v>184</v>
      </c>
      <c r="AY134" s="1">
        <v>7909000</v>
      </c>
      <c r="AZ134" s="1">
        <v>2837000</v>
      </c>
      <c r="BA134" s="1">
        <v>1855000</v>
      </c>
      <c r="BC134" s="1" t="s">
        <v>184</v>
      </c>
      <c r="BD134" s="1">
        <v>35897000</v>
      </c>
      <c r="BE134" s="1">
        <v>32845000</v>
      </c>
      <c r="BF134" s="1">
        <v>31201000</v>
      </c>
      <c r="BG134" s="1">
        <v>28904000</v>
      </c>
      <c r="BH134" s="1">
        <v>20636000</v>
      </c>
      <c r="BJ134" s="1" t="s">
        <v>184</v>
      </c>
      <c r="BK134" s="1">
        <v>1862000000</v>
      </c>
      <c r="BL134" s="1">
        <v>1808000000</v>
      </c>
      <c r="BM134" s="1">
        <v>1897000000</v>
      </c>
      <c r="BN134" s="1">
        <v>2192000000</v>
      </c>
      <c r="BO134" s="1">
        <v>2286000000</v>
      </c>
      <c r="BQ134" s="1" t="s">
        <v>184</v>
      </c>
      <c r="BR134" s="1">
        <v>14228000</v>
      </c>
      <c r="BS134" s="1">
        <v>15475000</v>
      </c>
      <c r="BT134" s="1">
        <v>10646000</v>
      </c>
      <c r="BU134" s="1">
        <v>10078000</v>
      </c>
      <c r="BV134" s="1">
        <v>7856000</v>
      </c>
      <c r="BX134" s="1" t="s">
        <v>184</v>
      </c>
      <c r="BY134" s="1">
        <v>60964000</v>
      </c>
      <c r="BZ134" s="1">
        <v>66321000</v>
      </c>
      <c r="CA134" s="1">
        <v>80111000</v>
      </c>
      <c r="CB134" s="1">
        <v>82238000</v>
      </c>
      <c r="CC134" s="1">
        <v>84919000</v>
      </c>
      <c r="CE134" s="1" t="s">
        <v>184</v>
      </c>
      <c r="CF134" s="1">
        <v>33501000</v>
      </c>
      <c r="CG134" s="1">
        <v>22631000</v>
      </c>
      <c r="CH134" s="1">
        <v>16528000</v>
      </c>
      <c r="CI134" s="1">
        <v>11097000</v>
      </c>
      <c r="CJ134" s="1">
        <v>7628000</v>
      </c>
      <c r="CL134" s="1" t="s">
        <v>184</v>
      </c>
      <c r="CM134" s="1">
        <v>16170000</v>
      </c>
      <c r="CN134" s="1">
        <v>10633000</v>
      </c>
      <c r="CO134" s="1">
        <v>6880000</v>
      </c>
      <c r="CP134" s="1">
        <v>6192000</v>
      </c>
      <c r="CQ134" s="1">
        <v>4692000</v>
      </c>
      <c r="CS134" s="1" t="s">
        <v>184</v>
      </c>
      <c r="CT134" s="1">
        <v>94723000</v>
      </c>
      <c r="CU134" s="1">
        <v>96384000</v>
      </c>
      <c r="CV134" s="1">
        <v>103305000</v>
      </c>
      <c r="CW134" s="1">
        <v>86505000</v>
      </c>
      <c r="CX134" s="1">
        <v>103417000</v>
      </c>
    </row>
    <row r="135" spans="1:102" x14ac:dyDescent="0.15">
      <c r="A135" s="1" t="s">
        <v>379</v>
      </c>
      <c r="B135" s="1">
        <v>0</v>
      </c>
      <c r="C135" s="1">
        <v>0</v>
      </c>
      <c r="D135" s="1">
        <v>0</v>
      </c>
      <c r="E135" s="1">
        <v>0</v>
      </c>
      <c r="F135" s="1">
        <v>0</v>
      </c>
      <c r="H135" s="1" t="s">
        <v>379</v>
      </c>
      <c r="I135" s="1">
        <v>0</v>
      </c>
      <c r="J135" s="1">
        <v>0</v>
      </c>
      <c r="K135" s="1">
        <v>0</v>
      </c>
      <c r="L135" s="1">
        <v>0</v>
      </c>
      <c r="M135" s="1">
        <v>0</v>
      </c>
      <c r="O135" s="1" t="s">
        <v>379</v>
      </c>
      <c r="P135" s="1">
        <v>-13956000</v>
      </c>
      <c r="Q135" s="1">
        <v>0</v>
      </c>
      <c r="R135" s="1">
        <v>0</v>
      </c>
      <c r="S135" s="1">
        <v>0</v>
      </c>
      <c r="T135" s="1">
        <v>0</v>
      </c>
      <c r="V135" s="1" t="s">
        <v>379</v>
      </c>
      <c r="W135" s="1">
        <v>8738000</v>
      </c>
      <c r="X135" s="1">
        <v>-6145000</v>
      </c>
      <c r="Y135" s="1">
        <v>370000</v>
      </c>
      <c r="Z135" s="1">
        <v>385000</v>
      </c>
      <c r="AA135" s="1">
        <v>-135000</v>
      </c>
      <c r="AC135" s="1" t="s">
        <v>379</v>
      </c>
      <c r="AD135" s="1">
        <v>-2406000</v>
      </c>
      <c r="AE135" s="1">
        <v>-1172000</v>
      </c>
      <c r="AF135" s="1">
        <v>-1392000</v>
      </c>
      <c r="AG135" s="1">
        <v>0</v>
      </c>
      <c r="AH135" s="1">
        <v>0</v>
      </c>
      <c r="AJ135" s="1" t="s">
        <v>379</v>
      </c>
      <c r="AK135" s="1">
        <v>1200000</v>
      </c>
      <c r="AL135" s="1">
        <v>10500000</v>
      </c>
      <c r="AM135" s="1">
        <v>9500000</v>
      </c>
      <c r="AN135" s="1">
        <v>16263000</v>
      </c>
      <c r="AO135" s="1">
        <v>64630000</v>
      </c>
      <c r="AQ135" s="1" t="s">
        <v>379</v>
      </c>
      <c r="AR135" s="1">
        <v>42000000</v>
      </c>
      <c r="AS135" s="1">
        <v>16000000</v>
      </c>
      <c r="AT135" s="1">
        <v>-70000000</v>
      </c>
      <c r="AU135" s="1">
        <v>-1848000000</v>
      </c>
      <c r="AV135" s="1">
        <v>-168000000</v>
      </c>
      <c r="AX135" s="1" t="s">
        <v>379</v>
      </c>
      <c r="AY135" s="1">
        <v>0</v>
      </c>
      <c r="AZ135" s="1">
        <v>0</v>
      </c>
      <c r="BA135" s="1">
        <v>0</v>
      </c>
      <c r="BC135" s="1" t="s">
        <v>379</v>
      </c>
      <c r="BD135" s="1">
        <v>-9723000</v>
      </c>
      <c r="BE135" s="1">
        <v>3512000</v>
      </c>
      <c r="BF135" s="1">
        <v>7095000</v>
      </c>
      <c r="BG135" s="1">
        <v>-2521000</v>
      </c>
      <c r="BH135" s="1">
        <v>-10414000</v>
      </c>
      <c r="BJ135" s="1" t="s">
        <v>379</v>
      </c>
      <c r="BK135" s="1">
        <v>-384000000</v>
      </c>
      <c r="BL135" s="1">
        <v>-38000000</v>
      </c>
      <c r="BM135" s="1">
        <v>-350000000</v>
      </c>
      <c r="BN135" s="1">
        <v>900000000</v>
      </c>
      <c r="BO135" s="1">
        <v>-124000000</v>
      </c>
      <c r="BQ135" s="1" t="s">
        <v>379</v>
      </c>
      <c r="BR135" s="1">
        <v>-11972000</v>
      </c>
      <c r="BS135" s="1">
        <v>-1988000</v>
      </c>
      <c r="BT135" s="1">
        <v>-6974000</v>
      </c>
      <c r="BU135" s="1">
        <v>-7056000</v>
      </c>
      <c r="BV135" s="1">
        <v>5856000</v>
      </c>
      <c r="BX135" s="1" t="s">
        <v>379</v>
      </c>
      <c r="BY135" s="1">
        <v>-7036000</v>
      </c>
      <c r="BZ135" s="1">
        <v>-59276000</v>
      </c>
      <c r="CA135" s="1">
        <v>-34214000</v>
      </c>
      <c r="CB135" s="1">
        <v>-73196000</v>
      </c>
      <c r="CC135" s="1">
        <v>-28408000</v>
      </c>
      <c r="CE135" s="1" t="s">
        <v>379</v>
      </c>
      <c r="CF135" s="1">
        <v>466000</v>
      </c>
      <c r="CG135" s="1">
        <v>737000</v>
      </c>
      <c r="CH135" s="1">
        <v>-645000</v>
      </c>
      <c r="CI135" s="1">
        <v>-69000</v>
      </c>
      <c r="CJ135" s="1">
        <v>-2860000</v>
      </c>
      <c r="CL135" s="1" t="s">
        <v>379</v>
      </c>
      <c r="CM135" s="1">
        <v>-10468000</v>
      </c>
      <c r="CN135" s="1">
        <v>161000</v>
      </c>
      <c r="CO135" s="1">
        <v>4243000</v>
      </c>
      <c r="CP135" s="1">
        <v>0</v>
      </c>
      <c r="CQ135" s="1">
        <v>-873000</v>
      </c>
      <c r="CS135" s="1" t="s">
        <v>379</v>
      </c>
      <c r="CT135" s="1">
        <v>795000</v>
      </c>
      <c r="CU135" s="1">
        <v>-838000</v>
      </c>
      <c r="CV135" s="1">
        <v>-257000</v>
      </c>
      <c r="CW135" s="1">
        <v>-930000</v>
      </c>
      <c r="CX135" s="1">
        <v>-1287000</v>
      </c>
    </row>
    <row r="136" spans="1:102" x14ac:dyDescent="0.15">
      <c r="A136" s="1" t="s">
        <v>380</v>
      </c>
      <c r="B136" s="1">
        <v>894500000</v>
      </c>
      <c r="C136" s="1">
        <v>658400000</v>
      </c>
      <c r="D136" s="1">
        <v>567700000</v>
      </c>
      <c r="E136" s="1">
        <v>496700000</v>
      </c>
      <c r="F136" s="1">
        <v>474500000</v>
      </c>
      <c r="H136" s="1" t="s">
        <v>380</v>
      </c>
      <c r="I136" s="1">
        <v>207900000</v>
      </c>
      <c r="J136" s="1">
        <v>191700000</v>
      </c>
      <c r="K136" s="1">
        <v>174100000</v>
      </c>
      <c r="L136" s="1">
        <v>162900000</v>
      </c>
      <c r="M136" s="1">
        <v>137183000</v>
      </c>
      <c r="O136" s="1" t="s">
        <v>380</v>
      </c>
      <c r="P136" s="1">
        <v>309952000</v>
      </c>
      <c r="Q136" s="1">
        <v>149675000</v>
      </c>
      <c r="R136" s="1">
        <v>79940000</v>
      </c>
      <c r="S136" s="1">
        <v>20505000</v>
      </c>
      <c r="T136" s="1">
        <v>12343000</v>
      </c>
      <c r="V136" s="1" t="s">
        <v>380</v>
      </c>
      <c r="W136" s="1">
        <v>90136000</v>
      </c>
      <c r="X136" s="1">
        <v>56334000</v>
      </c>
      <c r="Y136" s="1">
        <v>36627000</v>
      </c>
      <c r="Z136" s="1">
        <v>27347000</v>
      </c>
      <c r="AA136" s="1">
        <v>2755000</v>
      </c>
      <c r="AC136" s="1" t="s">
        <v>380</v>
      </c>
      <c r="AD136" s="1">
        <v>258535000</v>
      </c>
      <c r="AE136" s="1">
        <v>121395000</v>
      </c>
      <c r="AF136" s="1">
        <v>46423000</v>
      </c>
      <c r="AG136" s="1">
        <v>11224000</v>
      </c>
      <c r="AH136" s="1">
        <v>9919000</v>
      </c>
      <c r="AJ136" s="1" t="s">
        <v>380</v>
      </c>
      <c r="AK136" s="1">
        <v>120300000</v>
      </c>
      <c r="AL136" s="1">
        <v>112500000</v>
      </c>
      <c r="AM136" s="1">
        <v>106700000</v>
      </c>
      <c r="AN136" s="1">
        <v>89327000</v>
      </c>
      <c r="AO136" s="1">
        <v>87459000</v>
      </c>
      <c r="AQ136" s="1" t="s">
        <v>380</v>
      </c>
      <c r="AR136" s="1">
        <v>81000000</v>
      </c>
      <c r="AS136" s="1">
        <v>312000000</v>
      </c>
      <c r="AT136" s="1">
        <v>352000000</v>
      </c>
      <c r="AU136" s="1">
        <v>610000000</v>
      </c>
      <c r="AV136" s="1">
        <v>440000000</v>
      </c>
      <c r="AX136" s="1" t="s">
        <v>380</v>
      </c>
      <c r="AY136" s="1">
        <v>87889000</v>
      </c>
      <c r="AZ136" s="1">
        <v>15912000</v>
      </c>
      <c r="BA136" s="1">
        <v>4346000</v>
      </c>
      <c r="BC136" s="1" t="s">
        <v>380</v>
      </c>
      <c r="BD136" s="1">
        <v>67579000</v>
      </c>
      <c r="BE136" s="1">
        <v>40035000</v>
      </c>
      <c r="BF136" s="1">
        <v>34892000</v>
      </c>
      <c r="BG136" s="1">
        <v>30090000</v>
      </c>
      <c r="BH136" s="1">
        <v>26961000</v>
      </c>
      <c r="BJ136" s="1" t="s">
        <v>380</v>
      </c>
      <c r="BK136" s="1">
        <v>1761000000</v>
      </c>
      <c r="BL136" s="1">
        <v>1569000000</v>
      </c>
      <c r="BM136" s="1">
        <v>1570000000</v>
      </c>
      <c r="BN136" s="1">
        <v>1576000000</v>
      </c>
      <c r="BO136" s="1">
        <v>1526000000</v>
      </c>
      <c r="BQ136" s="1" t="s">
        <v>380</v>
      </c>
      <c r="BR136" s="1">
        <v>95436000</v>
      </c>
      <c r="BS136" s="1">
        <v>71849000</v>
      </c>
      <c r="BT136" s="1">
        <v>55517000</v>
      </c>
      <c r="BU136" s="1">
        <v>35964000</v>
      </c>
      <c r="BV136" s="1">
        <v>25237000</v>
      </c>
      <c r="BX136" s="1" t="s">
        <v>380</v>
      </c>
      <c r="BY136" s="1">
        <v>57784000</v>
      </c>
      <c r="BZ136" s="1">
        <v>222478000</v>
      </c>
      <c r="CA136" s="1">
        <v>71151000</v>
      </c>
      <c r="CB136" s="1">
        <v>22294000</v>
      </c>
      <c r="CC136" s="1">
        <v>349000</v>
      </c>
      <c r="CE136" s="1" t="s">
        <v>380</v>
      </c>
      <c r="CF136" s="1">
        <v>102579000</v>
      </c>
      <c r="CG136" s="1">
        <v>63888000</v>
      </c>
      <c r="CH136" s="1">
        <v>40664000</v>
      </c>
      <c r="CI136" s="1">
        <v>27593000</v>
      </c>
      <c r="CJ136" s="1">
        <v>19541000</v>
      </c>
      <c r="CL136" s="1" t="s">
        <v>380</v>
      </c>
      <c r="CM136" s="1">
        <v>79405000</v>
      </c>
      <c r="CN136" s="1">
        <v>59573000</v>
      </c>
      <c r="CO136" s="1">
        <v>41610000</v>
      </c>
      <c r="CP136" s="1">
        <v>22875000</v>
      </c>
      <c r="CQ136" s="1">
        <v>7760000</v>
      </c>
      <c r="CS136" s="1" t="s">
        <v>380</v>
      </c>
      <c r="CT136" s="1">
        <v>152225000</v>
      </c>
      <c r="CU136" s="1">
        <v>156107000</v>
      </c>
      <c r="CV136" s="1">
        <v>153517000</v>
      </c>
      <c r="CW136" s="1">
        <v>153675000</v>
      </c>
      <c r="CX136" s="1">
        <v>166336000</v>
      </c>
    </row>
    <row r="137" spans="1:102" s="58" customFormat="1" x14ac:dyDescent="0.15">
      <c r="A137" s="58" t="s">
        <v>381</v>
      </c>
      <c r="B137" s="58">
        <v>348600000</v>
      </c>
      <c r="C137" s="58">
        <v>826000000</v>
      </c>
      <c r="D137" s="58">
        <v>-381100000</v>
      </c>
      <c r="E137" s="58">
        <v>1217600000</v>
      </c>
      <c r="F137" s="58">
        <v>-97300000</v>
      </c>
      <c r="H137" s="58" t="s">
        <v>381</v>
      </c>
      <c r="I137" s="58">
        <v>402400000</v>
      </c>
      <c r="J137" s="58">
        <v>-384500000</v>
      </c>
      <c r="K137" s="58">
        <v>330900000</v>
      </c>
      <c r="L137" s="58">
        <v>274903000</v>
      </c>
      <c r="M137" s="58">
        <v>-19679000</v>
      </c>
      <c r="O137" s="58" t="s">
        <v>381</v>
      </c>
      <c r="P137" s="58">
        <v>-264599000</v>
      </c>
      <c r="Q137" s="58">
        <v>750181000</v>
      </c>
      <c r="R137" s="58">
        <v>628572000</v>
      </c>
      <c r="S137" s="58">
        <v>62247000</v>
      </c>
      <c r="T137" s="58">
        <v>-40263000</v>
      </c>
      <c r="V137" s="58" t="s">
        <v>381</v>
      </c>
      <c r="W137" s="58">
        <v>3391000</v>
      </c>
      <c r="X137" s="58">
        <v>382588000</v>
      </c>
      <c r="Y137" s="58">
        <v>470631000</v>
      </c>
      <c r="Z137" s="58">
        <v>70497000</v>
      </c>
      <c r="AA137" s="58">
        <v>72892000</v>
      </c>
      <c r="AC137" s="58" t="s">
        <v>381</v>
      </c>
      <c r="AD137" s="58">
        <v>-29794000</v>
      </c>
      <c r="AE137" s="58">
        <v>923755000</v>
      </c>
      <c r="AF137" s="58">
        <v>29805000</v>
      </c>
      <c r="AG137" s="58">
        <v>181882000</v>
      </c>
      <c r="AH137" s="58">
        <v>-26707000</v>
      </c>
      <c r="AJ137" s="58" t="s">
        <v>381</v>
      </c>
      <c r="AK137" s="58">
        <v>216600000</v>
      </c>
      <c r="AL137" s="58">
        <v>154200000</v>
      </c>
      <c r="AM137" s="58">
        <v>133400000</v>
      </c>
      <c r="AN137" s="58">
        <v>180035000</v>
      </c>
      <c r="AO137" s="58">
        <v>117772000</v>
      </c>
      <c r="AQ137" s="58" t="s">
        <v>381</v>
      </c>
      <c r="AR137" s="58">
        <v>-1055000000</v>
      </c>
      <c r="AS137" s="58">
        <v>1037000000</v>
      </c>
      <c r="AT137" s="58">
        <v>-903000000</v>
      </c>
      <c r="AU137" s="58">
        <v>-379000000</v>
      </c>
      <c r="AV137" s="58">
        <v>-2224000000</v>
      </c>
      <c r="AX137" s="58" t="s">
        <v>381</v>
      </c>
      <c r="AY137" s="58">
        <v>1201182000</v>
      </c>
      <c r="AZ137" s="58">
        <v>318171000</v>
      </c>
      <c r="BA137" s="58">
        <v>20228000</v>
      </c>
      <c r="BC137" s="58" t="s">
        <v>381</v>
      </c>
      <c r="BD137" s="58">
        <v>30995000</v>
      </c>
      <c r="BE137" s="58">
        <v>47466000</v>
      </c>
      <c r="BF137" s="58">
        <v>-9909000</v>
      </c>
      <c r="BG137" s="58">
        <v>-21518000</v>
      </c>
      <c r="BH137" s="58">
        <v>33220000</v>
      </c>
      <c r="BJ137" s="58" t="s">
        <v>381</v>
      </c>
      <c r="BK137" s="58">
        <v>1984000000</v>
      </c>
      <c r="BL137" s="58">
        <v>2199000000</v>
      </c>
      <c r="BM137" s="58">
        <v>-18759000000</v>
      </c>
      <c r="BN137" s="58">
        <v>-21318000000</v>
      </c>
      <c r="BO137" s="58">
        <v>2312000000</v>
      </c>
      <c r="BQ137" s="58" t="s">
        <v>381</v>
      </c>
      <c r="BR137" s="58">
        <v>35670000</v>
      </c>
      <c r="BS137" s="58">
        <v>6940000</v>
      </c>
      <c r="BT137" s="58">
        <v>17538000</v>
      </c>
      <c r="BU137" s="58">
        <v>43774000</v>
      </c>
      <c r="BV137" s="58">
        <v>25391000</v>
      </c>
      <c r="BX137" s="58" t="s">
        <v>381</v>
      </c>
      <c r="BY137" s="58">
        <v>51346000</v>
      </c>
      <c r="BZ137" s="58">
        <v>718708000</v>
      </c>
      <c r="CA137" s="58">
        <v>1020873000</v>
      </c>
      <c r="CB137" s="58">
        <v>-1774314000</v>
      </c>
      <c r="CC137" s="58">
        <v>35079000</v>
      </c>
      <c r="CE137" s="58" t="s">
        <v>381</v>
      </c>
      <c r="CF137" s="58">
        <v>55063000</v>
      </c>
      <c r="CG137" s="58">
        <v>41778000</v>
      </c>
      <c r="CH137" s="58">
        <v>-42868000</v>
      </c>
      <c r="CI137" s="58">
        <v>136998000</v>
      </c>
      <c r="CJ137" s="58">
        <v>-831000</v>
      </c>
      <c r="CL137" s="58" t="s">
        <v>381</v>
      </c>
      <c r="CM137" s="58">
        <v>54420000</v>
      </c>
      <c r="CN137" s="58">
        <v>73572000</v>
      </c>
      <c r="CO137" s="58">
        <v>-107165000</v>
      </c>
      <c r="CP137" s="58">
        <v>211575000</v>
      </c>
      <c r="CQ137" s="58">
        <v>-50553000</v>
      </c>
      <c r="CS137" s="58" t="s">
        <v>381</v>
      </c>
      <c r="CT137" s="58">
        <v>47215000</v>
      </c>
      <c r="CU137" s="58">
        <v>344714000</v>
      </c>
      <c r="CV137" s="58">
        <v>-240029000</v>
      </c>
      <c r="CW137" s="58">
        <v>184583000</v>
      </c>
      <c r="CX137" s="58">
        <v>-32290000</v>
      </c>
    </row>
    <row r="138" spans="1:102" x14ac:dyDescent="0.15">
      <c r="A138" s="1" t="s">
        <v>382</v>
      </c>
      <c r="B138" s="1">
        <v>-172400000</v>
      </c>
      <c r="C138" s="1">
        <v>-435600000</v>
      </c>
      <c r="D138" s="1">
        <v>-108700000</v>
      </c>
      <c r="E138" s="1">
        <v>-33000000</v>
      </c>
      <c r="F138" s="1">
        <v>-82900000</v>
      </c>
      <c r="H138" s="1" t="s">
        <v>382</v>
      </c>
      <c r="I138" s="1">
        <v>-72500000</v>
      </c>
      <c r="J138" s="1">
        <v>-176400000</v>
      </c>
      <c r="K138" s="1">
        <v>-96700000</v>
      </c>
      <c r="L138" s="1">
        <v>-82000000</v>
      </c>
      <c r="M138" s="1">
        <v>-38455000</v>
      </c>
      <c r="O138" s="1" t="s">
        <v>382</v>
      </c>
      <c r="P138" s="1">
        <v>-125354000</v>
      </c>
      <c r="Q138" s="1">
        <v>-72478000</v>
      </c>
      <c r="R138" s="1">
        <v>-73067000</v>
      </c>
      <c r="S138" s="1">
        <v>-33413000</v>
      </c>
      <c r="T138" s="1">
        <v>-35268000</v>
      </c>
      <c r="V138" s="1" t="s">
        <v>382</v>
      </c>
      <c r="W138" s="1">
        <v>-35848000</v>
      </c>
      <c r="X138" s="1">
        <v>-33000000</v>
      </c>
      <c r="Y138" s="1">
        <v>-11200000</v>
      </c>
      <c r="Z138" s="1">
        <v>-14758000</v>
      </c>
      <c r="AA138" s="1">
        <v>-2073000</v>
      </c>
      <c r="AC138" s="1" t="s">
        <v>382</v>
      </c>
      <c r="AD138" s="1">
        <v>-111605000</v>
      </c>
      <c r="AE138" s="1">
        <v>-54222000</v>
      </c>
      <c r="AF138" s="1">
        <v>-31730000</v>
      </c>
      <c r="AG138" s="1">
        <v>-22559000</v>
      </c>
      <c r="AH138" s="1">
        <v>-14563000</v>
      </c>
      <c r="AJ138" s="1" t="s">
        <v>382</v>
      </c>
      <c r="AK138" s="1">
        <v>0</v>
      </c>
      <c r="AL138" s="1">
        <v>-45000000</v>
      </c>
      <c r="AM138" s="1">
        <v>-400000</v>
      </c>
      <c r="AN138" s="1">
        <v>-21826000</v>
      </c>
      <c r="AO138" s="1">
        <v>6284000</v>
      </c>
      <c r="AQ138" s="1" t="s">
        <v>382</v>
      </c>
      <c r="AR138" s="1">
        <v>3000000</v>
      </c>
      <c r="AS138" s="1">
        <v>583000000</v>
      </c>
      <c r="AT138" s="1">
        <v>113000000</v>
      </c>
      <c r="AU138" s="1">
        <v>-170000000</v>
      </c>
      <c r="AV138" s="1">
        <v>45000000</v>
      </c>
      <c r="AX138" s="1" t="s">
        <v>382</v>
      </c>
      <c r="AY138" s="1">
        <v>-59082000</v>
      </c>
      <c r="AZ138" s="1">
        <v>-8320000</v>
      </c>
      <c r="BA138" s="1">
        <v>-18986000</v>
      </c>
      <c r="BC138" s="1" t="s">
        <v>382</v>
      </c>
      <c r="BD138" s="1">
        <v>-9221000</v>
      </c>
      <c r="BE138" s="1">
        <v>-22631000</v>
      </c>
      <c r="BF138" s="1">
        <v>-2456000</v>
      </c>
      <c r="BG138" s="1">
        <v>-11467000</v>
      </c>
      <c r="BH138" s="1">
        <v>-17966000</v>
      </c>
      <c r="BJ138" s="1" t="s">
        <v>382</v>
      </c>
      <c r="BK138" s="1">
        <v>-107000000</v>
      </c>
      <c r="BL138" s="1">
        <v>-107000000</v>
      </c>
      <c r="BM138" s="1">
        <v>-84000000</v>
      </c>
      <c r="BN138" s="1">
        <v>-269000000</v>
      </c>
      <c r="BO138" s="1">
        <v>756000000</v>
      </c>
      <c r="BQ138" s="1" t="s">
        <v>382</v>
      </c>
      <c r="BR138" s="1">
        <v>-20083000</v>
      </c>
      <c r="BS138" s="1">
        <v>-17315000</v>
      </c>
      <c r="BT138" s="1">
        <v>-24522000</v>
      </c>
      <c r="BU138" s="1">
        <v>-3116000</v>
      </c>
      <c r="BV138" s="1">
        <v>-11631000</v>
      </c>
      <c r="BX138" s="1" t="s">
        <v>382</v>
      </c>
      <c r="BY138" s="1">
        <v>-81992000</v>
      </c>
      <c r="BZ138" s="1">
        <v>-44021000</v>
      </c>
      <c r="CA138" s="1">
        <v>17979000</v>
      </c>
      <c r="CB138" s="1">
        <v>-14727000</v>
      </c>
      <c r="CC138" s="1">
        <v>10577000</v>
      </c>
      <c r="CE138" s="1" t="s">
        <v>382</v>
      </c>
      <c r="CF138" s="1">
        <v>-25475000</v>
      </c>
      <c r="CG138" s="1">
        <v>-24380000</v>
      </c>
      <c r="CH138" s="1">
        <v>-14800000</v>
      </c>
      <c r="CI138" s="1">
        <v>-1685000</v>
      </c>
      <c r="CJ138" s="1">
        <v>-25217000</v>
      </c>
      <c r="CL138" s="1" t="s">
        <v>382</v>
      </c>
      <c r="CM138" s="1">
        <v>-17228000</v>
      </c>
      <c r="CN138" s="1">
        <v>-20012000</v>
      </c>
      <c r="CO138" s="1">
        <v>-25941000</v>
      </c>
      <c r="CP138" s="1">
        <v>-17408000</v>
      </c>
      <c r="CQ138" s="1">
        <v>-14769000</v>
      </c>
      <c r="CS138" s="1" t="s">
        <v>382</v>
      </c>
      <c r="CT138" s="1">
        <v>-76139000</v>
      </c>
      <c r="CU138" s="1">
        <v>16681000</v>
      </c>
      <c r="CV138" s="1">
        <v>-12109000</v>
      </c>
      <c r="CW138" s="1">
        <v>-11605000</v>
      </c>
      <c r="CX138" s="1">
        <v>-20749000</v>
      </c>
    </row>
    <row r="139" spans="1:102" x14ac:dyDescent="0.15">
      <c r="A139" s="1" t="s">
        <v>330</v>
      </c>
      <c r="B139" s="1">
        <v>0</v>
      </c>
      <c r="C139" s="1">
        <v>0</v>
      </c>
      <c r="D139" s="1">
        <v>0</v>
      </c>
      <c r="E139" s="1">
        <v>0</v>
      </c>
      <c r="F139" s="1">
        <v>0</v>
      </c>
      <c r="H139" s="1" t="s">
        <v>330</v>
      </c>
      <c r="I139" s="1">
        <v>-19400000</v>
      </c>
      <c r="J139" s="1">
        <v>-42200000</v>
      </c>
      <c r="K139" s="1">
        <v>-48500000</v>
      </c>
      <c r="L139" s="1">
        <v>-33400000</v>
      </c>
      <c r="M139" s="1">
        <v>9423000</v>
      </c>
      <c r="O139" s="1" t="s">
        <v>330</v>
      </c>
      <c r="P139" s="1">
        <v>0</v>
      </c>
      <c r="Q139" s="1">
        <v>0</v>
      </c>
      <c r="R139" s="1">
        <v>0</v>
      </c>
      <c r="S139" s="1">
        <v>0</v>
      </c>
      <c r="T139" s="1">
        <v>0</v>
      </c>
      <c r="V139" s="1" t="s">
        <v>330</v>
      </c>
      <c r="W139" s="1">
        <v>0</v>
      </c>
      <c r="X139" s="1">
        <v>0</v>
      </c>
      <c r="Y139" s="1">
        <v>0</v>
      </c>
      <c r="Z139" s="1">
        <v>0</v>
      </c>
      <c r="AA139" s="1">
        <v>0</v>
      </c>
      <c r="AC139" s="1" t="s">
        <v>330</v>
      </c>
      <c r="AD139" s="1">
        <v>0</v>
      </c>
      <c r="AE139" s="1">
        <v>0</v>
      </c>
      <c r="AF139" s="1">
        <v>0</v>
      </c>
      <c r="AG139" s="1">
        <v>0</v>
      </c>
      <c r="AH139" s="1">
        <v>0</v>
      </c>
      <c r="AJ139" s="1" t="s">
        <v>330</v>
      </c>
      <c r="AK139" s="1">
        <v>0</v>
      </c>
      <c r="AL139" s="1">
        <v>0</v>
      </c>
      <c r="AM139" s="1">
        <v>0</v>
      </c>
      <c r="AN139" s="1">
        <v>0</v>
      </c>
      <c r="AO139" s="1">
        <v>0</v>
      </c>
      <c r="AQ139" s="1" t="s">
        <v>330</v>
      </c>
      <c r="AR139" s="1">
        <v>0</v>
      </c>
      <c r="AS139" s="1">
        <v>0</v>
      </c>
      <c r="AT139" s="1">
        <v>0</v>
      </c>
      <c r="AU139" s="1">
        <v>0</v>
      </c>
      <c r="AV139" s="1">
        <v>0</v>
      </c>
      <c r="AX139" s="1" t="s">
        <v>330</v>
      </c>
      <c r="AY139" s="1">
        <v>0</v>
      </c>
      <c r="AZ139" s="1">
        <v>0</v>
      </c>
      <c r="BA139" s="1">
        <v>0</v>
      </c>
      <c r="BC139" s="1" t="s">
        <v>330</v>
      </c>
      <c r="BD139" s="1">
        <v>0</v>
      </c>
      <c r="BE139" s="1">
        <v>0</v>
      </c>
      <c r="BF139" s="1">
        <v>0</v>
      </c>
      <c r="BG139" s="1">
        <v>0</v>
      </c>
      <c r="BH139" s="1">
        <v>0</v>
      </c>
      <c r="BJ139" s="1" t="s">
        <v>330</v>
      </c>
      <c r="BK139" s="1">
        <v>-244000000</v>
      </c>
      <c r="BL139" s="1">
        <v>84000000</v>
      </c>
      <c r="BM139" s="1">
        <v>131000000</v>
      </c>
      <c r="BN139" s="1">
        <v>-244000000</v>
      </c>
      <c r="BO139" s="1">
        <v>-394000000</v>
      </c>
      <c r="BQ139" s="1" t="s">
        <v>330</v>
      </c>
      <c r="BR139" s="1">
        <v>0</v>
      </c>
      <c r="BS139" s="1">
        <v>0</v>
      </c>
      <c r="BT139" s="1">
        <v>0</v>
      </c>
      <c r="BU139" s="1">
        <v>0</v>
      </c>
      <c r="BV139" s="1">
        <v>0</v>
      </c>
      <c r="BX139" s="1" t="s">
        <v>330</v>
      </c>
      <c r="BY139" s="1">
        <v>0</v>
      </c>
      <c r="BZ139" s="1">
        <v>0</v>
      </c>
      <c r="CA139" s="1">
        <v>0</v>
      </c>
      <c r="CB139" s="1">
        <v>0</v>
      </c>
      <c r="CC139" s="1">
        <v>0</v>
      </c>
      <c r="CE139" s="1" t="s">
        <v>330</v>
      </c>
      <c r="CF139" s="1">
        <v>0</v>
      </c>
      <c r="CG139" s="1">
        <v>0</v>
      </c>
      <c r="CH139" s="1">
        <v>0</v>
      </c>
      <c r="CI139" s="1">
        <v>0</v>
      </c>
      <c r="CJ139" s="1">
        <v>0</v>
      </c>
      <c r="CL139" s="1" t="s">
        <v>330</v>
      </c>
      <c r="CM139" s="1">
        <v>0</v>
      </c>
      <c r="CN139" s="1">
        <v>0</v>
      </c>
      <c r="CO139" s="1">
        <v>0</v>
      </c>
      <c r="CP139" s="1">
        <v>0</v>
      </c>
      <c r="CQ139" s="1">
        <v>0</v>
      </c>
      <c r="CS139" s="1" t="s">
        <v>330</v>
      </c>
      <c r="CT139" s="1">
        <v>0</v>
      </c>
      <c r="CU139" s="1">
        <v>3285000</v>
      </c>
      <c r="CV139" s="1">
        <v>51000</v>
      </c>
      <c r="CW139" s="1">
        <v>-5216000</v>
      </c>
      <c r="CX139" s="1">
        <v>-3333000</v>
      </c>
    </row>
    <row r="140" spans="1:102" x14ac:dyDescent="0.15">
      <c r="A140" s="1" t="s">
        <v>383</v>
      </c>
      <c r="B140" s="1">
        <v>-11800000</v>
      </c>
      <c r="C140" s="1">
        <v>-12800000</v>
      </c>
      <c r="D140" s="1">
        <v>32300000</v>
      </c>
      <c r="E140" s="1">
        <v>3700000</v>
      </c>
      <c r="F140" s="1">
        <v>5900000</v>
      </c>
      <c r="H140" s="1" t="s">
        <v>383</v>
      </c>
      <c r="I140" s="1">
        <v>-13100000</v>
      </c>
      <c r="J140" s="1">
        <v>37400000</v>
      </c>
      <c r="K140" s="1">
        <v>7700000</v>
      </c>
      <c r="L140" s="1">
        <v>14600000</v>
      </c>
      <c r="M140" s="1">
        <v>13090000</v>
      </c>
      <c r="O140" s="1" t="s">
        <v>383</v>
      </c>
      <c r="P140" s="1">
        <v>33248000</v>
      </c>
      <c r="Q140" s="1">
        <v>11325000</v>
      </c>
      <c r="R140" s="1">
        <v>0</v>
      </c>
      <c r="S140" s="1">
        <v>0</v>
      </c>
      <c r="T140" s="1">
        <v>0</v>
      </c>
      <c r="V140" s="1" t="s">
        <v>383</v>
      </c>
      <c r="W140" s="1">
        <v>2462000</v>
      </c>
      <c r="X140" s="1">
        <v>1690000</v>
      </c>
      <c r="Y140" s="1">
        <v>-1328000</v>
      </c>
      <c r="Z140" s="1">
        <v>4386000</v>
      </c>
      <c r="AA140" s="1">
        <v>-957000</v>
      </c>
      <c r="AC140" s="1" t="s">
        <v>383</v>
      </c>
      <c r="AD140" s="1">
        <v>7451000</v>
      </c>
      <c r="AE140" s="1">
        <v>862000</v>
      </c>
      <c r="AF140" s="1">
        <v>495000</v>
      </c>
      <c r="AG140" s="1">
        <v>-779000</v>
      </c>
      <c r="AH140" s="1">
        <v>2249000</v>
      </c>
      <c r="AJ140" s="1" t="s">
        <v>383</v>
      </c>
      <c r="AK140" s="1">
        <v>0</v>
      </c>
      <c r="AL140" s="1">
        <v>1600000</v>
      </c>
      <c r="AM140" s="1">
        <v>-4800000</v>
      </c>
      <c r="AN140" s="1">
        <v>6636000</v>
      </c>
      <c r="AO140" s="1">
        <v>-7795000</v>
      </c>
      <c r="AQ140" s="1" t="s">
        <v>383</v>
      </c>
      <c r="AR140" s="1">
        <v>-44000000</v>
      </c>
      <c r="AS140" s="1">
        <v>-61000000</v>
      </c>
      <c r="AT140" s="1">
        <v>6000000</v>
      </c>
      <c r="AU140" s="1">
        <v>-4000000</v>
      </c>
      <c r="AV140" s="1">
        <v>-67000000</v>
      </c>
      <c r="AX140" s="1" t="s">
        <v>383</v>
      </c>
      <c r="AY140" s="1">
        <v>-2076000</v>
      </c>
      <c r="AZ140" s="1">
        <v>7429000</v>
      </c>
      <c r="BA140" s="1">
        <v>2854000</v>
      </c>
      <c r="BC140" s="1" t="s">
        <v>383</v>
      </c>
      <c r="BD140" s="1">
        <v>-32000</v>
      </c>
      <c r="BE140" s="1">
        <v>-389000</v>
      </c>
      <c r="BF140" s="1">
        <v>-1076000</v>
      </c>
      <c r="BG140" s="1">
        <v>3515000</v>
      </c>
      <c r="BH140" s="1">
        <v>-454000</v>
      </c>
      <c r="BJ140" s="1" t="s">
        <v>383</v>
      </c>
      <c r="BK140" s="1">
        <v>-53000000</v>
      </c>
      <c r="BL140" s="1">
        <v>141000000</v>
      </c>
      <c r="BM140" s="1">
        <v>87000000</v>
      </c>
      <c r="BN140" s="1">
        <v>504000000</v>
      </c>
      <c r="BO140" s="1">
        <v>311000000</v>
      </c>
      <c r="BQ140" s="1" t="s">
        <v>383</v>
      </c>
      <c r="BR140" s="1">
        <v>1499000</v>
      </c>
      <c r="BS140" s="1">
        <v>558000</v>
      </c>
      <c r="BT140" s="1">
        <v>1571000</v>
      </c>
      <c r="BU140" s="1">
        <v>1955000</v>
      </c>
      <c r="BV140" s="1">
        <v>-1288000</v>
      </c>
      <c r="BX140" s="1" t="s">
        <v>383</v>
      </c>
      <c r="BY140" s="1">
        <v>0</v>
      </c>
      <c r="BZ140" s="1">
        <v>0</v>
      </c>
      <c r="CA140" s="1">
        <v>0</v>
      </c>
      <c r="CB140" s="1">
        <v>0</v>
      </c>
      <c r="CC140" s="1">
        <v>0</v>
      </c>
      <c r="CE140" s="1" t="s">
        <v>383</v>
      </c>
      <c r="CF140" s="1">
        <v>-2077000</v>
      </c>
      <c r="CG140" s="1">
        <v>-2394000</v>
      </c>
      <c r="CH140" s="1">
        <v>92000</v>
      </c>
      <c r="CI140" s="1">
        <v>3675000</v>
      </c>
      <c r="CJ140" s="1">
        <v>-2257000</v>
      </c>
      <c r="CL140" s="1" t="s">
        <v>383</v>
      </c>
      <c r="CM140" s="1">
        <v>0</v>
      </c>
      <c r="CN140" s="1">
        <v>0</v>
      </c>
      <c r="CO140" s="1">
        <v>0</v>
      </c>
      <c r="CP140" s="1">
        <v>0</v>
      </c>
      <c r="CQ140" s="1">
        <v>0</v>
      </c>
      <c r="CS140" s="1" t="s">
        <v>383</v>
      </c>
      <c r="CT140" s="1">
        <v>27877000</v>
      </c>
      <c r="CU140" s="1">
        <v>-18931000</v>
      </c>
      <c r="CV140" s="1">
        <v>4707000</v>
      </c>
      <c r="CW140" s="1">
        <v>-8205000</v>
      </c>
      <c r="CX140" s="1">
        <v>6040000</v>
      </c>
    </row>
    <row r="141" spans="1:102" x14ac:dyDescent="0.15">
      <c r="A141" s="1" t="s">
        <v>384</v>
      </c>
      <c r="B141" s="1">
        <v>860400000</v>
      </c>
      <c r="C141" s="1">
        <v>2437500000</v>
      </c>
      <c r="D141" s="1">
        <v>1611500000</v>
      </c>
      <c r="E141" s="1">
        <v>1992600000</v>
      </c>
      <c r="F141" s="1">
        <v>775000000</v>
      </c>
      <c r="H141" s="1" t="s">
        <v>384</v>
      </c>
      <c r="I141" s="1">
        <v>450900000</v>
      </c>
      <c r="J141" s="1">
        <v>910900000</v>
      </c>
      <c r="K141" s="1">
        <v>1295400000</v>
      </c>
      <c r="L141" s="1">
        <v>964500000</v>
      </c>
      <c r="M141" s="1">
        <v>689597000</v>
      </c>
      <c r="O141" s="1" t="s">
        <v>384</v>
      </c>
      <c r="P141" s="1">
        <v>1164122000</v>
      </c>
      <c r="Q141" s="1">
        <v>1428721000</v>
      </c>
      <c r="R141" s="1">
        <v>678540000</v>
      </c>
      <c r="S141" s="1">
        <v>49968000</v>
      </c>
      <c r="T141" s="1">
        <v>-12279000</v>
      </c>
      <c r="V141" s="1" t="s">
        <v>384</v>
      </c>
      <c r="W141" s="1">
        <v>8979000</v>
      </c>
      <c r="X141" s="1">
        <v>988577000</v>
      </c>
      <c r="Y141" s="1">
        <v>605989000</v>
      </c>
      <c r="Z141" s="1">
        <v>135358000</v>
      </c>
      <c r="AA141" s="1">
        <v>64861000</v>
      </c>
      <c r="AC141" s="1" t="s">
        <v>384</v>
      </c>
      <c r="AD141" s="1">
        <v>1128098000</v>
      </c>
      <c r="AE141" s="1">
        <v>1157892000</v>
      </c>
      <c r="AF141" s="1">
        <v>234137000</v>
      </c>
      <c r="AG141" s="1">
        <v>204332000</v>
      </c>
      <c r="AH141" s="1">
        <v>22450000</v>
      </c>
      <c r="AJ141" s="1" t="s">
        <v>384</v>
      </c>
      <c r="AK141" s="1">
        <v>266000000</v>
      </c>
      <c r="AL141" s="1">
        <v>95200000</v>
      </c>
      <c r="AM141" s="1">
        <v>48700000</v>
      </c>
      <c r="AN141" s="1">
        <v>144801000</v>
      </c>
      <c r="AO141" s="1">
        <v>121700000</v>
      </c>
      <c r="AQ141" s="1" t="s">
        <v>384</v>
      </c>
      <c r="AR141" s="1">
        <v>-598000000</v>
      </c>
      <c r="AS141" s="1">
        <v>457000000</v>
      </c>
      <c r="AT141" s="1">
        <v>-580000000</v>
      </c>
      <c r="AU141" s="1">
        <v>323000000</v>
      </c>
      <c r="AV141" s="1">
        <v>702000000</v>
      </c>
      <c r="AX141" s="1" t="s">
        <v>384</v>
      </c>
      <c r="AY141" s="1">
        <v>1536333000</v>
      </c>
      <c r="AZ141" s="1">
        <v>335151000</v>
      </c>
      <c r="BA141" s="1">
        <v>16980000</v>
      </c>
      <c r="BC141" s="1" t="s">
        <v>384</v>
      </c>
      <c r="BD141" s="1">
        <v>46591000</v>
      </c>
      <c r="BE141" s="1">
        <v>219615000</v>
      </c>
      <c r="BF141" s="1">
        <v>172149000</v>
      </c>
      <c r="BG141" s="1">
        <v>182058000</v>
      </c>
      <c r="BH141" s="1">
        <v>203576000</v>
      </c>
      <c r="BJ141" s="1" t="s">
        <v>384</v>
      </c>
      <c r="BK141" s="1">
        <v>1654000000</v>
      </c>
      <c r="BL141" s="1">
        <v>18242000000</v>
      </c>
      <c r="BM141" s="1">
        <v>16043000000</v>
      </c>
      <c r="BN141" s="1">
        <v>34802000000</v>
      </c>
      <c r="BO141" s="1">
        <v>56120000000</v>
      </c>
      <c r="BQ141" s="1" t="s">
        <v>384</v>
      </c>
      <c r="BR141" s="1">
        <v>74767000</v>
      </c>
      <c r="BS141" s="1">
        <v>45397000</v>
      </c>
      <c r="BT141" s="1">
        <v>40821000</v>
      </c>
      <c r="BU141" s="1">
        <v>47818000</v>
      </c>
      <c r="BV141" s="1">
        <v>32046000</v>
      </c>
      <c r="BX141" s="1" t="s">
        <v>384</v>
      </c>
      <c r="BY141" s="1">
        <v>32371000</v>
      </c>
      <c r="BZ141" s="1">
        <v>-18975000</v>
      </c>
      <c r="CA141" s="1">
        <v>-737683000</v>
      </c>
      <c r="CB141" s="1">
        <v>-1758556000</v>
      </c>
      <c r="CC141" s="1">
        <v>15758000</v>
      </c>
      <c r="CE141" s="1" t="s">
        <v>384</v>
      </c>
      <c r="CF141" s="1">
        <v>63036000</v>
      </c>
      <c r="CG141" s="1">
        <v>119701000</v>
      </c>
      <c r="CH141" s="1">
        <v>77923000</v>
      </c>
      <c r="CI141" s="1">
        <v>120791000</v>
      </c>
      <c r="CJ141" s="1">
        <v>-16207000</v>
      </c>
      <c r="CL141" s="1" t="s">
        <v>384</v>
      </c>
      <c r="CM141" s="1">
        <v>92486000</v>
      </c>
      <c r="CN141" s="1">
        <v>108891000</v>
      </c>
      <c r="CO141" s="1">
        <v>35319000</v>
      </c>
      <c r="CP141" s="1">
        <v>142484000</v>
      </c>
      <c r="CQ141" s="1">
        <v>-69091000</v>
      </c>
      <c r="CS141" s="1" t="s">
        <v>384</v>
      </c>
      <c r="CT141" s="1">
        <v>125951000</v>
      </c>
      <c r="CU141" s="1">
        <v>808501000</v>
      </c>
      <c r="CV141" s="1">
        <v>463787000</v>
      </c>
      <c r="CW141" s="1">
        <v>703816000</v>
      </c>
      <c r="CX141" s="1">
        <v>519233000</v>
      </c>
    </row>
    <row r="142" spans="1:102" x14ac:dyDescent="0.15">
      <c r="A142" s="1" t="s">
        <v>385</v>
      </c>
      <c r="B142" s="1">
        <v>453900000</v>
      </c>
      <c r="C142" s="1">
        <v>-435200000</v>
      </c>
      <c r="D142" s="1">
        <v>797100000</v>
      </c>
      <c r="E142" s="1">
        <v>-625800000</v>
      </c>
      <c r="F142" s="1">
        <v>648100000</v>
      </c>
      <c r="H142" s="1" t="s">
        <v>385</v>
      </c>
      <c r="I142" s="1">
        <v>198200000</v>
      </c>
      <c r="J142" s="1">
        <v>719200000</v>
      </c>
      <c r="K142" s="1">
        <v>-85100000</v>
      </c>
      <c r="L142" s="1">
        <v>-186803000</v>
      </c>
      <c r="M142" s="1">
        <v>390026000</v>
      </c>
      <c r="O142" s="1" t="s">
        <v>385</v>
      </c>
      <c r="P142" s="1">
        <v>706955000</v>
      </c>
      <c r="Q142" s="1">
        <v>-490804000</v>
      </c>
      <c r="R142" s="1">
        <v>-490303000</v>
      </c>
      <c r="S142" s="1">
        <v>18959000</v>
      </c>
      <c r="T142" s="1">
        <v>96905000</v>
      </c>
      <c r="V142" s="1" t="s">
        <v>385</v>
      </c>
      <c r="W142" s="1">
        <v>156085000</v>
      </c>
      <c r="X142" s="1">
        <v>-379923000</v>
      </c>
      <c r="Y142" s="1">
        <v>-470196000</v>
      </c>
      <c r="Z142" s="1">
        <v>-73251000</v>
      </c>
      <c r="AA142" s="1">
        <v>-73771000</v>
      </c>
      <c r="AC142" s="1" t="s">
        <v>385</v>
      </c>
      <c r="AD142" s="1">
        <v>201276000</v>
      </c>
      <c r="AE142" s="1">
        <v>-870663000</v>
      </c>
      <c r="AF142" s="1">
        <v>540000</v>
      </c>
      <c r="AG142" s="1">
        <v>-150141000</v>
      </c>
      <c r="AH142" s="1">
        <v>39389000</v>
      </c>
      <c r="AJ142" s="1" t="s">
        <v>385</v>
      </c>
      <c r="AK142" s="1">
        <v>-1400000</v>
      </c>
      <c r="AL142" s="1">
        <v>10100000</v>
      </c>
      <c r="AM142" s="1">
        <v>5000000</v>
      </c>
      <c r="AN142" s="1">
        <v>15363000</v>
      </c>
      <c r="AO142" s="1">
        <v>20188000</v>
      </c>
      <c r="AQ142" s="1" t="s">
        <v>385</v>
      </c>
      <c r="AR142" s="1">
        <v>934000000</v>
      </c>
      <c r="AS142" s="1">
        <v>-6474000000</v>
      </c>
      <c r="AT142" s="1">
        <v>1470000000</v>
      </c>
      <c r="AU142" s="1">
        <v>789000000</v>
      </c>
      <c r="AV142" s="1">
        <v>1308000000</v>
      </c>
      <c r="AX142" s="1" t="s">
        <v>385</v>
      </c>
      <c r="AY142" s="1">
        <v>-1121467000</v>
      </c>
      <c r="AZ142" s="1">
        <v>-285917000</v>
      </c>
      <c r="BA142" s="1">
        <v>5714000</v>
      </c>
      <c r="BC142" s="1" t="s">
        <v>385</v>
      </c>
      <c r="BD142" s="1">
        <v>4908000</v>
      </c>
      <c r="BE142" s="1">
        <v>-35344000</v>
      </c>
      <c r="BF142" s="1">
        <v>27992000</v>
      </c>
      <c r="BG142" s="1">
        <v>33205000</v>
      </c>
      <c r="BH142" s="1">
        <v>-3197000</v>
      </c>
      <c r="BJ142" s="1" t="s">
        <v>385</v>
      </c>
      <c r="BK142" s="1">
        <v>-360000000</v>
      </c>
      <c r="BL142" s="1">
        <v>-1326000000</v>
      </c>
      <c r="BM142" s="1">
        <v>19852000000</v>
      </c>
      <c r="BN142" s="1">
        <v>30206000000</v>
      </c>
      <c r="BO142" s="1">
        <v>-1733000000</v>
      </c>
      <c r="BQ142" s="1" t="s">
        <v>385</v>
      </c>
      <c r="BR142" s="1">
        <v>25324000</v>
      </c>
      <c r="BS142" s="1">
        <v>20251000</v>
      </c>
      <c r="BT142" s="1">
        <v>1919000</v>
      </c>
      <c r="BU142" s="1">
        <v>293000</v>
      </c>
      <c r="BV142" s="1">
        <v>382000</v>
      </c>
      <c r="BX142" s="1" t="s">
        <v>385</v>
      </c>
      <c r="BY142" s="1">
        <v>-18336000</v>
      </c>
      <c r="BZ142" s="1">
        <v>-672662000</v>
      </c>
      <c r="CA142" s="1">
        <v>-874586000</v>
      </c>
      <c r="CB142" s="1">
        <v>1852594000</v>
      </c>
      <c r="CC142" s="1">
        <v>1825000</v>
      </c>
      <c r="CE142" s="1" t="s">
        <v>385</v>
      </c>
      <c r="CF142" s="1">
        <v>8642000</v>
      </c>
      <c r="CG142" s="1">
        <v>-25298000</v>
      </c>
      <c r="CH142" s="1">
        <v>38746000</v>
      </c>
      <c r="CI142" s="1">
        <v>-114008000</v>
      </c>
      <c r="CJ142" s="1">
        <v>35278000</v>
      </c>
      <c r="CL142" s="1" t="s">
        <v>385</v>
      </c>
      <c r="CM142" s="1">
        <v>3915000</v>
      </c>
      <c r="CN142" s="1">
        <v>-36976000</v>
      </c>
      <c r="CO142" s="1">
        <v>142701000</v>
      </c>
      <c r="CP142" s="1">
        <v>-169680000</v>
      </c>
      <c r="CQ142" s="1">
        <v>73730000</v>
      </c>
      <c r="CS142" s="1" t="s">
        <v>385</v>
      </c>
      <c r="CT142" s="1">
        <v>-1149265000</v>
      </c>
      <c r="CU142" s="1">
        <v>-294169000</v>
      </c>
      <c r="CV142" s="1">
        <v>308410000</v>
      </c>
      <c r="CW142" s="1">
        <v>-163329000</v>
      </c>
      <c r="CX142" s="1">
        <v>85155000</v>
      </c>
    </row>
    <row r="143" spans="1:102" x14ac:dyDescent="0.15">
      <c r="A143" s="1" t="s">
        <v>386</v>
      </c>
      <c r="B143" s="1">
        <v>1503000000</v>
      </c>
      <c r="C143" s="1">
        <v>1035700000</v>
      </c>
      <c r="D143" s="1">
        <v>1055600000</v>
      </c>
      <c r="E143" s="1">
        <v>1037000000</v>
      </c>
      <c r="F143" s="1">
        <v>868500000</v>
      </c>
      <c r="H143" s="1" t="s">
        <v>386</v>
      </c>
      <c r="I143" s="1">
        <v>1499700000</v>
      </c>
      <c r="J143" s="1">
        <v>1083700000</v>
      </c>
      <c r="K143" s="1">
        <v>808000000</v>
      </c>
      <c r="L143" s="1">
        <v>638900000</v>
      </c>
      <c r="M143" s="1">
        <v>594405000</v>
      </c>
      <c r="O143" s="1" t="s">
        <v>386</v>
      </c>
      <c r="P143" s="1">
        <v>574784000</v>
      </c>
      <c r="Q143" s="1">
        <v>356566000</v>
      </c>
      <c r="R143" s="1">
        <v>99943000</v>
      </c>
      <c r="S143" s="1">
        <v>-22968000</v>
      </c>
      <c r="T143" s="1">
        <v>-58766000</v>
      </c>
      <c r="V143" s="1" t="s">
        <v>386</v>
      </c>
      <c r="W143" s="1">
        <v>64648000</v>
      </c>
      <c r="X143" s="1">
        <v>-17129000</v>
      </c>
      <c r="Y143" s="1">
        <v>-38917000</v>
      </c>
      <c r="Z143" s="1">
        <v>-43281000</v>
      </c>
      <c r="AA143" s="1">
        <v>3167000</v>
      </c>
      <c r="AC143" s="1" t="s">
        <v>386</v>
      </c>
      <c r="AD143" s="1">
        <v>202040000</v>
      </c>
      <c r="AE143" s="1">
        <v>79317000</v>
      </c>
      <c r="AF143" s="1">
        <v>58027000</v>
      </c>
      <c r="AG143" s="1">
        <v>17307000</v>
      </c>
      <c r="AH143" s="1">
        <v>-6019000</v>
      </c>
      <c r="AJ143" s="1" t="s">
        <v>386</v>
      </c>
      <c r="AK143" s="1">
        <v>1183000000</v>
      </c>
      <c r="AL143" s="1">
        <v>1161000000</v>
      </c>
      <c r="AM143" s="1">
        <v>1104300000</v>
      </c>
      <c r="AN143" s="1">
        <v>1143081000</v>
      </c>
      <c r="AO143" s="1">
        <v>1109608000</v>
      </c>
      <c r="AQ143" s="1" t="s">
        <v>386</v>
      </c>
      <c r="AR143" s="1">
        <v>706000000</v>
      </c>
      <c r="AS143" s="1">
        <v>-861000000</v>
      </c>
      <c r="AT143" s="1">
        <v>1495000000</v>
      </c>
      <c r="AU143" s="1">
        <v>950000000</v>
      </c>
      <c r="AV143" s="1">
        <v>-220000000</v>
      </c>
      <c r="AX143" s="1" t="s">
        <v>386</v>
      </c>
      <c r="AY143" s="1">
        <v>-95588000</v>
      </c>
      <c r="AZ143" s="1">
        <v>-66570000</v>
      </c>
      <c r="BA143" s="1">
        <v>-44424000</v>
      </c>
      <c r="BC143" s="1" t="s">
        <v>386</v>
      </c>
      <c r="BD143" s="1">
        <v>200616000</v>
      </c>
      <c r="BE143" s="1">
        <v>180086000</v>
      </c>
      <c r="BF143" s="1">
        <v>160607000</v>
      </c>
      <c r="BG143" s="1">
        <v>125464000</v>
      </c>
      <c r="BH143" s="1">
        <v>107646000</v>
      </c>
      <c r="BJ143" s="1" t="s">
        <v>386</v>
      </c>
      <c r="BK143" s="1">
        <v>15454000000</v>
      </c>
      <c r="BL143" s="1">
        <v>15426000000</v>
      </c>
      <c r="BM143" s="1">
        <v>15831000000</v>
      </c>
      <c r="BN143" s="1">
        <v>13666000000</v>
      </c>
      <c r="BO143" s="1">
        <v>13876000000</v>
      </c>
      <c r="BQ143" s="1" t="s">
        <v>386</v>
      </c>
      <c r="BR143" s="1">
        <v>74740000</v>
      </c>
      <c r="BS143" s="1">
        <v>106769000</v>
      </c>
      <c r="BT143" s="1">
        <v>141710000</v>
      </c>
      <c r="BU143" s="1">
        <v>130125000</v>
      </c>
      <c r="BV143" s="1">
        <v>80737000</v>
      </c>
      <c r="BX143" s="1" t="s">
        <v>386</v>
      </c>
      <c r="BY143" s="1">
        <v>220436000</v>
      </c>
      <c r="BZ143" s="1">
        <v>-142455000</v>
      </c>
      <c r="CA143" s="1">
        <v>147141000</v>
      </c>
      <c r="CB143" s="1">
        <v>118838000</v>
      </c>
      <c r="CC143" s="1">
        <v>94560000</v>
      </c>
      <c r="CE143" s="1" t="s">
        <v>386</v>
      </c>
      <c r="CF143" s="1">
        <v>53917000</v>
      </c>
      <c r="CG143" s="1">
        <v>4887000</v>
      </c>
      <c r="CH143" s="1">
        <v>-1420000</v>
      </c>
      <c r="CI143" s="1">
        <v>6066000</v>
      </c>
      <c r="CJ143" s="1">
        <v>13286000</v>
      </c>
      <c r="CL143" s="1" t="s">
        <v>386</v>
      </c>
      <c r="CM143" s="1">
        <v>96765000</v>
      </c>
      <c r="CN143" s="1">
        <v>64232000</v>
      </c>
      <c r="CO143" s="1">
        <v>-10744000</v>
      </c>
      <c r="CP143" s="1">
        <v>-2559000</v>
      </c>
      <c r="CQ143" s="1">
        <v>-6266000</v>
      </c>
      <c r="CS143" s="1" t="s">
        <v>386</v>
      </c>
      <c r="CT143" s="1">
        <v>64264000</v>
      </c>
      <c r="CU143" s="1">
        <v>94895000</v>
      </c>
      <c r="CV143" s="1">
        <v>67537000</v>
      </c>
      <c r="CW143" s="1">
        <v>17381000</v>
      </c>
      <c r="CX143" s="1">
        <v>17640000</v>
      </c>
    </row>
    <row r="144" spans="1:102" s="58" customFormat="1" x14ac:dyDescent="0.15">
      <c r="A144" s="58" t="s">
        <v>387</v>
      </c>
      <c r="B144" s="58">
        <v>-116000000</v>
      </c>
      <c r="C144" s="58">
        <v>-214400000</v>
      </c>
      <c r="D144" s="58">
        <v>-131200000</v>
      </c>
      <c r="E144" s="58">
        <v>-112000000</v>
      </c>
      <c r="F144" s="58">
        <v>-163400000</v>
      </c>
      <c r="H144" s="58" t="s">
        <v>387</v>
      </c>
      <c r="I144" s="58">
        <v>-295900000</v>
      </c>
      <c r="J144" s="58">
        <v>-125900000</v>
      </c>
      <c r="K144" s="58">
        <v>-92200000</v>
      </c>
      <c r="L144" s="58">
        <v>-53000000</v>
      </c>
      <c r="M144" s="58">
        <v>-135312000</v>
      </c>
      <c r="O144" s="58" t="s">
        <v>387</v>
      </c>
      <c r="P144" s="58">
        <v>-112143000</v>
      </c>
      <c r="Q144" s="58">
        <v>-52799000</v>
      </c>
      <c r="R144" s="58">
        <v>-80198000</v>
      </c>
      <c r="S144" s="58">
        <v>-35851000</v>
      </c>
      <c r="T144" s="58">
        <v>-22906000</v>
      </c>
      <c r="V144" s="58" t="s">
        <v>387</v>
      </c>
      <c r="W144" s="58">
        <v>-92986000</v>
      </c>
      <c r="X144" s="58">
        <v>-56375000</v>
      </c>
      <c r="Y144" s="58">
        <v>-43289000</v>
      </c>
      <c r="Z144" s="58">
        <v>-25466000</v>
      </c>
      <c r="AA144" s="58">
        <v>-19031000</v>
      </c>
      <c r="AC144" s="58" t="s">
        <v>387</v>
      </c>
      <c r="AD144" s="58">
        <v>-48165000</v>
      </c>
      <c r="AE144" s="58">
        <v>-43072000</v>
      </c>
      <c r="AF144" s="58">
        <v>-25520000</v>
      </c>
      <c r="AG144" s="58">
        <v>-13397000</v>
      </c>
      <c r="AH144" s="58">
        <v>-7783000</v>
      </c>
      <c r="AJ144" s="58" t="s">
        <v>387</v>
      </c>
      <c r="AK144" s="58">
        <v>-15900000</v>
      </c>
      <c r="AL144" s="58">
        <v>-19300000</v>
      </c>
      <c r="AM144" s="58">
        <v>-25900000</v>
      </c>
      <c r="AN144" s="58">
        <v>-17149000</v>
      </c>
      <c r="AO144" s="58">
        <v>-28784000</v>
      </c>
      <c r="AQ144" s="58" t="s">
        <v>387</v>
      </c>
      <c r="AR144" s="58">
        <v>-6000000</v>
      </c>
      <c r="AS144" s="58">
        <v>-89000000</v>
      </c>
      <c r="AT144" s="58">
        <v>-207000000</v>
      </c>
      <c r="AU144" s="58">
        <v>-142000000</v>
      </c>
      <c r="AV144" s="58">
        <v>-70000000</v>
      </c>
      <c r="AX144" s="58" t="s">
        <v>387</v>
      </c>
      <c r="AY144" s="58">
        <v>-3653000</v>
      </c>
      <c r="AZ144" s="58">
        <v>-3283000</v>
      </c>
      <c r="BA144" s="58">
        <v>-953000</v>
      </c>
      <c r="BC144" s="58" t="s">
        <v>387</v>
      </c>
      <c r="BD144" s="58">
        <v>-24424000</v>
      </c>
      <c r="BE144" s="58">
        <v>-30037000</v>
      </c>
      <c r="BF144" s="58">
        <v>-27573000</v>
      </c>
      <c r="BG144" s="58">
        <v>-22775000</v>
      </c>
      <c r="BH144" s="58">
        <v>-37818000</v>
      </c>
      <c r="BJ144" s="58" t="s">
        <v>387</v>
      </c>
      <c r="BK144" s="58">
        <v>-692000000</v>
      </c>
      <c r="BL144" s="58">
        <v>-770000000</v>
      </c>
      <c r="BM144" s="58">
        <v>-909000000</v>
      </c>
      <c r="BN144" s="58">
        <v>-834000000</v>
      </c>
      <c r="BO144" s="58">
        <v>-964000000</v>
      </c>
      <c r="BQ144" s="58" t="s">
        <v>387</v>
      </c>
      <c r="BR144" s="58">
        <v>-8928000</v>
      </c>
      <c r="BS144" s="58">
        <v>-7174000</v>
      </c>
      <c r="BT144" s="58">
        <v>-7036000</v>
      </c>
      <c r="BU144" s="58">
        <v>-8613000</v>
      </c>
      <c r="BV144" s="58">
        <v>-6757000</v>
      </c>
      <c r="BX144" s="58" t="s">
        <v>387</v>
      </c>
      <c r="BY144" s="58">
        <v>-14076000</v>
      </c>
      <c r="BZ144" s="58">
        <v>-20613000</v>
      </c>
      <c r="CA144" s="58">
        <v>-7377000</v>
      </c>
      <c r="CB144" s="58">
        <v>-11606000</v>
      </c>
      <c r="CC144" s="58">
        <v>-8660000</v>
      </c>
      <c r="CE144" s="58" t="s">
        <v>387</v>
      </c>
      <c r="CF144" s="58">
        <v>-9010000</v>
      </c>
      <c r="CG144" s="58">
        <v>-13802000</v>
      </c>
      <c r="CH144" s="58">
        <v>-29428000</v>
      </c>
      <c r="CI144" s="58">
        <v>-12813000</v>
      </c>
      <c r="CJ144" s="58">
        <v>-4824000</v>
      </c>
      <c r="CL144" s="58" t="s">
        <v>387</v>
      </c>
      <c r="CM144" s="58">
        <v>-6561000</v>
      </c>
      <c r="CN144" s="58">
        <v>-20277000</v>
      </c>
      <c r="CO144" s="58">
        <v>-20674000</v>
      </c>
      <c r="CP144" s="58">
        <v>-5733000</v>
      </c>
      <c r="CQ144" s="58">
        <v>-2755000</v>
      </c>
      <c r="CS144" s="58" t="s">
        <v>387</v>
      </c>
      <c r="CT144" s="58">
        <v>-25537000</v>
      </c>
      <c r="CU144" s="58">
        <v>-26326000</v>
      </c>
      <c r="CV144" s="58">
        <v>-45605000</v>
      </c>
      <c r="CW144" s="58">
        <v>-50831000</v>
      </c>
      <c r="CX144" s="58">
        <v>-43779000</v>
      </c>
    </row>
    <row r="145" spans="1:102" x14ac:dyDescent="0.15">
      <c r="A145" s="1" t="s">
        <v>388</v>
      </c>
      <c r="B145" s="1">
        <v>-777300000</v>
      </c>
      <c r="C145" s="1">
        <v>-584000000</v>
      </c>
      <c r="D145" s="1">
        <v>-774000000</v>
      </c>
      <c r="E145" s="1">
        <v>-374000000</v>
      </c>
      <c r="F145" s="1">
        <v>-91000000</v>
      </c>
      <c r="H145" s="1" t="s">
        <v>388</v>
      </c>
      <c r="I145" s="1">
        <v>-234900000</v>
      </c>
      <c r="J145" s="1">
        <v>-40200000</v>
      </c>
      <c r="K145" s="1">
        <v>-34600000</v>
      </c>
      <c r="L145" s="1">
        <v>-21700000</v>
      </c>
      <c r="M145" s="1">
        <v>0</v>
      </c>
      <c r="O145" s="1" t="s">
        <v>388</v>
      </c>
      <c r="P145" s="1">
        <v>-414518000</v>
      </c>
      <c r="Q145" s="1">
        <v>-85517000</v>
      </c>
      <c r="R145" s="1">
        <v>0</v>
      </c>
      <c r="S145" s="1">
        <v>0</v>
      </c>
      <c r="T145" s="1">
        <v>-6471000</v>
      </c>
      <c r="V145" s="1" t="s">
        <v>388</v>
      </c>
      <c r="W145" s="1">
        <v>-5605000</v>
      </c>
      <c r="X145" s="1">
        <v>-13941000</v>
      </c>
      <c r="Y145" s="1">
        <v>0</v>
      </c>
      <c r="Z145" s="1">
        <v>0</v>
      </c>
      <c r="AA145" s="1">
        <v>0</v>
      </c>
      <c r="AC145" s="1" t="s">
        <v>388</v>
      </c>
      <c r="AD145" s="1">
        <v>-40530000</v>
      </c>
      <c r="AE145" s="1">
        <v>-41601000</v>
      </c>
      <c r="AF145" s="1">
        <v>-11432000</v>
      </c>
      <c r="AG145" s="1">
        <v>0</v>
      </c>
      <c r="AH145" s="1">
        <v>0</v>
      </c>
      <c r="AJ145" s="1" t="s">
        <v>388</v>
      </c>
      <c r="AK145" s="1">
        <v>-219700000</v>
      </c>
      <c r="AL145" s="1">
        <v>-23100000</v>
      </c>
      <c r="AM145" s="1">
        <v>-37600000</v>
      </c>
      <c r="AN145" s="1">
        <v>-154902000</v>
      </c>
      <c r="AO145" s="1">
        <v>0</v>
      </c>
      <c r="AQ145" s="1" t="s">
        <v>388</v>
      </c>
      <c r="AR145" s="1">
        <v>-344000000</v>
      </c>
      <c r="AS145" s="1">
        <v>11298000000</v>
      </c>
      <c r="AT145" s="1">
        <v>-180000000</v>
      </c>
      <c r="AU145" s="1">
        <v>532000000</v>
      </c>
      <c r="AV145" s="1">
        <v>-6729000000</v>
      </c>
      <c r="AX145" s="1" t="s">
        <v>388</v>
      </c>
      <c r="AY145" s="1">
        <v>0</v>
      </c>
      <c r="AZ145" s="1">
        <v>0</v>
      </c>
      <c r="BA145" s="1">
        <v>0</v>
      </c>
      <c r="BC145" s="1" t="s">
        <v>388</v>
      </c>
      <c r="BD145" s="1">
        <v>0</v>
      </c>
      <c r="BE145" s="1">
        <v>-1500000</v>
      </c>
      <c r="BF145" s="1">
        <v>-4000000</v>
      </c>
      <c r="BG145" s="1">
        <v>-14000000</v>
      </c>
      <c r="BH145" s="1">
        <v>-12000000</v>
      </c>
      <c r="BJ145" s="1" t="s">
        <v>388</v>
      </c>
      <c r="BK145" s="1">
        <v>-7038000000</v>
      </c>
      <c r="BL145" s="1">
        <v>-293000000</v>
      </c>
      <c r="BM145" s="1">
        <v>-2164000000</v>
      </c>
      <c r="BN145" s="1">
        <v>-3078000000</v>
      </c>
      <c r="BO145" s="1">
        <v>-3343000000</v>
      </c>
      <c r="BQ145" s="1" t="s">
        <v>388</v>
      </c>
      <c r="BR145" s="1">
        <v>0</v>
      </c>
      <c r="BS145" s="1">
        <v>-68603000</v>
      </c>
      <c r="BT145" s="1">
        <v>0</v>
      </c>
      <c r="BU145" s="1">
        <v>-18450000</v>
      </c>
      <c r="BV145" s="1">
        <v>-41329000</v>
      </c>
      <c r="BX145" s="1" t="s">
        <v>388</v>
      </c>
      <c r="BY145" s="1">
        <v>0</v>
      </c>
      <c r="BZ145" s="1">
        <v>0</v>
      </c>
      <c r="CA145" s="1">
        <v>0</v>
      </c>
      <c r="CB145" s="1">
        <v>-11302000</v>
      </c>
      <c r="CC145" s="1">
        <v>0</v>
      </c>
      <c r="CE145" s="1" t="s">
        <v>388</v>
      </c>
      <c r="CF145" s="1">
        <v>-358420000</v>
      </c>
      <c r="CG145" s="1">
        <v>-126000000</v>
      </c>
      <c r="CH145" s="1">
        <v>-15000000</v>
      </c>
      <c r="CI145" s="1">
        <v>-14000000</v>
      </c>
      <c r="CJ145" s="1">
        <v>-15000000</v>
      </c>
      <c r="CL145" s="1" t="s">
        <v>388</v>
      </c>
      <c r="CM145" s="1">
        <v>-258465000</v>
      </c>
      <c r="CN145" s="1">
        <v>-276000</v>
      </c>
      <c r="CO145" s="1">
        <v>-74911000</v>
      </c>
      <c r="CP145" s="1">
        <v>0</v>
      </c>
      <c r="CQ145" s="1">
        <v>0</v>
      </c>
      <c r="CS145" s="1" t="s">
        <v>388</v>
      </c>
      <c r="CT145" s="1">
        <v>1169161000</v>
      </c>
      <c r="CU145" s="1">
        <v>-123740000</v>
      </c>
      <c r="CV145" s="1">
        <v>-127249000</v>
      </c>
      <c r="CW145" s="1">
        <v>-5240000</v>
      </c>
      <c r="CX145" s="1">
        <v>-4300000</v>
      </c>
    </row>
    <row r="146" spans="1:102" x14ac:dyDescent="0.15">
      <c r="A146" s="1" t="s">
        <v>389</v>
      </c>
      <c r="B146" s="1">
        <v>-1958900000</v>
      </c>
      <c r="C146" s="1">
        <v>-1180800000</v>
      </c>
      <c r="D146" s="1">
        <v>-2984600000</v>
      </c>
      <c r="E146" s="1">
        <v>-725700000</v>
      </c>
      <c r="F146" s="1">
        <v>-995900000</v>
      </c>
      <c r="H146" s="1" t="s">
        <v>389</v>
      </c>
      <c r="I146" s="1">
        <v>-2350500000</v>
      </c>
      <c r="J146" s="1">
        <v>-1079000000</v>
      </c>
      <c r="K146" s="1">
        <v>-1332300000</v>
      </c>
      <c r="L146" s="1">
        <v>-681800000</v>
      </c>
      <c r="M146" s="1">
        <v>-669171000</v>
      </c>
      <c r="O146" s="1" t="s">
        <v>389</v>
      </c>
      <c r="P146" s="1">
        <v>-16309000</v>
      </c>
      <c r="Q146" s="1">
        <v>-86404000</v>
      </c>
      <c r="R146" s="1">
        <v>-780701000</v>
      </c>
      <c r="S146" s="1">
        <v>-199335000</v>
      </c>
      <c r="T146" s="1">
        <v>-9559000</v>
      </c>
      <c r="V146" s="1" t="s">
        <v>389</v>
      </c>
      <c r="W146" s="1">
        <v>-1589265000</v>
      </c>
      <c r="X146" s="1">
        <v>-1267015000</v>
      </c>
      <c r="Y146" s="1">
        <v>-537382000</v>
      </c>
      <c r="Z146" s="1">
        <v>-145269000</v>
      </c>
      <c r="AA146" s="1">
        <v>-47090000</v>
      </c>
      <c r="AC146" s="1" t="s">
        <v>389</v>
      </c>
      <c r="AD146" s="1">
        <v>-818557000</v>
      </c>
      <c r="AE146" s="1">
        <v>-1255629000</v>
      </c>
      <c r="AF146" s="1">
        <v>-335186000</v>
      </c>
      <c r="AG146" s="1">
        <v>-163366000</v>
      </c>
      <c r="AH146" s="1">
        <v>0</v>
      </c>
      <c r="AJ146" s="1" t="s">
        <v>389</v>
      </c>
      <c r="AK146" s="1">
        <v>0</v>
      </c>
      <c r="AL146" s="1">
        <v>-2674100000</v>
      </c>
      <c r="AM146" s="1">
        <v>-2188900000</v>
      </c>
      <c r="AN146" s="1">
        <v>-1772549000</v>
      </c>
      <c r="AO146" s="1">
        <v>-1686445000</v>
      </c>
      <c r="AQ146" s="1" t="s">
        <v>389</v>
      </c>
      <c r="AR146" s="1">
        <v>0</v>
      </c>
      <c r="AS146" s="1">
        <v>0</v>
      </c>
      <c r="AT146" s="1">
        <v>0</v>
      </c>
      <c r="AU146" s="1">
        <v>-436000000</v>
      </c>
      <c r="AV146" s="1">
        <v>0</v>
      </c>
      <c r="AX146" s="1" t="s">
        <v>389</v>
      </c>
      <c r="AY146" s="1">
        <v>-6000000</v>
      </c>
      <c r="AZ146" s="1">
        <v>0</v>
      </c>
      <c r="BA146" s="1">
        <v>-334000</v>
      </c>
      <c r="BC146" s="1" t="s">
        <v>389</v>
      </c>
      <c r="BD146" s="1">
        <v>-368450000</v>
      </c>
      <c r="BE146" s="1">
        <v>-391693000</v>
      </c>
      <c r="BF146" s="1">
        <v>-331756000</v>
      </c>
      <c r="BG146" s="1">
        <v>-342362000</v>
      </c>
      <c r="BH146" s="1">
        <v>-299891000</v>
      </c>
      <c r="BJ146" s="1" t="s">
        <v>389</v>
      </c>
      <c r="BK146" s="1">
        <v>-9503000000</v>
      </c>
      <c r="BL146" s="1">
        <v>-9212000000</v>
      </c>
      <c r="BM146" s="1">
        <v>-2416000000</v>
      </c>
      <c r="BN146" s="1">
        <v>-14285000000</v>
      </c>
      <c r="BO146" s="1">
        <v>-42702000000</v>
      </c>
      <c r="BQ146" s="1" t="s">
        <v>389</v>
      </c>
      <c r="BR146" s="1">
        <v>-462279000</v>
      </c>
      <c r="BS146" s="1">
        <v>-526333000</v>
      </c>
      <c r="BT146" s="1">
        <v>-199675000</v>
      </c>
      <c r="BU146" s="1">
        <v>-61118000</v>
      </c>
      <c r="BV146" s="1">
        <v>-64326000</v>
      </c>
      <c r="BX146" s="1" t="s">
        <v>389</v>
      </c>
      <c r="BY146" s="1">
        <v>0</v>
      </c>
      <c r="BZ146" s="1">
        <v>0</v>
      </c>
      <c r="CA146" s="1">
        <v>0</v>
      </c>
      <c r="CB146" s="1">
        <v>0</v>
      </c>
      <c r="CC146" s="1">
        <v>0</v>
      </c>
      <c r="CE146" s="1" t="s">
        <v>389</v>
      </c>
      <c r="CF146" s="1">
        <v>-96092000</v>
      </c>
      <c r="CG146" s="1">
        <v>-177053000</v>
      </c>
      <c r="CH146" s="1">
        <v>-148047000</v>
      </c>
      <c r="CI146" s="1">
        <v>-233421000</v>
      </c>
      <c r="CJ146" s="1">
        <v>-35190000</v>
      </c>
      <c r="CL146" s="1" t="s">
        <v>389</v>
      </c>
      <c r="CM146" s="1">
        <v>-287438000</v>
      </c>
      <c r="CN146" s="1">
        <v>-184516000</v>
      </c>
      <c r="CO146" s="1">
        <v>-242059000</v>
      </c>
      <c r="CP146" s="1">
        <v>-117488000</v>
      </c>
      <c r="CQ146" s="1">
        <v>0</v>
      </c>
      <c r="CS146" s="1" t="s">
        <v>389</v>
      </c>
      <c r="CT146" s="1">
        <v>-938938000</v>
      </c>
      <c r="CU146" s="1">
        <v>-394442000</v>
      </c>
      <c r="CV146" s="1">
        <v>-617194000</v>
      </c>
      <c r="CW146" s="1">
        <v>-479862000</v>
      </c>
      <c r="CX146" s="1">
        <v>-411858000</v>
      </c>
    </row>
    <row r="147" spans="1:102" x14ac:dyDescent="0.15">
      <c r="A147" s="1" t="s">
        <v>390</v>
      </c>
      <c r="B147" s="1">
        <v>1371600000</v>
      </c>
      <c r="C147" s="1">
        <v>2266700000</v>
      </c>
      <c r="D147" s="1">
        <v>2063600000</v>
      </c>
      <c r="E147" s="1">
        <v>691800000</v>
      </c>
      <c r="F147" s="1">
        <v>777400000</v>
      </c>
      <c r="H147" s="1" t="s">
        <v>390</v>
      </c>
      <c r="I147" s="1">
        <v>1555800000</v>
      </c>
      <c r="J147" s="1">
        <v>1171000000</v>
      </c>
      <c r="K147" s="1">
        <v>956800000</v>
      </c>
      <c r="L147" s="1">
        <v>621600000</v>
      </c>
      <c r="M147" s="1">
        <v>727680000</v>
      </c>
      <c r="O147" s="1" t="s">
        <v>390</v>
      </c>
      <c r="P147" s="1">
        <v>0</v>
      </c>
      <c r="Q147" s="1">
        <v>731191000</v>
      </c>
      <c r="R147" s="1">
        <v>238557000</v>
      </c>
      <c r="S147" s="1">
        <v>99950000</v>
      </c>
      <c r="T147" s="1">
        <v>17455000</v>
      </c>
      <c r="V147" s="1" t="s">
        <v>390</v>
      </c>
      <c r="W147" s="1">
        <v>993233000</v>
      </c>
      <c r="X147" s="1">
        <v>840248000</v>
      </c>
      <c r="Y147" s="1">
        <v>176976000</v>
      </c>
      <c r="Z147" s="1">
        <v>59249000</v>
      </c>
      <c r="AA147" s="1">
        <v>79831000</v>
      </c>
      <c r="AC147" s="1" t="s">
        <v>390</v>
      </c>
      <c r="AD147" s="1">
        <v>807716000</v>
      </c>
      <c r="AE147" s="1">
        <v>310877000</v>
      </c>
      <c r="AF147" s="1">
        <v>214706000</v>
      </c>
      <c r="AG147" s="1">
        <v>0</v>
      </c>
      <c r="AH147" s="1">
        <v>0</v>
      </c>
      <c r="AJ147" s="1" t="s">
        <v>390</v>
      </c>
      <c r="AK147" s="1">
        <v>0</v>
      </c>
      <c r="AL147" s="1">
        <v>2618300000</v>
      </c>
      <c r="AM147" s="1">
        <v>2312400000</v>
      </c>
      <c r="AN147" s="1">
        <v>1614619000</v>
      </c>
      <c r="AO147" s="1">
        <v>1536408000</v>
      </c>
      <c r="AQ147" s="1" t="s">
        <v>390</v>
      </c>
      <c r="AR147" s="1">
        <v>68000000</v>
      </c>
      <c r="AS147" s="1">
        <v>167000000</v>
      </c>
      <c r="AT147" s="1">
        <v>139000000</v>
      </c>
      <c r="AU147" s="1">
        <v>49000000</v>
      </c>
      <c r="AV147" s="1">
        <v>31000000</v>
      </c>
      <c r="AX147" s="1" t="s">
        <v>390</v>
      </c>
      <c r="AY147" s="1">
        <v>0</v>
      </c>
      <c r="AZ147" s="1">
        <v>0</v>
      </c>
      <c r="BA147" s="1">
        <v>0</v>
      </c>
      <c r="BC147" s="1" t="s">
        <v>390</v>
      </c>
      <c r="BD147" s="1">
        <v>363941000</v>
      </c>
      <c r="BE147" s="1">
        <v>341879000</v>
      </c>
      <c r="BF147" s="1">
        <v>328350000</v>
      </c>
      <c r="BG147" s="1">
        <v>285224000</v>
      </c>
      <c r="BH147" s="1">
        <v>231996000</v>
      </c>
      <c r="BJ147" s="1" t="s">
        <v>390</v>
      </c>
      <c r="BK147" s="1">
        <v>11976000000</v>
      </c>
      <c r="BL147" s="1">
        <v>13606000000</v>
      </c>
      <c r="BM147" s="1">
        <v>20316000000</v>
      </c>
      <c r="BN147" s="1">
        <v>33475000000</v>
      </c>
      <c r="BO147" s="1">
        <v>40970000000</v>
      </c>
      <c r="BQ147" s="1" t="s">
        <v>390</v>
      </c>
      <c r="BR147" s="1">
        <v>243013000</v>
      </c>
      <c r="BS147" s="1">
        <v>189723000</v>
      </c>
      <c r="BT147" s="1">
        <v>63489000</v>
      </c>
      <c r="BU147" s="1">
        <v>39438000</v>
      </c>
      <c r="BV147" s="1">
        <v>17355000</v>
      </c>
      <c r="BX147" s="1" t="s">
        <v>390</v>
      </c>
      <c r="BY147" s="1">
        <v>0</v>
      </c>
      <c r="BZ147" s="1">
        <v>0</v>
      </c>
      <c r="CA147" s="1">
        <v>0</v>
      </c>
      <c r="CB147" s="1">
        <v>0</v>
      </c>
      <c r="CC147" s="1">
        <v>0</v>
      </c>
      <c r="CE147" s="1" t="s">
        <v>390</v>
      </c>
      <c r="CF147" s="1">
        <v>147998000</v>
      </c>
      <c r="CG147" s="1">
        <v>166524000</v>
      </c>
      <c r="CH147" s="1">
        <v>214980000</v>
      </c>
      <c r="CI147" s="1">
        <v>70226000</v>
      </c>
      <c r="CJ147" s="1">
        <v>33672000</v>
      </c>
      <c r="CL147" s="1" t="s">
        <v>390</v>
      </c>
      <c r="CM147" s="1">
        <v>160874000</v>
      </c>
      <c r="CN147" s="1">
        <v>209148000</v>
      </c>
      <c r="CO147" s="1">
        <v>224594000</v>
      </c>
      <c r="CP147" s="1">
        <v>0</v>
      </c>
      <c r="CQ147" s="1">
        <v>0</v>
      </c>
      <c r="CS147" s="1" t="s">
        <v>390</v>
      </c>
      <c r="CT147" s="1">
        <v>508869000</v>
      </c>
      <c r="CU147" s="1">
        <v>472557000</v>
      </c>
      <c r="CV147" s="1">
        <v>620580000</v>
      </c>
      <c r="CW147" s="1">
        <v>487141000</v>
      </c>
      <c r="CX147" s="1">
        <v>401103000</v>
      </c>
    </row>
    <row r="148" spans="1:102" x14ac:dyDescent="0.15">
      <c r="A148" s="1" t="s">
        <v>391</v>
      </c>
      <c r="B148" s="1">
        <v>0</v>
      </c>
      <c r="C148" s="1">
        <v>500000</v>
      </c>
      <c r="D148" s="1">
        <v>300000</v>
      </c>
      <c r="E148" s="1">
        <v>-100000</v>
      </c>
      <c r="F148" s="1">
        <v>300000</v>
      </c>
      <c r="H148" s="1" t="s">
        <v>391</v>
      </c>
      <c r="I148" s="1">
        <v>400000</v>
      </c>
      <c r="J148" s="1">
        <v>1300000</v>
      </c>
      <c r="K148" s="1">
        <v>0</v>
      </c>
      <c r="L148" s="1">
        <v>0</v>
      </c>
      <c r="M148" s="1">
        <v>0</v>
      </c>
      <c r="O148" s="1" t="s">
        <v>391</v>
      </c>
      <c r="P148" s="1">
        <v>-21546000</v>
      </c>
      <c r="Q148" s="1">
        <v>-11044000</v>
      </c>
      <c r="R148" s="1">
        <v>-7289000</v>
      </c>
      <c r="S148" s="1">
        <v>-6794000</v>
      </c>
      <c r="T148" s="1">
        <v>-6849000</v>
      </c>
      <c r="V148" s="1" t="s">
        <v>391</v>
      </c>
      <c r="W148" s="1">
        <v>-14699000</v>
      </c>
      <c r="X148" s="1">
        <v>-18190000</v>
      </c>
      <c r="Y148" s="1">
        <v>-13946000</v>
      </c>
      <c r="Z148" s="1">
        <v>-9309000</v>
      </c>
      <c r="AA148" s="1">
        <v>-4166000</v>
      </c>
      <c r="AC148" s="1" t="s">
        <v>391</v>
      </c>
      <c r="AD148" s="1">
        <v>-10132000</v>
      </c>
      <c r="AE148" s="1">
        <v>-8737000</v>
      </c>
      <c r="AF148" s="1">
        <v>-4642000</v>
      </c>
      <c r="AG148" s="1">
        <v>-1340000</v>
      </c>
      <c r="AH148" s="1">
        <v>-559000</v>
      </c>
      <c r="AJ148" s="1" t="s">
        <v>391</v>
      </c>
      <c r="AK148" s="1">
        <v>0</v>
      </c>
      <c r="AL148" s="1">
        <v>0</v>
      </c>
      <c r="AM148" s="1">
        <v>0</v>
      </c>
      <c r="AN148" s="1">
        <v>0</v>
      </c>
      <c r="AO148" s="1">
        <v>0</v>
      </c>
      <c r="AQ148" s="1" t="s">
        <v>391</v>
      </c>
      <c r="AR148" s="1">
        <v>213000000</v>
      </c>
      <c r="AS148" s="1">
        <v>3000000</v>
      </c>
      <c r="AT148" s="1">
        <v>7000000</v>
      </c>
      <c r="AU148" s="1">
        <v>-24000000</v>
      </c>
      <c r="AV148" s="1">
        <v>2000000</v>
      </c>
      <c r="AX148" s="1" t="s">
        <v>391</v>
      </c>
      <c r="AY148" s="1">
        <v>-10090000</v>
      </c>
      <c r="AZ148" s="1">
        <v>-2982000</v>
      </c>
      <c r="BA148" s="1">
        <v>-1900000</v>
      </c>
      <c r="BC148" s="1" t="s">
        <v>391</v>
      </c>
      <c r="BD148" s="1">
        <v>-599000</v>
      </c>
      <c r="BE148" s="1">
        <v>419000</v>
      </c>
      <c r="BF148" s="1">
        <v>-50000</v>
      </c>
      <c r="BG148" s="1">
        <v>367000</v>
      </c>
      <c r="BH148" s="1">
        <v>-482000</v>
      </c>
      <c r="BJ148" s="1" t="s">
        <v>391</v>
      </c>
      <c r="BK148" s="1">
        <v>-28000000</v>
      </c>
      <c r="BL148" s="1">
        <v>169000000</v>
      </c>
      <c r="BM148" s="1">
        <v>10000000</v>
      </c>
      <c r="BN148" s="1">
        <v>46000000</v>
      </c>
      <c r="BO148" s="1">
        <v>46000000</v>
      </c>
      <c r="BQ148" s="1" t="s">
        <v>391</v>
      </c>
      <c r="BR148" s="1">
        <v>0</v>
      </c>
      <c r="BS148" s="1">
        <v>0</v>
      </c>
      <c r="BT148" s="1">
        <v>0</v>
      </c>
      <c r="BU148" s="1">
        <v>0</v>
      </c>
      <c r="BV148" s="1">
        <v>0</v>
      </c>
      <c r="BX148" s="1" t="s">
        <v>391</v>
      </c>
      <c r="BY148" s="1">
        <v>197000</v>
      </c>
      <c r="BZ148" s="1">
        <v>0</v>
      </c>
      <c r="CA148" s="1">
        <v>-1873000</v>
      </c>
      <c r="CB148" s="1">
        <v>-3623000</v>
      </c>
      <c r="CC148" s="1">
        <v>-5216000</v>
      </c>
      <c r="CE148" s="1" t="s">
        <v>391</v>
      </c>
      <c r="CF148" s="1">
        <v>-9854000</v>
      </c>
      <c r="CG148" s="1">
        <v>-5956000</v>
      </c>
      <c r="CH148" s="1">
        <v>-5694000</v>
      </c>
      <c r="CI148" s="1">
        <v>-3725000</v>
      </c>
      <c r="CJ148" s="1">
        <v>-1079000</v>
      </c>
      <c r="CL148" s="1" t="s">
        <v>391</v>
      </c>
      <c r="CM148" s="1">
        <v>0</v>
      </c>
      <c r="CN148" s="1">
        <v>0</v>
      </c>
      <c r="CO148" s="1">
        <v>0</v>
      </c>
      <c r="CP148" s="1">
        <v>0</v>
      </c>
      <c r="CQ148" s="1">
        <v>0</v>
      </c>
      <c r="CS148" s="1" t="s">
        <v>391</v>
      </c>
      <c r="CT148" s="1">
        <v>-14940000</v>
      </c>
      <c r="CU148" s="1">
        <v>-207000</v>
      </c>
      <c r="CV148" s="1">
        <v>432000</v>
      </c>
      <c r="CW148" s="1">
        <v>275000</v>
      </c>
      <c r="CX148" s="1">
        <v>-489000</v>
      </c>
    </row>
    <row r="149" spans="1:102" x14ac:dyDescent="0.15">
      <c r="A149" s="1" t="s">
        <v>392</v>
      </c>
      <c r="B149" s="1">
        <v>-1480600000</v>
      </c>
      <c r="C149" s="1">
        <v>288000000</v>
      </c>
      <c r="D149" s="1">
        <v>-1825900000</v>
      </c>
      <c r="E149" s="1">
        <v>-520000000</v>
      </c>
      <c r="F149" s="1">
        <v>-472600000</v>
      </c>
      <c r="H149" s="1" t="s">
        <v>392</v>
      </c>
      <c r="I149" s="1">
        <v>-1325100000</v>
      </c>
      <c r="J149" s="1">
        <v>-72800000</v>
      </c>
      <c r="K149" s="1">
        <v>-502300000</v>
      </c>
      <c r="L149" s="1">
        <v>-134900000</v>
      </c>
      <c r="M149" s="1">
        <v>-76803000</v>
      </c>
      <c r="O149" s="1" t="s">
        <v>392</v>
      </c>
      <c r="P149" s="1">
        <v>-564516000</v>
      </c>
      <c r="Q149" s="1">
        <v>495427000</v>
      </c>
      <c r="R149" s="1">
        <v>-629631000</v>
      </c>
      <c r="S149" s="1">
        <v>-142030000</v>
      </c>
      <c r="T149" s="1">
        <v>-28330000</v>
      </c>
      <c r="V149" s="1" t="s">
        <v>392</v>
      </c>
      <c r="W149" s="1">
        <v>-709322000</v>
      </c>
      <c r="X149" s="1">
        <v>-515273000</v>
      </c>
      <c r="Y149" s="1">
        <v>-417641000</v>
      </c>
      <c r="Z149" s="1">
        <v>-120795000</v>
      </c>
      <c r="AA149" s="1">
        <v>9544000</v>
      </c>
      <c r="AC149" s="1" t="s">
        <v>392</v>
      </c>
      <c r="AD149" s="1">
        <v>-109668000</v>
      </c>
      <c r="AE149" s="1">
        <v>-1038162000</v>
      </c>
      <c r="AF149" s="1">
        <v>-162074000</v>
      </c>
      <c r="AG149" s="1">
        <v>-178103000</v>
      </c>
      <c r="AH149" s="1">
        <v>-8342000</v>
      </c>
      <c r="AJ149" s="1" t="s">
        <v>392</v>
      </c>
      <c r="AK149" s="1">
        <v>-235600000</v>
      </c>
      <c r="AL149" s="1">
        <v>-98200000</v>
      </c>
      <c r="AM149" s="1">
        <v>60000000</v>
      </c>
      <c r="AN149" s="1">
        <v>-329981000</v>
      </c>
      <c r="AO149" s="1">
        <v>-178821000</v>
      </c>
      <c r="AQ149" s="1" t="s">
        <v>392</v>
      </c>
      <c r="AR149" s="1">
        <v>-69000000</v>
      </c>
      <c r="AS149" s="1">
        <v>11379000000</v>
      </c>
      <c r="AT149" s="1">
        <v>-241000000</v>
      </c>
      <c r="AU149" s="1">
        <v>-21000000</v>
      </c>
      <c r="AV149" s="1">
        <v>-6766000000</v>
      </c>
      <c r="AX149" s="1" t="s">
        <v>392</v>
      </c>
      <c r="AY149" s="1">
        <v>-19743000</v>
      </c>
      <c r="AZ149" s="1">
        <v>-6265000</v>
      </c>
      <c r="BA149" s="1">
        <v>-3187000</v>
      </c>
      <c r="BC149" s="1" t="s">
        <v>392</v>
      </c>
      <c r="BD149" s="1">
        <v>-29532000</v>
      </c>
      <c r="BE149" s="1">
        <v>-80932000</v>
      </c>
      <c r="BF149" s="1">
        <v>-35029000</v>
      </c>
      <c r="BG149" s="1">
        <v>-93546000</v>
      </c>
      <c r="BH149" s="1">
        <v>-118195000</v>
      </c>
      <c r="BJ149" s="1" t="s">
        <v>392</v>
      </c>
      <c r="BK149" s="1">
        <v>-5285000000</v>
      </c>
      <c r="BL149" s="1">
        <v>3500000000</v>
      </c>
      <c r="BM149" s="1">
        <v>14837000000</v>
      </c>
      <c r="BN149" s="1">
        <v>15324000000</v>
      </c>
      <c r="BO149" s="1">
        <v>-5993000000</v>
      </c>
      <c r="BQ149" s="1" t="s">
        <v>392</v>
      </c>
      <c r="BR149" s="1">
        <v>-228194000</v>
      </c>
      <c r="BS149" s="1">
        <v>-412387000</v>
      </c>
      <c r="BT149" s="1">
        <v>-143222000</v>
      </c>
      <c r="BU149" s="1">
        <v>-48743000</v>
      </c>
      <c r="BV149" s="1">
        <v>-95057000</v>
      </c>
      <c r="BX149" s="1" t="s">
        <v>392</v>
      </c>
      <c r="BY149" s="1">
        <v>-13879000</v>
      </c>
      <c r="BZ149" s="1">
        <v>-20613000</v>
      </c>
      <c r="CA149" s="1">
        <v>-9250000</v>
      </c>
      <c r="CB149" s="1">
        <v>-26531000</v>
      </c>
      <c r="CC149" s="1">
        <v>-13876000</v>
      </c>
      <c r="CE149" s="1" t="s">
        <v>392</v>
      </c>
      <c r="CF149" s="1">
        <v>-325378000</v>
      </c>
      <c r="CG149" s="1">
        <v>-156287000</v>
      </c>
      <c r="CH149" s="1">
        <v>16811000</v>
      </c>
      <c r="CI149" s="1">
        <v>-193733000</v>
      </c>
      <c r="CJ149" s="1">
        <v>-22421000</v>
      </c>
      <c r="CL149" s="1" t="s">
        <v>392</v>
      </c>
      <c r="CM149" s="1">
        <v>-391590000</v>
      </c>
      <c r="CN149" s="1">
        <v>4079000</v>
      </c>
      <c r="CO149" s="1">
        <v>-113050000</v>
      </c>
      <c r="CP149" s="1">
        <v>-123221000</v>
      </c>
      <c r="CQ149" s="1">
        <v>-2755000</v>
      </c>
      <c r="CS149" s="1" t="s">
        <v>392</v>
      </c>
      <c r="CT149" s="1">
        <v>698615000</v>
      </c>
      <c r="CU149" s="1">
        <v>-72158000</v>
      </c>
      <c r="CV149" s="1">
        <v>-169036000</v>
      </c>
      <c r="CW149" s="1">
        <v>-48517000</v>
      </c>
      <c r="CX149" s="1">
        <v>-59323000</v>
      </c>
    </row>
    <row r="150" spans="1:102" x14ac:dyDescent="0.15">
      <c r="A150" s="1" t="s">
        <v>393</v>
      </c>
      <c r="B150" s="1">
        <v>-900000</v>
      </c>
      <c r="C150" s="1">
        <v>0</v>
      </c>
      <c r="D150" s="1">
        <v>-477400000</v>
      </c>
      <c r="E150" s="1">
        <v>0</v>
      </c>
      <c r="F150" s="1">
        <v>0</v>
      </c>
      <c r="H150" s="1" t="s">
        <v>393</v>
      </c>
      <c r="I150" s="1">
        <v>-19500000</v>
      </c>
      <c r="J150" s="1">
        <v>-4100000</v>
      </c>
      <c r="K150" s="1">
        <v>-3700000</v>
      </c>
      <c r="L150" s="1">
        <v>-10100000</v>
      </c>
      <c r="M150" s="1">
        <v>0</v>
      </c>
      <c r="O150" s="1" t="s">
        <v>393</v>
      </c>
      <c r="P150" s="1">
        <v>-219000</v>
      </c>
      <c r="Q150" s="1">
        <v>0</v>
      </c>
      <c r="R150" s="1">
        <v>0</v>
      </c>
      <c r="S150" s="1">
        <v>-26158000</v>
      </c>
      <c r="T150" s="1">
        <v>-19324000</v>
      </c>
      <c r="V150" s="1" t="s">
        <v>393</v>
      </c>
      <c r="W150" s="1">
        <v>-370647000</v>
      </c>
      <c r="X150" s="1">
        <v>-200000</v>
      </c>
      <c r="Y150" s="1">
        <v>-255000</v>
      </c>
      <c r="Z150" s="1">
        <v>-356000</v>
      </c>
      <c r="AA150" s="1">
        <v>-5095000</v>
      </c>
      <c r="AC150" s="1" t="s">
        <v>393</v>
      </c>
      <c r="AD150" s="1">
        <v>0</v>
      </c>
      <c r="AE150" s="1">
        <v>0</v>
      </c>
      <c r="AF150" s="1">
        <v>0</v>
      </c>
      <c r="AG150" s="1">
        <v>0</v>
      </c>
      <c r="AH150" s="1">
        <v>0</v>
      </c>
      <c r="AJ150" s="1" t="s">
        <v>393</v>
      </c>
      <c r="AK150" s="1">
        <v>0</v>
      </c>
      <c r="AL150" s="1">
        <v>0</v>
      </c>
      <c r="AM150" s="1">
        <v>0</v>
      </c>
      <c r="AN150" s="1">
        <v>0</v>
      </c>
      <c r="AO150" s="1">
        <v>0</v>
      </c>
      <c r="AQ150" s="1" t="s">
        <v>393</v>
      </c>
      <c r="AR150" s="1">
        <v>-1941000000</v>
      </c>
      <c r="AS150" s="1">
        <v>-868000000</v>
      </c>
      <c r="AT150" s="1">
        <v>-600000000</v>
      </c>
      <c r="AU150" s="1">
        <v>-3210000000</v>
      </c>
      <c r="AV150" s="1">
        <v>-107000000</v>
      </c>
      <c r="AX150" s="1" t="s">
        <v>393</v>
      </c>
      <c r="AY150" s="1">
        <v>-20000000</v>
      </c>
      <c r="AZ150" s="1">
        <v>-20000000</v>
      </c>
      <c r="BA150" s="1">
        <v>0</v>
      </c>
      <c r="BC150" s="1" t="s">
        <v>393</v>
      </c>
      <c r="BD150" s="1">
        <v>-90000</v>
      </c>
      <c r="BE150" s="1">
        <v>-114000</v>
      </c>
      <c r="BF150" s="1">
        <v>-1709000</v>
      </c>
      <c r="BG150" s="1">
        <v>-1617000</v>
      </c>
      <c r="BH150" s="1">
        <v>0</v>
      </c>
      <c r="BJ150" s="1" t="s">
        <v>393</v>
      </c>
      <c r="BK150" s="1">
        <v>-3000000000</v>
      </c>
      <c r="BL150" s="1">
        <v>-6720000000</v>
      </c>
      <c r="BM150" s="1">
        <v>-6780000000</v>
      </c>
      <c r="BN150" s="1">
        <v>-12375000000</v>
      </c>
      <c r="BO150" s="1">
        <v>-4151000000</v>
      </c>
      <c r="BQ150" s="1" t="s">
        <v>393</v>
      </c>
      <c r="BR150" s="1">
        <v>0</v>
      </c>
      <c r="BS150" s="1">
        <v>0</v>
      </c>
      <c r="BT150" s="1">
        <v>0</v>
      </c>
      <c r="BU150" s="1">
        <v>0</v>
      </c>
      <c r="BV150" s="1">
        <v>0</v>
      </c>
      <c r="BX150" s="1" t="s">
        <v>393</v>
      </c>
      <c r="BY150" s="1">
        <v>-120000000</v>
      </c>
      <c r="BZ150" s="1">
        <v>-515189000</v>
      </c>
      <c r="CA150" s="1">
        <v>-83871000</v>
      </c>
      <c r="CB150" s="1">
        <v>0</v>
      </c>
      <c r="CC150" s="1">
        <v>0</v>
      </c>
      <c r="CE150" s="1" t="s">
        <v>393</v>
      </c>
      <c r="CF150" s="1">
        <v>-230000000</v>
      </c>
      <c r="CG150" s="1">
        <v>-440000</v>
      </c>
      <c r="CH150" s="1">
        <v>0</v>
      </c>
      <c r="CI150" s="1">
        <v>-26910000</v>
      </c>
      <c r="CJ150" s="1">
        <v>0</v>
      </c>
      <c r="CL150" s="1" t="s">
        <v>393</v>
      </c>
      <c r="CM150" s="1">
        <v>0</v>
      </c>
      <c r="CN150" s="1">
        <v>5729000</v>
      </c>
      <c r="CO150" s="1">
        <v>-16000</v>
      </c>
      <c r="CP150" s="1">
        <v>-1443000</v>
      </c>
      <c r="CQ150" s="1">
        <v>-306000</v>
      </c>
      <c r="CS150" s="1" t="s">
        <v>393</v>
      </c>
      <c r="CT150" s="1">
        <v>0</v>
      </c>
      <c r="CU150" s="1">
        <v>-96392000</v>
      </c>
      <c r="CV150" s="1">
        <v>0</v>
      </c>
      <c r="CW150" s="1">
        <v>-286817000</v>
      </c>
      <c r="CX150" s="1">
        <v>0</v>
      </c>
    </row>
    <row r="151" spans="1:102" x14ac:dyDescent="0.15">
      <c r="A151" s="1" t="s">
        <v>394</v>
      </c>
      <c r="B151" s="1">
        <v>0</v>
      </c>
      <c r="C151" s="1">
        <v>0</v>
      </c>
      <c r="D151" s="1">
        <v>0</v>
      </c>
      <c r="E151" s="1">
        <v>0</v>
      </c>
      <c r="F151" s="1">
        <v>0</v>
      </c>
      <c r="H151" s="1" t="s">
        <v>394</v>
      </c>
      <c r="I151" s="1">
        <v>26000000</v>
      </c>
      <c r="J151" s="1">
        <v>22100000</v>
      </c>
      <c r="K151" s="1">
        <v>49500000</v>
      </c>
      <c r="L151" s="1">
        <v>86500000</v>
      </c>
      <c r="M151" s="1">
        <v>75869000</v>
      </c>
      <c r="O151" s="1" t="s">
        <v>394</v>
      </c>
      <c r="P151" s="1">
        <v>15899000</v>
      </c>
      <c r="Q151" s="1">
        <v>0</v>
      </c>
      <c r="R151" s="1">
        <v>665092000</v>
      </c>
      <c r="S151" s="1">
        <v>0</v>
      </c>
      <c r="T151" s="1">
        <v>0</v>
      </c>
      <c r="V151" s="1" t="s">
        <v>394</v>
      </c>
      <c r="W151" s="1">
        <v>0</v>
      </c>
      <c r="X151" s="1">
        <v>10923000</v>
      </c>
      <c r="Y151" s="1">
        <v>570544000</v>
      </c>
      <c r="Z151" s="1">
        <v>0</v>
      </c>
      <c r="AA151" s="1">
        <v>0</v>
      </c>
      <c r="AC151" s="1" t="s">
        <v>394</v>
      </c>
      <c r="AD151" s="1">
        <v>0</v>
      </c>
      <c r="AE151" s="1">
        <v>0</v>
      </c>
      <c r="AF151" s="1">
        <v>0</v>
      </c>
      <c r="AG151" s="1">
        <v>205344000</v>
      </c>
      <c r="AH151" s="1">
        <v>0</v>
      </c>
      <c r="AJ151" s="1" t="s">
        <v>394</v>
      </c>
      <c r="AK151" s="1">
        <v>0</v>
      </c>
      <c r="AL151" s="1">
        <v>216800000</v>
      </c>
      <c r="AM151" s="1">
        <v>95300000</v>
      </c>
      <c r="AN151" s="1">
        <v>353501000</v>
      </c>
      <c r="AO151" s="1">
        <v>127518000</v>
      </c>
      <c r="AQ151" s="1" t="s">
        <v>394</v>
      </c>
      <c r="AR151" s="1">
        <v>0</v>
      </c>
      <c r="AS151" s="1">
        <v>0</v>
      </c>
      <c r="AT151" s="1">
        <v>0</v>
      </c>
      <c r="AU151" s="1">
        <v>0</v>
      </c>
      <c r="AV151" s="1">
        <v>0</v>
      </c>
      <c r="AX151" s="1" t="s">
        <v>394</v>
      </c>
      <c r="AY151" s="1">
        <v>11356000</v>
      </c>
      <c r="AZ151" s="1">
        <v>0</v>
      </c>
      <c r="BA151" s="1">
        <v>0</v>
      </c>
      <c r="BC151" s="1" t="s">
        <v>394</v>
      </c>
      <c r="BD151" s="1">
        <v>0</v>
      </c>
      <c r="BE151" s="1">
        <v>0</v>
      </c>
      <c r="BF151" s="1">
        <v>0</v>
      </c>
      <c r="BG151" s="1">
        <v>0</v>
      </c>
      <c r="BH151" s="1">
        <v>0</v>
      </c>
      <c r="BJ151" s="1" t="s">
        <v>394</v>
      </c>
      <c r="BK151" s="1">
        <v>643000000</v>
      </c>
      <c r="BL151" s="1">
        <v>655000000</v>
      </c>
      <c r="BM151" s="1">
        <v>640000000</v>
      </c>
      <c r="BN151" s="1">
        <v>623000000</v>
      </c>
      <c r="BO151" s="1">
        <v>708000000</v>
      </c>
      <c r="BQ151" s="1" t="s">
        <v>394</v>
      </c>
      <c r="BR151" s="1">
        <v>0</v>
      </c>
      <c r="BS151" s="1">
        <v>0</v>
      </c>
      <c r="BT151" s="1">
        <v>0</v>
      </c>
      <c r="BU151" s="1">
        <v>0</v>
      </c>
      <c r="BV151" s="1">
        <v>0</v>
      </c>
      <c r="BX151" s="1" t="s">
        <v>394</v>
      </c>
      <c r="BY151" s="1">
        <v>0</v>
      </c>
      <c r="BZ151" s="1">
        <v>590297000</v>
      </c>
      <c r="CA151" s="1">
        <v>0</v>
      </c>
      <c r="CB151" s="1">
        <v>0</v>
      </c>
      <c r="CC151" s="1">
        <v>0</v>
      </c>
      <c r="CE151" s="1" t="s">
        <v>394</v>
      </c>
      <c r="CF151" s="1">
        <v>0</v>
      </c>
      <c r="CG151" s="1">
        <v>0</v>
      </c>
      <c r="CH151" s="1">
        <v>0</v>
      </c>
      <c r="CI151" s="1">
        <v>30907000</v>
      </c>
      <c r="CJ151" s="1">
        <v>0</v>
      </c>
      <c r="CL151" s="1" t="s">
        <v>394</v>
      </c>
      <c r="CM151" s="1">
        <v>0</v>
      </c>
      <c r="CN151" s="1">
        <v>0</v>
      </c>
      <c r="CO151" s="1">
        <v>0</v>
      </c>
      <c r="CP151" s="1">
        <v>268531000</v>
      </c>
      <c r="CQ151" s="1">
        <v>0</v>
      </c>
      <c r="CS151" s="1" t="s">
        <v>394</v>
      </c>
      <c r="CT151" s="1">
        <v>0</v>
      </c>
      <c r="CU151" s="1">
        <v>0</v>
      </c>
      <c r="CV151" s="1">
        <v>0</v>
      </c>
      <c r="CW151" s="1">
        <v>0</v>
      </c>
      <c r="CX151" s="1">
        <v>0</v>
      </c>
    </row>
    <row r="152" spans="1:102" x14ac:dyDescent="0.15">
      <c r="A152" s="1" t="s">
        <v>395</v>
      </c>
      <c r="B152" s="1">
        <v>-1178100000</v>
      </c>
      <c r="C152" s="1">
        <v>-1198100000</v>
      </c>
      <c r="D152" s="1">
        <v>-330000000</v>
      </c>
      <c r="E152" s="1">
        <v>-259100000</v>
      </c>
      <c r="F152" s="1">
        <v>-411000000</v>
      </c>
      <c r="H152" s="1" t="s">
        <v>395</v>
      </c>
      <c r="I152" s="1">
        <v>-741800000</v>
      </c>
      <c r="J152" s="1">
        <v>-1080100000</v>
      </c>
      <c r="K152" s="1">
        <v>-145100000</v>
      </c>
      <c r="L152" s="1">
        <v>-211800000</v>
      </c>
      <c r="M152" s="1">
        <v>-446333000</v>
      </c>
      <c r="O152" s="1" t="s">
        <v>395</v>
      </c>
      <c r="P152" s="1">
        <v>0</v>
      </c>
      <c r="Q152" s="1">
        <v>0</v>
      </c>
      <c r="R152" s="1">
        <v>0</v>
      </c>
      <c r="S152" s="1">
        <v>0</v>
      </c>
      <c r="T152" s="1">
        <v>0</v>
      </c>
      <c r="V152" s="1" t="s">
        <v>395</v>
      </c>
      <c r="W152" s="1">
        <v>-189000</v>
      </c>
      <c r="X152" s="1">
        <v>-157000</v>
      </c>
      <c r="Y152" s="1">
        <v>-283000</v>
      </c>
      <c r="Z152" s="1">
        <v>-65000</v>
      </c>
      <c r="AA152" s="1">
        <v>-16000</v>
      </c>
      <c r="AC152" s="1" t="s">
        <v>395</v>
      </c>
      <c r="AD152" s="1">
        <v>0</v>
      </c>
      <c r="AE152" s="1">
        <v>0</v>
      </c>
      <c r="AF152" s="1">
        <v>-22000</v>
      </c>
      <c r="AG152" s="1">
        <v>-3811000</v>
      </c>
      <c r="AH152" s="1">
        <v>0</v>
      </c>
      <c r="AJ152" s="1" t="s">
        <v>395</v>
      </c>
      <c r="AK152" s="1">
        <v>-1306400000</v>
      </c>
      <c r="AL152" s="1">
        <v>-1297700000</v>
      </c>
      <c r="AM152" s="1">
        <v>-1278000000</v>
      </c>
      <c r="AN152" s="1">
        <v>-1103865000</v>
      </c>
      <c r="AO152" s="1">
        <v>-995322000</v>
      </c>
      <c r="AQ152" s="1" t="s">
        <v>395</v>
      </c>
      <c r="AR152" s="1">
        <v>-304000000</v>
      </c>
      <c r="AS152" s="1">
        <v>-1581000000</v>
      </c>
      <c r="AT152" s="1">
        <v>-234000000</v>
      </c>
      <c r="AU152" s="1">
        <v>0</v>
      </c>
      <c r="AV152" s="1">
        <v>-500000000</v>
      </c>
      <c r="AX152" s="1" t="s">
        <v>395</v>
      </c>
      <c r="AY152" s="1">
        <v>0</v>
      </c>
      <c r="AZ152" s="1">
        <v>0</v>
      </c>
      <c r="BA152" s="1">
        <v>0</v>
      </c>
      <c r="BC152" s="1" t="s">
        <v>395</v>
      </c>
      <c r="BD152" s="1">
        <v>-129977000</v>
      </c>
      <c r="BE152" s="1">
        <v>-126729000</v>
      </c>
      <c r="BF152" s="1">
        <v>-86424000</v>
      </c>
      <c r="BG152" s="1">
        <v>-85040000</v>
      </c>
      <c r="BH152" s="1">
        <v>0</v>
      </c>
      <c r="BJ152" s="1" t="s">
        <v>395</v>
      </c>
      <c r="BK152" s="1">
        <v>-3513000000</v>
      </c>
      <c r="BL152" s="1">
        <v>-3386000000</v>
      </c>
      <c r="BM152" s="1">
        <v>-21579000000</v>
      </c>
      <c r="BN152" s="1">
        <v>-18250000000</v>
      </c>
      <c r="BO152" s="1">
        <v>-4304000000</v>
      </c>
      <c r="BQ152" s="1" t="s">
        <v>395</v>
      </c>
      <c r="BR152" s="1">
        <v>0</v>
      </c>
      <c r="BS152" s="1">
        <v>0</v>
      </c>
      <c r="BT152" s="1">
        <v>0</v>
      </c>
      <c r="BU152" s="1">
        <v>0</v>
      </c>
      <c r="BV152" s="1">
        <v>0</v>
      </c>
      <c r="BX152" s="1" t="s">
        <v>395</v>
      </c>
      <c r="BY152" s="1">
        <v>-49000</v>
      </c>
      <c r="BZ152" s="1">
        <v>-156000</v>
      </c>
      <c r="CA152" s="1">
        <v>-649000</v>
      </c>
      <c r="CB152" s="1">
        <v>-885000</v>
      </c>
      <c r="CC152" s="1">
        <v>-287000</v>
      </c>
      <c r="CE152" s="1" t="s">
        <v>395</v>
      </c>
      <c r="CF152" s="1">
        <v>0</v>
      </c>
      <c r="CG152" s="1">
        <v>0</v>
      </c>
      <c r="CH152" s="1">
        <v>0</v>
      </c>
      <c r="CI152" s="1">
        <v>0</v>
      </c>
      <c r="CJ152" s="1">
        <v>0</v>
      </c>
      <c r="CL152" s="1" t="s">
        <v>395</v>
      </c>
      <c r="CM152" s="1">
        <v>0</v>
      </c>
      <c r="CN152" s="1">
        <v>0</v>
      </c>
      <c r="CO152" s="1">
        <v>0</v>
      </c>
      <c r="CP152" s="1">
        <v>-75000</v>
      </c>
      <c r="CQ152" s="1">
        <v>-385000</v>
      </c>
      <c r="CS152" s="1" t="s">
        <v>395</v>
      </c>
      <c r="CT152" s="1">
        <v>-311233000</v>
      </c>
      <c r="CU152" s="1">
        <v>-9363000</v>
      </c>
      <c r="CV152" s="1">
        <v>0</v>
      </c>
      <c r="CW152" s="1">
        <v>0</v>
      </c>
      <c r="CX152" s="1">
        <v>-1408000</v>
      </c>
    </row>
    <row r="153" spans="1:102" x14ac:dyDescent="0.15">
      <c r="A153" s="1" t="s">
        <v>396</v>
      </c>
      <c r="B153" s="1">
        <v>0</v>
      </c>
      <c r="C153" s="1">
        <v>0</v>
      </c>
      <c r="D153" s="1">
        <v>0</v>
      </c>
      <c r="E153" s="1">
        <v>0</v>
      </c>
      <c r="F153" s="1">
        <v>0</v>
      </c>
      <c r="H153" s="1" t="s">
        <v>396</v>
      </c>
      <c r="I153" s="1">
        <v>0</v>
      </c>
      <c r="J153" s="1">
        <v>0</v>
      </c>
      <c r="K153" s="1">
        <v>0</v>
      </c>
      <c r="L153" s="1">
        <v>0</v>
      </c>
      <c r="M153" s="1">
        <v>0</v>
      </c>
      <c r="O153" s="1" t="s">
        <v>396</v>
      </c>
      <c r="P153" s="1">
        <v>0</v>
      </c>
      <c r="Q153" s="1">
        <v>0</v>
      </c>
      <c r="R153" s="1">
        <v>0</v>
      </c>
      <c r="S153" s="1">
        <v>0</v>
      </c>
      <c r="T153" s="1">
        <v>0</v>
      </c>
      <c r="V153" s="1" t="s">
        <v>396</v>
      </c>
      <c r="W153" s="1">
        <v>0</v>
      </c>
      <c r="X153" s="1">
        <v>0</v>
      </c>
      <c r="Y153" s="1">
        <v>0</v>
      </c>
      <c r="Z153" s="1">
        <v>0</v>
      </c>
      <c r="AA153" s="1">
        <v>0</v>
      </c>
      <c r="AC153" s="1" t="s">
        <v>396</v>
      </c>
      <c r="AD153" s="1">
        <v>0</v>
      </c>
      <c r="AE153" s="1">
        <v>0</v>
      </c>
      <c r="AF153" s="1">
        <v>0</v>
      </c>
      <c r="AG153" s="1">
        <v>0</v>
      </c>
      <c r="AH153" s="1">
        <v>0</v>
      </c>
      <c r="AJ153" s="1" t="s">
        <v>396</v>
      </c>
      <c r="AK153" s="1">
        <v>0</v>
      </c>
      <c r="AL153" s="1">
        <v>0</v>
      </c>
      <c r="AM153" s="1">
        <v>0</v>
      </c>
      <c r="AN153" s="1">
        <v>0</v>
      </c>
      <c r="AO153" s="1">
        <v>0</v>
      </c>
      <c r="AQ153" s="1" t="s">
        <v>396</v>
      </c>
      <c r="AR153" s="1">
        <v>-373000000</v>
      </c>
      <c r="AS153" s="1">
        <v>-7481000000</v>
      </c>
      <c r="AT153" s="1">
        <v>-217000000</v>
      </c>
      <c r="AU153" s="1">
        <v>-211000000</v>
      </c>
      <c r="AV153" s="1">
        <v>-222000000</v>
      </c>
      <c r="AX153" s="1" t="s">
        <v>396</v>
      </c>
      <c r="AY153" s="1">
        <v>0</v>
      </c>
      <c r="AZ153" s="1">
        <v>0</v>
      </c>
      <c r="BA153" s="1">
        <v>0</v>
      </c>
      <c r="BC153" s="1" t="s">
        <v>396</v>
      </c>
      <c r="BD153" s="1">
        <v>0</v>
      </c>
      <c r="BE153" s="1">
        <v>0</v>
      </c>
      <c r="BF153" s="1">
        <v>0</v>
      </c>
      <c r="BG153" s="1">
        <v>0</v>
      </c>
      <c r="BH153" s="1">
        <v>0</v>
      </c>
      <c r="BJ153" s="1" t="s">
        <v>396</v>
      </c>
      <c r="BK153" s="1">
        <v>-6163000000</v>
      </c>
      <c r="BL153" s="1">
        <v>-6016000000</v>
      </c>
      <c r="BM153" s="1">
        <v>-5979000000</v>
      </c>
      <c r="BN153" s="1">
        <v>-5968000000</v>
      </c>
      <c r="BO153" s="1">
        <v>-5511000000</v>
      </c>
      <c r="BQ153" s="1" t="s">
        <v>396</v>
      </c>
      <c r="BR153" s="1">
        <v>0</v>
      </c>
      <c r="BS153" s="1">
        <v>0</v>
      </c>
      <c r="BT153" s="1">
        <v>0</v>
      </c>
      <c r="BU153" s="1">
        <v>0</v>
      </c>
      <c r="BV153" s="1">
        <v>0</v>
      </c>
      <c r="BX153" s="1" t="s">
        <v>396</v>
      </c>
      <c r="BY153" s="1">
        <v>0</v>
      </c>
      <c r="BZ153" s="1">
        <v>0</v>
      </c>
      <c r="CA153" s="1">
        <v>0</v>
      </c>
      <c r="CB153" s="1">
        <v>0</v>
      </c>
      <c r="CC153" s="1">
        <v>0</v>
      </c>
      <c r="CE153" s="1" t="s">
        <v>396</v>
      </c>
      <c r="CF153" s="1">
        <v>0</v>
      </c>
      <c r="CG153" s="1">
        <v>0</v>
      </c>
      <c r="CH153" s="1">
        <v>0</v>
      </c>
      <c r="CI153" s="1">
        <v>0</v>
      </c>
      <c r="CJ153" s="1">
        <v>0</v>
      </c>
      <c r="CL153" s="1" t="s">
        <v>396</v>
      </c>
      <c r="CM153" s="1">
        <v>0</v>
      </c>
      <c r="CN153" s="1">
        <v>0</v>
      </c>
      <c r="CO153" s="1">
        <v>0</v>
      </c>
      <c r="CP153" s="1">
        <v>0</v>
      </c>
      <c r="CQ153" s="1">
        <v>0</v>
      </c>
      <c r="CS153" s="1" t="s">
        <v>396</v>
      </c>
      <c r="CT153" s="1">
        <v>0</v>
      </c>
      <c r="CU153" s="1">
        <v>0</v>
      </c>
      <c r="CV153" s="1">
        <v>0</v>
      </c>
      <c r="CW153" s="1">
        <v>0</v>
      </c>
      <c r="CX153" s="1">
        <v>0</v>
      </c>
    </row>
    <row r="154" spans="1:102" x14ac:dyDescent="0.15">
      <c r="A154" s="1" t="s">
        <v>397</v>
      </c>
      <c r="B154" s="1">
        <v>75000000</v>
      </c>
      <c r="C154" s="1">
        <v>1871100000</v>
      </c>
      <c r="D154" s="1">
        <v>33500000</v>
      </c>
      <c r="E154" s="1">
        <v>1504700000</v>
      </c>
      <c r="F154" s="1">
        <v>25000000</v>
      </c>
      <c r="H154" s="1" t="s">
        <v>397</v>
      </c>
      <c r="I154" s="1">
        <v>818100000</v>
      </c>
      <c r="J154" s="1">
        <v>-109500000</v>
      </c>
      <c r="K154" s="1">
        <v>-96300000</v>
      </c>
      <c r="L154" s="1">
        <v>-67200000</v>
      </c>
      <c r="M154" s="1">
        <v>-45137000</v>
      </c>
      <c r="O154" s="1" t="s">
        <v>397</v>
      </c>
      <c r="P154" s="1">
        <v>56851000</v>
      </c>
      <c r="Q154" s="1">
        <v>800135000</v>
      </c>
      <c r="R154" s="1">
        <v>41052000</v>
      </c>
      <c r="S154" s="1">
        <v>216547000</v>
      </c>
      <c r="T154" s="1">
        <v>146155000</v>
      </c>
      <c r="V154" s="1" t="s">
        <v>397</v>
      </c>
      <c r="W154" s="1">
        <v>1218322000</v>
      </c>
      <c r="X154" s="1">
        <v>494346000</v>
      </c>
      <c r="Y154" s="1">
        <v>762000</v>
      </c>
      <c r="Z154" s="1">
        <v>169042000</v>
      </c>
      <c r="AA154" s="1">
        <v>4962000</v>
      </c>
      <c r="AC154" s="1" t="s">
        <v>397</v>
      </c>
      <c r="AD154" s="1">
        <v>41675000</v>
      </c>
      <c r="AE154" s="1">
        <v>1022212000</v>
      </c>
      <c r="AF154" s="1">
        <v>46406000</v>
      </c>
      <c r="AG154" s="1">
        <v>6864000</v>
      </c>
      <c r="AH154" s="1">
        <v>9497000</v>
      </c>
      <c r="AJ154" s="1" t="s">
        <v>397</v>
      </c>
      <c r="AK154" s="1">
        <v>194000000</v>
      </c>
      <c r="AL154" s="1">
        <v>-5400000</v>
      </c>
      <c r="AM154" s="1">
        <v>-6000000</v>
      </c>
      <c r="AN154" s="1">
        <v>-4624000</v>
      </c>
      <c r="AO154" s="1">
        <v>-5397000</v>
      </c>
      <c r="AQ154" s="1" t="s">
        <v>397</v>
      </c>
      <c r="AR154" s="1">
        <v>715000000</v>
      </c>
      <c r="AS154" s="1">
        <v>-193000000</v>
      </c>
      <c r="AT154" s="1">
        <v>-158000000</v>
      </c>
      <c r="AU154" s="1">
        <v>-54000000</v>
      </c>
      <c r="AV154" s="1">
        <v>6120000000</v>
      </c>
      <c r="AX154" s="1" t="s">
        <v>397</v>
      </c>
      <c r="AY154" s="1">
        <v>1395768000</v>
      </c>
      <c r="AZ154" s="1">
        <v>443978000</v>
      </c>
      <c r="BA154" s="1">
        <v>52770000</v>
      </c>
      <c r="BC154" s="1" t="s">
        <v>397</v>
      </c>
      <c r="BD154" s="1">
        <v>22179000</v>
      </c>
      <c r="BE154" s="1">
        <v>14262000</v>
      </c>
      <c r="BF154" s="1">
        <v>9088000</v>
      </c>
      <c r="BG154" s="1">
        <v>9174000</v>
      </c>
      <c r="BH154" s="1">
        <v>10403000</v>
      </c>
      <c r="BJ154" s="1" t="s">
        <v>397</v>
      </c>
      <c r="BK154" s="1">
        <v>-6000000</v>
      </c>
      <c r="BL154" s="1">
        <v>-3419000000</v>
      </c>
      <c r="BM154" s="1">
        <v>5809000000</v>
      </c>
      <c r="BN154" s="1">
        <v>4206000000</v>
      </c>
      <c r="BO154" s="1">
        <v>9452000000</v>
      </c>
      <c r="BQ154" s="1" t="s">
        <v>397</v>
      </c>
      <c r="BR154" s="1">
        <v>10949000</v>
      </c>
      <c r="BS154" s="1">
        <v>13249000</v>
      </c>
      <c r="BT154" s="1">
        <v>532042000</v>
      </c>
      <c r="BU154" s="1">
        <v>17980000</v>
      </c>
      <c r="BV154" s="1">
        <v>2624000</v>
      </c>
      <c r="BX154" s="1" t="s">
        <v>397</v>
      </c>
      <c r="BY154" s="1">
        <v>22247000</v>
      </c>
      <c r="BZ154" s="1">
        <v>254440000</v>
      </c>
      <c r="CA154" s="1">
        <v>-76962000</v>
      </c>
      <c r="CB154" s="1">
        <v>-74616000</v>
      </c>
      <c r="CC154" s="1">
        <v>-62732000</v>
      </c>
      <c r="CE154" s="1" t="s">
        <v>397</v>
      </c>
      <c r="CF154" s="1">
        <v>494133000</v>
      </c>
      <c r="CG154" s="1">
        <v>201365000</v>
      </c>
      <c r="CH154" s="1">
        <v>8788000</v>
      </c>
      <c r="CI154" s="1">
        <v>232167000</v>
      </c>
      <c r="CJ154" s="1">
        <v>7268000</v>
      </c>
      <c r="CL154" s="1" t="s">
        <v>397</v>
      </c>
      <c r="CM154" s="1">
        <v>397646000</v>
      </c>
      <c r="CN154" s="1">
        <v>30674000</v>
      </c>
      <c r="CO154" s="1">
        <v>34177000</v>
      </c>
      <c r="CP154" s="1">
        <v>-2264000</v>
      </c>
      <c r="CQ154" s="1">
        <v>2782000</v>
      </c>
      <c r="CS154" s="1" t="s">
        <v>397</v>
      </c>
      <c r="CT154" s="1">
        <v>26358000</v>
      </c>
      <c r="CU154" s="1">
        <v>424869000</v>
      </c>
      <c r="CV154" s="1">
        <v>26273000</v>
      </c>
      <c r="CW154" s="1">
        <v>546891000</v>
      </c>
      <c r="CX154" s="1">
        <v>315000</v>
      </c>
    </row>
    <row r="155" spans="1:102" x14ac:dyDescent="0.15">
      <c r="A155" s="1" t="s">
        <v>398</v>
      </c>
      <c r="B155" s="1">
        <v>-1104000000</v>
      </c>
      <c r="C155" s="1">
        <v>673000000</v>
      </c>
      <c r="D155" s="1">
        <v>-773900000</v>
      </c>
      <c r="E155" s="1">
        <v>1245600000</v>
      </c>
      <c r="F155" s="1">
        <v>-386000000</v>
      </c>
      <c r="H155" s="1" t="s">
        <v>398</v>
      </c>
      <c r="I155" s="1">
        <v>82800000</v>
      </c>
      <c r="J155" s="1">
        <v>-1171600000</v>
      </c>
      <c r="K155" s="1">
        <v>-195600000</v>
      </c>
      <c r="L155" s="1">
        <v>-202600000</v>
      </c>
      <c r="M155" s="1">
        <v>-415601000</v>
      </c>
      <c r="O155" s="1" t="s">
        <v>398</v>
      </c>
      <c r="P155" s="1">
        <v>72531000</v>
      </c>
      <c r="Q155" s="1">
        <v>800135000</v>
      </c>
      <c r="R155" s="1">
        <v>706144000</v>
      </c>
      <c r="S155" s="1">
        <v>190389000</v>
      </c>
      <c r="T155" s="1">
        <v>126831000</v>
      </c>
      <c r="V155" s="1" t="s">
        <v>398</v>
      </c>
      <c r="W155" s="1">
        <v>847486000</v>
      </c>
      <c r="X155" s="1">
        <v>504912000</v>
      </c>
      <c r="Y155" s="1">
        <v>570768000</v>
      </c>
      <c r="Z155" s="1">
        <v>168621000</v>
      </c>
      <c r="AA155" s="1">
        <v>-149000</v>
      </c>
      <c r="AC155" s="1" t="s">
        <v>398</v>
      </c>
      <c r="AD155" s="1">
        <v>41675000</v>
      </c>
      <c r="AE155" s="1">
        <v>1022212000</v>
      </c>
      <c r="AF155" s="1">
        <v>46384000</v>
      </c>
      <c r="AG155" s="1">
        <v>208397000</v>
      </c>
      <c r="AH155" s="1">
        <v>9497000</v>
      </c>
      <c r="AJ155" s="1" t="s">
        <v>398</v>
      </c>
      <c r="AK155" s="1">
        <v>-1112400000</v>
      </c>
      <c r="AL155" s="1">
        <v>-1086300000</v>
      </c>
      <c r="AM155" s="1">
        <v>-1188700000</v>
      </c>
      <c r="AN155" s="1">
        <v>-754988000</v>
      </c>
      <c r="AO155" s="1">
        <v>-873201000</v>
      </c>
      <c r="AQ155" s="1" t="s">
        <v>398</v>
      </c>
      <c r="AR155" s="1">
        <v>-1903000000</v>
      </c>
      <c r="AS155" s="1">
        <v>-10123000000</v>
      </c>
      <c r="AT155" s="1">
        <v>-1209000000</v>
      </c>
      <c r="AU155" s="1">
        <v>-3475000000</v>
      </c>
      <c r="AV155" s="1">
        <v>5291000000</v>
      </c>
      <c r="AX155" s="1" t="s">
        <v>398</v>
      </c>
      <c r="AY155" s="1">
        <v>1387124000</v>
      </c>
      <c r="AZ155" s="1">
        <v>423978000</v>
      </c>
      <c r="BA155" s="1">
        <v>52770000</v>
      </c>
      <c r="BC155" s="1" t="s">
        <v>398</v>
      </c>
      <c r="BD155" s="1">
        <v>-107888000</v>
      </c>
      <c r="BE155" s="1">
        <v>-112581000</v>
      </c>
      <c r="BF155" s="1">
        <v>-79045000</v>
      </c>
      <c r="BG155" s="1">
        <v>-77483000</v>
      </c>
      <c r="BH155" s="1">
        <v>10403000</v>
      </c>
      <c r="BJ155" s="1" t="s">
        <v>398</v>
      </c>
      <c r="BK155" s="1">
        <v>-12039000000</v>
      </c>
      <c r="BL155" s="1">
        <v>-18886000000</v>
      </c>
      <c r="BM155" s="1">
        <v>-27889000000</v>
      </c>
      <c r="BN155" s="1">
        <v>-31764000000</v>
      </c>
      <c r="BO155" s="1">
        <v>-3806000000</v>
      </c>
      <c r="BQ155" s="1" t="s">
        <v>398</v>
      </c>
      <c r="BR155" s="1">
        <v>10949000</v>
      </c>
      <c r="BS155" s="1">
        <v>13249000</v>
      </c>
      <c r="BT155" s="1">
        <v>532042000</v>
      </c>
      <c r="BU155" s="1">
        <v>17980000</v>
      </c>
      <c r="BV155" s="1">
        <v>2624000</v>
      </c>
      <c r="BX155" s="1" t="s">
        <v>398</v>
      </c>
      <c r="BY155" s="1">
        <v>-97802000</v>
      </c>
      <c r="BZ155" s="1">
        <v>329392000</v>
      </c>
      <c r="CA155" s="1">
        <v>-161482000</v>
      </c>
      <c r="CB155" s="1">
        <v>-75501000</v>
      </c>
      <c r="CC155" s="1">
        <v>-63019000</v>
      </c>
      <c r="CE155" s="1" t="s">
        <v>398</v>
      </c>
      <c r="CF155" s="1">
        <v>264133000</v>
      </c>
      <c r="CG155" s="1">
        <v>200925000</v>
      </c>
      <c r="CH155" s="1">
        <v>8788000</v>
      </c>
      <c r="CI155" s="1">
        <v>236164000</v>
      </c>
      <c r="CJ155" s="1">
        <v>7268000</v>
      </c>
      <c r="CL155" s="1" t="s">
        <v>398</v>
      </c>
      <c r="CM155" s="1">
        <v>397646000</v>
      </c>
      <c r="CN155" s="1">
        <v>36403000</v>
      </c>
      <c r="CO155" s="1">
        <v>34161000</v>
      </c>
      <c r="CP155" s="1">
        <v>264749000</v>
      </c>
      <c r="CQ155" s="1">
        <v>2091000</v>
      </c>
      <c r="CS155" s="1" t="s">
        <v>398</v>
      </c>
      <c r="CT155" s="1">
        <v>-284875000</v>
      </c>
      <c r="CU155" s="1">
        <v>319114000</v>
      </c>
      <c r="CV155" s="1">
        <v>26273000</v>
      </c>
      <c r="CW155" s="1">
        <v>260074000</v>
      </c>
      <c r="CX155" s="1">
        <v>-1093000</v>
      </c>
    </row>
    <row r="156" spans="1:102" x14ac:dyDescent="0.15">
      <c r="A156" s="1" t="s">
        <v>399</v>
      </c>
      <c r="B156" s="1">
        <v>0</v>
      </c>
      <c r="C156" s="1">
        <v>0</v>
      </c>
      <c r="D156" s="1">
        <v>0</v>
      </c>
      <c r="E156" s="1">
        <v>0</v>
      </c>
      <c r="F156" s="1">
        <v>0</v>
      </c>
      <c r="H156" s="1" t="s">
        <v>399</v>
      </c>
      <c r="I156" s="1">
        <v>-100000</v>
      </c>
      <c r="J156" s="1">
        <v>0</v>
      </c>
      <c r="K156" s="1">
        <v>0</v>
      </c>
      <c r="L156" s="1">
        <v>0</v>
      </c>
      <c r="M156" s="1">
        <v>0</v>
      </c>
      <c r="O156" s="1" t="s">
        <v>399</v>
      </c>
      <c r="P156" s="1">
        <v>-4774000</v>
      </c>
      <c r="Q156" s="1">
        <v>1682000</v>
      </c>
      <c r="R156" s="1">
        <v>-66000</v>
      </c>
      <c r="S156" s="1">
        <v>-162000</v>
      </c>
      <c r="T156" s="1">
        <v>618000</v>
      </c>
      <c r="V156" s="1" t="s">
        <v>399</v>
      </c>
      <c r="W156" s="1">
        <v>0</v>
      </c>
      <c r="X156" s="1">
        <v>0</v>
      </c>
      <c r="Y156" s="1">
        <v>0</v>
      </c>
      <c r="Z156" s="1">
        <v>0</v>
      </c>
      <c r="AA156" s="1">
        <v>0</v>
      </c>
      <c r="AC156" s="1" t="s">
        <v>399</v>
      </c>
      <c r="AD156" s="1">
        <v>0</v>
      </c>
      <c r="AE156" s="1">
        <v>0</v>
      </c>
      <c r="AF156" s="1">
        <v>0</v>
      </c>
      <c r="AG156" s="1">
        <v>0</v>
      </c>
      <c r="AH156" s="1">
        <v>0</v>
      </c>
      <c r="AJ156" s="1" t="s">
        <v>399</v>
      </c>
      <c r="AK156" s="1">
        <v>0</v>
      </c>
      <c r="AL156" s="1">
        <v>0</v>
      </c>
      <c r="AM156" s="1">
        <v>0</v>
      </c>
      <c r="AN156" s="1">
        <v>0</v>
      </c>
      <c r="AO156" s="1">
        <v>0</v>
      </c>
      <c r="AQ156" s="1" t="s">
        <v>399</v>
      </c>
      <c r="AR156" s="1">
        <v>22000000</v>
      </c>
      <c r="AS156" s="1">
        <v>-9000000</v>
      </c>
      <c r="AT156" s="1">
        <v>-28000000</v>
      </c>
      <c r="AU156" s="1">
        <v>73000000</v>
      </c>
      <c r="AV156" s="1">
        <v>-41000000</v>
      </c>
      <c r="AX156" s="1" t="s">
        <v>399</v>
      </c>
      <c r="AY156" s="1">
        <v>1146000</v>
      </c>
      <c r="AZ156" s="1">
        <v>289000</v>
      </c>
      <c r="BA156" s="1">
        <v>36000</v>
      </c>
      <c r="BC156" s="1" t="s">
        <v>399</v>
      </c>
      <c r="BD156" s="1">
        <v>0</v>
      </c>
      <c r="BE156" s="1">
        <v>0</v>
      </c>
      <c r="BF156" s="1">
        <v>0</v>
      </c>
      <c r="BG156" s="1">
        <v>0</v>
      </c>
      <c r="BH156" s="1">
        <v>0</v>
      </c>
      <c r="BJ156" s="1" t="s">
        <v>399</v>
      </c>
      <c r="BK156" s="1">
        <v>0</v>
      </c>
      <c r="BL156" s="1">
        <v>0</v>
      </c>
      <c r="BM156" s="1">
        <v>0</v>
      </c>
      <c r="BN156" s="1">
        <v>0</v>
      </c>
      <c r="BO156" s="1">
        <v>0</v>
      </c>
      <c r="BQ156" s="1" t="s">
        <v>399</v>
      </c>
      <c r="BR156" s="1">
        <v>-689000</v>
      </c>
      <c r="BS156" s="1">
        <v>0</v>
      </c>
      <c r="BT156" s="1">
        <v>0</v>
      </c>
      <c r="BU156" s="1">
        <v>0</v>
      </c>
      <c r="BV156" s="1">
        <v>0</v>
      </c>
      <c r="BX156" s="1" t="s">
        <v>399</v>
      </c>
      <c r="BY156" s="1">
        <v>3037000</v>
      </c>
      <c r="BZ156" s="1">
        <v>-4468000</v>
      </c>
      <c r="CA156" s="1">
        <v>-2676000</v>
      </c>
      <c r="CB156" s="1">
        <v>2827000</v>
      </c>
      <c r="CC156" s="1">
        <v>-1338000</v>
      </c>
      <c r="CE156" s="1" t="s">
        <v>399</v>
      </c>
      <c r="CF156" s="1">
        <v>-1272000</v>
      </c>
      <c r="CG156" s="1">
        <v>679000</v>
      </c>
      <c r="CH156" s="1">
        <v>-331000</v>
      </c>
      <c r="CI156" s="1">
        <v>-694000</v>
      </c>
      <c r="CJ156" s="1">
        <v>281000</v>
      </c>
      <c r="CL156" s="1" t="s">
        <v>399</v>
      </c>
      <c r="CM156" s="1">
        <v>-3013000</v>
      </c>
      <c r="CN156" s="1">
        <v>-916000</v>
      </c>
      <c r="CO156" s="1">
        <v>-1080000</v>
      </c>
      <c r="CP156" s="1">
        <v>-1063000</v>
      </c>
      <c r="CQ156" s="1">
        <v>-68000</v>
      </c>
      <c r="CS156" s="1" t="s">
        <v>399</v>
      </c>
      <c r="CT156" s="1">
        <v>0</v>
      </c>
      <c r="CU156" s="1">
        <v>0</v>
      </c>
      <c r="CV156" s="1">
        <v>0</v>
      </c>
      <c r="CW156" s="1">
        <v>0</v>
      </c>
      <c r="CX156" s="1">
        <v>0</v>
      </c>
    </row>
    <row r="157" spans="1:102" x14ac:dyDescent="0.15">
      <c r="A157" s="1" t="s">
        <v>400</v>
      </c>
      <c r="B157" s="1">
        <v>-1081600000</v>
      </c>
      <c r="C157" s="1">
        <v>1996700000</v>
      </c>
      <c r="D157" s="1">
        <v>-1544200000</v>
      </c>
      <c r="E157" s="1">
        <v>1762600000</v>
      </c>
      <c r="F157" s="1">
        <v>9900000</v>
      </c>
      <c r="H157" s="1" t="s">
        <v>400</v>
      </c>
      <c r="I157" s="1">
        <v>257300000</v>
      </c>
      <c r="J157" s="1">
        <v>-160700000</v>
      </c>
      <c r="K157" s="1">
        <v>110100000</v>
      </c>
      <c r="L157" s="1">
        <v>301400000</v>
      </c>
      <c r="M157" s="1">
        <v>102001000</v>
      </c>
      <c r="O157" s="1" t="s">
        <v>400</v>
      </c>
      <c r="P157" s="1">
        <v>78025000</v>
      </c>
      <c r="Q157" s="1">
        <v>1653810000</v>
      </c>
      <c r="R157" s="1">
        <v>176390000</v>
      </c>
      <c r="S157" s="1">
        <v>25229000</v>
      </c>
      <c r="T157" s="1">
        <v>40353000</v>
      </c>
      <c r="V157" s="1" t="s">
        <v>400</v>
      </c>
      <c r="W157" s="1">
        <v>202812000</v>
      </c>
      <c r="X157" s="1">
        <v>-27490000</v>
      </c>
      <c r="Y157" s="1">
        <v>114210000</v>
      </c>
      <c r="Z157" s="1">
        <v>4545000</v>
      </c>
      <c r="AA157" s="1">
        <v>12562000</v>
      </c>
      <c r="AC157" s="1" t="s">
        <v>400</v>
      </c>
      <c r="AD157" s="1">
        <v>134047000</v>
      </c>
      <c r="AE157" s="1">
        <v>63367000</v>
      </c>
      <c r="AF157" s="1">
        <v>-57663000</v>
      </c>
      <c r="AG157" s="1">
        <v>47601000</v>
      </c>
      <c r="AH157" s="1">
        <v>-4864000</v>
      </c>
      <c r="AJ157" s="1" t="s">
        <v>400</v>
      </c>
      <c r="AK157" s="1">
        <v>-216200000</v>
      </c>
      <c r="AL157" s="1">
        <v>-23500000</v>
      </c>
      <c r="AM157" s="1">
        <v>-24400000</v>
      </c>
      <c r="AN157" s="1">
        <v>58673000</v>
      </c>
      <c r="AO157" s="1">
        <v>57586000</v>
      </c>
      <c r="AQ157" s="1" t="s">
        <v>400</v>
      </c>
      <c r="AR157" s="1">
        <v>-1244000000</v>
      </c>
      <c r="AS157" s="1">
        <v>386000000</v>
      </c>
      <c r="AT157" s="1">
        <v>17000000</v>
      </c>
      <c r="AU157" s="1">
        <v>-2473000000</v>
      </c>
      <c r="AV157" s="1">
        <v>-1736000000</v>
      </c>
      <c r="AX157" s="1" t="s">
        <v>400</v>
      </c>
      <c r="AY157" s="1">
        <v>1272939000</v>
      </c>
      <c r="AZ157" s="1">
        <v>351432000</v>
      </c>
      <c r="BA157" s="1">
        <v>5195000</v>
      </c>
      <c r="BC157" s="1" t="s">
        <v>400</v>
      </c>
      <c r="BD157" s="1">
        <v>63196000</v>
      </c>
      <c r="BE157" s="1">
        <v>-13427000</v>
      </c>
      <c r="BF157" s="1">
        <v>46533000</v>
      </c>
      <c r="BG157" s="1">
        <v>-45565000</v>
      </c>
      <c r="BH157" s="1">
        <v>-146000</v>
      </c>
      <c r="BJ157" s="1" t="s">
        <v>400</v>
      </c>
      <c r="BK157" s="1">
        <v>-1870000000</v>
      </c>
      <c r="BL157" s="1">
        <v>40000000</v>
      </c>
      <c r="BM157" s="1">
        <v>2779000000</v>
      </c>
      <c r="BN157" s="1">
        <v>-2774000000</v>
      </c>
      <c r="BO157" s="1">
        <v>4077000000</v>
      </c>
      <c r="BQ157" s="1" t="s">
        <v>400</v>
      </c>
      <c r="BR157" s="1">
        <v>-143194000</v>
      </c>
      <c r="BS157" s="1">
        <v>-292369000</v>
      </c>
      <c r="BT157" s="1">
        <v>530530000</v>
      </c>
      <c r="BU157" s="1">
        <v>99362000</v>
      </c>
      <c r="BV157" s="1">
        <v>-11696000</v>
      </c>
      <c r="BX157" s="1" t="s">
        <v>400</v>
      </c>
      <c r="BY157" s="1">
        <v>111792000</v>
      </c>
      <c r="BZ157" s="1">
        <v>161856000</v>
      </c>
      <c r="CA157" s="1">
        <v>-26267000</v>
      </c>
      <c r="CB157" s="1">
        <v>19633000</v>
      </c>
      <c r="CC157" s="1">
        <v>16327000</v>
      </c>
      <c r="CE157" s="1" t="s">
        <v>400</v>
      </c>
      <c r="CF157" s="1">
        <v>-8600000</v>
      </c>
      <c r="CG157" s="1">
        <v>50204000</v>
      </c>
      <c r="CH157" s="1">
        <v>23848000</v>
      </c>
      <c r="CI157" s="1">
        <v>47803000</v>
      </c>
      <c r="CJ157" s="1">
        <v>-1586000</v>
      </c>
      <c r="CL157" s="1" t="s">
        <v>400</v>
      </c>
      <c r="CM157" s="1">
        <v>99808000</v>
      </c>
      <c r="CN157" s="1">
        <v>103798000</v>
      </c>
      <c r="CO157" s="1">
        <v>-90713000</v>
      </c>
      <c r="CP157" s="1">
        <v>137906000</v>
      </c>
      <c r="CQ157" s="1">
        <v>-6998000</v>
      </c>
      <c r="CS157" s="1" t="s">
        <v>400</v>
      </c>
      <c r="CT157" s="1">
        <v>481224000</v>
      </c>
      <c r="CU157" s="1">
        <v>341851000</v>
      </c>
      <c r="CV157" s="1">
        <v>-75226000</v>
      </c>
      <c r="CW157" s="1">
        <v>228938000</v>
      </c>
      <c r="CX157" s="1">
        <v>-42776000</v>
      </c>
    </row>
    <row r="158" spans="1:102" x14ac:dyDescent="0.15">
      <c r="A158" s="1" t="s">
        <v>401</v>
      </c>
      <c r="B158" s="1">
        <v>1880100000</v>
      </c>
      <c r="C158" s="1">
        <v>2961700000</v>
      </c>
      <c r="D158" s="1">
        <v>965000000</v>
      </c>
      <c r="E158" s="1">
        <v>2506900000</v>
      </c>
      <c r="F158" s="1">
        <v>744300000</v>
      </c>
      <c r="H158" s="1" t="s">
        <v>401</v>
      </c>
      <c r="I158" s="1">
        <v>1319100000</v>
      </c>
      <c r="J158" s="1">
        <v>1061800000</v>
      </c>
      <c r="K158" s="1">
        <v>1222500000</v>
      </c>
      <c r="L158" s="1">
        <v>1112400000</v>
      </c>
      <c r="M158" s="1">
        <v>811004000</v>
      </c>
      <c r="O158" s="1" t="s">
        <v>401</v>
      </c>
      <c r="P158" s="1">
        <v>1996633000</v>
      </c>
      <c r="Q158" s="1">
        <v>1918608000</v>
      </c>
      <c r="R158" s="1">
        <v>264798000</v>
      </c>
      <c r="S158" s="1">
        <v>88408000</v>
      </c>
      <c r="T158" s="1">
        <v>63179000</v>
      </c>
      <c r="V158" s="1" t="s">
        <v>401</v>
      </c>
      <c r="W158" s="1">
        <v>320958000</v>
      </c>
      <c r="X158" s="1">
        <v>118146000</v>
      </c>
      <c r="Y158" s="1">
        <v>145636000</v>
      </c>
      <c r="Z158" s="1">
        <v>31426000</v>
      </c>
      <c r="AA158" s="1">
        <v>26881000</v>
      </c>
      <c r="AC158" s="1" t="s">
        <v>401</v>
      </c>
      <c r="AD158" s="1">
        <v>275898000</v>
      </c>
      <c r="AE158" s="1">
        <v>141851000</v>
      </c>
      <c r="AF158" s="1">
        <v>78484000</v>
      </c>
      <c r="AG158" s="1">
        <v>135579000</v>
      </c>
      <c r="AH158" s="1">
        <v>87978000</v>
      </c>
      <c r="AJ158" s="1" t="s">
        <v>401</v>
      </c>
      <c r="AK158" s="1">
        <v>3783400000</v>
      </c>
      <c r="AL158" s="1">
        <v>255700000</v>
      </c>
      <c r="AM158" s="1">
        <v>279200000</v>
      </c>
      <c r="AN158" s="1">
        <v>303687000</v>
      </c>
      <c r="AO158" s="1">
        <v>245014000</v>
      </c>
      <c r="AQ158" s="1" t="s">
        <v>401</v>
      </c>
      <c r="AR158" s="1">
        <v>933000000</v>
      </c>
      <c r="AS158" s="1">
        <v>2177000000</v>
      </c>
      <c r="AT158" s="1">
        <v>1791000000</v>
      </c>
      <c r="AU158" s="1">
        <v>1774000000</v>
      </c>
      <c r="AV158" s="1">
        <v>4247000000</v>
      </c>
      <c r="AX158" s="1" t="s">
        <v>401</v>
      </c>
      <c r="AY158" s="1">
        <v>1672051000</v>
      </c>
      <c r="AZ158" s="1">
        <v>399112000</v>
      </c>
      <c r="BA158" s="1">
        <v>47680000</v>
      </c>
      <c r="BC158" s="1" t="s">
        <v>401</v>
      </c>
      <c r="BD158" s="1">
        <v>138528000</v>
      </c>
      <c r="BE158" s="1">
        <v>75332000</v>
      </c>
      <c r="BF158" s="1">
        <v>88759000</v>
      </c>
      <c r="BG158" s="1">
        <v>42226000</v>
      </c>
      <c r="BH158" s="1">
        <v>86591000</v>
      </c>
      <c r="BJ158" s="1" t="s">
        <v>401</v>
      </c>
      <c r="BK158" s="1">
        <v>9942000000</v>
      </c>
      <c r="BL158" s="1">
        <v>11812000000</v>
      </c>
      <c r="BM158" s="1">
        <v>11772000000</v>
      </c>
      <c r="BN158" s="1">
        <v>8934000000</v>
      </c>
      <c r="BO158" s="1">
        <v>11708000000</v>
      </c>
      <c r="BQ158" s="1" t="s">
        <v>401</v>
      </c>
      <c r="BR158" s="1">
        <v>356850000</v>
      </c>
      <c r="BS158" s="1">
        <v>500044000</v>
      </c>
      <c r="BT158" s="1">
        <v>792413000</v>
      </c>
      <c r="BU158" s="1">
        <v>261883000</v>
      </c>
      <c r="BV158" s="1">
        <v>161261000</v>
      </c>
      <c r="BX158" s="1" t="s">
        <v>401</v>
      </c>
      <c r="BY158" s="1">
        <v>324962000</v>
      </c>
      <c r="BZ158" s="1">
        <v>213170000</v>
      </c>
      <c r="CA158" s="1">
        <v>51314000</v>
      </c>
      <c r="CB158" s="1">
        <v>77581000</v>
      </c>
      <c r="CC158" s="1">
        <v>57948000</v>
      </c>
      <c r="CE158" s="1" t="s">
        <v>401</v>
      </c>
      <c r="CF158" s="1">
        <v>165017000</v>
      </c>
      <c r="CG158" s="1">
        <v>173617000</v>
      </c>
      <c r="CH158" s="1">
        <v>123413000</v>
      </c>
      <c r="CI158" s="1">
        <v>99565000</v>
      </c>
      <c r="CJ158" s="1">
        <v>51562000</v>
      </c>
      <c r="CL158" s="1" t="s">
        <v>401</v>
      </c>
      <c r="CM158" s="1">
        <v>278271000</v>
      </c>
      <c r="CN158" s="1">
        <v>178463000</v>
      </c>
      <c r="CO158" s="1">
        <v>74665000</v>
      </c>
      <c r="CP158" s="1">
        <v>165378000</v>
      </c>
      <c r="CQ158" s="1">
        <v>27472000</v>
      </c>
      <c r="CS158" s="1" t="s">
        <v>401</v>
      </c>
      <c r="CT158" s="1">
        <v>1154458000</v>
      </c>
      <c r="CU158" s="1">
        <v>676454000</v>
      </c>
      <c r="CV158" s="1">
        <v>334603000</v>
      </c>
      <c r="CW158" s="1">
        <v>409829000</v>
      </c>
      <c r="CX158" s="1">
        <v>180891000</v>
      </c>
    </row>
    <row r="159" spans="1:102" x14ac:dyDescent="0.15">
      <c r="A159" s="1" t="s">
        <v>402</v>
      </c>
      <c r="B159" s="1">
        <v>2961700000</v>
      </c>
      <c r="C159" s="1">
        <v>965000000</v>
      </c>
      <c r="D159" s="1">
        <v>2509200000</v>
      </c>
      <c r="E159" s="1">
        <v>744300000</v>
      </c>
      <c r="F159" s="1">
        <v>734400000</v>
      </c>
      <c r="H159" s="1" t="s">
        <v>402</v>
      </c>
      <c r="I159" s="1">
        <v>1061800000</v>
      </c>
      <c r="J159" s="1">
        <v>1222500000</v>
      </c>
      <c r="K159" s="1">
        <v>1112400000</v>
      </c>
      <c r="L159" s="1">
        <v>811000000</v>
      </c>
      <c r="M159" s="1">
        <v>709003000</v>
      </c>
      <c r="O159" s="1" t="s">
        <v>402</v>
      </c>
      <c r="P159" s="1">
        <v>1918608000</v>
      </c>
      <c r="Q159" s="1">
        <v>264798000</v>
      </c>
      <c r="R159" s="1">
        <v>88408000</v>
      </c>
      <c r="S159" s="1">
        <v>63179000</v>
      </c>
      <c r="T159" s="1">
        <v>22826000</v>
      </c>
      <c r="V159" s="1" t="s">
        <v>402</v>
      </c>
      <c r="W159" s="1">
        <v>118146000</v>
      </c>
      <c r="X159" s="1">
        <v>145636000</v>
      </c>
      <c r="Y159" s="1">
        <v>31426000</v>
      </c>
      <c r="Z159" s="1">
        <v>26881000</v>
      </c>
      <c r="AA159" s="1">
        <v>14319000</v>
      </c>
      <c r="AC159" s="1" t="s">
        <v>402</v>
      </c>
      <c r="AD159" s="1">
        <v>141851000</v>
      </c>
      <c r="AE159" s="1">
        <v>78484000</v>
      </c>
      <c r="AF159" s="1">
        <v>136147000</v>
      </c>
      <c r="AG159" s="1">
        <v>87978000</v>
      </c>
      <c r="AH159" s="1">
        <v>92842000</v>
      </c>
      <c r="AJ159" s="1" t="s">
        <v>402</v>
      </c>
      <c r="AK159" s="1">
        <v>3999600000</v>
      </c>
      <c r="AL159" s="1">
        <v>279200000</v>
      </c>
      <c r="AM159" s="1">
        <v>303600000</v>
      </c>
      <c r="AN159" s="1">
        <v>245014000</v>
      </c>
      <c r="AO159" s="1">
        <v>187428000</v>
      </c>
      <c r="AQ159" s="1" t="s">
        <v>402</v>
      </c>
      <c r="AR159" s="1">
        <v>2177000000</v>
      </c>
      <c r="AS159" s="1">
        <v>1791000000</v>
      </c>
      <c r="AT159" s="1">
        <v>1774000000</v>
      </c>
      <c r="AU159" s="1">
        <v>4247000000</v>
      </c>
      <c r="AV159" s="1">
        <v>5983000000</v>
      </c>
      <c r="AX159" s="1" t="s">
        <v>402</v>
      </c>
      <c r="AY159" s="1">
        <v>399112000</v>
      </c>
      <c r="AZ159" s="1">
        <v>47680000</v>
      </c>
      <c r="BA159" s="1">
        <v>42485000</v>
      </c>
      <c r="BC159" s="1" t="s">
        <v>402</v>
      </c>
      <c r="BD159" s="1">
        <v>75332000</v>
      </c>
      <c r="BE159" s="1">
        <v>88759000</v>
      </c>
      <c r="BF159" s="1">
        <v>42226000</v>
      </c>
      <c r="BG159" s="1">
        <v>87791000</v>
      </c>
      <c r="BH159" s="1">
        <v>86737000</v>
      </c>
      <c r="BJ159" s="1" t="s">
        <v>402</v>
      </c>
      <c r="BK159" s="1">
        <v>11812000000</v>
      </c>
      <c r="BL159" s="1">
        <v>11772000000</v>
      </c>
      <c r="BM159" s="1">
        <v>8993000000</v>
      </c>
      <c r="BN159" s="1">
        <v>11708000000</v>
      </c>
      <c r="BO159" s="1">
        <v>7631000000</v>
      </c>
      <c r="BQ159" s="1" t="s">
        <v>402</v>
      </c>
      <c r="BR159" s="1">
        <v>500044000</v>
      </c>
      <c r="BS159" s="1">
        <v>792413000</v>
      </c>
      <c r="BT159" s="1">
        <v>261883000</v>
      </c>
      <c r="BU159" s="1">
        <v>162521000</v>
      </c>
      <c r="BV159" s="1">
        <v>172957000</v>
      </c>
      <c r="BX159" s="1" t="s">
        <v>402</v>
      </c>
      <c r="BY159" s="1">
        <v>213170000</v>
      </c>
      <c r="BZ159" s="1">
        <v>51314000</v>
      </c>
      <c r="CA159" s="1">
        <v>77581000</v>
      </c>
      <c r="CB159" s="1">
        <v>57948000</v>
      </c>
      <c r="CC159" s="1">
        <v>41621000</v>
      </c>
      <c r="CE159" s="1" t="s">
        <v>402</v>
      </c>
      <c r="CF159" s="1">
        <v>173617000</v>
      </c>
      <c r="CG159" s="1">
        <v>123413000</v>
      </c>
      <c r="CH159" s="1">
        <v>99565000</v>
      </c>
      <c r="CI159" s="1">
        <v>51762000</v>
      </c>
      <c r="CJ159" s="1">
        <v>53148000</v>
      </c>
      <c r="CL159" s="1" t="s">
        <v>402</v>
      </c>
      <c r="CM159" s="1">
        <v>178463000</v>
      </c>
      <c r="CN159" s="1">
        <v>74665000</v>
      </c>
      <c r="CO159" s="1">
        <v>165378000</v>
      </c>
      <c r="CP159" s="1">
        <v>27472000</v>
      </c>
      <c r="CQ159" s="1">
        <v>34470000</v>
      </c>
      <c r="CS159" s="1" t="s">
        <v>402</v>
      </c>
      <c r="CT159" s="1">
        <v>673234000</v>
      </c>
      <c r="CU159" s="1">
        <v>334603000</v>
      </c>
      <c r="CV159" s="1">
        <v>409829000</v>
      </c>
      <c r="CW159" s="1">
        <v>180891000</v>
      </c>
      <c r="CX159" s="1">
        <v>223667000</v>
      </c>
    </row>
    <row r="160" spans="1:102" x14ac:dyDescent="0.15">
      <c r="A160" s="1" t="s">
        <v>403</v>
      </c>
      <c r="B160" s="1">
        <v>1503000000</v>
      </c>
      <c r="C160" s="1">
        <v>1035700000</v>
      </c>
      <c r="D160" s="1">
        <v>1055600000</v>
      </c>
      <c r="E160" s="1">
        <v>1037000000</v>
      </c>
      <c r="F160" s="1">
        <v>868500000</v>
      </c>
      <c r="H160" s="1" t="s">
        <v>403</v>
      </c>
      <c r="I160" s="1">
        <v>1499700000</v>
      </c>
      <c r="J160" s="1">
        <v>1083700000</v>
      </c>
      <c r="K160" s="1">
        <v>808000000</v>
      </c>
      <c r="L160" s="1">
        <v>638900000</v>
      </c>
      <c r="M160" s="1">
        <v>594405000</v>
      </c>
      <c r="O160" s="1" t="s">
        <v>403</v>
      </c>
      <c r="P160" s="1">
        <v>574784000</v>
      </c>
      <c r="Q160" s="1">
        <v>356566000</v>
      </c>
      <c r="R160" s="1">
        <v>99943000</v>
      </c>
      <c r="S160" s="1">
        <v>-22968000</v>
      </c>
      <c r="T160" s="1">
        <v>-58766000</v>
      </c>
      <c r="V160" s="1" t="s">
        <v>403</v>
      </c>
      <c r="W160" s="1">
        <v>64648000</v>
      </c>
      <c r="X160" s="1">
        <v>-17129000</v>
      </c>
      <c r="Y160" s="1">
        <v>-38917000</v>
      </c>
      <c r="Z160" s="1">
        <v>-43281000</v>
      </c>
      <c r="AA160" s="1">
        <v>3167000</v>
      </c>
      <c r="AC160" s="1" t="s">
        <v>403</v>
      </c>
      <c r="AD160" s="1">
        <v>202040000</v>
      </c>
      <c r="AE160" s="1">
        <v>79317000</v>
      </c>
      <c r="AF160" s="1">
        <v>58027000</v>
      </c>
      <c r="AG160" s="1">
        <v>17307000</v>
      </c>
      <c r="AH160" s="1">
        <v>-6019000</v>
      </c>
      <c r="AJ160" s="1" t="s">
        <v>403</v>
      </c>
      <c r="AK160" s="1">
        <v>1183000000</v>
      </c>
      <c r="AL160" s="1">
        <v>1161000000</v>
      </c>
      <c r="AM160" s="1">
        <v>1104300000</v>
      </c>
      <c r="AN160" s="1">
        <v>1143081000</v>
      </c>
      <c r="AO160" s="1">
        <v>1109608000</v>
      </c>
      <c r="AQ160" s="1" t="s">
        <v>403</v>
      </c>
      <c r="AR160" s="1">
        <v>706000000</v>
      </c>
      <c r="AS160" s="1">
        <v>-861000000</v>
      </c>
      <c r="AT160" s="1">
        <v>1495000000</v>
      </c>
      <c r="AU160" s="1">
        <v>950000000</v>
      </c>
      <c r="AV160" s="1">
        <v>-220000000</v>
      </c>
      <c r="AX160" s="1" t="s">
        <v>403</v>
      </c>
      <c r="AY160" s="1">
        <v>-95588000</v>
      </c>
      <c r="AZ160" s="1">
        <v>-66570000</v>
      </c>
      <c r="BA160" s="1">
        <v>-44424000</v>
      </c>
      <c r="BC160" s="1" t="s">
        <v>403</v>
      </c>
      <c r="BD160" s="1">
        <v>200616000</v>
      </c>
      <c r="BE160" s="1">
        <v>180086000</v>
      </c>
      <c r="BF160" s="1">
        <v>160607000</v>
      </c>
      <c r="BG160" s="1">
        <v>125464000</v>
      </c>
      <c r="BH160" s="1">
        <v>107646000</v>
      </c>
      <c r="BJ160" s="1" t="s">
        <v>403</v>
      </c>
      <c r="BK160" s="1">
        <v>15454000000</v>
      </c>
      <c r="BL160" s="1">
        <v>15426000000</v>
      </c>
      <c r="BM160" s="1">
        <v>15831000000</v>
      </c>
      <c r="BN160" s="1">
        <v>13666000000</v>
      </c>
      <c r="BO160" s="1">
        <v>13876000000</v>
      </c>
      <c r="BQ160" s="1" t="s">
        <v>403</v>
      </c>
      <c r="BR160" s="1">
        <v>74740000</v>
      </c>
      <c r="BS160" s="1">
        <v>106769000</v>
      </c>
      <c r="BT160" s="1">
        <v>141710000</v>
      </c>
      <c r="BU160" s="1">
        <v>130125000</v>
      </c>
      <c r="BV160" s="1">
        <v>80737000</v>
      </c>
      <c r="BX160" s="1" t="s">
        <v>403</v>
      </c>
      <c r="BY160" s="1">
        <v>220436000</v>
      </c>
      <c r="BZ160" s="1">
        <v>-142455000</v>
      </c>
      <c r="CA160" s="1">
        <v>147141000</v>
      </c>
      <c r="CB160" s="1">
        <v>118838000</v>
      </c>
      <c r="CC160" s="1">
        <v>94560000</v>
      </c>
      <c r="CE160" s="1" t="s">
        <v>403</v>
      </c>
      <c r="CF160" s="1">
        <v>53917000</v>
      </c>
      <c r="CG160" s="1">
        <v>4887000</v>
      </c>
      <c r="CH160" s="1">
        <v>-1420000</v>
      </c>
      <c r="CI160" s="1">
        <v>6066000</v>
      </c>
      <c r="CJ160" s="1">
        <v>13286000</v>
      </c>
      <c r="CL160" s="1" t="s">
        <v>403</v>
      </c>
      <c r="CM160" s="1">
        <v>96765000</v>
      </c>
      <c r="CN160" s="1">
        <v>64232000</v>
      </c>
      <c r="CO160" s="1">
        <v>-10744000</v>
      </c>
      <c r="CP160" s="1">
        <v>-2559000</v>
      </c>
      <c r="CQ160" s="1">
        <v>-6266000</v>
      </c>
      <c r="CS160" s="1" t="s">
        <v>403</v>
      </c>
      <c r="CT160" s="1">
        <v>64264000</v>
      </c>
      <c r="CU160" s="1">
        <v>94895000</v>
      </c>
      <c r="CV160" s="1">
        <v>67537000</v>
      </c>
      <c r="CW160" s="1">
        <v>17381000</v>
      </c>
      <c r="CX160" s="1">
        <v>17640000</v>
      </c>
    </row>
    <row r="161" spans="1:102" s="130" customFormat="1" x14ac:dyDescent="0.15">
      <c r="A161" s="130" t="s">
        <v>404</v>
      </c>
      <c r="B161" s="130">
        <v>-116000000</v>
      </c>
      <c r="C161" s="130">
        <v>-214400000</v>
      </c>
      <c r="D161" s="130">
        <v>-131200000</v>
      </c>
      <c r="E161" s="130">
        <v>-112000000</v>
      </c>
      <c r="F161" s="130">
        <v>-163400000</v>
      </c>
      <c r="H161" s="130" t="s">
        <v>404</v>
      </c>
      <c r="I161" s="130">
        <v>-295900000</v>
      </c>
      <c r="J161" s="130">
        <v>-125900000</v>
      </c>
      <c r="K161" s="130">
        <v>-92200000</v>
      </c>
      <c r="L161" s="130">
        <v>-53000000</v>
      </c>
      <c r="M161" s="130">
        <v>-135312000</v>
      </c>
      <c r="O161" s="130" t="s">
        <v>404</v>
      </c>
      <c r="P161" s="130">
        <v>-133009000</v>
      </c>
      <c r="Q161" s="130">
        <v>-63843000</v>
      </c>
      <c r="R161" s="130">
        <v>-87487000</v>
      </c>
      <c r="S161" s="130">
        <v>-42645000</v>
      </c>
      <c r="T161" s="130">
        <v>-29755000</v>
      </c>
      <c r="V161" s="130" t="s">
        <v>404</v>
      </c>
      <c r="W161" s="130">
        <v>-107738000</v>
      </c>
      <c r="X161" s="130">
        <v>-74962000</v>
      </c>
      <c r="Y161" s="130">
        <v>-57279000</v>
      </c>
      <c r="Z161" s="130">
        <v>-34839000</v>
      </c>
      <c r="AA161" s="130">
        <v>-22975000</v>
      </c>
      <c r="AC161" s="130" t="s">
        <v>404</v>
      </c>
      <c r="AD161" s="130">
        <v>-58297000</v>
      </c>
      <c r="AE161" s="130">
        <v>-51809000</v>
      </c>
      <c r="AF161" s="130">
        <v>-30162000</v>
      </c>
      <c r="AG161" s="130">
        <v>-15170000</v>
      </c>
      <c r="AH161" s="130">
        <v>-8174000</v>
      </c>
      <c r="AJ161" s="130" t="s">
        <v>404</v>
      </c>
      <c r="AK161" s="130">
        <v>-15900000</v>
      </c>
      <c r="AL161" s="130">
        <v>-19300000</v>
      </c>
      <c r="AM161" s="130">
        <v>-25900000</v>
      </c>
      <c r="AN161" s="130">
        <v>-17149000</v>
      </c>
      <c r="AO161" s="130">
        <v>-28784000</v>
      </c>
      <c r="AQ161" s="130" t="s">
        <v>404</v>
      </c>
      <c r="AR161" s="130">
        <v>-6000000</v>
      </c>
      <c r="AS161" s="130">
        <v>-89000000</v>
      </c>
      <c r="AT161" s="130">
        <v>-207000000</v>
      </c>
      <c r="AU161" s="130">
        <v>-142000000</v>
      </c>
      <c r="AV161" s="130">
        <v>-70000000</v>
      </c>
      <c r="AX161" s="130" t="s">
        <v>404</v>
      </c>
      <c r="AY161" s="130">
        <v>-9492000</v>
      </c>
      <c r="AZ161" s="130">
        <v>-6265000</v>
      </c>
      <c r="BA161" s="130">
        <v>-2853000</v>
      </c>
      <c r="BC161" s="130" t="s">
        <v>404</v>
      </c>
      <c r="BD161" s="130">
        <v>-25654000</v>
      </c>
      <c r="BE161" s="130">
        <v>-30037000</v>
      </c>
      <c r="BF161" s="130">
        <v>-27573000</v>
      </c>
      <c r="BG161" s="130">
        <v>-22775000</v>
      </c>
      <c r="BH161" s="130">
        <v>-37818000</v>
      </c>
      <c r="BJ161" s="130" t="s">
        <v>404</v>
      </c>
      <c r="BK161" s="130">
        <v>-692000000</v>
      </c>
      <c r="BL161" s="130">
        <v>-770000000</v>
      </c>
      <c r="BM161" s="130">
        <v>-909000000</v>
      </c>
      <c r="BN161" s="130">
        <v>-834000000</v>
      </c>
      <c r="BO161" s="130">
        <v>-964000000</v>
      </c>
      <c r="BQ161" s="130" t="s">
        <v>404</v>
      </c>
      <c r="BR161" s="130">
        <v>-8928000</v>
      </c>
      <c r="BS161" s="130">
        <v>-7174000</v>
      </c>
      <c r="BT161" s="130">
        <v>-7036000</v>
      </c>
      <c r="BU161" s="130">
        <v>-8613000</v>
      </c>
      <c r="BV161" s="130">
        <v>-6757000</v>
      </c>
      <c r="BX161" s="130" t="s">
        <v>404</v>
      </c>
      <c r="BY161" s="130">
        <v>-14076000</v>
      </c>
      <c r="BZ161" s="130">
        <v>-20613000</v>
      </c>
      <c r="CA161" s="130">
        <v>-9250000</v>
      </c>
      <c r="CB161" s="130">
        <v>-15229000</v>
      </c>
      <c r="CC161" s="130">
        <v>-13876000</v>
      </c>
      <c r="CE161" s="130" t="s">
        <v>404</v>
      </c>
      <c r="CF161" s="130">
        <v>-18864000</v>
      </c>
      <c r="CG161" s="130">
        <v>-19932000</v>
      </c>
      <c r="CH161" s="130">
        <v>-35515000</v>
      </c>
      <c r="CI161" s="130">
        <v>-16078000</v>
      </c>
      <c r="CJ161" s="130">
        <v>-5986000</v>
      </c>
      <c r="CL161" s="130" t="s">
        <v>404</v>
      </c>
      <c r="CM161" s="130">
        <v>-6561000</v>
      </c>
      <c r="CN161" s="130">
        <v>-20277000</v>
      </c>
      <c r="CO161" s="130">
        <v>-20674000</v>
      </c>
      <c r="CP161" s="130">
        <v>-5733000</v>
      </c>
      <c r="CQ161" s="130">
        <v>-2755000</v>
      </c>
      <c r="CS161" s="130" t="s">
        <v>404</v>
      </c>
      <c r="CT161" s="130">
        <v>-25537000</v>
      </c>
      <c r="CU161" s="130">
        <v>-26326000</v>
      </c>
      <c r="CV161" s="130">
        <v>-45605000</v>
      </c>
      <c r="CW161" s="130">
        <v>-50831000</v>
      </c>
      <c r="CX161" s="130">
        <v>-43779000</v>
      </c>
    </row>
    <row r="162" spans="1:102" x14ac:dyDescent="0.15">
      <c r="A162" s="1" t="s">
        <v>405</v>
      </c>
      <c r="B162" s="1">
        <v>1387000000</v>
      </c>
      <c r="C162" s="1">
        <v>821300000</v>
      </c>
      <c r="D162" s="1">
        <v>924400000</v>
      </c>
      <c r="E162" s="1">
        <v>925000000</v>
      </c>
      <c r="F162" s="1">
        <v>705100000</v>
      </c>
      <c r="H162" s="1" t="s">
        <v>405</v>
      </c>
      <c r="I162" s="1">
        <v>1203800000</v>
      </c>
      <c r="J162" s="1">
        <v>957800000</v>
      </c>
      <c r="K162" s="1">
        <v>715800000</v>
      </c>
      <c r="L162" s="1">
        <v>585900000</v>
      </c>
      <c r="M162" s="1">
        <v>459093000</v>
      </c>
      <c r="O162" s="1" t="s">
        <v>405</v>
      </c>
      <c r="P162" s="1">
        <v>441775000</v>
      </c>
      <c r="Q162" s="1">
        <v>292723000</v>
      </c>
      <c r="R162" s="1">
        <v>12456000</v>
      </c>
      <c r="S162" s="1">
        <v>-65613000</v>
      </c>
      <c r="T162" s="1">
        <v>-88521000</v>
      </c>
      <c r="V162" s="1" t="s">
        <v>405</v>
      </c>
      <c r="W162" s="1">
        <v>-43090000</v>
      </c>
      <c r="X162" s="1">
        <v>-92091000</v>
      </c>
      <c r="Y162" s="1">
        <v>-96196000</v>
      </c>
      <c r="Z162" s="1">
        <v>-78120000</v>
      </c>
      <c r="AA162" s="1">
        <v>-19808000</v>
      </c>
      <c r="AC162" s="1" t="s">
        <v>405</v>
      </c>
      <c r="AD162" s="1">
        <v>143743000</v>
      </c>
      <c r="AE162" s="1">
        <v>27508000</v>
      </c>
      <c r="AF162" s="1">
        <v>27865000</v>
      </c>
      <c r="AG162" s="1">
        <v>2137000</v>
      </c>
      <c r="AH162" s="1">
        <v>-14193000</v>
      </c>
      <c r="AJ162" s="1" t="s">
        <v>405</v>
      </c>
      <c r="AK162" s="1">
        <v>1167100000</v>
      </c>
      <c r="AL162" s="1">
        <v>1141700000</v>
      </c>
      <c r="AM162" s="1">
        <v>1078400000</v>
      </c>
      <c r="AN162" s="1">
        <v>1125932000</v>
      </c>
      <c r="AO162" s="1">
        <v>1080824000</v>
      </c>
      <c r="AQ162" s="1" t="s">
        <v>405</v>
      </c>
      <c r="AR162" s="1">
        <v>700000000</v>
      </c>
      <c r="AS162" s="1">
        <v>-950000000</v>
      </c>
      <c r="AT162" s="1">
        <v>1288000000</v>
      </c>
      <c r="AU162" s="1">
        <v>808000000</v>
      </c>
      <c r="AV162" s="1">
        <v>-290000000</v>
      </c>
      <c r="AX162" s="1" t="s">
        <v>405</v>
      </c>
      <c r="AY162" s="1">
        <v>-105080000</v>
      </c>
      <c r="AZ162" s="1">
        <v>-72835000</v>
      </c>
      <c r="BA162" s="1">
        <v>-47277000</v>
      </c>
      <c r="BC162" s="1" t="s">
        <v>405</v>
      </c>
      <c r="BD162" s="1">
        <v>174962000</v>
      </c>
      <c r="BE162" s="1">
        <v>150049000</v>
      </c>
      <c r="BF162" s="1">
        <v>133034000</v>
      </c>
      <c r="BG162" s="1">
        <v>102689000</v>
      </c>
      <c r="BH162" s="1">
        <v>69828000</v>
      </c>
      <c r="BJ162" s="1" t="s">
        <v>405</v>
      </c>
      <c r="BK162" s="1">
        <v>14762000000</v>
      </c>
      <c r="BL162" s="1">
        <v>14656000000</v>
      </c>
      <c r="BM162" s="1">
        <v>14922000000</v>
      </c>
      <c r="BN162" s="1">
        <v>12832000000</v>
      </c>
      <c r="BO162" s="1">
        <v>12912000000</v>
      </c>
      <c r="BQ162" s="1" t="s">
        <v>405</v>
      </c>
      <c r="BR162" s="1">
        <v>65812000</v>
      </c>
      <c r="BS162" s="1">
        <v>99595000</v>
      </c>
      <c r="BT162" s="1">
        <v>134674000</v>
      </c>
      <c r="BU162" s="1">
        <v>121512000</v>
      </c>
      <c r="BV162" s="1">
        <v>73980000</v>
      </c>
      <c r="BX162" s="1" t="s">
        <v>405</v>
      </c>
      <c r="BY162" s="1">
        <v>206360000</v>
      </c>
      <c r="BZ162" s="1">
        <v>-163068000</v>
      </c>
      <c r="CA162" s="1">
        <v>137891000</v>
      </c>
      <c r="CB162" s="1">
        <v>103609000</v>
      </c>
      <c r="CC162" s="1">
        <v>80684000</v>
      </c>
      <c r="CE162" s="1" t="s">
        <v>405</v>
      </c>
      <c r="CF162" s="1">
        <v>35053000</v>
      </c>
      <c r="CG162" s="1">
        <v>-15045000</v>
      </c>
      <c r="CH162" s="1">
        <v>-36935000</v>
      </c>
      <c r="CI162" s="1">
        <v>-10012000</v>
      </c>
      <c r="CJ162" s="1">
        <v>7300000</v>
      </c>
      <c r="CL162" s="1" t="s">
        <v>405</v>
      </c>
      <c r="CM162" s="1">
        <v>90204000</v>
      </c>
      <c r="CN162" s="1">
        <v>43955000</v>
      </c>
      <c r="CO162" s="1">
        <v>-31418000</v>
      </c>
      <c r="CP162" s="1">
        <v>-8292000</v>
      </c>
      <c r="CQ162" s="1">
        <v>-9021000</v>
      </c>
      <c r="CS162" s="1" t="s">
        <v>405</v>
      </c>
      <c r="CT162" s="1">
        <v>38727000</v>
      </c>
      <c r="CU162" s="1">
        <v>68569000</v>
      </c>
      <c r="CV162" s="1">
        <v>21932000</v>
      </c>
      <c r="CW162" s="1">
        <v>-33450000</v>
      </c>
      <c r="CX162" s="1">
        <v>-26139000</v>
      </c>
    </row>
    <row r="163" spans="1:102" x14ac:dyDescent="0.15">
      <c r="A163" s="1" t="s">
        <v>199</v>
      </c>
      <c r="B163" s="17" t="s">
        <v>204</v>
      </c>
      <c r="C163" s="17" t="s">
        <v>206</v>
      </c>
      <c r="D163" s="17" t="s">
        <v>208</v>
      </c>
      <c r="E163" s="17" t="s">
        <v>210</v>
      </c>
      <c r="F163" s="17" t="s">
        <v>212</v>
      </c>
      <c r="H163" s="1" t="s">
        <v>199</v>
      </c>
      <c r="I163" s="17" t="s">
        <v>215</v>
      </c>
      <c r="J163" s="17" t="s">
        <v>217</v>
      </c>
      <c r="K163" s="17" t="s">
        <v>219</v>
      </c>
      <c r="L163" s="17" t="s">
        <v>221</v>
      </c>
      <c r="M163" s="17" t="s">
        <v>223</v>
      </c>
      <c r="O163" s="1" t="s">
        <v>199</v>
      </c>
      <c r="P163" s="17" t="s">
        <v>226</v>
      </c>
      <c r="Q163" s="17" t="s">
        <v>228</v>
      </c>
      <c r="R163" s="17" t="s">
        <v>230</v>
      </c>
      <c r="V163" s="1" t="s">
        <v>199</v>
      </c>
      <c r="W163" s="17" t="s">
        <v>233</v>
      </c>
      <c r="X163" s="17" t="s">
        <v>235</v>
      </c>
      <c r="Y163" s="17" t="s">
        <v>237</v>
      </c>
      <c r="AC163" s="1" t="s">
        <v>199</v>
      </c>
      <c r="AD163" s="17" t="s">
        <v>240</v>
      </c>
      <c r="AE163" s="17" t="s">
        <v>242</v>
      </c>
      <c r="AF163" s="17" t="s">
        <v>244</v>
      </c>
      <c r="AG163" s="17" t="s">
        <v>245</v>
      </c>
      <c r="AJ163" s="1" t="s">
        <v>199</v>
      </c>
      <c r="AM163" s="17" t="s">
        <v>307</v>
      </c>
      <c r="AN163" s="17" t="s">
        <v>308</v>
      </c>
      <c r="AO163" s="17" t="s">
        <v>309</v>
      </c>
      <c r="AQ163" s="1" t="s">
        <v>199</v>
      </c>
      <c r="AR163" s="17" t="s">
        <v>248</v>
      </c>
      <c r="AS163" s="17" t="s">
        <v>250</v>
      </c>
      <c r="AT163" s="17" t="s">
        <v>252</v>
      </c>
      <c r="AU163" s="17" t="s">
        <v>254</v>
      </c>
      <c r="AV163" s="17" t="s">
        <v>256</v>
      </c>
      <c r="AX163" s="1" t="s">
        <v>199</v>
      </c>
      <c r="BC163" s="1" t="s">
        <v>199</v>
      </c>
      <c r="BD163" s="17" t="s">
        <v>260</v>
      </c>
      <c r="BE163" s="17" t="s">
        <v>262</v>
      </c>
      <c r="BF163" s="17" t="s">
        <v>264</v>
      </c>
      <c r="BG163" s="17" t="s">
        <v>266</v>
      </c>
      <c r="BH163" s="17" t="s">
        <v>268</v>
      </c>
      <c r="BJ163" s="1" t="s">
        <v>199</v>
      </c>
      <c r="BK163" s="17" t="s">
        <v>276</v>
      </c>
      <c r="BL163" s="17" t="s">
        <v>278</v>
      </c>
      <c r="BM163" s="17" t="s">
        <v>280</v>
      </c>
      <c r="BN163" s="17" t="s">
        <v>282</v>
      </c>
      <c r="BO163" s="17" t="s">
        <v>284</v>
      </c>
      <c r="BQ163" s="1" t="s">
        <v>199</v>
      </c>
      <c r="BT163" s="17" t="s">
        <v>286</v>
      </c>
      <c r="BU163" s="17" t="s">
        <v>288</v>
      </c>
      <c r="BV163" s="17" t="s">
        <v>290</v>
      </c>
      <c r="BX163" s="1" t="s">
        <v>199</v>
      </c>
      <c r="BY163" s="17" t="s">
        <v>292</v>
      </c>
      <c r="BZ163" s="17" t="s">
        <v>294</v>
      </c>
      <c r="CE163" s="1" t="s">
        <v>199</v>
      </c>
      <c r="CF163" s="17" t="s">
        <v>296</v>
      </c>
      <c r="CG163" s="17" t="s">
        <v>298</v>
      </c>
      <c r="CH163" s="17" t="s">
        <v>300</v>
      </c>
      <c r="CI163" s="17" t="s">
        <v>302</v>
      </c>
      <c r="CJ163" s="17" t="s">
        <v>304</v>
      </c>
      <c r="CL163" s="1" t="s">
        <v>199</v>
      </c>
      <c r="CM163" s="17" t="s">
        <v>311</v>
      </c>
      <c r="CN163" s="17" t="s">
        <v>313</v>
      </c>
      <c r="CO163" s="17" t="s">
        <v>315</v>
      </c>
      <c r="CP163" s="17" t="s">
        <v>317</v>
      </c>
      <c r="CS163" s="1" t="s">
        <v>199</v>
      </c>
      <c r="CT163" s="17" t="s">
        <v>319</v>
      </c>
      <c r="CU163" s="17" t="s">
        <v>321</v>
      </c>
    </row>
    <row r="164" spans="1:102" x14ac:dyDescent="0.15">
      <c r="A164" s="1" t="s">
        <v>200</v>
      </c>
      <c r="B164" s="17" t="s">
        <v>205</v>
      </c>
      <c r="C164" s="17" t="s">
        <v>207</v>
      </c>
      <c r="D164" s="17" t="s">
        <v>209</v>
      </c>
      <c r="E164" s="17" t="s">
        <v>211</v>
      </c>
      <c r="F164" s="17" t="s">
        <v>213</v>
      </c>
      <c r="H164" s="1" t="s">
        <v>200</v>
      </c>
      <c r="I164" s="17" t="s">
        <v>216</v>
      </c>
      <c r="J164" s="17" t="s">
        <v>218</v>
      </c>
      <c r="K164" s="17" t="s">
        <v>220</v>
      </c>
      <c r="L164" s="17" t="s">
        <v>222</v>
      </c>
      <c r="M164" s="17" t="s">
        <v>224</v>
      </c>
      <c r="O164" s="1" t="s">
        <v>200</v>
      </c>
      <c r="P164" s="17" t="s">
        <v>227</v>
      </c>
      <c r="Q164" s="17" t="s">
        <v>229</v>
      </c>
      <c r="R164" s="17" t="s">
        <v>231</v>
      </c>
      <c r="V164" s="1" t="s">
        <v>200</v>
      </c>
      <c r="W164" s="17" t="s">
        <v>234</v>
      </c>
      <c r="X164" s="17" t="s">
        <v>236</v>
      </c>
      <c r="Y164" s="17" t="s">
        <v>238</v>
      </c>
      <c r="AC164" s="1" t="s">
        <v>200</v>
      </c>
      <c r="AD164" s="17" t="s">
        <v>241</v>
      </c>
      <c r="AE164" s="17" t="s">
        <v>243</v>
      </c>
      <c r="AF164" s="17" t="s">
        <v>244</v>
      </c>
      <c r="AG164" s="17" t="s">
        <v>246</v>
      </c>
      <c r="AJ164" s="1" t="s">
        <v>200</v>
      </c>
      <c r="AM164" s="17" t="s">
        <v>307</v>
      </c>
      <c r="AN164" s="17" t="s">
        <v>308</v>
      </c>
      <c r="AO164" s="17" t="s">
        <v>309</v>
      </c>
      <c r="AQ164" s="1" t="s">
        <v>200</v>
      </c>
      <c r="AR164" s="17" t="s">
        <v>249</v>
      </c>
      <c r="AS164" s="17" t="s">
        <v>251</v>
      </c>
      <c r="AT164" s="17" t="s">
        <v>253</v>
      </c>
      <c r="AU164" s="17" t="s">
        <v>255</v>
      </c>
      <c r="AV164" s="17" t="s">
        <v>257</v>
      </c>
      <c r="AX164" s="1" t="s">
        <v>200</v>
      </c>
      <c r="BC164" s="1" t="s">
        <v>200</v>
      </c>
      <c r="BD164" s="17" t="s">
        <v>261</v>
      </c>
      <c r="BE164" s="17" t="s">
        <v>263</v>
      </c>
      <c r="BF164" s="17" t="s">
        <v>265</v>
      </c>
      <c r="BG164" s="17" t="s">
        <v>267</v>
      </c>
      <c r="BH164" s="17" t="s">
        <v>269</v>
      </c>
      <c r="BJ164" s="1" t="s">
        <v>200</v>
      </c>
      <c r="BK164" s="17" t="s">
        <v>277</v>
      </c>
      <c r="BL164" s="17" t="s">
        <v>279</v>
      </c>
      <c r="BM164" s="17" t="s">
        <v>281</v>
      </c>
      <c r="BN164" s="17" t="s">
        <v>283</v>
      </c>
      <c r="BO164" s="17" t="s">
        <v>285</v>
      </c>
      <c r="BQ164" s="1" t="s">
        <v>200</v>
      </c>
      <c r="BT164" s="17" t="s">
        <v>287</v>
      </c>
      <c r="BU164" s="17" t="s">
        <v>289</v>
      </c>
      <c r="BV164" s="17" t="s">
        <v>291</v>
      </c>
      <c r="BX164" s="1" t="s">
        <v>200</v>
      </c>
      <c r="BY164" s="17" t="s">
        <v>293</v>
      </c>
      <c r="BZ164" s="17" t="s">
        <v>295</v>
      </c>
      <c r="CE164" s="1" t="s">
        <v>200</v>
      </c>
      <c r="CF164" s="17" t="s">
        <v>297</v>
      </c>
      <c r="CG164" s="17" t="s">
        <v>299</v>
      </c>
      <c r="CH164" s="17" t="s">
        <v>301</v>
      </c>
      <c r="CI164" s="17" t="s">
        <v>303</v>
      </c>
      <c r="CJ164" s="17" t="s">
        <v>305</v>
      </c>
      <c r="CL164" s="1" t="s">
        <v>200</v>
      </c>
      <c r="CM164" s="17" t="s">
        <v>312</v>
      </c>
      <c r="CN164" s="17" t="s">
        <v>314</v>
      </c>
      <c r="CO164" s="17" t="s">
        <v>316</v>
      </c>
      <c r="CP164" s="17" t="s">
        <v>318</v>
      </c>
      <c r="CS164" s="1" t="s">
        <v>200</v>
      </c>
      <c r="CT164" s="17" t="s">
        <v>320</v>
      </c>
      <c r="CU164" s="17" t="s">
        <v>322</v>
      </c>
    </row>
  </sheetData>
  <mergeCells count="2">
    <mergeCell ref="A5:B5"/>
    <mergeCell ref="H2:L2"/>
  </mergeCells>
  <hyperlinks>
    <hyperlink ref="B120" r:id="rId1" xr:uid="{DFDCF051-C1D7-AB45-9CD1-C4280202C578}"/>
    <hyperlink ref="B121" r:id="rId2" xr:uid="{782D8F5F-1F35-EC46-A3A7-EA9EA19AE1EF}"/>
    <hyperlink ref="C120" r:id="rId3" xr:uid="{8FD434DF-DEC5-7D4A-8FC2-B093E8D44602}"/>
    <hyperlink ref="C121" r:id="rId4" xr:uid="{8DD77F71-774A-B74C-B027-8FF9A7CF81CE}"/>
    <hyperlink ref="D120" r:id="rId5" xr:uid="{CFD59D93-3454-3E4A-828E-C87D4A66ADBD}"/>
    <hyperlink ref="D121" r:id="rId6" xr:uid="{6169BC6E-34D9-B545-9C9A-C002640A904B}"/>
    <hyperlink ref="E120" r:id="rId7" xr:uid="{07941643-C3FC-D143-98CC-16860876DFC4}"/>
    <hyperlink ref="E121" r:id="rId8" xr:uid="{A087511B-C572-564B-A0DA-180AB39711A0}"/>
    <hyperlink ref="F120" r:id="rId9" xr:uid="{FF132C28-F609-F647-973F-8CEA50BC0735}"/>
    <hyperlink ref="F121" r:id="rId10" xr:uid="{70195882-6D21-1E44-A9E5-EBD20702915A}"/>
    <hyperlink ref="I120" r:id="rId11" xr:uid="{5DD2D9C9-D42E-C04E-915D-9542DB731C0E}"/>
    <hyperlink ref="I121" r:id="rId12" xr:uid="{80A81E60-A18A-BB4A-B18C-8E6D688A30FE}"/>
    <hyperlink ref="J120" r:id="rId13" xr:uid="{ADE6D2D3-D67E-754E-B8E3-ED78289C749F}"/>
    <hyperlink ref="J121" r:id="rId14" xr:uid="{08CD8791-5B34-3C48-B266-6EE1A9684616}"/>
    <hyperlink ref="K120" r:id="rId15" xr:uid="{0CA8D499-FF34-EC40-B726-BDAC8F615047}"/>
    <hyperlink ref="K121" r:id="rId16" xr:uid="{AD0E8097-D6CF-C148-AD4C-327207C68FDF}"/>
    <hyperlink ref="L120" r:id="rId17" xr:uid="{6C7836A9-C052-CE4E-88E1-272B196485C6}"/>
    <hyperlink ref="L121" r:id="rId18" xr:uid="{CF0EAF01-1C75-464C-9C3C-9D1FFC7D25E0}"/>
    <hyperlink ref="M120" r:id="rId19" xr:uid="{D40D5CC2-C712-764F-8037-714CEEA40594}"/>
    <hyperlink ref="M121" r:id="rId20" xr:uid="{67971456-F69E-8C40-9E46-73098B7F5C74}"/>
    <hyperlink ref="P120" r:id="rId21" xr:uid="{8A43464A-FC64-064A-92AE-07DF75D30F35}"/>
    <hyperlink ref="P121" r:id="rId22" xr:uid="{78B7D0C8-37BF-884D-957A-9AE8CB769D87}"/>
    <hyperlink ref="Q120" r:id="rId23" xr:uid="{8FFFF560-5071-D648-80D1-D9A9E46FC32D}"/>
    <hyperlink ref="Q121" r:id="rId24" xr:uid="{BAF37680-5155-A945-A7E6-0B27D55BF5A4}"/>
    <hyperlink ref="R120" r:id="rId25" xr:uid="{712511D9-529D-D548-9082-B058C65E2AA8}"/>
    <hyperlink ref="R121" r:id="rId26" xr:uid="{E84D9BE8-4F1B-F245-9DC5-3EFED58675D7}"/>
    <hyperlink ref="W120" r:id="rId27" xr:uid="{AF11A715-6E2A-3C49-A122-46F5A8F0D73B}"/>
    <hyperlink ref="W121" r:id="rId28" xr:uid="{A1BB8A48-194D-054B-A169-546155AE86A7}"/>
    <hyperlink ref="X120" r:id="rId29" xr:uid="{F2832AAF-961E-0E4B-8200-EB8A858F0188}"/>
    <hyperlink ref="X121" r:id="rId30" xr:uid="{597E7BE7-EE7C-6D4F-BF49-C8CF071DA8F4}"/>
    <hyperlink ref="Y120" r:id="rId31" xr:uid="{D6CA71D0-A084-424C-ADF4-E058309C8A56}"/>
    <hyperlink ref="Y121" r:id="rId32" xr:uid="{2992EECF-0BA4-F846-83E6-E97C84438327}"/>
    <hyperlink ref="AD120" r:id="rId33" xr:uid="{3C5CF1B8-84F6-554A-ACAB-2CC803068458}"/>
    <hyperlink ref="AD121" r:id="rId34" xr:uid="{09342238-260D-5E4D-A695-F7B902944BAC}"/>
    <hyperlink ref="AE120" r:id="rId35" xr:uid="{D3E4969F-9903-C94D-A7CA-ACC056530F48}"/>
    <hyperlink ref="AE121" r:id="rId36" xr:uid="{D7C463F4-7879-5645-8FD1-208534635F1A}"/>
    <hyperlink ref="AF120" r:id="rId37" xr:uid="{69A9DE0E-4C26-DD4E-A862-276A09D21CA0}"/>
    <hyperlink ref="AF121" r:id="rId38" xr:uid="{C3057095-8A0F-2B43-91ED-EF48471AEBAE}"/>
    <hyperlink ref="AG120" r:id="rId39" xr:uid="{8644DA0F-64C1-5447-BF30-8B93AE6140F9}"/>
    <hyperlink ref="AG121" r:id="rId40" xr:uid="{189DB378-2F7D-AB4F-B6E8-704D74556426}"/>
    <hyperlink ref="AM120" r:id="rId41" xr:uid="{1D908171-BF8B-C542-8EAB-CA24BFB22252}"/>
    <hyperlink ref="AM121" r:id="rId42" xr:uid="{A11E8E58-1E1B-5A47-B085-83A368B82CD2}"/>
    <hyperlink ref="AN120" r:id="rId43" xr:uid="{0AAB80E6-BE20-8C44-8E1F-A4E7770E4671}"/>
    <hyperlink ref="AN121" r:id="rId44" xr:uid="{FB8767AA-900C-774A-837A-8631FACF25CC}"/>
    <hyperlink ref="AO120" r:id="rId45" xr:uid="{FD87FB15-B65A-D749-B497-B578F23D62C7}"/>
    <hyperlink ref="AO121" r:id="rId46" xr:uid="{F1245F4E-D051-8941-AB72-922E26AC1374}"/>
    <hyperlink ref="AR120" r:id="rId47" xr:uid="{94164E43-4F3D-2040-8F2F-7BA1FA4E8627}"/>
    <hyperlink ref="AR121" r:id="rId48" xr:uid="{0F3A1E9E-1374-FC40-9C4D-65BF20F33532}"/>
    <hyperlink ref="AS120" r:id="rId49" xr:uid="{3EEF9F12-3519-3A4A-9889-3E572D281BF6}"/>
    <hyperlink ref="AS121" r:id="rId50" xr:uid="{21F5BE9C-2624-1348-80D8-A1A3F40312BB}"/>
    <hyperlink ref="AT120" r:id="rId51" xr:uid="{43CA7EF3-BA64-CC4A-B889-92C4A7B8B485}"/>
    <hyperlink ref="AT121" r:id="rId52" xr:uid="{FC541688-903D-064A-B150-DA338C2C9152}"/>
    <hyperlink ref="AU120" r:id="rId53" xr:uid="{B6237C4B-EAAA-5645-9A06-A4033CA02683}"/>
    <hyperlink ref="AU121" r:id="rId54" xr:uid="{4C30C033-A053-7441-A7AE-F84BEAC35977}"/>
    <hyperlink ref="AV120" r:id="rId55" xr:uid="{7EFB8E84-1A54-7C4C-AB49-18DFD4894952}"/>
    <hyperlink ref="AV121" r:id="rId56" xr:uid="{FA707252-FE7E-7841-9348-81225139FCB7}"/>
    <hyperlink ref="BD120" r:id="rId57" xr:uid="{4058E8F0-5CD1-6645-B221-961C84D35BE3}"/>
    <hyperlink ref="BD121" r:id="rId58" xr:uid="{E005AE5E-6BE5-5541-B120-92907E9E3D47}"/>
    <hyperlink ref="BE120" r:id="rId59" xr:uid="{06FF7B94-54E5-624B-B64F-A36280DCDE05}"/>
    <hyperlink ref="BE121" r:id="rId60" xr:uid="{08F32E87-32CF-D04D-849D-D9FCD65CB1DA}"/>
    <hyperlink ref="BF120" r:id="rId61" xr:uid="{9B0F50BA-4634-0041-A6DB-9369FFF9475F}"/>
    <hyperlink ref="BF121" r:id="rId62" xr:uid="{DA5B1C5E-41D3-8E49-B0A9-2A9E086FE081}"/>
    <hyperlink ref="BG120" r:id="rId63" xr:uid="{64DE6BD8-029C-DD42-9E7D-2212A206AE15}"/>
    <hyperlink ref="BG121" r:id="rId64" xr:uid="{CB6E50DF-5703-594D-BAFD-47B94B3A137C}"/>
    <hyperlink ref="BH120" r:id="rId65" xr:uid="{B5114541-B194-6F4D-AB7A-FE32C57B715C}"/>
    <hyperlink ref="BH121" r:id="rId66" xr:uid="{E14B771C-8432-6442-A6E1-6E63AD83DEF7}"/>
    <hyperlink ref="BK120" r:id="rId67" xr:uid="{4090953B-BF54-2445-AC5E-583F588CFFA6}"/>
    <hyperlink ref="BK121" r:id="rId68" xr:uid="{B0E3EFCB-788C-854D-B56B-67A5C90265A8}"/>
    <hyperlink ref="BL120" r:id="rId69" xr:uid="{115C6896-1BE7-E949-A667-215C27152CE8}"/>
    <hyperlink ref="BL121" r:id="rId70" xr:uid="{1BE72D91-0005-5C4E-BDDC-AF42F9C19C45}"/>
    <hyperlink ref="BM120" r:id="rId71" xr:uid="{2E5235B1-951F-F843-8E98-0485343E51BE}"/>
    <hyperlink ref="BM121" r:id="rId72" xr:uid="{657E64E8-33C8-E949-875C-5FBA67C1A7C0}"/>
    <hyperlink ref="BN120" r:id="rId73" xr:uid="{857F2461-293D-3B4F-96E2-42F5FA1E2CD9}"/>
    <hyperlink ref="BN121" r:id="rId74" xr:uid="{1AC582CE-ADF5-2247-B36C-5AC0384CAFC5}"/>
    <hyperlink ref="BO120" r:id="rId75" xr:uid="{5DF9FCF6-A0A2-984A-BC85-66EDFFDEC5FC}"/>
    <hyperlink ref="BO121" r:id="rId76" xr:uid="{348D3C58-F40B-214F-A843-6169FBB71FB1}"/>
    <hyperlink ref="BT120" r:id="rId77" xr:uid="{5AC1B0D1-16F9-FF46-8FF5-DC4CB98CC353}"/>
    <hyperlink ref="BT121" r:id="rId78" xr:uid="{FA8C1612-1AFC-C446-BB81-627CC3AC5EA9}"/>
    <hyperlink ref="BU120" r:id="rId79" xr:uid="{6B0666B6-AB82-B246-AD35-06418BFBB527}"/>
    <hyperlink ref="BU121" r:id="rId80" xr:uid="{18114BC8-80F8-9747-85DF-38E6D1280CA8}"/>
    <hyperlink ref="BV120" r:id="rId81" xr:uid="{9FFA9956-51BB-AD44-818E-70D009BC0398}"/>
    <hyperlink ref="BV121" r:id="rId82" xr:uid="{6D477A23-435E-724C-9DD4-F8F7195C485E}"/>
    <hyperlink ref="BY120" r:id="rId83" xr:uid="{B1DA93EE-7EEB-9749-A4D6-77C55D75C45A}"/>
    <hyperlink ref="BY121" r:id="rId84" xr:uid="{AF7E4B60-977B-F34F-AFDD-71C2DAF5E143}"/>
    <hyperlink ref="BZ120" r:id="rId85" xr:uid="{C59A4DB6-E7A8-7043-B785-C68D487E752D}"/>
    <hyperlink ref="BZ121" r:id="rId86" xr:uid="{54EC2E64-A0FD-0540-B23C-037C95D45FDF}"/>
    <hyperlink ref="CF120" r:id="rId87" xr:uid="{90A48BDF-D4E3-EC46-8207-21A5606CC322}"/>
    <hyperlink ref="CF121" r:id="rId88" xr:uid="{F6E2AA2B-E92E-8343-A0C7-E4B084A4C413}"/>
    <hyperlink ref="CG120" r:id="rId89" xr:uid="{1131D9A9-8D3B-A94A-8046-CD45436AF84E}"/>
    <hyperlink ref="CG121" r:id="rId90" xr:uid="{39441AC0-C29A-F64B-BF9E-8C63FB02D7ED}"/>
    <hyperlink ref="CH120" r:id="rId91" xr:uid="{5590508B-7FBB-8046-9051-D3C1F92C5204}"/>
    <hyperlink ref="CH121" r:id="rId92" xr:uid="{6E1FCDA9-0B7F-E64A-86C6-9705B8FBF3A7}"/>
    <hyperlink ref="CI120" r:id="rId93" xr:uid="{40CA676B-D6B3-9F43-BB48-2F8CC5B9A3FF}"/>
    <hyperlink ref="CI121" r:id="rId94" xr:uid="{E0EA1AF0-2460-D549-8DC0-13CF3B1F7400}"/>
    <hyperlink ref="CJ120" r:id="rId95" xr:uid="{9C5D8D17-C2A1-9A49-80DA-314E160228B5}"/>
    <hyperlink ref="CJ121" r:id="rId96" xr:uid="{FEB500B1-3E07-A447-8321-2D4DA5DFDED0}"/>
    <hyperlink ref="CM120" r:id="rId97" xr:uid="{F0116CF3-2207-7448-8C84-F4741FC50973}"/>
    <hyperlink ref="CM121" r:id="rId98" xr:uid="{FD75C15C-D662-5345-B0EC-A62F458D295A}"/>
    <hyperlink ref="CN120" r:id="rId99" xr:uid="{8CC88C4E-71DE-4648-B18E-29585DE34413}"/>
    <hyperlink ref="CN121" r:id="rId100" xr:uid="{C8322AF7-A611-4D49-8D00-6B94EE1C4318}"/>
    <hyperlink ref="CO120" r:id="rId101" xr:uid="{52D9AE35-D792-4143-8D27-DFA49A748625}"/>
    <hyperlink ref="CO121" r:id="rId102" xr:uid="{478E8672-CDBB-D644-BA79-188215DF1627}"/>
    <hyperlink ref="CP120" r:id="rId103" xr:uid="{F8F2A7BA-6AC4-0D45-919E-5174B5C15BC8}"/>
    <hyperlink ref="CP121" r:id="rId104" xr:uid="{3EC3EBE1-259F-1B4C-B901-4F607EA7DD3F}"/>
    <hyperlink ref="CT120" r:id="rId105" xr:uid="{B0A91A4D-17BA-4B43-8EFA-BEDB8D17A3EA}"/>
    <hyperlink ref="CT121" r:id="rId106" xr:uid="{F9EDB68B-12A7-3C4E-BB05-FAABB5E5EF5B}"/>
    <hyperlink ref="CU120" r:id="rId107" xr:uid="{E70F2604-D6FE-484B-AC05-8B03CFAFCBF6}"/>
    <hyperlink ref="CU121" r:id="rId108" xr:uid="{787BD445-391C-F345-9D21-CC5BB69B5852}"/>
    <hyperlink ref="B163" r:id="rId109" xr:uid="{E3DB2202-BBA2-1E49-A063-95D2C591BC42}"/>
    <hyperlink ref="B164" r:id="rId110" xr:uid="{E77D138F-086F-E746-9F1E-316E1587138E}"/>
    <hyperlink ref="C163" r:id="rId111" xr:uid="{5C05B2CE-D513-4948-948D-FFDEAD8C35D0}"/>
    <hyperlink ref="C164" r:id="rId112" xr:uid="{B25C7193-5B1C-0240-BF70-EEDB3CAD1F1B}"/>
    <hyperlink ref="D163" r:id="rId113" xr:uid="{55AAA0CA-F11F-EF46-BCA0-1F26F75BB3CC}"/>
    <hyperlink ref="D164" r:id="rId114" xr:uid="{8A4B6FE8-4A79-944B-9FFA-C2B01EBC1EE4}"/>
    <hyperlink ref="E163" r:id="rId115" xr:uid="{17BE6E62-D8D2-3D4C-87FD-D67A2EADD304}"/>
    <hyperlink ref="E164" r:id="rId116" xr:uid="{609965E3-75A8-6C4A-87ED-8D0AD8A65F32}"/>
    <hyperlink ref="F163" r:id="rId117" xr:uid="{21DF39F3-93EB-5E4F-B0B7-B80A14178C31}"/>
    <hyperlink ref="F164" r:id="rId118" xr:uid="{D4139BA2-3947-B84A-AAE0-576CFD983A1E}"/>
    <hyperlink ref="I163" r:id="rId119" xr:uid="{0789D909-A4BF-7E49-A5E0-1625F3360875}"/>
    <hyperlink ref="I164" r:id="rId120" xr:uid="{E9932956-A1D5-EA45-8FFB-ED0F70008962}"/>
    <hyperlink ref="J163" r:id="rId121" xr:uid="{85C38B6D-F7F8-024E-A15A-84147416FB52}"/>
    <hyperlink ref="J164" r:id="rId122" xr:uid="{1296B67F-5C7B-914A-B0F3-61062F5C1BCB}"/>
    <hyperlink ref="K163" r:id="rId123" xr:uid="{39F502B8-0E02-8141-9688-C378130728BF}"/>
    <hyperlink ref="K164" r:id="rId124" xr:uid="{67A6BD1E-F540-E840-9759-3C95EC98D075}"/>
    <hyperlink ref="L163" r:id="rId125" xr:uid="{6356DC8E-7CB7-A34D-AE02-984AACBFAE9C}"/>
    <hyperlink ref="L164" r:id="rId126" xr:uid="{451B9A6F-A1EA-2040-A188-F460C2755C3D}"/>
    <hyperlink ref="M163" r:id="rId127" xr:uid="{C3DDEC19-80CD-974B-8D62-858580D793D6}"/>
    <hyperlink ref="M164" r:id="rId128" xr:uid="{D0AF46F0-CA42-F34D-9506-25FC97B45246}"/>
    <hyperlink ref="P163" r:id="rId129" xr:uid="{1397A7B5-58E7-124D-9D87-412291AD54EF}"/>
    <hyperlink ref="P164" r:id="rId130" xr:uid="{1133F668-6B64-9342-884B-E7EA9A95F8E3}"/>
    <hyperlink ref="Q163" r:id="rId131" xr:uid="{CC68509F-A1AC-4249-923E-70C5F3DD6109}"/>
    <hyperlink ref="Q164" r:id="rId132" xr:uid="{423750D6-2426-074B-AC6E-DC90D60F200E}"/>
    <hyperlink ref="R163" r:id="rId133" xr:uid="{C730AC96-0D81-7140-9230-4084DC516690}"/>
    <hyperlink ref="R164" r:id="rId134" xr:uid="{A344CDDB-0BF8-D746-9F2A-F0258CFAFA4E}"/>
    <hyperlink ref="W163" r:id="rId135" xr:uid="{D2A7A318-EB88-AF40-A1DB-19763AC58EB6}"/>
    <hyperlink ref="W164" r:id="rId136" xr:uid="{2FDC19D8-1CD4-DD4E-AEDD-F3965055E65E}"/>
    <hyperlink ref="X163" r:id="rId137" xr:uid="{73D9E02D-84DF-444C-BABA-A4BB40117888}"/>
    <hyperlink ref="X164" r:id="rId138" xr:uid="{50C9DCD0-981A-374D-B8A7-1D80CB2C03BC}"/>
    <hyperlink ref="Y163" r:id="rId139" xr:uid="{4C8A106D-6429-6B47-95BA-0465C5C395A5}"/>
    <hyperlink ref="Y164" r:id="rId140" xr:uid="{FE9C2D31-CBB3-8D45-9767-ADB2D3D92E1C}"/>
    <hyperlink ref="AD163" r:id="rId141" xr:uid="{12CA052B-E7F4-3A40-879A-B2603CF284C2}"/>
    <hyperlink ref="AD164" r:id="rId142" xr:uid="{8F36163B-DF6A-054F-835B-EDB063BB2330}"/>
    <hyperlink ref="AE163" r:id="rId143" xr:uid="{080696A4-BFD9-0642-AA0E-340124572C2A}"/>
    <hyperlink ref="AE164" r:id="rId144" xr:uid="{39037E16-D7E0-E14A-8F5B-AE248347B183}"/>
    <hyperlink ref="AF163" r:id="rId145" xr:uid="{50C80450-A47F-064B-AFBB-6D1D0D6D7E0C}"/>
    <hyperlink ref="AF164" r:id="rId146" xr:uid="{0E08D637-3EFE-424E-B5D8-1681BE6B9CA9}"/>
    <hyperlink ref="AG163" r:id="rId147" xr:uid="{7B2A15E2-5729-434D-A783-2528B704E24E}"/>
    <hyperlink ref="AG164" r:id="rId148" xr:uid="{C2B9D6D9-0779-9A4F-937D-18847941C9D4}"/>
    <hyperlink ref="AM163" r:id="rId149" xr:uid="{CF143C50-DDD0-C24C-A24E-F9A2E8DF8F5A}"/>
    <hyperlink ref="AM164" r:id="rId150" xr:uid="{DE2EF883-AE57-1240-9059-C0A2461EB90E}"/>
    <hyperlink ref="AN163" r:id="rId151" xr:uid="{879061A7-E632-4B40-9EC7-898B0D7397E5}"/>
    <hyperlink ref="AN164" r:id="rId152" xr:uid="{C54FA820-8D8F-9741-B6AB-61F852470FF7}"/>
    <hyperlink ref="AO163" r:id="rId153" xr:uid="{D1827E63-C653-B84E-9C17-6D91BE5236F2}"/>
    <hyperlink ref="AO164" r:id="rId154" xr:uid="{28AC2F91-52BC-8C48-909F-5A278AEC27E8}"/>
    <hyperlink ref="AR163" r:id="rId155" xr:uid="{C438399F-6CA0-6341-AFE3-F672F59711D9}"/>
    <hyperlink ref="AR164" r:id="rId156" xr:uid="{80899FF6-F98F-E547-837E-749469B9110B}"/>
    <hyperlink ref="AS163" r:id="rId157" xr:uid="{C18E6B1B-0C89-1342-B056-CD8B548E5319}"/>
    <hyperlink ref="AS164" r:id="rId158" xr:uid="{7926D4DB-3468-E74B-A5B6-B5D5FC4CF2F0}"/>
    <hyperlink ref="AT163" r:id="rId159" xr:uid="{F71C234F-6C7C-F345-909E-103F01B849EC}"/>
    <hyperlink ref="AT164" r:id="rId160" xr:uid="{150CC629-5673-9642-9946-60A25FA7738E}"/>
    <hyperlink ref="AU163" r:id="rId161" xr:uid="{1F711EDE-7669-BE43-A0A0-9601200350D3}"/>
    <hyperlink ref="AU164" r:id="rId162" xr:uid="{CDEF89D2-87AA-8646-B9CC-06ACEB4B9FEF}"/>
    <hyperlink ref="AV163" r:id="rId163" xr:uid="{215A1057-A909-6D46-8FC5-7F9F775A1600}"/>
    <hyperlink ref="AV164" r:id="rId164" xr:uid="{59225313-57AE-4446-955A-4028CC85711B}"/>
    <hyperlink ref="BD163" r:id="rId165" xr:uid="{585C6F90-B136-CC44-950B-DB1B24C2DFFD}"/>
    <hyperlink ref="BD164" r:id="rId166" xr:uid="{698D4D01-9410-9848-87AB-E04CC98ADA1B}"/>
    <hyperlink ref="BE163" r:id="rId167" xr:uid="{5C7A1C34-056D-F944-A4FE-89470086B353}"/>
    <hyperlink ref="BE164" r:id="rId168" xr:uid="{D53E4E2E-A221-F548-83AC-63FB0A515702}"/>
    <hyperlink ref="BF163" r:id="rId169" xr:uid="{530E89A8-8487-3D41-B2E4-3C63F5267627}"/>
    <hyperlink ref="BF164" r:id="rId170" xr:uid="{FE80D6AF-7BC0-804B-BDAF-A0B65808664D}"/>
    <hyperlink ref="BG163" r:id="rId171" xr:uid="{7B5549A7-B175-3347-B1F8-E539139C6CC9}"/>
    <hyperlink ref="BG164" r:id="rId172" xr:uid="{D36BCD1B-729E-9341-98C6-9E76D5D04D2A}"/>
    <hyperlink ref="BH163" r:id="rId173" xr:uid="{1D38C96B-87A4-2D4E-9871-3C841B4CBCEE}"/>
    <hyperlink ref="BH164" r:id="rId174" xr:uid="{51CD4520-E555-8D41-BC34-8DFE3150DD56}"/>
    <hyperlink ref="BK163" r:id="rId175" xr:uid="{CC78B952-67DB-7C44-ABD3-9FA2495BB017}"/>
    <hyperlink ref="BK164" r:id="rId176" xr:uid="{062EB7A0-BF26-334B-AA3E-9EFFDF15FD48}"/>
    <hyperlink ref="BL163" r:id="rId177" xr:uid="{873E4417-542F-7841-ACB5-30013F9CE59A}"/>
    <hyperlink ref="BL164" r:id="rId178" xr:uid="{54FBA5F4-3EDD-FA44-AD6D-100D5E7798E7}"/>
    <hyperlink ref="BM163" r:id="rId179" xr:uid="{82B8EFDE-95C2-A347-A056-1D9A1E03CCEE}"/>
    <hyperlink ref="BM164" r:id="rId180" xr:uid="{CD876F56-EF9F-7B46-B47C-821513A83D72}"/>
    <hyperlink ref="BN163" r:id="rId181" xr:uid="{B62A9AC1-1F9B-B449-9E37-FEAA9A0109EF}"/>
    <hyperlink ref="BN164" r:id="rId182" xr:uid="{7626D700-EA85-7F4E-B0B0-1BB19F9F28FE}"/>
    <hyperlink ref="BO163" r:id="rId183" xr:uid="{9C435639-8AE1-4A4F-A948-56126696F783}"/>
    <hyperlink ref="BO164" r:id="rId184" xr:uid="{02F9207A-7880-A046-8360-2DE9510634AE}"/>
    <hyperlink ref="BT163" r:id="rId185" xr:uid="{10FB1487-858A-CD48-875D-54778B171257}"/>
    <hyperlink ref="BT164" r:id="rId186" xr:uid="{D85CFCB3-4F6D-ED42-BC5A-AA8A8C6D6B19}"/>
    <hyperlink ref="BU163" r:id="rId187" xr:uid="{2B3421B6-BF67-BF4A-A731-18DC241FA1CC}"/>
    <hyperlink ref="BU164" r:id="rId188" xr:uid="{3DA5B308-B6AF-2F42-B73F-8C7EDD887225}"/>
    <hyperlink ref="BV163" r:id="rId189" xr:uid="{3EE8F275-0EA6-6A41-82F4-30D865C17E49}"/>
    <hyperlink ref="BV164" r:id="rId190" xr:uid="{B127B94C-0D2E-FD48-B34C-73DA8E03E334}"/>
    <hyperlink ref="BY163" r:id="rId191" xr:uid="{9B522809-8C0C-0D4D-98A4-FA9D3B279286}"/>
    <hyperlink ref="BY164" r:id="rId192" xr:uid="{2291AB3B-D6D1-0B44-8C2B-430A09A6EB7E}"/>
    <hyperlink ref="BZ163" r:id="rId193" xr:uid="{7862C913-04E9-7742-B85F-5BEF8EEFA3D4}"/>
    <hyperlink ref="BZ164" r:id="rId194" xr:uid="{2259206E-5AEE-0C48-8C39-57FCB570C209}"/>
    <hyperlink ref="CF163" r:id="rId195" xr:uid="{02A80A4F-4661-7146-8A8F-CB518FB01C10}"/>
    <hyperlink ref="CF164" r:id="rId196" xr:uid="{E12D8C91-C5AC-EB43-A70B-89CFF8991A95}"/>
    <hyperlink ref="CG163" r:id="rId197" xr:uid="{71BAADD8-E05E-224A-AF1B-EE936A058F79}"/>
    <hyperlink ref="CG164" r:id="rId198" xr:uid="{42D4F961-5DF8-AB4A-A421-CB04CBDD7129}"/>
    <hyperlink ref="CH163" r:id="rId199" xr:uid="{AB9E837F-970C-A74B-AA46-F2C8C4200D22}"/>
    <hyperlink ref="CH164" r:id="rId200" xr:uid="{618DD225-267F-7C44-ADAE-5280AA8B870B}"/>
    <hyperlink ref="CI163" r:id="rId201" xr:uid="{E5A24E43-D681-5645-9466-9FDF9034F6CD}"/>
    <hyperlink ref="CI164" r:id="rId202" xr:uid="{8877C954-CEFB-3E4F-90B7-B330D1F6606F}"/>
    <hyperlink ref="CJ163" r:id="rId203" xr:uid="{9C69EC73-1587-7C4C-872C-DA2A799319D1}"/>
    <hyperlink ref="CJ164" r:id="rId204" xr:uid="{2F5074BC-05BE-D046-95D7-80128D656914}"/>
    <hyperlink ref="CM163" r:id="rId205" xr:uid="{C4EB3A84-8AD6-914A-AF16-CCB825CCA8FC}"/>
    <hyperlink ref="CM164" r:id="rId206" xr:uid="{BD53801A-EFFE-2740-8E02-CE600D7CD1DF}"/>
    <hyperlink ref="CN163" r:id="rId207" xr:uid="{763B74C1-599C-144F-8C38-8CBD382B9D39}"/>
    <hyperlink ref="CN164" r:id="rId208" xr:uid="{9FB9EED0-2C74-B845-80AF-97EC05BD840C}"/>
    <hyperlink ref="CO163" r:id="rId209" xr:uid="{E7B526F4-B74E-3248-9167-550A9C5EB274}"/>
    <hyperlink ref="CO164" r:id="rId210" xr:uid="{2712313E-30BF-DF46-A48A-4384E13C9511}"/>
    <hyperlink ref="CP163" r:id="rId211" xr:uid="{D654AF6B-EA30-7443-B53A-70BC60044691}"/>
    <hyperlink ref="CP164" r:id="rId212" xr:uid="{C5B8D822-F5FC-5B48-9508-4BD0FC634992}"/>
    <hyperlink ref="CT163" r:id="rId213" xr:uid="{30FE1C4D-EFEE-0048-AC91-356D74B5AAED}"/>
    <hyperlink ref="CT164" r:id="rId214" xr:uid="{26381923-C263-054E-A94D-C41938278FF5}"/>
    <hyperlink ref="CU163" r:id="rId215" xr:uid="{C7407202-A26D-EC47-B8FB-F15CF96D4650}"/>
    <hyperlink ref="CU164" r:id="rId216" xr:uid="{2A3AAC39-0490-3A4B-A4B4-5E7799619507}"/>
    <hyperlink ref="AO59" r:id="rId217" display="https://www.sec.gov/Archives/edgar/data/1327567/000132756717000027/panw-7312017x10k.htm" xr:uid="{F8686AB4-1798-C64D-8EBA-68727B0F64C6}"/>
    <hyperlink ref="AO58" r:id="rId218" display="https://www.sec.gov/Archives/edgar/data/1327567/000132756717000027/0001327567-17-000027-index.html" xr:uid="{373745B6-85C5-CB49-A782-31A5B6249F6D}"/>
    <hyperlink ref="AN59" r:id="rId219" display="https://www.sec.gov/Archives/edgar/data/1327567/000132756718000024/panw-7312018x10k.htm" xr:uid="{0F7FFB5D-1D77-794F-8A72-9AF6EC34B465}"/>
    <hyperlink ref="AN58" r:id="rId220" display="https://www.sec.gov/Archives/edgar/data/1327567/000132756718000024/0001327567-18-000024-index.html" xr:uid="{3383FD8A-D10F-2046-81E6-CD668352CD1B}"/>
    <hyperlink ref="AM59" r:id="rId221" display="https://www.sec.gov/Archives/edgar/data/1327567/000132756719000032/panw-7312019x10k.htm" xr:uid="{09F3002D-66D2-BD42-A20D-B0D02E8A559A}"/>
    <hyperlink ref="AM58" r:id="rId222" display="https://www.sec.gov/Archives/edgar/data/1327567/000132756719000032/0001327567-19-000032-index.html" xr:uid="{E81641B4-1465-2443-AEE6-104AA6F7A696}"/>
    <hyperlink ref="AL59" r:id="rId223" display="https://www.sec.gov/Archives/edgar/data/1327567/000132756720000032/panw-20200731.htm" xr:uid="{3D40B5BD-3676-2341-9C35-89B6AD259BF3}"/>
    <hyperlink ref="AL58" r:id="rId224" display="https://www.sec.gov/Archives/edgar/data/1327567/000132756720000032/0001327567-20-000032-index.htm" xr:uid="{4038EF62-51DE-174D-BF2E-4D5C93D15076}"/>
    <hyperlink ref="AK59" r:id="rId225" display="https://www.sec.gov/Archives/edgar/data/1327567/000132756721000029/panw-20210731.htm" xr:uid="{1B672700-ADF3-5D41-9BA7-BD4048485E88}"/>
    <hyperlink ref="AK58" r:id="rId226" display="https://www.sec.gov/Archives/edgar/data/1327567/000132756721000029/0001327567-21-000029-index.htm" xr:uid="{8E5CC5EB-3F65-A44C-A4BA-6082B1193092}"/>
    <hyperlink ref="DM59" r:id="rId227" xr:uid="{D2BB0CD2-6B13-0A4F-8BC0-2B9C3A632BA2}"/>
    <hyperlink ref="DE58" r:id="rId228" xr:uid="{95BB31DC-68AC-C246-801C-DF8EF30F0B3B}"/>
    <hyperlink ref="DL59" r:id="rId229" xr:uid="{A1C09F6F-810A-AC4C-A22B-CAE4AB4640B0}"/>
    <hyperlink ref="DD58" r:id="rId230" xr:uid="{4A805462-D189-7343-8FB0-BF6B101D294B}"/>
    <hyperlink ref="DK59" r:id="rId231" xr:uid="{D3D72C82-4DED-0143-AF98-F50610FE37DB}"/>
    <hyperlink ref="DC58" r:id="rId232" xr:uid="{01F8C34C-9F1B-2040-A476-04360B0AACD7}"/>
    <hyperlink ref="DJ59" r:id="rId233" xr:uid="{197093DA-64CE-D042-AF52-A29FE9432763}"/>
    <hyperlink ref="DB58" r:id="rId234" xr:uid="{B6EA109D-A70D-E645-933B-70D58BD1EE87}"/>
    <hyperlink ref="DI59" r:id="rId235" xr:uid="{76DE8623-3C99-0245-93E3-517DECE42048}"/>
    <hyperlink ref="DA58" r:id="rId236" xr:uid="{FE0885DE-B55B-F445-9C35-A409568BB267}"/>
    <hyperlink ref="DC59" r:id="rId237" xr:uid="{3FEC3542-C9E4-3144-83E5-2CBB1599A031}"/>
    <hyperlink ref="CU58" r:id="rId238" display="https://www.sec.gov/Archives/edgar/data/1773383/000177338320000053/0001773383-20-000053-index.htm" xr:uid="{18C63ABE-7380-E740-89A1-DB9862F33D26}"/>
    <hyperlink ref="DB59" r:id="rId239" xr:uid="{CA9C57CC-1B35-3049-A9FA-5379E9A0513D}"/>
    <hyperlink ref="CT58" r:id="rId240" display="https://www.sec.gov/Archives/edgar/data/1773383/000177338321000054/0001773383-21-000054-index.htm" xr:uid="{3F3CED61-CBB7-C347-BEE8-195994AB9817}"/>
    <hyperlink ref="CY59" r:id="rId241" xr:uid="{13138908-A2BB-9C40-84CD-32F04836429F}"/>
    <hyperlink ref="CQ58" r:id="rId242" display="https://www.sec.gov/Archives/edgar/data/1598110/000117891318000853/0001178913-18-000853-index.html" xr:uid="{BD39C1E8-75B2-7A4E-9BDA-A9389468185C}"/>
    <hyperlink ref="CX59" r:id="rId243" display="https://www.sec.gov/Archives/edgar/data/1598110/000117891319000824/zk1922792.htm" xr:uid="{0E928F9A-652F-2041-973E-08AB6529160D}"/>
    <hyperlink ref="CP58" r:id="rId244" display="https://www.sec.gov/Archives/edgar/data/1598110/000117891319000824/0001178913-19-000824-index.html" xr:uid="{9E001126-4AC8-484C-9BA3-5A98E099EB02}"/>
    <hyperlink ref="CW59" r:id="rId245" display="https://www.sec.gov/Archives/edgar/data/1598110/000117891320000737/cybr20f2019.htm" xr:uid="{EBA35813-9412-4549-8BED-6C1138BEC013}"/>
    <hyperlink ref="CO58" r:id="rId246" display="https://www.sec.gov/Archives/edgar/data/1598110/000117891320000737/0001178913-20-000737-index.html" xr:uid="{FB2196F3-E7B7-D044-A3EF-ECAC88C8B191}"/>
    <hyperlink ref="CR59" r:id="rId247" display="https://www.sec.gov/Archives/edgar/data/1560327/000156032718000032/rapid710-k.htm" xr:uid="{8702E949-B60D-094B-BE3A-146BAB8AA2AC}"/>
    <hyperlink ref="CJ58" r:id="rId248" xr:uid="{D3EBE977-FA5D-8E4F-BDB4-D0886ED18A8E}"/>
    <hyperlink ref="CQ59" r:id="rId249" display="https://www.sec.gov/Archives/edgar/data/1560327/000156032719000046/rapid7201810-k.htm" xr:uid="{AD938D9F-987D-9042-BB2E-77CCBEED62D1}"/>
    <hyperlink ref="CI58" r:id="rId250" xr:uid="{A21C5879-846D-F74C-9BCC-D82DB16798A9}"/>
    <hyperlink ref="CP59" r:id="rId251" display="https://www.sec.gov/Archives/edgar/data/1560327/000156032720000046/rp-20191231.htm" xr:uid="{00A4178E-883B-E44D-B2DD-1D8360342977}"/>
    <hyperlink ref="CH58" r:id="rId252" xr:uid="{03635BE0-00F1-9D42-A583-0D6AA6977842}"/>
    <hyperlink ref="CO59" r:id="rId253" display="https://www.sec.gov/Archives/edgar/data/1560327/000156032721000043/rp-20201231.htm" xr:uid="{AFA5BDE8-E641-4F45-85F4-05DA8820973D}"/>
    <hyperlink ref="CG58" r:id="rId254" xr:uid="{35F80FF2-A36D-954B-A6C9-42058AB2506A}"/>
    <hyperlink ref="CN59" r:id="rId255" display="https://www.sec.gov/Archives/edgar/data/1560327/000156032722000026/rp-20211231.htm" xr:uid="{84397E56-E3C9-DE47-B990-984065D6644B}"/>
    <hyperlink ref="CF58" r:id="rId256" xr:uid="{B6182AC6-58E8-0C44-AC28-AD2FB0B23708}"/>
    <hyperlink ref="CH59" r:id="rId257" display="https://www.sec.gov/Archives/edgar/data/1773383/000177338320000053/dynatrace10-kfy20.htm" xr:uid="{BA39189B-371A-F648-AE81-A81D3EFB1E96}"/>
    <hyperlink ref="BZ58" r:id="rId258" xr:uid="{8C118AE0-0D30-6543-9FD4-1B138DF915CB}"/>
    <hyperlink ref="CG59" r:id="rId259" display="https://www.sec.gov/Archives/edgar/data/1773383/000177338321000054/dt-20210331.htm" xr:uid="{BA63F087-E31D-0945-B34F-2885230435B5}"/>
    <hyperlink ref="BY58" r:id="rId260" xr:uid="{EEC12B7E-362A-7B45-A99B-A84086622B5C}"/>
    <hyperlink ref="CD59" r:id="rId261" xr:uid="{75DCE1F5-EABF-FF4C-B647-A16D7712D901}"/>
    <hyperlink ref="BV58" r:id="rId262" xr:uid="{1BEED7AF-3AC5-094E-B0CE-D10BB06BC981}"/>
    <hyperlink ref="CC59" r:id="rId263" xr:uid="{000853AD-E33A-5044-AF8F-BA4F79D04B76}"/>
    <hyperlink ref="BU58" r:id="rId264" xr:uid="{35E825DB-62B2-664F-87DA-DAA49C138337}"/>
    <hyperlink ref="CB59" r:id="rId265" xr:uid="{C1DDD9C8-9655-E94F-A7EC-353794E4D517}"/>
    <hyperlink ref="BT58" r:id="rId266" xr:uid="{3C89EDCB-C73B-DA4C-8DE4-EA892F5B15DC}"/>
    <hyperlink ref="BW59" r:id="rId267" xr:uid="{84D4D971-267A-9C43-8418-15734841CC45}"/>
    <hyperlink ref="BO58" r:id="rId268" xr:uid="{4B547B9B-F3FF-D946-9D45-0323F589AA9A}"/>
    <hyperlink ref="BV59" r:id="rId269" xr:uid="{10257905-1975-BB42-B445-365AB439CFE3}"/>
    <hyperlink ref="BN58" r:id="rId270" xr:uid="{A78A2BAE-D654-D94D-A67C-87DD4739848B}"/>
    <hyperlink ref="BU59" r:id="rId271" xr:uid="{D52AECFE-1C6C-DC43-A4A4-9842EBABB7A2}"/>
    <hyperlink ref="BM58" r:id="rId272" xr:uid="{DB293F65-BCB1-124A-AF96-190BF58725FE}"/>
    <hyperlink ref="BT59" r:id="rId273" xr:uid="{E7937869-4AD4-1248-B04C-EF1A89ACE87C}"/>
    <hyperlink ref="BL58" r:id="rId274" xr:uid="{5ECF3FCF-1E62-D14B-A1CB-6AFB9FF8B61C}"/>
    <hyperlink ref="BS59" r:id="rId275" xr:uid="{4319FA05-26AF-4642-AB7E-61232285F6B5}"/>
    <hyperlink ref="BK58" r:id="rId276" xr:uid="{D0A95492-A3E8-EE42-BA06-89F1A1E4379E}"/>
    <hyperlink ref="BH59" r:id="rId277" xr:uid="{15F27D6E-43D4-234B-B84B-15265AB0B3C2}"/>
    <hyperlink ref="BH58" r:id="rId278" xr:uid="{3B98DCE5-8853-6842-B148-64EFF586C90A}"/>
    <hyperlink ref="BG59" r:id="rId279" xr:uid="{BDDCD2A3-6A9B-6C44-8538-849195B73945}"/>
    <hyperlink ref="BG58" r:id="rId280" xr:uid="{F7FA6613-9E8B-1D46-911A-CEABA4A3B8A2}"/>
    <hyperlink ref="BF59" r:id="rId281" xr:uid="{C7FAD9C2-F43B-E444-B2C5-C62C550CF3ED}"/>
    <hyperlink ref="BF58" r:id="rId282" xr:uid="{0B14C4A3-9E74-0245-B768-FEA0B3EB7409}"/>
    <hyperlink ref="BE59" r:id="rId283" xr:uid="{46736F56-261A-954E-A7EB-85B0796CC659}"/>
    <hyperlink ref="BE58" r:id="rId284" xr:uid="{DD082852-9BB4-4B49-AE0A-5FD44621DBAD}"/>
    <hyperlink ref="BD59" r:id="rId285" xr:uid="{24BA57D3-5B3C-0648-A6DC-79508FC4BB7F}"/>
    <hyperlink ref="BD58" r:id="rId286" xr:uid="{3A9265C0-4FF8-6A43-B1B1-C35A43A5697B}"/>
    <hyperlink ref="AV59" r:id="rId287" xr:uid="{87FEC64E-1942-4B4F-A6D5-51E79F549216}"/>
    <hyperlink ref="AV58" r:id="rId288" xr:uid="{CDFCD567-46EE-C041-AD56-0744515B77FE}"/>
    <hyperlink ref="AU59" r:id="rId289" xr:uid="{8DDAA51C-7666-7940-B55D-9741105DB969}"/>
    <hyperlink ref="AU58" r:id="rId290" xr:uid="{C6321C7C-5D7F-6F4D-AA43-DF31281AB7E6}"/>
    <hyperlink ref="AT59" r:id="rId291" xr:uid="{9E28717A-BD72-414E-8ECE-92D38536610A}"/>
    <hyperlink ref="AT58" r:id="rId292" xr:uid="{EDDF23E2-A312-A44A-A0E1-9AC96AA03B17}"/>
    <hyperlink ref="AS59" r:id="rId293" xr:uid="{BB80BBF4-601B-C942-AF55-6E5250B09772}"/>
    <hyperlink ref="AS58" r:id="rId294" xr:uid="{228B0A50-34B2-F744-A353-76B65EB0AFC4}"/>
    <hyperlink ref="AR59" r:id="rId295" xr:uid="{1AB1269B-15FF-6944-B9C7-7A9AA7A97DCC}"/>
    <hyperlink ref="AR58" r:id="rId296" xr:uid="{530D59D8-187C-3D4A-A713-3673DD32F481}"/>
    <hyperlink ref="AG59" r:id="rId297" xr:uid="{586C0A94-33CD-C842-9076-8D8ADB6E157A}"/>
    <hyperlink ref="AG58" r:id="rId298" xr:uid="{504D485E-B4C9-A047-B9EC-8381B12A7991}"/>
    <hyperlink ref="AF59" r:id="rId299" xr:uid="{C1A149D5-0C8C-5C44-9914-4BDC144DCD30}"/>
    <hyperlink ref="AF58" r:id="rId300" xr:uid="{F4710633-255F-CE4E-8069-26AF6CB09E95}"/>
    <hyperlink ref="AE59" r:id="rId301" xr:uid="{CAD28EEE-A1B9-BD43-BAF2-781AF487625B}"/>
    <hyperlink ref="AE58" r:id="rId302" xr:uid="{F297E5C9-22C4-5540-AD67-A4DB444AE9CC}"/>
    <hyperlink ref="AD59" r:id="rId303" xr:uid="{F3F346B3-0248-204A-9415-0292BC6B0101}"/>
    <hyperlink ref="AD58" r:id="rId304" xr:uid="{93A5DC59-2E01-3441-AF5B-C9DD92163B0B}"/>
    <hyperlink ref="Y59" r:id="rId305" xr:uid="{0F3B3DB8-D66E-AC4D-8E41-057C9F803F17}"/>
    <hyperlink ref="Y58" r:id="rId306" xr:uid="{51A8BC41-9446-5143-AB9C-504E339ACA0B}"/>
    <hyperlink ref="X59" r:id="rId307" xr:uid="{2C7DF8AE-DD1D-204B-B371-0F20BCFFCF02}"/>
    <hyperlink ref="X58" r:id="rId308" xr:uid="{B5B9D3EF-9D0A-284F-9022-5659F8024632}"/>
    <hyperlink ref="W59" r:id="rId309" xr:uid="{482AA303-6823-434F-A45F-DBD0A48A7287}"/>
    <hyperlink ref="W58" r:id="rId310" xr:uid="{69B2244F-E185-3A46-B950-BB27A9DF887C}"/>
    <hyperlink ref="R59" r:id="rId311" xr:uid="{6D05101E-00EC-DD4E-9CEC-D21EF8051755}"/>
    <hyperlink ref="R58" r:id="rId312" xr:uid="{AED21E58-1CC8-464B-BA40-9A5A39472014}"/>
    <hyperlink ref="Q59" r:id="rId313" xr:uid="{745C6719-B354-6649-91FB-E9F74DBCF6D8}"/>
    <hyperlink ref="Q58" r:id="rId314" xr:uid="{5CC40014-279A-C247-8BDE-55130E9974DD}"/>
    <hyperlink ref="P59" r:id="rId315" xr:uid="{B16EFFFC-3835-914B-AFFA-9DCB26BAAC84}"/>
    <hyperlink ref="P58" r:id="rId316" xr:uid="{619A7E9E-B0F6-3B42-A306-C874D8F195A1}"/>
    <hyperlink ref="M59" r:id="rId317" xr:uid="{CAB4BBDD-F09A-9E41-A0F0-FEEA1F4A4633}"/>
    <hyperlink ref="M58" r:id="rId318" xr:uid="{03F24E42-41B9-9E46-8979-F62082C3374A}"/>
    <hyperlink ref="L59" r:id="rId319" xr:uid="{CB1AB08D-5A60-754F-BCDB-7EB17D273AF1}"/>
    <hyperlink ref="L58" r:id="rId320" xr:uid="{16B4FB39-2AFF-664D-8C46-B910A8F7EB22}"/>
    <hyperlink ref="K59" r:id="rId321" xr:uid="{D012F4B2-05B2-9A4D-A1DB-5B08AFA3DA7B}"/>
    <hyperlink ref="K58" r:id="rId322" xr:uid="{D1F099E3-1B1D-8947-A518-083F1CFC2D45}"/>
    <hyperlink ref="J59" r:id="rId323" xr:uid="{2BBE6DCB-1B3E-104F-97A3-F305C8F1EB27}"/>
    <hyperlink ref="J58" r:id="rId324" xr:uid="{8302529B-8B46-C94D-8C41-AA439A75E844}"/>
    <hyperlink ref="I59" r:id="rId325" xr:uid="{448E0188-FFC1-0B4C-B9D7-55DF5C6DE297}"/>
    <hyperlink ref="I58" r:id="rId326" xr:uid="{4FD3004E-87EE-AC43-80D0-76CA3D4A39B1}"/>
    <hyperlink ref="F59" r:id="rId327" xr:uid="{3F4B4BB9-9539-DE44-9CE6-42CD3CC4F093}"/>
    <hyperlink ref="F58" r:id="rId328" xr:uid="{2E8B3E3F-54EC-444A-BE10-B0153BF4969D}"/>
    <hyperlink ref="E59" r:id="rId329" xr:uid="{3800A7DF-E13E-7E4F-8391-CA9C26BA9D86}"/>
    <hyperlink ref="E58" r:id="rId330" xr:uid="{81C0FE91-0B80-E04A-B961-64D535D55302}"/>
    <hyperlink ref="D59" r:id="rId331" xr:uid="{ABFD6663-26BC-1440-AFB2-042EFABDA36D}"/>
    <hyperlink ref="D58" r:id="rId332" xr:uid="{131361C5-43B2-944A-B8A1-818F392E7F81}"/>
    <hyperlink ref="C59" r:id="rId333" xr:uid="{8E92B86D-D003-CE4A-A102-B1EA42734616}"/>
    <hyperlink ref="C58" r:id="rId334" xr:uid="{3CB07B1E-FA79-474B-AB51-6B8D6A465958}"/>
    <hyperlink ref="B59" r:id="rId335" xr:uid="{10DA24B6-152B-7347-8388-6B337C1490D6}"/>
    <hyperlink ref="B58" r:id="rId336" xr:uid="{6F44D4CA-B05A-3748-8D97-7F513BC3AF37}"/>
  </hyperlinks>
  <pageMargins left="0.7" right="0.7" top="0.75" bottom="0.75" header="0.3" footer="0.3"/>
  <pageSetup orientation="portrait" horizontalDpi="0" verticalDpi="0"/>
  <ignoredErrors>
    <ignoredError sqref="M13:S13 AE1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E155" sqref="E155"/>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7">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374" t="s">
        <v>148</v>
      </c>
      <c r="C9" s="374"/>
      <c r="D9" s="374"/>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374" t="s">
        <v>158</v>
      </c>
      <c r="C16" s="374"/>
      <c r="D16" s="374"/>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373" t="s">
        <v>20</v>
      </c>
      <c r="R29" s="373"/>
      <c r="S29" s="373"/>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8">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372" t="s">
        <v>119</v>
      </c>
      <c r="C62" s="372"/>
      <c r="D62" s="372"/>
      <c r="E62" s="372"/>
      <c r="F62" s="372"/>
      <c r="G62" s="372"/>
      <c r="H62" s="372"/>
      <c r="I62" s="372"/>
      <c r="J62" s="372"/>
      <c r="K62" s="372"/>
      <c r="L62" s="372"/>
      <c r="M62" s="372"/>
      <c r="N62" s="372"/>
      <c r="O62" s="372"/>
      <c r="Q62" s="138" t="s">
        <v>120</v>
      </c>
      <c r="R62" s="138" t="s">
        <v>121</v>
      </c>
      <c r="S62" s="138" t="s">
        <v>122</v>
      </c>
    </row>
    <row r="63" spans="2:23" ht="16" x14ac:dyDescent="0.2">
      <c r="B63" s="70"/>
      <c r="Q63" s="71">
        <v>0</v>
      </c>
      <c r="R63" s="95">
        <f>J157+J159</f>
        <v>48.522001000000003</v>
      </c>
      <c r="S63" s="95">
        <f>J135</f>
        <v>137.328003</v>
      </c>
    </row>
    <row r="64" spans="2:23" ht="16" x14ac:dyDescent="0.2">
      <c r="C64" s="375" t="s">
        <v>123</v>
      </c>
      <c r="D64" s="375"/>
      <c r="E64" s="375"/>
      <c r="F64" s="375"/>
      <c r="G64" s="375"/>
      <c r="K64" s="375" t="s">
        <v>124</v>
      </c>
      <c r="L64" s="375"/>
      <c r="M64" s="375"/>
      <c r="N64" s="375"/>
      <c r="O64" s="375"/>
      <c r="Q64" s="97">
        <f t="shared" ref="Q64" si="17">Q63</f>
        <v>0</v>
      </c>
      <c r="R64" s="96">
        <f t="shared" ref="R64:S67" si="18">R63</f>
        <v>48.522001000000003</v>
      </c>
      <c r="S64" s="96">
        <f t="shared" si="18"/>
        <v>137.328003</v>
      </c>
    </row>
    <row r="65" spans="2:22" ht="13" x14ac:dyDescent="0.15">
      <c r="C65" s="370" t="s">
        <v>125</v>
      </c>
      <c r="D65" s="370"/>
      <c r="E65" s="370"/>
      <c r="F65" s="370"/>
      <c r="G65" s="370"/>
      <c r="K65" s="370" t="s">
        <v>125</v>
      </c>
      <c r="L65" s="370"/>
      <c r="M65" s="370"/>
      <c r="N65" s="370"/>
      <c r="O65" s="370"/>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376" t="s">
        <v>126</v>
      </c>
      <c r="D73" s="376"/>
      <c r="E73" s="376"/>
      <c r="F73" s="376"/>
      <c r="G73" s="376"/>
      <c r="H73" s="81"/>
      <c r="I73" s="82"/>
      <c r="J73" s="82"/>
      <c r="K73" s="376" t="s">
        <v>127</v>
      </c>
      <c r="L73" s="376"/>
      <c r="M73" s="376"/>
      <c r="N73" s="376"/>
      <c r="O73" s="376"/>
    </row>
    <row r="74" spans="2:22" ht="16" x14ac:dyDescent="0.2">
      <c r="C74" s="371" t="s">
        <v>125</v>
      </c>
      <c r="D74" s="371"/>
      <c r="E74" s="371"/>
      <c r="F74" s="371"/>
      <c r="G74" s="371"/>
      <c r="H74" s="81"/>
      <c r="I74" s="82"/>
      <c r="J74" s="82"/>
      <c r="K74" s="371" t="s">
        <v>125</v>
      </c>
      <c r="L74" s="371"/>
      <c r="M74" s="371"/>
      <c r="N74" s="371"/>
      <c r="O74" s="371"/>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372" t="s">
        <v>132</v>
      </c>
      <c r="C84" s="372"/>
      <c r="D84" s="372"/>
      <c r="E84" s="372"/>
      <c r="F84" s="372"/>
      <c r="G84" s="372"/>
      <c r="H84" s="372"/>
      <c r="I84" s="372"/>
      <c r="J84" s="372"/>
      <c r="K84" s="372"/>
      <c r="L84" s="372"/>
      <c r="M84" s="372"/>
      <c r="N84" s="372"/>
      <c r="O84" s="372"/>
      <c r="Q84" s="372" t="s">
        <v>145</v>
      </c>
      <c r="R84" s="372"/>
      <c r="S84" s="372"/>
    </row>
    <row r="85" spans="2:19" ht="13" x14ac:dyDescent="0.15"/>
    <row r="86" spans="2:19" ht="16" x14ac:dyDescent="0.2">
      <c r="C86" s="375" t="s">
        <v>133</v>
      </c>
      <c r="D86" s="375"/>
      <c r="E86" s="375"/>
      <c r="F86" s="375"/>
      <c r="G86" s="375"/>
      <c r="K86" s="375" t="s">
        <v>124</v>
      </c>
      <c r="L86" s="375"/>
      <c r="M86" s="375"/>
      <c r="N86" s="375"/>
      <c r="O86" s="375"/>
      <c r="Q86" s="1" t="s">
        <v>154</v>
      </c>
      <c r="S86" s="16">
        <f>AVERAGE(T135:Y135)</f>
        <v>20.64471968741417</v>
      </c>
    </row>
    <row r="87" spans="2:19" ht="13" x14ac:dyDescent="0.15">
      <c r="C87" s="370" t="s">
        <v>134</v>
      </c>
      <c r="D87" s="370"/>
      <c r="E87" s="370"/>
      <c r="F87" s="370"/>
      <c r="G87" s="370"/>
      <c r="K87" s="370" t="s">
        <v>134</v>
      </c>
      <c r="L87" s="370"/>
      <c r="M87" s="370"/>
      <c r="N87" s="370"/>
      <c r="O87" s="370"/>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376" t="s">
        <v>126</v>
      </c>
      <c r="D95" s="376"/>
      <c r="E95" s="376"/>
      <c r="F95" s="376"/>
      <c r="G95" s="376"/>
      <c r="H95" s="81"/>
      <c r="I95" s="83"/>
      <c r="J95" s="83"/>
      <c r="K95" s="376" t="s">
        <v>127</v>
      </c>
      <c r="L95" s="376"/>
      <c r="M95" s="376"/>
      <c r="N95" s="376"/>
      <c r="O95" s="376"/>
    </row>
    <row r="96" spans="2:19" ht="16" x14ac:dyDescent="0.2">
      <c r="C96" s="371" t="s">
        <v>134</v>
      </c>
      <c r="D96" s="371"/>
      <c r="E96" s="371"/>
      <c r="F96" s="371"/>
      <c r="G96" s="371"/>
      <c r="H96" s="81"/>
      <c r="I96" s="83"/>
      <c r="J96" s="83"/>
      <c r="K96" s="371" t="s">
        <v>134</v>
      </c>
      <c r="L96" s="371"/>
      <c r="M96" s="371"/>
      <c r="N96" s="371"/>
      <c r="O96" s="371"/>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373" t="s">
        <v>44</v>
      </c>
      <c r="R107" s="373"/>
      <c r="S107" s="373"/>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373" t="s">
        <v>128</v>
      </c>
      <c r="R132" s="373"/>
      <c r="S132" s="373"/>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373" t="s">
        <v>44</v>
      </c>
      <c r="R141" s="373"/>
      <c r="S141" s="373"/>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373" t="s">
        <v>44</v>
      </c>
      <c r="R176" s="373"/>
      <c r="S176" s="373"/>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D918E-2AF6-B542-A123-4C5159B2199E}">
  <dimension ref="A1"/>
  <sheetViews>
    <sheetView workbookViewId="0">
      <selection activeCell="J83" sqref="J83"/>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Snapshot</vt:lpstr>
      <vt:lpstr>Ratios</vt:lpstr>
      <vt:lpstr>Financials</vt:lpstr>
      <vt:lpstr>QLYS- value</vt:lpstr>
      <vt:lpstr>FORTINET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2022-04-23T20:15:00Z</dcterms:modified>
  <cp:category/>
</cp:coreProperties>
</file>