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defaultThemeVersion="166925"/>
  <mc:AlternateContent xmlns:mc="http://schemas.openxmlformats.org/markup-compatibility/2006">
    <mc:Choice Requires="x15">
      <x15ac:absPath xmlns:x15ac="http://schemas.microsoft.com/office/spreadsheetml/2010/11/ac" url="/Users/vl/Desktop/PycharmProjects/GitHub/Fundamental/"/>
    </mc:Choice>
  </mc:AlternateContent>
  <xr:revisionPtr revIDLastSave="0" documentId="13_ncr:1_{D7A1E58E-7CCB-5C44-8F6E-E20CCDB11F0C}" xr6:coauthVersionLast="47" xr6:coauthVersionMax="47" xr10:uidLastSave="{00000000-0000-0000-0000-000000000000}"/>
  <bookViews>
    <workbookView xWindow="55980" yWindow="500" windowWidth="40400" windowHeight="28300" xr2:uid="{00000000-000D-0000-FFFF-FFFF00000000}"/>
  </bookViews>
  <sheets>
    <sheet name="Comps" sheetId="6" r:id="rId1"/>
    <sheet name="Financials" sheetId="3" r:id="rId2"/>
    <sheet name="QLYS-US" sheetId="2" r:id="rId3"/>
  </sheets>
  <definedNames>
    <definedName name="_xlnm._FilterDatabase" localSheetId="0" hidden="1">Comps!$C$7:$AD$22</definedName>
    <definedName name="_xlnm._FilterDatabase" localSheetId="1" hidden="1">Financials!$A$5:$AD$20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Y20" i="3" l="1"/>
  <c r="Y6" i="3"/>
  <c r="Y18" i="3"/>
  <c r="Y14" i="3"/>
  <c r="Y13" i="3"/>
  <c r="Y8" i="3"/>
  <c r="Y9" i="3"/>
  <c r="Y10" i="3"/>
  <c r="Y11" i="3"/>
  <c r="Y12" i="3"/>
  <c r="Y15" i="3"/>
  <c r="Y16" i="3"/>
  <c r="Y17" i="3"/>
  <c r="Y19" i="3"/>
  <c r="Y7" i="3"/>
  <c r="Z20" i="3"/>
  <c r="Z19" i="3"/>
  <c r="Z18" i="3"/>
  <c r="Z17" i="3"/>
  <c r="Z16" i="3"/>
  <c r="Z15" i="3"/>
  <c r="Z14" i="3"/>
  <c r="Z13" i="3"/>
  <c r="Z12" i="3"/>
  <c r="Z11" i="3"/>
  <c r="Z10" i="3"/>
  <c r="Z9" i="3"/>
  <c r="Z8" i="3"/>
  <c r="Z7" i="3"/>
  <c r="Z6" i="3"/>
  <c r="AA7" i="3"/>
  <c r="AA6" i="3"/>
  <c r="AB6" i="3"/>
  <c r="AC6" i="3"/>
  <c r="AD6" i="3"/>
  <c r="AB7" i="3"/>
  <c r="AC7" i="3"/>
  <c r="AD7" i="3"/>
  <c r="AA8" i="3"/>
  <c r="AB8" i="3"/>
  <c r="AC8" i="3"/>
  <c r="AD8" i="3"/>
  <c r="AA9" i="3"/>
  <c r="AB9" i="3"/>
  <c r="AC9" i="3"/>
  <c r="AD9" i="3"/>
  <c r="AA10" i="3"/>
  <c r="AB10" i="3"/>
  <c r="AC10" i="3"/>
  <c r="AD10" i="3"/>
  <c r="AA11" i="3"/>
  <c r="AB11" i="3"/>
  <c r="AC11" i="3"/>
  <c r="AD11" i="3"/>
  <c r="AA12" i="3"/>
  <c r="AB12" i="3"/>
  <c r="AC12" i="3"/>
  <c r="AD12" i="3"/>
  <c r="AA13" i="3"/>
  <c r="AB13" i="3"/>
  <c r="AA14" i="3"/>
  <c r="AB14" i="3"/>
  <c r="AC14" i="3"/>
  <c r="AD14" i="3"/>
  <c r="AA15" i="3"/>
  <c r="AB15" i="3"/>
  <c r="AC15" i="3"/>
  <c r="AD15" i="3"/>
  <c r="AA16" i="3"/>
  <c r="AB16" i="3"/>
  <c r="AC16" i="3"/>
  <c r="AD16" i="3"/>
  <c r="AA17" i="3"/>
  <c r="AB17" i="3"/>
  <c r="AC17" i="3"/>
  <c r="AD17" i="3"/>
  <c r="AA18" i="3"/>
  <c r="AB18" i="3"/>
  <c r="AC18" i="3"/>
  <c r="AD18" i="3"/>
  <c r="AA19" i="3"/>
  <c r="AB19" i="3"/>
  <c r="AC19" i="3"/>
  <c r="AD19" i="3"/>
  <c r="AA20" i="3"/>
  <c r="AB20" i="3"/>
  <c r="AC20" i="3"/>
  <c r="AD20" i="3"/>
  <c r="S6" i="3"/>
  <c r="S7" i="3"/>
  <c r="S8" i="3"/>
  <c r="S9" i="3"/>
  <c r="S10" i="3"/>
  <c r="S11" i="3"/>
  <c r="S12" i="3"/>
  <c r="S13" i="3"/>
  <c r="S14" i="3"/>
  <c r="S15" i="3"/>
  <c r="S16" i="3"/>
  <c r="S17" i="3"/>
  <c r="S18" i="3"/>
  <c r="S19" i="3"/>
  <c r="S20" i="3"/>
  <c r="M6" i="3"/>
  <c r="CT71" i="3"/>
  <c r="CM71" i="3"/>
  <c r="CF71" i="3"/>
  <c r="BY71" i="3"/>
  <c r="BR71" i="3"/>
  <c r="BK71" i="3"/>
  <c r="C20" i="3"/>
  <c r="C19" i="3"/>
  <c r="C18" i="3"/>
  <c r="C17" i="3"/>
  <c r="C16" i="3"/>
  <c r="C15" i="3"/>
  <c r="C14" i="3"/>
  <c r="C13" i="3"/>
  <c r="AY71" i="3"/>
  <c r="AR71" i="3"/>
  <c r="C12" i="3" s="1"/>
  <c r="BD71" i="3"/>
  <c r="AK71" i="3"/>
  <c r="C11" i="3" s="1"/>
  <c r="C10" i="3"/>
  <c r="AD71" i="3"/>
  <c r="C9" i="3"/>
  <c r="W71" i="3"/>
  <c r="P71" i="3"/>
  <c r="I71" i="3"/>
  <c r="B71" i="3"/>
  <c r="C6" i="3" s="1"/>
  <c r="AK70" i="3"/>
  <c r="AK69" i="3"/>
  <c r="AK68" i="3"/>
  <c r="AK67" i="3"/>
  <c r="C8" i="3"/>
  <c r="D9" i="3" a="1"/>
  <c r="D9" i="3" s="1"/>
  <c r="C7" i="3"/>
  <c r="CT70" i="3"/>
  <c r="CT69" i="3"/>
  <c r="CT68" i="3"/>
  <c r="CT67" i="3"/>
  <c r="CM70" i="3"/>
  <c r="CM69" i="3"/>
  <c r="CM68" i="3"/>
  <c r="CM67" i="3"/>
  <c r="CF70" i="3"/>
  <c r="CF69" i="3"/>
  <c r="CF68" i="3"/>
  <c r="CF67" i="3"/>
  <c r="BY70" i="3"/>
  <c r="BY69" i="3"/>
  <c r="BY68" i="3"/>
  <c r="BY67" i="3"/>
  <c r="BR70" i="3"/>
  <c r="BR69" i="3"/>
  <c r="BR68" i="3"/>
  <c r="BR67" i="3"/>
  <c r="BK70" i="3"/>
  <c r="BK69" i="3"/>
  <c r="BK68" i="3"/>
  <c r="BK67" i="3"/>
  <c r="BD70" i="3"/>
  <c r="BD69" i="3"/>
  <c r="BD68" i="3"/>
  <c r="BD67" i="3"/>
  <c r="AY70" i="3"/>
  <c r="AY69" i="3"/>
  <c r="AY68" i="3"/>
  <c r="AY67" i="3"/>
  <c r="AR70" i="3"/>
  <c r="AR69" i="3"/>
  <c r="AR68" i="3"/>
  <c r="AR67" i="3"/>
  <c r="AD70" i="3"/>
  <c r="AD69" i="3"/>
  <c r="AD68" i="3"/>
  <c r="AD67" i="3"/>
  <c r="W70" i="3"/>
  <c r="W69" i="3"/>
  <c r="W68" i="3"/>
  <c r="W67" i="3"/>
  <c r="P70" i="3"/>
  <c r="P69" i="3"/>
  <c r="P68" i="3"/>
  <c r="P67" i="3"/>
  <c r="I70" i="3"/>
  <c r="I69" i="3"/>
  <c r="I68" i="3"/>
  <c r="I67" i="3"/>
  <c r="B70" i="3"/>
  <c r="B69" i="3"/>
  <c r="B68" i="3"/>
  <c r="B67" i="3"/>
  <c r="T11" i="3"/>
  <c r="T10" i="3"/>
  <c r="T9" i="3"/>
  <c r="T8" i="3"/>
  <c r="T7" i="3"/>
  <c r="T6" i="3"/>
  <c r="V6" i="3"/>
  <c r="U6" i="3"/>
  <c r="W6" i="3"/>
  <c r="X6" i="3"/>
  <c r="U7" i="3"/>
  <c r="V7" i="3"/>
  <c r="W7" i="3"/>
  <c r="X7" i="3"/>
  <c r="U8" i="3"/>
  <c r="V8" i="3"/>
  <c r="W8" i="3"/>
  <c r="X8" i="3"/>
  <c r="U9" i="3"/>
  <c r="V9" i="3"/>
  <c r="W9" i="3"/>
  <c r="X9" i="3"/>
  <c r="U10" i="3"/>
  <c r="V10" i="3"/>
  <c r="W10" i="3"/>
  <c r="X10" i="3"/>
  <c r="U11" i="3"/>
  <c r="V11" i="3"/>
  <c r="W11" i="3"/>
  <c r="X11" i="3"/>
  <c r="U12" i="3"/>
  <c r="V12" i="3"/>
  <c r="W12" i="3"/>
  <c r="X12" i="3"/>
  <c r="U13" i="3"/>
  <c r="V13" i="3"/>
  <c r="U14" i="3"/>
  <c r="V14" i="3"/>
  <c r="W14" i="3"/>
  <c r="X14" i="3"/>
  <c r="U15" i="3"/>
  <c r="V15" i="3"/>
  <c r="W15" i="3"/>
  <c r="X15" i="3"/>
  <c r="U16" i="3"/>
  <c r="V16" i="3"/>
  <c r="W16" i="3"/>
  <c r="X16" i="3"/>
  <c r="U17" i="3"/>
  <c r="V17" i="3"/>
  <c r="W17" i="3"/>
  <c r="X17" i="3"/>
  <c r="U18" i="3"/>
  <c r="V18" i="3"/>
  <c r="W18" i="3"/>
  <c r="X18" i="3"/>
  <c r="U19" i="3"/>
  <c r="V19" i="3"/>
  <c r="W19" i="3"/>
  <c r="X19" i="3"/>
  <c r="U20" i="3"/>
  <c r="V20" i="3"/>
  <c r="W20" i="3"/>
  <c r="X20" i="3"/>
  <c r="T20" i="3"/>
  <c r="T19" i="3"/>
  <c r="T18" i="3"/>
  <c r="T17" i="3"/>
  <c r="T16" i="3"/>
  <c r="T15" i="3"/>
  <c r="T14" i="3"/>
  <c r="T13" i="3"/>
  <c r="T12" i="3"/>
  <c r="N6" i="3"/>
  <c r="O6" i="3"/>
  <c r="P6" i="3"/>
  <c r="Q6" i="3"/>
  <c r="R6" i="3"/>
  <c r="N7" i="3"/>
  <c r="O7" i="3"/>
  <c r="P7" i="3"/>
  <c r="Q7" i="3"/>
  <c r="R7" i="3"/>
  <c r="N8" i="3"/>
  <c r="O8" i="3"/>
  <c r="P8" i="3"/>
  <c r="Q8" i="3"/>
  <c r="R8" i="3"/>
  <c r="N9" i="3"/>
  <c r="O9" i="3"/>
  <c r="P9" i="3"/>
  <c r="Q9" i="3"/>
  <c r="R9" i="3"/>
  <c r="N10" i="3"/>
  <c r="O10" i="3"/>
  <c r="P10" i="3"/>
  <c r="Q10" i="3"/>
  <c r="R10" i="3"/>
  <c r="N11" i="3"/>
  <c r="O11" i="3"/>
  <c r="P11" i="3"/>
  <c r="Q11" i="3"/>
  <c r="R11" i="3"/>
  <c r="N12" i="3"/>
  <c r="O12" i="3"/>
  <c r="P12" i="3"/>
  <c r="Q12" i="3"/>
  <c r="R12" i="3"/>
  <c r="N13" i="3"/>
  <c r="O13" i="3"/>
  <c r="P13" i="3"/>
  <c r="N14" i="3"/>
  <c r="O14" i="3"/>
  <c r="P14" i="3"/>
  <c r="Q14" i="3"/>
  <c r="R14" i="3"/>
  <c r="N15" i="3"/>
  <c r="O15" i="3"/>
  <c r="P15" i="3"/>
  <c r="Q15" i="3"/>
  <c r="R15" i="3"/>
  <c r="N16" i="3"/>
  <c r="O16" i="3"/>
  <c r="P16" i="3"/>
  <c r="Q16" i="3"/>
  <c r="R16" i="3"/>
  <c r="N17" i="3"/>
  <c r="O17" i="3"/>
  <c r="P17" i="3"/>
  <c r="Q17" i="3"/>
  <c r="R17" i="3"/>
  <c r="N18" i="3"/>
  <c r="O18" i="3"/>
  <c r="P18" i="3"/>
  <c r="Q18" i="3"/>
  <c r="R18" i="3"/>
  <c r="N19" i="3"/>
  <c r="O19" i="3"/>
  <c r="P19" i="3"/>
  <c r="Q19" i="3"/>
  <c r="R19" i="3"/>
  <c r="N20" i="3"/>
  <c r="O20" i="3"/>
  <c r="P20" i="3"/>
  <c r="Q20" i="3"/>
  <c r="R20" i="3"/>
  <c r="H17" i="3"/>
  <c r="I18" i="3"/>
  <c r="J18" i="3"/>
  <c r="K18" i="3"/>
  <c r="L18" i="3"/>
  <c r="I19" i="3"/>
  <c r="J19" i="3"/>
  <c r="K19" i="3"/>
  <c r="L19" i="3"/>
  <c r="I20" i="3"/>
  <c r="J20" i="3"/>
  <c r="K20" i="3"/>
  <c r="L20" i="3"/>
  <c r="H20" i="3"/>
  <c r="H19" i="3"/>
  <c r="H18" i="3"/>
  <c r="I16" i="3"/>
  <c r="J16" i="3"/>
  <c r="K16" i="3"/>
  <c r="L16" i="3"/>
  <c r="H16" i="3"/>
  <c r="I15" i="3"/>
  <c r="J15" i="3"/>
  <c r="K15" i="3"/>
  <c r="L15" i="3"/>
  <c r="H15" i="3"/>
  <c r="I14" i="3"/>
  <c r="J14" i="3"/>
  <c r="K14" i="3"/>
  <c r="L14" i="3"/>
  <c r="H14" i="3"/>
  <c r="J13" i="3"/>
  <c r="I13" i="3"/>
  <c r="H13" i="3"/>
  <c r="I12" i="3"/>
  <c r="J12" i="3"/>
  <c r="K12" i="3"/>
  <c r="L12" i="3"/>
  <c r="H12" i="3"/>
  <c r="I11" i="3"/>
  <c r="J11" i="3"/>
  <c r="K11" i="3"/>
  <c r="L11" i="3"/>
  <c r="H11" i="3"/>
  <c r="I10" i="3"/>
  <c r="J10" i="3"/>
  <c r="K10" i="3"/>
  <c r="L10" i="3"/>
  <c r="H10" i="3"/>
  <c r="I9" i="3"/>
  <c r="J9" i="3"/>
  <c r="K9" i="3"/>
  <c r="L9" i="3"/>
  <c r="H9" i="3"/>
  <c r="I8" i="3"/>
  <c r="J8" i="3"/>
  <c r="K8" i="3"/>
  <c r="L8" i="3"/>
  <c r="H8" i="3"/>
  <c r="I7" i="3"/>
  <c r="J7" i="3"/>
  <c r="K7" i="3"/>
  <c r="L7" i="3"/>
  <c r="H7" i="3"/>
  <c r="I6" i="3"/>
  <c r="J6" i="3"/>
  <c r="K6" i="3"/>
  <c r="L6" i="3"/>
  <c r="H6" i="3"/>
  <c r="I17" i="3"/>
  <c r="J17" i="3"/>
  <c r="K17" i="3"/>
  <c r="L17" i="3"/>
  <c r="F6" i="3" a="1"/>
  <c r="F6" i="3" s="1"/>
  <c r="F7" i="3" a="1"/>
  <c r="F7" i="3" s="1"/>
  <c r="F9" i="3" a="1"/>
  <c r="F9" i="3" s="1"/>
  <c r="F13" i="3" a="1"/>
  <c r="F13" i="3" s="1"/>
  <c r="F8" i="3" a="1"/>
  <c r="F8" i="3" s="1"/>
  <c r="F12" i="3" a="1"/>
  <c r="F12" i="3" s="1"/>
  <c r="F19" i="3" a="1"/>
  <c r="F19" i="3" s="1"/>
  <c r="F17" i="3" a="1"/>
  <c r="F17" i="3" s="1"/>
  <c r="F18" i="3" a="1"/>
  <c r="F18" i="3" s="1"/>
  <c r="F10" i="3" a="1"/>
  <c r="F10" i="3" s="1"/>
  <c r="F14" i="3" a="1"/>
  <c r="F14" i="3" s="1"/>
  <c r="F15" i="3" a="1"/>
  <c r="F15" i="3" s="1"/>
  <c r="F11" i="3" a="1"/>
  <c r="F11" i="3" s="1"/>
  <c r="F20" i="3" a="1"/>
  <c r="F20" i="3" s="1"/>
  <c r="F16" i="3" a="1"/>
  <c r="F16" i="3" s="1"/>
  <c r="D6" i="3" a="1"/>
  <c r="D6" i="3" s="1"/>
  <c r="D7" i="3" a="1"/>
  <c r="D7" i="3" s="1"/>
  <c r="D13" i="3" a="1"/>
  <c r="D13" i="3" s="1"/>
  <c r="D8" i="3" a="1"/>
  <c r="D8" i="3" s="1"/>
  <c r="D12" i="3" a="1"/>
  <c r="D12" i="3" s="1"/>
  <c r="D19" i="3" a="1"/>
  <c r="D19" i="3" s="1"/>
  <c r="D17" i="3" a="1"/>
  <c r="D17" i="3" s="1"/>
  <c r="D18" i="3" a="1"/>
  <c r="D18" i="3" s="1"/>
  <c r="D10" i="3" a="1"/>
  <c r="D10" i="3" s="1"/>
  <c r="D14" i="3" a="1"/>
  <c r="D14" i="3" s="1"/>
  <c r="D15" i="3" a="1"/>
  <c r="D15" i="3" s="1"/>
  <c r="D11" i="3" a="1"/>
  <c r="D11" i="3" s="1"/>
  <c r="D20" i="3" a="1"/>
  <c r="D20" i="3" s="1"/>
  <c r="D16" i="3" a="1"/>
  <c r="D16" i="3" s="1"/>
  <c r="E16" i="3" a="1"/>
  <c r="E16" i="3" s="1"/>
  <c r="E10" i="3" a="1"/>
  <c r="E10" i="3" s="1"/>
  <c r="E17" i="3" a="1"/>
  <c r="E17" i="3" s="1"/>
  <c r="E14" i="3" a="1"/>
  <c r="E14" i="3" s="1"/>
  <c r="E15" i="3" a="1"/>
  <c r="E15" i="3" s="1"/>
  <c r="E20" i="3" a="1"/>
  <c r="E20" i="3" s="1"/>
  <c r="E13" i="3" a="1"/>
  <c r="E13" i="3" s="1"/>
  <c r="E9" i="3" a="1"/>
  <c r="E9" i="3" s="1"/>
  <c r="E6" i="3" a="1"/>
  <c r="E6" i="3" s="1"/>
  <c r="E8" i="3" a="1"/>
  <c r="E8" i="3" s="1"/>
  <c r="E12" i="3" a="1"/>
  <c r="E12" i="3" s="1"/>
  <c r="E11" i="3" a="1"/>
  <c r="E11" i="3" s="1"/>
  <c r="E18" i="3" a="1"/>
  <c r="E18" i="3" s="1"/>
  <c r="E19" i="3" a="1"/>
  <c r="E19" i="3" s="1"/>
  <c r="E7" i="3" a="1"/>
  <c r="E7" i="3" s="1"/>
  <c r="G88" i="2"/>
  <c r="F88" i="2"/>
  <c r="E46" i="2"/>
  <c r="U160" i="2"/>
  <c r="V160" i="2"/>
  <c r="W160" i="2"/>
  <c r="X160" i="2"/>
  <c r="Y160" i="2"/>
  <c r="T160" i="2"/>
  <c r="AE160" i="2" s="1"/>
  <c r="U159" i="2"/>
  <c r="AE159" i="2" s="1"/>
  <c r="V159" i="2"/>
  <c r="W159" i="2"/>
  <c r="X159" i="2"/>
  <c r="Y159" i="2"/>
  <c r="T159" i="2"/>
  <c r="M11" i="3" l="1"/>
  <c r="M19" i="3"/>
  <c r="M10" i="3"/>
  <c r="M15" i="3"/>
  <c r="M18" i="3"/>
  <c r="M14" i="3"/>
  <c r="G7" i="3"/>
  <c r="M9" i="3"/>
  <c r="M13" i="3"/>
  <c r="M12" i="3"/>
  <c r="M8" i="3"/>
  <c r="M20" i="3"/>
  <c r="M16" i="3"/>
  <c r="M7" i="3"/>
  <c r="M17" i="3"/>
  <c r="G8" i="3"/>
  <c r="G16" i="3"/>
  <c r="G11" i="3"/>
  <c r="G6" i="3"/>
  <c r="G13" i="3"/>
  <c r="G20" i="3"/>
  <c r="G17" i="3"/>
  <c r="G10" i="3"/>
  <c r="G19" i="3"/>
  <c r="G12" i="3"/>
  <c r="G15" i="3"/>
  <c r="G14" i="3"/>
  <c r="G9" i="3"/>
  <c r="G18" i="3"/>
  <c r="Y117" i="2"/>
  <c r="U117" i="2"/>
  <c r="V117" i="2"/>
  <c r="W117" i="2"/>
  <c r="X117" i="2"/>
  <c r="T117" i="2"/>
  <c r="AE117" i="2" s="1"/>
  <c r="S33" i="2" s="1"/>
  <c r="S31" i="2" a="1"/>
  <c r="S31" i="2" s="1"/>
  <c r="AE142" i="2"/>
  <c r="U142" i="2"/>
  <c r="V142" i="2"/>
  <c r="W142" i="2"/>
  <c r="X142" i="2"/>
  <c r="Y142" i="2"/>
  <c r="T142" i="2"/>
  <c r="F46" i="2"/>
  <c r="G46" i="2"/>
  <c r="H46" i="2"/>
  <c r="I46" i="2"/>
  <c r="J46" i="2"/>
  <c r="D19" i="2" a="1"/>
  <c r="D19" i="2" s="1"/>
  <c r="E19" i="2" s="1"/>
  <c r="E25" i="2"/>
  <c r="E30" i="2" l="1"/>
  <c r="F30" i="2"/>
  <c r="G30" i="2"/>
  <c r="H30" i="2"/>
  <c r="I30" i="2"/>
  <c r="J30" i="2"/>
  <c r="J48" i="2"/>
  <c r="I48" i="2"/>
  <c r="H48" i="2"/>
  <c r="G48" i="2"/>
  <c r="F48" i="2"/>
  <c r="E48" i="2"/>
  <c r="Q64" i="2"/>
  <c r="Q65" i="2" s="1"/>
  <c r="Q66" i="2" s="1"/>
  <c r="Q67" i="2" s="1"/>
  <c r="R63" i="2"/>
  <c r="R64" i="2" s="1"/>
  <c r="R65" i="2" s="1"/>
  <c r="R66" i="2" s="1"/>
  <c r="R67" i="2" s="1"/>
  <c r="S63" i="2"/>
  <c r="S64" i="2" s="1"/>
  <c r="S65" i="2" s="1"/>
  <c r="S66" i="2" s="1"/>
  <c r="S67" i="2" s="1"/>
  <c r="M75" i="2"/>
  <c r="N75" i="2" s="1"/>
  <c r="O75" i="2" s="1"/>
  <c r="E75" i="2"/>
  <c r="F75" i="2" s="1"/>
  <c r="G75" i="2" s="1"/>
  <c r="M66" i="2"/>
  <c r="N66" i="2" s="1"/>
  <c r="O66" i="2" s="1"/>
  <c r="F66" i="2"/>
  <c r="G66" i="2" s="1"/>
  <c r="D66" i="2"/>
  <c r="C66" i="2" s="1"/>
  <c r="S37" i="2"/>
  <c r="S38" i="2" s="1"/>
  <c r="S42" i="2" a="1"/>
  <c r="S42" i="2" s="1"/>
  <c r="F43" i="2"/>
  <c r="G43" i="2"/>
  <c r="H43" i="2"/>
  <c r="I43" i="2"/>
  <c r="J43" i="2"/>
  <c r="E43" i="2"/>
  <c r="F37" i="2"/>
  <c r="G37" i="2"/>
  <c r="H37" i="2"/>
  <c r="I37" i="2"/>
  <c r="J37" i="2"/>
  <c r="E37" i="2"/>
  <c r="W191" i="2"/>
  <c r="X191" i="2"/>
  <c r="W181" i="2"/>
  <c r="X181" i="2"/>
  <c r="W182" i="2"/>
  <c r="X182" i="2"/>
  <c r="W183" i="2"/>
  <c r="X183" i="2"/>
  <c r="W184" i="2"/>
  <c r="X184" i="2"/>
  <c r="W185" i="2"/>
  <c r="X185" i="2"/>
  <c r="W186" i="2"/>
  <c r="X186" i="2"/>
  <c r="Y186" i="2"/>
  <c r="Z186" i="2"/>
  <c r="AA186" i="2"/>
  <c r="AB186" i="2"/>
  <c r="AC186" i="2"/>
  <c r="AD186" i="2"/>
  <c r="T189" i="2"/>
  <c r="U189" i="2"/>
  <c r="V189" i="2"/>
  <c r="W189" i="2"/>
  <c r="X189" i="2"/>
  <c r="Y189" i="2"/>
  <c r="Z189" i="2"/>
  <c r="AA189" i="2"/>
  <c r="AB189" i="2"/>
  <c r="AC189" i="2"/>
  <c r="AD189" i="2"/>
  <c r="T190" i="2"/>
  <c r="U190" i="2"/>
  <c r="V190" i="2"/>
  <c r="W190" i="2"/>
  <c r="X190" i="2"/>
  <c r="Y190" i="2"/>
  <c r="Z190" i="2"/>
  <c r="AA190" i="2"/>
  <c r="AB190" i="2"/>
  <c r="AC190" i="2"/>
  <c r="AD190" i="2"/>
  <c r="AE193" i="2"/>
  <c r="AE192" i="2"/>
  <c r="X180" i="2"/>
  <c r="W180" i="2"/>
  <c r="X179" i="2"/>
  <c r="W179" i="2"/>
  <c r="X178" i="2"/>
  <c r="W178" i="2"/>
  <c r="F39" i="2"/>
  <c r="G39" i="2"/>
  <c r="H39" i="2"/>
  <c r="I39" i="2"/>
  <c r="J39" i="2"/>
  <c r="E39" i="2"/>
  <c r="E33" i="2" s="1"/>
  <c r="W122" i="2"/>
  <c r="X122" i="2"/>
  <c r="AE123" i="2"/>
  <c r="AE124" i="2"/>
  <c r="U121" i="2"/>
  <c r="V121" i="2"/>
  <c r="W121" i="2"/>
  <c r="X121" i="2"/>
  <c r="Y121" i="2"/>
  <c r="S34" i="2" s="1"/>
  <c r="T121" i="2"/>
  <c r="W120" i="2"/>
  <c r="X120" i="2"/>
  <c r="X109" i="2"/>
  <c r="W112" i="2"/>
  <c r="X112" i="2"/>
  <c r="W113" i="2"/>
  <c r="X113" i="2"/>
  <c r="W114" i="2"/>
  <c r="X114" i="2"/>
  <c r="W115" i="2"/>
  <c r="X115" i="2"/>
  <c r="W116" i="2"/>
  <c r="X116" i="2"/>
  <c r="W111" i="2"/>
  <c r="X111" i="2"/>
  <c r="W110" i="2"/>
  <c r="X110" i="2"/>
  <c r="W109" i="2"/>
  <c r="X108" i="2"/>
  <c r="L54" i="2"/>
  <c r="M54" i="2" s="1"/>
  <c r="N54" i="2" s="1"/>
  <c r="O54" i="2" s="1"/>
  <c r="S30" i="2" a="1"/>
  <c r="S30" i="2" s="1"/>
  <c r="T135" i="2" l="1"/>
  <c r="E50" i="2"/>
  <c r="S88" i="2"/>
  <c r="G31" i="2"/>
  <c r="H31" i="2"/>
  <c r="J31" i="2"/>
  <c r="I31" i="2"/>
  <c r="F31" i="2"/>
  <c r="L66" i="2"/>
  <c r="K66" i="2" s="1"/>
  <c r="L75" i="2"/>
  <c r="K75" i="2" s="1"/>
  <c r="D75" i="2"/>
  <c r="C75" i="2" s="1"/>
  <c r="S36" i="2"/>
  <c r="I33" i="2"/>
  <c r="X135" i="2" s="1"/>
  <c r="H33" i="2"/>
  <c r="H50" i="2" s="1"/>
  <c r="I40" i="2"/>
  <c r="F33" i="2"/>
  <c r="J33" i="2"/>
  <c r="Y135" i="2" s="1"/>
  <c r="G33" i="2"/>
  <c r="I41" i="2"/>
  <c r="H40" i="2"/>
  <c r="F41" i="2"/>
  <c r="H41" i="2"/>
  <c r="J41" i="2"/>
  <c r="B91" i="2" l="1"/>
  <c r="B90" i="2" s="1"/>
  <c r="G50" i="2"/>
  <c r="V135" i="2"/>
  <c r="J50" i="2"/>
  <c r="W135" i="2"/>
  <c r="F50" i="2"/>
  <c r="U135" i="2"/>
  <c r="I50" i="2"/>
  <c r="I51" i="2" s="1"/>
  <c r="Y191" i="2"/>
  <c r="Y182" i="2"/>
  <c r="Y122" i="2"/>
  <c r="Y114" i="2"/>
  <c r="Y181" i="2"/>
  <c r="Y185" i="2"/>
  <c r="Y179" i="2"/>
  <c r="Y115" i="2"/>
  <c r="Y116" i="2"/>
  <c r="Y109" i="2"/>
  <c r="Y184" i="2"/>
  <c r="Y108" i="2"/>
  <c r="Y180" i="2"/>
  <c r="Y110" i="2"/>
  <c r="Y183" i="2"/>
  <c r="Y111" i="2"/>
  <c r="Y113" i="2"/>
  <c r="Y178" i="2"/>
  <c r="Y120" i="2"/>
  <c r="Y112" i="2"/>
  <c r="I35" i="2"/>
  <c r="I34" i="2"/>
  <c r="H34" i="2"/>
  <c r="F35" i="2"/>
  <c r="J35" i="2"/>
  <c r="H35" i="2"/>
  <c r="G35" i="2"/>
  <c r="B92" i="2" l="1"/>
  <c r="B101" i="2" s="1"/>
  <c r="B100" i="2"/>
  <c r="J91" i="2"/>
  <c r="J100" i="2" s="1"/>
  <c r="S86" i="2"/>
  <c r="S90" i="2" s="1"/>
  <c r="S87" i="2"/>
  <c r="B93" i="2"/>
  <c r="J90" i="2"/>
  <c r="J99" i="2" s="1"/>
  <c r="B99" i="2"/>
  <c r="B89" i="2"/>
  <c r="I52" i="2"/>
  <c r="AE135" i="2"/>
  <c r="J40" i="2"/>
  <c r="J34" i="2"/>
  <c r="J51" i="2"/>
  <c r="F52" i="2"/>
  <c r="H51" i="2"/>
  <c r="J52" i="2"/>
  <c r="H52" i="2"/>
  <c r="J92" i="2" l="1"/>
  <c r="J101" i="2" s="1"/>
  <c r="E88" i="2"/>
  <c r="D88" i="2" s="1"/>
  <c r="C88" i="2" s="1"/>
  <c r="S89" i="2"/>
  <c r="J93" i="2"/>
  <c r="J102" i="2" s="1"/>
  <c r="B102" i="2"/>
  <c r="B98" i="2"/>
  <c r="J89" i="2"/>
  <c r="J98" i="2" s="1"/>
  <c r="G51" i="2"/>
  <c r="U182" i="2"/>
  <c r="U111" i="2"/>
  <c r="U112" i="2"/>
  <c r="U180" i="2"/>
  <c r="U122" i="2"/>
  <c r="U114" i="2"/>
  <c r="U185" i="2"/>
  <c r="U179" i="2"/>
  <c r="U178" i="2"/>
  <c r="U108" i="2"/>
  <c r="U109" i="2"/>
  <c r="U181" i="2"/>
  <c r="U110" i="2"/>
  <c r="U115" i="2"/>
  <c r="E40" i="2"/>
  <c r="F51" i="2"/>
  <c r="F34" i="2"/>
  <c r="U113" i="2"/>
  <c r="U184" i="2"/>
  <c r="U191" i="2"/>
  <c r="U183" i="2"/>
  <c r="U116" i="2"/>
  <c r="U120" i="2"/>
  <c r="T116" i="2"/>
  <c r="T184" i="2"/>
  <c r="T114" i="2"/>
  <c r="T110" i="2"/>
  <c r="T109" i="2"/>
  <c r="T185" i="2"/>
  <c r="T181" i="2"/>
  <c r="T112" i="2"/>
  <c r="T178" i="2"/>
  <c r="T111" i="2"/>
  <c r="T182" i="2"/>
  <c r="T179" i="2"/>
  <c r="T122" i="2"/>
  <c r="T115" i="2"/>
  <c r="T180" i="2"/>
  <c r="T113" i="2"/>
  <c r="T183" i="2"/>
  <c r="T191" i="2"/>
  <c r="AE190" i="2" s="1"/>
  <c r="T120" i="2"/>
  <c r="V110" i="2"/>
  <c r="V185" i="2"/>
  <c r="V181" i="2"/>
  <c r="W108" i="2"/>
  <c r="V112" i="2"/>
  <c r="V116" i="2"/>
  <c r="V122" i="2"/>
  <c r="V108" i="2"/>
  <c r="V179" i="2"/>
  <c r="V182" i="2"/>
  <c r="V191" i="2"/>
  <c r="V115" i="2"/>
  <c r="V109" i="2"/>
  <c r="V113" i="2"/>
  <c r="V183" i="2"/>
  <c r="V120" i="2"/>
  <c r="V111" i="2"/>
  <c r="V178" i="2"/>
  <c r="V184" i="2"/>
  <c r="V114" i="2"/>
  <c r="V180" i="2"/>
  <c r="AE122" i="2" l="1"/>
  <c r="D12" i="2" s="1"/>
  <c r="M97" i="2"/>
  <c r="M88" i="2"/>
  <c r="E97" i="2"/>
  <c r="N88" i="2"/>
  <c r="L97" i="2"/>
  <c r="L88" i="2"/>
  <c r="D97" i="2"/>
  <c r="AE109" i="2"/>
  <c r="AE120" i="2"/>
  <c r="AE182" i="2"/>
  <c r="AE178" i="2"/>
  <c r="AE183" i="2"/>
  <c r="AE115" i="2"/>
  <c r="AE121" i="2"/>
  <c r="AE188" i="2"/>
  <c r="AE189" i="2"/>
  <c r="AE180" i="2"/>
  <c r="AE186" i="2"/>
  <c r="AE187" i="2"/>
  <c r="AE116" i="2"/>
  <c r="AE108" i="2"/>
  <c r="K108" i="2" s="1"/>
  <c r="AE114" i="2"/>
  <c r="AE110" i="2"/>
  <c r="F40" i="2"/>
  <c r="AE112" i="2"/>
  <c r="AE111" i="2"/>
  <c r="AE185" i="2"/>
  <c r="AE184" i="2"/>
  <c r="AE191" i="2"/>
  <c r="AE179" i="2"/>
  <c r="AE113" i="2"/>
  <c r="AE181" i="2"/>
  <c r="E34" i="2"/>
  <c r="E51" i="2"/>
  <c r="G40" i="2"/>
  <c r="G34" i="2"/>
  <c r="K159" i="2" l="1"/>
  <c r="K160" i="2"/>
  <c r="K142" i="2"/>
  <c r="K46" i="2" s="1"/>
  <c r="S35" i="2"/>
  <c r="S39" i="2" s="1"/>
  <c r="G97" i="2"/>
  <c r="N97" i="2"/>
  <c r="F97" i="2"/>
  <c r="K97" i="2"/>
  <c r="C97" i="2"/>
  <c r="K88" i="2"/>
  <c r="L108" i="2"/>
  <c r="K30" i="2"/>
  <c r="K31" i="2" s="1"/>
  <c r="Z178" i="2"/>
  <c r="K116" i="2"/>
  <c r="Z116" i="2" s="1"/>
  <c r="Z114" i="2"/>
  <c r="Z112" i="2"/>
  <c r="Z113" i="2"/>
  <c r="Z184" i="2"/>
  <c r="Z108" i="2"/>
  <c r="Z183" i="2"/>
  <c r="K109" i="2"/>
  <c r="Z109" i="2" s="1"/>
  <c r="Z182" i="2"/>
  <c r="K191" i="2"/>
  <c r="K117" i="2"/>
  <c r="Z179" i="2"/>
  <c r="Z185" i="2"/>
  <c r="K120" i="2"/>
  <c r="K39" i="2" s="1"/>
  <c r="Z181" i="2"/>
  <c r="K180" i="2"/>
  <c r="K111" i="2"/>
  <c r="Z111" i="2" s="1"/>
  <c r="L30" i="2" l="1"/>
  <c r="L159" i="2"/>
  <c r="L160" i="2"/>
  <c r="L142" i="2"/>
  <c r="L46" i="2" s="1"/>
  <c r="B69" i="2"/>
  <c r="B68" i="2" s="1"/>
  <c r="B67" i="2" s="1"/>
  <c r="G57" i="2"/>
  <c r="G56" i="2" s="1"/>
  <c r="G55" i="2" s="1"/>
  <c r="O97" i="2"/>
  <c r="O88" i="2"/>
  <c r="L180" i="2"/>
  <c r="L111" i="2"/>
  <c r="AA111" i="2" s="1"/>
  <c r="L116" i="2"/>
  <c r="AA116" i="2" s="1"/>
  <c r="AA112" i="2"/>
  <c r="AA185" i="2"/>
  <c r="L117" i="2"/>
  <c r="AA108" i="2"/>
  <c r="M108" i="2"/>
  <c r="AA184" i="2"/>
  <c r="AA113" i="2"/>
  <c r="AA178" i="2"/>
  <c r="AA183" i="2"/>
  <c r="AA179" i="2"/>
  <c r="L109" i="2"/>
  <c r="AA109" i="2" s="1"/>
  <c r="AA114" i="2"/>
  <c r="AA181" i="2"/>
  <c r="AA182" i="2"/>
  <c r="K110" i="2"/>
  <c r="K115" i="2" s="1"/>
  <c r="Z115" i="2" s="1"/>
  <c r="K37" i="2"/>
  <c r="K33" i="2" s="1"/>
  <c r="L191" i="2"/>
  <c r="L48" i="2" s="1"/>
  <c r="L120" i="2"/>
  <c r="L39" i="2" s="1"/>
  <c r="Z180" i="2"/>
  <c r="L31" i="2"/>
  <c r="Z191" i="2"/>
  <c r="K48" i="2"/>
  <c r="Z120" i="2"/>
  <c r="K121" i="2"/>
  <c r="K122" i="2" s="1"/>
  <c r="Z122" i="2" s="1"/>
  <c r="K41" i="2"/>
  <c r="K40" i="2"/>
  <c r="M30" i="2" l="1"/>
  <c r="M31" i="2" s="1"/>
  <c r="M159" i="2"/>
  <c r="M160" i="2"/>
  <c r="M142" i="2"/>
  <c r="M46" i="2" s="1"/>
  <c r="B78" i="2"/>
  <c r="B70" i="2"/>
  <c r="B79" i="2" s="1"/>
  <c r="J69" i="2"/>
  <c r="J78" i="2" s="1"/>
  <c r="G58" i="2"/>
  <c r="G59" i="2" s="1"/>
  <c r="AA180" i="2"/>
  <c r="AB114" i="2"/>
  <c r="AA120" i="2"/>
  <c r="L37" i="2"/>
  <c r="L33" i="2" s="1"/>
  <c r="M116" i="2"/>
  <c r="AB116" i="2" s="1"/>
  <c r="Z110" i="2"/>
  <c r="AB181" i="2"/>
  <c r="AB112" i="2"/>
  <c r="AB178" i="2"/>
  <c r="AB185" i="2"/>
  <c r="M120" i="2"/>
  <c r="M121" i="2" s="1"/>
  <c r="M122" i="2" s="1"/>
  <c r="AB122" i="2" s="1"/>
  <c r="M117" i="2"/>
  <c r="L110" i="2"/>
  <c r="L115" i="2" s="1"/>
  <c r="AA115" i="2" s="1"/>
  <c r="AB183" i="2"/>
  <c r="M191" i="2"/>
  <c r="AB191" i="2" s="1"/>
  <c r="AB182" i="2"/>
  <c r="AB184" i="2"/>
  <c r="N108" i="2"/>
  <c r="AB113" i="2"/>
  <c r="M180" i="2"/>
  <c r="M109" i="2"/>
  <c r="AB109" i="2" s="1"/>
  <c r="AB179" i="2"/>
  <c r="AB108" i="2"/>
  <c r="M111" i="2"/>
  <c r="AB111" i="2" s="1"/>
  <c r="L121" i="2"/>
  <c r="L43" i="2" s="1"/>
  <c r="AA191" i="2"/>
  <c r="J68" i="2"/>
  <c r="J77" i="2" s="1"/>
  <c r="B77" i="2"/>
  <c r="Z121" i="2"/>
  <c r="K43" i="2"/>
  <c r="K50" i="2" s="1"/>
  <c r="L40" i="2"/>
  <c r="L41" i="2"/>
  <c r="K35" i="2"/>
  <c r="K34" i="2"/>
  <c r="N30" i="2" l="1"/>
  <c r="N31" i="2" s="1"/>
  <c r="N159" i="2"/>
  <c r="N160" i="2"/>
  <c r="N142" i="2"/>
  <c r="N46" i="2" s="1"/>
  <c r="J70" i="2"/>
  <c r="J79" i="2" s="1"/>
  <c r="B71" i="2"/>
  <c r="B80" i="2" s="1"/>
  <c r="AC179" i="2"/>
  <c r="N117" i="2"/>
  <c r="AC184" i="2"/>
  <c r="AC112" i="2"/>
  <c r="M48" i="2"/>
  <c r="O108" i="2"/>
  <c r="N191" i="2"/>
  <c r="AC191" i="2" s="1"/>
  <c r="N111" i="2"/>
  <c r="AC111" i="2" s="1"/>
  <c r="M37" i="2"/>
  <c r="AC114" i="2"/>
  <c r="AC108" i="2"/>
  <c r="N109" i="2"/>
  <c r="AC109" i="2" s="1"/>
  <c r="N120" i="2"/>
  <c r="AC120" i="2" s="1"/>
  <c r="AB180" i="2"/>
  <c r="AC183" i="2"/>
  <c r="AA121" i="2"/>
  <c r="AC182" i="2"/>
  <c r="AC185" i="2"/>
  <c r="M110" i="2"/>
  <c r="AB110" i="2" s="1"/>
  <c r="AA110" i="2"/>
  <c r="AB120" i="2"/>
  <c r="N180" i="2"/>
  <c r="M39" i="2"/>
  <c r="M40" i="2" s="1"/>
  <c r="AC178" i="2"/>
  <c r="N116" i="2"/>
  <c r="AC116" i="2" s="1"/>
  <c r="AC113" i="2"/>
  <c r="AC181" i="2"/>
  <c r="L50" i="2"/>
  <c r="L122" i="2"/>
  <c r="AA122" i="2" s="1"/>
  <c r="J67" i="2"/>
  <c r="J76" i="2" s="1"/>
  <c r="B76" i="2"/>
  <c r="K51" i="2"/>
  <c r="K52" i="2"/>
  <c r="M43" i="2"/>
  <c r="AB121" i="2"/>
  <c r="L34" i="2"/>
  <c r="L35" i="2"/>
  <c r="O30" i="2" l="1"/>
  <c r="O31" i="2" s="1"/>
  <c r="D11" i="2" s="1"/>
  <c r="O159" i="2"/>
  <c r="O160" i="2"/>
  <c r="O142" i="2"/>
  <c r="O46" i="2" s="1"/>
  <c r="J71" i="2"/>
  <c r="J80" i="2" s="1"/>
  <c r="AD113" i="2"/>
  <c r="O117" i="2"/>
  <c r="AD179" i="2"/>
  <c r="AD108" i="2"/>
  <c r="O116" i="2"/>
  <c r="AD116" i="2" s="1"/>
  <c r="O191" i="2"/>
  <c r="AD191" i="2" s="1"/>
  <c r="AD181" i="2"/>
  <c r="AD184" i="2"/>
  <c r="AD182" i="2"/>
  <c r="AD114" i="2"/>
  <c r="AD183" i="2"/>
  <c r="AD178" i="2"/>
  <c r="O109" i="2"/>
  <c r="AD109" i="2" s="1"/>
  <c r="N37" i="2"/>
  <c r="AD112" i="2"/>
  <c r="N48" i="2"/>
  <c r="O111" i="2"/>
  <c r="AD111" i="2" s="1"/>
  <c r="O180" i="2"/>
  <c r="O120" i="2"/>
  <c r="O121" i="2" s="1"/>
  <c r="O122" i="2" s="1"/>
  <c r="AD122" i="2" s="1"/>
  <c r="AD185" i="2"/>
  <c r="AC180" i="2"/>
  <c r="N121" i="2"/>
  <c r="N122" i="2" s="1"/>
  <c r="AC122" i="2" s="1"/>
  <c r="N110" i="2"/>
  <c r="AC110" i="2" s="1"/>
  <c r="M41" i="2"/>
  <c r="N39" i="2"/>
  <c r="N40" i="2" s="1"/>
  <c r="M115" i="2"/>
  <c r="AB115" i="2" s="1"/>
  <c r="M33" i="2"/>
  <c r="M35" i="2" s="1"/>
  <c r="L51" i="2"/>
  <c r="L52" i="2"/>
  <c r="AD180" i="2" l="1"/>
  <c r="O37" i="2"/>
  <c r="O110" i="2"/>
  <c r="AD110" i="2" s="1"/>
  <c r="O48" i="2"/>
  <c r="M50" i="2"/>
  <c r="M52" i="2" s="1"/>
  <c r="AD120" i="2"/>
  <c r="O39" i="2"/>
  <c r="N43" i="2"/>
  <c r="N33" i="2"/>
  <c r="N34" i="2" s="1"/>
  <c r="N41" i="2"/>
  <c r="N115" i="2"/>
  <c r="AC115" i="2" s="1"/>
  <c r="AC121" i="2"/>
  <c r="M34" i="2"/>
  <c r="O43" i="2"/>
  <c r="AD121" i="2"/>
  <c r="O115" i="2" l="1"/>
  <c r="AD115" i="2" s="1"/>
  <c r="O33" i="2"/>
  <c r="F91" i="2" s="1"/>
  <c r="O40" i="2"/>
  <c r="O41" i="2"/>
  <c r="M51" i="2"/>
  <c r="N50" i="2"/>
  <c r="N52" i="2" s="1"/>
  <c r="N35" i="2"/>
  <c r="C91" i="2" l="1"/>
  <c r="O50" i="2"/>
  <c r="D69" i="2" s="1"/>
  <c r="G89" i="2"/>
  <c r="C90" i="2"/>
  <c r="C89" i="2"/>
  <c r="E90" i="2"/>
  <c r="E93" i="2"/>
  <c r="D93" i="2"/>
  <c r="E91" i="2"/>
  <c r="F89" i="2"/>
  <c r="E92" i="2"/>
  <c r="D92" i="2"/>
  <c r="G93" i="2"/>
  <c r="F90" i="2"/>
  <c r="C92" i="2"/>
  <c r="O34" i="2"/>
  <c r="D90" i="2"/>
  <c r="D89" i="2"/>
  <c r="G91" i="2"/>
  <c r="G92" i="2"/>
  <c r="C93" i="2"/>
  <c r="E89" i="2"/>
  <c r="G90" i="2"/>
  <c r="F92" i="2"/>
  <c r="O35" i="2"/>
  <c r="F93" i="2"/>
  <c r="D91" i="2"/>
  <c r="N51" i="2"/>
  <c r="F71" i="2"/>
  <c r="K58" i="2"/>
  <c r="F70" i="2" l="1"/>
  <c r="C69" i="2"/>
  <c r="K56" i="2"/>
  <c r="O55" i="2"/>
  <c r="O58" i="2"/>
  <c r="C70" i="2"/>
  <c r="K55" i="2"/>
  <c r="O52" i="2"/>
  <c r="L57" i="2"/>
  <c r="D68" i="2"/>
  <c r="E67" i="2"/>
  <c r="M55" i="2"/>
  <c r="G68" i="2"/>
  <c r="G67" i="2"/>
  <c r="N55" i="2"/>
  <c r="L58" i="2"/>
  <c r="L56" i="2"/>
  <c r="C71" i="2"/>
  <c r="C68" i="2"/>
  <c r="F69" i="2"/>
  <c r="F67" i="2"/>
  <c r="D71" i="2"/>
  <c r="M59" i="2"/>
  <c r="G70" i="2"/>
  <c r="M57" i="2"/>
  <c r="O51" i="2"/>
  <c r="O59" i="2"/>
  <c r="O57" i="2"/>
  <c r="E71" i="2"/>
  <c r="E69" i="2"/>
  <c r="C67" i="2"/>
  <c r="L59" i="2"/>
  <c r="M58" i="2"/>
  <c r="N59" i="2"/>
  <c r="D70" i="2"/>
  <c r="D67" i="2"/>
  <c r="M56" i="2"/>
  <c r="N58" i="2"/>
  <c r="E68" i="2"/>
  <c r="K57" i="2"/>
  <c r="G69" i="2"/>
  <c r="L55" i="2"/>
  <c r="N57" i="2"/>
  <c r="E70" i="2"/>
  <c r="O56" i="2"/>
  <c r="K59" i="2"/>
  <c r="N56" i="2"/>
  <c r="G71" i="2"/>
  <c r="F68" i="2"/>
  <c r="H58" i="2" l="1"/>
  <c r="L92" i="2" s="1"/>
  <c r="D101" i="2" s="1"/>
  <c r="L101" i="2" s="1"/>
  <c r="H57" i="2"/>
  <c r="N91" i="2" s="1"/>
  <c r="F100" i="2" s="1"/>
  <c r="N100" i="2" s="1"/>
  <c r="H56" i="2"/>
  <c r="O90" i="2" s="1"/>
  <c r="G99" i="2" s="1"/>
  <c r="O99" i="2" s="1"/>
  <c r="H59" i="2"/>
  <c r="L93" i="2" s="1"/>
  <c r="D102" i="2" s="1"/>
  <c r="L102" i="2" s="1"/>
  <c r="H55" i="2"/>
  <c r="K89" i="2" s="1"/>
  <c r="C98" i="2" s="1"/>
  <c r="K98" i="2" s="1"/>
  <c r="K68" i="2" l="1"/>
  <c r="C77" i="2" s="1"/>
  <c r="K77" i="2" s="1"/>
  <c r="O92" i="2"/>
  <c r="G101" i="2" s="1"/>
  <c r="O101" i="2" s="1"/>
  <c r="M92" i="2"/>
  <c r="E101" i="2" s="1"/>
  <c r="M101" i="2" s="1"/>
  <c r="K92" i="2"/>
  <c r="C101" i="2" s="1"/>
  <c r="K101" i="2" s="1"/>
  <c r="M70" i="2"/>
  <c r="E79" i="2" s="1"/>
  <c r="M79" i="2" s="1"/>
  <c r="L70" i="2"/>
  <c r="D79" i="2" s="1"/>
  <c r="L79" i="2" s="1"/>
  <c r="K70" i="2"/>
  <c r="C79" i="2" s="1"/>
  <c r="K79" i="2" s="1"/>
  <c r="O70" i="2"/>
  <c r="G79" i="2" s="1"/>
  <c r="O79" i="2" s="1"/>
  <c r="N92" i="2"/>
  <c r="F101" i="2" s="1"/>
  <c r="N101" i="2" s="1"/>
  <c r="M91" i="2"/>
  <c r="E100" i="2" s="1"/>
  <c r="M100" i="2" s="1"/>
  <c r="O91" i="2"/>
  <c r="G100" i="2" s="1"/>
  <c r="O100" i="2" s="1"/>
  <c r="N69" i="2"/>
  <c r="F78" i="2" s="1"/>
  <c r="N78" i="2" s="1"/>
  <c r="K91" i="2"/>
  <c r="C100" i="2" s="1"/>
  <c r="K100" i="2" s="1"/>
  <c r="K69" i="2"/>
  <c r="C78" i="2" s="1"/>
  <c r="K78" i="2" s="1"/>
  <c r="N70" i="2"/>
  <c r="F79" i="2" s="1"/>
  <c r="N79" i="2" s="1"/>
  <c r="L91" i="2"/>
  <c r="D100" i="2" s="1"/>
  <c r="L100" i="2" s="1"/>
  <c r="N67" i="2"/>
  <c r="F76" i="2" s="1"/>
  <c r="N76" i="2" s="1"/>
  <c r="M68" i="2"/>
  <c r="E77" i="2" s="1"/>
  <c r="M77" i="2" s="1"/>
  <c r="N68" i="2"/>
  <c r="F77" i="2" s="1"/>
  <c r="N77" i="2" s="1"/>
  <c r="O69" i="2"/>
  <c r="G78" i="2" s="1"/>
  <c r="O78" i="2" s="1"/>
  <c r="M90" i="2"/>
  <c r="E99" i="2" s="1"/>
  <c r="M99" i="2" s="1"/>
  <c r="M67" i="2"/>
  <c r="E76" i="2" s="1"/>
  <c r="M76" i="2" s="1"/>
  <c r="O67" i="2"/>
  <c r="G76" i="2" s="1"/>
  <c r="O76" i="2" s="1"/>
  <c r="K90" i="2"/>
  <c r="C99" i="2" s="1"/>
  <c r="K99" i="2" s="1"/>
  <c r="L90" i="2"/>
  <c r="D99" i="2" s="1"/>
  <c r="L99" i="2" s="1"/>
  <c r="O68" i="2"/>
  <c r="G77" i="2" s="1"/>
  <c r="O77" i="2" s="1"/>
  <c r="L68" i="2"/>
  <c r="D77" i="2" s="1"/>
  <c r="L77" i="2" s="1"/>
  <c r="L67" i="2"/>
  <c r="D76" i="2" s="1"/>
  <c r="L76" i="2" s="1"/>
  <c r="N89" i="2"/>
  <c r="F98" i="2" s="1"/>
  <c r="N98" i="2" s="1"/>
  <c r="O89" i="2"/>
  <c r="G98" i="2" s="1"/>
  <c r="O98" i="2" s="1"/>
  <c r="L89" i="2"/>
  <c r="D98" i="2" s="1"/>
  <c r="L98" i="2" s="1"/>
  <c r="N90" i="2"/>
  <c r="F99" i="2" s="1"/>
  <c r="N99" i="2" s="1"/>
  <c r="M69" i="2"/>
  <c r="E78" i="2" s="1"/>
  <c r="M78" i="2" s="1"/>
  <c r="D18" i="2" s="1"/>
  <c r="D10" i="2" s="1"/>
  <c r="L69" i="2"/>
  <c r="D78" i="2" s="1"/>
  <c r="L78" i="2" s="1"/>
  <c r="O93" i="2"/>
  <c r="G102" i="2" s="1"/>
  <c r="O102" i="2" s="1"/>
  <c r="N93" i="2"/>
  <c r="F102" i="2" s="1"/>
  <c r="N102" i="2" s="1"/>
  <c r="K93" i="2"/>
  <c r="C102" i="2" s="1"/>
  <c r="K102" i="2" s="1"/>
  <c r="N71" i="2"/>
  <c r="F80" i="2" s="1"/>
  <c r="N80" i="2" s="1"/>
  <c r="O71" i="2"/>
  <c r="G80" i="2" s="1"/>
  <c r="O80" i="2" s="1"/>
  <c r="M93" i="2"/>
  <c r="E102" i="2" s="1"/>
  <c r="M102" i="2" s="1"/>
  <c r="L71" i="2"/>
  <c r="D80" i="2" s="1"/>
  <c r="L80" i="2" s="1"/>
  <c r="M71" i="2"/>
  <c r="E80" i="2" s="1"/>
  <c r="M80" i="2" s="1"/>
  <c r="K67" i="2"/>
  <c r="C76" i="2" s="1"/>
  <c r="K76" i="2" s="1"/>
  <c r="M89" i="2"/>
  <c r="E98" i="2" s="1"/>
  <c r="M98" i="2" s="1"/>
  <c r="K71" i="2"/>
  <c r="C80" i="2" s="1"/>
  <c r="K80" i="2" s="1"/>
  <c r="D17" i="2" l="1"/>
  <c r="E17" i="2" s="1"/>
  <c r="E18" i="2"/>
  <c r="F23" i="2"/>
  <c r="D23" i="2"/>
  <c r="F24" i="2"/>
  <c r="D24" i="2"/>
  <c r="E24" i="2" l="1"/>
  <c r="E23"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7">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33"/>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0"/>
        </ext>
      </extLst>
    </bk>
    <bk>
      <extLst>
        <ext uri="{3e2802c4-a4d2-4d8b-9148-e3be6c30e623}">
          <xlrd:rvb i="53"/>
        </ext>
      </extLst>
    </bk>
  </futureMetadata>
  <cellMetadata count="1">
    <bk>
      <rc t="1" v="0"/>
    </bk>
  </cellMetadata>
  <valueMetadata count="17">
    <bk>
      <rc t="2" v="0"/>
    </bk>
    <bk>
      <rc t="2" v="1"/>
    </bk>
    <bk>
      <rc t="2" v="2"/>
    </bk>
    <bk>
      <rc t="2" v="3"/>
    </bk>
    <bk>
      <rc t="2" v="4"/>
    </bk>
    <bk>
      <rc t="2" v="5"/>
    </bk>
    <bk>
      <rc t="2" v="6"/>
    </bk>
    <bk>
      <rc t="2" v="7"/>
    </bk>
    <bk>
      <rc t="2" v="8"/>
    </bk>
    <bk>
      <rc t="2" v="9"/>
    </bk>
    <bk>
      <rc t="2" v="10"/>
    </bk>
    <bk>
      <rc t="2" v="11"/>
    </bk>
    <bk>
      <rc t="2" v="12"/>
    </bk>
    <bk>
      <rc t="2" v="13"/>
    </bk>
    <bk>
      <rc t="2" v="14"/>
    </bk>
    <bk>
      <rc t="2" v="15"/>
    </bk>
    <bk>
      <rc t="2" v="16"/>
    </bk>
  </valueMetadata>
</metadata>
</file>

<file path=xl/sharedStrings.xml><?xml version="1.0" encoding="utf-8"?>
<sst xmlns="http://schemas.openxmlformats.org/spreadsheetml/2006/main" count="2254" uniqueCount="377">
  <si>
    <t>Revenues</t>
  </si>
  <si>
    <t>Cost of revenues</t>
  </si>
  <si>
    <t>Gross profit</t>
  </si>
  <si>
    <t>Total operating expenses</t>
  </si>
  <si>
    <t>Research and development</t>
  </si>
  <si>
    <t>Sales and marketing</t>
  </si>
  <si>
    <t>General and administrative</t>
  </si>
  <si>
    <t>Income / loss from operations</t>
  </si>
  <si>
    <t>Total other income / expense, net</t>
  </si>
  <si>
    <t>Interest expense</t>
  </si>
  <si>
    <t>Interest income</t>
  </si>
  <si>
    <t>Other expense / income, net</t>
  </si>
  <si>
    <t>Net income / loss</t>
  </si>
  <si>
    <t>Net income attributable to participating securities</t>
  </si>
  <si>
    <t>Net income attributable to common stockholders</t>
  </si>
  <si>
    <t>Per share</t>
  </si>
  <si>
    <t>Basic</t>
  </si>
  <si>
    <t>Diluted</t>
  </si>
  <si>
    <t>Weighted average shares</t>
  </si>
  <si>
    <t>Discounted Cash Flow Analysis</t>
  </si>
  <si>
    <t>WACC</t>
  </si>
  <si>
    <t>Revenue</t>
  </si>
  <si>
    <t>RF rate</t>
  </si>
  <si>
    <t>YoY Growth</t>
  </si>
  <si>
    <t>Beta</t>
  </si>
  <si>
    <t>Required Return</t>
  </si>
  <si>
    <t>EBITDA</t>
  </si>
  <si>
    <t>Cost of Debt</t>
  </si>
  <si>
    <t>% Margin</t>
  </si>
  <si>
    <t>Effctive Tax Rate</t>
  </si>
  <si>
    <t>After-tax Cost of Debt</t>
  </si>
  <si>
    <t>Cost of Equity</t>
  </si>
  <si>
    <t xml:space="preserve">Less: Depreciation &amp; Amortization </t>
  </si>
  <si>
    <t>Equity/Capital</t>
  </si>
  <si>
    <t>Debt/Capital</t>
  </si>
  <si>
    <t xml:space="preserve"> EBIT</t>
  </si>
  <si>
    <t>Less: Income Tax Expense</t>
  </si>
  <si>
    <t>Shares (M)</t>
  </si>
  <si>
    <t>Effective Tax Rate</t>
  </si>
  <si>
    <t xml:space="preserve">Less: Capital Expenditures </t>
  </si>
  <si>
    <t>Less: Increase in Working Capital</t>
  </si>
  <si>
    <t>Unlevered Free Cash Flow</t>
  </si>
  <si>
    <t xml:space="preserve">NPV 5yr </t>
  </si>
  <si>
    <t xml:space="preserve">Period </t>
  </si>
  <si>
    <t>Rates</t>
  </si>
  <si>
    <t>Avg.</t>
  </si>
  <si>
    <t>Revenues growth</t>
  </si>
  <si>
    <t>Total assets</t>
  </si>
  <si>
    <t>Total current assets</t>
  </si>
  <si>
    <t>Cash and cash equivalents</t>
  </si>
  <si>
    <t>Marketable securities, current</t>
  </si>
  <si>
    <t>Accounts receivable, net of allowance</t>
  </si>
  <si>
    <t>Prepaid expenses and other current assets</t>
  </si>
  <si>
    <t>Deferred tax assets, current</t>
  </si>
  <si>
    <t>Prepaid expenses and other current assets excluding deferred tax assets, current</t>
  </si>
  <si>
    <t>Marketable securities, noncurrent</t>
  </si>
  <si>
    <t>Property and equipment, net</t>
  </si>
  <si>
    <t>Operating leases - right of use asset</t>
  </si>
  <si>
    <t>Deferred tax assets, net</t>
  </si>
  <si>
    <t>Intangible assets, net</t>
  </si>
  <si>
    <t>Goodwill</t>
  </si>
  <si>
    <t>Restricted cash</t>
  </si>
  <si>
    <t>Other noncurrent assets</t>
  </si>
  <si>
    <t>Other noncurrent assets excluding long-term investments</t>
  </si>
  <si>
    <t>Long-term investments</t>
  </si>
  <si>
    <t>Total liabilities and stockholders' equity / deficit</t>
  </si>
  <si>
    <t>Total liabilities</t>
  </si>
  <si>
    <t>Total current liabilities</t>
  </si>
  <si>
    <t>Accounts payable</t>
  </si>
  <si>
    <t>Accrued liabilities</t>
  </si>
  <si>
    <t>Deferred revenues, current</t>
  </si>
  <si>
    <t>Capital lease obligations, current</t>
  </si>
  <si>
    <t>Deferred revenues, noncurrent</t>
  </si>
  <si>
    <t>Operating lease liability, noncurrent</t>
  </si>
  <si>
    <t>Other noncurrent liabilities</t>
  </si>
  <si>
    <t>Income taxes payable, noncurrent</t>
  </si>
  <si>
    <t>Other noncurrent liabilities excluding income taxes payable, noncurrent</t>
  </si>
  <si>
    <t>Capital lease obligations, noncurrent</t>
  </si>
  <si>
    <t>Total convertible preferred stock</t>
  </si>
  <si>
    <t>Series A convertible preferred stock</t>
  </si>
  <si>
    <t>Series B convertible preferred stock</t>
  </si>
  <si>
    <t>Series C convertible preferred stock</t>
  </si>
  <si>
    <t>Total stockholders' equity / deficit</t>
  </si>
  <si>
    <t>Preferred stock</t>
  </si>
  <si>
    <t>Common stock</t>
  </si>
  <si>
    <t>Additional paid-in capital</t>
  </si>
  <si>
    <t>Accumulated other comprehensive income / loss</t>
  </si>
  <si>
    <t>Accumulated deficit</t>
  </si>
  <si>
    <t>Balance Sheet (in millions)</t>
  </si>
  <si>
    <t>Income Statement (in millions)</t>
  </si>
  <si>
    <t>Net cash provided by operating activities</t>
  </si>
  <si>
    <t>Adjustments to reconcile net income / loss to net cash provided by operating activities</t>
  </si>
  <si>
    <t>Depreciation and amortization expense</t>
  </si>
  <si>
    <t>Write-off of noncurrent asset</t>
  </si>
  <si>
    <t>Accounts receivable, credit loss expense (reversal)</t>
  </si>
  <si>
    <t>Loss on disposal of property and equipment</t>
  </si>
  <si>
    <t>Stock-based compensation</t>
  </si>
  <si>
    <t>Non-cash interest expense</t>
  </si>
  <si>
    <t>Amortization of premiums and accretion of discounts on investments</t>
  </si>
  <si>
    <t>Excess tax benefits from stock-based compensation</t>
  </si>
  <si>
    <t>Deferred income taxes</t>
  </si>
  <si>
    <t>Impairment of intangible assets</t>
  </si>
  <si>
    <t>Excess tax benefits included in deferred tax assets</t>
  </si>
  <si>
    <t>Changes in operating assets and liabilities</t>
  </si>
  <si>
    <t>Accounts receivable</t>
  </si>
  <si>
    <t>Prepaid expenses and other assets</t>
  </si>
  <si>
    <t>Accrued liabilities and other noncurrent liabilities</t>
  </si>
  <si>
    <t>Increase / decrease in contract with customer, liability</t>
  </si>
  <si>
    <t>Income taxes payable</t>
  </si>
  <si>
    <t>Cash Flow (in millions)</t>
  </si>
  <si>
    <t>Gross profit %</t>
  </si>
  <si>
    <t>Cost of revenues %</t>
  </si>
  <si>
    <t>Total operating expenses %</t>
  </si>
  <si>
    <t>Total other income / expense, net %</t>
  </si>
  <si>
    <t>Income from operations %</t>
  </si>
  <si>
    <t>Income before income taxes</t>
  </si>
  <si>
    <t>Provision for income taxes</t>
  </si>
  <si>
    <t>Net income</t>
  </si>
  <si>
    <t>Income taxes rate</t>
  </si>
  <si>
    <t>Gordon Growth Model</t>
  </si>
  <si>
    <t>NCI</t>
  </si>
  <si>
    <t>Net Debt</t>
  </si>
  <si>
    <t>Cash</t>
  </si>
  <si>
    <t>NPV of Terminal Value</t>
  </si>
  <si>
    <t>Enterprise Value</t>
  </si>
  <si>
    <t>Perpetuity Growth Rate</t>
  </si>
  <si>
    <t>Equity Value</t>
  </si>
  <si>
    <t>Implied Share Price</t>
  </si>
  <si>
    <t>Ratios</t>
  </si>
  <si>
    <t>Valuation</t>
  </si>
  <si>
    <t>EV/EBITDA</t>
  </si>
  <si>
    <t xml:space="preserve">Price </t>
  </si>
  <si>
    <t>EBITDA Exit Multiple Model</t>
  </si>
  <si>
    <t>NVP of Terminal Value</t>
  </si>
  <si>
    <t>EBITDA Exit Multiple</t>
  </si>
  <si>
    <t xml:space="preserve">Lowest </t>
  </si>
  <si>
    <t xml:space="preserve">DCF </t>
  </si>
  <si>
    <t>EBITDA multiple</t>
  </si>
  <si>
    <t>Min</t>
  </si>
  <si>
    <t>Max</t>
  </si>
  <si>
    <t>Diff</t>
  </si>
  <si>
    <t>52 Week range</t>
  </si>
  <si>
    <t>Highest</t>
  </si>
  <si>
    <t>Diviation to high</t>
  </si>
  <si>
    <t>Diviation to low</t>
  </si>
  <si>
    <t xml:space="preserve">EBITDA  Multiple Parameters </t>
  </si>
  <si>
    <t>Y-axies</t>
  </si>
  <si>
    <t>Current Price</t>
  </si>
  <si>
    <t>Ratings</t>
  </si>
  <si>
    <t>Growth</t>
  </si>
  <si>
    <t>Profitablity</t>
  </si>
  <si>
    <t>Momentum</t>
  </si>
  <si>
    <t>Good</t>
  </si>
  <si>
    <t>Overvalued</t>
  </si>
  <si>
    <t>Mean</t>
  </si>
  <si>
    <t>Mean sell</t>
  </si>
  <si>
    <t>mean buy</t>
  </si>
  <si>
    <t>Upside/downside</t>
  </si>
  <si>
    <t xml:space="preserve">Target </t>
  </si>
  <si>
    <t xml:space="preserve">Valuation </t>
  </si>
  <si>
    <t>Stocks</t>
  </si>
  <si>
    <t>Market Cap</t>
  </si>
  <si>
    <t>Price</t>
  </si>
  <si>
    <t>Shares</t>
  </si>
  <si>
    <t>symbol</t>
  </si>
  <si>
    <t>reportedCurrency</t>
  </si>
  <si>
    <t>cik</t>
  </si>
  <si>
    <t>fillingDate</t>
  </si>
  <si>
    <t>acceptedDate</t>
  </si>
  <si>
    <t>calendarYear</t>
  </si>
  <si>
    <t>period</t>
  </si>
  <si>
    <t>revenue</t>
  </si>
  <si>
    <t>costOfRevenue</t>
  </si>
  <si>
    <t>grossProfit</t>
  </si>
  <si>
    <t>grossProfitRatio</t>
  </si>
  <si>
    <t>researchAndDevelopmentExpenses</t>
  </si>
  <si>
    <t>generalAndAdministrativeExpenses</t>
  </si>
  <si>
    <t>sellingAndMarketingExpenses</t>
  </si>
  <si>
    <t>sellingGeneralAndAdministrativeExpenses</t>
  </si>
  <si>
    <t>otherExpenses</t>
  </si>
  <si>
    <t>operatingExpenses</t>
  </si>
  <si>
    <t>costAndExpenses</t>
  </si>
  <si>
    <t>interestIncome</t>
  </si>
  <si>
    <t>interestExpense</t>
  </si>
  <si>
    <t>depreciationAndAmortization</t>
  </si>
  <si>
    <t>ebitda</t>
  </si>
  <si>
    <t>ebitdaratio</t>
  </si>
  <si>
    <t>operatingIncome</t>
  </si>
  <si>
    <t>operatingIncomeRatio</t>
  </si>
  <si>
    <t>totalOtherIncomeExpensesNet</t>
  </si>
  <si>
    <t>incomeBeforeTax</t>
  </si>
  <si>
    <t>incomeBeforeTaxRatio</t>
  </si>
  <si>
    <t>incomeTaxExpense</t>
  </si>
  <si>
    <t>netIncome</t>
  </si>
  <si>
    <t>netIncomeRatio</t>
  </si>
  <si>
    <t>eps</t>
  </si>
  <si>
    <t>epsdiluted</t>
  </si>
  <si>
    <t>weightedAverageShsOut</t>
  </si>
  <si>
    <t>weightedAverageShsOutDil</t>
  </si>
  <si>
    <t>link</t>
  </si>
  <si>
    <t>finalLink</t>
  </si>
  <si>
    <t>PANW</t>
  </si>
  <si>
    <t>USD</t>
  </si>
  <si>
    <t>FY</t>
  </si>
  <si>
    <t>https://www.sec.gov/Archives/edgar/data/1327567/000132756721000029/0001327567-21-000029-index.htm</t>
  </si>
  <si>
    <t>https://www.sec.gov/Archives/edgar/data/1327567/000132756721000029/panw-20210731.htm</t>
  </si>
  <si>
    <t>https://www.sec.gov/Archives/edgar/data/1327567/000132756720000032/0001327567-20-000032-index.htm</t>
  </si>
  <si>
    <t>https://www.sec.gov/Archives/edgar/data/1327567/000132756720000032/panw-20200731.htm</t>
  </si>
  <si>
    <t>https://www.sec.gov/Archives/edgar/data/1327567/000132756719000032/0001327567-19-000032-index.html</t>
  </si>
  <si>
    <t>https://www.sec.gov/Archives/edgar/data/1327567/000132756719000032/panw-7312019x10k.htm</t>
  </si>
  <si>
    <t>https://www.sec.gov/Archives/edgar/data/1327567/000132756718000024/0001327567-18-000024-index.html</t>
  </si>
  <si>
    <t>https://www.sec.gov/Archives/edgar/data/1327567/000132756718000024/panw-7312018x10k.htm</t>
  </si>
  <si>
    <t>https://www.sec.gov/Archives/edgar/data/1327567/000132756717000027/0001327567-17-000027-index.html</t>
  </si>
  <si>
    <t>https://www.sec.gov/Archives/edgar/data/1327567/000132756717000027/panw-7312017x10k.htm</t>
  </si>
  <si>
    <t>FTNT</t>
  </si>
  <si>
    <t>https://www.sec.gov/Archives/edgar/data/1262039/000126203922000008/0001262039-22-000008-index.htm</t>
  </si>
  <si>
    <t>https://www.sec.gov/Archives/edgar/data/1262039/000126203922000008/ftnt-20211231.htm</t>
  </si>
  <si>
    <t>https://www.sec.gov/Archives/edgar/data/1262039/000126203921000008/0001262039-21-000008-index.htm</t>
  </si>
  <si>
    <t>https://www.sec.gov/Archives/edgar/data/1262039/000126203921000008/ftnt-20201231.htm</t>
  </si>
  <si>
    <t>https://www.sec.gov/Archives/edgar/data/1262039/000126203920000011/0001262039-20-000011-index.html</t>
  </si>
  <si>
    <t>https://www.sec.gov/Archives/edgar/data/1262039/000126203920000011/ftnt-201910xk.htm</t>
  </si>
  <si>
    <t>https://www.sec.gov/Archives/edgar/data/1262039/000126203919000006/0001262039-19-000006-index.html</t>
  </si>
  <si>
    <t>https://www.sec.gov/Archives/edgar/data/1262039/000126203919000006/ftnt-201810xk.htm</t>
  </si>
  <si>
    <t>https://www.sec.gov/Archives/edgar/data/1262039/000126203918000009/0001262039-18-000009-index.html</t>
  </si>
  <si>
    <t>https://www.sec.gov/Archives/edgar/data/1262039/000126203918000009/ftnt-201710xk.htm</t>
  </si>
  <si>
    <t>CRWD</t>
  </si>
  <si>
    <t>https://www.sec.gov/Archives/edgar/data/1535527/000153552722000006/0001535527-22-000006-index.htm</t>
  </si>
  <si>
    <t>https://www.sec.gov/Archives/edgar/data/1535527/000153552722000006/crwd-20220131.htm</t>
  </si>
  <si>
    <t>https://www.sec.gov/Archives/edgar/data/1535527/000153552721000007/0001535527-21-000007-index.htm</t>
  </si>
  <si>
    <t>https://www.sec.gov/Archives/edgar/data/1535527/000153552721000007/crwd-20210131.htm</t>
  </si>
  <si>
    <t>https://www.sec.gov/Archives/edgar/data/1535527/000153552720000006/0001535527-20-000006-index.html</t>
  </si>
  <si>
    <t>https://www.sec.gov/Archives/edgar/data/1535527/000153552720000006/crwd-20200131.htm</t>
  </si>
  <si>
    <t>NET</t>
  </si>
  <si>
    <t>https://www.sec.gov/Archives/edgar/data/1477333/000147733322000008/0001477333-22-000008-index.htm</t>
  </si>
  <si>
    <t>https://www.sec.gov/Archives/edgar/data/1477333/000147733322000008/cloud-20211231.htm</t>
  </si>
  <si>
    <t>https://www.sec.gov/Archives/edgar/data/1477333/000147733321000009/0001477333-21-000009-index.htm</t>
  </si>
  <si>
    <t>https://www.sec.gov/Archives/edgar/data/1477333/000147733321000009/cloud-20201231.htm</t>
  </si>
  <si>
    <t>https://www.sec.gov/Archives/edgar/data/1477333/000147733320000010/0001477333-20-000010-index.htm</t>
  </si>
  <si>
    <t>https://www.sec.gov/Archives/edgar/data/1477333/000147733320000010/cloud-20191231.htm</t>
  </si>
  <si>
    <t>ZS</t>
  </si>
  <si>
    <t>https://www.sec.gov/Archives/edgar/data/1713683/000171368321000175/0001713683-21-000175-index.htm</t>
  </si>
  <si>
    <t>https://www.sec.gov/Archives/edgar/data/1713683/000171368321000175/zs-20210731.htm</t>
  </si>
  <si>
    <t>https://www.sec.gov/Archives/edgar/data/1713683/000171368320000163/0001713683-20-000163-index.htm</t>
  </si>
  <si>
    <t>https://www.sec.gov/Archives/edgar/data/1713683/000171368320000163/zs-20200731.htm</t>
  </si>
  <si>
    <t>https://www.sec.gov/Archives/edgar/data/1713683/000171368319000030/zs-20190731.htm</t>
  </si>
  <si>
    <t>https://www.sec.gov/Archives/edgar/data/1713683/000162828018011833/0001628280-18-011833-index.html</t>
  </si>
  <si>
    <t>https://www.sec.gov/Archives/edgar/data/1713683/000162828018011833/zs7311810-k.htm</t>
  </si>
  <si>
    <t>NLOK</t>
  </si>
  <si>
    <t>https://www.sec.gov/Archives/edgar/data/849399/000084939921000010/0000849399-21-000010-index.htm</t>
  </si>
  <si>
    <t>https://www.sec.gov/Archives/edgar/data/849399/000084939921000010/nlok-20210402.htm</t>
  </si>
  <si>
    <t>https://www.sec.gov/Archives/edgar/data/849399/000084939920000004/0000849399-20-000004-index.htm</t>
  </si>
  <si>
    <t>https://www.sec.gov/Archives/edgar/data/849399/000084939920000004/nlokfy2010-k.htm</t>
  </si>
  <si>
    <t>https://www.sec.gov/Archives/edgar/data/849399/000084939919000005/0000849399-19-000005-index.htm</t>
  </si>
  <si>
    <t>https://www.sec.gov/Archives/edgar/data/849399/000084939919000005/symc32919-10k.htm</t>
  </si>
  <si>
    <t>https://www.sec.gov/Archives/edgar/data/849399/000119312518309091/0001193125-18-309091-index.htm</t>
  </si>
  <si>
    <t>https://www.sec.gov/Archives/edgar/data/849399/000119312518309091/d573170d10k.htm</t>
  </si>
  <si>
    <t>https://www.sec.gov/Archives/edgar/data/849399/000084939917000009/0000849399-17-000009-index.htm</t>
  </si>
  <si>
    <t>https://www.sec.gov/Archives/edgar/data/849399/000084939917000009/symc33117-10k.htm</t>
  </si>
  <si>
    <t>S</t>
  </si>
  <si>
    <t>QLYS</t>
  </si>
  <si>
    <t>https://www.sec.gov/Archives/edgar/data/1107843/000143774922004075/0001437749-22-004075-index.htm</t>
  </si>
  <si>
    <t>https://www.sec.gov/Archives/edgar/data/1107843/000143774922004075/qlys20211231_10k.htm</t>
  </si>
  <si>
    <t>https://www.sec.gov/Archives/edgar/data/1107843/000143774921003648/0001437749-21-003648-index.htm</t>
  </si>
  <si>
    <t>https://www.sec.gov/Archives/edgar/data/1107843/000143774921003648/qlys20201231_10k.htm</t>
  </si>
  <si>
    <t>https://www.sec.gov/Archives/edgar/data/1107843/000162828020001963/0001628280-20-001963-index.htm</t>
  </si>
  <si>
    <t>https://www.sec.gov/Archives/edgar/data/1107843/000162828020001963/qlys-2019x1231x10kq412.htm</t>
  </si>
  <si>
    <t>https://www.sec.gov/Archives/edgar/data/1107843/000162828019002099/0001628280-19-002099-index.htm</t>
  </si>
  <si>
    <t>https://www.sec.gov/Archives/edgar/data/1107843/000162828019002099/qlys-2018x1231x10k.htm</t>
  </si>
  <si>
    <t>https://www.sec.gov/Archives/edgar/data/1107843/000110784318000003/0001107843-18-000003-index.htm</t>
  </si>
  <si>
    <t>https://www.sec.gov/Archives/edgar/data/1107843/000110784318000003/qlys-2017x1231x10k.htm</t>
  </si>
  <si>
    <t>CSCO</t>
  </si>
  <si>
    <t>CYBR</t>
  </si>
  <si>
    <t>DT</t>
  </si>
  <si>
    <t>RPD</t>
  </si>
  <si>
    <t>TENB</t>
  </si>
  <si>
    <t>MNDT</t>
  </si>
  <si>
    <t>https://www.sec.gov/Archives/edgar/data/858877/000085887721000013/0000858877-21-000013-index.htm</t>
  </si>
  <si>
    <t>https://www.sec.gov/Archives/edgar/data/858877/000085887721000013/csco-20210731.htm</t>
  </si>
  <si>
    <t>https://www.sec.gov/Archives/edgar/data/858877/000085887720000010/0000858877-20-000010-index.htm</t>
  </si>
  <si>
    <t>https://www.sec.gov/Archives/edgar/data/858877/000085887720000010/csco-2020725x10k.htm</t>
  </si>
  <si>
    <t>https://www.sec.gov/Archives/edgar/data/858877/000085887719000012/0000858877-19-000012-index.html</t>
  </si>
  <si>
    <t>https://www.sec.gov/Archives/edgar/data/858877/000085887719000012/csco-2019727x10k.htm</t>
  </si>
  <si>
    <t>https://www.sec.gov/Archives/edgar/data/858877/000085887718000011/0000858877-18-000011-index.html</t>
  </si>
  <si>
    <t>https://www.sec.gov/Archives/edgar/data/858877/000085887718000011/csco-2018728x10k.htm</t>
  </si>
  <si>
    <t>https://www.sec.gov/Archives/edgar/data/858877/000085887717000016/0000858877-17-000016-index.html</t>
  </si>
  <si>
    <t>https://www.sec.gov/Archives/edgar/data/858877/000085887717000016/csco-2017729x10k.htm</t>
  </si>
  <si>
    <t>https://www.sec.gov/Archives/edgar/data/1598110/000117891320000737/0001178913-20-000737-index.html</t>
  </si>
  <si>
    <t>https://www.sec.gov/Archives/edgar/data/1598110/000117891320000737/cybr20f2019.htm</t>
  </si>
  <si>
    <t>https://www.sec.gov/Archives/edgar/data/1598110/000117891319000824/0001178913-19-000824-index.html</t>
  </si>
  <si>
    <t>https://www.sec.gov/Archives/edgar/data/1598110/000117891319000824/zk1922792.htm</t>
  </si>
  <si>
    <t>https://www.sec.gov/Archives/edgar/data/1598110/000117891318000853/0001178913-18-000853-index.html</t>
  </si>
  <si>
    <t>https://www.sec.gov/Archives/edgar/data/1598110/000117891318000853/zk1821339.htm</t>
  </si>
  <si>
    <t>https://www.sec.gov/Archives/edgar/data/1773383/000177338321000054/0001773383-21-000054-index.htm</t>
  </si>
  <si>
    <t>https://www.sec.gov/Archives/edgar/data/1773383/000177338321000054/dt-20210331.htm</t>
  </si>
  <si>
    <t>https://www.sec.gov/Archives/edgar/data/1773383/000177338320000053/0001773383-20-000053-index.htm</t>
  </si>
  <si>
    <t>https://www.sec.gov/Archives/edgar/data/1773383/000177338320000053/dynatrace10-kfy20.htm</t>
  </si>
  <si>
    <t>https://www.sec.gov/Archives/edgar/data/1560327/000156032722000026/0001560327-22-000026-index.htm</t>
  </si>
  <si>
    <t>https://www.sec.gov/Archives/edgar/data/1560327/000156032722000026/rp-20211231.htm</t>
  </si>
  <si>
    <t>https://www.sec.gov/Archives/edgar/data/1560327/000156032721000043/0001560327-21-000043-index.htm</t>
  </si>
  <si>
    <t>https://www.sec.gov/Archives/edgar/data/1560327/000156032721000043/rp-20201231.htm</t>
  </si>
  <si>
    <t>https://www.sec.gov/Archives/edgar/data/1560327/000156032720000046/0001560327-20-000046-index.htm</t>
  </si>
  <si>
    <t>https://www.sec.gov/Archives/edgar/data/1560327/000156032720000046/rp-20191231.htm</t>
  </si>
  <si>
    <t>https://www.sec.gov/Archives/edgar/data/1560327/000156032719000046/0001560327-19-000046-index.htm</t>
  </si>
  <si>
    <t>https://www.sec.gov/Archives/edgar/data/1560327/000156032719000046/rapid7201810-k.htm</t>
  </si>
  <si>
    <t>https://www.sec.gov/Archives/edgar/data/1560327/000156032718000032/0001560327-18-000032-index.htm</t>
  </si>
  <si>
    <t>https://www.sec.gov/Archives/edgar/data/1560327/000156032718000032/rapid710-k.htm</t>
  </si>
  <si>
    <t>CHKP</t>
  </si>
  <si>
    <t>https://www.sec.gov/Archives/edgar/data/1015922/000119312520095941/d880905d20f.htm</t>
  </si>
  <si>
    <t>https://www.sec.gov/Archives/edgar/data/1015922/000119312519114952/d693071d20f.htm</t>
  </si>
  <si>
    <t>https://www.sec.gov/Archives/edgar/data/1015922/000119312518138808/d528783d20f.htm</t>
  </si>
  <si>
    <t>CAGR</t>
  </si>
  <si>
    <t>https://www.sec.gov/Archives/edgar/data/1660280/000166028022000035/0001660280-22-000035-index.htm</t>
  </si>
  <si>
    <t>https://www.sec.gov/Archives/edgar/data/1660280/000166028022000035/tenb-20211231.htm</t>
  </si>
  <si>
    <t>https://www.sec.gov/Archives/edgar/data/1660280/000166028021000027/0001660280-21-000027-index.htm</t>
  </si>
  <si>
    <t>https://www.sec.gov/Archives/edgar/data/1660280/000166028021000027/tenb-20201231.htm</t>
  </si>
  <si>
    <t>https://www.sec.gov/Archives/edgar/data/1660280/000166028020000012/0001660280-20-000012-index.html</t>
  </si>
  <si>
    <t>https://www.sec.gov/Archives/edgar/data/1660280/000166028020000012/q42019tenablefinancial.htm</t>
  </si>
  <si>
    <t>https://www.sec.gov/Archives/edgar/data/1660280/000166028019000012/0001660280-19-000012-index.html</t>
  </si>
  <si>
    <t>https://www.sec.gov/Archives/edgar/data/1660280/000166028019000012/q42018tenablefinancial.htm</t>
  </si>
  <si>
    <t>https://www.sec.gov/Archives/edgar/data/1370880/000137088022000004/0001370880-22-000004-index.htm</t>
  </si>
  <si>
    <t>https://www.sec.gov/Archives/edgar/data/1370880/000137088022000004/mndt-20211231.htm</t>
  </si>
  <si>
    <t>https://www.sec.gov/Archives/edgar/data/1370880/000137088021000010/0001370880-21-000010-index.htm</t>
  </si>
  <si>
    <t>https://www.sec.gov/Archives/edgar/data/1370880/000137088021000010/feye-20201231.htm</t>
  </si>
  <si>
    <t>GrossProfit</t>
  </si>
  <si>
    <t>Margin</t>
  </si>
  <si>
    <t>Income Statement</t>
  </si>
  <si>
    <t>cashAndCashEquivalents</t>
  </si>
  <si>
    <t>shortTermInvestments</t>
  </si>
  <si>
    <t>cashAndShortTermInvestments</t>
  </si>
  <si>
    <t>netReceivables</t>
  </si>
  <si>
    <t>inventory</t>
  </si>
  <si>
    <t>otherCurrentAssets</t>
  </si>
  <si>
    <t>totalCurrentAssets</t>
  </si>
  <si>
    <t>propertyPlantEquipmentNet</t>
  </si>
  <si>
    <t>goodwill</t>
  </si>
  <si>
    <t>intangibleAssets</t>
  </si>
  <si>
    <t>goodwillAndIntangibleAssets</t>
  </si>
  <si>
    <t>longTermInvestments</t>
  </si>
  <si>
    <t>taxAssets</t>
  </si>
  <si>
    <t>otherNonCurrentAssets</t>
  </si>
  <si>
    <t>totalNonCurrentAssets</t>
  </si>
  <si>
    <t>otherAssets</t>
  </si>
  <si>
    <t>totalAssets</t>
  </si>
  <si>
    <t>accountPayables</t>
  </si>
  <si>
    <t>shortTermDebt</t>
  </si>
  <si>
    <t>taxPayables</t>
  </si>
  <si>
    <t>deferredRevenue</t>
  </si>
  <si>
    <t>otherCurrentLiabilities</t>
  </si>
  <si>
    <t>totalCurrentLiabilities</t>
  </si>
  <si>
    <t>longTermDebt</t>
  </si>
  <si>
    <t>deferredRevenueNonCurrent</t>
  </si>
  <si>
    <t>deferredTaxLiabilitiesNonCurrent</t>
  </si>
  <si>
    <t>otherNonCurrentLiabilities</t>
  </si>
  <si>
    <t>totalNonCurrentLiabilities</t>
  </si>
  <si>
    <t>otherLiabilities</t>
  </si>
  <si>
    <t>capitalLeaseObligations</t>
  </si>
  <si>
    <t>totalLiabilities</t>
  </si>
  <si>
    <t>preferredStock</t>
  </si>
  <si>
    <t>commonStock</t>
  </si>
  <si>
    <t>retainedEarnings</t>
  </si>
  <si>
    <t>accumulatedOtherComprehensiveIncomeLoss</t>
  </si>
  <si>
    <t>othertotalStockholdersEquity</t>
  </si>
  <si>
    <t>totalStockholdersEquity</t>
  </si>
  <si>
    <t>totalLiabilitiesAndStockholdersEquity</t>
  </si>
  <si>
    <t>minorityInterest</t>
  </si>
  <si>
    <t>totalEquity</t>
  </si>
  <si>
    <t>totalLiabilitiesAndTotalEquity</t>
  </si>
  <si>
    <t>totalInvestments</t>
  </si>
  <si>
    <t>totalDebt</t>
  </si>
  <si>
    <t>netDebt</t>
  </si>
  <si>
    <t>Balance sheet</t>
  </si>
  <si>
    <t xml:space="preserve">Totao debt </t>
  </si>
  <si>
    <t>cash</t>
  </si>
  <si>
    <t>E value</t>
  </si>
  <si>
    <t>NetIncome</t>
  </si>
  <si>
    <t>Cybersecurity Industry</t>
  </si>
  <si>
    <t>Company Comparisons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</si>
</sst>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_([$$-409]* #,##0_);_([$$-409]* \(#,##0\);_([$$-409]* &quot;-&quot;_);_(@_)"/>
    <numFmt numFmtId="166" formatCode="#,##0.0"/>
    <numFmt numFmtId="167" formatCode="0\A"/>
    <numFmt numFmtId="168" formatCode="0\P"/>
    <numFmt numFmtId="169" formatCode="0.0%"/>
    <numFmt numFmtId="170" formatCode="0\x"/>
    <numFmt numFmtId="171" formatCode="_([$$-409]* #,##0_);_([$$-409]* \(#,##0\);_([$$-409]* &quot;-&quot;??_);_(@_)"/>
  </numFmts>
  <fonts count="27" x14ac:knownFonts="1">
    <font>
      <sz val="10"/>
      <color theme="1"/>
      <name val="Arial"/>
      <family val="2"/>
    </font>
    <font>
      <b/>
      <sz val="10"/>
      <color theme="1"/>
      <name val="Arial"/>
      <family val="2"/>
    </font>
    <font>
      <sz val="10"/>
      <color rgb="FF646464"/>
      <name val="Arial"/>
      <family val="2"/>
    </font>
    <font>
      <u/>
      <sz val="10"/>
      <color rgb="FF0000FF"/>
      <name val="Arial"/>
      <family val="2"/>
    </font>
    <font>
      <b/>
      <u/>
      <sz val="10"/>
      <color rgb="FF003366"/>
      <name val="Arial"/>
      <family val="2"/>
    </font>
    <font>
      <b/>
      <sz val="10"/>
      <color rgb="FF003366"/>
      <name val="Arial"/>
      <family val="2"/>
    </font>
    <font>
      <u/>
      <sz val="10"/>
      <color rgb="FFFF0000"/>
      <name val="Arial"/>
      <family val="2"/>
    </font>
    <font>
      <sz val="10"/>
      <color theme="1"/>
      <name val="Arial"/>
      <family val="2"/>
    </font>
    <font>
      <b/>
      <sz val="12"/>
      <color theme="0"/>
      <name val="Calibri"/>
      <family val="2"/>
      <scheme val="minor"/>
    </font>
    <font>
      <b/>
      <sz val="12"/>
      <color theme="1"/>
      <name val="Calibri"/>
      <family val="2"/>
      <scheme val="minor"/>
    </font>
    <font>
      <sz val="12"/>
      <color theme="0"/>
      <name val="Calibri"/>
      <family val="2"/>
      <scheme val="minor"/>
    </font>
    <font>
      <sz val="12"/>
      <color theme="9"/>
      <name val="Calibri"/>
      <family val="2"/>
      <scheme val="minor"/>
    </font>
    <font>
      <i/>
      <sz val="12"/>
      <color theme="1"/>
      <name val="Calibri"/>
      <family val="2"/>
      <scheme val="minor"/>
    </font>
    <font>
      <sz val="12"/>
      <color theme="0" tint="-0.34998626667073579"/>
      <name val="Calibri"/>
      <family val="2"/>
      <scheme val="minor"/>
    </font>
    <font>
      <sz val="12"/>
      <name val="Calibri"/>
      <family val="2"/>
      <scheme val="minor"/>
    </font>
    <font>
      <sz val="12"/>
      <color rgb="FF00B0F0"/>
      <name val="Calibri"/>
      <family val="2"/>
      <scheme val="minor"/>
    </font>
    <font>
      <u/>
      <sz val="10"/>
      <name val="Arial"/>
      <family val="2"/>
    </font>
    <font>
      <sz val="10"/>
      <name val="Arial"/>
      <family val="2"/>
    </font>
    <font>
      <b/>
      <u/>
      <sz val="10"/>
      <name val="Arial"/>
      <family val="2"/>
    </font>
    <font>
      <b/>
      <sz val="10"/>
      <name val="Arial"/>
      <family val="2"/>
    </font>
    <font>
      <sz val="10"/>
      <color rgb="FF003366"/>
      <name val="Arial"/>
      <family val="2"/>
    </font>
    <font>
      <b/>
      <sz val="12"/>
      <name val="Calibri"/>
      <family val="2"/>
      <scheme val="minor"/>
    </font>
    <font>
      <sz val="12"/>
      <color rgb="FF000000"/>
      <name val="Calibri"/>
      <family val="2"/>
      <scheme val="minor"/>
    </font>
    <font>
      <sz val="10"/>
      <color rgb="FF000000"/>
      <name val="Arial"/>
      <family val="2"/>
    </font>
    <font>
      <sz val="10"/>
      <color theme="0" tint="-4.9989318521683403E-2"/>
      <name val="Arial"/>
      <family val="2"/>
    </font>
    <font>
      <sz val="10"/>
      <color theme="0"/>
      <name val="Arial"/>
      <family val="2"/>
    </font>
    <font>
      <b/>
      <u/>
      <sz val="10"/>
      <color rgb="FF0000FF"/>
      <name val="Arial"/>
      <family val="2"/>
    </font>
  </fonts>
  <fills count="7">
    <fill>
      <patternFill patternType="none"/>
    </fill>
    <fill>
      <patternFill patternType="gray125"/>
    </fill>
    <fill>
      <patternFill patternType="solid">
        <fgColor theme="0" tint="-4.9989318521683403E-2"/>
        <bgColor indexed="64"/>
      </patternFill>
    </fill>
    <fill>
      <patternFill patternType="solid">
        <fgColor theme="7" tint="0.59999389629810485"/>
        <bgColor indexed="64"/>
      </patternFill>
    </fill>
    <fill>
      <patternFill patternType="solid">
        <fgColor rgb="FFF2F2F2"/>
        <bgColor rgb="FF000000"/>
      </patternFill>
    </fill>
    <fill>
      <patternFill patternType="solid">
        <fgColor theme="4" tint="-0.499984740745262"/>
        <bgColor indexed="64"/>
      </patternFill>
    </fill>
    <fill>
      <patternFill patternType="solid">
        <fgColor theme="0" tint="-0.14999847407452621"/>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auto="1"/>
      </left>
      <right/>
      <top/>
      <bottom/>
      <diagonal/>
    </border>
    <border>
      <left style="thin">
        <color indexed="64"/>
      </left>
      <right/>
      <top/>
      <bottom style="thin">
        <color indexed="64"/>
      </bottom>
      <diagonal/>
    </border>
    <border>
      <left/>
      <right/>
      <top style="thin">
        <color indexed="64"/>
      </top>
      <bottom style="double">
        <color indexed="64"/>
      </bottom>
      <diagonal/>
    </border>
  </borders>
  <cellStyleXfs count="4">
    <xf numFmtId="0" fontId="0" fillId="0" borderId="0"/>
    <xf numFmtId="9" fontId="7" fillId="0" borderId="0" applyFont="0" applyFill="0" applyBorder="0" applyAlignment="0" applyProtection="0"/>
    <xf numFmtId="43" fontId="7" fillId="0" borderId="0" applyFont="0" applyFill="0" applyBorder="0" applyAlignment="0" applyProtection="0"/>
    <xf numFmtId="0" fontId="3" fillId="0" borderId="0"/>
  </cellStyleXfs>
  <cellXfs count="186">
    <xf numFmtId="0" fontId="0" fillId="0" borderId="0" xfId="0"/>
    <xf numFmtId="0" fontId="0" fillId="2" borderId="0" xfId="0" applyFill="1"/>
    <xf numFmtId="3" fontId="11" fillId="2" borderId="0" xfId="0" applyNumberFormat="1" applyFont="1" applyFill="1"/>
    <xf numFmtId="0" fontId="12" fillId="2" borderId="0" xfId="0" applyFont="1" applyFill="1"/>
    <xf numFmtId="169" fontId="0" fillId="2" borderId="0" xfId="0" applyNumberFormat="1" applyFill="1"/>
    <xf numFmtId="0" fontId="12" fillId="2" borderId="0" xfId="0" applyFont="1" applyFill="1" applyAlignment="1">
      <alignment horizontal="left" indent="2"/>
    </xf>
    <xf numFmtId="0" fontId="13" fillId="2" borderId="0" xfId="0" applyFont="1" applyFill="1"/>
    <xf numFmtId="166" fontId="0" fillId="2" borderId="0" xfId="0" applyNumberFormat="1" applyFill="1"/>
    <xf numFmtId="169" fontId="12" fillId="2" borderId="0" xfId="0" applyNumberFormat="1" applyFont="1" applyFill="1"/>
    <xf numFmtId="3" fontId="0" fillId="2" borderId="0" xfId="0" applyNumberFormat="1" applyFill="1"/>
    <xf numFmtId="169" fontId="12" fillId="2" borderId="0" xfId="1" applyNumberFormat="1" applyFont="1" applyFill="1"/>
    <xf numFmtId="169" fontId="14" fillId="2" borderId="0" xfId="0" applyNumberFormat="1" applyFont="1" applyFill="1"/>
    <xf numFmtId="0" fontId="9" fillId="2" borderId="1" xfId="0" applyFont="1" applyFill="1" applyBorder="1"/>
    <xf numFmtId="0" fontId="12" fillId="2" borderId="2" xfId="0" applyFont="1" applyFill="1" applyBorder="1"/>
    <xf numFmtId="169" fontId="12" fillId="2" borderId="3" xfId="1" applyNumberFormat="1" applyFont="1" applyFill="1" applyBorder="1"/>
    <xf numFmtId="3" fontId="12" fillId="2" borderId="0" xfId="0" applyNumberFormat="1" applyFont="1" applyFill="1"/>
    <xf numFmtId="1" fontId="0" fillId="2" borderId="0" xfId="0" applyNumberFormat="1" applyFill="1"/>
    <xf numFmtId="0" fontId="3" fillId="2" borderId="0" xfId="3" applyFill="1"/>
    <xf numFmtId="0" fontId="11" fillId="2" borderId="0" xfId="0" applyFont="1" applyFill="1"/>
    <xf numFmtId="3" fontId="14" fillId="2" borderId="0" xfId="0" applyNumberFormat="1" applyFont="1" applyFill="1"/>
    <xf numFmtId="9" fontId="0" fillId="2" borderId="0" xfId="0" applyNumberFormat="1" applyFill="1"/>
    <xf numFmtId="0" fontId="0" fillId="2" borderId="4" xfId="0" applyFill="1" applyBorder="1" applyAlignment="1">
      <alignment horizontal="right"/>
    </xf>
    <xf numFmtId="0" fontId="0" fillId="2" borderId="5" xfId="0" applyFill="1" applyBorder="1" applyAlignment="1">
      <alignment horizontal="right"/>
    </xf>
    <xf numFmtId="0" fontId="0" fillId="2" borderId="0" xfId="0" applyFill="1" applyAlignment="1">
      <alignment horizontal="right"/>
    </xf>
    <xf numFmtId="0" fontId="15" fillId="2" borderId="0" xfId="0" applyFont="1" applyFill="1"/>
    <xf numFmtId="169" fontId="0" fillId="2" borderId="6" xfId="0" applyNumberFormat="1" applyFill="1" applyBorder="1"/>
    <xf numFmtId="169" fontId="0" fillId="2" borderId="0" xfId="0" applyNumberFormat="1" applyFill="1" applyBorder="1"/>
    <xf numFmtId="0" fontId="0" fillId="2" borderId="0" xfId="0" applyFill="1" applyAlignment="1">
      <alignment horizontal="center"/>
    </xf>
    <xf numFmtId="0" fontId="0" fillId="2" borderId="0" xfId="0" applyFill="1" applyProtection="1">
      <protection locked="0"/>
    </xf>
    <xf numFmtId="3" fontId="0" fillId="2" borderId="0" xfId="0" applyNumberFormat="1" applyFill="1" applyProtection="1">
      <protection locked="0"/>
    </xf>
    <xf numFmtId="0" fontId="12" fillId="2" borderId="0" xfId="0" applyFont="1" applyFill="1" applyProtection="1">
      <protection locked="0"/>
    </xf>
    <xf numFmtId="169" fontId="12" fillId="2" borderId="0" xfId="1" applyNumberFormat="1" applyFont="1" applyFill="1" applyProtection="1">
      <protection locked="0"/>
    </xf>
    <xf numFmtId="0" fontId="12" fillId="2" borderId="0" xfId="0" applyFont="1" applyFill="1" applyAlignment="1" applyProtection="1">
      <alignment horizontal="left" indent="2"/>
      <protection locked="0"/>
    </xf>
    <xf numFmtId="169" fontId="14" fillId="2" borderId="0" xfId="0" applyNumberFormat="1" applyFont="1" applyFill="1" applyProtection="1">
      <protection locked="0"/>
    </xf>
    <xf numFmtId="169" fontId="0" fillId="2" borderId="0" xfId="0" applyNumberFormat="1" applyFill="1" applyProtection="1">
      <protection locked="0"/>
    </xf>
    <xf numFmtId="169" fontId="12" fillId="2" borderId="0" xfId="0" applyNumberFormat="1" applyFont="1" applyFill="1" applyProtection="1">
      <protection locked="0"/>
    </xf>
    <xf numFmtId="169" fontId="13" fillId="2" borderId="0" xfId="0" applyNumberFormat="1" applyFont="1" applyFill="1" applyProtection="1">
      <protection locked="0"/>
    </xf>
    <xf numFmtId="0" fontId="13" fillId="2" borderId="0" xfId="0" applyFont="1" applyFill="1" applyProtection="1">
      <protection locked="0"/>
    </xf>
    <xf numFmtId="0" fontId="1" fillId="2" borderId="0" xfId="0" applyFont="1" applyFill="1" applyAlignment="1">
      <alignment horizontal="left"/>
    </xf>
    <xf numFmtId="0" fontId="0" fillId="2" borderId="0" xfId="0" applyFont="1" applyFill="1" applyAlignment="1">
      <alignment horizontal="left"/>
    </xf>
    <xf numFmtId="4" fontId="3" fillId="2" borderId="0" xfId="3" applyNumberFormat="1" applyFont="1" applyFill="1" applyAlignment="1">
      <alignment horizontal="right"/>
    </xf>
    <xf numFmtId="4" fontId="6" fillId="2" borderId="0" xfId="3" applyNumberFormat="1" applyFont="1" applyFill="1" applyAlignment="1">
      <alignment horizontal="right"/>
    </xf>
    <xf numFmtId="0" fontId="5" fillId="2" borderId="0" xfId="0" applyFont="1" applyFill="1" applyAlignment="1">
      <alignment horizontal="left"/>
    </xf>
    <xf numFmtId="4" fontId="4" fillId="2" borderId="0" xfId="3" applyNumberFormat="1" applyFont="1" applyFill="1" applyAlignment="1">
      <alignment horizontal="right"/>
    </xf>
    <xf numFmtId="0" fontId="0" fillId="2" borderId="0" xfId="0" applyFont="1" applyFill="1" applyAlignment="1">
      <alignment horizontal="left" indent="1"/>
    </xf>
    <xf numFmtId="166" fontId="3" fillId="2" borderId="0" xfId="3" applyNumberFormat="1" applyFont="1" applyFill="1" applyAlignment="1">
      <alignment horizontal="right"/>
    </xf>
    <xf numFmtId="0" fontId="2" fillId="2" borderId="0" xfId="0" applyFont="1" applyFill="1" applyAlignment="1">
      <alignment horizontal="left"/>
    </xf>
    <xf numFmtId="2" fontId="0" fillId="2" borderId="0" xfId="0" applyNumberFormat="1" applyFill="1"/>
    <xf numFmtId="0" fontId="0" fillId="2" borderId="0" xfId="0" applyFill="1" applyAlignment="1">
      <alignment horizontal="left" indent="1"/>
    </xf>
    <xf numFmtId="4" fontId="3" fillId="2" borderId="0" xfId="3" applyNumberFormat="1" applyFill="1" applyAlignment="1">
      <alignment horizontal="right"/>
    </xf>
    <xf numFmtId="0" fontId="5" fillId="2" borderId="0" xfId="0" applyFont="1" applyFill="1" applyAlignment="1">
      <alignment horizontal="left" indent="3"/>
    </xf>
    <xf numFmtId="4" fontId="5" fillId="2" borderId="0" xfId="0" applyNumberFormat="1" applyFont="1" applyFill="1" applyAlignment="1">
      <alignment horizontal="right"/>
    </xf>
    <xf numFmtId="0" fontId="0" fillId="2" borderId="0" xfId="0" applyFill="1" applyAlignment="1">
      <alignment horizontal="left" indent="4"/>
    </xf>
    <xf numFmtId="0" fontId="0" fillId="2" borderId="0" xfId="0" applyFill="1" applyAlignment="1">
      <alignment horizontal="left"/>
    </xf>
    <xf numFmtId="0" fontId="5" fillId="2" borderId="0" xfId="0" applyFont="1" applyFill="1" applyAlignment="1">
      <alignment horizontal="left" indent="6"/>
    </xf>
    <xf numFmtId="0" fontId="0" fillId="2" borderId="0" xfId="0" applyFill="1" applyAlignment="1">
      <alignment horizontal="left" indent="7"/>
    </xf>
    <xf numFmtId="0" fontId="20" fillId="2" borderId="0" xfId="0" applyFont="1" applyFill="1" applyAlignment="1">
      <alignment horizontal="left"/>
    </xf>
    <xf numFmtId="2" fontId="1" fillId="2" borderId="0" xfId="0" applyNumberFormat="1" applyFont="1" applyFill="1"/>
    <xf numFmtId="0" fontId="1" fillId="2" borderId="0" xfId="0" applyFont="1" applyFill="1"/>
    <xf numFmtId="0" fontId="1" fillId="3" borderId="0" xfId="0" applyFont="1" applyFill="1"/>
    <xf numFmtId="2" fontId="1" fillId="3" borderId="0" xfId="0" applyNumberFormat="1" applyFont="1" applyFill="1"/>
    <xf numFmtId="2" fontId="0" fillId="3" borderId="0" xfId="0" applyNumberFormat="1" applyFill="1"/>
    <xf numFmtId="2" fontId="18" fillId="2" borderId="0" xfId="3" applyNumberFormat="1" applyFont="1" applyFill="1" applyAlignment="1">
      <alignment horizontal="right"/>
    </xf>
    <xf numFmtId="2" fontId="19" fillId="2" borderId="0" xfId="0" applyNumberFormat="1" applyFont="1" applyFill="1"/>
    <xf numFmtId="2" fontId="16" fillId="2" borderId="0" xfId="3" applyNumberFormat="1" applyFont="1" applyFill="1" applyAlignment="1">
      <alignment horizontal="right"/>
    </xf>
    <xf numFmtId="2" fontId="17" fillId="2" borderId="0" xfId="0" applyNumberFormat="1" applyFont="1" applyFill="1"/>
    <xf numFmtId="2" fontId="17" fillId="2" borderId="0" xfId="0" applyNumberFormat="1" applyFont="1" applyFill="1" applyAlignment="1">
      <alignment horizontal="left"/>
    </xf>
    <xf numFmtId="2" fontId="19" fillId="2" borderId="0" xfId="0" applyNumberFormat="1" applyFont="1" applyFill="1" applyAlignment="1">
      <alignment horizontal="left"/>
    </xf>
    <xf numFmtId="0" fontId="17" fillId="2" borderId="0" xfId="0" applyFont="1" applyFill="1"/>
    <xf numFmtId="4" fontId="17" fillId="2" borderId="0" xfId="3" applyNumberFormat="1" applyFont="1" applyFill="1" applyAlignment="1">
      <alignment horizontal="right"/>
    </xf>
    <xf numFmtId="0" fontId="8" fillId="2" borderId="0" xfId="0" applyFont="1" applyFill="1"/>
    <xf numFmtId="0" fontId="0" fillId="2" borderId="0" xfId="0" applyFill="1" applyAlignment="1">
      <alignment horizontal="center" vertical="center"/>
    </xf>
    <xf numFmtId="169" fontId="0" fillId="2" borderId="4" xfId="0" applyNumberFormat="1" applyFill="1" applyBorder="1" applyAlignment="1">
      <alignment horizontal="right"/>
    </xf>
    <xf numFmtId="169" fontId="0" fillId="2" borderId="5" xfId="0" applyNumberFormat="1" applyFill="1" applyBorder="1" applyAlignment="1">
      <alignment horizontal="center"/>
    </xf>
    <xf numFmtId="169" fontId="15" fillId="2" borderId="5" xfId="0" applyNumberFormat="1" applyFont="1" applyFill="1" applyBorder="1" applyAlignment="1">
      <alignment horizontal="center"/>
    </xf>
    <xf numFmtId="169" fontId="0" fillId="2" borderId="4" xfId="0" applyNumberFormat="1" applyFill="1" applyBorder="1" applyAlignment="1">
      <alignment horizontal="center"/>
    </xf>
    <xf numFmtId="169" fontId="14" fillId="2" borderId="5" xfId="0" applyNumberFormat="1" applyFont="1" applyFill="1" applyBorder="1" applyAlignment="1">
      <alignment horizontal="center"/>
    </xf>
    <xf numFmtId="3" fontId="0" fillId="2" borderId="0" xfId="0" applyNumberFormat="1" applyFill="1" applyAlignment="1">
      <alignment horizontal="center"/>
    </xf>
    <xf numFmtId="169" fontId="0" fillId="2" borderId="6" xfId="0" applyNumberFormat="1" applyFill="1" applyBorder="1" applyAlignment="1">
      <alignment horizontal="center"/>
    </xf>
    <xf numFmtId="43" fontId="0" fillId="2" borderId="0" xfId="2" applyFont="1" applyFill="1"/>
    <xf numFmtId="43" fontId="0" fillId="2" borderId="0" xfId="0" applyNumberFormat="1" applyFill="1"/>
    <xf numFmtId="0" fontId="14" fillId="2" borderId="0" xfId="0" applyFont="1" applyFill="1"/>
    <xf numFmtId="0" fontId="14" fillId="2" borderId="0" xfId="0" applyFont="1" applyFill="1" applyAlignment="1">
      <alignment horizontal="center"/>
    </xf>
    <xf numFmtId="0" fontId="14" fillId="2" borderId="0" xfId="0" applyFont="1" applyFill="1" applyAlignment="1">
      <alignment horizontal="center"/>
    </xf>
    <xf numFmtId="169" fontId="14" fillId="2" borderId="4" xfId="0" applyNumberFormat="1" applyFont="1" applyFill="1" applyBorder="1" applyAlignment="1">
      <alignment horizontal="center"/>
    </xf>
    <xf numFmtId="3" fontId="14" fillId="2" borderId="0" xfId="0" applyNumberFormat="1" applyFont="1" applyFill="1" applyAlignment="1">
      <alignment horizontal="center"/>
    </xf>
    <xf numFmtId="169" fontId="14" fillId="2" borderId="6" xfId="0" applyNumberFormat="1" applyFont="1" applyFill="1" applyBorder="1" applyAlignment="1">
      <alignment horizontal="center"/>
    </xf>
    <xf numFmtId="3" fontId="14" fillId="2" borderId="7" xfId="0" applyNumberFormat="1" applyFont="1" applyFill="1" applyBorder="1" applyAlignment="1">
      <alignment horizontal="center"/>
    </xf>
    <xf numFmtId="3" fontId="14" fillId="2" borderId="8" xfId="0" applyNumberFormat="1" applyFont="1" applyFill="1" applyBorder="1" applyAlignment="1">
      <alignment horizontal="center"/>
    </xf>
    <xf numFmtId="3" fontId="14" fillId="2" borderId="9" xfId="0" applyNumberFormat="1" applyFont="1" applyFill="1" applyBorder="1" applyAlignment="1">
      <alignment horizontal="center"/>
    </xf>
    <xf numFmtId="3" fontId="14" fillId="2" borderId="10" xfId="0" applyNumberFormat="1" applyFont="1" applyFill="1" applyBorder="1" applyAlignment="1">
      <alignment horizontal="center"/>
    </xf>
    <xf numFmtId="3" fontId="14" fillId="2" borderId="6" xfId="0" applyNumberFormat="1" applyFont="1" applyFill="1" applyBorder="1" applyAlignment="1">
      <alignment horizontal="center"/>
    </xf>
    <xf numFmtId="3" fontId="14" fillId="2" borderId="11" xfId="0" applyNumberFormat="1" applyFont="1" applyFill="1" applyBorder="1" applyAlignment="1">
      <alignment horizontal="center"/>
    </xf>
    <xf numFmtId="3" fontId="14" fillId="2" borderId="5" xfId="0" applyNumberFormat="1" applyFont="1" applyFill="1" applyBorder="1" applyAlignment="1">
      <alignment horizontal="center"/>
    </xf>
    <xf numFmtId="3" fontId="14" fillId="2" borderId="4" xfId="0" applyNumberFormat="1" applyFont="1" applyFill="1" applyBorder="1" applyAlignment="1">
      <alignment horizontal="center"/>
    </xf>
    <xf numFmtId="4" fontId="0" fillId="2" borderId="0" xfId="0" applyNumberFormat="1" applyFill="1" applyAlignment="1">
      <alignment horizontal="center" vertical="center"/>
    </xf>
    <xf numFmtId="2" fontId="0" fillId="2" borderId="0" xfId="0" applyNumberFormat="1" applyFill="1" applyAlignment="1">
      <alignment horizontal="center" vertical="center"/>
    </xf>
    <xf numFmtId="1" fontId="0" fillId="2" borderId="0" xfId="0" applyNumberFormat="1" applyFill="1" applyAlignment="1">
      <alignment horizontal="center" vertical="center"/>
    </xf>
    <xf numFmtId="0" fontId="0" fillId="2" borderId="0" xfId="0" applyFill="1" applyAlignment="1">
      <alignment horizontal="center"/>
    </xf>
    <xf numFmtId="170" fontId="0" fillId="2" borderId="5" xfId="0" applyNumberFormat="1" applyFill="1" applyBorder="1" applyAlignment="1">
      <alignment horizontal="center"/>
    </xf>
    <xf numFmtId="170" fontId="14" fillId="2" borderId="5" xfId="0" applyNumberFormat="1" applyFont="1" applyFill="1" applyBorder="1" applyAlignment="1">
      <alignment horizontal="center"/>
    </xf>
    <xf numFmtId="170" fontId="22" fillId="4" borderId="5" xfId="0" applyNumberFormat="1" applyFont="1" applyFill="1" applyBorder="1" applyAlignment="1">
      <alignment horizontal="center"/>
    </xf>
    <xf numFmtId="170" fontId="14" fillId="4" borderId="5" xfId="0" applyNumberFormat="1" applyFont="1" applyFill="1" applyBorder="1" applyAlignment="1">
      <alignment horizontal="center"/>
    </xf>
    <xf numFmtId="3" fontId="0" fillId="2" borderId="7" xfId="0" applyNumberFormat="1" applyFill="1" applyBorder="1" applyAlignment="1">
      <alignment horizontal="center"/>
    </xf>
    <xf numFmtId="3" fontId="0" fillId="2" borderId="8" xfId="0" applyNumberFormat="1" applyFill="1" applyBorder="1" applyAlignment="1">
      <alignment horizontal="center"/>
    </xf>
    <xf numFmtId="3" fontId="0" fillId="2" borderId="9" xfId="0" applyNumberFormat="1" applyFill="1" applyBorder="1" applyAlignment="1">
      <alignment horizontal="center"/>
    </xf>
    <xf numFmtId="3" fontId="0" fillId="2" borderId="10" xfId="0" applyNumberFormat="1" applyFill="1" applyBorder="1" applyAlignment="1">
      <alignment horizontal="center"/>
    </xf>
    <xf numFmtId="3" fontId="0" fillId="2" borderId="6" xfId="0" applyNumberFormat="1" applyFill="1" applyBorder="1" applyAlignment="1">
      <alignment horizontal="center"/>
    </xf>
    <xf numFmtId="3" fontId="0" fillId="2" borderId="11" xfId="0" applyNumberFormat="1" applyFill="1" applyBorder="1" applyAlignment="1">
      <alignment horizontal="center"/>
    </xf>
    <xf numFmtId="3" fontId="0" fillId="2" borderId="5" xfId="0" applyNumberFormat="1" applyFill="1" applyBorder="1" applyAlignment="1">
      <alignment horizontal="center"/>
    </xf>
    <xf numFmtId="3" fontId="0" fillId="2" borderId="4" xfId="0" applyNumberFormat="1" applyFill="1" applyBorder="1" applyAlignment="1">
      <alignment horizontal="center"/>
    </xf>
    <xf numFmtId="169" fontId="0" fillId="2" borderId="0" xfId="0" applyNumberFormat="1" applyFill="1" applyBorder="1" applyAlignment="1">
      <alignment horizontal="center"/>
    </xf>
    <xf numFmtId="4" fontId="18" fillId="2" borderId="0" xfId="3" applyNumberFormat="1" applyFont="1" applyFill="1" applyAlignment="1">
      <alignment horizontal="right"/>
    </xf>
    <xf numFmtId="0" fontId="19" fillId="2" borderId="0" xfId="0" applyFont="1" applyFill="1" applyAlignment="1">
      <alignment horizontal="left"/>
    </xf>
    <xf numFmtId="0" fontId="19" fillId="2" borderId="0" xfId="0" applyFont="1" applyFill="1"/>
    <xf numFmtId="4" fontId="16" fillId="2" borderId="0" xfId="3" applyNumberFormat="1" applyFont="1" applyFill="1" applyAlignment="1">
      <alignment horizontal="right"/>
    </xf>
    <xf numFmtId="0" fontId="17" fillId="2" borderId="0" xfId="0" applyFont="1" applyFill="1" applyAlignment="1">
      <alignment horizontal="left" indent="1"/>
    </xf>
    <xf numFmtId="4" fontId="19" fillId="2" borderId="0" xfId="0" applyNumberFormat="1" applyFont="1" applyFill="1" applyAlignment="1">
      <alignment horizontal="right"/>
    </xf>
    <xf numFmtId="0" fontId="19" fillId="2" borderId="0" xfId="0" applyFont="1" applyFill="1" applyAlignment="1">
      <alignment horizontal="left" indent="3"/>
    </xf>
    <xf numFmtId="0" fontId="17" fillId="2" borderId="0" xfId="0" applyFont="1" applyFill="1" applyAlignment="1">
      <alignment horizontal="left" indent="4"/>
    </xf>
    <xf numFmtId="0" fontId="17" fillId="2" borderId="0" xfId="0" applyFont="1" applyFill="1" applyAlignment="1">
      <alignment horizontal="left"/>
    </xf>
    <xf numFmtId="0" fontId="19" fillId="2" borderId="0" xfId="0" applyFont="1" applyFill="1" applyAlignment="1">
      <alignment horizontal="left" indent="6"/>
    </xf>
    <xf numFmtId="0" fontId="17" fillId="2" borderId="0" xfId="0" applyFont="1" applyFill="1" applyAlignment="1">
      <alignment horizontal="left" indent="7"/>
    </xf>
    <xf numFmtId="1" fontId="14" fillId="2" borderId="0" xfId="0" applyNumberFormat="1" applyFont="1" applyFill="1"/>
    <xf numFmtId="0" fontId="0" fillId="2" borderId="0" xfId="0" applyFill="1" applyAlignment="1"/>
    <xf numFmtId="3" fontId="0" fillId="2" borderId="0" xfId="0" applyNumberFormat="1" applyFill="1" applyAlignment="1">
      <alignment horizontal="center" vertical="center"/>
    </xf>
    <xf numFmtId="0" fontId="10" fillId="2" borderId="0" xfId="0" applyFont="1" applyFill="1" applyAlignment="1">
      <alignment horizontal="center" vertical="center"/>
    </xf>
    <xf numFmtId="0" fontId="10" fillId="2" borderId="0" xfId="0" applyFont="1" applyFill="1" applyAlignment="1"/>
    <xf numFmtId="1" fontId="0" fillId="2" borderId="0" xfId="0" applyNumberFormat="1" applyFill="1" applyAlignment="1">
      <alignment horizontal="center"/>
    </xf>
    <xf numFmtId="0" fontId="23" fillId="4" borderId="0" xfId="0" applyFont="1" applyFill="1"/>
    <xf numFmtId="0" fontId="0" fillId="2" borderId="0" xfId="0" applyFont="1" applyFill="1"/>
    <xf numFmtId="0" fontId="24" fillId="2" borderId="0" xfId="0" applyFont="1" applyFill="1" applyAlignment="1">
      <alignment horizontal="center"/>
    </xf>
    <xf numFmtId="3" fontId="24" fillId="2" borderId="0" xfId="0" applyNumberFormat="1" applyFont="1" applyFill="1" applyAlignment="1">
      <alignment horizontal="center"/>
    </xf>
    <xf numFmtId="0" fontId="25" fillId="2" borderId="0" xfId="0" applyFont="1" applyFill="1" applyAlignment="1"/>
    <xf numFmtId="9" fontId="0" fillId="2" borderId="0" xfId="1" applyFont="1" applyFill="1" applyAlignment="1">
      <alignment horizontal="center"/>
    </xf>
    <xf numFmtId="9" fontId="0" fillId="2" borderId="0" xfId="0" applyNumberFormat="1" applyFill="1" applyAlignment="1">
      <alignment horizontal="center"/>
    </xf>
    <xf numFmtId="0" fontId="10" fillId="5" borderId="0" xfId="0" applyFont="1" applyFill="1" applyAlignment="1">
      <alignment horizontal="left" vertical="top"/>
    </xf>
    <xf numFmtId="0" fontId="0" fillId="5" borderId="0" xfId="0" applyFill="1"/>
    <xf numFmtId="0" fontId="10" fillId="5" borderId="0" xfId="0" applyFont="1" applyFill="1" applyAlignment="1">
      <alignment horizontal="center" vertical="center"/>
    </xf>
    <xf numFmtId="0" fontId="10" fillId="5" borderId="0" xfId="0" applyFont="1" applyFill="1"/>
    <xf numFmtId="167" fontId="10" fillId="5" borderId="0" xfId="0" applyNumberFormat="1" applyFont="1" applyFill="1"/>
    <xf numFmtId="168" fontId="10" fillId="5" borderId="0" xfId="0" applyNumberFormat="1" applyFont="1" applyFill="1"/>
    <xf numFmtId="3" fontId="17" fillId="2" borderId="0" xfId="0" applyNumberFormat="1" applyFont="1" applyFill="1" applyAlignment="1">
      <alignment horizontal="center"/>
    </xf>
    <xf numFmtId="0" fontId="10" fillId="2" borderId="0" xfId="0" applyFont="1" applyFill="1" applyAlignment="1">
      <alignment horizontal="left" vertical="top"/>
    </xf>
    <xf numFmtId="4" fontId="0" fillId="2" borderId="0" xfId="0" applyNumberFormat="1" applyFill="1"/>
    <xf numFmtId="2" fontId="17" fillId="2" borderId="0" xfId="1" applyNumberFormat="1" applyFont="1" applyFill="1" applyAlignment="1">
      <alignment horizontal="right"/>
    </xf>
    <xf numFmtId="2" fontId="19" fillId="2" borderId="0" xfId="1" applyNumberFormat="1" applyFont="1" applyFill="1" applyAlignment="1">
      <alignment horizontal="right"/>
    </xf>
    <xf numFmtId="4" fontId="26" fillId="2" borderId="0" xfId="3" applyNumberFormat="1" applyFont="1" applyFill="1" applyAlignment="1">
      <alignment horizontal="right"/>
    </xf>
    <xf numFmtId="2" fontId="0" fillId="2" borderId="0" xfId="0" applyNumberFormat="1" applyFont="1" applyFill="1"/>
    <xf numFmtId="0" fontId="24" fillId="2" borderId="0" xfId="0" applyFont="1" applyFill="1"/>
    <xf numFmtId="0" fontId="24" fillId="2" borderId="0" xfId="0" applyFont="1" applyFill="1" applyAlignment="1">
      <alignment vertical="center"/>
    </xf>
    <xf numFmtId="1" fontId="17" fillId="2" borderId="0" xfId="0" applyNumberFormat="1" applyFont="1" applyFill="1" applyAlignment="1">
      <alignment horizontal="center"/>
    </xf>
    <xf numFmtId="0" fontId="17" fillId="2" borderId="0" xfId="0" applyFont="1" applyFill="1" applyAlignment="1">
      <alignment horizontal="center"/>
    </xf>
    <xf numFmtId="0" fontId="0" fillId="2" borderId="0" xfId="0" applyFill="1" applyAlignment="1">
      <alignment horizontal="center"/>
    </xf>
    <xf numFmtId="14" fontId="0" fillId="2" borderId="0" xfId="0" applyNumberFormat="1" applyFill="1"/>
    <xf numFmtId="22" fontId="0" fillId="2" borderId="0" xfId="0" applyNumberFormat="1" applyFill="1"/>
    <xf numFmtId="0" fontId="0" fillId="2" borderId="5" xfId="0" applyFill="1" applyBorder="1" applyAlignment="1"/>
    <xf numFmtId="164" fontId="0" fillId="2" borderId="0" xfId="0" applyNumberFormat="1" applyFill="1" applyAlignment="1"/>
    <xf numFmtId="171" fontId="0" fillId="2" borderId="0" xfId="0" applyNumberFormat="1" applyFill="1" applyAlignment="1"/>
    <xf numFmtId="3" fontId="0" fillId="2" borderId="0" xfId="0" applyNumberFormat="1" applyFill="1" applyAlignment="1"/>
    <xf numFmtId="0" fontId="0" fillId="2" borderId="11" xfId="0" applyFill="1" applyBorder="1" applyAlignment="1">
      <alignment horizontal="right"/>
    </xf>
    <xf numFmtId="14" fontId="1" fillId="2" borderId="0" xfId="0" applyNumberFormat="1" applyFont="1" applyFill="1"/>
    <xf numFmtId="14" fontId="0" fillId="2" borderId="0" xfId="0" applyNumberFormat="1" applyFont="1" applyFill="1"/>
    <xf numFmtId="14" fontId="1" fillId="6" borderId="0" xfId="0" applyNumberFormat="1" applyFont="1" applyFill="1"/>
    <xf numFmtId="0" fontId="0" fillId="6" borderId="0" xfId="0" applyFill="1"/>
    <xf numFmtId="14" fontId="0" fillId="6" borderId="0" xfId="0" applyNumberFormat="1" applyFill="1"/>
    <xf numFmtId="22" fontId="0" fillId="6" borderId="0" xfId="0" applyNumberFormat="1" applyFill="1"/>
    <xf numFmtId="0" fontId="3" fillId="6" borderId="0" xfId="3" applyFill="1"/>
    <xf numFmtId="14" fontId="23" fillId="4" borderId="0" xfId="0" applyNumberFormat="1" applyFont="1" applyFill="1"/>
    <xf numFmtId="0" fontId="0" fillId="2" borderId="12" xfId="0" applyFill="1" applyBorder="1"/>
    <xf numFmtId="9" fontId="0" fillId="2" borderId="7" xfId="1" applyFont="1" applyFill="1" applyBorder="1" applyAlignment="1"/>
    <xf numFmtId="9" fontId="0" fillId="2" borderId="10" xfId="1" applyFont="1" applyFill="1" applyBorder="1" applyAlignment="1"/>
    <xf numFmtId="0" fontId="0" fillId="2" borderId="5" xfId="0" applyFill="1" applyBorder="1"/>
    <xf numFmtId="0" fontId="0" fillId="2" borderId="11" xfId="0" applyFill="1" applyBorder="1"/>
    <xf numFmtId="9" fontId="0" fillId="2" borderId="10" xfId="1" applyFont="1" applyFill="1" applyBorder="1"/>
    <xf numFmtId="3" fontId="0" fillId="2" borderId="0" xfId="1" applyNumberFormat="1" applyFont="1" applyFill="1"/>
    <xf numFmtId="0" fontId="0" fillId="2" borderId="5" xfId="0" applyFill="1" applyBorder="1" applyAlignment="1">
      <alignment horizontal="center"/>
    </xf>
    <xf numFmtId="0" fontId="1" fillId="6" borderId="0" xfId="0" applyFont="1" applyFill="1"/>
    <xf numFmtId="0" fontId="0" fillId="2" borderId="5" xfId="0" applyFill="1" applyBorder="1" applyAlignment="1"/>
    <xf numFmtId="0" fontId="0" fillId="2" borderId="0" xfId="0" applyFill="1" applyAlignment="1">
      <alignment horizontal="center"/>
    </xf>
    <xf numFmtId="0" fontId="14" fillId="2" borderId="0" xfId="0" applyFont="1" applyFill="1" applyAlignment="1">
      <alignment horizontal="center"/>
    </xf>
    <xf numFmtId="0" fontId="8" fillId="5" borderId="0" xfId="0" applyFont="1" applyFill="1" applyAlignment="1">
      <alignment horizontal="center"/>
    </xf>
    <xf numFmtId="0" fontId="10" fillId="5" borderId="0" xfId="0" applyFont="1" applyFill="1" applyAlignment="1">
      <alignment horizontal="center"/>
    </xf>
    <xf numFmtId="0" fontId="25" fillId="5" borderId="0" xfId="0" applyFont="1" applyFill="1" applyAlignment="1">
      <alignment horizontal="center" vertical="center"/>
    </xf>
    <xf numFmtId="0" fontId="9" fillId="2" borderId="0" xfId="0" applyFont="1" applyFill="1" applyAlignment="1">
      <alignment horizontal="center"/>
    </xf>
    <xf numFmtId="0" fontId="21" fillId="2" borderId="0" xfId="0" applyFont="1" applyFill="1" applyAlignment="1">
      <alignment horizontal="center"/>
    </xf>
  </cellXfs>
  <cellStyles count="4">
    <cellStyle name="Comma" xfId="2" builtinId="3"/>
    <cellStyle name="Hyperlink" xfId="3" builtinId="8"/>
    <cellStyle name="Normal" xfId="0" builtinId="0"/>
    <cellStyle name="Percent" xfId="1" builtinId="5"/>
  </cellStyles>
  <dxfs count="0"/>
  <tableStyles count="0" defaultTableStyle="TableStyleMedium2" defaultPivotStyle="PivotStyleLight16"/>
  <colors>
    <mruColors>
      <color rgb="FFEC070A"/>
      <color rgb="FFD9000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'QLYS-US'!$C$22</c:f>
              <c:strCache>
                <c:ptCount val="1"/>
              </c:strCache>
            </c:strRef>
          </c:tx>
          <c:spPr>
            <a:solidFill>
              <a:schemeClr val="accent1"/>
            </a:solidFill>
            <a:ln>
              <a:noFill/>
            </a:ln>
            <a:effectLst/>
          </c:spPr>
          <c:invertIfNegative val="0"/>
          <c:cat>
            <c:strRef>
              <c:f>'QLYS-US'!$B$23:$B$25</c:f>
              <c:strCache>
                <c:ptCount val="3"/>
                <c:pt idx="0">
                  <c:v>DCF </c:v>
                </c:pt>
                <c:pt idx="1">
                  <c:v>EBITDA multiple</c:v>
                </c:pt>
                <c:pt idx="2">
                  <c:v>52 Week range</c:v>
                </c:pt>
              </c:strCache>
            </c:strRef>
          </c:cat>
          <c:val>
            <c:numRef>
              <c:f>'QLYS-US'!$C$23:$C$25</c:f>
              <c:numCache>
                <c:formatCode>General</c:formatCode>
                <c:ptCount val="3"/>
              </c:numCache>
            </c:numRef>
          </c:val>
          <c:extLst>
            <c:ext xmlns:c16="http://schemas.microsoft.com/office/drawing/2014/chart" uri="{C3380CC4-5D6E-409C-BE32-E72D297353CC}">
              <c16:uniqueId val="{00000000-C8D8-9847-8E1A-217B6F7F079B}"/>
            </c:ext>
          </c:extLst>
        </c:ser>
        <c:ser>
          <c:idx val="1"/>
          <c:order val="1"/>
          <c:tx>
            <c:strRef>
              <c:f>'QLYS-US'!$D$22</c:f>
              <c:strCache>
                <c:ptCount val="1"/>
                <c:pt idx="0">
                  <c:v>Min</c:v>
                </c:pt>
              </c:strCache>
            </c:strRef>
          </c:tx>
          <c:spPr>
            <a:noFill/>
            <a:ln>
              <a:noFill/>
            </a:ln>
            <a:effectLst/>
          </c:spPr>
          <c:invertIfNegative val="0"/>
          <c:dLbls>
            <c:dLbl>
              <c:idx val="0"/>
              <c:layout>
                <c:manualLayout>
                  <c:x val="6.0209632457855482E-2"/>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8D8-9847-8E1A-217B6F7F079B}"/>
                </c:ext>
              </c:extLst>
            </c:dLbl>
            <c:dLbl>
              <c:idx val="1"/>
              <c:layout>
                <c:manualLayout>
                  <c:x val="9.0662652592083712E-2"/>
                  <c:y val="1.155037873755694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8D8-9847-8E1A-217B6F7F079B}"/>
                </c:ext>
              </c:extLst>
            </c:dLbl>
            <c:dLbl>
              <c:idx val="2"/>
              <c:layout>
                <c:manualLayout>
                  <c:x val="6.407671709218786E-2"/>
                  <c:y val="4.96010739357669E-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1-C8D8-9847-8E1A-217B6F7F079B}"/>
                </c:ext>
              </c:extLst>
            </c:dLbl>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'QLYS-US'!$B$23:$B$25</c:f>
              <c:strCache>
                <c:ptCount val="3"/>
                <c:pt idx="0">
                  <c:v>DCF </c:v>
                </c:pt>
                <c:pt idx="1">
                  <c:v>EBITDA multiple</c:v>
                </c:pt>
                <c:pt idx="2">
                  <c:v>52 Week range</c:v>
                </c:pt>
              </c:strCache>
            </c:strRef>
          </c:cat>
          <c:val>
            <c:numRef>
              <c:f>'QLYS-US'!$D$23:$D$25</c:f>
              <c:numCache>
                <c:formatCode>#,##0</c:formatCode>
                <c:ptCount val="3"/>
                <c:pt idx="0">
                  <c:v>80.288271584825949</c:v>
                </c:pt>
                <c:pt idx="1">
                  <c:v>113.92494613881966</c:v>
                </c:pt>
                <c:pt idx="2" formatCode="0">
                  <c:v>90.26</c:v>
                </c:pt>
              </c:numCache>
            </c:numRef>
          </c:val>
          <c:extLst>
            <c:ext xmlns:c16="http://schemas.microsoft.com/office/drawing/2014/chart" uri="{C3380CC4-5D6E-409C-BE32-E72D297353CC}">
              <c16:uniqueId val="{00000001-C8D8-9847-8E1A-217B6F7F079B}"/>
            </c:ext>
          </c:extLst>
        </c:ser>
        <c:ser>
          <c:idx val="2"/>
          <c:order val="2"/>
          <c:tx>
            <c:strRef>
              <c:f>'QLYS-US'!$E$22</c:f>
              <c:strCache>
                <c:ptCount val="1"/>
                <c:pt idx="0">
                  <c:v>Diff</c:v>
                </c:pt>
              </c:strCache>
            </c:strRef>
          </c:tx>
          <c:spPr>
            <a:solidFill>
              <a:schemeClr val="accent5">
                <a:lumMod val="75000"/>
              </a:schemeClr>
            </a:solidFill>
            <a:ln>
              <a:noFill/>
            </a:ln>
            <a:effectLst/>
          </c:spPr>
          <c:invertIfNegative val="0"/>
          <c:dPt>
            <c:idx val="0"/>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2-4D34-1943-BD71-723E5262918B}"/>
              </c:ext>
            </c:extLst>
          </c:dPt>
          <c:dPt>
            <c:idx val="1"/>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3-4D34-1943-BD71-723E5262918B}"/>
              </c:ext>
            </c:extLst>
          </c:dPt>
          <c:dPt>
            <c:idx val="2"/>
            <c:invertIfNegative val="0"/>
            <c:bubble3D val="0"/>
            <c:spPr>
              <a:solidFill>
                <a:schemeClr val="accent5">
                  <a:lumMod val="60000"/>
                  <a:lumOff val="40000"/>
                </a:schemeClr>
              </a:solidFill>
              <a:ln>
                <a:noFill/>
              </a:ln>
              <a:effectLst/>
            </c:spPr>
            <c:extLst>
              <c:ext xmlns:c16="http://schemas.microsoft.com/office/drawing/2014/chart" uri="{C3380CC4-5D6E-409C-BE32-E72D297353CC}">
                <c16:uniqueId val="{00000004-4D34-1943-BD71-723E5262918B}"/>
              </c:ext>
            </c:extLst>
          </c:dPt>
          <c:dLbls>
            <c:dLbl>
              <c:idx val="0"/>
              <c:layout>
                <c:manualLayout>
                  <c:x val="0.29389677692429422"/>
                  <c:y val="0"/>
                </c:manualLayout>
              </c:layout>
              <c:tx>
                <c:rich>
                  <a:bodyPr/>
                  <a:lstStyle/>
                  <a:p>
                    <a:r>
                      <a:rPr lang="en-US"/>
                      <a:t>331</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4D34-1943-BD71-723E526291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0"/>
              </c:ext>
            </c:extLst>
          </c:dLbls>
          <c:cat>
            <c:strRef>
              <c:f>'QLYS-US'!$B$23:$B$25</c:f>
              <c:strCache>
                <c:ptCount val="3"/>
                <c:pt idx="0">
                  <c:v>DCF </c:v>
                </c:pt>
                <c:pt idx="1">
                  <c:v>EBITDA multiple</c:v>
                </c:pt>
                <c:pt idx="2">
                  <c:v>52 Week range</c:v>
                </c:pt>
              </c:strCache>
            </c:strRef>
          </c:cat>
          <c:val>
            <c:numRef>
              <c:f>'QLYS-US'!$E$23:$E$25</c:f>
              <c:numCache>
                <c:formatCode>#,##0</c:formatCode>
                <c:ptCount val="3"/>
                <c:pt idx="0">
                  <c:v>297.16174630041701</c:v>
                </c:pt>
                <c:pt idx="1">
                  <c:v>119.23926108199886</c:v>
                </c:pt>
                <c:pt idx="2" formatCode="0">
                  <c:v>54.92</c:v>
                </c:pt>
              </c:numCache>
            </c:numRef>
          </c:val>
          <c:extLst>
            <c:ext xmlns:c16="http://schemas.microsoft.com/office/drawing/2014/chart" uri="{C3380CC4-5D6E-409C-BE32-E72D297353CC}">
              <c16:uniqueId val="{00000003-C8D8-9847-8E1A-217B6F7F079B}"/>
            </c:ext>
          </c:extLst>
        </c:ser>
        <c:ser>
          <c:idx val="3"/>
          <c:order val="3"/>
          <c:tx>
            <c:strRef>
              <c:f>'QLYS-US'!$F$22</c:f>
              <c:strCache>
                <c:ptCount val="1"/>
                <c:pt idx="0">
                  <c:v>Max</c:v>
                </c:pt>
              </c:strCache>
            </c:strRef>
          </c:tx>
          <c:spPr>
            <a:noFill/>
            <a:ln>
              <a:noFill/>
            </a:ln>
            <a:effectLst/>
          </c:spPr>
          <c:invertIfNegative val="0"/>
          <c:dLbls>
            <c:dLbl>
              <c:idx val="0"/>
              <c:layout>
                <c:manualLayout>
                  <c:x val="-0.3836774904106941"/>
                  <c:y val="-9.51596259009173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8D8-9847-8E1A-217B6F7F079B}"/>
                </c:ext>
              </c:extLst>
            </c:dLbl>
            <c:dLbl>
              <c:idx val="1"/>
              <c:layout>
                <c:manualLayout>
                  <c:x val="-0.20712383836499448"/>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8D8-9847-8E1A-217B6F7F079B}"/>
                </c:ext>
              </c:extLst>
            </c:dLbl>
            <c:dLbl>
              <c:idx val="2"/>
              <c:layout>
                <c:manualLayout>
                  <c:x val="-0.11843515829214937"/>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2-C8D8-9847-8E1A-217B6F7F079B}"/>
                </c:ext>
              </c:extLst>
            </c:dLbl>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noFill/>
                      <a:round/>
                    </a:ln>
                    <a:effectLst/>
                  </c:spPr>
                </c15:leaderLines>
              </c:ext>
            </c:extLst>
          </c:dLbls>
          <c:cat>
            <c:strRef>
              <c:f>'QLYS-US'!$B$23:$B$25</c:f>
              <c:strCache>
                <c:ptCount val="3"/>
                <c:pt idx="0">
                  <c:v>DCF </c:v>
                </c:pt>
                <c:pt idx="1">
                  <c:v>EBITDA multiple</c:v>
                </c:pt>
                <c:pt idx="2">
                  <c:v>52 Week range</c:v>
                </c:pt>
              </c:strCache>
            </c:strRef>
          </c:cat>
          <c:val>
            <c:numRef>
              <c:f>'QLYS-US'!$F$23:$F$25</c:f>
              <c:numCache>
                <c:formatCode>#,##0</c:formatCode>
                <c:ptCount val="3"/>
                <c:pt idx="0">
                  <c:v>377.45001788524297</c:v>
                </c:pt>
                <c:pt idx="1">
                  <c:v>233.16420722081853</c:v>
                </c:pt>
                <c:pt idx="2" formatCode="0">
                  <c:v>145.18</c:v>
                </c:pt>
              </c:numCache>
            </c:numRef>
          </c:val>
          <c:extLst>
            <c:ext xmlns:c16="http://schemas.microsoft.com/office/drawing/2014/chart" uri="{C3380CC4-5D6E-409C-BE32-E72D297353CC}">
              <c16:uniqueId val="{00000004-C8D8-9847-8E1A-217B6F7F079B}"/>
            </c:ext>
          </c:extLst>
        </c:ser>
        <c:dLbls>
          <c:showLegendKey val="0"/>
          <c:showVal val="0"/>
          <c:showCatName val="0"/>
          <c:showSerName val="0"/>
          <c:showPercent val="0"/>
          <c:showBubbleSize val="0"/>
        </c:dLbls>
        <c:gapWidth val="317"/>
        <c:overlap val="100"/>
        <c:axId val="2034492944"/>
        <c:axId val="1597747136"/>
      </c:barChart>
      <c:scatterChart>
        <c:scatterStyle val="smoothMarker"/>
        <c:varyColors val="0"/>
        <c:ser>
          <c:idx val="4"/>
          <c:order val="4"/>
          <c:tx>
            <c:strRef>
              <c:f>'QLYS-US'!$B$19</c:f>
              <c:strCache>
                <c:ptCount val="1"/>
                <c:pt idx="0">
                  <c:v>Current Price</c:v>
                </c:pt>
              </c:strCache>
            </c:strRef>
          </c:tx>
          <c:spPr>
            <a:ln w="28575" cap="rnd">
              <a:solidFill>
                <a:srgbClr val="EC070A"/>
              </a:solidFill>
              <a:prstDash val="sysDash"/>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20-C8D8-9847-8E1A-217B6F7F079B}"/>
                </c:ext>
              </c:extLst>
            </c:dLbl>
            <c:dLbl>
              <c:idx val="1"/>
              <c:layout>
                <c:manualLayout>
                  <c:x val="-0.10592418736119527"/>
                  <c:y val="-6.6308804103604166E-2"/>
                </c:manualLayout>
              </c:layout>
              <c:dLblPos val="r"/>
              <c:showLegendKey val="0"/>
              <c:showVal val="0"/>
              <c:showCatName val="1"/>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1F-C8D8-9847-8E1A-217B6F7F079B}"/>
                </c:ext>
              </c:extLst>
            </c:dLbl>
            <c:dLbl>
              <c:idx val="2"/>
              <c:dLblPos val="ctr"/>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1E-C8D8-9847-8E1A-217B6F7F079B}"/>
                </c:ext>
              </c:extLst>
            </c:dLbl>
            <c:dLbl>
              <c:idx val="3"/>
              <c:tx>
                <c:rich>
                  <a:bodyPr/>
                  <a:lstStyle/>
                  <a:p>
                    <a:fld id="{6A66DEDF-FFE9-A84B-8BA4-8E87ABD2366C}" type="SERIESNAME">
                      <a:rPr lang="en-US" sz="1050"/>
                      <a:pPr/>
                      <a:t>[SERIES NAME]</a:t>
                    </a:fld>
                    <a:r>
                      <a:rPr lang="en-US" baseline="0"/>
                      <a:t>: </a:t>
                    </a:r>
                    <a:fld id="{A581C00B-3FD6-6D4E-B9A7-719634838DE7}" type="XVALUE">
                      <a:rPr lang="en-US" baseline="0"/>
                      <a:pPr/>
                      <a:t>[X VALUE]</a:t>
                    </a:fld>
                    <a:endParaRPr lang="en-US" baseline="0"/>
                  </a:p>
                </c:rich>
              </c:tx>
              <c:dLblPos val="ctr"/>
              <c:showLegendKey val="0"/>
              <c:showVal val="0"/>
              <c:showCatName val="1"/>
              <c:showSerName val="1"/>
              <c:showPercent val="0"/>
              <c:showBubbleSize val="0"/>
              <c:separator>: </c:separator>
              <c:extLst>
                <c:ext xmlns:c15="http://schemas.microsoft.com/office/drawing/2012/chart" uri="{CE6537A1-D6FC-4f65-9D91-7224C49458BB}">
                  <c15:dlblFieldTable/>
                  <c15:showDataLabelsRange val="0"/>
                </c:ext>
                <c:ext xmlns:c16="http://schemas.microsoft.com/office/drawing/2014/chart" uri="{C3380CC4-5D6E-409C-BE32-E72D297353CC}">
                  <c16:uniqueId val="{00000019-C8D8-9847-8E1A-217B6F7F079B}"/>
                </c:ext>
              </c:extLst>
            </c:dLbl>
            <c:spPr>
              <a:noFill/>
              <a:ln w="15875">
                <a:noFill/>
              </a:ln>
              <a:effectLst/>
            </c:spPr>
            <c:txPr>
              <a:bodyPr rot="0" spcFirstLastPara="1" vertOverflow="ellipsis" vert="horz" wrap="square" lIns="38100" tIns="19050" rIns="38100" bIns="19050" anchor="ctr" anchorCtr="1">
                <a:spAutoFit/>
              </a:bodyPr>
              <a:lstStyle/>
              <a:p>
                <a:pPr>
                  <a:defRPr sz="1100" b="1" i="0" u="none" strike="noStrike" kern="1200" baseline="0">
                    <a:ln>
                      <a:noFill/>
                    </a:ln>
                    <a:solidFill>
                      <a:schemeClr val="tx1">
                        <a:lumMod val="95000"/>
                        <a:lumOff val="5000"/>
                      </a:schemeClr>
                    </a:solidFill>
                    <a:latin typeface="+mn-lt"/>
                    <a:ea typeface="+mn-ea"/>
                    <a:cs typeface="+mn-cs"/>
                  </a:defRPr>
                </a:pPr>
                <a:endParaRPr lang="en-US"/>
              </a:p>
            </c:txPr>
            <c:dLblPos val="ctr"/>
            <c:showLegendKey val="0"/>
            <c:showVal val="0"/>
            <c:showCatName val="1"/>
            <c:showSerName val="1"/>
            <c:showPercent val="0"/>
            <c:showBubbleSize val="0"/>
            <c:separator>: </c:separator>
            <c:showLeaderLines val="0"/>
            <c:extLst>
              <c:ext xmlns:c15="http://schemas.microsoft.com/office/drawing/2012/chart" uri="{CE6537A1-D6FC-4f65-9D91-7224C49458BB}">
                <c15:showLeaderLines val="0"/>
              </c:ext>
            </c:extLst>
          </c:dLbls>
          <c:trendline>
            <c:spPr>
              <a:ln w="19050" cap="rnd">
                <a:solidFill>
                  <a:schemeClr val="accent5"/>
                </a:solidFill>
                <a:prstDash val="sysDot"/>
              </a:ln>
              <a:effectLst/>
            </c:spPr>
            <c:trendlineType val="linear"/>
            <c:dispRSqr val="0"/>
            <c:dispEq val="0"/>
          </c:trendline>
          <c:xVal>
            <c:numRef>
              <c:f>'QLYS-US'!$D$19:$E$19</c:f>
              <c:numCache>
                <c:formatCode>0</c:formatCode>
                <c:ptCount val="2"/>
                <c:pt idx="0" formatCode="#,##0">
                  <c:v>128.55000000000001</c:v>
                </c:pt>
                <c:pt idx="1">
                  <c:v>128.55000000000001</c:v>
                </c:pt>
              </c:numCache>
            </c:numRef>
          </c:xVal>
          <c:yVal>
            <c:numRef>
              <c:f>'QLYS-US'!$D$20:$E$20</c:f>
              <c:numCache>
                <c:formatCode>General</c:formatCode>
                <c:ptCount val="2"/>
                <c:pt idx="0">
                  <c:v>0</c:v>
                </c:pt>
                <c:pt idx="1">
                  <c:v>129</c:v>
                </c:pt>
              </c:numCache>
            </c:numRef>
          </c:yVal>
          <c:smooth val="1"/>
          <c:extLst>
            <c:ext xmlns:c16="http://schemas.microsoft.com/office/drawing/2014/chart" uri="{C3380CC4-5D6E-409C-BE32-E72D297353CC}">
              <c16:uniqueId val="{00000018-C8D8-9847-8E1A-217B6F7F079B}"/>
            </c:ext>
          </c:extLst>
        </c:ser>
        <c:ser>
          <c:idx val="6"/>
          <c:order val="5"/>
          <c:spPr>
            <a:ln w="60325" cap="rnd" cmpd="sng">
              <a:solidFill>
                <a:schemeClr val="accent6">
                  <a:lumMod val="60000"/>
                  <a:lumOff val="40000"/>
                  <a:alpha val="38000"/>
                </a:schemeClr>
              </a:solidFill>
              <a:prstDash val="solid"/>
              <a:round/>
            </a:ln>
            <a:effectLst/>
          </c:spPr>
          <c:marker>
            <c:symbol val="none"/>
          </c:marker>
          <c:dPt>
            <c:idx val="1"/>
            <c:marker>
              <c:symbol val="none"/>
            </c:marker>
            <c:bubble3D val="0"/>
            <c:spPr>
              <a:ln w="190500" cap="flat" cmpd="sng">
                <a:solidFill>
                  <a:schemeClr val="accent6">
                    <a:lumMod val="60000"/>
                    <a:lumOff val="40000"/>
                    <a:alpha val="26000"/>
                  </a:schemeClr>
                </a:solidFill>
                <a:prstDash val="solid"/>
                <a:miter lim="800000"/>
              </a:ln>
              <a:effectLst/>
            </c:spPr>
            <c:extLst>
              <c:ext xmlns:c16="http://schemas.microsoft.com/office/drawing/2014/chart" uri="{C3380CC4-5D6E-409C-BE32-E72D297353CC}">
                <c16:uniqueId val="{0000000E-4D34-1943-BD71-723E5262918B}"/>
              </c:ext>
            </c:extLst>
          </c:dPt>
          <c:dLbls>
            <c:dLbl>
              <c:idx val="1"/>
              <c:delete val="1"/>
              <c:extLst>
                <c:ext xmlns:c15="http://schemas.microsoft.com/office/drawing/2012/chart" uri="{CE6537A1-D6FC-4f65-9D91-7224C49458BB}"/>
                <c:ext xmlns:c16="http://schemas.microsoft.com/office/drawing/2014/chart" uri="{C3380CC4-5D6E-409C-BE32-E72D297353CC}">
                  <c16:uniqueId val="{0000000E-4D34-1943-BD71-723E526291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'QLYS-US'!$D$17:$E$17</c:f>
              <c:numCache>
                <c:formatCode>0</c:formatCode>
                <c:ptCount val="2"/>
                <c:pt idx="0">
                  <c:v>107.11420259436457</c:v>
                </c:pt>
                <c:pt idx="1">
                  <c:v>107.11420259436457</c:v>
                </c:pt>
              </c:numCache>
            </c:numRef>
          </c:xVal>
          <c:yVal>
            <c:numRef>
              <c:f>'QLYS-US'!$G$23:$G$24</c:f>
              <c:numCache>
                <c:formatCode>General</c:formatCode>
                <c:ptCount val="2"/>
              </c:numCache>
            </c:numRef>
          </c:yVal>
          <c:smooth val="1"/>
          <c:extLst>
            <c:ext xmlns:c16="http://schemas.microsoft.com/office/drawing/2014/chart" uri="{C3380CC4-5D6E-409C-BE32-E72D297353CC}">
              <c16:uniqueId val="{0000000B-4D34-1943-BD71-723E5262918B}"/>
            </c:ext>
          </c:extLst>
        </c:ser>
        <c:ser>
          <c:idx val="8"/>
          <c:order val="6"/>
          <c:tx>
            <c:strRef>
              <c:f>'QLYS-US'!$B$18</c:f>
              <c:strCache>
                <c:ptCount val="1"/>
                <c:pt idx="0">
                  <c:v>Mean sell</c:v>
                </c:pt>
              </c:strCache>
            </c:strRef>
          </c:tx>
          <c:spPr>
            <a:ln w="762000" cap="flat">
              <a:solidFill>
                <a:schemeClr val="bg1">
                  <a:lumMod val="65000"/>
                  <a:alpha val="14000"/>
                </a:schemeClr>
              </a:solidFill>
              <a:round/>
            </a:ln>
            <a:effectLst/>
          </c:spPr>
          <c:marker>
            <c:symbol val="none"/>
          </c:marker>
          <c:dPt>
            <c:idx val="1"/>
            <c:marker>
              <c:symbol val="none"/>
            </c:marker>
            <c:bubble3D val="0"/>
            <c:spPr>
              <a:ln w="317500" cap="flat">
                <a:solidFill>
                  <a:schemeClr val="bg1">
                    <a:lumMod val="65000"/>
                    <a:alpha val="14000"/>
                  </a:schemeClr>
                </a:solidFill>
                <a:round/>
              </a:ln>
              <a:effectLst/>
            </c:spPr>
            <c:extLst>
              <c:ext xmlns:c16="http://schemas.microsoft.com/office/drawing/2014/chart" uri="{C3380CC4-5D6E-409C-BE32-E72D297353CC}">
                <c16:uniqueId val="{0000000A-6C15-B343-AED8-70C85AE28BA8}"/>
              </c:ext>
            </c:extLst>
          </c:dPt>
          <c:dLbls>
            <c:dLbl>
              <c:idx val="0"/>
              <c:layout>
                <c:manualLayout>
                  <c:x val="-0.16359060402684564"/>
                  <c:y val="-0.81780858394445144"/>
                </c:manualLayout>
              </c:layout>
              <c:tx>
                <c:rich>
                  <a:bodyPr/>
                  <a:lstStyle/>
                  <a:p>
                    <a:r>
                      <a:rPr lang="en-US"/>
                      <a:t>Buy</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E-6C15-B343-AED8-70C85AE28BA8}"/>
                </c:ext>
              </c:extLst>
            </c:dLbl>
            <c:dLbl>
              <c:idx val="1"/>
              <c:layout>
                <c:manualLayout>
                  <c:x val="-3.1459731543624241E-2"/>
                  <c:y val="-7.3676449004004803E-3"/>
                </c:manualLayout>
              </c:layout>
              <c:tx>
                <c:rich>
                  <a:bodyPr/>
                  <a:lstStyle/>
                  <a:p>
                    <a:r>
                      <a:rPr lang="en-US" b="0"/>
                      <a:t>Sell</a:t>
                    </a:r>
                  </a:p>
                </c:rich>
              </c:tx>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A-6C15-B343-AED8-70C85AE28BA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xVal>
            <c:numRef>
              <c:f>'QLYS-US'!$D$18:$E$18</c:f>
              <c:numCache>
                <c:formatCode>0</c:formatCode>
                <c:ptCount val="2"/>
                <c:pt idx="0">
                  <c:v>173.07395715724732</c:v>
                </c:pt>
                <c:pt idx="1">
                  <c:v>173.07395715724732</c:v>
                </c:pt>
              </c:numCache>
            </c:numRef>
          </c:xVal>
          <c:yVal>
            <c:numRef>
              <c:f>'QLYS-US'!$D$20:$E$20</c:f>
              <c:numCache>
                <c:formatCode>General</c:formatCode>
                <c:ptCount val="2"/>
                <c:pt idx="0">
                  <c:v>0</c:v>
                </c:pt>
                <c:pt idx="1">
                  <c:v>129</c:v>
                </c:pt>
              </c:numCache>
            </c:numRef>
          </c:yVal>
          <c:smooth val="1"/>
          <c:extLst>
            <c:ext xmlns:c16="http://schemas.microsoft.com/office/drawing/2014/chart" uri="{C3380CC4-5D6E-409C-BE32-E72D297353CC}">
              <c16:uniqueId val="{00000011-4D34-1943-BD71-723E5262918B}"/>
            </c:ext>
          </c:extLst>
        </c:ser>
        <c:ser>
          <c:idx val="5"/>
          <c:order val="7"/>
          <c:tx>
            <c:strRef>
              <c:f>'QLYS-US'!$B$17</c:f>
              <c:strCache>
                <c:ptCount val="1"/>
                <c:pt idx="0">
                  <c:v>mean buy</c:v>
                </c:pt>
              </c:strCache>
            </c:strRef>
          </c:tx>
          <c:spPr>
            <a:ln w="28575" cap="rnd">
              <a:solidFill>
                <a:schemeClr val="accent6"/>
              </a:solidFill>
              <a:round/>
            </a:ln>
            <a:effectLst/>
          </c:spPr>
          <c:marker>
            <c:symbol val="none"/>
          </c:marker>
          <c:dPt>
            <c:idx val="1"/>
            <c:marker>
              <c:symbol val="none"/>
            </c:marker>
            <c:bubble3D val="0"/>
            <c:spPr>
              <a:ln w="317500" cap="flat">
                <a:solidFill>
                  <a:schemeClr val="accent6">
                    <a:alpha val="10000"/>
                  </a:schemeClr>
                </a:solidFill>
                <a:round/>
              </a:ln>
              <a:effectLst/>
            </c:spPr>
            <c:extLst>
              <c:ext xmlns:c16="http://schemas.microsoft.com/office/drawing/2014/chart" uri="{C3380CC4-5D6E-409C-BE32-E72D297353CC}">
                <c16:uniqueId val="{0000000D-6C15-B343-AED8-70C85AE28BA8}"/>
              </c:ext>
            </c:extLst>
          </c:dPt>
          <c:xVal>
            <c:numRef>
              <c:f>'QLYS-US'!$D$17:$E$17</c:f>
              <c:numCache>
                <c:formatCode>0</c:formatCode>
                <c:ptCount val="2"/>
                <c:pt idx="0">
                  <c:v>107.11420259436457</c:v>
                </c:pt>
                <c:pt idx="1">
                  <c:v>107.11420259436457</c:v>
                </c:pt>
              </c:numCache>
            </c:numRef>
          </c:xVal>
          <c:yVal>
            <c:numRef>
              <c:f>'QLYS-US'!$D$20:$E$20</c:f>
              <c:numCache>
                <c:formatCode>General</c:formatCode>
                <c:ptCount val="2"/>
                <c:pt idx="0">
                  <c:v>0</c:v>
                </c:pt>
                <c:pt idx="1">
                  <c:v>129</c:v>
                </c:pt>
              </c:numCache>
            </c:numRef>
          </c:yVal>
          <c:smooth val="1"/>
          <c:extLst>
            <c:ext xmlns:c16="http://schemas.microsoft.com/office/drawing/2014/chart" uri="{C3380CC4-5D6E-409C-BE32-E72D297353CC}">
              <c16:uniqueId val="{0000000C-6C15-B343-AED8-70C85AE28BA8}"/>
            </c:ext>
          </c:extLst>
        </c:ser>
        <c:dLbls>
          <c:showLegendKey val="0"/>
          <c:showVal val="0"/>
          <c:showCatName val="0"/>
          <c:showSerName val="0"/>
          <c:showPercent val="0"/>
          <c:showBubbleSize val="0"/>
        </c:dLbls>
        <c:axId val="2136865872"/>
        <c:axId val="154582863"/>
      </c:scatterChart>
      <c:catAx>
        <c:axId val="2034492944"/>
        <c:scaling>
          <c:orientation val="minMax"/>
        </c:scaling>
        <c:delete val="0"/>
        <c:axPos val="l"/>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95000"/>
                <a:lumOff val="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1597747136"/>
        <c:crosses val="autoZero"/>
        <c:auto val="0"/>
        <c:lblAlgn val="ctr"/>
        <c:lblOffset val="100"/>
        <c:noMultiLvlLbl val="0"/>
      </c:catAx>
      <c:valAx>
        <c:axId val="1597747136"/>
        <c:scaling>
          <c:orientation val="minMax"/>
          <c:max val="400"/>
          <c:min val="0"/>
        </c:scaling>
        <c:delete val="0"/>
        <c:axPos val="b"/>
        <c:majorGridlines>
          <c:spPr>
            <a:ln w="9525" cap="flat" cmpd="sng" algn="ctr">
              <a:solidFill>
                <a:schemeClr val="bg1">
                  <a:lumMod val="85000"/>
                </a:schemeClr>
              </a:solidFill>
              <a:prstDash val="sysDot"/>
              <a:round/>
            </a:ln>
            <a:effectLst/>
          </c:spPr>
        </c:majorGridlines>
        <c:numFmt formatCode="General" sourceLinked="1"/>
        <c:majorTickMark val="none"/>
        <c:minorTickMark val="none"/>
        <c:tickLblPos val="nextTo"/>
        <c:spPr>
          <a:noFill/>
          <a:ln cmpd="sng">
            <a:solidFill>
              <a:schemeClr val="tx1"/>
            </a:solid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2034492944"/>
        <c:crossesAt val="1"/>
        <c:crossBetween val="between"/>
      </c:valAx>
      <c:valAx>
        <c:axId val="154582863"/>
        <c:scaling>
          <c:orientation val="minMax"/>
          <c:max val="140"/>
          <c:min val="0"/>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lumMod val="65000"/>
                    <a:lumOff val="35000"/>
                  </a:schemeClr>
                </a:solidFill>
                <a:latin typeface="+mn-lt"/>
                <a:ea typeface="+mn-ea"/>
                <a:cs typeface="+mn-cs"/>
              </a:defRPr>
            </a:pPr>
            <a:endParaRPr lang="en-US"/>
          </a:p>
        </c:txPr>
        <c:crossAx val="2136865872"/>
        <c:crosses val="max"/>
        <c:crossBetween val="midCat"/>
      </c:valAx>
      <c:valAx>
        <c:axId val="2136865872"/>
        <c:scaling>
          <c:orientation val="minMax"/>
        </c:scaling>
        <c:delete val="1"/>
        <c:axPos val="b"/>
        <c:numFmt formatCode="#,##0" sourceLinked="1"/>
        <c:majorTickMark val="out"/>
        <c:minorTickMark val="none"/>
        <c:tickLblPos val="nextTo"/>
        <c:crossAx val="1545828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prstDash val="sysDot"/>
      <a:round/>
    </a:ln>
    <a:effectLst/>
  </c:spPr>
  <c:txPr>
    <a:bodyPr/>
    <a:lstStyle/>
    <a:p>
      <a:pPr>
        <a:defRPr>
          <a:ln>
            <a:noFill/>
          </a:ln>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346529</xdr:colOff>
      <xdr:row>7</xdr:row>
      <xdr:rowOff>52614</xdr:rowOff>
    </xdr:from>
    <xdr:to>
      <xdr:col>14</xdr:col>
      <xdr:colOff>783409</xdr:colOff>
      <xdr:row>25</xdr:row>
      <xdr:rowOff>25400</xdr:rowOff>
    </xdr:to>
    <xdr:graphicFrame macro="">
      <xdr:nvGraphicFramePr>
        <xdr:cNvPr id="6" name="Chart 5">
          <a:extLst>
            <a:ext uri="{FF2B5EF4-FFF2-40B4-BE49-F238E27FC236}">
              <a16:creationId xmlns:a16="http://schemas.microsoft.com/office/drawing/2014/main" id="{16650770-4F7A-9242-B154-51EEB910DC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4">
  <rv s="0">
    <v>https://www.bing.com/financeapi/forcetrigger?t=a1zgm7&amp;q=XNAS%3aPANW&amp;form=skydnc</v>
    <v>Learn more on Bing</v>
  </rv>
  <rv s="1">
    <v>0</v>
    <v>PALO ALTO NETWORKS, INC. (XNAS:PANW)</v>
    <v>2</v>
    <v>3</v>
    <v>Finance</v>
    <v>4</v>
    <v>en-US</v>
    <v>a1zgm7</v>
    <v>268435456</v>
    <v>1</v>
    <v>Powered by Refinitiv</v>
    <v>609.21</v>
    <v>311.72000000000003</v>
    <v>1.2742</v>
    <v>20.22</v>
    <v>3.5031E-2</v>
    <v>0.38</v>
    <v>6.3610000000000001E-4</v>
    <v>USD</v>
    <v>Palo Alto Networks, Inc. is a cyber security service provider. The Company offers security platform that allows enterprises, service providers and government entities to secure all users, applications, data, networks and devices with comprehensive visibility and context continuously across all locations. The Company delivers cybersecurity products covering a range of use cases, enabling its end-customers to secure their networks, remote workforce, access to the service edge, branch locations, public and private clouds, and to advance their Security Operations Centers (SOC). The Company delivers its solutions in three fundamental areas: Secure the Enterprise, Secure the Cloud and Secure the Future.</v>
    <v>11527</v>
    <v>Nasdaq Stock Market</v>
    <v>XNAS</v>
    <v>XNAS</v>
    <v>3000 Tannery Way, SANTA CLARA, CA, 95054-2832 US</v>
    <v>609.21</v>
    <v>Software &amp; IT Services</v>
    <v>Stock</v>
    <v>44642.999709409378</v>
    <v>0</v>
    <v>580</v>
    <v>58836544273</v>
    <v>PALO ALTO NETWORKS, INC.</v>
    <v>PALO ALTO NETWORKS, INC.</v>
    <v>580</v>
    <v>0</v>
    <v>577.20000000000005</v>
    <v>597.41999999999996</v>
    <v>597.79999999999995</v>
    <v>98484390</v>
    <v>PANW</v>
    <v>PALO ALTO NETWORKS, INC. (XNAS:PANW)</v>
    <v>2416534</v>
    <v>2087538</v>
    <v>2005</v>
  </rv>
  <rv s="2">
    <v>1</v>
  </rv>
  <rv s="0">
    <v>https://www.bing.com/financeapi/forcetrigger?t=a1tg3m&amp;q=XNAS%3aFTNT&amp;form=skydnc</v>
    <v>Learn more on Bing</v>
  </rv>
  <rv s="1">
    <v>0</v>
    <v>FORTINET, INC. (XNAS:FTNT)</v>
    <v>2</v>
    <v>3</v>
    <v>Finance</v>
    <v>4</v>
    <v>en-US</v>
    <v>a1tg3m</v>
    <v>268435456</v>
    <v>1</v>
    <v>Powered by Refinitiv</v>
    <v>371.77</v>
    <v>167.08269999999999</v>
    <v>1.1497999999999999</v>
    <v>11.16</v>
    <v>3.5482E-2</v>
    <v>0.22</v>
    <v>6.7549999999999999E-4</v>
    <v>USD</v>
    <v>Fortinet, Inc. offers cyber security solutions. The Company provides cyber security solutions to a variety of organizations, including enterprises, communication service providers, government organizations and small businesses. Its network security appliances are managed by its FortiOS network operating system. Its Cloud Security portfolio also includes securing applications, including email and Web. Its cloud security offerings are available for deployment in public and private cloud environments, including Amazon Web Services, Microsoft Azure, Google Cloud, Oracle Cloud, Alibaba Cloud, IBM Cloud and VMWare Cloud. It also offers managed intrusion prevention system (IPS) and Web application firewall (WAF) rules delivered by FortiGuard Labs as an overlay service to native security offerings offered by Amazon Web Services. Its public and private cloud security solutions, including virtual appliances and hosted solutions, cover the capabilities of the Fortinet Security Fabric platform.</v>
    <v>10195</v>
    <v>Nasdaq Stock Market</v>
    <v>XNAS</v>
    <v>XNAS</v>
    <v>899 Kifer Rd, SUNNYVALE, CA, 94086-5205 US</v>
    <v>326.77999999999997</v>
    <v>Software &amp; IT Services</v>
    <v>Stock</v>
    <v>44642.999816747659</v>
    <v>3</v>
    <v>311.995</v>
    <v>52375967626</v>
    <v>FORTINET, INC.</v>
    <v>FORTINET, INC.</v>
    <v>313.22000000000003</v>
    <v>86.586799999999997</v>
    <v>314.52999999999997</v>
    <v>325.69</v>
    <v>325.91000000000003</v>
    <v>160815400</v>
    <v>FTNT</v>
    <v>FORTINET, INC. (XNAS:FTNT)</v>
    <v>1291514</v>
    <v>1569791</v>
    <v>2000</v>
  </rv>
  <rv s="2">
    <v>4</v>
  </rv>
  <rv s="0">
    <v>https://www.bing.com/financeapi/forcetrigger?t=bq8rqh&amp;q=XNAS%3aCRWD&amp;form=skydnc</v>
    <v>Learn more on Bing</v>
  </rv>
  <rv s="3">
    <v>5</v>
    <v>CROWDSTRIKE HOLDINGS, INC. (XNAS:CRWD)</v>
    <v>2</v>
    <v>6</v>
    <v>Finance</v>
    <v>4</v>
    <v>en-US</v>
    <v>bq8rqh</v>
    <v>268435456</v>
    <v>1</v>
    <v>Powered by Refinitiv</v>
    <v>298.48</v>
    <v>150.02000000000001</v>
    <v>12.93</v>
    <v>6.3341999999999996E-2</v>
    <v>-0.55000000000000004</v>
    <v>-2.5340000000000002E-3</v>
    <v>USD</v>
    <v>CrowdStrike Holdings, Inc. provides cloud-delivered solutions for endpoint and cloud workload protection in the United States, Australia, Germany, India, Israel, Romania, and the United Kingdom. The Company offers its Falcon platform through a software as a service subscription-based model that covers various security markets, including corporate endpoint security, cloud security, managed security services, security and information technology (IT) operations, threat intelligence, identity protection, and log management. The Company primarily sells subscriptions to its Falcon platform and cloud modules through its direct sales team that leverages a network of channel partners. Its direct sales team is comprised of field sales and inside sales professionals.</v>
    <v>4965</v>
    <v>Nasdaq Stock Market</v>
    <v>XNAS</v>
    <v>XNAS</v>
    <v>206 E. 9TH STREET, SUITE 1400, AUSTIN, TX, 78701 US</v>
    <v>219.75</v>
    <v>Software &amp; IT Services</v>
    <v>Stock</v>
    <v>44642.999596596877</v>
    <v>6</v>
    <v>204.01</v>
    <v>50090480374</v>
    <v>CROWDSTRIKE HOLDINGS, INC.</v>
    <v>CROWDSTRIKE HOLDINGS, INC.</v>
    <v>204.2</v>
    <v>204.13</v>
    <v>217.06</v>
    <v>216.51</v>
    <v>230767900</v>
    <v>CRWD</v>
    <v>CROWDSTRIKE HOLDINGS, INC. (XNAS:CRWD)</v>
    <v>6391909</v>
    <v>6302094</v>
    <v>2011</v>
  </rv>
  <rv s="2">
    <v>7</v>
  </rv>
  <rv s="0">
    <v>https://www.bing.com/financeapi/forcetrigger?t=brh6oc&amp;q=XNYS%3aNET&amp;form=skydnc</v>
    <v>Learn more on Bing</v>
  </rv>
  <rv s="4">
    <v>7</v>
    <v>CLOUDFLARE, INC. (XNYS:NET)</v>
    <v>2</v>
    <v>8</v>
    <v>Finance</v>
    <v>4</v>
    <v>en-US</v>
    <v>brh6oc</v>
    <v>268435456</v>
    <v>1</v>
    <v>Powered by Refinitiv</v>
    <v>221.64</v>
    <v>63.25</v>
    <v>10.41</v>
    <v>9.9665000000000004E-2</v>
    <v>-0.25</v>
    <v>-2.1770000000000001E-3</v>
    <v>USD</v>
    <v>Cloudflare, Inc. is a global cloud services provider that delivers a range of services to businesses of all sizes and in all geographies, making them more secure, enhancing the performance of applications. The Company’s products categories include application security and application performance. The application security, which consists of application programming interface (API) shield, bot management, distributed denial-of-service protection, page shield, rate limiting, secure sockets layer and transport layer security encryption and Web application firewall (WAF). The Application Performance, which consists of content delivery network, domain name system, load balancing, argo smart routing, Website optimization services, waiting room new, China network and video stream delivery. The Company’s network serves as a scalable, easy-to-use, unified control plane to deliver security, performance, and reliability across on-premises, hybrid, cloud, and software-as-a-service applications.</v>
    <v>2440</v>
    <v>New York Stock Exchange</v>
    <v>XNYS</v>
    <v>XNYS</v>
    <v>101 Townsend St, SAN FRANCISCO, CA, 94107-1934 US</v>
    <v>117.68</v>
    <v>Software &amp; IT Services</v>
    <v>Stock</v>
    <v>44642.99833655078</v>
    <v>9</v>
    <v>104.86</v>
    <v>37223415304</v>
    <v>CLOUDFLARE, INC.</v>
    <v>CLOUDFLARE, INC.</v>
    <v>104.92</v>
    <v>0</v>
    <v>104.45</v>
    <v>114.86</v>
    <v>114.61</v>
    <v>324076400</v>
    <v>NET</v>
    <v>CLOUDFLARE, INC. (XNYS:NET)</v>
    <v>6095124</v>
    <v>5941567</v>
    <v>2009</v>
  </rv>
  <rv s="2">
    <v>10</v>
  </rv>
  <rv s="0">
    <v>https://www.bing.com/financeapi/forcetrigger?t=azbtyc&amp;q=XNAS%3aZS&amp;form=skydnc</v>
    <v>Learn more on Bing</v>
  </rv>
  <rv s="5">
    <v>9</v>
    <v>ZSCALER, INC. (XNAS:ZS)</v>
    <v>2</v>
    <v>10</v>
    <v>Finance</v>
    <v>4</v>
    <v>en-US</v>
    <v>azbtyc</v>
    <v>268435456</v>
    <v>1</v>
    <v>Powered by Refinitiv</v>
    <v>376.11</v>
    <v>157.03</v>
    <v>1.0035000000000001</v>
    <v>11.53</v>
    <v>5.2205000000000001E-2</v>
    <v>2.0499999999999998</v>
    <v>8.8210000000000007E-3</v>
    <v>USD</v>
    <v>Zscaler, Inc.(Zscaler) is focused on providing a cloud security platform that is designed on a zero-trust architecture. The Company’s architecture is designed to allow users and devices to safely access authorized applications and services in the cloud using the Internet as the preferred connectivity medium. Zscaler’s security and user experience solutions are purpose-built on a multi-tenant, distributed cloud exchange that secures access for users and devices to applications and services, regardless of location. The Company delivers its solutions using a software-as-a-service (SaaS) business model and sells subscriptions to customers to access its cloud platform, together with related support services. The Company’s cloud services include Zscaler Internet Access (ZIA), Zscaler Private Access (ZPA), and Zscaler Digital Experience (ZDX).</v>
    <v>3153</v>
    <v>Nasdaq Stock Market</v>
    <v>XNAS</v>
    <v>XNAS</v>
    <v>120 Holger Way,, SAN JOSE, CA, 95134 US</v>
    <v>234.85990000000001</v>
    <v>Software &amp; IT Services</v>
    <v>Stock</v>
    <v>44642.998133390625</v>
    <v>12</v>
    <v>218.75</v>
    <v>32786812866</v>
    <v>ZSCALER, INC.</v>
    <v>ZSCALER, INC.</v>
    <v>219.7</v>
    <v>220.86</v>
    <v>232.39</v>
    <v>234.44</v>
    <v>141085300</v>
    <v>ZS</v>
    <v>ZSCALER, INC. (XNAS:ZS)</v>
    <v>2641711</v>
    <v>3589350</v>
    <v>2007</v>
  </rv>
  <rv s="2">
    <v>13</v>
  </rv>
  <rv s="0">
    <v>https://www.bing.com/financeapi/forcetrigger?t=a1pmur&amp;q=XNAS%3aCHKP&amp;form=skydnc</v>
    <v>Learn more on Bing</v>
  </rv>
  <rv s="1">
    <v>0</v>
    <v>CHECK POINT SOFTWARE TECHNOLOGIES LTD. (XNAS:CHKP)</v>
    <v>2</v>
    <v>3</v>
    <v>Finance</v>
    <v>4</v>
    <v>en-US</v>
    <v>a1pmur</v>
    <v>268435456</v>
    <v>1</v>
    <v>Powered by Refinitiv</v>
    <v>149.62</v>
    <v>107.85</v>
    <v>0.624</v>
    <v>2.33</v>
    <v>1.704E-2</v>
    <v>-0.17</v>
    <v>-1.222E-3</v>
    <v>USD</v>
    <v>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v>
    <v>5314</v>
    <v>Nasdaq Stock Market</v>
    <v>XNAS</v>
    <v>XNAS</v>
    <v>5 Shlomo Kaplan Street, TEL AVIV-YAFO, 67897 IL</v>
    <v>140.24</v>
    <v>Software &amp; IT Services</v>
    <v>Stock</v>
    <v>44642.940992800781</v>
    <v>15</v>
    <v>136.58000000000001</v>
    <v>18468245674</v>
    <v>CHECK POINT SOFTWARE TECHNOLOGIES LTD.</v>
    <v>CHECK POINT SOFTWARE TECHNOLOGIES LTD.</v>
    <v>136.94999999999999</v>
    <v>22.424800000000001</v>
    <v>136.74</v>
    <v>139.07</v>
    <v>138.9</v>
    <v>132798200</v>
    <v>CHKP</v>
    <v>CHECK POINT SOFTWARE TECHNOLOGIES LTD. (XNAS:CHKP)</v>
    <v>1373191</v>
    <v>1754769</v>
    <v>1993</v>
  </rv>
  <rv s="2">
    <v>16</v>
  </rv>
  <rv s="0">
    <v>https://www.bing.com/financeapi/forcetrigger?t=a23vm7&amp;q=XNAS%3aNLOK&amp;form=skydnc</v>
    <v>Learn more on Bing</v>
  </rv>
  <rv s="1">
    <v>0</v>
    <v>NortonLifeLock Inc. (XNAS:NLOK)</v>
    <v>2</v>
    <v>3</v>
    <v>Finance</v>
    <v>4</v>
    <v>en-US</v>
    <v>a23vm7</v>
    <v>268435456</v>
    <v>1</v>
    <v>Powered by Refinitiv</v>
    <v>30.914999999999999</v>
    <v>20.69</v>
    <v>0.60429999999999995</v>
    <v>0.19</v>
    <v>6.9849999999999999E-3</v>
    <v>0</v>
    <v>0</v>
    <v>USD</v>
    <v>NortonLifeLock Inc. is engaged in providing a consumer cyber Safety platform. The Company helps customers protect their devices, online privacy, identity and home networks from cybercrime. The Company is focused on selling subscription-based cyber safety solutions primarily direct-to-consumer through Norton and Avira Websites, and indirectly through partner relationships with retailers, telecom service providers and hardware original equipment manufacturers (OEMs). The Company’s products include Norton 360 Security offerings, Norton Security, Norton Secure virtual private network (VPN), Avira Security, and other consumer security solutions. It also offers protection products, including Norton 360 with LifeLock offerings, LifeLock identity theft protection and other information protection solutions.</v>
    <v>2808</v>
    <v>Nasdaq Stock Market</v>
    <v>XNAS</v>
    <v>XNAS</v>
    <v>60 E Rio Salado Pkwy Ste 1000, TEMPE, AZ, 85281-9124 US</v>
    <v>27.645</v>
    <v>Software &amp; IT Services</v>
    <v>Stock</v>
    <v>44642.947026967187</v>
    <v>18</v>
    <v>26.93</v>
    <v>15948468426</v>
    <v>NortonLifeLock Inc.</v>
    <v>NortonLifeLock Inc.</v>
    <v>27.25</v>
    <v>17.377500000000001</v>
    <v>27.2</v>
    <v>27.39</v>
    <v>27.39</v>
    <v>582273400</v>
    <v>NLOK</v>
    <v>NortonLifeLock Inc. (XNAS:NLOK)</v>
    <v>4466697</v>
    <v>7534184</v>
    <v>1988</v>
  </rv>
  <rv s="2">
    <v>19</v>
  </rv>
  <rv s="0">
    <v>https://www.bing.com/financeapi/forcetrigger?t=c2kadm&amp;q=XNYS%3aS&amp;form=skydnc</v>
    <v>Learn more on Bing</v>
  </rv>
  <rv s="4">
    <v>7</v>
    <v>SENTINELONE, INC. (XNYS:S)</v>
    <v>2</v>
    <v>8</v>
    <v>Finance</v>
    <v>4</v>
    <v>en-US</v>
    <v>c2kadm</v>
    <v>268435456</v>
    <v>1</v>
    <v>Powered by Refinitiv</v>
    <v>78.53</v>
    <v>29.3</v>
    <v>2.79</v>
    <v>7.2505E-2</v>
    <v>0.63</v>
    <v>1.5264999999999999E-2</v>
    <v>USD</v>
    <v>SentinelOne, Inc., formerly Sentinel Labs, Inc., is a cybersecurity company. The Company has developed an artificial intelligence (AI) extended detection and response (XDR) platform to enable autonomous cybersecurity defense. The Company's Singularity Platform defends against cyberattacks. Its platform ingests, correlates, and queries petabytes of structured and unstructured data from a myriad of ever-expanding disparate external and internal sources in real-time. The Company's Singularity Platform is deployed on the environments that customers choose, including public, private, or hybrid clouds. Its feature across Windows, macOS, Linux, and Kubernetes offers protection, visibility, and control across heterogeneous IT environments. The Company offers its platform on subscriptions. Its subscription tiers include Singularity Core, Singularity Control, and Singularity Complete. Its Singularity Platform is hosted in AWS in North America, European Union, Asia Pacific, and AWS GovCloud.</v>
    <v>1080</v>
    <v>New York Stock Exchange</v>
    <v>XNYS</v>
    <v>XNYS</v>
    <v>444 Castro Street, Suite 400, MOUNTAIN VIEW, CA, 94041 US</v>
    <v>42.1</v>
    <v>Software &amp; IT Services</v>
    <v>Stock</v>
    <v>44642.999055960157</v>
    <v>21</v>
    <v>38.6</v>
    <v>11015421097</v>
    <v>SENTINELONE, INC.</v>
    <v>SENTINELONE, INC.</v>
    <v>39.56</v>
    <v>0</v>
    <v>38.479999999999997</v>
    <v>41.27</v>
    <v>41.9</v>
    <v>266911100</v>
    <v>S</v>
    <v>SENTINELONE, INC. (XNYS:S)</v>
    <v>5099429</v>
    <v>6579171</v>
    <v>2013</v>
  </rv>
  <rv s="2">
    <v>22</v>
  </rv>
  <rv s="0">
    <v>https://www.bing.com/financeapi/forcetrigger?t=a21m4c&amp;q=XNAS%3aQLYS&amp;form=skydnc</v>
    <v>Learn more on Bing</v>
  </rv>
  <rv s="1">
    <v>0</v>
    <v>QUALYS, INC. (XNAS:QLYS)</v>
    <v>2</v>
    <v>3</v>
    <v>Finance</v>
    <v>4</v>
    <v>en-US</v>
    <v>a21m4c</v>
    <v>268435456</v>
    <v>1</v>
    <v>Powered by Refinitiv</v>
    <v>142.94</v>
    <v>92</v>
    <v>0.74580000000000002</v>
    <v>5.18</v>
    <v>3.8172000000000005E-2</v>
    <v>-1.61</v>
    <v>-1.1428000000000001E-2</v>
    <v>USD</v>
    <v>Qualys, Inc. (Qualys) is a provider of a cloud-based platform delivering information technology (IT), security and compliance solutions that enables organizations to identify security risks to their IT infrastructures, protect their IT systems and applications from cyber-attacks. The Company's integrated suite of IT, security and compliance solutions delivered on its Qualys Cloud Platform enables its customers to identify and manage their IT assets across on-premises, endpoints, cloud, containers, and mobile environments; collects and analyzes IT security data; discovers and prioritizes vulnerabilities; recommends and implements remediation actions; and verifies the implementation of such actions. Its cloud platform offers an integrated suite of solutions that automates the lifecycle of asset discovery and management, security assessments, and compliance management for an organization's IT infrastructure and assets.</v>
    <v>1823</v>
    <v>Nasdaq Stock Market</v>
    <v>XNAS</v>
    <v>XNAS</v>
    <v>919 E Hillsdale Blvd, FOSTER CITY, CA, 94404-2112 US</v>
    <v>141.56989999999999</v>
    <v>Software &amp; IT Services</v>
    <v>Stock</v>
    <v>44642.843118610937</v>
    <v>24</v>
    <v>134.08000000000001</v>
    <v>5498464689</v>
    <v>QUALYS, INC.</v>
    <v>QUALYS, INC.</v>
    <v>134.94999999999999</v>
    <v>76.512299999999996</v>
    <v>135.69999999999999</v>
    <v>140.88</v>
    <v>139.27000000000001</v>
    <v>39029420</v>
    <v>QLYS</v>
    <v>QUALYS, INC. (XNAS:QLYS)</v>
    <v>357291</v>
    <v>442151</v>
    <v>1999</v>
  </rv>
  <rv s="2">
    <v>25</v>
  </rv>
  <rv s="0">
    <v>http://en.wikipedia.org/wiki/Public_domain</v>
    <v>Public domain</v>
  </rv>
  <rv s="0">
    <v>http://en.wikipedia.org/wiki/Cisco_Systems</v>
    <v>Wikipedia</v>
  </rv>
  <rv s="6">
    <v>27</v>
    <v>28</v>
  </rv>
  <rv s="7">
    <v>16</v>
    <v>https://www.bing.com/th?id=AMMS_260a2f4e042134ccb72dfe738e09a885&amp;qlt=95</v>
    <v>29</v>
    <v>0</v>
    <v>https://www.bing.com/images/search?form=xlimg&amp;q=cisco+systems</v>
    <v>Image of CISCO SYSTEMS, INC.</v>
  </rv>
  <rv s="0">
    <v>https://www.bing.com/financeapi/forcetrigger?t=a1qe5r&amp;q=XNAS%3aCSCO&amp;form=skydnc</v>
    <v>Learn more on Bing</v>
  </rv>
  <rv s="8">
    <v>11</v>
    <v>CISCO SYSTEMS, INC. (XNAS:CSCO)</v>
    <v>13</v>
    <v>14</v>
    <v>Finance</v>
    <v>15</v>
    <v>en-US</v>
    <v>a1qe5r</v>
    <v>268435456</v>
    <v>1</v>
    <v>Powered by Refinitiv</v>
    <v>64.284999999999997</v>
    <v>48.94</v>
    <v>0.95250000000000001</v>
    <v>0.17</v>
    <v>3.0359999999999996E-3</v>
    <v>-0.02</v>
    <v>-3.5610000000000004E-4</v>
    <v>USD</v>
    <v>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 infrastructure platforms; applications; security and other products.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unified threat management products, threat security products and Web security products. Its subsidiary, ThousandEyes, Inc., offers Internet and cloud intelligence platform.</v>
    <v>79500</v>
    <v>Nasdaq Stock Market</v>
    <v>XNAS</v>
    <v>XNAS</v>
    <v>170 West Tasman Dr, SAN JOSE, CA, 95134-1706 US</v>
    <v>56.72</v>
    <v>30</v>
    <v>Communications &amp; Networking</v>
    <v>Stock</v>
    <v>44642.993206642968</v>
    <v>31</v>
    <v>56.09</v>
    <v>233339616560</v>
    <v>CISCO SYSTEMS, INC.</v>
    <v>CISCO SYSTEMS, INC.</v>
    <v>56.36</v>
    <v>20.016100000000002</v>
    <v>56</v>
    <v>56.17</v>
    <v>56.15</v>
    <v>4154168000</v>
    <v>CSCO</v>
    <v>CISCO SYSTEMS, INC. (XNAS:CSCO)</v>
    <v>29287852</v>
    <v>22746082</v>
    <v>2021</v>
  </rv>
  <rv s="2">
    <v>32</v>
  </rv>
  <rv s="0">
    <v>https://www.bing.com/financeapi/forcetrigger?t=a1qoa2&amp;q=XNAS%3aCYBR&amp;form=skydnc</v>
    <v>Learn more on Bing</v>
  </rv>
  <rv s="1">
    <v>0</v>
    <v>CYBERARK SOFTWARE LTD. (XNAS:CYBR)</v>
    <v>2</v>
    <v>3</v>
    <v>Finance</v>
    <v>4</v>
    <v>en-US</v>
    <v>a1qoa2</v>
    <v>268435456</v>
    <v>1</v>
    <v>Powered by Refinitiv</v>
    <v>201.68</v>
    <v>113.34</v>
    <v>1.2688999999999999</v>
    <v>9.02</v>
    <v>5.679E-2</v>
    <v>0.97</v>
    <v>5.7789999999999994E-3</v>
    <v>USD</v>
    <v>CyberArk Software Ltd is an Israel-based provider of information technology (IT) security solutions that protects organizations from cyber-attacks. The Company's software solutions are focused on protecting privileged accounts, which have become a critical target in the lifecycle of cyber-attacks. The Company's Privileged Account Security Solution consists of various products, such as Shares Technology Platform, Enterprise Password Vault, SSH Key Manager, Privileged Session Manager, Privileged Threat Analytics, Application Identity Manager, CyberArk-Conjur, Endpoint Privilege Manager and On-Demand Privileges Manager. The Company's products provide protection against external and internal cyber threats and enables detection and neutralization of attacks. The Company's Enterprise Password Vault provides customers with a tool to manage and protect all privileged accounts across an entire organization, including physical, virtual or cloud-based assets.</v>
    <v>2140</v>
    <v>Nasdaq Stock Market</v>
    <v>XNAS</v>
    <v>XNAS</v>
    <v>9 Hapsagot St. Park Ofer 2, P.O. Box 3143, PETAH TIKVA, 4951040 IL</v>
    <v>168.77500000000001</v>
    <v>Software &amp; IT Services</v>
    <v>Stock</v>
    <v>44642.948707082811</v>
    <v>34</v>
    <v>158.83000000000001</v>
    <v>6721027879</v>
    <v>CYBERARK SOFTWARE LTD.</v>
    <v>CYBERARK SOFTWARE LTD.</v>
    <v>158.83000000000001</v>
    <v>2304.1860000000001</v>
    <v>158.83000000000001</v>
    <v>167.85</v>
    <v>168.82</v>
    <v>40041870</v>
    <v>CYBR</v>
    <v>CYBERARK SOFTWARE LTD. (XNAS:CYBR)</v>
    <v>410545</v>
    <v>490446</v>
    <v>1996</v>
  </rv>
  <rv s="2">
    <v>35</v>
  </rv>
  <rv s="0">
    <v>https://www.bing.com/financeapi/forcetrigger?t=br39hw&amp;q=XNYS%3aDT&amp;form=skydnc</v>
    <v>Learn more on Bing</v>
  </rv>
  <rv s="4">
    <v>7</v>
    <v>DYNATRACE, INC. (XNYS:DT)</v>
    <v>2</v>
    <v>8</v>
    <v>Finance</v>
    <v>4</v>
    <v>en-US</v>
    <v>br39hw</v>
    <v>268435456</v>
    <v>1</v>
    <v>Powered by Refinitiv</v>
    <v>80.127600000000001</v>
    <v>37.659999999999997</v>
    <v>1.94</v>
    <v>4.3034999999999997E-2</v>
    <v>-0.25</v>
    <v>-5.3169999999999997E-3</v>
    <v>USD</v>
    <v>Dynatrace, Inc. is a software intelligence company that offers an observability platform, purpose-built for modern multi cloud environments. The Company has designed its all-in-one Dynatrace Software Intelligence Platform to provide real-time, actionable insights about the performance and security of its customers’ entire software ecosystem by integrating Web-scale data, mapping its dependencies in real-time, and analyzing them with an open, explainable artificial intelligence (AI) engine. Its Dynatrace platform combines application and microservices monitoring, with application security, infrastructure monitoring, digital experience management, business analytics, and cloud automation and in a single platform. The Dynatrace platform also utilizes big data architecture and cloud technologies that are engineered for Web-scale environments. The Company deploys its platform as a software as a service (SaaS) solution.</v>
    <v>2779</v>
    <v>New York Stock Exchange</v>
    <v>XNYS</v>
    <v>XNYS</v>
    <v>1601 Trapelo Rd Ste 116, WALTHAM, MA, 02451-7351 US</v>
    <v>47.53</v>
    <v>Software &amp; IT Services</v>
    <v>Stock</v>
    <v>44642.988806758593</v>
    <v>37</v>
    <v>44.87</v>
    <v>13435711092</v>
    <v>DYNATRACE, INC.</v>
    <v>DYNATRACE, INC.</v>
    <v>44.88</v>
    <v>166.56809999999999</v>
    <v>45.08</v>
    <v>47.02</v>
    <v>46.77</v>
    <v>285744600</v>
    <v>DT</v>
    <v>DYNATRACE, INC. (XNYS:DT)</v>
    <v>1812289</v>
    <v>2595634</v>
    <v>2014</v>
  </rv>
  <rv s="2">
    <v>38</v>
  </rv>
  <rv s="0">
    <v>https://www.bing.com/financeapi/forcetrigger?t=a2286h&amp;q=XNAS%3aRPD&amp;form=skydnc</v>
    <v>Learn more on Bing</v>
  </rv>
  <rv s="5">
    <v>9</v>
    <v>RAPID7, INC. (XNAS:RPD)</v>
    <v>2</v>
    <v>10</v>
    <v>Finance</v>
    <v>4</v>
    <v>en-US</v>
    <v>a2286h</v>
    <v>268435456</v>
    <v>1</v>
    <v>Powered by Refinitiv</v>
    <v>145</v>
    <v>72.02</v>
    <v>1.3378000000000001</v>
    <v>3.07</v>
    <v>2.8900000000000002E-2</v>
    <v>0.1</v>
    <v>9.1490000000000007E-4</v>
    <v>USD</v>
    <v>Rapid7, Inc., along with its subsidiaries, is focused on advancing security with visibility, analytics, and automation through its Insight platform. The Company’s services include certification consultation, cybersecurity audit, technical assessment and other security services. The Company offers comprehensive certification consultation services for its clients. The Company’s work includes gap analysis, scope identification, policy drawing, implementation, and internal audit. Its information technology (IT) security audit provides an overall understanding of an organization’s IT and anticipated environment. The Company provides professional technical evaluation which involves a combination of manual tasks and tool executions, and from network environment to application to review an organization’s IT environment. The Company’s Other Security Services provides a range of IT security services in different aspects to facilitate the organization to align with business objectives.</v>
    <v>2353</v>
    <v>Nasdaq Stock Market</v>
    <v>XNAS</v>
    <v>XNAS</v>
    <v>120 Causeway St, BOSTON, MA, 02114-1313 US</v>
    <v>111.08</v>
    <v>Software &amp; IT Services</v>
    <v>Stock</v>
    <v>44642.999206400003</v>
    <v>40</v>
    <v>104.73</v>
    <v>6347984422</v>
    <v>RAPID7, INC.</v>
    <v>RAPID7, INC.</v>
    <v>105.76</v>
    <v>106.23</v>
    <v>109.3</v>
    <v>109.4</v>
    <v>58078540</v>
    <v>RPD</v>
    <v>RAPID7, INC. (XNAS:RPD)</v>
    <v>791644</v>
    <v>579480</v>
    <v>2011</v>
  </rv>
  <rv s="2">
    <v>41</v>
  </rv>
  <rv s="0">
    <v>https://www.bing.com/financeapi/forcetrigger?t=bgugvh&amp;q=XNAS%3aTENB&amp;form=skydnc</v>
    <v>Learn more on Bing</v>
  </rv>
  <rv s="5">
    <v>9</v>
    <v>TENABLE HOLDINGS, INC. (XNAS:TENB)</v>
    <v>2</v>
    <v>10</v>
    <v>Finance</v>
    <v>4</v>
    <v>en-US</v>
    <v>bgugvh</v>
    <v>268435456</v>
    <v>1</v>
    <v>Powered by Refinitiv</v>
    <v>57.79</v>
    <v>35.32</v>
    <v>1.6024</v>
    <v>1.71</v>
    <v>3.0794000000000002E-2</v>
    <v>-0.61</v>
    <v>-1.0657000000000002E-2</v>
    <v>USD</v>
    <v>Tenable Holdings, Inc. is a provider of cyber exposure solutions, which is managing, measuring and comparing cybersecurity risk in the digital era. The Company’s platform provides a range of visibility into security issues, such as vulnerabilities, misconfigurations, internal and regulatory compliance violations and other indicators. Its enterprise platform offerings include Tenable.io, Tenable.sc, Tenable.ot and Tenable.ad. Tenable.ot, which is a solution that provides threat detection and mitigation, asset tracking, vulnerability management, and configuration control capabilities to protect operational technology. Tenable.ad, which is a to secure active directory environments by enabling users to find and fix existing weaknesses and detect ongoing attacks in real time without the need to deploy agents or use privileged accounts. Tenable.io, which is cloud-delivered software as a service. Tenable.sc is an on-premises offering risk-based view of traditional and modern attack surfaces.</v>
    <v>1617</v>
    <v>Nasdaq Stock Market</v>
    <v>XNAS</v>
    <v>XNAS</v>
    <v>6100 MERRIWEATHER DRIVE, COLUMBIA, MD, 21044 US</v>
    <v>57.79</v>
    <v>Software &amp; IT Services</v>
    <v>Stock</v>
    <v>44642.944557303126</v>
    <v>43</v>
    <v>55.09</v>
    <v>6283824372</v>
    <v>TENABLE HOLDINGS, INC.</v>
    <v>TENABLE HOLDINGS, INC.</v>
    <v>55.35</v>
    <v>55.53</v>
    <v>57.24</v>
    <v>56.63</v>
    <v>109780300</v>
    <v>TENB</v>
    <v>TENABLE HOLDINGS, INC. (XNAS:TENB)</v>
    <v>1539556</v>
    <v>1468160</v>
    <v>2015</v>
  </rv>
  <rv s="2">
    <v>44</v>
  </rv>
  <rv s="0">
    <v>https://www.bing.com/financeapi/forcetrigger?t=a1ssh7&amp;q=XNAS%3aMNDT&amp;form=skydnc</v>
    <v>Learn more on Bing</v>
  </rv>
  <rv s="5">
    <v>9</v>
    <v>Mandiant, Inc. (XNAS:MNDT)</v>
    <v>2</v>
    <v>10</v>
    <v>Finance</v>
    <v>4</v>
    <v>en-US</v>
    <v>a1ssh7</v>
    <v>268435456</v>
    <v>1</v>
    <v>Powered by Refinitiv</v>
    <v>23.33</v>
    <v>13.755000000000001</v>
    <v>0.93289999999999995</v>
    <v>-7.0000000000000007E-2</v>
    <v>-3.1390000000000003E-3</v>
    <v>0.15</v>
    <v>6.7479999999999997E-3</v>
    <v>USD</v>
    <v>Mandiant, Inc., formerly FireEye, Inc., is a provider of dynamic cyber defense and response solutions. The Company offers security controls-agnostic solutions through the Mandiant Advantage software as a service (SaaS) cloud-based platform. The Company offers products, including Threat Detection and Prevention Solutions, Security Validation and Security Operations Management Solutions, Threat Intelligence Solutions, On-Demand and Managed Service-as-a-Service Solutions and Professional Services. The Company’s platform combines machine, adversary breach intelligence, and operational cyber threat intelligence. It helps security teams to understand and protect against the relevant threats facing their organizations. It also helps organizations develop cyber security programs to defend against and respond to cyber threats.</v>
    <v>2335</v>
    <v>Nasdaq Stock Market</v>
    <v>XNAS</v>
    <v>XNAS</v>
    <v>11951 FREEDOM DRIVE, 6TH FLOOR, RESTON, VA, 20190 US</v>
    <v>22.44</v>
    <v>Software &amp; IT Services</v>
    <v>Stock</v>
    <v>44642.960354860938</v>
    <v>46</v>
    <v>22.23</v>
    <v>5197971987</v>
    <v>Mandiant, Inc.</v>
    <v>Mandiant, Inc.</v>
    <v>22.34</v>
    <v>22.3</v>
    <v>22.23</v>
    <v>22.38</v>
    <v>233826900</v>
    <v>MNDT</v>
    <v>Mandiant, Inc. (XNAS:MNDT)</v>
    <v>9513674</v>
    <v>11537376</v>
    <v>2004</v>
  </rv>
  <rv s="2">
    <v>47</v>
  </rv>
  <rv s="1">
    <v>0</v>
    <v>QUALYS, INC. (XNAS:QLYS)</v>
    <v>2</v>
    <v>17</v>
    <v>Finance</v>
    <v>4</v>
    <v>en-US</v>
    <v>a21m4c</v>
    <v>268435456</v>
    <v>1</v>
    <v>Powered by Refinitiv</v>
    <v>142.94</v>
    <v>92</v>
    <v>0.73880000000000001</v>
    <v>4.5</v>
    <v>3.6276000000000003E-2</v>
    <v>0.45</v>
    <v>3.5010000000000002E-3</v>
    <v>USD</v>
    <v>Qualys, Inc. (Qualys) is a provider of a cloud-based platform delivering information technology (IT), security and compliance solutions that enables organizations to identify security risks to their IT infrastructures, protect their IT systems and applications from cyber-attacks. The Company's integrated suite of IT, security and compliance solutions delivered on its Qualys Cloud Platform enables its customers to identify and manage their IT assets across on-premises, endpoints, cloud, containers, and mobile environments; collects and analyzes IT security data; discovers and prioritizes vulnerabilities; recommends and implements remediation actions; and verifies the implementation of such actions. Its cloud platform offers an integrated suite of solutions that automates the lifecycle of asset discovery and management, security assessments, and compliance management for an organization's IT infrastructure and assets.</v>
    <v>1823</v>
    <v>Nasdaq Stock Market</v>
    <v>XNAS</v>
    <v>XNAS</v>
    <v>919 E Hillsdale Blvd, FOSTER CITY, CA, 94404-2112 US</v>
    <v>128.94999999999999</v>
    <v>Software &amp; IT Services</v>
    <v>Stock</v>
    <v>44629.888829062496</v>
    <v>24</v>
    <v>124.62</v>
    <v>5017231941</v>
    <v>QUALYS, INC.</v>
    <v>QUALYS, INC.</v>
    <v>126.44</v>
    <v>69.943700000000007</v>
    <v>124.05</v>
    <v>128.55000000000001</v>
    <v>129</v>
    <v>39029420</v>
    <v>QLYS</v>
    <v>QUALYS, INC. (XNAS:QLYS)</v>
    <v>251154</v>
    <v>366464</v>
    <v>1999</v>
  </rv>
  <rv s="2">
    <v>49</v>
  </rv>
  <rv s="0">
    <v>https://www.bing.com/financeapi/forcetrigger?t=r6dwra&amp;q=US10Y&amp;form=skydnc</v>
    <v>Learn more on Bing</v>
  </rv>
  <rv s="9">
    <v>18</v>
    <v>US Treasury 10Y</v>
    <v>19</v>
    <v>20</v>
    <v>Finance</v>
    <v>21</v>
    <v>en-US</v>
    <v>r6dwra</v>
    <v>268435456</v>
    <v>1</v>
    <v>Powered by Refinitiv</v>
    <v>-0.85940000000000005</v>
    <v>-8.4969999999999993E-3</v>
    <v>US</v>
    <v>USD</v>
    <v>Bond</v>
    <v>44628.902569444443</v>
    <v>51</v>
    <v>48259</v>
    <v>US Treasury 10Y</v>
    <v>101.14060000000001</v>
    <v>100.2813</v>
    <v>US10Y</v>
    <v>US Treasury 10Y</v>
    <v>1.916E-2</v>
    <v>1.839E-2</v>
    <v>1.5939999999999999E-2</v>
    <v>1.7219999999999999E-2</v>
  </rv>
  <rv s="2">
    <v>52</v>
  </rv>
</rvData>
</file>

<file path=xl/richData/rdrichvaluestructure.xml><?xml version="1.0" encoding="utf-8"?>
<rvStructures xmlns="http://schemas.microsoft.com/office/spreadsheetml/2017/richdata" count="10">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rvStructures>
</file>

<file path=xl/richData/rdsupportingpropertybag.xml><?xml version="1.0" encoding="utf-8"?>
<supportingPropertyBags xmlns="http://schemas.microsoft.com/office/spreadsheetml/2017/richdata2">
  <spbArrays count="6">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spbArrays>
  <spbData count="22">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1</v>
      <v>1</v>
      <v>3</v>
      <v>1</v>
      <v>1</v>
      <v>1</v>
      <v>4</v>
      <v>4</v>
      <v>5</v>
      <v>6</v>
      <v>1</v>
      <v>1</v>
      <v>1</v>
      <v>4</v>
      <v>7</v>
      <v>8</v>
      <v>9</v>
      <v>4</v>
      <v>1</v>
      <v>1</v>
      <v>5</v>
    </spb>
    <spb s="0">
      <v>2</v>
      <v>Name</v>
      <v>LearnMoreOnLink</v>
    </spb>
    <spb s="6">
      <v>1</v>
      <v>2</v>
      <v>1</v>
      <v>3</v>
      <v>1</v>
      <v>1</v>
      <v>1</v>
      <v>4</v>
      <v>4</v>
      <v>5</v>
      <v>6</v>
      <v>1</v>
      <v>1</v>
      <v>1</v>
      <v>4</v>
      <v>7</v>
      <v>8</v>
      <v>9</v>
      <v>4</v>
      <v>1</v>
      <v>1</v>
      <v>5</v>
    </spb>
    <spb s="0">
      <v>3</v>
      <v>Name</v>
      <v>LearnMoreOnLink</v>
    </spb>
    <spb s="7">
      <v>1</v>
      <v>2</v>
      <v>1</v>
      <v>3</v>
      <v>1</v>
      <v>1</v>
      <v>1</v>
      <v>4</v>
      <v>4</v>
      <v>5</v>
      <v>6</v>
      <v>1</v>
      <v>1</v>
      <v>1</v>
      <v>4</v>
      <v>7</v>
      <v>8</v>
      <v>9</v>
      <v>4</v>
      <v>1</v>
      <v>1</v>
      <v>5</v>
    </spb>
    <spb s="0">
      <v>4</v>
      <v>Name</v>
      <v>LearnMoreOnLink</v>
    </spb>
    <spb s="8">
      <v>0</v>
      <v>0</v>
    </spb>
    <spb s="9">
      <v>12</v>
      <v>1</v>
      <v>1</v>
      <v>1</v>
      <v>1</v>
    </spb>
    <spb s="10">
      <v>1</v>
      <v>2</v>
      <v>2</v>
      <v>1</v>
      <v>3</v>
      <v>1</v>
      <v>10</v>
      <v>1</v>
      <v>1</v>
      <v>4</v>
      <v>4</v>
      <v>5</v>
      <v>6</v>
      <v>1</v>
      <v>1</v>
      <v>1</v>
      <v>4</v>
      <v>7</v>
      <v>8</v>
      <v>9</v>
      <v>4</v>
      <v>1</v>
      <v>1</v>
      <v>5</v>
    </spb>
    <spb s="4">
      <v>at close</v>
      <v>from previous close</v>
      <v>from previous close</v>
      <v>Source: Nasdaq Last Sale</v>
      <v>GMT</v>
      <v>Real-Time Nasdaq Last Sale</v>
      <v>from close</v>
      <v>from close</v>
    </spb>
    <spb s="11">
      <v>Powered by Refinitiv</v>
    </spb>
    <spb s="3">
      <v>11</v>
      <v>12</v>
      <v>12</v>
      <v>11</v>
      <v>3</v>
      <v>11</v>
      <v>11</v>
      <v>11</v>
      <v>13</v>
      <v>13</v>
      <v>5</v>
      <v>14</v>
      <v>11</v>
      <v>11</v>
      <v>11</v>
      <v>13</v>
      <v>7</v>
      <v>15</v>
      <v>16</v>
      <v>13</v>
      <v>11</v>
      <v>11</v>
      <v>5</v>
    </spb>
    <spb s="0">
      <v>5</v>
      <v>Name</v>
      <v>LearnMoreOnLink</v>
    </spb>
    <spb s="12">
      <v>1</v>
      <v>1</v>
      <v>1</v>
    </spb>
    <spb s="13">
      <v>3</v>
      <v>11</v>
      <v>11</v>
      <v>17</v>
      <v>5</v>
      <v>11</v>
      <v>7</v>
      <v>5</v>
      <v>5</v>
      <v>5</v>
      <v>5</v>
      <v>16</v>
    </spb>
    <spb s="14">
      <v>GMT</v>
    </spb>
  </spbData>
</supportingPropertyBags>
</file>

<file path=xl/richData/rdsupportingpropertybagstructure.xml><?xml version="1.0" encoding="utf-8"?>
<spbStructures xmlns="http://schemas.microsoft.com/office/spreadsheetml/2017/richdata2" count="1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0" formatCode="General"/>
    </x:dxf>
    <x:dxf>
      <x:numFmt numFmtId="19" formatCode="m/d/yy"/>
    </x:dxf>
    <x:dxf>
      <x:numFmt numFmtId="14" formatCode="0.00%"/>
    </x:dxf>
    <x:dxf>
      <x:numFmt numFmtId="27" formatCode="m/d/yy\ h:mm"/>
    </x:dxf>
    <x:dxf>
      <x:numFmt numFmtId="2" formatCode="0.00"/>
    </x:dxf>
    <x:dxf>
      <x:numFmt numFmtId="4" formatCode="#,##0.00"/>
    </x:dxf>
    <x:dxf>
      <x:numFmt numFmtId="3" formatCode="#,##0"/>
    </x:dxf>
    <x:dxf>
      <x:numFmt numFmtId="1" formatCode="0"/>
    </x:dxf>
    <x:dxf>
      <x:numFmt numFmtId="165" formatCode="_([$$-409]* #,##0.00_);_([$$-409]* \(#,##0.00\);_([$$-409]* &quot;-&quot;??_);_(@_)"/>
    </x:dxf>
    <x:dxf>
      <x:numFmt numFmtId="164" formatCode="_([$$-409]* #,##0_);_([$$-409]* \(#,##0\);_([$$-409]* &quot;-&quot;_);_(@_)"/>
    </x:dxf>
  </dxfs>
  <richProperties>
    <rPr n="IsTitleField" t="b"/>
    <rPr n="IsHeroField" t="b"/>
    <rPr n="NumberFormat" t="s"/>
  </richProperties>
  <richStyles>
    <rSty dxfid="8"/>
    <rSty dxfid="5"/>
    <rSty>
      <rpv i="0">1</rpv>
    </rSty>
    <rSty dxfid="6"/>
    <rSty dxfid="2"/>
    <rSty dxfid="9"/>
    <rSty dxfid="3"/>
    <rSty dxfid="7"/>
    <rSty dxfid="4"/>
    <rSty>
      <rpv i="1">1</rpv>
    </rSty>
    <rSty dxfid="0">
      <rpv i="2">_([$$-en-US]* #,##0.00_);_([$$-en-US]* (#,##0.00);_([$$-en-US]* "-"??_);_(@_)</rpv>
    </rSty>
    <rSty dxfid="5">
      <rpv i="2">#,##0.00</rpv>
    </rSty>
    <rSty dxfid="6">
      <rpv i="2">#,##0</rpv>
    </rSty>
    <rSty dxfid="0">
      <rpv i="2">_([$$-en-US]* #,##0_);_([$$-en-US]* (#,##0);_([$$-en-US]* "-"_);_(@_)</rpv>
    </rSty>
    <rSty dxfid="7">
      <rpv i="2">0</rpv>
    </rSty>
    <rSty dxfid="4">
      <rpv i="2">0.00</rpv>
    </rSty>
    <rSty dxfid="1"/>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www.sec.gov/Archives/edgar/data/1327567/000132756718000024/0001327567-18-000024-index.html" TargetMode="External"/><Relationship Id="rId21" Type="http://schemas.openxmlformats.org/officeDocument/2006/relationships/hyperlink" Target="https://www.sec.gov/Archives/edgar/data/1535527/000153552722000006/0001535527-22-000006-index.htm" TargetMode="External"/><Relationship Id="rId42" Type="http://schemas.openxmlformats.org/officeDocument/2006/relationships/hyperlink" Target="https://www.sec.gov/Archives/edgar/data/849399/000084939921000010/nlok-20210402.htm" TargetMode="External"/><Relationship Id="rId63" Type="http://schemas.openxmlformats.org/officeDocument/2006/relationships/hyperlink" Target="https://www.sec.gov/Archives/edgar/data/858877/000085887720000010/0000858877-20-000010-index.htm" TargetMode="External"/><Relationship Id="rId84" Type="http://schemas.openxmlformats.org/officeDocument/2006/relationships/hyperlink" Target="https://www.sec.gov/Archives/edgar/data/1560327/000156032721000043/rp-20201231.htm" TargetMode="External"/><Relationship Id="rId138" Type="http://schemas.openxmlformats.org/officeDocument/2006/relationships/hyperlink" Target="https://www.sec.gov/Archives/edgar/data/1262039/000126203919000006/ftnt-201810xk.htm" TargetMode="External"/><Relationship Id="rId159" Type="http://schemas.openxmlformats.org/officeDocument/2006/relationships/hyperlink" Target="https://www.sec.gov/Archives/edgar/data/1713683/000162828018011833/0001628280-18-011833-index.html" TargetMode="External"/><Relationship Id="rId170" Type="http://schemas.openxmlformats.org/officeDocument/2006/relationships/hyperlink" Target="https://www.sec.gov/Archives/edgar/data/849399/000084939920000004/nlokfy2010-k.htm" TargetMode="External"/><Relationship Id="rId191" Type="http://schemas.openxmlformats.org/officeDocument/2006/relationships/hyperlink" Target="https://www.sec.gov/Archives/edgar/data/858877/000085887719000012/0000858877-19-000012-index.html" TargetMode="External"/><Relationship Id="rId205" Type="http://schemas.openxmlformats.org/officeDocument/2006/relationships/hyperlink" Target="https://www.sec.gov/Archives/edgar/data/1773383/000177338320000053/0001773383-20-000053-index.htm" TargetMode="External"/><Relationship Id="rId226" Type="http://schemas.openxmlformats.org/officeDocument/2006/relationships/hyperlink" Target="https://www.sec.gov/Archives/edgar/data/1370880/000137088022000004/mndt-20211231.htm" TargetMode="External"/><Relationship Id="rId107" Type="http://schemas.openxmlformats.org/officeDocument/2006/relationships/hyperlink" Target="https://www.sec.gov/Archives/edgar/data/1560327/000156032719000046/0001560327-19-000046-index.htm" TargetMode="External"/><Relationship Id="rId11" Type="http://schemas.openxmlformats.org/officeDocument/2006/relationships/hyperlink" Target="https://www.sec.gov/Archives/edgar/data/1262039/000126203922000008/0001262039-22-000008-index.htm" TargetMode="External"/><Relationship Id="rId32" Type="http://schemas.openxmlformats.org/officeDocument/2006/relationships/hyperlink" Target="https://www.sec.gov/Archives/edgar/data/1477333/000147733320000010/cloud-20191231.htm" TargetMode="External"/><Relationship Id="rId53" Type="http://schemas.openxmlformats.org/officeDocument/2006/relationships/hyperlink" Target="https://www.sec.gov/Archives/edgar/data/1107843/000143774921003648/0001437749-21-003648-index.htm" TargetMode="External"/><Relationship Id="rId74" Type="http://schemas.openxmlformats.org/officeDocument/2006/relationships/hyperlink" Target="https://www.sec.gov/Archives/edgar/data/1598110/000117891319000824/zk1922792.htm" TargetMode="External"/><Relationship Id="rId128" Type="http://schemas.openxmlformats.org/officeDocument/2006/relationships/hyperlink" Target="https://www.sec.gov/Archives/edgar/data/1327567/000132756718000024/panw-7312018x10k.htm" TargetMode="External"/><Relationship Id="rId149" Type="http://schemas.openxmlformats.org/officeDocument/2006/relationships/hyperlink" Target="https://www.sec.gov/Archives/edgar/data/1477333/000147733321000009/0001477333-21-000009-index.htm" TargetMode="External"/><Relationship Id="rId5" Type="http://schemas.openxmlformats.org/officeDocument/2006/relationships/hyperlink" Target="https://www.sec.gov/Archives/edgar/data/1327567/000132756719000032/0001327567-19-000032-index.html" TargetMode="External"/><Relationship Id="rId95" Type="http://schemas.openxmlformats.org/officeDocument/2006/relationships/hyperlink" Target="https://www.sec.gov/Archives/edgar/data/1598110/000117891318000853/0001178913-18-000853-index.html" TargetMode="External"/><Relationship Id="rId160" Type="http://schemas.openxmlformats.org/officeDocument/2006/relationships/hyperlink" Target="https://www.sec.gov/Archives/edgar/data/1713683/000162828018011833/zs7311810-k.htm" TargetMode="External"/><Relationship Id="rId181" Type="http://schemas.openxmlformats.org/officeDocument/2006/relationships/hyperlink" Target="https://www.sec.gov/Archives/edgar/data/1107843/000162828020001963/0001628280-20-001963-index.htm" TargetMode="External"/><Relationship Id="rId216" Type="http://schemas.openxmlformats.org/officeDocument/2006/relationships/hyperlink" Target="https://www.sec.gov/Archives/edgar/data/1560327/000156032718000032/rapid710-k.htm" TargetMode="External"/><Relationship Id="rId22" Type="http://schemas.openxmlformats.org/officeDocument/2006/relationships/hyperlink" Target="https://www.sec.gov/Archives/edgar/data/1535527/000153552722000006/crwd-20220131.htm" TargetMode="External"/><Relationship Id="rId43" Type="http://schemas.openxmlformats.org/officeDocument/2006/relationships/hyperlink" Target="https://www.sec.gov/Archives/edgar/data/849399/000084939920000004/0000849399-20-000004-index.htm" TargetMode="External"/><Relationship Id="rId64" Type="http://schemas.openxmlformats.org/officeDocument/2006/relationships/hyperlink" Target="https://www.sec.gov/Archives/edgar/data/858877/000085887720000010/csco-2020725x10k.htm" TargetMode="External"/><Relationship Id="rId118" Type="http://schemas.openxmlformats.org/officeDocument/2006/relationships/hyperlink" Target="https://www.sec.gov/Archives/edgar/data/1327567/000132756718000024/panw-7312018x10k.htm" TargetMode="External"/><Relationship Id="rId139" Type="http://schemas.openxmlformats.org/officeDocument/2006/relationships/hyperlink" Target="https://www.sec.gov/Archives/edgar/data/1262039/000126203918000009/0001262039-18-000009-index.html" TargetMode="External"/><Relationship Id="rId85" Type="http://schemas.openxmlformats.org/officeDocument/2006/relationships/hyperlink" Target="https://www.sec.gov/Archives/edgar/data/1560327/000156032720000046/0001560327-20-000046-index.htm" TargetMode="External"/><Relationship Id="rId150" Type="http://schemas.openxmlformats.org/officeDocument/2006/relationships/hyperlink" Target="https://www.sec.gov/Archives/edgar/data/1477333/000147733321000009/cloud-20201231.htm" TargetMode="External"/><Relationship Id="rId171" Type="http://schemas.openxmlformats.org/officeDocument/2006/relationships/hyperlink" Target="https://www.sec.gov/Archives/edgar/data/849399/000084939919000005/0000849399-19-000005-index.htm" TargetMode="External"/><Relationship Id="rId192" Type="http://schemas.openxmlformats.org/officeDocument/2006/relationships/hyperlink" Target="https://www.sec.gov/Archives/edgar/data/858877/000085887719000012/csco-2019727x10k.htm" TargetMode="External"/><Relationship Id="rId206" Type="http://schemas.openxmlformats.org/officeDocument/2006/relationships/hyperlink" Target="https://www.sec.gov/Archives/edgar/data/1773383/000177338320000053/dynatrace10-kfy20.htm" TargetMode="External"/><Relationship Id="rId227" Type="http://schemas.openxmlformats.org/officeDocument/2006/relationships/hyperlink" Target="https://www.sec.gov/Archives/edgar/data/1370880/000137088021000010/0001370880-21-000010-index.htm" TargetMode="External"/><Relationship Id="rId12" Type="http://schemas.openxmlformats.org/officeDocument/2006/relationships/hyperlink" Target="https://www.sec.gov/Archives/edgar/data/1262039/000126203922000008/ftnt-20211231.htm" TargetMode="External"/><Relationship Id="rId33" Type="http://schemas.openxmlformats.org/officeDocument/2006/relationships/hyperlink" Target="https://www.sec.gov/Archives/edgar/data/1713683/000171368321000175/0001713683-21-000175-index.htm" TargetMode="External"/><Relationship Id="rId108" Type="http://schemas.openxmlformats.org/officeDocument/2006/relationships/hyperlink" Target="https://www.sec.gov/Archives/edgar/data/1560327/000156032719000046/rapid7201810-k.htm" TargetMode="External"/><Relationship Id="rId129" Type="http://schemas.openxmlformats.org/officeDocument/2006/relationships/hyperlink" Target="https://www.sec.gov/Archives/edgar/data/1327567/000132756717000027/0001327567-17-000027-index.html" TargetMode="External"/><Relationship Id="rId54" Type="http://schemas.openxmlformats.org/officeDocument/2006/relationships/hyperlink" Target="https://www.sec.gov/Archives/edgar/data/1107843/000143774921003648/qlys20201231_10k.htm" TargetMode="External"/><Relationship Id="rId75" Type="http://schemas.openxmlformats.org/officeDocument/2006/relationships/hyperlink" Target="https://www.sec.gov/Archives/edgar/data/1598110/000117891318000853/0001178913-18-000853-index.html" TargetMode="External"/><Relationship Id="rId96" Type="http://schemas.openxmlformats.org/officeDocument/2006/relationships/hyperlink" Target="https://www.sec.gov/Archives/edgar/data/1598110/000117891318000853/zk1821339.htm" TargetMode="External"/><Relationship Id="rId140" Type="http://schemas.openxmlformats.org/officeDocument/2006/relationships/hyperlink" Target="https://www.sec.gov/Archives/edgar/data/1262039/000126203918000009/ftnt-201710xk.htm" TargetMode="External"/><Relationship Id="rId161" Type="http://schemas.openxmlformats.org/officeDocument/2006/relationships/hyperlink" Target="https://www.sec.gov/Archives/edgar/data/1015922/000119312520095941/d880905d20f.htm" TargetMode="External"/><Relationship Id="rId182" Type="http://schemas.openxmlformats.org/officeDocument/2006/relationships/hyperlink" Target="https://www.sec.gov/Archives/edgar/data/1107843/000162828020001963/qlys-2019x1231x10kq412.htm" TargetMode="External"/><Relationship Id="rId217" Type="http://schemas.openxmlformats.org/officeDocument/2006/relationships/hyperlink" Target="https://www.sec.gov/Archives/edgar/data/1660280/000166028022000035/0001660280-22-000035-index.htm" TargetMode="External"/><Relationship Id="rId6" Type="http://schemas.openxmlformats.org/officeDocument/2006/relationships/hyperlink" Target="https://www.sec.gov/Archives/edgar/data/1327567/000132756719000032/panw-7312019x10k.htm" TargetMode="External"/><Relationship Id="rId23" Type="http://schemas.openxmlformats.org/officeDocument/2006/relationships/hyperlink" Target="https://www.sec.gov/Archives/edgar/data/1535527/000153552721000007/0001535527-21-000007-index.htm" TargetMode="External"/><Relationship Id="rId119" Type="http://schemas.openxmlformats.org/officeDocument/2006/relationships/hyperlink" Target="https://www.sec.gov/Archives/edgar/data/1327567/000132756717000027/0001327567-17-000027-index.html" TargetMode="External"/><Relationship Id="rId44" Type="http://schemas.openxmlformats.org/officeDocument/2006/relationships/hyperlink" Target="https://www.sec.gov/Archives/edgar/data/849399/000084939920000004/nlokfy2010-k.htm" TargetMode="External"/><Relationship Id="rId65" Type="http://schemas.openxmlformats.org/officeDocument/2006/relationships/hyperlink" Target="https://www.sec.gov/Archives/edgar/data/858877/000085887719000012/0000858877-19-000012-index.html" TargetMode="External"/><Relationship Id="rId86" Type="http://schemas.openxmlformats.org/officeDocument/2006/relationships/hyperlink" Target="https://www.sec.gov/Archives/edgar/data/1560327/000156032720000046/rp-20191231.htm" TargetMode="External"/><Relationship Id="rId130" Type="http://schemas.openxmlformats.org/officeDocument/2006/relationships/hyperlink" Target="https://www.sec.gov/Archives/edgar/data/1327567/000132756717000027/panw-7312017x10k.htm" TargetMode="External"/><Relationship Id="rId151" Type="http://schemas.openxmlformats.org/officeDocument/2006/relationships/hyperlink" Target="https://www.sec.gov/Archives/edgar/data/1477333/000147733320000010/0001477333-20-000010-index.htm" TargetMode="External"/><Relationship Id="rId172" Type="http://schemas.openxmlformats.org/officeDocument/2006/relationships/hyperlink" Target="https://www.sec.gov/Archives/edgar/data/849399/000084939919000005/symc32919-10k.htm" TargetMode="External"/><Relationship Id="rId193" Type="http://schemas.openxmlformats.org/officeDocument/2006/relationships/hyperlink" Target="https://www.sec.gov/Archives/edgar/data/858877/000085887718000011/0000858877-18-000011-index.html" TargetMode="External"/><Relationship Id="rId207" Type="http://schemas.openxmlformats.org/officeDocument/2006/relationships/hyperlink" Target="https://www.sec.gov/Archives/edgar/data/1560327/000156032722000026/0001560327-22-000026-index.htm" TargetMode="External"/><Relationship Id="rId228" Type="http://schemas.openxmlformats.org/officeDocument/2006/relationships/hyperlink" Target="https://www.sec.gov/Archives/edgar/data/1370880/000137088021000010/feye-20201231.htm" TargetMode="External"/><Relationship Id="rId13" Type="http://schemas.openxmlformats.org/officeDocument/2006/relationships/hyperlink" Target="https://www.sec.gov/Archives/edgar/data/1262039/000126203921000008/0001262039-21-000008-index.htm" TargetMode="External"/><Relationship Id="rId109" Type="http://schemas.openxmlformats.org/officeDocument/2006/relationships/hyperlink" Target="https://www.sec.gov/Archives/edgar/data/1560327/000156032718000032/0001560327-18-000032-index.htm" TargetMode="External"/><Relationship Id="rId34" Type="http://schemas.openxmlformats.org/officeDocument/2006/relationships/hyperlink" Target="https://www.sec.gov/Archives/edgar/data/1713683/000171368321000175/zs-20210731.htm" TargetMode="External"/><Relationship Id="rId55" Type="http://schemas.openxmlformats.org/officeDocument/2006/relationships/hyperlink" Target="https://www.sec.gov/Archives/edgar/data/1107843/000162828020001963/0001628280-20-001963-index.htm" TargetMode="External"/><Relationship Id="rId76" Type="http://schemas.openxmlformats.org/officeDocument/2006/relationships/hyperlink" Target="https://www.sec.gov/Archives/edgar/data/1598110/000117891318000853/zk1821339.htm" TargetMode="External"/><Relationship Id="rId97" Type="http://schemas.openxmlformats.org/officeDocument/2006/relationships/hyperlink" Target="https://www.sec.gov/Archives/edgar/data/1773383/000177338321000054/0001773383-21-000054-index.htm" TargetMode="External"/><Relationship Id="rId120" Type="http://schemas.openxmlformats.org/officeDocument/2006/relationships/hyperlink" Target="https://www.sec.gov/Archives/edgar/data/1327567/000132756717000027/panw-7312017x10k.htm" TargetMode="External"/><Relationship Id="rId141" Type="http://schemas.openxmlformats.org/officeDocument/2006/relationships/hyperlink" Target="https://www.sec.gov/Archives/edgar/data/1535527/000153552722000006/0001535527-22-000006-index.htm" TargetMode="External"/><Relationship Id="rId7" Type="http://schemas.openxmlformats.org/officeDocument/2006/relationships/hyperlink" Target="https://www.sec.gov/Archives/edgar/data/1327567/000132756718000024/0001327567-18-000024-index.html" TargetMode="External"/><Relationship Id="rId162" Type="http://schemas.openxmlformats.org/officeDocument/2006/relationships/hyperlink" Target="https://www.sec.gov/Archives/edgar/data/1015922/000119312520095941/d880905d20f.htm" TargetMode="External"/><Relationship Id="rId183" Type="http://schemas.openxmlformats.org/officeDocument/2006/relationships/hyperlink" Target="https://www.sec.gov/Archives/edgar/data/1107843/000162828019002099/0001628280-19-002099-index.htm" TargetMode="External"/><Relationship Id="rId218" Type="http://schemas.openxmlformats.org/officeDocument/2006/relationships/hyperlink" Target="https://www.sec.gov/Archives/edgar/data/1660280/000166028022000035/tenb-20211231.htm" TargetMode="External"/><Relationship Id="rId24" Type="http://schemas.openxmlformats.org/officeDocument/2006/relationships/hyperlink" Target="https://www.sec.gov/Archives/edgar/data/1535527/000153552721000007/crwd-20210131.htm" TargetMode="External"/><Relationship Id="rId45" Type="http://schemas.openxmlformats.org/officeDocument/2006/relationships/hyperlink" Target="https://www.sec.gov/Archives/edgar/data/849399/000084939919000005/0000849399-19-000005-index.htm" TargetMode="External"/><Relationship Id="rId66" Type="http://schemas.openxmlformats.org/officeDocument/2006/relationships/hyperlink" Target="https://www.sec.gov/Archives/edgar/data/858877/000085887719000012/csco-2019727x10k.htm" TargetMode="External"/><Relationship Id="rId87" Type="http://schemas.openxmlformats.org/officeDocument/2006/relationships/hyperlink" Target="https://www.sec.gov/Archives/edgar/data/1560327/000156032719000046/0001560327-19-000046-index.htm" TargetMode="External"/><Relationship Id="rId110" Type="http://schemas.openxmlformats.org/officeDocument/2006/relationships/hyperlink" Target="https://www.sec.gov/Archives/edgar/data/1560327/000156032718000032/rapid710-k.htm" TargetMode="External"/><Relationship Id="rId131" Type="http://schemas.openxmlformats.org/officeDocument/2006/relationships/hyperlink" Target="https://www.sec.gov/Archives/edgar/data/1262039/000126203922000008/0001262039-22-000008-index.htm" TargetMode="External"/><Relationship Id="rId152" Type="http://schemas.openxmlformats.org/officeDocument/2006/relationships/hyperlink" Target="https://www.sec.gov/Archives/edgar/data/1477333/000147733320000010/cloud-20191231.htm" TargetMode="External"/><Relationship Id="rId173" Type="http://schemas.openxmlformats.org/officeDocument/2006/relationships/hyperlink" Target="https://www.sec.gov/Archives/edgar/data/849399/000119312518309091/0001193125-18-309091-index.htm" TargetMode="External"/><Relationship Id="rId194" Type="http://schemas.openxmlformats.org/officeDocument/2006/relationships/hyperlink" Target="https://www.sec.gov/Archives/edgar/data/858877/000085887718000011/csco-2018728x10k.htm" TargetMode="External"/><Relationship Id="rId208" Type="http://schemas.openxmlformats.org/officeDocument/2006/relationships/hyperlink" Target="https://www.sec.gov/Archives/edgar/data/1560327/000156032722000026/rp-20211231.htm" TargetMode="External"/><Relationship Id="rId14" Type="http://schemas.openxmlformats.org/officeDocument/2006/relationships/hyperlink" Target="https://www.sec.gov/Archives/edgar/data/1262039/000126203921000008/ftnt-20201231.htm" TargetMode="External"/><Relationship Id="rId35" Type="http://schemas.openxmlformats.org/officeDocument/2006/relationships/hyperlink" Target="https://www.sec.gov/Archives/edgar/data/1713683/000171368320000163/0001713683-20-000163-index.htm" TargetMode="External"/><Relationship Id="rId56" Type="http://schemas.openxmlformats.org/officeDocument/2006/relationships/hyperlink" Target="https://www.sec.gov/Archives/edgar/data/1107843/000162828020001963/qlys-2019x1231x10kq412.htm" TargetMode="External"/><Relationship Id="rId77" Type="http://schemas.openxmlformats.org/officeDocument/2006/relationships/hyperlink" Target="https://www.sec.gov/Archives/edgar/data/1773383/000177338321000054/0001773383-21-000054-index.htm" TargetMode="External"/><Relationship Id="rId100" Type="http://schemas.openxmlformats.org/officeDocument/2006/relationships/hyperlink" Target="https://www.sec.gov/Archives/edgar/data/1773383/000177338320000053/dynatrace10-kfy20.htm" TargetMode="External"/><Relationship Id="rId8" Type="http://schemas.openxmlformats.org/officeDocument/2006/relationships/hyperlink" Target="https://www.sec.gov/Archives/edgar/data/1327567/000132756718000024/panw-7312018x10k.htm" TargetMode="External"/><Relationship Id="rId98" Type="http://schemas.openxmlformats.org/officeDocument/2006/relationships/hyperlink" Target="https://www.sec.gov/Archives/edgar/data/1773383/000177338321000054/dt-20210331.htm" TargetMode="External"/><Relationship Id="rId121" Type="http://schemas.openxmlformats.org/officeDocument/2006/relationships/hyperlink" Target="https://www.sec.gov/Archives/edgar/data/1327567/000132756721000029/0001327567-21-000029-index.htm" TargetMode="External"/><Relationship Id="rId142" Type="http://schemas.openxmlformats.org/officeDocument/2006/relationships/hyperlink" Target="https://www.sec.gov/Archives/edgar/data/1535527/000153552722000006/crwd-20220131.htm" TargetMode="External"/><Relationship Id="rId163" Type="http://schemas.openxmlformats.org/officeDocument/2006/relationships/hyperlink" Target="https://www.sec.gov/Archives/edgar/data/1015922/000119312519114952/d693071d20f.htm" TargetMode="External"/><Relationship Id="rId184" Type="http://schemas.openxmlformats.org/officeDocument/2006/relationships/hyperlink" Target="https://www.sec.gov/Archives/edgar/data/1107843/000162828019002099/qlys-2018x1231x10k.htm" TargetMode="External"/><Relationship Id="rId219" Type="http://schemas.openxmlformats.org/officeDocument/2006/relationships/hyperlink" Target="https://www.sec.gov/Archives/edgar/data/1660280/000166028021000027/0001660280-21-000027-index.htm" TargetMode="External"/><Relationship Id="rId3" Type="http://schemas.openxmlformats.org/officeDocument/2006/relationships/hyperlink" Target="https://www.sec.gov/Archives/edgar/data/1327567/000132756720000032/0001327567-20-000032-index.htm" TargetMode="External"/><Relationship Id="rId214" Type="http://schemas.openxmlformats.org/officeDocument/2006/relationships/hyperlink" Target="https://www.sec.gov/Archives/edgar/data/1560327/000156032719000046/rapid7201810-k.htm" TargetMode="External"/><Relationship Id="rId25" Type="http://schemas.openxmlformats.org/officeDocument/2006/relationships/hyperlink" Target="https://www.sec.gov/Archives/edgar/data/1535527/000153552720000006/0001535527-20-000006-index.html" TargetMode="External"/><Relationship Id="rId46" Type="http://schemas.openxmlformats.org/officeDocument/2006/relationships/hyperlink" Target="https://www.sec.gov/Archives/edgar/data/849399/000084939919000005/symc32919-10k.htm" TargetMode="External"/><Relationship Id="rId67" Type="http://schemas.openxmlformats.org/officeDocument/2006/relationships/hyperlink" Target="https://www.sec.gov/Archives/edgar/data/858877/000085887718000011/0000858877-18-000011-index.html" TargetMode="External"/><Relationship Id="rId116" Type="http://schemas.openxmlformats.org/officeDocument/2006/relationships/hyperlink" Target="https://www.sec.gov/Archives/edgar/data/1327567/000132756719000032/panw-7312019x10k.htm" TargetMode="External"/><Relationship Id="rId137" Type="http://schemas.openxmlformats.org/officeDocument/2006/relationships/hyperlink" Target="https://www.sec.gov/Archives/edgar/data/1262039/000126203919000006/0001262039-19-000006-index.html" TargetMode="External"/><Relationship Id="rId158" Type="http://schemas.openxmlformats.org/officeDocument/2006/relationships/hyperlink" Target="https://www.sec.gov/Archives/edgar/data/1713683/000171368319000030/zs-20190731.htm" TargetMode="External"/><Relationship Id="rId20" Type="http://schemas.openxmlformats.org/officeDocument/2006/relationships/hyperlink" Target="https://www.sec.gov/Archives/edgar/data/1262039/000126203918000009/ftnt-201710xk.htm" TargetMode="External"/><Relationship Id="rId41" Type="http://schemas.openxmlformats.org/officeDocument/2006/relationships/hyperlink" Target="https://www.sec.gov/Archives/edgar/data/849399/000084939921000010/0000849399-21-000010-index.htm" TargetMode="External"/><Relationship Id="rId62" Type="http://schemas.openxmlformats.org/officeDocument/2006/relationships/hyperlink" Target="https://www.sec.gov/Archives/edgar/data/858877/000085887721000013/csco-20210731.htm" TargetMode="External"/><Relationship Id="rId83" Type="http://schemas.openxmlformats.org/officeDocument/2006/relationships/hyperlink" Target="https://www.sec.gov/Archives/edgar/data/1560327/000156032721000043/0001560327-21-000043-index.htm" TargetMode="External"/><Relationship Id="rId88" Type="http://schemas.openxmlformats.org/officeDocument/2006/relationships/hyperlink" Target="https://www.sec.gov/Archives/edgar/data/1560327/000156032719000046/rapid7201810-k.htm" TargetMode="External"/><Relationship Id="rId111" Type="http://schemas.openxmlformats.org/officeDocument/2006/relationships/hyperlink" Target="https://www.sec.gov/Archives/edgar/data/1327567/000132756721000029/0001327567-21-000029-index.htm" TargetMode="External"/><Relationship Id="rId132" Type="http://schemas.openxmlformats.org/officeDocument/2006/relationships/hyperlink" Target="https://www.sec.gov/Archives/edgar/data/1262039/000126203922000008/ftnt-20211231.htm" TargetMode="External"/><Relationship Id="rId153" Type="http://schemas.openxmlformats.org/officeDocument/2006/relationships/hyperlink" Target="https://www.sec.gov/Archives/edgar/data/1713683/000171368321000175/0001713683-21-000175-index.htm" TargetMode="External"/><Relationship Id="rId174" Type="http://schemas.openxmlformats.org/officeDocument/2006/relationships/hyperlink" Target="https://www.sec.gov/Archives/edgar/data/849399/000119312518309091/d573170d10k.htm" TargetMode="External"/><Relationship Id="rId179" Type="http://schemas.openxmlformats.org/officeDocument/2006/relationships/hyperlink" Target="https://www.sec.gov/Archives/edgar/data/1107843/000143774921003648/0001437749-21-003648-index.htm" TargetMode="External"/><Relationship Id="rId195" Type="http://schemas.openxmlformats.org/officeDocument/2006/relationships/hyperlink" Target="https://www.sec.gov/Archives/edgar/data/858877/000085887717000016/0000858877-17-000016-index.html" TargetMode="External"/><Relationship Id="rId209" Type="http://schemas.openxmlformats.org/officeDocument/2006/relationships/hyperlink" Target="https://www.sec.gov/Archives/edgar/data/1560327/000156032721000043/0001560327-21-000043-index.htm" TargetMode="External"/><Relationship Id="rId190" Type="http://schemas.openxmlformats.org/officeDocument/2006/relationships/hyperlink" Target="https://www.sec.gov/Archives/edgar/data/858877/000085887720000010/csco-2020725x10k.htm" TargetMode="External"/><Relationship Id="rId204" Type="http://schemas.openxmlformats.org/officeDocument/2006/relationships/hyperlink" Target="https://www.sec.gov/Archives/edgar/data/1773383/000177338321000054/dt-20210331.htm" TargetMode="External"/><Relationship Id="rId220" Type="http://schemas.openxmlformats.org/officeDocument/2006/relationships/hyperlink" Target="https://www.sec.gov/Archives/edgar/data/1660280/000166028021000027/tenb-20201231.htm" TargetMode="External"/><Relationship Id="rId225" Type="http://schemas.openxmlformats.org/officeDocument/2006/relationships/hyperlink" Target="https://www.sec.gov/Archives/edgar/data/1370880/000137088022000004/0001370880-22-000004-index.htm" TargetMode="External"/><Relationship Id="rId15" Type="http://schemas.openxmlformats.org/officeDocument/2006/relationships/hyperlink" Target="https://www.sec.gov/Archives/edgar/data/1262039/000126203920000011/0001262039-20-000011-index.html" TargetMode="External"/><Relationship Id="rId36" Type="http://schemas.openxmlformats.org/officeDocument/2006/relationships/hyperlink" Target="https://www.sec.gov/Archives/edgar/data/1713683/000171368320000163/zs-20200731.htm" TargetMode="External"/><Relationship Id="rId57" Type="http://schemas.openxmlformats.org/officeDocument/2006/relationships/hyperlink" Target="https://www.sec.gov/Archives/edgar/data/1107843/000162828019002099/0001628280-19-002099-index.htm" TargetMode="External"/><Relationship Id="rId106" Type="http://schemas.openxmlformats.org/officeDocument/2006/relationships/hyperlink" Target="https://www.sec.gov/Archives/edgar/data/1560327/000156032720000046/rp-20191231.htm" TargetMode="External"/><Relationship Id="rId127" Type="http://schemas.openxmlformats.org/officeDocument/2006/relationships/hyperlink" Target="https://www.sec.gov/Archives/edgar/data/1327567/000132756718000024/0001327567-18-000024-index.html" TargetMode="External"/><Relationship Id="rId10" Type="http://schemas.openxmlformats.org/officeDocument/2006/relationships/hyperlink" Target="https://www.sec.gov/Archives/edgar/data/1327567/000132756717000027/panw-7312017x10k.htm" TargetMode="External"/><Relationship Id="rId31" Type="http://schemas.openxmlformats.org/officeDocument/2006/relationships/hyperlink" Target="https://www.sec.gov/Archives/edgar/data/1477333/000147733320000010/0001477333-20-000010-index.htm" TargetMode="External"/><Relationship Id="rId52" Type="http://schemas.openxmlformats.org/officeDocument/2006/relationships/hyperlink" Target="https://www.sec.gov/Archives/edgar/data/1107843/000143774922004075/qlys20211231_10k.htm" TargetMode="External"/><Relationship Id="rId73" Type="http://schemas.openxmlformats.org/officeDocument/2006/relationships/hyperlink" Target="https://www.sec.gov/Archives/edgar/data/1598110/000117891319000824/0001178913-19-000824-index.html" TargetMode="External"/><Relationship Id="rId78" Type="http://schemas.openxmlformats.org/officeDocument/2006/relationships/hyperlink" Target="https://www.sec.gov/Archives/edgar/data/1773383/000177338321000054/dt-20210331.htm" TargetMode="External"/><Relationship Id="rId94" Type="http://schemas.openxmlformats.org/officeDocument/2006/relationships/hyperlink" Target="https://www.sec.gov/Archives/edgar/data/1598110/000117891319000824/zk1922792.htm" TargetMode="External"/><Relationship Id="rId99" Type="http://schemas.openxmlformats.org/officeDocument/2006/relationships/hyperlink" Target="https://www.sec.gov/Archives/edgar/data/1773383/000177338320000053/0001773383-20-000053-index.htm" TargetMode="External"/><Relationship Id="rId101" Type="http://schemas.openxmlformats.org/officeDocument/2006/relationships/hyperlink" Target="https://www.sec.gov/Archives/edgar/data/1560327/000156032722000026/0001560327-22-000026-index.htm" TargetMode="External"/><Relationship Id="rId122" Type="http://schemas.openxmlformats.org/officeDocument/2006/relationships/hyperlink" Target="https://www.sec.gov/Archives/edgar/data/1327567/000132756721000029/panw-20210731.htm" TargetMode="External"/><Relationship Id="rId143" Type="http://schemas.openxmlformats.org/officeDocument/2006/relationships/hyperlink" Target="https://www.sec.gov/Archives/edgar/data/1535527/000153552721000007/0001535527-21-000007-index.htm" TargetMode="External"/><Relationship Id="rId148" Type="http://schemas.openxmlformats.org/officeDocument/2006/relationships/hyperlink" Target="https://www.sec.gov/Archives/edgar/data/1477333/000147733322000008/cloud-20211231.htm" TargetMode="External"/><Relationship Id="rId164" Type="http://schemas.openxmlformats.org/officeDocument/2006/relationships/hyperlink" Target="https://www.sec.gov/Archives/edgar/data/1015922/000119312519114952/d693071d20f.htm" TargetMode="External"/><Relationship Id="rId169" Type="http://schemas.openxmlformats.org/officeDocument/2006/relationships/hyperlink" Target="https://www.sec.gov/Archives/edgar/data/849399/000084939920000004/0000849399-20-000004-index.htm" TargetMode="External"/><Relationship Id="rId185" Type="http://schemas.openxmlformats.org/officeDocument/2006/relationships/hyperlink" Target="https://www.sec.gov/Archives/edgar/data/1107843/000110784318000003/0001107843-18-000003-index.htm" TargetMode="External"/><Relationship Id="rId4" Type="http://schemas.openxmlformats.org/officeDocument/2006/relationships/hyperlink" Target="https://www.sec.gov/Archives/edgar/data/1327567/000132756720000032/panw-20200731.htm" TargetMode="External"/><Relationship Id="rId9" Type="http://schemas.openxmlformats.org/officeDocument/2006/relationships/hyperlink" Target="https://www.sec.gov/Archives/edgar/data/1327567/000132756717000027/0001327567-17-000027-index.html" TargetMode="External"/><Relationship Id="rId180" Type="http://schemas.openxmlformats.org/officeDocument/2006/relationships/hyperlink" Target="https://www.sec.gov/Archives/edgar/data/1107843/000143774921003648/qlys20201231_10k.htm" TargetMode="External"/><Relationship Id="rId210" Type="http://schemas.openxmlformats.org/officeDocument/2006/relationships/hyperlink" Target="https://www.sec.gov/Archives/edgar/data/1560327/000156032721000043/rp-20201231.htm" TargetMode="External"/><Relationship Id="rId215" Type="http://schemas.openxmlformats.org/officeDocument/2006/relationships/hyperlink" Target="https://www.sec.gov/Archives/edgar/data/1560327/000156032718000032/0001560327-18-000032-index.htm" TargetMode="External"/><Relationship Id="rId26" Type="http://schemas.openxmlformats.org/officeDocument/2006/relationships/hyperlink" Target="https://www.sec.gov/Archives/edgar/data/1535527/000153552720000006/crwd-20200131.htm" TargetMode="External"/><Relationship Id="rId47" Type="http://schemas.openxmlformats.org/officeDocument/2006/relationships/hyperlink" Target="https://www.sec.gov/Archives/edgar/data/849399/000119312518309091/0001193125-18-309091-index.htm" TargetMode="External"/><Relationship Id="rId68" Type="http://schemas.openxmlformats.org/officeDocument/2006/relationships/hyperlink" Target="https://www.sec.gov/Archives/edgar/data/858877/000085887718000011/csco-2018728x10k.htm" TargetMode="External"/><Relationship Id="rId89" Type="http://schemas.openxmlformats.org/officeDocument/2006/relationships/hyperlink" Target="https://www.sec.gov/Archives/edgar/data/1560327/000156032718000032/0001560327-18-000032-index.htm" TargetMode="External"/><Relationship Id="rId112" Type="http://schemas.openxmlformats.org/officeDocument/2006/relationships/hyperlink" Target="https://www.sec.gov/Archives/edgar/data/1327567/000132756721000029/panw-20210731.htm" TargetMode="External"/><Relationship Id="rId133" Type="http://schemas.openxmlformats.org/officeDocument/2006/relationships/hyperlink" Target="https://www.sec.gov/Archives/edgar/data/1262039/000126203921000008/0001262039-21-000008-index.htm" TargetMode="External"/><Relationship Id="rId154" Type="http://schemas.openxmlformats.org/officeDocument/2006/relationships/hyperlink" Target="https://www.sec.gov/Archives/edgar/data/1713683/000171368321000175/zs-20210731.htm" TargetMode="External"/><Relationship Id="rId175" Type="http://schemas.openxmlformats.org/officeDocument/2006/relationships/hyperlink" Target="https://www.sec.gov/Archives/edgar/data/849399/000084939917000009/0000849399-17-000009-index.htm" TargetMode="External"/><Relationship Id="rId196" Type="http://schemas.openxmlformats.org/officeDocument/2006/relationships/hyperlink" Target="https://www.sec.gov/Archives/edgar/data/858877/000085887717000016/csco-2017729x10k.htm" TargetMode="External"/><Relationship Id="rId200" Type="http://schemas.openxmlformats.org/officeDocument/2006/relationships/hyperlink" Target="https://www.sec.gov/Archives/edgar/data/1598110/000117891319000824/zk1922792.htm" TargetMode="External"/><Relationship Id="rId16" Type="http://schemas.openxmlformats.org/officeDocument/2006/relationships/hyperlink" Target="https://www.sec.gov/Archives/edgar/data/1262039/000126203920000011/ftnt-201910xk.htm" TargetMode="External"/><Relationship Id="rId221" Type="http://schemas.openxmlformats.org/officeDocument/2006/relationships/hyperlink" Target="https://www.sec.gov/Archives/edgar/data/1660280/000166028020000012/0001660280-20-000012-index.html" TargetMode="External"/><Relationship Id="rId37" Type="http://schemas.openxmlformats.org/officeDocument/2006/relationships/hyperlink" Target="https://www.sec.gov/Archives/edgar/data/1713683/000171368319000030/zs-20190731.htm" TargetMode="External"/><Relationship Id="rId58" Type="http://schemas.openxmlformats.org/officeDocument/2006/relationships/hyperlink" Target="https://www.sec.gov/Archives/edgar/data/1107843/000162828019002099/qlys-2018x1231x10k.htm" TargetMode="External"/><Relationship Id="rId79" Type="http://schemas.openxmlformats.org/officeDocument/2006/relationships/hyperlink" Target="https://www.sec.gov/Archives/edgar/data/1773383/000177338320000053/0001773383-20-000053-index.htm" TargetMode="External"/><Relationship Id="rId102" Type="http://schemas.openxmlformats.org/officeDocument/2006/relationships/hyperlink" Target="https://www.sec.gov/Archives/edgar/data/1560327/000156032722000026/rp-20211231.htm" TargetMode="External"/><Relationship Id="rId123" Type="http://schemas.openxmlformats.org/officeDocument/2006/relationships/hyperlink" Target="https://www.sec.gov/Archives/edgar/data/1327567/000132756720000032/0001327567-20-000032-index.htm" TargetMode="External"/><Relationship Id="rId144" Type="http://schemas.openxmlformats.org/officeDocument/2006/relationships/hyperlink" Target="https://www.sec.gov/Archives/edgar/data/1535527/000153552721000007/crwd-20210131.htm" TargetMode="External"/><Relationship Id="rId90" Type="http://schemas.openxmlformats.org/officeDocument/2006/relationships/hyperlink" Target="https://www.sec.gov/Archives/edgar/data/1560327/000156032718000032/rapid710-k.htm" TargetMode="External"/><Relationship Id="rId165" Type="http://schemas.openxmlformats.org/officeDocument/2006/relationships/hyperlink" Target="https://www.sec.gov/Archives/edgar/data/1015922/000119312518138808/d528783d20f.htm" TargetMode="External"/><Relationship Id="rId186" Type="http://schemas.openxmlformats.org/officeDocument/2006/relationships/hyperlink" Target="https://www.sec.gov/Archives/edgar/data/1107843/000110784318000003/qlys-2017x1231x10k.htm" TargetMode="External"/><Relationship Id="rId211" Type="http://schemas.openxmlformats.org/officeDocument/2006/relationships/hyperlink" Target="https://www.sec.gov/Archives/edgar/data/1560327/000156032720000046/0001560327-20-000046-index.htm" TargetMode="External"/><Relationship Id="rId27" Type="http://schemas.openxmlformats.org/officeDocument/2006/relationships/hyperlink" Target="https://www.sec.gov/Archives/edgar/data/1477333/000147733322000008/0001477333-22-000008-index.htm" TargetMode="External"/><Relationship Id="rId48" Type="http://schemas.openxmlformats.org/officeDocument/2006/relationships/hyperlink" Target="https://www.sec.gov/Archives/edgar/data/849399/000119312518309091/d573170d10k.htm" TargetMode="External"/><Relationship Id="rId69" Type="http://schemas.openxmlformats.org/officeDocument/2006/relationships/hyperlink" Target="https://www.sec.gov/Archives/edgar/data/858877/000085887717000016/0000858877-17-000016-index.html" TargetMode="External"/><Relationship Id="rId113" Type="http://schemas.openxmlformats.org/officeDocument/2006/relationships/hyperlink" Target="https://www.sec.gov/Archives/edgar/data/1327567/000132756720000032/0001327567-20-000032-index.htm" TargetMode="External"/><Relationship Id="rId134" Type="http://schemas.openxmlformats.org/officeDocument/2006/relationships/hyperlink" Target="https://www.sec.gov/Archives/edgar/data/1262039/000126203921000008/ftnt-20201231.htm" TargetMode="External"/><Relationship Id="rId80" Type="http://schemas.openxmlformats.org/officeDocument/2006/relationships/hyperlink" Target="https://www.sec.gov/Archives/edgar/data/1773383/000177338320000053/dynatrace10-kfy20.htm" TargetMode="External"/><Relationship Id="rId155" Type="http://schemas.openxmlformats.org/officeDocument/2006/relationships/hyperlink" Target="https://www.sec.gov/Archives/edgar/data/1713683/000171368320000163/0001713683-20-000163-index.htm" TargetMode="External"/><Relationship Id="rId176" Type="http://schemas.openxmlformats.org/officeDocument/2006/relationships/hyperlink" Target="https://www.sec.gov/Archives/edgar/data/849399/000084939917000009/symc33117-10k.htm" TargetMode="External"/><Relationship Id="rId197" Type="http://schemas.openxmlformats.org/officeDocument/2006/relationships/hyperlink" Target="https://www.sec.gov/Archives/edgar/data/1598110/000117891320000737/0001178913-20-000737-index.html" TargetMode="External"/><Relationship Id="rId201" Type="http://schemas.openxmlformats.org/officeDocument/2006/relationships/hyperlink" Target="https://www.sec.gov/Archives/edgar/data/1598110/000117891318000853/0001178913-18-000853-index.html" TargetMode="External"/><Relationship Id="rId222" Type="http://schemas.openxmlformats.org/officeDocument/2006/relationships/hyperlink" Target="https://www.sec.gov/Archives/edgar/data/1660280/000166028020000012/q42019tenablefinancial.htm" TargetMode="External"/><Relationship Id="rId17" Type="http://schemas.openxmlformats.org/officeDocument/2006/relationships/hyperlink" Target="https://www.sec.gov/Archives/edgar/data/1262039/000126203919000006/0001262039-19-000006-index.html" TargetMode="External"/><Relationship Id="rId38" Type="http://schemas.openxmlformats.org/officeDocument/2006/relationships/hyperlink" Target="https://www.sec.gov/Archives/edgar/data/1713683/000171368319000030/zs-20190731.htm" TargetMode="External"/><Relationship Id="rId59" Type="http://schemas.openxmlformats.org/officeDocument/2006/relationships/hyperlink" Target="https://www.sec.gov/Archives/edgar/data/1107843/000110784318000003/0001107843-18-000003-index.htm" TargetMode="External"/><Relationship Id="rId103" Type="http://schemas.openxmlformats.org/officeDocument/2006/relationships/hyperlink" Target="https://www.sec.gov/Archives/edgar/data/1560327/000156032721000043/0001560327-21-000043-index.htm" TargetMode="External"/><Relationship Id="rId124" Type="http://schemas.openxmlformats.org/officeDocument/2006/relationships/hyperlink" Target="https://www.sec.gov/Archives/edgar/data/1327567/000132756720000032/panw-20200731.htm" TargetMode="External"/><Relationship Id="rId70" Type="http://schemas.openxmlformats.org/officeDocument/2006/relationships/hyperlink" Target="https://www.sec.gov/Archives/edgar/data/858877/000085887717000016/csco-2017729x10k.htm" TargetMode="External"/><Relationship Id="rId91" Type="http://schemas.openxmlformats.org/officeDocument/2006/relationships/hyperlink" Target="https://www.sec.gov/Archives/edgar/data/1598110/000117891320000737/0001178913-20-000737-index.html" TargetMode="External"/><Relationship Id="rId145" Type="http://schemas.openxmlformats.org/officeDocument/2006/relationships/hyperlink" Target="https://www.sec.gov/Archives/edgar/data/1535527/000153552720000006/0001535527-20-000006-index.html" TargetMode="External"/><Relationship Id="rId166" Type="http://schemas.openxmlformats.org/officeDocument/2006/relationships/hyperlink" Target="https://www.sec.gov/Archives/edgar/data/1015922/000119312518138808/d528783d20f.htm" TargetMode="External"/><Relationship Id="rId187" Type="http://schemas.openxmlformats.org/officeDocument/2006/relationships/hyperlink" Target="https://www.sec.gov/Archives/edgar/data/858877/000085887721000013/0000858877-21-000013-index.htm" TargetMode="External"/><Relationship Id="rId1" Type="http://schemas.openxmlformats.org/officeDocument/2006/relationships/hyperlink" Target="https://www.sec.gov/Archives/edgar/data/1327567/000132756721000029/0001327567-21-000029-index.htm" TargetMode="External"/><Relationship Id="rId212" Type="http://schemas.openxmlformats.org/officeDocument/2006/relationships/hyperlink" Target="https://www.sec.gov/Archives/edgar/data/1560327/000156032720000046/rp-20191231.htm" TargetMode="External"/><Relationship Id="rId28" Type="http://schemas.openxmlformats.org/officeDocument/2006/relationships/hyperlink" Target="https://www.sec.gov/Archives/edgar/data/1477333/000147733322000008/cloud-20211231.htm" TargetMode="External"/><Relationship Id="rId49" Type="http://schemas.openxmlformats.org/officeDocument/2006/relationships/hyperlink" Target="https://www.sec.gov/Archives/edgar/data/849399/000084939917000009/0000849399-17-000009-index.htm" TargetMode="External"/><Relationship Id="rId114" Type="http://schemas.openxmlformats.org/officeDocument/2006/relationships/hyperlink" Target="https://www.sec.gov/Archives/edgar/data/1327567/000132756720000032/panw-20200731.htm" TargetMode="External"/><Relationship Id="rId60" Type="http://schemas.openxmlformats.org/officeDocument/2006/relationships/hyperlink" Target="https://www.sec.gov/Archives/edgar/data/1107843/000110784318000003/qlys-2017x1231x10k.htm" TargetMode="External"/><Relationship Id="rId81" Type="http://schemas.openxmlformats.org/officeDocument/2006/relationships/hyperlink" Target="https://www.sec.gov/Archives/edgar/data/1560327/000156032722000026/0001560327-22-000026-index.htm" TargetMode="External"/><Relationship Id="rId135" Type="http://schemas.openxmlformats.org/officeDocument/2006/relationships/hyperlink" Target="https://www.sec.gov/Archives/edgar/data/1262039/000126203920000011/0001262039-20-000011-index.html" TargetMode="External"/><Relationship Id="rId156" Type="http://schemas.openxmlformats.org/officeDocument/2006/relationships/hyperlink" Target="https://www.sec.gov/Archives/edgar/data/1713683/000171368320000163/zs-20200731.htm" TargetMode="External"/><Relationship Id="rId177" Type="http://schemas.openxmlformats.org/officeDocument/2006/relationships/hyperlink" Target="https://www.sec.gov/Archives/edgar/data/1107843/000143774922004075/0001437749-22-004075-index.htm" TargetMode="External"/><Relationship Id="rId198" Type="http://schemas.openxmlformats.org/officeDocument/2006/relationships/hyperlink" Target="https://www.sec.gov/Archives/edgar/data/1598110/000117891320000737/cybr20f2019.htm" TargetMode="External"/><Relationship Id="rId202" Type="http://schemas.openxmlformats.org/officeDocument/2006/relationships/hyperlink" Target="https://www.sec.gov/Archives/edgar/data/1598110/000117891318000853/zk1821339.htm" TargetMode="External"/><Relationship Id="rId223" Type="http://schemas.openxmlformats.org/officeDocument/2006/relationships/hyperlink" Target="https://www.sec.gov/Archives/edgar/data/1660280/000166028019000012/0001660280-19-000012-index.html" TargetMode="External"/><Relationship Id="rId18" Type="http://schemas.openxmlformats.org/officeDocument/2006/relationships/hyperlink" Target="https://www.sec.gov/Archives/edgar/data/1262039/000126203919000006/ftnt-201810xk.htm" TargetMode="External"/><Relationship Id="rId39" Type="http://schemas.openxmlformats.org/officeDocument/2006/relationships/hyperlink" Target="https://www.sec.gov/Archives/edgar/data/1713683/000162828018011833/0001628280-18-011833-index.html" TargetMode="External"/><Relationship Id="rId50" Type="http://schemas.openxmlformats.org/officeDocument/2006/relationships/hyperlink" Target="https://www.sec.gov/Archives/edgar/data/849399/000084939917000009/symc33117-10k.htm" TargetMode="External"/><Relationship Id="rId104" Type="http://schemas.openxmlformats.org/officeDocument/2006/relationships/hyperlink" Target="https://www.sec.gov/Archives/edgar/data/1560327/000156032721000043/rp-20201231.htm" TargetMode="External"/><Relationship Id="rId125" Type="http://schemas.openxmlformats.org/officeDocument/2006/relationships/hyperlink" Target="https://www.sec.gov/Archives/edgar/data/1327567/000132756719000032/0001327567-19-000032-index.html" TargetMode="External"/><Relationship Id="rId146" Type="http://schemas.openxmlformats.org/officeDocument/2006/relationships/hyperlink" Target="https://www.sec.gov/Archives/edgar/data/1535527/000153552720000006/crwd-20200131.htm" TargetMode="External"/><Relationship Id="rId167" Type="http://schemas.openxmlformats.org/officeDocument/2006/relationships/hyperlink" Target="https://www.sec.gov/Archives/edgar/data/849399/000084939921000010/0000849399-21-000010-index.htm" TargetMode="External"/><Relationship Id="rId188" Type="http://schemas.openxmlformats.org/officeDocument/2006/relationships/hyperlink" Target="https://www.sec.gov/Archives/edgar/data/858877/000085887721000013/csco-20210731.htm" TargetMode="External"/><Relationship Id="rId71" Type="http://schemas.openxmlformats.org/officeDocument/2006/relationships/hyperlink" Target="https://www.sec.gov/Archives/edgar/data/1598110/000117891320000737/0001178913-20-000737-index.html" TargetMode="External"/><Relationship Id="rId92" Type="http://schemas.openxmlformats.org/officeDocument/2006/relationships/hyperlink" Target="https://www.sec.gov/Archives/edgar/data/1598110/000117891320000737/cybr20f2019.htm" TargetMode="External"/><Relationship Id="rId213" Type="http://schemas.openxmlformats.org/officeDocument/2006/relationships/hyperlink" Target="https://www.sec.gov/Archives/edgar/data/1560327/000156032719000046/0001560327-19-000046-index.htm" TargetMode="External"/><Relationship Id="rId2" Type="http://schemas.openxmlformats.org/officeDocument/2006/relationships/hyperlink" Target="https://www.sec.gov/Archives/edgar/data/1327567/000132756721000029/panw-20210731.htm" TargetMode="External"/><Relationship Id="rId29" Type="http://schemas.openxmlformats.org/officeDocument/2006/relationships/hyperlink" Target="https://www.sec.gov/Archives/edgar/data/1477333/000147733321000009/0001477333-21-000009-index.htm" TargetMode="External"/><Relationship Id="rId40" Type="http://schemas.openxmlformats.org/officeDocument/2006/relationships/hyperlink" Target="https://www.sec.gov/Archives/edgar/data/1713683/000162828018011833/zs7311810-k.htm" TargetMode="External"/><Relationship Id="rId115" Type="http://schemas.openxmlformats.org/officeDocument/2006/relationships/hyperlink" Target="https://www.sec.gov/Archives/edgar/data/1327567/000132756719000032/0001327567-19-000032-index.html" TargetMode="External"/><Relationship Id="rId136" Type="http://schemas.openxmlformats.org/officeDocument/2006/relationships/hyperlink" Target="https://www.sec.gov/Archives/edgar/data/1262039/000126203920000011/ftnt-201910xk.htm" TargetMode="External"/><Relationship Id="rId157" Type="http://schemas.openxmlformats.org/officeDocument/2006/relationships/hyperlink" Target="https://www.sec.gov/Archives/edgar/data/1713683/000171368319000030/zs-20190731.htm" TargetMode="External"/><Relationship Id="rId178" Type="http://schemas.openxmlformats.org/officeDocument/2006/relationships/hyperlink" Target="https://www.sec.gov/Archives/edgar/data/1107843/000143774922004075/qlys20211231_10k.htm" TargetMode="External"/><Relationship Id="rId61" Type="http://schemas.openxmlformats.org/officeDocument/2006/relationships/hyperlink" Target="https://www.sec.gov/Archives/edgar/data/858877/000085887721000013/0000858877-21-000013-index.htm" TargetMode="External"/><Relationship Id="rId82" Type="http://schemas.openxmlformats.org/officeDocument/2006/relationships/hyperlink" Target="https://www.sec.gov/Archives/edgar/data/1560327/000156032722000026/rp-20211231.htm" TargetMode="External"/><Relationship Id="rId199" Type="http://schemas.openxmlformats.org/officeDocument/2006/relationships/hyperlink" Target="https://www.sec.gov/Archives/edgar/data/1598110/000117891319000824/0001178913-19-000824-index.html" TargetMode="External"/><Relationship Id="rId203" Type="http://schemas.openxmlformats.org/officeDocument/2006/relationships/hyperlink" Target="https://www.sec.gov/Archives/edgar/data/1773383/000177338321000054/0001773383-21-000054-index.htm" TargetMode="External"/><Relationship Id="rId19" Type="http://schemas.openxmlformats.org/officeDocument/2006/relationships/hyperlink" Target="https://www.sec.gov/Archives/edgar/data/1262039/000126203918000009/0001262039-18-000009-index.html" TargetMode="External"/><Relationship Id="rId224" Type="http://schemas.openxmlformats.org/officeDocument/2006/relationships/hyperlink" Target="https://www.sec.gov/Archives/edgar/data/1660280/000166028019000012/q42018tenablefinancial.htm" TargetMode="External"/><Relationship Id="rId30" Type="http://schemas.openxmlformats.org/officeDocument/2006/relationships/hyperlink" Target="https://www.sec.gov/Archives/edgar/data/1477333/000147733321000009/cloud-20201231.htm" TargetMode="External"/><Relationship Id="rId105" Type="http://schemas.openxmlformats.org/officeDocument/2006/relationships/hyperlink" Target="https://www.sec.gov/Archives/edgar/data/1560327/000156032720000046/0001560327-20-000046-index.htm" TargetMode="External"/><Relationship Id="rId126" Type="http://schemas.openxmlformats.org/officeDocument/2006/relationships/hyperlink" Target="https://www.sec.gov/Archives/edgar/data/1327567/000132756719000032/panw-7312019x10k.htm" TargetMode="External"/><Relationship Id="rId147" Type="http://schemas.openxmlformats.org/officeDocument/2006/relationships/hyperlink" Target="https://www.sec.gov/Archives/edgar/data/1477333/000147733322000008/0001477333-22-000008-index.htm" TargetMode="External"/><Relationship Id="rId168" Type="http://schemas.openxmlformats.org/officeDocument/2006/relationships/hyperlink" Target="https://www.sec.gov/Archives/edgar/data/849399/000084939921000010/nlok-20210402.htm" TargetMode="External"/><Relationship Id="rId51" Type="http://schemas.openxmlformats.org/officeDocument/2006/relationships/hyperlink" Target="https://www.sec.gov/Archives/edgar/data/1107843/000143774922004075/0001437749-22-004075-index.htm" TargetMode="External"/><Relationship Id="rId72" Type="http://schemas.openxmlformats.org/officeDocument/2006/relationships/hyperlink" Target="https://www.sec.gov/Archives/edgar/data/1598110/000117891320000737/cybr20f2019.htm" TargetMode="External"/><Relationship Id="rId93" Type="http://schemas.openxmlformats.org/officeDocument/2006/relationships/hyperlink" Target="https://www.sec.gov/Archives/edgar/data/1598110/000117891319000824/0001178913-19-000824-index.html" TargetMode="External"/><Relationship Id="rId189" Type="http://schemas.openxmlformats.org/officeDocument/2006/relationships/hyperlink" Target="https://www.sec.gov/Archives/edgar/data/858877/000085887720000010/0000858877-20-000010-index.htm"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my.apps.factset.com/viewer/?_app_id=central_doc_viewer&amp;_dd2=%26f%3Dsld%26c%3Dtrue%26os%3D164661%26oe%3D164668&amp;_doc_docfn=U2FsdGVkX1/1mqMqPpKfFkcrUrSOcHA41iNd4PeUzmvqLWkM6ZZmclRLQfPOZMG5VG9S+lJyX7W4Jt5eJiBU0lB94hWYX2/sxFbb5ibd/00=&amp;center_on_screen=true&amp;float_window=true&amp;height=800&amp;positioning_strategy=center_on_screen&amp;width=950" TargetMode="External"/><Relationship Id="rId299" Type="http://schemas.openxmlformats.org/officeDocument/2006/relationships/hyperlink" Target="https://my.apps.factset.com/viewer/?_app_id=central_doc_viewer&amp;_dd2=%26f%3Dsld%26c%3Dtrue%26os%3D32846%26oe%3D32848&amp;_doc_docfn=U2FsdGVkX18t3zsMSTXTwAxUFvL7CdDhLR58asi89UWlcAZgaxRnEpKg95phOvgJPchVOzdF7nqF07peZltERZuKeiekvaGLtFgtiSqe1UY=&amp;center_on_screen=true&amp;float_window=true&amp;height=800&amp;positioning_strategy=center_on_screen&amp;width=950" TargetMode="External"/><Relationship Id="rId21" Type="http://schemas.openxmlformats.org/officeDocument/2006/relationships/hyperlink" Target="https://my.apps.factset.com/viewer/?_app_id=central_doc_viewer&amp;_dd2=%26f%3Dsld%26c%3Dtrue%26os%3D113216%26oe%3D113222&amp;_doc_docfn=U2FsdGVkX1/A/9DWy+J5FdUPkMZ1OVqJDQlqPEa9Cz9ATB+N9ObcNGdWxiiIv8FjVIele3q8xg3JBISjkVA3tIchOFW1R1CjndIh1Diyisc=&amp;center_on_screen=true&amp;float_window=true&amp;height=800&amp;positioning_strategy=center_on_screen&amp;width=950" TargetMode="External"/><Relationship Id="rId63" Type="http://schemas.openxmlformats.org/officeDocument/2006/relationships/hyperlink" Target="https://my.apps.factset.com/viewer/?_app_id=central_doc_viewer&amp;_dd2=%26f%3Dsld%26c%3Dtrue%26os%3D118481%26oe%3D118486&amp;_doc_docfn=U2FsdGVkX19qBsxQm0IJAWXeDM6BQkBa3yXSFYLfdS1vKe8PUT9gfwl/0yNPyaBEZsHxw8irIsKEQxASLJreajki9SKzUWZiM4KbTC2nF8c=&amp;center_on_screen=true&amp;float_window=true&amp;height=800&amp;positioning_strategy=center_on_screen&amp;width=950" TargetMode="External"/><Relationship Id="rId159" Type="http://schemas.openxmlformats.org/officeDocument/2006/relationships/hyperlink" Target="https://my.apps.factset.com/viewer/?_app_id=central_doc_viewer&amp;_dd2=%26f%3Dsld%26c%3Dtrue%26os%3D21227%26oe%3D21233&amp;_doc_docfn=U2FsdGVkX19MUFihilqXud9oRJ0c1izuIqgAGDBMFECEJKicFZJHjBZvbFtYd//MPfG0nZFLhE1klKsa5j/HOr1zt8YdlTD9ffvhUxcIuZU=&amp;center_on_screen=true&amp;float_window=true&amp;height=800&amp;positioning_strategy=center_on_screen&amp;width=950" TargetMode="External"/><Relationship Id="rId324" Type="http://schemas.openxmlformats.org/officeDocument/2006/relationships/hyperlink" Target="https://my.apps.factset.com/viewer/?_app_id=central_doc_viewer&amp;_dd2=%26f%3Dsld%26c%3Dtrue%26os%3D156766%26oe%3D156772&amp;_doc_docfn=U2FsdGVkX1/kvjjWhbkFzR5PuwWZkgLHJCEKLDM1GtqDKwuWuQZ0l4HcLeDK8fSGw/Tj67QOtfnBhuZckO0CVY676SGUsciaD6IPH8ugrvc=&amp;center_on_screen=true&amp;float_window=true&amp;height=800&amp;positioning_strategy=center_on_screen&amp;width=950" TargetMode="External"/><Relationship Id="rId366" Type="http://schemas.openxmlformats.org/officeDocument/2006/relationships/hyperlink" Target="https://my.apps.factset.com/viewer/?_app_id=central_doc_viewer&amp;_dd2=%26f%3Dsld%26c%3Dtrue%26os%3D162752%26oe%3D162757&amp;_doc_docfn=U2FsdGVkX1+Xcc6/4mkdf9NfUgf8EbfvYHNfq7qVgwPosR77wKFNVmCADT5JIVRDkrLvktHXLdlqQbcKqvqrhVpVa70DYL3OPogHiwgd904=&amp;center_on_screen=true&amp;float_window=true&amp;height=800&amp;positioning_strategy=center_on_screen&amp;width=950" TargetMode="External"/><Relationship Id="rId170" Type="http://schemas.openxmlformats.org/officeDocument/2006/relationships/hyperlink" Target="https://my.apps.factset.com/viewer/?_app_id=central_doc_viewer&amp;_dd2=%26f%3Dsld%26c%3Dtrue%26os%3D23496%26oe%3D23502&amp;_doc_docfn=U2FsdGVkX19uUrD0+vge8Meg7vGKbUhtSxtkhHSabper5qCg4eY4MhUmLWmvYCGf8WjDm3xet6zWpcr4kifS3xYZx+ZJJ/4OxAW0bPrg2Xg=&amp;center_on_screen=true&amp;float_window=true&amp;height=800&amp;positioning_strategy=center_on_screen&amp;width=950" TargetMode="External"/><Relationship Id="rId226" Type="http://schemas.openxmlformats.org/officeDocument/2006/relationships/hyperlink" Target="https://my.apps.factset.com/viewer/?_app_id=central_doc_viewer&amp;_dd2=%26f%3Dsld%26c%3Dtrue%26os%3D67273%26oe%3D67282&amp;_doc_docfn=U2FsdGVkX19FW1+Q+ClVgzrmP+TK6hKkalwrvKZiYp+emIBWjHzdrkkRzDYI6WxCuOFH71Qxh1y4F8boXzzOMsov3hpBTOoTmVFv62SKBM4=&amp;center_on_screen=true&amp;float_window=true&amp;height=800&amp;positioning_strategy=center_on_screen&amp;width=950" TargetMode="External"/><Relationship Id="rId268" Type="http://schemas.openxmlformats.org/officeDocument/2006/relationships/hyperlink" Target="https://my.apps.factset.com/viewer/?_app_id=central_doc_viewer&amp;_dd2=%26f%3Dsld%26c%3Dtrue%26os%3D64797%26oe%3D64803&amp;_doc_docfn=U2FsdGVkX19ImuBaLpyFCuPcSrQKuzulilsYWEzjjy4CZe6rZy7fu6+xJ5NuGVXgDc28ticibPGWEHoErld6ivAWlTwg2sK9rPkE2vvhluE=&amp;center_on_screen=true&amp;float_window=true&amp;height=800&amp;positioning_strategy=center_on_screen&amp;width=950" TargetMode="External"/><Relationship Id="rId32" Type="http://schemas.openxmlformats.org/officeDocument/2006/relationships/hyperlink" Target="https://my.apps.factset.com/viewer/?_app_id=central_doc_viewer&amp;_dd2=%26f%3Dsld%26c%3Dtrue%26os%3D114461%26oe%3D114467&amp;_doc_docfn=U2FsdGVkX196eKXxlErFn+6jYs0de110kKb/2YtSDlsoTLHxZzYnwE9otjyDAdB4gpptsRL8r+/SVV/lqBtCQBVOuc/hcbsAqNNQSdESFq0=&amp;center_on_screen=true&amp;float_window=true&amp;height=800&amp;positioning_strategy=center_on_screen&amp;width=950" TargetMode="External"/><Relationship Id="rId74" Type="http://schemas.openxmlformats.org/officeDocument/2006/relationships/hyperlink" Target="https://my.apps.factset.com/viewer/?_app_id=central_doc_viewer&amp;_dd2=%26f%3Dsld%26c%3Dtrue%26os%3D120620%26oe%3D120626&amp;_doc_docfn=U2FsdGVkX1/dQPEd/eaCcINNd84Nltzt2a9590EKYNMvhfEsG2ozRUmc0VQHq7Z9/C/ZKJxzapAIC5pkQdC1iM0VlOg7JWjftn4Ldii0O2Q=&amp;center_on_screen=true&amp;float_window=true&amp;height=800&amp;positioning_strategy=center_on_screen&amp;width=950" TargetMode="External"/><Relationship Id="rId128" Type="http://schemas.openxmlformats.org/officeDocument/2006/relationships/hyperlink" Target="https://my.apps.factset.com/viewer/?_app_id=central_doc_viewer&amp;_dd2=%26f%3Dsld%26c%3Dtrue%26os%3D166008%26oe%3D166013&amp;_doc_docfn=U2FsdGVkX18B//MnEvU3pfti7rnIUbvaDjr/gxah3Fq84qdceZklUHIJAWwmoTykqNm+G6r7VFO2DtEQULaULWt18nivXC50wT2b9YWZ//U=&amp;center_on_screen=true&amp;float_window=true&amp;height=800&amp;positioning_strategy=center_on_screen&amp;width=950" TargetMode="External"/><Relationship Id="rId335" Type="http://schemas.openxmlformats.org/officeDocument/2006/relationships/hyperlink" Target="https://my.apps.factset.com/viewer/?_app_id=central_doc_viewer&amp;_dd2=%26f%3Dsld%26c%3Dtrue%26os%3D71801%26oe%3D71807&amp;_doc_docfn=U2FsdGVkX1/niQx8A8YOqHUVGs0BLgaDAkM3sjXDZlZCOlGU8/SY4msTTZadkIBnpkaURwLkVIvJ7TULdqLpuTBMLaUNsoSRM/ZNbm56RQs=&amp;center_on_screen=true&amp;float_window=true&amp;height=800&amp;positioning_strategy=center_on_screen&amp;width=950" TargetMode="External"/><Relationship Id="rId377" Type="http://schemas.openxmlformats.org/officeDocument/2006/relationships/hyperlink" Target="https://my.apps.factset.com/viewer/?_app_id=central_doc_viewer&amp;_dd2=%26f%3Dsld%26c%3Dtrue%26os%3D107249%26oe%3D107256&amp;_doc_docfn=U2FsdGVkX1+yU/GsO+u+O/TULYgod288NRuiatu77SyfW7d4oxcSab9mYmXDU/8vDnvvqa/rfBzAZO2aGOVYtISj7iUfpG720n5tii3D9Gs=&amp;center_on_screen=true&amp;float_window=true&amp;height=800&amp;positioning_strategy=center_on_screen&amp;width=950" TargetMode="External"/><Relationship Id="rId5" Type="http://schemas.openxmlformats.org/officeDocument/2006/relationships/hyperlink" Target="https://my.apps.factset.com/viewer/?_app_id=central_doc_viewer&amp;_dd2=%26f%3Dsld%26c%3Dtrue%26os%3D107924%26oe%3D107930&amp;_doc_docfn=U2FsdGVkX1/CsC2tBWx4vxKf5Eu1RvRVEXxtEWmR1Rxoeoqk5UddW7htNCaBSDfEk9A1cfxBkQZs8MRoc+Q0pjwpgsq1iXoDLqZ+dnGx+5I=&amp;center_on_screen=true&amp;float_window=true&amp;height=800&amp;positioning_strategy=center_on_screen&amp;width=950" TargetMode="External"/><Relationship Id="rId181" Type="http://schemas.openxmlformats.org/officeDocument/2006/relationships/hyperlink" Target="https://my.apps.factset.com/viewer/?_app_id=central_doc_viewer&amp;_dd2=%26f%3Dsld%26c%3Dtrue%26os%3D49611%26oe%3D49621&amp;_doc_docfn=U2FsdGVkX18/gG375+t7qSM1UP6g++5WXdMGq2Kwq+AoqUSSUHAT20nJzIPxjAKjMp58sXmO5dFgTXt74OcfIA7nipwYL7g4uVZeTzJYrNs=&amp;center_on_screen=true&amp;float_window=true&amp;height=800&amp;positioning_strategy=center_on_screen&amp;width=950" TargetMode="External"/><Relationship Id="rId237" Type="http://schemas.openxmlformats.org/officeDocument/2006/relationships/hyperlink" Target="https://my.apps.factset.com/viewer/?_app_id=central_doc_viewer&amp;_dd2=%26f%3Dsld%26c%3Dtrue%26os%3D60790%26oe%3D60797&amp;_doc_docfn=U2FsdGVkX1/FQaNOykrtB8j+i7+l+on4K8VHmghltBCtyeYu4qQ/wihOJf2xMKx9uIjXdeod8ee0na3Bc5zYAlmeBSnF7oXyHWvuMxkZTIo=&amp;center_on_screen=true&amp;float_window=true&amp;height=800&amp;positioning_strategy=center_on_screen&amp;width=950" TargetMode="External"/><Relationship Id="rId279" Type="http://schemas.openxmlformats.org/officeDocument/2006/relationships/hyperlink" Target="https://my.apps.factset.com/viewer/?_app_id=central_doc_viewer&amp;_dd2=%26f%3Dsld%26c%3Dtrue%26os%3D56269%26oe%3D56279&amp;_doc_docfn=U2FsdGVkX19ztv4Qb5Nel5dPiH4t9axl98pbrbgwyPu7h5SPHHQcPkv64HM5grg7cHyIjSEO39nlO16uQkUrVDqTkdgMVrP7BgudH08jh3c=&amp;center_on_screen=true&amp;float_window=true&amp;height=800&amp;positioning_strategy=center_on_screen&amp;width=950" TargetMode="External"/><Relationship Id="rId43" Type="http://schemas.openxmlformats.org/officeDocument/2006/relationships/hyperlink" Target="https://my.apps.factset.com/viewer/?_app_id=central_doc_viewer&amp;_dd2=%26f%3Dsld%26c%3Dtrue%26os%3D118791%26oe%3D118796&amp;_doc_docfn=U2FsdGVkX1+DtFFGGuzdaKE+PuXJAjDC8ZB+4ssjD6ujY+5wNJGjQ0q8akZoMQJTnAVC7c9kR5E9jbhLNMKBEPEm2sKmbxrMOE8ao6Jh24o=&amp;center_on_screen=true&amp;float_window=true&amp;height=800&amp;positioning_strategy=center_on_screen&amp;width=950" TargetMode="External"/><Relationship Id="rId139" Type="http://schemas.openxmlformats.org/officeDocument/2006/relationships/hyperlink" Target="https://my.apps.factset.com/viewer/?_app_id=central_doc_viewer&amp;_dd2=%26f%3Dsld%26c%3Dtrue%26os%3D289332%26oe%3D289337&amp;_doc_docfn=U2FsdGVkX197sSrBKtcURhS3rpzC0HSNKJ7DwiM/cgfL6ONVa9p3nJEQHx/iTAWGC0PPDR37syNU6DbMD883qYvOj38OJYebTXyGBOOyTQQ=&amp;center_on_screen=true&amp;float_window=true&amp;height=800&amp;positioning_strategy=center_on_screen&amp;width=950" TargetMode="External"/><Relationship Id="rId290" Type="http://schemas.openxmlformats.org/officeDocument/2006/relationships/hyperlink" Target="https://my.apps.factset.com/viewer/?_app_id=central_doc_viewer&amp;_dd2=%26f%3Dsld%26c%3Dtrue%26os%3D67454%26oe%3D67455&amp;_doc_docfn=U2FsdGVkX1/y7yODAng0fplwAHkMYt4bgJ3WhVTS3gJXx1M64RaF0UP+BQfRRqWEFFK11NypqYdORzenYvTeSrtlmXH9/PelbuAViP7RFqQ=&amp;center_on_screen=true&amp;float_window=true&amp;height=800&amp;positioning_strategy=center_on_screen&amp;width=950" TargetMode="External"/><Relationship Id="rId304" Type="http://schemas.openxmlformats.org/officeDocument/2006/relationships/hyperlink" Target="https://my.apps.factset.com/viewer/?_app_id=central_doc_viewer&amp;_dd2=%26f%3Dsld%26c%3Dtrue%26os%3D35561%26oe%3D35568&amp;_doc_docfn=U2FsdGVkX1++NiGptMy03FRKKSiwcb2sisT+jDYgngHxHl7LzxQ7mOFAoBwGbWXY6elliRsRwcfXt9i2G+6Lx42zu2MewVJ19icFbA7KbJ0=&amp;center_on_screen=true&amp;float_window=true&amp;height=800&amp;positioning_strategy=center_on_screen&amp;width=950" TargetMode="External"/><Relationship Id="rId346" Type="http://schemas.openxmlformats.org/officeDocument/2006/relationships/hyperlink" Target="https://my.apps.factset.com/viewer/?_app_id=central_doc_viewer&amp;_dd2=%26f%3Dsld%26c%3Dtrue%26os%3D160254%26oe%3D160257&amp;_doc_docfn=U2FsdGVkX1/Bwulh+aizrvZQgCgs20rjFmYcw+cgtclXmbis9Mx8sySj21Uam+z0X34WSlqxbYk5eb7mmI3DOH11VCbfqwr+dCX8/w0osmM=&amp;center_on_screen=true&amp;float_window=true&amp;height=800&amp;positioning_strategy=center_on_screen&amp;width=950" TargetMode="External"/><Relationship Id="rId85" Type="http://schemas.openxmlformats.org/officeDocument/2006/relationships/hyperlink" Target="https://my.apps.factset.com/viewer/?_app_id=central_doc_viewer&amp;_dd2=%26f%3Dsld%26c%3Dtrue%26os%3D121110%26oe%3D121118&amp;_doc_docfn=U2FsdGVkX197+8FZsLSqJw+jSCe5SOC6hPgz3ZcX/Bkli/e2eqUhLiLfTfg8YwxlyL9JIl1oBFlfh/SHALeWURwpbOoFK+leysLTqPFErMA=&amp;center_on_screen=true&amp;float_window=true&amp;height=800&amp;positioning_strategy=center_on_screen&amp;width=950" TargetMode="External"/><Relationship Id="rId150" Type="http://schemas.openxmlformats.org/officeDocument/2006/relationships/hyperlink" Target="https://my.apps.factset.com/viewer/?_app_id=central_doc_viewer&amp;_dd2=%26f%3Dsld%26c%3Dtrue%26os%3D57197%26oe%3D57204&amp;_doc_docfn=U2FsdGVkX1+fCDgkachHZ1pSCGcdp56WiG/GrJBanVBXhjnf1n3VVCDfnXOzvPgHVhqO/O13Jw43CysJe3yeInuSvnm5R/ImZFSpk88mGCA=&amp;center_on_screen=true&amp;float_window=true&amp;height=800&amp;positioning_strategy=center_on_screen&amp;width=950" TargetMode="External"/><Relationship Id="rId192" Type="http://schemas.openxmlformats.org/officeDocument/2006/relationships/hyperlink" Target="https://my.apps.factset.com/viewer/?_app_id=central_doc_viewer&amp;_dd2=%26f%3Dsld%26c%3Dtrue%26os%3D53541%26oe%3D53542&amp;_doc_docfn=U2FsdGVkX18g3F3Ko6auBr9z2pZY3qyxsyGe8N9h8tghlLOg3PKElxgxsYwbqXUIIyTP7s+ZsNdlyDtKs8ChFkJaeiRAm7ZEF7ZJ9m8evVA=&amp;center_on_screen=true&amp;float_window=true&amp;height=800&amp;positioning_strategy=center_on_screen&amp;width=950" TargetMode="External"/><Relationship Id="rId206" Type="http://schemas.openxmlformats.org/officeDocument/2006/relationships/hyperlink" Target="https://my.apps.factset.com/viewer/?_app_id=central_doc_viewer&amp;_dd2=%26f%3Dsld%26c%3Dtrue%26os%3D56856%26oe%3D56861&amp;_doc_docfn=U2FsdGVkX1/VpFvWW4iOzoRPLX8mPLkUqhpml8N9irhG1m5jLRaY5ebJF+H5w9Cr9UEizaVHwCf1tfAypWh47k3OeQ3yAtZUgm5MKIK7vOA=&amp;center_on_screen=true&amp;float_window=true&amp;height=800&amp;positioning_strategy=center_on_screen&amp;width=950" TargetMode="External"/><Relationship Id="rId248" Type="http://schemas.openxmlformats.org/officeDocument/2006/relationships/hyperlink" Target="https://my.apps.factset.com/viewer/?_app_id=central_doc_viewer&amp;_dd2=%26f%3Dsld%26c%3Dtrue%26os%3D28006%26oe%3D28011&amp;_doc_docfn=U2FsdGVkX1/D+dFvJSc1OKnlXAN6Uex8I0pdvwTVBiq+zLfod6+uhXH/kg/zMX3tpSwszR8znZ6me/Iq8VfzLqXL5+rfcogFlPkCgtRQkxk=&amp;center_on_screen=true&amp;float_window=true&amp;height=800&amp;positioning_strategy=center_on_screen&amp;width=950" TargetMode="External"/><Relationship Id="rId12" Type="http://schemas.openxmlformats.org/officeDocument/2006/relationships/hyperlink" Target="https://my.apps.factset.com/viewer/?_app_id=central_doc_viewer&amp;_dd2=%26f%3Dsld%26c%3Dtrue%26os%3D46636%26oe%3D46643&amp;_doc_docfn=U2FsdGVkX18XbK2hK88xAfGFYOaVL9jllO8BEX9lGHW6KsHejWlfZtNCmNrHDyV2jZYbs/v9MQxK6VVA2qK2KtGkl56lOI6o/QP62N88A34=&amp;center_on_screen=true&amp;float_window=true&amp;height=800&amp;positioning_strategy=center_on_screen&amp;width=950" TargetMode="External"/><Relationship Id="rId108" Type="http://schemas.openxmlformats.org/officeDocument/2006/relationships/hyperlink" Target="https://my.apps.factset.com/viewer/?_app_id=central_doc_viewer&amp;_dd2=%26f%3Dsld%26c%3Dtrue%26os%3D59971%26oe%3D59977&amp;_doc_docfn=U2FsdGVkX18eRtlHbTt4/W40z4yIh4V3oIDL+alsV2elhOMeXU0s4CQmIujiBevMGQ7JvX5Pwmt8fONxVZNb6ZPePfBb//wyWGUhWBEveVc=&amp;center_on_screen=true&amp;float_window=true&amp;height=800&amp;positioning_strategy=center_on_screen&amp;width=950" TargetMode="External"/><Relationship Id="rId315" Type="http://schemas.openxmlformats.org/officeDocument/2006/relationships/hyperlink" Target="https://my.apps.factset.com/viewer/?_app_id=central_doc_viewer&amp;_dd2=%26f%3Dsld%26c%3Dtrue%26os%3D60585%26oe%3D60595&amp;_doc_docfn=U2FsdGVkX18MunQtt0xuv6KiFUVTX5hlu9t7+abTTcARK686fqn93fh8d69Ql0yCA6H10H//bzqV0vdlreVsIffqK0JXJQg1NA2DcdYq6D8=&amp;center_on_screen=true&amp;float_window=true&amp;height=800&amp;positioning_strategy=center_on_screen&amp;width=950" TargetMode="External"/><Relationship Id="rId357" Type="http://schemas.openxmlformats.org/officeDocument/2006/relationships/hyperlink" Target="https://my.apps.factset.com/viewer/?_app_id=central_doc_viewer&amp;_dd2=%26f%3Dsld%26c%3Dtrue%26os%3D161561%26oe%3D161566&amp;_doc_docfn=U2FsdGVkX1+UlMWGO7LIftb1hdSGlSLfw8moz1Vaeqw5fiXf4+CEpDI/SdDROvAsiiD8WBbSrfMIURAML45XfnEe8+qIjr6C51FKs9d/eNo=&amp;center_on_screen=true&amp;float_window=true&amp;height=800&amp;positioning_strategy=center_on_screen&amp;width=950" TargetMode="External"/><Relationship Id="rId54" Type="http://schemas.openxmlformats.org/officeDocument/2006/relationships/hyperlink" Target="https://my.apps.factset.com/viewer/?_app_id=central_doc_viewer&amp;_dd2=%26f%3Dsld%26c%3Dtrue%26os%3D51959%26oe%3D51963&amp;_doc_docfn=U2FsdGVkX19VqfuL+KmJQCuNgRHR+i0f1aidtJJUkHkr6reB9NfvZE0r9FKfLCuUcFNBXWXeOJwEJrnNqTJSQ2g0Cou2v99hC+qrpDfJqUA=&amp;center_on_screen=true&amp;float_window=true&amp;height=800&amp;positioning_strategy=center_on_screen&amp;width=950" TargetMode="External"/><Relationship Id="rId96" Type="http://schemas.openxmlformats.org/officeDocument/2006/relationships/hyperlink" Target="https://my.apps.factset.com/viewer/?_app_id=central_doc_viewer&amp;_dd2=%26f%3Dsld%26c%3Dtrue%26os%3D57945%26oe%3D57949&amp;_doc_docfn=U2FsdGVkX1/GieQ8uzdB/zkYt1DnUgRZzg9hWo0+qN0rnUh/vERffc5ik+cr6tpEiQ982Xm5fqzsn9qYqI+bVsVkFigVLD1NW6MwOJ/16oA=&amp;center_on_screen=true&amp;float_window=true&amp;height=800&amp;positioning_strategy=center_on_screen&amp;width=950" TargetMode="External"/><Relationship Id="rId161" Type="http://schemas.openxmlformats.org/officeDocument/2006/relationships/hyperlink" Target="https://my.apps.factset.com/viewer/?_app_id=central_doc_viewer&amp;_dd2=%26f%3Dsld%26c%3Dtrue%26os%3D52327%26oe%3D52334&amp;_doc_docfn=U2FsdGVkX1+7sUTEMQlSlqpayv9otCQJbj4ux1UaSBRCAInRZuBGeRn67TYBzAcxZd09lzjEKPFIA4GlBuqbaXu5hP1bVf2M5EkJWYhs+no=&amp;center_on_screen=true&amp;float_window=true&amp;height=800&amp;positioning_strategy=center_on_screen&amp;width=950" TargetMode="External"/><Relationship Id="rId217" Type="http://schemas.openxmlformats.org/officeDocument/2006/relationships/hyperlink" Target="https://my.apps.factset.com/viewer/?_app_id=central_doc_viewer&amp;_dd2=%26f%3Dsld%26c%3Dtrue%26os%3D57653%26oe%3D57659&amp;_doc_docfn=U2FsdGVkX1954L6mfrHCBTNpmukx+NlwZ/yQzbzvg393ZYCQL+8RoKQdtUQAGQIYuZyr5B4NyO0fJTBwlmK05FFjxaI9P+i4NprH4sdb0+U=&amp;center_on_screen=true&amp;float_window=true&amp;height=800&amp;positioning_strategy=center_on_screen&amp;width=950" TargetMode="External"/><Relationship Id="rId259" Type="http://schemas.openxmlformats.org/officeDocument/2006/relationships/hyperlink" Target="https://my.apps.factset.com/viewer/?_app_id=central_doc_viewer&amp;_dd2=%26f%3Dsld%26c%3Dtrue%26os%3D30709%26oe%3D30716&amp;_doc_docfn=U2FsdGVkX18OvKDJ+kFhQaRTfflHdrC/mIEWwSCl4qB2z9LSvjFViU+0Bzhmi/pA+UpozVDljqc9P3TbkT9NwJZvkiR8HsCQsLZOxJCufuY=&amp;center_on_screen=true&amp;float_window=true&amp;height=800&amp;positioning_strategy=center_on_screen&amp;width=950" TargetMode="External"/><Relationship Id="rId23" Type="http://schemas.openxmlformats.org/officeDocument/2006/relationships/hyperlink" Target="https://my.apps.factset.com/viewer/?_app_id=central_doc_viewer&amp;_dd2=%26f%3Dsld%26c%3Dtrue%26os%3D109647%26oe%3D109653&amp;_doc_docfn=U2FsdGVkX18Voqqb0wNm6EsiAHZ0APKqnoUngzL97P09FjbIhiqVQIc5JjJIuImb2NVVhEc+qHhNnPe/7wLYwfs2u/01AMZ0O21gzKKKKAE=&amp;center_on_screen=true&amp;float_window=true&amp;height=800&amp;positioning_strategy=center_on_screen&amp;width=950" TargetMode="External"/><Relationship Id="rId119" Type="http://schemas.openxmlformats.org/officeDocument/2006/relationships/hyperlink" Target="https://my.apps.factset.com/viewer/?_app_id=central_doc_viewer&amp;_dd2=%26f%3Dsld%26c%3Dtrue%26os%3D180522%26oe%3D180526&amp;_doc_docfn=U2FsdGVkX1/DrhoeyD1lnj/uEggkES1OUbYxAzNXTLHFW14yT/69HbB0zDfH+wTCKlg8l8HoM/3iZ5II8Blg4OH6RtXqWyrNbxNcqQoi/XM=&amp;center_on_screen=true&amp;float_window=true&amp;height=800&amp;positioning_strategy=center_on_screen&amp;width=950" TargetMode="External"/><Relationship Id="rId270" Type="http://schemas.openxmlformats.org/officeDocument/2006/relationships/hyperlink" Target="https://my.apps.factset.com/viewer/?_app_id=central_doc_viewer&amp;_dd2=%26f%3Dsld%26c%3Dtrue%26os%3D32207%26oe%3D32213&amp;_doc_docfn=U2FsdGVkX19gWpnIHlU0C1J9tSNCR9ttLjHWJobT2CGkzKwz/GtkXUHFd3nyG8A3oY+YY0EKIJb19jgMxxJKrJ07XID17TjVYQ6QVS1XIJI=&amp;center_on_screen=true&amp;float_window=true&amp;height=800&amp;positioning_strategy=center_on_screen&amp;width=950" TargetMode="External"/><Relationship Id="rId326" Type="http://schemas.openxmlformats.org/officeDocument/2006/relationships/hyperlink" Target="https://my.apps.factset.com/viewer/?_app_id=central_doc_viewer&amp;_dd2=%26f%3Dsld%26c%3Dtrue%26os%3D157152%26oe%3D157158&amp;_doc_docfn=U2FsdGVkX18vP8UV5vfYxecEA6ORb+dWyqakDHCHLP+Fqb0HA3k2zFzesDb7GW7HuHMW+oa53ukOyhQx5DLn3voiNRnvXZqyXjdRX5MOMzw=&amp;center_on_screen=true&amp;float_window=true&amp;height=800&amp;positioning_strategy=center_on_screen&amp;width=950" TargetMode="External"/><Relationship Id="rId65" Type="http://schemas.openxmlformats.org/officeDocument/2006/relationships/hyperlink" Target="https://my.apps.factset.com/viewer/?_app_id=central_doc_viewer&amp;_dd2=%26f%3Dsld%26c%3Dtrue%26os%3D1140629%26oe%3D1140632&amp;_doc_docfn=U2FsdGVkX18wi85v8gv8yB2S6MUuga2y7rydw65/VKtpIWlvzcZzfLruZai72jCCM45eibaLXzFanVdUzZllZnhfnVjNEncmWIy7/l64Vfs=&amp;center_on_screen=true&amp;float_window=true&amp;height=800&amp;positioning_strategy=center_on_screen&amp;width=950" TargetMode="External"/><Relationship Id="rId130" Type="http://schemas.openxmlformats.org/officeDocument/2006/relationships/hyperlink" Target="https://my.apps.factset.com/viewer/?_app_id=central_doc_viewer&amp;_dd2=%26f%3Dsld%26c%3Dtrue%26os%3D287803%26oe%3D287808&amp;_doc_docfn=U2FsdGVkX18hHCOxkkzOI4AcewGxnrYdX3bgDdvI/cB9EBHQdUJG5QaLhYSl8MxzrrwxUTSZ4r/08c1VRxI7tFZ9DPFSyBRXFzyDPK4R8bE=&amp;center_on_screen=true&amp;float_window=true&amp;height=800&amp;positioning_strategy=center_on_screen&amp;width=950" TargetMode="External"/><Relationship Id="rId368" Type="http://schemas.openxmlformats.org/officeDocument/2006/relationships/hyperlink" Target="https://my.apps.factset.com/viewer/?_app_id=central_doc_viewer&amp;_dd2=%26f%3Dsld%26c%3Dtrue%26os%3D178613%26oe%3D178620&amp;_doc_docfn=U2FsdGVkX1+D4NlsIOBpPvd1cCo01P2u/Qqd9VG3HAhUJzHB9URc0iZ0F2EQyHVnlm+dUg80TsR5u3IXMLc7JHPHFzHV4U8kVgeIj05CoA4=&amp;center_on_screen=true&amp;float_window=true&amp;height=800&amp;positioning_strategy=center_on_screen&amp;width=950" TargetMode="External"/><Relationship Id="rId172" Type="http://schemas.openxmlformats.org/officeDocument/2006/relationships/hyperlink" Target="https://my.apps.factset.com/viewer/?_app_id=central_doc_viewer&amp;_dd2=%26f%3Dsld%26c%3Dtrue%26os%3D53224%26oe%3D53230&amp;_doc_docfn=U2FsdGVkX1+qG/nQGE2SIjRlbNA3wTi3x5DFytg0ewBhEOrmZ7YXRoIFrAYSvKWo+6dvz3v9WG8Yyp+EwSH8Lbi4AkMGLoHDyph3g0ulGrg=&amp;center_on_screen=true&amp;float_window=true&amp;height=800&amp;positioning_strategy=center_on_screen&amp;width=950" TargetMode="External"/><Relationship Id="rId228" Type="http://schemas.openxmlformats.org/officeDocument/2006/relationships/hyperlink" Target="https://my.apps.factset.com/viewer/?_app_id=central_doc_viewer&amp;_dd2=%26f%3Dsld%26c%3Dtrue%26os%3D61600%26oe%3D61611&amp;_doc_docfn=U2FsdGVkX18xSGCATzPAn/qPTJe80oP5mDVaH0F+48syGueZ3uQVrCoua16wgtQB9UipmbR2yTiQvkfjYy22Eu2NU1gwqd/NofJwGzS/YAM=&amp;center_on_screen=true&amp;float_window=true&amp;height=800&amp;positioning_strategy=center_on_screen&amp;width=950" TargetMode="External"/><Relationship Id="rId281" Type="http://schemas.openxmlformats.org/officeDocument/2006/relationships/hyperlink" Target="https://my.apps.factset.com/viewer/?_app_id=central_doc_viewer&amp;_dd2=%26f%3Dsld%26c%3Dtrue%26os%3D30492%26oe%3D30497&amp;_doc_docfn=U2FsdGVkX1+mm3QHLtizg2/HHxDv9XUSi+wg4ycqxO7fwDQ1s8xQbgcN7ULYDenoj1f9TdVspjrqfbp66VXeRi8kFR71I0yf5vVX71phYZk=&amp;center_on_screen=true&amp;float_window=true&amp;height=800&amp;positioning_strategy=center_on_screen&amp;width=950" TargetMode="External"/><Relationship Id="rId337" Type="http://schemas.openxmlformats.org/officeDocument/2006/relationships/hyperlink" Target="https://my.apps.factset.com/viewer/?_app_id=central_doc_viewer&amp;_dd2=%26f%3Dsld%26c%3Dtrue%26os%3D158812%26oe%3D158813&amp;_doc_docfn=U2FsdGVkX18DYLvKsumRebbwpylESU2I0BYGqW3fIJk8/SoYSdNh2CfQj+8eWrj9Mq3Mm5Rwo/JfXsFhNdnUYXxvVl3RPMbvcUcMmgqidKA=&amp;center_on_screen=true&amp;float_window=true&amp;height=800&amp;positioning_strategy=center_on_screen&amp;width=950" TargetMode="External"/><Relationship Id="rId34" Type="http://schemas.openxmlformats.org/officeDocument/2006/relationships/hyperlink" Target="https://my.apps.factset.com/viewer/?_app_id=central_doc_viewer&amp;_dd2=%26f%3Dsld%26c%3Dtrue%26os%3D165714%26oe%3D165720&amp;_doc_docfn=U2FsdGVkX1+Nv3kffe/r+MYvgaD3/ICF4/sFdkYs99yZjjA0RgbgQv1j1RI59qf2bSiWbT29QIzLimPIU9J8EPzWdI2fj4MqDsX1TxysdMc=&amp;center_on_screen=true&amp;float_window=true&amp;height=800&amp;positioning_strategy=center_on_screen&amp;width=950" TargetMode="External"/><Relationship Id="rId76" Type="http://schemas.openxmlformats.org/officeDocument/2006/relationships/hyperlink" Target="https://my.apps.factset.com/viewer/?_app_id=central_doc_viewer&amp;_dd2=%26f%3Dsld%26c%3Dtrue%26os%3D171952%26oe%3D171959&amp;_doc_docfn=U2FsdGVkX1+nzWw77UnB+XvyF0OgbhZaX4YeNrmI0TdcE8d09Uw92MApABUzaspHQvKU5umZakR75mv8tCucG3LlafJ7BQjQGRzWt3hqsF0=&amp;center_on_screen=true&amp;float_window=true&amp;height=800&amp;positioning_strategy=center_on_screen&amp;width=950" TargetMode="External"/><Relationship Id="rId141" Type="http://schemas.openxmlformats.org/officeDocument/2006/relationships/hyperlink" Target="https://my.apps.factset.com/viewer/?_app_id=central_doc_viewer&amp;_dd2=%26f%3Dsld%26c%3Dtrue%26os%3D83821%26oe%3D83826&amp;_doc_docfn=U2FsdGVkX1+OHz2d1yFisrnhJE0LG3nWgIAG2i9CUk8T4DI7ueJ5iEwp7RFiV/KMVpiQC+9rQCnS7uOlyR57xubqQuRjzfiE+4vtY2kIpS8=&amp;center_on_screen=true&amp;float_window=true&amp;height=800&amp;positioning_strategy=center_on_screen&amp;width=950" TargetMode="External"/><Relationship Id="rId379" Type="http://schemas.openxmlformats.org/officeDocument/2006/relationships/hyperlink" Target="https://my.apps.factset.com/viewer/?_app_id=central_doc_viewer&amp;_dd2=%26f%3Dsld%26c%3Dtrue%26os%3D110818%26oe%3D110827&amp;_doc_docfn=U2FsdGVkX18zp3AFw/ON1zSLoS/rNfUjVateBpkMcZ5eGJ9OG+uDlLwWUZZJkQ5cNQr0+lKWZGXPIHl/GmtmTb2/AKoRVDvKJ9qE7WSI3OA=&amp;center_on_screen=true&amp;float_window=true&amp;height=800&amp;positioning_strategy=center_on_screen&amp;width=950" TargetMode="External"/><Relationship Id="rId7" Type="http://schemas.openxmlformats.org/officeDocument/2006/relationships/hyperlink" Target="https://my.apps.factset.com/viewer/?_app_id=central_doc_viewer&amp;_dd2=%26f%3Dsld%26c%3Dtrue%26os%3D111781%26oe%3D111788&amp;_doc_docfn=U2FsdGVkX18gFwi5czL4uVg5lCGZ1hc2+pAlZ3yGPcKMFpf6yfaVA5Z1iRrq3Af/evBVQxX+/zci+D1gc3dt/QZPpq6JuskJ+7lqFp4klUA=&amp;center_on_screen=true&amp;float_window=true&amp;height=800&amp;positioning_strategy=center_on_screen&amp;width=950" TargetMode="External"/><Relationship Id="rId183" Type="http://schemas.openxmlformats.org/officeDocument/2006/relationships/hyperlink" Target="https://my.apps.factset.com/viewer/?_app_id=central_doc_viewer&amp;_dd2=%26f%3Dsld%26c%3Dtrue%26os%3D54731%26oe%3D54737&amp;_doc_docfn=U2FsdGVkX1/OPMLkCJIDudaz2AXOJM4e7NPFgUmj/8U6ErcHpKiBrvHd9nzq972gveCgOquI0xjx4peF4skIqBbe2+pg7e+DvASioyM6xgE=&amp;center_on_screen=true&amp;float_window=true&amp;height=800&amp;positioning_strategy=center_on_screen&amp;width=950" TargetMode="External"/><Relationship Id="rId239" Type="http://schemas.openxmlformats.org/officeDocument/2006/relationships/hyperlink" Target="https://my.apps.factset.com/viewer/?_app_id=central_doc_viewer&amp;_dd2=%26f%3Dsld%26c%3Dtrue%26os%3D64278%26oe%3D64285&amp;_doc_docfn=U2FsdGVkX1+C9kICrZYBIWnJAl9vmGO60klR15LRyUKtB4aymLQE1GlVGBrhKgvDElSMPvTf3N1Ihq48As0Tf5mNKkpochrn2ZmP79A5eHs=&amp;center_on_screen=true&amp;float_window=true&amp;height=800&amp;positioning_strategy=center_on_screen&amp;width=950" TargetMode="External"/><Relationship Id="rId250" Type="http://schemas.openxmlformats.org/officeDocument/2006/relationships/hyperlink" Target="https://my.apps.factset.com/viewer/?_app_id=central_doc_viewer&amp;_dd2=%26f%3Dsld%26c%3Dtrue%26os%3D59477%26oe%3D59483&amp;_doc_docfn=U2FsdGVkX18b2IzjkEq6jDLk4v405e4pX5r1prkIq8VMNPyg5RSuey82QJq0/JS9nO3VLJgNRw5YyBofPIWxfmHMXc12KmCmyGSqYyaeIZE=&amp;center_on_screen=true&amp;float_window=true&amp;height=800&amp;positioning_strategy=center_on_screen&amp;width=950" TargetMode="External"/><Relationship Id="rId292" Type="http://schemas.openxmlformats.org/officeDocument/2006/relationships/hyperlink" Target="https://my.apps.factset.com/viewer/?_app_id=central_doc_viewer&amp;_dd2=%26f%3Dsld%26c%3Dtrue%26os%3D34461%26oe%3D34462&amp;_doc_docfn=U2FsdGVkX18hWIqFJ5CUNDmbKWBkaMRff5YMb7b1ghVes3RrWa+om2DfyYCv0HVm3R5OtuKhwzOjxnJXufEmmTbccuj5Sd6b3PEaHd2qleM=&amp;center_on_screen=true&amp;float_window=true&amp;height=800&amp;positioning_strategy=center_on_screen&amp;width=950" TargetMode="External"/><Relationship Id="rId306" Type="http://schemas.openxmlformats.org/officeDocument/2006/relationships/hyperlink" Target="https://my.apps.factset.com/viewer/?_app_id=central_doc_viewer&amp;_dd2=%26f%3Dsld%26c%3Dtrue%26os%3D65546%26oe%3D65551&amp;_doc_docfn=U2FsdGVkX19QONKy4O8lBTFStcgR5KquZctpaHnAfcl+PGAO/bM9+GjKsM0ywPMDHCiIcgwqqfn31in6SiQmvZN8/1k2NP75xKkxFGcWWJc=&amp;center_on_screen=true&amp;float_window=true&amp;height=800&amp;positioning_strategy=center_on_screen&amp;width=950" TargetMode="External"/><Relationship Id="rId45" Type="http://schemas.openxmlformats.org/officeDocument/2006/relationships/hyperlink" Target="https://my.apps.factset.com/viewer/?_app_id=central_doc_viewer&amp;_dd2=%26f%3Dsld%26c%3Dtrue%26os%3D119193%26oe%3D119198&amp;_doc_docfn=U2FsdGVkX18T6BXAojQZxDZxF4wGlO/3HlRcjFb/6dyP0NPc+v/Md4LumdXiLjjrJ1YKOcaoI7SiGcniQJVm/ByRmQoU22Yx/KtkMAEWCLo=&amp;center_on_screen=true&amp;float_window=true&amp;height=800&amp;positioning_strategy=center_on_screen&amp;width=950" TargetMode="External"/><Relationship Id="rId87" Type="http://schemas.openxmlformats.org/officeDocument/2006/relationships/hyperlink" Target="https://my.apps.factset.com/viewer/?_app_id=central_doc_viewer&amp;_dd2=%26f%3Dsld%26c%3Dtrue%26os%3D121496%26oe%3D121504&amp;_doc_docfn=U2FsdGVkX1+qVhbe+dgxHBJlt3w+i/SoyRfv4MmAOwjXLEqPuJo8HsuuhRinZhtiIaneeG1d+E7c7nAt8HFEglr9OKH0jOFa6ys/pgrZxQQ=&amp;center_on_screen=true&amp;float_window=true&amp;height=800&amp;positioning_strategy=center_on_screen&amp;width=950" TargetMode="External"/><Relationship Id="rId110" Type="http://schemas.openxmlformats.org/officeDocument/2006/relationships/hyperlink" Target="https://my.apps.factset.com/viewer/?_app_id=central_doc_viewer&amp;_dd2=%26f%3Dsld%26c%3Dtrue%26os%3D124973%26oe%3D124979&amp;_doc_docfn=U2FsdGVkX18r0s/VjBY/yEyWa3o7TtOoXfsrnbcPkBBjKOePnZmRJeotr5tdksUaTdfJzJJcVMMyK0Lt4gE/zHgObjkcVCPbIg9HUtXx8E4=&amp;center_on_screen=true&amp;float_window=true&amp;height=800&amp;positioning_strategy=center_on_screen&amp;width=950" TargetMode="External"/><Relationship Id="rId348" Type="http://schemas.openxmlformats.org/officeDocument/2006/relationships/hyperlink" Target="https://my.apps.factset.com/viewer/?_app_id=central_doc_viewer&amp;_dd2=%26f%3Dsld%26c%3Dtrue%26os%3D282135%26oe%3D282136&amp;_doc_docfn=U2FsdGVkX18VgHgWpCJIBRtHMNOrc5XGRM9pLxPvob40H1iUNO9VqqjS2w70GPg6l2fkl44esFHX4JtGpiBb5MAG+Yug4epNY6LZO58NKVg=&amp;center_on_screen=true&amp;float_window=true&amp;height=800&amp;positioning_strategy=center_on_screen&amp;width=950" TargetMode="External"/><Relationship Id="rId152" Type="http://schemas.openxmlformats.org/officeDocument/2006/relationships/hyperlink" Target="https://my.apps.factset.com/viewer/?_app_id=central_doc_viewer&amp;_dd2=%26f%3Dsld%26c%3Dtrue%26os%3D24505%26oe%3D24512&amp;_doc_docfn=U2FsdGVkX1+md9WhZGSSssZ0lRJtMALacuQcjnsIz+429kQleY5fXzC19UBl69WPjd5Pd9kK2ykeUIUxs+BPS/uAUKfrnmG7qTvTRagwpms=&amp;center_on_screen=true&amp;float_window=true&amp;height=800&amp;positioning_strategy=center_on_screen&amp;width=950" TargetMode="External"/><Relationship Id="rId194" Type="http://schemas.openxmlformats.org/officeDocument/2006/relationships/hyperlink" Target="https://my.apps.factset.com/viewer/?_app_id=central_doc_viewer&amp;_dd2=%26f%3Dsld%26c%3Dtrue%26os%3D55915%26oe%3D55921&amp;_doc_docfn=U2FsdGVkX181i4sOzfJovMZJwRBFBRW68/+67h1UJdrJelha9E9DjnlKAWAH9etvP3LOvaUAmaaMTKIDcVuS3Vch5eG/osJCAjZ9QPSg+EY=&amp;center_on_screen=true&amp;float_window=true&amp;height=800&amp;positioning_strategy=center_on_screen&amp;width=950" TargetMode="External"/><Relationship Id="rId208" Type="http://schemas.openxmlformats.org/officeDocument/2006/relationships/hyperlink" Target="https://my.apps.factset.com/viewer/?_app_id=central_doc_viewer&amp;_dd2=%26f%3Dsld%26c%3Dtrue%26os%3D51591%26oe%3D51600&amp;_doc_docfn=U2FsdGVkX19M6fiSIEBdta6iPyC18gasbC3fmDgHajVKsINWEIl3wfgvJZVih3nutC3tyXbnxs3M0wXKp9jlvQxd6ASLBdNCRrV0+U79iNc=&amp;center_on_screen=true&amp;float_window=true&amp;height=800&amp;positioning_strategy=center_on_screen&amp;width=950" TargetMode="External"/><Relationship Id="rId261" Type="http://schemas.openxmlformats.org/officeDocument/2006/relationships/hyperlink" Target="https://my.apps.factset.com/viewer/?_app_id=central_doc_viewer&amp;_dd2=%26f%3Dsld%26c%3Dtrue%26os%3D60304%26oe%3D60310&amp;_doc_docfn=U2FsdGVkX1/nh8hDq1V+nlkFlAUQ/ZPB5C69qp1PXuLh5xtQOyQx8jbm7DWtjv+svy4PneavOD23GIk2AZ2WGpwaVao72ylBBJn3hTkWQfE=&amp;center_on_screen=true&amp;float_window=true&amp;height=800&amp;positioning_strategy=center_on_screen&amp;width=950" TargetMode="External"/><Relationship Id="rId14" Type="http://schemas.openxmlformats.org/officeDocument/2006/relationships/hyperlink" Target="https://my.apps.factset.com/viewer/?_app_id=central_doc_viewer&amp;_dd2=%26f%3Dsld%26c%3Dtrue%26os%3D115173%26oe%3D115180&amp;_doc_docfn=U2FsdGVkX1+FepWPINxMKzsE1XmhpcaxdlxkMS7K2AflDueNtbK6a9Ga+tXnHkabg1INl1zQYXKa/dKJo2/XNkOH7adpCroKaNSY1oQLtR8=&amp;center_on_screen=true&amp;float_window=true&amp;height=800&amp;positioning_strategy=center_on_screen&amp;width=950" TargetMode="External"/><Relationship Id="rId56" Type="http://schemas.openxmlformats.org/officeDocument/2006/relationships/hyperlink" Target="https://my.apps.factset.com/viewer/?_app_id=central_doc_viewer&amp;_dd2=%26f%3Dsld%26c%3Dtrue%26os%3D117560%26oe%3D117565&amp;_doc_docfn=U2FsdGVkX18N8FG1vv6ac32ewGxu1c7ykiihZOKlVocKXjQCpZpRxadnF9UVJesyC9qZ5VMQLPwiQ1irtxRnq7A93hyJt17K+8v1KPJY67g=&amp;center_on_screen=true&amp;float_window=true&amp;height=800&amp;positioning_strategy=center_on_screen&amp;width=950" TargetMode="External"/><Relationship Id="rId317" Type="http://schemas.openxmlformats.org/officeDocument/2006/relationships/hyperlink" Target="https://my.apps.factset.com/viewer/?_app_id=central_doc_viewer&amp;_dd2=%26f%3Dsld%26c%3Dtrue%26os%3D34400%26oe%3D34407&amp;_doc_docfn=U2FsdGVkX1/OQVID1SfMcZrRIHLItKdI7HPHmJN1Npq6+4Ab7SihVSc5taNPVfPupghpYyjzKXqnejeXKnixikGJotVX00zE2nhIS+lMk4k=&amp;center_on_screen=true&amp;float_window=true&amp;height=800&amp;positioning_strategy=center_on_screen&amp;width=950" TargetMode="External"/><Relationship Id="rId359" Type="http://schemas.openxmlformats.org/officeDocument/2006/relationships/hyperlink" Target="https://my.apps.factset.com/viewer/?_app_id=central_doc_viewer&amp;_dd2=%26f%3Dsld%26c%3Dtrue%26os%3D162018%26oe%3D162025&amp;_doc_docfn=U2FsdGVkX1+BE0x0cQABJze78mqxzVEytRRqffcxufRcuG0DXatEd2NY72bc/Umk7Sxan6oC21yUjA3K05APPUraP8thmBQsFO2gQbo+U4M=&amp;center_on_screen=true&amp;float_window=true&amp;height=800&amp;positioning_strategy=center_on_screen&amp;width=950" TargetMode="External"/><Relationship Id="rId98" Type="http://schemas.openxmlformats.org/officeDocument/2006/relationships/hyperlink" Target="https://my.apps.factset.com/viewer/?_app_id=central_doc_viewer&amp;_dd2=%26f%3Dsld%26c%3Dtrue%26os%3D123069%26oe%3D123075&amp;_doc_docfn=U2FsdGVkX19AN4e8NK+ihKlnpDAzD2nH5LAnBu32L3DTFTd1GRaoUJzASCBXM/IE/aNl/4vv5lnDUzYSO147X4NwN30nykXqFyYvCXBdzWA=&amp;center_on_screen=true&amp;float_window=true&amp;height=800&amp;positioning_strategy=center_on_screen&amp;width=950" TargetMode="External"/><Relationship Id="rId121" Type="http://schemas.openxmlformats.org/officeDocument/2006/relationships/hyperlink" Target="https://my.apps.factset.com/viewer/?_app_id=central_doc_viewer&amp;_dd2=%26f%3Dsld%26c%3Dtrue%26os%3D164971%26oe%3D164975&amp;_doc_docfn=U2FsdGVkX1+wrltBHDESMkRSaKNkgFhsLeYZNk23FiuzTN1I+535YTon7oYJnmjXjIkAe6OT8QHXy2HL+y9LnBL+En6uFXu3IvamdVSl3oY=&amp;center_on_screen=true&amp;float_window=true&amp;height=800&amp;positioning_strategy=center_on_screen&amp;width=950" TargetMode="External"/><Relationship Id="rId163" Type="http://schemas.openxmlformats.org/officeDocument/2006/relationships/hyperlink" Target="https://my.apps.factset.com/viewer/?_app_id=central_doc_viewer&amp;_dd2=%26f%3Dsld%26c%3Dtrue%26os%3D47523%26oe%3D47534&amp;_doc_docfn=U2FsdGVkX1/UJlZ7YlCP5B095aV9xcL//pCnLvp1uZ5RW8kMLJsV4biDkKItu8Un4HM/qVPUKlRahICJMhIs48BhNnzPTrTwxY4GJbN5JHA=&amp;center_on_screen=true&amp;float_window=true&amp;height=800&amp;positioning_strategy=center_on_screen&amp;width=950" TargetMode="External"/><Relationship Id="rId219" Type="http://schemas.openxmlformats.org/officeDocument/2006/relationships/hyperlink" Target="https://my.apps.factset.com/viewer/?_app_id=central_doc_viewer&amp;_dd2=%26f%3Dsld%26c%3Dtrue%26os%3D61147%26oe%3D61153&amp;_doc_docfn=U2FsdGVkX18HY1uhP0k+QkRyOXZQ5UH/ksz/QCQsXFfl4HcQMEJOTDB/5oV17sFxSYoSffOq4gmFxZbdLdyMe1tu1i1Rm+i8/Ac57ZRcvr0=&amp;center_on_screen=true&amp;float_window=true&amp;height=800&amp;positioning_strategy=center_on_screen&amp;width=950" TargetMode="External"/><Relationship Id="rId370" Type="http://schemas.openxmlformats.org/officeDocument/2006/relationships/hyperlink" Target="https://my.apps.factset.com/viewer/?_app_id=central_doc_viewer&amp;_dd2=%26f%3Dsld%26c%3Dtrue%26os%3D163415%26oe%3D163422&amp;_doc_docfn=U2FsdGVkX1/Dcatk3/ZBv3YHQ8SQUiMFYzx3TByIYobLLXFhLk+21mJ7hv+A2Gpld24ufp2UlTe9MnEkfcZWLk1ICT3nZThXfmPvl26Lcok=&amp;center_on_screen=true&amp;float_window=true&amp;height=800&amp;positioning_strategy=center_on_screen&amp;width=950" TargetMode="External"/><Relationship Id="rId230" Type="http://schemas.openxmlformats.org/officeDocument/2006/relationships/hyperlink" Target="https://my.apps.factset.com/viewer/?_app_id=central_doc_viewer&amp;_dd2=%26f%3Dsld%26c%3Dtrue%26os%3D35430%26oe%3D35437&amp;_doc_docfn=U2FsdGVkX1/ADSokWkIf6RJblIrk8J2FiSN6ty5Ri6DgbwzMcpJ+hgtDJj98MlU1Qz9wfOgu4KTohiy+s9FaK3aPp6KS7dyFn4EX3jNoegg=&amp;center_on_screen=true&amp;float_window=true&amp;height=800&amp;positioning_strategy=center_on_screen&amp;width=950" TargetMode="External"/><Relationship Id="rId25" Type="http://schemas.openxmlformats.org/officeDocument/2006/relationships/hyperlink" Target="https://my.apps.factset.com/viewer/?_app_id=central_doc_viewer&amp;_dd2=%26f%3Dsld%26c%3Dtrue%26os%3D113524%26oe%3D113530&amp;_doc_docfn=U2FsdGVkX180QXvwn0rE2ltl5pF9z1F2aCOBdczVseXtYhkWNqNDds0joPV4v7jR3iyV57VwTffkFYylpGQNH2nveWZ8dItzexcAUmulNiE=&amp;center_on_screen=true&amp;float_window=true&amp;height=800&amp;positioning_strategy=center_on_screen&amp;width=950" TargetMode="External"/><Relationship Id="rId67" Type="http://schemas.openxmlformats.org/officeDocument/2006/relationships/hyperlink" Target="https://my.apps.factset.com/viewer/?_app_id=central_doc_viewer&amp;_dd2=%26f%3Dsld%26c%3Dtrue%26os%3D119573%26oe%3D119579&amp;_doc_docfn=U2FsdGVkX1/pn1VpG6RZ65fmedoxI0R6nT7aGEFlU4Mru6LQUJ96zxxqiCGiAUqcAakXb9/O4aqhIQZmHY7XRntBCYtUG4u061xekM5y17I=&amp;center_on_screen=true&amp;float_window=true&amp;height=800&amp;positioning_strategy=center_on_screen&amp;width=950" TargetMode="External"/><Relationship Id="rId272" Type="http://schemas.openxmlformats.org/officeDocument/2006/relationships/hyperlink" Target="https://my.apps.factset.com/viewer/?_app_id=central_doc_viewer&amp;_dd2=%26f%3Dsld%26c%3Dtrue%26os%3D61802%26oe%3D61808&amp;_doc_docfn=U2FsdGVkX1+M1pqhMD/J0embi7ZIag0roDxv+rZAM1v+c0TaqiJ9pgN6rBgW9f/yvdhMgGnSMuymQtbBrhLO48plUtI3jBK8ffZye/oNAjY=&amp;center_on_screen=true&amp;float_window=true&amp;height=800&amp;positioning_strategy=center_on_screen&amp;width=950" TargetMode="External"/><Relationship Id="rId328" Type="http://schemas.openxmlformats.org/officeDocument/2006/relationships/hyperlink" Target="https://my.apps.factset.com/viewer/?_app_id=central_doc_viewer&amp;_dd2=%26f%3Dsld%26c%3Dtrue%26os%3D173720%26oe%3D173726&amp;_doc_docfn=U2FsdGVkX1+23uTbL8ORokGp8HMV+XSWYquc4IIovS8Auf0hnqCTtE8W/XBuJ/HQgMv8uqblSjJnSk3djfANIkE/FyFXdWuTljJmBE7oaj0=&amp;center_on_screen=true&amp;float_window=true&amp;height=800&amp;positioning_strategy=center_on_screen&amp;width=950" TargetMode="External"/><Relationship Id="rId132" Type="http://schemas.openxmlformats.org/officeDocument/2006/relationships/hyperlink" Target="https://my.apps.factset.com/viewer/?_app_id=central_doc_viewer&amp;_dd2=%26f%3Dsld%26c%3Dtrue%26os%3D81913%26oe%3D81918&amp;_doc_docfn=U2FsdGVkX19JtYtp5crrWAWunWX6xlH+QfhLNlZbsqjwkkYiE+LEmhw2uc3LNDaTqch0TOz64t64cGzyCznoWu+j6wxf6ZTXVa7UEfpPAT4=&amp;center_on_screen=true&amp;float_window=true&amp;height=800&amp;positioning_strategy=center_on_screen&amp;width=950" TargetMode="External"/><Relationship Id="rId174" Type="http://schemas.openxmlformats.org/officeDocument/2006/relationships/hyperlink" Target="https://my.apps.factset.com/viewer/?_app_id=central_doc_viewer&amp;_dd2=%26f%3Dsld%26c%3Dtrue%26os%3D56736%26oe%3D56742&amp;_doc_docfn=U2FsdGVkX1/2wsaB/P+HnpdFRSKViB0wEMkQBCfBAOc2DfT3exDwFYdlXNku8oQmAHBKJ5K1FgnojIYCKSFQ/ss1qZPV6I9DXFfo6THcLpI=&amp;center_on_screen=true&amp;float_window=true&amp;height=800&amp;positioning_strategy=center_on_screen&amp;width=950" TargetMode="External"/><Relationship Id="rId381" Type="http://schemas.openxmlformats.org/officeDocument/2006/relationships/hyperlink" Target="https://my.apps.factset.com/viewer/?_app_id=central_doc_viewer&amp;_dd2=%26f%3Dsld%26c%3Dtrue%26os%3D110352%26oe%3D110361&amp;_doc_docfn=U2FsdGVkX18++uAVlndLKsDh7wPCRaN35EEDIDuh8vZ34JZDxvLLLAjzUpeJCIzi8Ifnw5LmELIwe1/UGQu7tZdfUJaBzqB9iewOY9z8ufU=&amp;center_on_screen=true&amp;float_window=true&amp;height=800&amp;positioning_strategy=center_on_screen&amp;width=950" TargetMode="External"/><Relationship Id="rId241" Type="http://schemas.openxmlformats.org/officeDocument/2006/relationships/hyperlink" Target="https://my.apps.factset.com/viewer/?_app_id=central_doc_viewer&amp;_dd2=%26f%3Dsld%26c%3Dtrue%26os%3D31703%26oe%3D31710&amp;_doc_docfn=U2FsdGVkX187h7u6TT/x4sFZLRMURW9Ufn+N/Ns8U82Varv/LVTiI3b+z1zCvtTX3tqqBgV/aiW98qJixbqZHbC8QvJHY+QuUCJ3eA5M7GY=&amp;center_on_screen=true&amp;float_window=true&amp;height=800&amp;positioning_strategy=center_on_screen&amp;width=950" TargetMode="External"/><Relationship Id="rId36" Type="http://schemas.openxmlformats.org/officeDocument/2006/relationships/hyperlink" Target="https://my.apps.factset.com/viewer/?_app_id=central_doc_viewer&amp;_dd2=%26f%3Dsld%26c%3Dtrue%26os%3D49352%26oe%3D49358&amp;_doc_docfn=U2FsdGVkX1+JvEknuN708rws1930OJ5J7HxM4d7Bh5ZLXUE4MPFhYt+h/j+9OSYD9urxfy4yWUWoGHxeLZoUmynrStAQx2Hv4aqPCo2TGok=&amp;center_on_screen=true&amp;float_window=true&amp;height=800&amp;positioning_strategy=center_on_screen&amp;width=950" TargetMode="External"/><Relationship Id="rId283" Type="http://schemas.openxmlformats.org/officeDocument/2006/relationships/hyperlink" Target="https://my.apps.factset.com/viewer/?_app_id=central_doc_viewer&amp;_dd2=%26f%3Dsld%26c%3Dtrue%26os%3D66747%26oe%3D66754&amp;_doc_docfn=U2FsdGVkX19qGDNHEgG/IW62X0emSNAidyL8cbnGLgHXa7S8y/1BPWDKbDfEnAf9JrkbiMLHISOoQUqj20MyRLZl8ZwU1QzZJVKzXD24Uyk=&amp;center_on_screen=true&amp;float_window=true&amp;height=800&amp;positioning_strategy=center_on_screen&amp;width=950" TargetMode="External"/><Relationship Id="rId339" Type="http://schemas.openxmlformats.org/officeDocument/2006/relationships/hyperlink" Target="https://my.apps.factset.com/viewer/?_app_id=central_doc_viewer&amp;_dd2=%26f%3Dsld%26c%3Dtrue%26os%3D159305%26oe%3D159308&amp;_doc_docfn=U2FsdGVkX19yeJJVZT5qRdGM4QzW1i54BBkp50HMEINS67puBIPOjef9onUqq0wSWHKTl1TFeRle3nZA5LrXLn9pAXErrO+dASa72fGP+oI=&amp;center_on_screen=true&amp;float_window=true&amp;height=800&amp;positioning_strategy=center_on_screen&amp;width=950" TargetMode="External"/><Relationship Id="rId78" Type="http://schemas.openxmlformats.org/officeDocument/2006/relationships/hyperlink" Target="https://my.apps.factset.com/viewer/?_app_id=central_doc_viewer&amp;_dd2=%26f%3Dsld%26c%3Dtrue%26os%3D56070%26oe%3D56076&amp;_doc_docfn=U2FsdGVkX19MwOzloNZAjTfHQYNVWq/2VT54HKkwyQrJNNDTVxnLtEAScdYFTNhstJHRT558dDr+X3cvmq569FSlE7xynQqMH8g0NcXc0Sk=&amp;center_on_screen=true&amp;float_window=true&amp;height=800&amp;positioning_strategy=center_on_screen&amp;width=950" TargetMode="External"/><Relationship Id="rId101" Type="http://schemas.openxmlformats.org/officeDocument/2006/relationships/hyperlink" Target="https://my.apps.factset.com/viewer/?_app_id=central_doc_viewer&amp;_dd2=%26f%3Dsld%26c%3Dtrue%26os%3D119056%26oe%3D119060&amp;_doc_docfn=U2FsdGVkX18y17/RmAVM/g5F95kd4GvCI1CN5uNfj3K7P0BjToMu8cmP2hcUK2TDgunO3Ty/ibPQHRBHGsuzcnwSd3amI2oiS+KL90P2Wyo=&amp;center_on_screen=true&amp;float_window=true&amp;height=800&amp;positioning_strategy=center_on_screen&amp;width=950" TargetMode="External"/><Relationship Id="rId143" Type="http://schemas.openxmlformats.org/officeDocument/2006/relationships/hyperlink" Target="https://my.apps.factset.com/viewer/?_app_id=central_doc_viewer&amp;_dd2=%26f%3Dsld%26c%3Dtrue%26os%3D58276%26oe%3D58283&amp;_doc_docfn=U2FsdGVkX1//FtTdTMNsIRp92bSlLbfn2ZsFizPZOzMfiGy9reKBzFW/aquEbugbtE27y/hQwmQyJAQGDOy37atxRTFXIUoreLm63IDTcCY=&amp;center_on_screen=true&amp;float_window=true&amp;height=800&amp;positioning_strategy=center_on_screen&amp;width=950" TargetMode="External"/><Relationship Id="rId185" Type="http://schemas.openxmlformats.org/officeDocument/2006/relationships/hyperlink" Target="https://my.apps.factset.com/viewer/?_app_id=central_doc_viewer&amp;_dd2=%26f%3Dsld%26c%3Dtrue%26os%3D58236%26oe%3D58242&amp;_doc_docfn=U2FsdGVkX1+DOqTxLzdYZxTmQUe9Y+UQxdNrVsXV1LPMUjqVLGJiekzPFoGq2AMFze8laHd2V+XQYl/jOkQVFJX89ksAzhkYTPEq34sagzI=&amp;center_on_screen=true&amp;float_window=true&amp;height=800&amp;positioning_strategy=center_on_screen&amp;width=950" TargetMode="External"/><Relationship Id="rId350" Type="http://schemas.openxmlformats.org/officeDocument/2006/relationships/hyperlink" Target="https://my.apps.factset.com/viewer/?_app_id=central_doc_viewer&amp;_dd2=%26f%3Dsld%26c%3Dtrue%26os%3D73657%26oe%3D73659&amp;_doc_docfn=U2FsdGVkX1/tPo1tJbi2XYmARbRgDjF4HBbBkUxn3ESWaqzwL3gnGTpm5D8V1Ivi3rAAuhlq2D6y/mJ3i9sxp1CGKbHE+3RXXF0Q78ooP3w=&amp;center_on_screen=true&amp;float_window=true&amp;height=800&amp;positioning_strategy=center_on_screen&amp;width=950" TargetMode="External"/><Relationship Id="rId9" Type="http://schemas.openxmlformats.org/officeDocument/2006/relationships/hyperlink" Target="https://my.apps.factset.com/viewer/?_app_id=central_doc_viewer&amp;_dd2=%26f%3Dsld%26c%3Dtrue%26os%3D112163%26oe%3D112170&amp;_doc_docfn=U2FsdGVkX19rPoMPcXrq2+/r17aATofTDRpkQLQQgsFyhJqJNO74A/Y3BnKDEHoWPmk8jo62qIEXqYYBf7iNzil2liP9eI0tc9svQO9y/Co=&amp;center_on_screen=true&amp;float_window=true&amp;height=800&amp;positioning_strategy=center_on_screen&amp;width=950" TargetMode="External"/><Relationship Id="rId210" Type="http://schemas.openxmlformats.org/officeDocument/2006/relationships/hyperlink" Target="https://my.apps.factset.com/viewer/?_app_id=central_doc_viewer&amp;_dd2=%26f%3Dsld%26c%3Dtrue%26os%3D25780%26oe%3D25783&amp;_doc_docfn=U2FsdGVkX18+2YC+HxrAIJ7SMkqcwIcJohtXUFAwkGzo0VWV7AumDOUt9MHrRqGnSZuoe6eRQpcfqduH+xPV49DwPvjCozUDqhCDmZ0rwXU=&amp;center_on_screen=true&amp;float_window=true&amp;height=800&amp;positioning_strategy=center_on_screen&amp;width=950" TargetMode="External"/><Relationship Id="rId26" Type="http://schemas.openxmlformats.org/officeDocument/2006/relationships/hyperlink" Target="https://my.apps.factset.com/viewer/?_app_id=central_doc_viewer&amp;_dd2=%26f%3Dsld%26c%3Dtrue%26os%3D113728%26oe%3D113734&amp;_doc_docfn=U2FsdGVkX18+Rd67YcTuRwfJtKSwFN1J6JhmzCL+QfpqXY5jjasB+08hbYMzmxCoR8Xm51llZp97wyIZbYiy9Lg2HZYHEKDKteK7yjw+iqU=&amp;center_on_screen=true&amp;float_window=true&amp;height=800&amp;positioning_strategy=center_on_screen&amp;width=950" TargetMode="External"/><Relationship Id="rId231" Type="http://schemas.openxmlformats.org/officeDocument/2006/relationships/hyperlink" Target="https://my.apps.factset.com/viewer/?_app_id=central_doc_viewer&amp;_dd2=%26f%3Dsld%26c%3Dtrue%26os%3D62760%26oe%3D62767&amp;_doc_docfn=U2FsdGVkX18EEjZaUzI7rN3pcjDQXxhlLj63n5Cj2pA2Qw/FqMnnb+MbP8nMdAbTJFwayKTa5Zbv4GRg5eZNqs6yjb4BltBzxBKuTY2Q1wI=&amp;center_on_screen=true&amp;float_window=true&amp;height=800&amp;positioning_strategy=center_on_screen&amp;width=950" TargetMode="External"/><Relationship Id="rId252" Type="http://schemas.openxmlformats.org/officeDocument/2006/relationships/hyperlink" Target="https://my.apps.factset.com/viewer/?_app_id=central_doc_viewer&amp;_dd2=%26f%3Dsld%26c%3Dtrue%26os%3D54748%26oe%3D54758&amp;_doc_docfn=U2FsdGVkX19mwfALSqwhbegG+Y2kG+pA6iFOxmD9khXRkRtj5k5ij3kGBssJtGIHcIlXBUfq0zzcRGunm4ngeQOO/G/aecrW7n+pgBLaCAY=&amp;center_on_screen=true&amp;float_window=true&amp;height=800&amp;positioning_strategy=center_on_screen&amp;width=950" TargetMode="External"/><Relationship Id="rId273" Type="http://schemas.openxmlformats.org/officeDocument/2006/relationships/hyperlink" Target="https://my.apps.factset.com/viewer/?_app_id=central_doc_viewer&amp;_dd2=%26f%3Dsld%26c%3Dtrue%26os%3D61998%26oe%3D62004&amp;_doc_docfn=U2FsdGVkX1/00EA5xp7k98G1E5s5WW0U9aLwK9WwWhBEoReFgR4LVHQjEN9XCoYrxBwcbEzZBGYaYnZTEq8aU650cpVU8BoUtx1chbp4Ve0=&amp;center_on_screen=true&amp;float_window=true&amp;height=800&amp;positioning_strategy=center_on_screen&amp;width=950" TargetMode="External"/><Relationship Id="rId294" Type="http://schemas.openxmlformats.org/officeDocument/2006/relationships/hyperlink" Target="https://my.apps.factset.com/viewer/?_app_id=central_doc_viewer&amp;_dd2=%26f%3Dsld%26c%3Dtrue%26os%3D64552%26oe%3D64554&amp;_doc_docfn=U2FsdGVkX19XzrNdIol5IrIMUylkEiB9RU3e5eAdJUsNAppdUjaEJWyxSW4+7iwiOxQQSPVUb1K2/V5ajT6+hkaQzEhAuDnDhkxxiHPZzX8=&amp;center_on_screen=true&amp;float_window=true&amp;height=800&amp;positioning_strategy=center_on_screen&amp;width=950" TargetMode="External"/><Relationship Id="rId308" Type="http://schemas.openxmlformats.org/officeDocument/2006/relationships/hyperlink" Target="https://my.apps.factset.com/viewer/?_app_id=central_doc_viewer&amp;_dd2=%26f%3Dsld%26c%3Dtrue%26os%3D69075%26oe%3D69080&amp;_doc_docfn=U2FsdGVkX1+nSNsjxS1zmpfkR38SBOrXIX6DFfSBQGhU5xlWL7dwabU+ixR0wa5Y/C/aFPZt0GW2nPzG0MGOyOCje3tCjSYAQmWxX9HpDow=&amp;center_on_screen=true&amp;float_window=true&amp;height=800&amp;positioning_strategy=center_on_screen&amp;width=950" TargetMode="External"/><Relationship Id="rId329" Type="http://schemas.openxmlformats.org/officeDocument/2006/relationships/hyperlink" Target="https://my.apps.factset.com/viewer/?_app_id=central_doc_viewer&amp;_dd2=%26f%3Dsld%26c%3Dtrue%26os%3D70279%26oe%3D70285&amp;_doc_docfn=U2FsdGVkX18cQk8cQFUA2BNpxE1HxpEl5QfW712V7ON0gBrQBQABlbYohAhnIR4gkHiLXQaGVPMaA8u4CJIcXK/szn7nT7vWQ1BlUjEQBQU=&amp;center_on_screen=true&amp;float_window=true&amp;height=800&amp;positioning_strategy=center_on_screen&amp;width=950" TargetMode="External"/><Relationship Id="rId47" Type="http://schemas.openxmlformats.org/officeDocument/2006/relationships/hyperlink" Target="https://my.apps.factset.com/viewer/?_app_id=central_doc_viewer&amp;_dd2=%26f%3Dsld%26c%3Dtrue%26os%3D114922%26oe%3D114927&amp;_doc_docfn=U2FsdGVkX1/DvwffXOVErxBz6pCh33PiBNRf177Faq+bGau2xoK0Up2UzVwFZ1IDmo9qylVu1df1kNsQebLVJFmRwh33468Ed6Lhqy4zr+g=&amp;center_on_screen=true&amp;float_window=true&amp;height=800&amp;positioning_strategy=center_on_screen&amp;width=950" TargetMode="External"/><Relationship Id="rId68" Type="http://schemas.openxmlformats.org/officeDocument/2006/relationships/hyperlink" Target="https://my.apps.factset.com/viewer/?_app_id=central_doc_viewer&amp;_dd2=%26f%3Dsld%26c%3Dtrue%26os%3D119843%26oe%3D119850&amp;_doc_docfn=U2FsdGVkX1+sqhheLXJ5PzQkanhKM9NAcBzvKaAxE4Rhs00HJ0sgJmpXejtjp8r/a0MoSgvI0XrAvhSflJ1RQwVnIc3gFTceGqOYsMhag3o=&amp;center_on_screen=true&amp;float_window=true&amp;height=800&amp;positioning_strategy=center_on_screen&amp;width=950" TargetMode="External"/><Relationship Id="rId89" Type="http://schemas.openxmlformats.org/officeDocument/2006/relationships/hyperlink" Target="https://my.apps.factset.com/viewer/?_app_id=central_doc_viewer&amp;_dd2=%26f%3Dsld%26c%3Dtrue%26os%3D117292%26oe%3D117298&amp;_doc_docfn=U2FsdGVkX1+chMYDZAp4Kpm2i8zI+z3knPbOWEtzsqs+waKh3auAZ44/mZ9vebwf2sMC2sbSWFGvQ90es+WW1W4XcFNgxKI3JObYvE5gCXg=&amp;center_on_screen=true&amp;float_window=true&amp;height=800&amp;positioning_strategy=center_on_screen&amp;width=950" TargetMode="External"/><Relationship Id="rId112" Type="http://schemas.openxmlformats.org/officeDocument/2006/relationships/hyperlink" Target="https://my.apps.factset.com/viewer/?_app_id=central_doc_viewer&amp;_dd2=%26f%3Dsld%26c%3Dtrue%26os%3D176332%26oe%3D176338&amp;_doc_docfn=U2FsdGVkX1+sZ8opfNIjgjKnOjXFM9oxouq50wQZtPaETV6XYGF/o3Z9HBe/vKrRIRtp8RpHeIZzRcKIMLy2sUI++WxFQiOeqE5auISsfeM=&amp;center_on_screen=true&amp;float_window=true&amp;height=800&amp;positioning_strategy=center_on_screen&amp;width=950" TargetMode="External"/><Relationship Id="rId133" Type="http://schemas.openxmlformats.org/officeDocument/2006/relationships/hyperlink" Target="https://my.apps.factset.com/viewer/?_app_id=central_doc_viewer&amp;_dd2=%26f%3Dsld%26c%3Dtrue%26os%3D166569%26oe%3D166575&amp;_doc_docfn=U2FsdGVkX1+KbYvp15mvK/W1N2nWxUQ6Y2vIwq0na5BAKsUnLR6bV1QI6kzZJNHAAackfJ2LYNtflUUrDaisMSl2u7YdiccRMehsiadllXw=&amp;center_on_screen=true&amp;float_window=true&amp;height=800&amp;positioning_strategy=center_on_screen&amp;width=950" TargetMode="External"/><Relationship Id="rId154" Type="http://schemas.openxmlformats.org/officeDocument/2006/relationships/hyperlink" Target="https://my.apps.factset.com/viewer/?_app_id=central_doc_viewer&amp;_dd2=%26f%3Dsld%26c%3Dtrue%26os%3D51584%26oe%3D51593&amp;_doc_docfn=U2FsdGVkX1+RHwlm8/L5a45lXQwTBUNc25+hnrtloha/fZ0ckdCHN2Qoxo1Q1pGDCehhQ+xzpgJzjEUY8PoBk7e0eupyGXb0CtlkbbJqMfQ=&amp;center_on_screen=true&amp;float_window=true&amp;height=800&amp;positioning_strategy=center_on_screen&amp;width=950" TargetMode="External"/><Relationship Id="rId175" Type="http://schemas.openxmlformats.org/officeDocument/2006/relationships/hyperlink" Target="https://my.apps.factset.com/viewer/?_app_id=central_doc_viewer&amp;_dd2=%26f%3Dsld%26c%3Dtrue%26os%3D48627%26oe%3D48637&amp;_doc_docfn=U2FsdGVkX1/h7pIpQXaG024asZ/2z8J2wrShkV69jhL67SONA9SAHsJz5rOeJHmenPQoC8LK4r5zJEj4K8pNP5zOHNN5mCFRfXrAXudksEI=&amp;center_on_screen=true&amp;float_window=true&amp;height=800&amp;positioning_strategy=center_on_screen&amp;width=950" TargetMode="External"/><Relationship Id="rId340" Type="http://schemas.openxmlformats.org/officeDocument/2006/relationships/hyperlink" Target="https://my.apps.factset.com/viewer/?_app_id=central_doc_viewer&amp;_dd2=%26f%3Dsld%26c%3Dtrue%26os%3D159506%26oe%3D159509&amp;_doc_docfn=U2FsdGVkX18GV3MzfB7terhFihSMf8VRBZgTo7l5wYKApcX4B8QaCa9/F2iEVRNa5Cv0iUwrlbfosXAA2uZz8xnByxQVxXY9+muPupFue8A=&amp;center_on_screen=true&amp;float_window=true&amp;height=800&amp;positioning_strategy=center_on_screen&amp;width=950" TargetMode="External"/><Relationship Id="rId361" Type="http://schemas.openxmlformats.org/officeDocument/2006/relationships/hyperlink" Target="https://my.apps.factset.com/viewer/?_app_id=central_doc_viewer&amp;_dd2=%26f%3Dsld%26c%3Dtrue%26os%3D177881%26oe%3D177886&amp;_doc_docfn=U2FsdGVkX19MOQxeE1XKE+uew53CAK+X67WKrS3nN9iSObVWW8w6iyOWq8eyho1OXgkC90X0lv7iMEtLP5HCgQ3IztbECuNXR47859zBLJ8=&amp;center_on_screen=true&amp;float_window=true&amp;height=800&amp;positioning_strategy=center_on_screen&amp;width=950" TargetMode="External"/><Relationship Id="rId196" Type="http://schemas.openxmlformats.org/officeDocument/2006/relationships/hyperlink" Target="https://my.apps.factset.com/viewer/?_app_id=central_doc_viewer&amp;_dd2=%26f%3Dsld%26c%3Dtrue%26os%3D50638%26oe%3D50648&amp;_doc_docfn=U2FsdGVkX185KutwKDLYetSgisIYI6HDP6Cq/SufHOATo63+mMtrRqimnIar4grljxfVYzJ+zhqwwnc4tF3yF+Ju7R76YGXdNkE2QLjMDos=&amp;center_on_screen=true&amp;float_window=true&amp;height=800&amp;positioning_strategy=center_on_screen&amp;width=950" TargetMode="External"/><Relationship Id="rId200" Type="http://schemas.openxmlformats.org/officeDocument/2006/relationships/hyperlink" Target="https://my.apps.factset.com/viewer/?_app_id=central_doc_viewer&amp;_dd2=%26f%3Dsld%26c%3Dtrue%26os%3D56424%26oe%3D56430&amp;_doc_docfn=U2FsdGVkX19gRvjZwS+bnh83u52x/r7SdpXfb4UyTxn48qEFTtnpaJklh4NIfP1l88nmOchi3iRpB6wxksSkrBSl6kE5JY46rq0D0m3VByM=&amp;center_on_screen=true&amp;float_window=true&amp;height=800&amp;positioning_strategy=center_on_screen&amp;width=950" TargetMode="External"/><Relationship Id="rId382" Type="http://schemas.openxmlformats.org/officeDocument/2006/relationships/drawing" Target="../drawings/drawing1.xml"/><Relationship Id="rId16" Type="http://schemas.openxmlformats.org/officeDocument/2006/relationships/hyperlink" Target="https://my.apps.factset.com/viewer/?_app_id=central_doc_viewer&amp;_dd2=%26f%3Dsld%26c%3Dtrue%26os%3D166414%26oe%3D166421&amp;_doc_docfn=U2FsdGVkX1/6a4W3mxQwkv2zqTYuYN106xWt9lfqt1CobKv4ANLlczSfBEqnJQaevzhb1X/0DcfXaaUjK5D8LVNUaUXFp3EZNt0nLyvHrCk=&amp;center_on_screen=true&amp;float_window=true&amp;height=800&amp;positioning_strategy=center_on_screen&amp;width=950" TargetMode="External"/><Relationship Id="rId221" Type="http://schemas.openxmlformats.org/officeDocument/2006/relationships/hyperlink" Target="https://my.apps.factset.com/viewer/?_app_id=central_doc_viewer&amp;_dd2=%26f%3Dsld%26c%3Dtrue%26os%3D28496%26oe%3D28501&amp;_doc_docfn=U2FsdGVkX18Uw28dVEnI+cHgaxgKyn1krfY/Dk0HV9x3IrQzJ7RbKV2oLLdml0d9lOs3LQx6DU90epCc973K6csbzOMXy6llmT+hv9Ta4jk=&amp;center_on_screen=true&amp;float_window=true&amp;height=800&amp;positioning_strategy=center_on_screen&amp;width=950" TargetMode="External"/><Relationship Id="rId242" Type="http://schemas.openxmlformats.org/officeDocument/2006/relationships/hyperlink" Target="https://my.apps.factset.com/viewer/?_app_id=central_doc_viewer&amp;_dd2=%26f%3Dsld%26c%3Dtrue%26os%3D29485%26oe%3D29492&amp;_doc_docfn=U2FsdGVkX19WwZZ2LOVTTEDMsUj61/WTVyefU14obAOtRp+ben9wbmBCLeKKPx0tjXyVESIpEF1RTFRqTt/qPNaOPlnolp7lrK0Zp0E7lrI=&amp;center_on_screen=true&amp;float_window=true&amp;height=800&amp;positioning_strategy=center_on_screen&amp;width=950" TargetMode="External"/><Relationship Id="rId263" Type="http://schemas.openxmlformats.org/officeDocument/2006/relationships/hyperlink" Target="https://my.apps.factset.com/viewer/?_app_id=central_doc_viewer&amp;_dd2=%26f%3Dsld%26c%3Dtrue%26os%3D63803%26oe%3D63808&amp;_doc_docfn=U2FsdGVkX19qIKvBgm9F5tUFrFaWNhSq0H9CtAvI/UrxDi/TX7JbIngz083Quoh/ZF0eUreC8ZPgv9z4uKAb9mzG+3HVq+/kDBumhTTNcTw=&amp;center_on_screen=true&amp;float_window=true&amp;height=800&amp;positioning_strategy=center_on_screen&amp;width=950" TargetMode="External"/><Relationship Id="rId284" Type="http://schemas.openxmlformats.org/officeDocument/2006/relationships/hyperlink" Target="https://my.apps.factset.com/viewer/?_app_id=central_doc_viewer&amp;_dd2=%26f%3Dsld%26c%3Dtrue%26os%3D70045%26oe%3D70052&amp;_doc_docfn=U2FsdGVkX1+HrqEdHdqCHJK45N7xdAUwEcu59yEsrgovbBdnE1EIUAZ1Z9wxppuqVCvx9L3dOik3efDke/UsA0T/MiYtDA/biaeAHuvXvmk=&amp;center_on_screen=true&amp;float_window=true&amp;height=800&amp;positioning_strategy=center_on_screen&amp;width=950" TargetMode="External"/><Relationship Id="rId319" Type="http://schemas.openxmlformats.org/officeDocument/2006/relationships/hyperlink" Target="https://my.apps.factset.com/viewer/?_app_id=central_doc_viewer&amp;_dd2=%26f%3Dsld%26c%3Dtrue%26os%3D167589%26oe%3D167596&amp;_doc_docfn=U2FsdGVkX1+hsDbpmHytZ8jKOPKp5uKOYa9vffpfmoWFbXDVFiOt9FAv//5JU39n5Y0i9nXbZwMFVoJJwe7OOZDZUGhAmdzrNZpFbN+7Zyw=&amp;center_on_screen=true&amp;float_window=true&amp;height=800&amp;positioning_strategy=center_on_screen&amp;width=950" TargetMode="External"/><Relationship Id="rId37" Type="http://schemas.openxmlformats.org/officeDocument/2006/relationships/hyperlink" Target="https://my.apps.factset.com/viewer/?_app_id=central_doc_viewer&amp;_dd2=%26f%3Dsld%26c%3Dtrue%26os%3D115676%26oe%3D115682&amp;_doc_docfn=U2FsdGVkX18eqDT0dwerzO9jFpuHjupnwAv8AXvOCR9g4aLLjVJtqTKMXrlCof333DBjnue0OdzL1W1WkSkbsJ0HHGrFRtLq4mEYzJmedAs=&amp;center_on_screen=true&amp;float_window=true&amp;height=800&amp;positioning_strategy=center_on_screen&amp;width=950" TargetMode="External"/><Relationship Id="rId58" Type="http://schemas.openxmlformats.org/officeDocument/2006/relationships/hyperlink" Target="https://my.apps.factset.com/viewer/?_app_id=central_doc_viewer&amp;_dd2=%26f%3Dsld%26c%3Dtrue%26os%3D168813%26oe%3D168818&amp;_doc_docfn=U2FsdGVkX18kUbdeEEWKkwb8gQS3blu4VkY/w6PCqNuHGrhT1tdHITT+jzLkc9IFfS7I9g13RHobz0mVuPQP7aWeo5orkCGmC7bIPj1jqm0=&amp;center_on_screen=true&amp;float_window=true&amp;height=800&amp;positioning_strategy=center_on_screen&amp;width=950" TargetMode="External"/><Relationship Id="rId79" Type="http://schemas.openxmlformats.org/officeDocument/2006/relationships/hyperlink" Target="https://my.apps.factset.com/viewer/?_app_id=central_doc_viewer&amp;_dd2=%26f%3Dsld%26c%3Dtrue%26os%3D121110%26oe%3D121118&amp;_doc_docfn=U2FsdGVkX19qmJkZFNfnj7d4aleRAFbe7gdHa6UQ8R2w5aA8yMqquCuw/EdJGJNJtcENi54hapiK7xjzHqdAiYSRqz+6mom8OdvFawP5ALA=&amp;center_on_screen=true&amp;float_window=true&amp;height=800&amp;positioning_strategy=center_on_screen&amp;width=950" TargetMode="External"/><Relationship Id="rId102" Type="http://schemas.openxmlformats.org/officeDocument/2006/relationships/hyperlink" Target="https://my.apps.factset.com/viewer/?_app_id=central_doc_viewer&amp;_dd2=%26f%3Dsld%26c%3Dtrue%26os%3D58730%26oe%3D58734&amp;_doc_docfn=U2FsdGVkX1/HqkZOCkq6PwO7qZadtRd5RwzeuBQSiUIMJXXbW/wjErOpA3QeWgJn4kw+hMHLNndzGFnjuXp3NNsDhO0RmoQWEmOl4NjT7ak=&amp;center_on_screen=true&amp;float_window=true&amp;height=800&amp;positioning_strategy=center_on_screen&amp;width=950" TargetMode="External"/><Relationship Id="rId123" Type="http://schemas.openxmlformats.org/officeDocument/2006/relationships/hyperlink" Target="https://my.apps.factset.com/viewer/?_app_id=central_doc_viewer&amp;_dd2=%26f%3Dsld%26c%3Dtrue%26os%3D165387%26oe%3D165394&amp;_doc_docfn=U2FsdGVkX19Hjg85hTKU+EPYFUdw9rNlYTpVR+16x1jO74GaFrpKDC6jiYyPK14Usyr6QGqh2astRo1KiMkmLJcB0QjPQmqeZ+L2vJC4B+w=&amp;center_on_screen=true&amp;float_window=true&amp;height=800&amp;positioning_strategy=center_on_screen&amp;width=950" TargetMode="External"/><Relationship Id="rId144" Type="http://schemas.openxmlformats.org/officeDocument/2006/relationships/hyperlink" Target="https://my.apps.factset.com/viewer/?_app_id=central_doc_viewer&amp;_dd2=%26f%3Dsld%26c%3Dtrue%26os%3D61586%26oe%3D61593&amp;_doc_docfn=U2FsdGVkX1+I6E8R+kaym1Rr3fzjYwbRCWqkoofD9OJndZVW0+smsyzQlquW512kzJLlmHEBjp6oFrQGh4uFzZ/oLlnYp4nCqf2urNW0rXs=&amp;center_on_screen=true&amp;float_window=true&amp;height=800&amp;positioning_strategy=center_on_screen&amp;width=950" TargetMode="External"/><Relationship Id="rId330" Type="http://schemas.openxmlformats.org/officeDocument/2006/relationships/hyperlink" Target="https://my.apps.factset.com/viewer/?_app_id=central_doc_viewer&amp;_dd2=%26f%3Dsld%26c%3Dtrue%26os%3D157872%26oe%3D157878&amp;_doc_docfn=U2FsdGVkX18NU3mJNs7W3d86JFyRL4Xg3IzdX9Yb3qAgkm70FMk+4clHCMsGwzO9pT1J0Y5k/VdCbFzpN2MQDQXLLyZP6cbP1OC944Wew44=&amp;center_on_screen=true&amp;float_window=true&amp;height=800&amp;positioning_strategy=center_on_screen&amp;width=950" TargetMode="External"/><Relationship Id="rId90" Type="http://schemas.openxmlformats.org/officeDocument/2006/relationships/hyperlink" Target="https://my.apps.factset.com/viewer/?_app_id=central_doc_viewer&amp;_dd2=%26f%3Dsld%26c%3Dtrue%26os%3D56801%26oe%3D56807&amp;_doc_docfn=U2FsdGVkX1+vw77rNXFY5z6wDqSXz//HMMSkzNId6EC1WZVLLBLiB2a95LkU8Z2zOmhCQBVWSNORZQ0SJ4ku14OpCQ9AHnh2Sn1HXeF4lX8=&amp;center_on_screen=true&amp;float_window=true&amp;height=800&amp;positioning_strategy=center_on_screen&amp;width=950" TargetMode="External"/><Relationship Id="rId165" Type="http://schemas.openxmlformats.org/officeDocument/2006/relationships/hyperlink" Target="https://my.apps.factset.com/viewer/?_app_id=central_doc_viewer&amp;_dd2=%26f%3Dsld%26c%3Dtrue%26os%3D21716%26oe%3D21723&amp;_doc_docfn=U2FsdGVkX1+3U8UBc7S/Yu++MAy0g9uECSfb5naILUgFj0c8oVAFT45JOUf+tv1TpagTw/sm6C7be1RMh7sqXHqrlMT6e/tydbQbKcS/AtY=&amp;center_on_screen=true&amp;float_window=true&amp;height=800&amp;positioning_strategy=center_on_screen&amp;width=950" TargetMode="External"/><Relationship Id="rId186" Type="http://schemas.openxmlformats.org/officeDocument/2006/relationships/hyperlink" Target="https://my.apps.factset.com/viewer/?_app_id=central_doc_viewer&amp;_dd2=%26f%3Dsld%26c%3Dtrue%26os%3D50113%26oe%3D50123&amp;_doc_docfn=U2FsdGVkX1/cmI/TgO872SJ1VJaFBiWq7SKpsQ9WSpPfl3hRgUOhTna9Pw58+U053U0FR8LEM2uSkw+tR9QV2buE3+RTchgYXLc7kZP4gdM=&amp;center_on_screen=true&amp;float_window=true&amp;height=800&amp;positioning_strategy=center_on_screen&amp;width=950" TargetMode="External"/><Relationship Id="rId351" Type="http://schemas.openxmlformats.org/officeDocument/2006/relationships/hyperlink" Target="https://my.apps.factset.com/viewer/?_app_id=central_doc_viewer&amp;_dd2=%26f%3Dsld%26c%3Dtrue%26os%3D160771%26oe%3D160777&amp;_doc_docfn=U2FsdGVkX1+GhOX4sbZppgg5wHzhbtLKvlYQFQvMlPvSYOAYOswDsZoRTgcCnWp8pTrSJumXo7IdmSOLX5tQz0u7MHnCAcMSjQJGwwUz1cY=&amp;center_on_screen=true&amp;float_window=true&amp;height=800&amp;positioning_strategy=center_on_screen&amp;width=950" TargetMode="External"/><Relationship Id="rId372" Type="http://schemas.openxmlformats.org/officeDocument/2006/relationships/hyperlink" Target="https://my.apps.factset.com/viewer/?_app_id=central_doc_viewer&amp;_dd2=%26f%3Dsld%26c%3Dtrue%26os%3D163845%26oe%3D163852&amp;_doc_docfn=U2FsdGVkX1+lkYXoQlHanCOPB/8XqmZhaPInsaQ7Uc7yZozJhHxdN7ouvh5YHnxeEKftTbPcB8QArqBvfFesiBzMK3pCIiSKS3Zpvml8VPo=&amp;center_on_screen=true&amp;float_window=true&amp;height=800&amp;positioning_strategy=center_on_screen&amp;width=950" TargetMode="External"/><Relationship Id="rId211" Type="http://schemas.openxmlformats.org/officeDocument/2006/relationships/hyperlink" Target="https://my.apps.factset.com/viewer/?_app_id=central_doc_viewer&amp;_dd2=%26f%3Dsld%26c%3Dtrue%26os%3D57159%26oe%3D57164&amp;_doc_docfn=U2FsdGVkX1/dmkIIHzy1yU5NSZwGJVm+qLvlZLFPLmLVdWgfLWALbZOh2wcvfUEVaz85CXPsBNtImUr7VSTUzwIxkMcfCjfTCZbxJBymmfM=&amp;center_on_screen=true&amp;float_window=true&amp;height=800&amp;positioning_strategy=center_on_screen&amp;width=950" TargetMode="External"/><Relationship Id="rId232" Type="http://schemas.openxmlformats.org/officeDocument/2006/relationships/hyperlink" Target="https://my.apps.factset.com/viewer/?_app_id=central_doc_viewer&amp;_dd2=%26f%3Dsld%26c%3Dtrue%26os%3D62936%26oe%3D62943&amp;_doc_docfn=U2FsdGVkX1/3w0Um4QWN7F3dHvBH2yA/Oddr9Q8GpVrI++kccGKggvVJncQiqxDA/QERLgIko/XRjWOMyCfZ5B62JRc1W6UmkMONONGHwqw=&amp;center_on_screen=true&amp;float_window=true&amp;height=800&amp;positioning_strategy=center_on_screen&amp;width=950" TargetMode="External"/><Relationship Id="rId253" Type="http://schemas.openxmlformats.org/officeDocument/2006/relationships/hyperlink" Target="https://my.apps.factset.com/viewer/?_app_id=central_doc_viewer&amp;_dd2=%26f%3Dsld%26c%3Dtrue%26os%3D30212%26oe%3D30218&amp;_doc_docfn=U2FsdGVkX1/CMCgwKiWGi77kXVF4OQufAk/gelq28a5w2lQ+EnbIB5IOKBP0yZB7/PHkELl6TVNUH3u85lGXWWYHL26aZx8GVcFfkfPYp8c=&amp;center_on_screen=true&amp;float_window=true&amp;height=800&amp;positioning_strategy=center_on_screen&amp;width=950" TargetMode="External"/><Relationship Id="rId274" Type="http://schemas.openxmlformats.org/officeDocument/2006/relationships/hyperlink" Target="https://my.apps.factset.com/viewer/?_app_id=central_doc_viewer&amp;_dd2=%26f%3Dsld%26c%3Dtrue%26os%3D65313%26oe%3D65319&amp;_doc_docfn=U2FsdGVkX1+LTTaBPzTM9UAbdeo3qW3uzyVvkKJvMRR5ju1wQDAE3MGBB/7yPK+xQKJSSFznR3e9fL5lxfeqVSHaAbPZP46cB8uzGRyEuyo=&amp;center_on_screen=true&amp;float_window=true&amp;height=800&amp;positioning_strategy=center_on_screen&amp;width=950" TargetMode="External"/><Relationship Id="rId295" Type="http://schemas.openxmlformats.org/officeDocument/2006/relationships/hyperlink" Target="https://my.apps.factset.com/viewer/?_app_id=central_doc_viewer&amp;_dd2=%26f%3Dsld%26c%3Dtrue%26os%3D64724%26oe%3D64726&amp;_doc_docfn=U2FsdGVkX19lsCGyPsh/m8iH4cOsVocH1oa6P7VvSl9szHis9MZkhBleJimRGrGfNFTPAakKJwO8iy3fA17Ja+EvgZj+Q/kWhRLVPH8rZaQ=&amp;center_on_screen=true&amp;float_window=true&amp;height=800&amp;positioning_strategy=center_on_screen&amp;width=950" TargetMode="External"/><Relationship Id="rId309" Type="http://schemas.openxmlformats.org/officeDocument/2006/relationships/hyperlink" Target="https://my.apps.factset.com/viewer/?_app_id=central_doc_viewer&amp;_dd2=%26f%3Dsld%26c%3Dtrue%26os%3D60080%26oe%3D60089&amp;_doc_docfn=U2FsdGVkX1+rI3oS7+ovYTFw6xynJVmoeGTWLXum0NCqVrBRlNKSkGSDrIfCy6NAEN1KJ2KaeLvq9mPaRLu9TVAOXIvKRz8Jmx3lj0AWn/s=&amp;center_on_screen=true&amp;float_window=true&amp;height=800&amp;positioning_strategy=center_on_screen&amp;width=950" TargetMode="External"/><Relationship Id="rId27" Type="http://schemas.openxmlformats.org/officeDocument/2006/relationships/hyperlink" Target="https://my.apps.factset.com/viewer/?_app_id=central_doc_viewer&amp;_dd2=%26f%3Dsld%26c%3Dtrue%26os%3D113932%26oe%3D113938&amp;_doc_docfn=U2FsdGVkX18mA0HeXISxZcIYB0cnOn8L0iCtDQc1g2nVOmOOOlKjj9POSxwXkIA2uTpu3GMafSsvdDACjp24SWh/itTJyBhyzJuyWKZj764=&amp;center_on_screen=true&amp;float_window=true&amp;height=800&amp;positioning_strategy=center_on_screen&amp;width=950" TargetMode="External"/><Relationship Id="rId48" Type="http://schemas.openxmlformats.org/officeDocument/2006/relationships/hyperlink" Target="https://my.apps.factset.com/viewer/?_app_id=central_doc_viewer&amp;_dd2=%26f%3Dsld%26c%3Dtrue%26os%3D54265%26oe%3D54268&amp;_doc_docfn=U2FsdGVkX19yWLpcfQt3n8AfDPcV/ybOh7kDnIAMbrnw0MQNTnR2qdv7/pfVssk0P8m96dUxiFTl8+GvolW9Op9cwi8mQtTlW9sIgLuZRiU=&amp;center_on_screen=true&amp;float_window=true&amp;height=800&amp;positioning_strategy=center_on_screen&amp;width=950" TargetMode="External"/><Relationship Id="rId69" Type="http://schemas.openxmlformats.org/officeDocument/2006/relationships/hyperlink" Target="https://my.apps.factset.com/viewer/?_app_id=central_doc_viewer&amp;_dd2=%26f%3Dsld%26c%3Dtrue%26os%3D120113%26oe%3D120119&amp;_doc_docfn=U2FsdGVkX19oJL3l/h4ARU1/8hn9mDWAOq/FWvplx4Vj9y8F1Of/f/++ij0hVG1S7qrBy2DK0chNiJAk9FjPZRbu75r9s7oTkfsdk93IYZU=&amp;center_on_screen=true&amp;float_window=true&amp;height=800&amp;positioning_strategy=center_on_screen&amp;width=950" TargetMode="External"/><Relationship Id="rId113" Type="http://schemas.openxmlformats.org/officeDocument/2006/relationships/hyperlink" Target="https://my.apps.factset.com/viewer/?_app_id=central_doc_viewer&amp;_dd2=%26f%3Dsld%26c%3Dtrue%26os%3D120988%26oe%3D120994&amp;_doc_docfn=U2FsdGVkX19443H9uWxCWzmmgMfUAu0jD8cERoV8lBL2EDOC/iJ8+NQJNlt0NnIfVyQkyR1vnnPLQIoWsaCNED8z1jSRc1FM3heWRPOamyA=&amp;center_on_screen=true&amp;float_window=true&amp;height=800&amp;positioning_strategy=center_on_screen&amp;width=950" TargetMode="External"/><Relationship Id="rId134" Type="http://schemas.openxmlformats.org/officeDocument/2006/relationships/hyperlink" Target="https://my.apps.factset.com/viewer/?_app_id=central_doc_viewer&amp;_dd2=%26f%3Dsld%26c%3Dtrue%26os%3D166794%26oe%3D166800&amp;_doc_docfn=U2FsdGVkX18g07pBcrTirW9uJGjeCouBo8Z8iDZfF2RzLmtXLt/0IG8SdkoI120qOI4kS8yFhuj/Z8FODJk7bxse03zCkV8LQLLg/JaB8LA=&amp;center_on_screen=true&amp;float_window=true&amp;height=800&amp;positioning_strategy=center_on_screen&amp;width=950" TargetMode="External"/><Relationship Id="rId320" Type="http://schemas.openxmlformats.org/officeDocument/2006/relationships/hyperlink" Target="https://my.apps.factset.com/viewer/?_app_id=central_doc_viewer&amp;_dd2=%26f%3Dsld%26c%3Dtrue%26os%3D167811%26oe%3D167818&amp;_doc_docfn=U2FsdGVkX18LoCwd73wq1XeTexT6gDbIu11970kFqZ495DOnoQ17GwQqHutaLByciyrzSADfTiveVrpx+Aj4Xg0xrVTafVkkctIknpOMOSE=&amp;center_on_screen=true&amp;float_window=true&amp;height=800&amp;positioning_strategy=center_on_screen&amp;width=950" TargetMode="External"/><Relationship Id="rId80" Type="http://schemas.openxmlformats.org/officeDocument/2006/relationships/hyperlink" Target="https://my.apps.factset.com/viewer/?_app_id=central_doc_viewer&amp;_dd2=%26f%3Dsld%26c%3Dtrue%26os%3D121303%26oe%3D121311&amp;_doc_docfn=U2FsdGVkX1+CL2Kfi9RrCqgFrz+AoqfRx18GFQkMYZSzkpFjXOH4DVQVM9ZlB+Ip78hWMQerKEHYUwYaKpmqTyRRJsyKYyyKuXZH/lvNRW4=&amp;center_on_screen=true&amp;float_window=true&amp;height=800&amp;positioning_strategy=center_on_screen&amp;width=950" TargetMode="External"/><Relationship Id="rId155" Type="http://schemas.openxmlformats.org/officeDocument/2006/relationships/hyperlink" Target="https://my.apps.factset.com/viewer/?_app_id=central_doc_viewer&amp;_dd2=%26f%3Dsld%26c%3Dtrue%26os%3D51787%26oe%3D51795&amp;_doc_docfn=U2FsdGVkX19YIsZs9Cz2cEQSS2CptVckpTsgq1zmSPHifpG4WkrfiUPQHKryH5m1fxzRsyLb5ti5xyB5YgSSlUbD8vzw3jKg206BrL3myRs=&amp;center_on_screen=true&amp;float_window=true&amp;height=800&amp;positioning_strategy=center_on_screen&amp;width=950" TargetMode="External"/><Relationship Id="rId176" Type="http://schemas.openxmlformats.org/officeDocument/2006/relationships/hyperlink" Target="https://my.apps.factset.com/viewer/?_app_id=central_doc_viewer&amp;_dd2=%26f%3Dsld%26c%3Dtrue%26os%3D24031%26oe%3D24037&amp;_doc_docfn=U2FsdGVkX19s9fF0xfuznUM+At74Orj9ZejnzWsJQyyO/yAPHx1//38VNBpVelMqwVuFM8R8cxO5lN5LhuOhXcsmY4/Sc0b0NvVciYjnxlo=&amp;center_on_screen=true&amp;float_window=true&amp;height=800&amp;positioning_strategy=center_on_screen&amp;width=950" TargetMode="External"/><Relationship Id="rId197" Type="http://schemas.openxmlformats.org/officeDocument/2006/relationships/hyperlink" Target="https://my.apps.factset.com/viewer/?_app_id=central_doc_viewer&amp;_dd2=%26f%3Dsld%26c%3Dtrue%26os%3D26529%26oe%3D26535&amp;_doc_docfn=U2FsdGVkX19/ND7A69sH2rNnM6903NeXN0HzkSLGMEgBT7duDSDsH3R7wdZNL/qQpYaQshmsa/SsV2K9HZxmB41vDwI8cUDCIxnQX1nVWmc=&amp;center_on_screen=true&amp;float_window=true&amp;height=800&amp;positioning_strategy=center_on_screen&amp;width=950" TargetMode="External"/><Relationship Id="rId341" Type="http://schemas.openxmlformats.org/officeDocument/2006/relationships/hyperlink" Target="https://my.apps.factset.com/viewer/?_app_id=central_doc_viewer&amp;_dd2=%26f%3Dsld%26c%3Dtrue%26os%3D159707%26oe%3D159710&amp;_doc_docfn=U2FsdGVkX1+y613bs1Q6oFLvBKm3CTZLmVEHE3HRINX7M2R6QD8F+2TmhvBKtlklGfq9syhhplEHUJRzZNwrvU16QORixP/XhBM5ug/2kN0=&amp;center_on_screen=true&amp;float_window=true&amp;height=800&amp;positioning_strategy=center_on_screen&amp;width=950" TargetMode="External"/><Relationship Id="rId362" Type="http://schemas.openxmlformats.org/officeDocument/2006/relationships/hyperlink" Target="https://my.apps.factset.com/viewer/?_app_id=central_doc_viewer&amp;_dd2=%26f%3Dsld%26c%3Dtrue%26os%3D75598%26oe%3D75603&amp;_doc_docfn=U2FsdGVkX1/JUnxYK73DgV5j4ClMymrW+TYUChmKP5T1vdAxqPqPtA/x3ZRjG851xVfN3O2bbSpQGcmaaWbegcmc30NcgLsv4KOTo8zGAjY=&amp;center_on_screen=true&amp;float_window=true&amp;height=800&amp;positioning_strategy=center_on_screen&amp;width=950" TargetMode="External"/><Relationship Id="rId201" Type="http://schemas.openxmlformats.org/officeDocument/2006/relationships/hyperlink" Target="https://my.apps.factset.com/viewer/?_app_id=central_doc_viewer&amp;_dd2=%26f%3Dsld%26c%3Dtrue%26os%3D59734%26oe%3D59740&amp;_doc_docfn=U2FsdGVkX1/vfXYS/ejIwO/QLQ3NbO2oK6ScEGi/vTOG/I/zNo6ylkuXJ2YfJ3HkkxEFREkvDHq46jYNYiGD9IMrKTBm37fvL5KPabScBB4=&amp;center_on_screen=true&amp;float_window=true&amp;height=800&amp;positioning_strategy=center_on_screen&amp;width=950" TargetMode="External"/><Relationship Id="rId222" Type="http://schemas.openxmlformats.org/officeDocument/2006/relationships/hyperlink" Target="https://my.apps.factset.com/viewer/?_app_id=central_doc_viewer&amp;_dd2=%26f%3Dsld%26c%3Dtrue%26os%3D26782%26oe%3D26787&amp;_doc_docfn=U2FsdGVkX19FN7avGQnJ8VhW4bP5NlP9td+g2Z4pd8iR6E16RRR0LWUQbl/A5WCu2sKB5MKyk2YyhCLpjjiuQ9UzNKKEeUeijB0OdaZEtlI=&amp;center_on_screen=true&amp;float_window=true&amp;height=800&amp;positioning_strategy=center_on_screen&amp;width=950" TargetMode="External"/><Relationship Id="rId243" Type="http://schemas.openxmlformats.org/officeDocument/2006/relationships/hyperlink" Target="https://my.apps.factset.com/viewer/?_app_id=central_doc_viewer&amp;_dd2=%26f%3Dsld%26c%3Dtrue%26os%3D58818%26oe%3D58823&amp;_doc_docfn=U2FsdGVkX19VhTelgO1FkaG4twez6tkp6UOebRWT585b+03nPLwD6bT1q65v6Iayp+1i+Aec3AiiCTS6JQtTJ84jOHwDkrWr0JlCFpithFU=&amp;center_on_screen=true&amp;float_window=true&amp;height=800&amp;positioning_strategy=center_on_screen&amp;width=950" TargetMode="External"/><Relationship Id="rId264" Type="http://schemas.openxmlformats.org/officeDocument/2006/relationships/hyperlink" Target="https://my.apps.factset.com/viewer/?_app_id=central_doc_viewer&amp;_dd2=%26f%3Dsld%26c%3Dtrue%26os%3D1069634%26oe%3D1069641&amp;_doc_docfn=U2FsdGVkX18cMzIdAU5aFIr+rzYKrazRbHmkFHHLBM4j4UpwyRQQEuS670kPstWo8P1DyFVDD4Ezj4fcYD7JH7YnVqYNKUBcuvg4/QDBLcE=&amp;center_on_screen=true&amp;float_window=true&amp;height=800&amp;positioning_strategy=center_on_screen&amp;width=950" TargetMode="External"/><Relationship Id="rId285" Type="http://schemas.openxmlformats.org/officeDocument/2006/relationships/hyperlink" Target="https://my.apps.factset.com/viewer/?_app_id=central_doc_viewer&amp;_dd2=%26f%3Dsld%26c%3Dtrue%26os%3D61070%26oe%3D61081&amp;_doc_docfn=U2FsdGVkX1/wUIoi/OHRt8/IQO7YpfHfrUVkahuLVI/MWH2Ni7KBXjFZGPDsUy+erGantHkYrtOlkoGN5n6YhlZdPddJfnm4drDvF0HD8Ac=&amp;center_on_screen=true&amp;float_window=true&amp;height=800&amp;positioning_strategy=center_on_screen&amp;width=950" TargetMode="External"/><Relationship Id="rId17" Type="http://schemas.openxmlformats.org/officeDocument/2006/relationships/hyperlink" Target="https://my.apps.factset.com/viewer/?_app_id=central_doc_viewer&amp;_dd2=%26f%3Dsld%26c%3Dtrue%26os%3D111801%26oe%3D111808&amp;_doc_docfn=U2FsdGVkX19CuMnvjp5Q8laYKkpENV7TiiIz/jmX1DAY+/Dehn2ZgQ/ai9fzFVWG3GfkmNefk6JO71ULbQzcKZuu+EwybEFfz1To449J2RM=&amp;center_on_screen=true&amp;float_window=true&amp;height=800&amp;positioning_strategy=center_on_screen&amp;width=950" TargetMode="External"/><Relationship Id="rId38" Type="http://schemas.openxmlformats.org/officeDocument/2006/relationships/hyperlink" Target="https://my.apps.factset.com/viewer/?_app_id=central_doc_viewer&amp;_dd2=%26f%3Dsld%26c%3Dtrue%26os%3D115873%26oe%3D115879&amp;_doc_docfn=U2FsdGVkX1/uVbl6sar5AZllJao3Rj38xEB9cTiW+zHFJ98rb7nz4LGWHH9hGcfsfKhXn3jLjsfk34LO+mRFx0K/YsUXz+fopjpF5cZ/Ytc=&amp;center_on_screen=true&amp;float_window=true&amp;height=800&amp;positioning_strategy=center_on_screen&amp;width=950" TargetMode="External"/><Relationship Id="rId59" Type="http://schemas.openxmlformats.org/officeDocument/2006/relationships/hyperlink" Target="https://my.apps.factset.com/viewer/?_app_id=central_doc_viewer&amp;_dd2=%26f%3Dsld%26c%3Dtrue%26os%3D114200%26oe%3D114205&amp;_doc_docfn=U2FsdGVkX1+Z3F8OtaFehzT8p5JJo8tTczlIs6WxybZBYsJ2oBcFyONhZdsZLGFPKSeWmZwxo+WTqxfOoDd8RES//XIrPo/w/ncZfiQZ4TI=&amp;center_on_screen=true&amp;float_window=true&amp;height=800&amp;positioning_strategy=center_on_screen&amp;width=950" TargetMode="External"/><Relationship Id="rId103" Type="http://schemas.openxmlformats.org/officeDocument/2006/relationships/hyperlink" Target="https://my.apps.factset.com/viewer/?_app_id=central_doc_viewer&amp;_dd2=%26f%3Dsld%26c%3Dtrue%26os%3D123965%26oe%3D123971&amp;_doc_docfn=U2FsdGVkX18hhiVY41zA1bYdG5tAzRNh5j6+WarlALgCkSjRXTwRVf9CE26LXXEsEcDLKCE4Ibv3Z/j1ZDUjaMJL0ha32Khq2rkk5d297ig=&amp;center_on_screen=true&amp;float_window=true&amp;height=800&amp;positioning_strategy=center_on_screen&amp;width=950" TargetMode="External"/><Relationship Id="rId124" Type="http://schemas.openxmlformats.org/officeDocument/2006/relationships/hyperlink" Target="https://my.apps.factset.com/viewer/?_app_id=central_doc_viewer&amp;_dd2=%26f%3Dsld%26c%3Dtrue%26os%3D287066%26oe%3D287071&amp;_doc_docfn=U2FsdGVkX18dNMfaGdqKhAPe+6w61YTkXXNHcq6QXAQTccZEBVp4urqKAaYGhp2R+6hSWK73cNSP+lGiA5PrK9qcmAtLTwvPaKkVUTQP32w=&amp;center_on_screen=true&amp;float_window=true&amp;height=800&amp;positioning_strategy=center_on_screen&amp;width=950" TargetMode="External"/><Relationship Id="rId310" Type="http://schemas.openxmlformats.org/officeDocument/2006/relationships/hyperlink" Target="https://my.apps.factset.com/viewer/?_app_id=central_doc_viewer&amp;_dd2=%26f%3Dsld%26c%3Dtrue%26os%3D36111%26oe%3D36116&amp;_doc_docfn=U2FsdGVkX1+7XJVH6I1NV3lDwKJsrjKPOcPdnYT4Hx2F2x+ITsxDlHzYrWNL2i42OqB3wkKluvmyBRU20tQRU+rronKcNKzs9wQoOlM9Zpw=&amp;center_on_screen=true&amp;float_window=true&amp;height=800&amp;positioning_strategy=center_on_screen&amp;width=950" TargetMode="External"/><Relationship Id="rId70" Type="http://schemas.openxmlformats.org/officeDocument/2006/relationships/hyperlink" Target="https://my.apps.factset.com/viewer/?_app_id=central_doc_viewer&amp;_dd2=%26f%3Dsld%26c%3Dtrue%26os%3D171224%26oe%3D171230&amp;_doc_docfn=U2FsdGVkX1/5VZCGyhGfSNDurcYZkJE/wt9nX3u0tfgMS5p5L9mvONb63jogNUawvxhY6tNEMYKwmqwsJ668Bt2z8AXCCL1J70esMCDp5y4=&amp;center_on_screen=true&amp;float_window=true&amp;height=800&amp;positioning_strategy=center_on_screen&amp;width=950" TargetMode="External"/><Relationship Id="rId91" Type="http://schemas.openxmlformats.org/officeDocument/2006/relationships/hyperlink" Target="https://my.apps.factset.com/viewer/?_app_id=central_doc_viewer&amp;_dd2=%26f%3Dsld%26c%3Dtrue%26os%3D122138%26oe%3D122144&amp;_doc_docfn=U2FsdGVkX1+cgk+PI1ETB5VAhxi4ADQgq/4UMGAe/QraW2ZoQoALT9bdaY4sHik0vJfdLgdyWcM59yupZ+Mq4PIzJtG9DAEYi5Ail8cSufs=&amp;center_on_screen=true&amp;float_window=true&amp;height=800&amp;positioning_strategy=center_on_screen&amp;width=950" TargetMode="External"/><Relationship Id="rId145" Type="http://schemas.openxmlformats.org/officeDocument/2006/relationships/hyperlink" Target="https://my.apps.factset.com/viewer/?_app_id=central_doc_viewer&amp;_dd2=%26f%3Dsld%26c%3Dtrue%26os%3D53035%26oe%3D53046&amp;_doc_docfn=U2FsdGVkX19K2hO8ZLNeLPBIXDakQbyzLxVc5JyejLBDhhoeuUkqGL4/dS1i+sXjdZb2XPiGVboT08IcUW6Eflj6MhGvwIk4YVYZjdWzoJ0=&amp;center_on_screen=true&amp;float_window=true&amp;height=800&amp;positioning_strategy=center_on_screen&amp;width=950" TargetMode="External"/><Relationship Id="rId166" Type="http://schemas.openxmlformats.org/officeDocument/2006/relationships/hyperlink" Target="https://my.apps.factset.com/viewer/?_app_id=central_doc_viewer&amp;_dd2=%26f%3Dsld%26c%3Dtrue%26os%3D52706%26oe%3D52713&amp;_doc_docfn=U2FsdGVkX1+10bhSjUHGQpUTMmZgk0fK54Gm1cVGOoE8sdmJXww/QNw/aGamsCdSytLwzsF/sd1aljp+DLjZJsn/VpnMDaBgII8Yd1FYL8E=&amp;center_on_screen=true&amp;float_window=true&amp;height=800&amp;positioning_strategy=center_on_screen&amp;width=950" TargetMode="External"/><Relationship Id="rId187" Type="http://schemas.openxmlformats.org/officeDocument/2006/relationships/hyperlink" Target="https://my.apps.factset.com/viewer/?_app_id=central_doc_viewer&amp;_dd2=%26f%3Dsld%26c%3Dtrue%26os%3D25999%26oe%3D26005&amp;_doc_docfn=U2FsdGVkX1+LN+e/LXT9YvWJYWV96nTYD4dQOLpklvUUhc3S8i/Eh6YW5EbGd4FcjTNFV/ePfaGTBA0nqcPJyow9Cl4e9rp2RAz8SJKBHsQ=&amp;center_on_screen=true&amp;float_window=true&amp;height=800&amp;positioning_strategy=center_on_screen&amp;width=950" TargetMode="External"/><Relationship Id="rId331" Type="http://schemas.openxmlformats.org/officeDocument/2006/relationships/hyperlink" Target="https://my.apps.factset.com/viewer/?_app_id=central_doc_viewer&amp;_dd2=%26f%3Dsld%26c%3Dtrue%26os%3D158086%26oe%3D158092&amp;_doc_docfn=U2FsdGVkX1/U9J9+Rz3UkBA517a94x4A1gC9y62WRDQRTtZKNLi3mk25xyBzidUfnqYWJFS5m+YU+YNolCk+JJwqtdJfw1ZYiuozqEjg0R4=&amp;center_on_screen=true&amp;float_window=true&amp;height=800&amp;positioning_strategy=center_on_screen&amp;width=950" TargetMode="External"/><Relationship Id="rId352" Type="http://schemas.openxmlformats.org/officeDocument/2006/relationships/hyperlink" Target="https://my.apps.factset.com/viewer/?_app_id=central_doc_viewer&amp;_dd2=%26f%3Dsld%26c%3Dtrue%26os%3D160971%26oe%3D160977&amp;_doc_docfn=U2FsdGVkX19zGsb4aZmZvllaKc5WAfKedjBuVI+wTv15V8IUUupJJipHlX8En5l8ITYxHy1SHY1NGH/ruOpoOwQNRB7xPgUvM+GNUWy2yTE=&amp;center_on_screen=true&amp;float_window=true&amp;height=800&amp;positioning_strategy=center_on_screen&amp;width=950" TargetMode="External"/><Relationship Id="rId373" Type="http://schemas.openxmlformats.org/officeDocument/2006/relationships/hyperlink" Target="https://my.apps.factset.com/viewer/?_app_id=central_doc_viewer&amp;_dd2=%26f%3Dsld%26c%3Dtrue%26os%3D285520%26oe%3D285528&amp;_doc_docfn=U2FsdGVkX1+cOVx8jzZTKZQioUhJO0O5yEaQvpzP7JsCRS4VqGP2DCsa0YFIi/HVITvkGUbq6o9b3YlBE0rnorM6kcukiCFwj5Fx1hDojhE=&amp;center_on_screen=true&amp;float_window=true&amp;height=800&amp;positioning_strategy=center_on_screen&amp;width=950" TargetMode="External"/><Relationship Id="rId1" Type="http://schemas.openxmlformats.org/officeDocument/2006/relationships/hyperlink" Target="https://my.apps.factset.com/viewer/?_app_id=central_doc_viewer&amp;_dd2=%26f%3Dsld%26c%3Dtrue%26os%3D111111%26oe%3D111117&amp;_doc_docfn=U2FsdGVkX19JP69hgSfMrfbfsoveXxQGCPQoCbxybBx29s54h3aJ/j+6Cs7biqJGVRA5wql8WOFydfpgaZhbMNSvLXaiSOp9n23snEIu5Cc=&amp;center_on_screen=true&amp;float_window=true&amp;height=800&amp;positioning_strategy=center_on_screen&amp;width=950" TargetMode="External"/><Relationship Id="rId212" Type="http://schemas.openxmlformats.org/officeDocument/2006/relationships/hyperlink" Target="https://my.apps.factset.com/viewer/?_app_id=central_doc_viewer&amp;_dd2=%26f%3Dsld%26c%3Dtrue%26os%3D57362%26oe%3D57367&amp;_doc_docfn=U2FsdGVkX1+nzmviHNoyNLyTSUeHj/cxl8qDcafhcIh1Y0iabq2xCv5/HVTv7EjKobrD7oHI8lRxA/ug/ZaUvXrqHjbKk7r6P65f3YYUU0k=&amp;center_on_screen=true&amp;float_window=true&amp;height=800&amp;positioning_strategy=center_on_screen&amp;width=950" TargetMode="External"/><Relationship Id="rId233" Type="http://schemas.openxmlformats.org/officeDocument/2006/relationships/hyperlink" Target="https://my.apps.factset.com/viewer/?_app_id=central_doc_viewer&amp;_dd2=%26f%3Dsld%26c%3Dtrue%26os%3D66248%26oe%3D66255&amp;_doc_docfn=U2FsdGVkX1/8kWUTOlP6Kl8qIxAG0a9ijHUO7k+6JJGfEyKycFfmsrlhogawrTGyKmxKT90AhdcHiWQrIwFqdhTx94G6LFrLAk0juLs0R0g=&amp;center_on_screen=true&amp;float_window=true&amp;height=800&amp;positioning_strategy=center_on_screen&amp;width=950" TargetMode="External"/><Relationship Id="rId254" Type="http://schemas.openxmlformats.org/officeDocument/2006/relationships/hyperlink" Target="https://my.apps.factset.com/viewer/?_app_id=central_doc_viewer&amp;_dd2=%26f%3Dsld%26c%3Dtrue%26os%3D28498%26oe%3D28504&amp;_doc_docfn=U2FsdGVkX18Ajiy4kgv3IZ5cCYyx8oYESFfhDlgIRPpn3rhQ/x1xH3ywRa5EyUAumLjWHfmeQWZwONjM9cGDdnXxxqYSP0houA4S8HneVT8=&amp;center_on_screen=true&amp;float_window=true&amp;height=800&amp;positioning_strategy=center_on_screen&amp;width=950" TargetMode="External"/><Relationship Id="rId28" Type="http://schemas.openxmlformats.org/officeDocument/2006/relationships/hyperlink" Target="https://my.apps.factset.com/viewer/?_app_id=central_doc_viewer&amp;_dd2=%26f%3Dsld%26c%3Dtrue%26os%3D164976%26oe%3D164982&amp;_doc_docfn=U2FsdGVkX18bnUtsEC1PKo5FNmz1htUx96IeuhlGIqzFliOz6hO2OWLJqa7jbpZ4l1tzPuUQD9qf3bvdDQ4zV04bLAXnDT0UyYzU+X34DZE=&amp;center_on_screen=true&amp;float_window=true&amp;height=800&amp;positioning_strategy=center_on_screen&amp;width=950" TargetMode="External"/><Relationship Id="rId49" Type="http://schemas.openxmlformats.org/officeDocument/2006/relationships/hyperlink" Target="https://my.apps.factset.com/viewer/?_app_id=central_doc_viewer&amp;_dd2=%26f%3Dsld%26c%3Dtrue%26os%3D116688%26oe%3D116689&amp;_doc_docfn=U2FsdGVkX19JW6yCbXYBabhq4+NwvfIgWtBiTk39axuLGM8nOoZQbcSJUAZReB4c1eu31n/vXy2w9cI51+CYGH6cUsDstEao54JU3Yjy858=&amp;center_on_screen=true&amp;float_window=true&amp;height=800&amp;positioning_strategy=center_on_screen&amp;width=950" TargetMode="External"/><Relationship Id="rId114" Type="http://schemas.openxmlformats.org/officeDocument/2006/relationships/hyperlink" Target="https://my.apps.factset.com/viewer/?_app_id=central_doc_viewer&amp;_dd2=%26f%3Dsld%26c%3Dtrue%26os%3D60815%26oe%3D60821&amp;_doc_docfn=U2FsdGVkX1/NX2KTXVFSOSMgOguP+5J6RlvokkX5dbee+XE+FVXXRyr4E4pHHWCh9ZYkwazo92/velyUoQ0TpwjTrHC5zuOud5srS9bcTfg=&amp;center_on_screen=true&amp;float_window=true&amp;height=800&amp;positioning_strategy=center_on_screen&amp;width=950" TargetMode="External"/><Relationship Id="rId275" Type="http://schemas.openxmlformats.org/officeDocument/2006/relationships/hyperlink" Target="https://my.apps.factset.com/viewer/?_app_id=central_doc_viewer&amp;_dd2=%26f%3Dsld%26c%3Dtrue%26os%3D57176%26oe%3D57177&amp;_doc_docfn=U2FsdGVkX1/698kvXwiGBau8jJaeZNtTh16Yzg+qiP0PSeJxjhtDxjAffjaAnWXXwpM+OumC2LNAeWj6QCFn+a6ObtdZDRmhlkTBK0Fqr1g=&amp;center_on_screen=true&amp;float_window=true&amp;height=800&amp;positioning_strategy=center_on_screen&amp;width=950" TargetMode="External"/><Relationship Id="rId296" Type="http://schemas.openxmlformats.org/officeDocument/2006/relationships/hyperlink" Target="https://my.apps.factset.com/viewer/?_app_id=central_doc_viewer&amp;_dd2=%26f%3Dsld%26c%3Dtrue%26os%3D68046%26oe%3D68048&amp;_doc_docfn=U2FsdGVkX18TFVIU7hNRUJRDkfgOHkI500eOSx4RASRTQmkbY5qHZAEGfWwk6KycAyeP/HJvkXiSbse7sbgeReUOIttzZvoCCPZMjG4cbxo=&amp;center_on_screen=true&amp;float_window=true&amp;height=800&amp;positioning_strategy=center_on_screen&amp;width=950" TargetMode="External"/><Relationship Id="rId300" Type="http://schemas.openxmlformats.org/officeDocument/2006/relationships/hyperlink" Target="https://my.apps.factset.com/viewer/?_app_id=central_doc_viewer&amp;_dd2=%26f%3Dsld%26c%3Dtrue%26os%3D65018%26oe%3D65025&amp;_doc_docfn=U2FsdGVkX1+Svhz2OtEnBSYtPEU7rIY8g5WzDqArvVxMBF+j646LfERaEbDg0/gPTQ9SGBWWaZiT4wsjNyUpd6Vo2XhFOiNScOqlf/2Pq3s=&amp;center_on_screen=true&amp;float_window=true&amp;height=800&amp;positioning_strategy=center_on_screen&amp;width=950" TargetMode="External"/><Relationship Id="rId60" Type="http://schemas.openxmlformats.org/officeDocument/2006/relationships/hyperlink" Target="https://my.apps.factset.com/viewer/?_app_id=central_doc_viewer&amp;_dd2=%26f%3Dsld%26c%3Dtrue%26os%3D52714%26oe%3D52719&amp;_doc_docfn=U2FsdGVkX1/lyJPGaFp24EVmyEotAklTJLaZcVEQX0w92Nt0jJwK0QzQvYroJPS72wnI8pz1P5650ETjOuG3Q7lqR65lULiNh13paITKWAM=&amp;center_on_screen=true&amp;float_window=true&amp;height=800&amp;positioning_strategy=center_on_screen&amp;width=950" TargetMode="External"/><Relationship Id="rId81" Type="http://schemas.openxmlformats.org/officeDocument/2006/relationships/hyperlink" Target="https://my.apps.factset.com/viewer/?_app_id=central_doc_viewer&amp;_dd2=%26f%3Dsld%26c%3Dtrue%26os%3D121496%26oe%3D121504&amp;_doc_docfn=U2FsdGVkX19hzR6BPODWPq7Hai32ChhteJQUvTPrqtSfic2ycqHRyRxpRgvtGr/kh6F59yMocRLGxIhqzwA5tJRZsHo+6TeskrUeAwpt4W4=&amp;center_on_screen=true&amp;float_window=true&amp;height=800&amp;positioning_strategy=center_on_screen&amp;width=950" TargetMode="External"/><Relationship Id="rId135" Type="http://schemas.openxmlformats.org/officeDocument/2006/relationships/hyperlink" Target="https://my.apps.factset.com/viewer/?_app_id=central_doc_viewer&amp;_dd2=%26f%3Dsld%26c%3Dtrue%26os%3D167019%26oe%3D167025&amp;_doc_docfn=U2FsdGVkX1+4p0uPeYlo/ERWCIgNSbg9Y/NxQe2H5Yfnwr3W5Yt0WmlW7DHYv2k6cHolAvjypV39y993uJCi8H43AtJ9s8aXGLVnq0k7kJU=&amp;center_on_screen=true&amp;float_window=true&amp;height=800&amp;positioning_strategy=center_on_screen&amp;width=950" TargetMode="External"/><Relationship Id="rId156" Type="http://schemas.openxmlformats.org/officeDocument/2006/relationships/hyperlink" Target="https://my.apps.factset.com/viewer/?_app_id=central_doc_viewer&amp;_dd2=%26f%3Dsld%26c%3Dtrue%26os%3D55106%26oe%3D55112&amp;_doc_docfn=U2FsdGVkX1/6NO+XkWx9cwCf8XJoerDENWhaG6C98UsEmkW1s9mn9za6zwf2b4SzMr7yosDzCRcv24PEaw2RbGwx2J0B4pwWaItMnyQprmw=&amp;center_on_screen=true&amp;float_window=true&amp;height=800&amp;positioning_strategy=center_on_screen&amp;width=950" TargetMode="External"/><Relationship Id="rId177" Type="http://schemas.openxmlformats.org/officeDocument/2006/relationships/hyperlink" Target="https://my.apps.factset.com/viewer/?_app_id=central_doc_viewer&amp;_dd2=%26f%3Dsld%26c%3Dtrue%26os%3D22829%26oe%3D22834&amp;_doc_docfn=U2FsdGVkX1/dT79YKGBqlYE9g4quCtaDnoUvH6ZyoCEG0WfRu3/SmW9zl378K+FEAGJ4f3V/8DehKq1d3uWdz7qxQMgy9UQx/0vtPqr6Lbc=&amp;center_on_screen=true&amp;float_window=true&amp;height=800&amp;positioning_strategy=center_on_screen&amp;width=950" TargetMode="External"/><Relationship Id="rId198" Type="http://schemas.openxmlformats.org/officeDocument/2006/relationships/hyperlink" Target="https://my.apps.factset.com/viewer/?_app_id=central_doc_viewer&amp;_dd2=%26f%3Dsld%26c%3Dtrue%26os%3D24823%26oe%3D24829&amp;_doc_docfn=U2FsdGVkX193pVOiL1Mv7+rGHlj9VlzFAnsfmSTcdHq2YLgG2D2q5OaPuP03koBs7822bFORXQ5tEZLpLes3YJ/YBtht44MeUuX1yqzyKJM=&amp;center_on_screen=true&amp;float_window=true&amp;height=800&amp;positioning_strategy=center_on_screen&amp;width=950" TargetMode="External"/><Relationship Id="rId321" Type="http://schemas.openxmlformats.org/officeDocument/2006/relationships/hyperlink" Target="https://my.apps.factset.com/viewer/?_app_id=central_doc_viewer&amp;_dd2=%26f%3Dsld%26c%3Dtrue%26os%3D290123%26oe%3D290130&amp;_doc_docfn=U2FsdGVkX1+4JZN3NRtEzS4AsaTLXjXXYvR4oqXR/6dCXUijTRJR2BweLWuJVCfVjkYgRVlNLKkzQVvq6jxGkvArusJ+KTy6+da2w5vw4QY=&amp;center_on_screen=true&amp;float_window=true&amp;height=800&amp;positioning_strategy=center_on_screen&amp;width=950" TargetMode="External"/><Relationship Id="rId342" Type="http://schemas.openxmlformats.org/officeDocument/2006/relationships/hyperlink" Target="https://my.apps.factset.com/viewer/?_app_id=central_doc_viewer&amp;_dd2=%26f%3Dsld%26c%3Dtrue%26os%3D281378%26oe%3D281380&amp;_doc_docfn=U2FsdGVkX19CzP9BFblTmuz47DckgK9XZM+7wbSsqkes8UcUN22ZLd8lEt8sS56+/xICnMvDMVCvFknHeDPy8M81oG5IMD5/jR3ik2oYPRs=&amp;center_on_screen=true&amp;float_window=true&amp;height=800&amp;positioning_strategy=center_on_screen&amp;width=950" TargetMode="External"/><Relationship Id="rId363" Type="http://schemas.openxmlformats.org/officeDocument/2006/relationships/hyperlink" Target="https://my.apps.factset.com/viewer/?_app_id=central_doc_viewer&amp;_dd2=%26f%3Dsld%26c%3Dtrue%26os%3D76643%26oe%3D76650&amp;_doc_docfn=U2FsdGVkX1+0R1bHT4SN65IOSQgreg57CozzpIyZxMJ4ryKhiyItE/FTPBCtmPB6NuIspKyQ7+PxzwaQJ/SPtrKkcIveWPpVrAhpbcYjHc0=&amp;center_on_screen=true&amp;float_window=true&amp;height=800&amp;positioning_strategy=center_on_screen&amp;width=950" TargetMode="External"/><Relationship Id="rId202" Type="http://schemas.openxmlformats.org/officeDocument/2006/relationships/hyperlink" Target="https://my.apps.factset.com/viewer/?_app_id=central_doc_viewer&amp;_dd2=%26f%3Dsld%26c%3Dtrue%26os%3D51151%26oe%3D51161&amp;_doc_docfn=U2FsdGVkX1+aTgI8vhuqWgf20eExWsZp5+ZUX1NxSoiDFN7bMC5sA3+oQ4GmAMMphVrCw0WgvNdzAJRJuUl6O4Zzqgfx4eKois7MWJMWtqI=&amp;center_on_screen=true&amp;float_window=true&amp;height=800&amp;positioning_strategy=center_on_screen&amp;width=950" TargetMode="External"/><Relationship Id="rId223" Type="http://schemas.openxmlformats.org/officeDocument/2006/relationships/hyperlink" Target="https://my.apps.factset.com/viewer/?_app_id=central_doc_viewer&amp;_dd2=%26f%3Dsld%26c%3Dtrue%26os%3D25497%26oe%3D25498&amp;_doc_docfn=U2FsdGVkX18kVDgVNBqCVAlLI3H0+oZUptgCLe/+TJsUMqIVk2Ud8LMq6txoZbOUDfQlXVdk5jWtC0OKPvlDanZR3z8gk20GwQCiDNaP5ck=&amp;center_on_screen=true&amp;float_window=true&amp;height=800&amp;positioning_strategy=center_on_screen&amp;width=950" TargetMode="External"/><Relationship Id="rId244" Type="http://schemas.openxmlformats.org/officeDocument/2006/relationships/hyperlink" Target="https://my.apps.factset.com/viewer/?_app_id=central_doc_viewer&amp;_dd2=%26f%3Dsld%26c%3Dtrue%26os%3D59000%26oe%3D59003&amp;_doc_docfn=U2FsdGVkX1/6XUgsTD9WCbl2D919ewnnFpgfoW+O6/gx9dl9DHsbO4W2h4ap6oCA270H2nYXqFhwiMShFDT0NurVM534PBDbd8DMslTodL4=&amp;center_on_screen=true&amp;float_window=true&amp;height=800&amp;positioning_strategy=center_on_screen&amp;width=950" TargetMode="External"/><Relationship Id="rId18" Type="http://schemas.openxmlformats.org/officeDocument/2006/relationships/hyperlink" Target="https://my.apps.factset.com/viewer/?_app_id=central_doc_viewer&amp;_dd2=%26f%3Dsld%26c%3Dtrue%26os%3D50108%26oe%3D50115&amp;_doc_docfn=U2FsdGVkX18RfSkDq/s7YGsvpcYxBWTzho6w9mBoXYADycdBbKHus1+8AHJKGgnZVq2QBX02uqgU67S2s4qeOV0x/dfNz7ikyHz16ELF9Io=&amp;center_on_screen=true&amp;float_window=true&amp;height=800&amp;positioning_strategy=center_on_screen&amp;width=950" TargetMode="External"/><Relationship Id="rId39" Type="http://schemas.openxmlformats.org/officeDocument/2006/relationships/hyperlink" Target="https://my.apps.factset.com/viewer/?_app_id=central_doc_viewer&amp;_dd2=%26f%3Dsld%26c%3Dtrue%26os%3D116070%26oe%3D116076&amp;_doc_docfn=U2FsdGVkX1/bwLkSuU3rPedMwcurBHIznJq+qWol0VJp+PeBzslOshCPGTrByhqY+IsFnXqloQUbiFxSiEjUtfTavv3hyIqk5n6j9gXsPEM=&amp;center_on_screen=true&amp;float_window=true&amp;height=800&amp;positioning_strategy=center_on_screen&amp;width=950" TargetMode="External"/><Relationship Id="rId265" Type="http://schemas.openxmlformats.org/officeDocument/2006/relationships/hyperlink" Target="https://my.apps.factset.com/viewer/?_app_id=central_doc_viewer&amp;_dd2=%26f%3Dsld%26c%3Dtrue%26os%3D31219%26oe%3D31220&amp;_doc_docfn=U2FsdGVkX19Q6YSPEoJjbI3cm++IrqOCjSI+FArHYf0q2PANrL+kwlpiEBd4f1LpOPfhLhMzUKBe1F5GkgdbqiIYTHEobV7G69nde9EO5Wc=&amp;center_on_screen=true&amp;float_window=true&amp;height=800&amp;positioning_strategy=center_on_screen&amp;width=950" TargetMode="External"/><Relationship Id="rId286" Type="http://schemas.openxmlformats.org/officeDocument/2006/relationships/hyperlink" Target="https://my.apps.factset.com/viewer/?_app_id=central_doc_viewer&amp;_dd2=%26f%3Dsld%26c%3Dtrue%26os%3D37111%26oe%3D37118&amp;_doc_docfn=U2FsdGVkX1++jKGWGo9gSKf4/BarzUJGomzjgo87v/syOJ3qnHypsvFgLe2M3qGRcyxFsJmu4SMeMF2wqZK34InJqWjLlRQrOXZRknRMmxc=&amp;center_on_screen=true&amp;float_window=true&amp;height=800&amp;positioning_strategy=center_on_screen&amp;width=950" TargetMode="External"/><Relationship Id="rId50" Type="http://schemas.openxmlformats.org/officeDocument/2006/relationships/hyperlink" Target="https://my.apps.factset.com/viewer/?_app_id=central_doc_viewer&amp;_dd2=%26f%3Dsld%26c%3Dtrue%26os%3D116872%26oe%3D116875&amp;_doc_docfn=U2FsdGVkX1+zBwn+R6Y90YPOuMGgrpdzOsSlozKHamzA6oJDWW993kJUVtlaoJRor7M/sgTS77whtVvv+OmgVOMvwIcP81vzgMVtmU6ns0w=&amp;center_on_screen=true&amp;float_window=true&amp;height=800&amp;positioning_strategy=center_on_screen&amp;width=950" TargetMode="External"/><Relationship Id="rId104" Type="http://schemas.openxmlformats.org/officeDocument/2006/relationships/hyperlink" Target="https://my.apps.factset.com/viewer/?_app_id=central_doc_viewer&amp;_dd2=%26f%3Dsld%26c%3Dtrue%26os%3D124190%26oe%3D124196&amp;_doc_docfn=U2FsdGVkX19vl0v6bTiDjs3zSxY/HsYmfHpxod/2oeNTUC0a0YnDoTXAxk0MMgAHIi1nMHH2TdQBZNMRXWe1X7L46uTddCaxh34lTYLC9qU=&amp;center_on_screen=true&amp;float_window=true&amp;height=800&amp;positioning_strategy=center_on_screen&amp;width=950" TargetMode="External"/><Relationship Id="rId125" Type="http://schemas.openxmlformats.org/officeDocument/2006/relationships/hyperlink" Target="https://my.apps.factset.com/viewer/?_app_id=central_doc_viewer&amp;_dd2=%26f%3Dsld%26c%3Dtrue%26os%3D181250%26oe%3D181255&amp;_doc_docfn=U2FsdGVkX1+kxnvpIUiKtGdnhNXchTdRKJavn1WnW1GpRarlSCAk7DX+n8GSCZ50sQVuyIJzTlHPtdzp1x1mEtfKhBaYOfk2Kn1q90RYHPg=&amp;center_on_screen=true&amp;float_window=true&amp;height=800&amp;positioning_strategy=center_on_screen&amp;width=950" TargetMode="External"/><Relationship Id="rId146" Type="http://schemas.openxmlformats.org/officeDocument/2006/relationships/hyperlink" Target="https://my.apps.factset.com/viewer/?_app_id=central_doc_viewer&amp;_dd2=%26f%3Dsld%26c%3Dtrue%26os%3D28947%26oe%3D28954&amp;_doc_docfn=U2FsdGVkX1/8yAhERJfU47lPd7hCQo29XyE5pAkGnww85fpDO2tgaqmXJwRnEVYBODTwUPnbShbcGCBZVO+Z5VWh94GxIA8xojAmBaqtWCU=&amp;center_on_screen=true&amp;float_window=true&amp;height=800&amp;positioning_strategy=center_on_screen&amp;width=950" TargetMode="External"/><Relationship Id="rId167" Type="http://schemas.openxmlformats.org/officeDocument/2006/relationships/hyperlink" Target="https://my.apps.factset.com/viewer/?_app_id=central_doc_viewer&amp;_dd2=%26f%3Dsld%26c%3Dtrue%26os%3D52899%26oe%3D52906&amp;_doc_docfn=U2FsdGVkX18Mn247jg4tFBs1cq0CZ4DB9y552hg3Gyzv44i4vNwmvkGB/nZdZqrvjWj15ohqmwkbJZCLnwfiu/2mitg24qZ2yqvVs3C2E7k=&amp;center_on_screen=true&amp;float_window=true&amp;height=800&amp;positioning_strategy=center_on_screen&amp;width=950" TargetMode="External"/><Relationship Id="rId188" Type="http://schemas.openxmlformats.org/officeDocument/2006/relationships/hyperlink" Target="https://my.apps.factset.com/viewer/?_app_id=central_doc_viewer&amp;_dd2=%26f%3Dsld%26c%3Dtrue%26os%3D24293%26oe%3D24299&amp;_doc_docfn=U2FsdGVkX1+oKSb4jDzobJ0oPiPSUiGC7X6YCP2KyFOES9MId9k2qO7fE+cy/R7a0BiNgkPny0Xua/It6Y3vv3YfNdwXh1puta8gG97Sr+M=&amp;center_on_screen=true&amp;float_window=true&amp;height=800&amp;positioning_strategy=center_on_screen&amp;width=950" TargetMode="External"/><Relationship Id="rId311" Type="http://schemas.openxmlformats.org/officeDocument/2006/relationships/hyperlink" Target="https://my.apps.factset.com/viewer/?_app_id=central_doc_viewer&amp;_dd2=%26f%3Dsld%26c%3Dtrue%26os%3D33891%26oe%3D33896&amp;_doc_docfn=U2FsdGVkX18CBSV96egoJoJYo/aMhTQciZ0EbwbDRfngB41QYE5cZanQSZ5zLv3koPB7+gkcsvcfECcBNywoVk/go4PZhJD7HwKDAtfeXIA=&amp;center_on_screen=true&amp;float_window=true&amp;height=800&amp;positioning_strategy=center_on_screen&amp;width=950" TargetMode="External"/><Relationship Id="rId332" Type="http://schemas.openxmlformats.org/officeDocument/2006/relationships/hyperlink" Target="https://my.apps.factset.com/viewer/?_app_id=central_doc_viewer&amp;_dd2=%26f%3Dsld%26c%3Dtrue%26os%3D158300%26oe%3D158306&amp;_doc_docfn=U2FsdGVkX18l+gQhWbSTA77FRiefvHbcTbwbhrIzjOlklPRpsmjRq9XkpJyMUFa/4tGgTL3yx9ULVgeZeK9KwUvImn+RnjDCTjEjvJn2XO0=&amp;center_on_screen=true&amp;float_window=true&amp;height=800&amp;positioning_strategy=center_on_screen&amp;width=950" TargetMode="External"/><Relationship Id="rId353" Type="http://schemas.openxmlformats.org/officeDocument/2006/relationships/hyperlink" Target="https://my.apps.factset.com/viewer/?_app_id=central_doc_viewer&amp;_dd2=%26f%3Dsld%26c%3Dtrue%26os%3D161171%26oe%3D161177&amp;_doc_docfn=U2FsdGVkX1/JNfi6qQYc3imT3D5hTTmsYYLj1OFioXOjVSwrdh0cEv6le0raJGn1bRlbHcRRA+SE5U6SopitjXzKPhidyv4MzItkuk51mrE=&amp;center_on_screen=true&amp;float_window=true&amp;height=800&amp;positioning_strategy=center_on_screen&amp;width=950" TargetMode="External"/><Relationship Id="rId374" Type="http://schemas.openxmlformats.org/officeDocument/2006/relationships/hyperlink" Target="https://my.apps.factset.com/viewer/?_app_id=central_doc_viewer&amp;_dd2=%26f%3Dsld%26c%3Dtrue%26os%3D179709%26oe%3D179717&amp;_doc_docfn=U2FsdGVkX1+i5fEjyoQ+jcnTtyoRxqxAQOwuVc8VjhiQZxDJgPl5DC2WWpfh0InKEH0lm8bKNjGm/x9VnxShhysWWtEVJfeQky7B0uBamHs=&amp;center_on_screen=true&amp;float_window=true&amp;height=800&amp;positioning_strategy=center_on_screen&amp;width=950" TargetMode="External"/><Relationship Id="rId71" Type="http://schemas.openxmlformats.org/officeDocument/2006/relationships/hyperlink" Target="https://my.apps.factset.com/viewer/?_app_id=central_doc_viewer&amp;_dd2=%26f%3Dsld%26c%3Dtrue%26os%3D115888%26oe%3D115894&amp;_doc_docfn=U2FsdGVkX1/5jhOfDEAbd2dV439Jo3gKxMZYD2FudJIG8IAVomW5f89WWpfIFxufy5DtRPO73tOlGbrRerr7aD26LUa0Yyhmx/DyWMk54ec=&amp;center_on_screen=true&amp;float_window=true&amp;height=800&amp;positioning_strategy=center_on_screen&amp;width=950" TargetMode="External"/><Relationship Id="rId92" Type="http://schemas.openxmlformats.org/officeDocument/2006/relationships/hyperlink" Target="https://my.apps.factset.com/viewer/?_app_id=central_doc_viewer&amp;_dd2=%26f%3Dsld%26c%3Dtrue%26os%3D122341%26oe%3D122347&amp;_doc_docfn=U2FsdGVkX191nDdTwQS0QecRXK9sZDP7rw5LpEZB+yn7uBBD0VvWY0XCZj5OBzrSZFcf9ac9mhqnmiTF4Ur0M85rj1ZT657rF+UK5u8e1Ac=&amp;center_on_screen=true&amp;float_window=true&amp;height=800&amp;positioning_strategy=center_on_screen&amp;width=950" TargetMode="External"/><Relationship Id="rId213" Type="http://schemas.openxmlformats.org/officeDocument/2006/relationships/hyperlink" Target="https://my.apps.factset.com/viewer/?_app_id=central_doc_viewer&amp;_dd2=%26f%3Dsld%26c%3Dtrue%26os%3D60672%26oe%3D60677&amp;_doc_docfn=U2FsdGVkX199HWjNwjoNZ+UTg3M+DK0NMj8iyfutuohT05sD9MJtXWFWfDHBcMnMn7OPkd9FeYGKjcACl+0yvutySa3ptRUqSVgeusJ7sTA=&amp;center_on_screen=true&amp;float_window=true&amp;height=800&amp;positioning_strategy=center_on_screen&amp;width=950" TargetMode="External"/><Relationship Id="rId234" Type="http://schemas.openxmlformats.org/officeDocument/2006/relationships/hyperlink" Target="https://my.apps.factset.com/viewer/?_app_id=central_doc_viewer&amp;_dd2=%26f%3Dsld%26c%3Dtrue%26os%3D57629%26oe%3D57640&amp;_doc_docfn=U2FsdGVkX19F0XzMdwG6efA6l8sQzLdWByE/7OXs4J9gSp4fwHFCnqeFHIwClCSdpm+D6Gndigz3YvZpi/Wjb7Yew3XkYYYMRMv9iszEjrU=&amp;center_on_screen=true&amp;float_window=true&amp;height=800&amp;positioning_strategy=center_on_screen&amp;width=950" TargetMode="External"/><Relationship Id="rId2" Type="http://schemas.openxmlformats.org/officeDocument/2006/relationships/hyperlink" Target="https://my.apps.factset.com/viewer/?_app_id=central_doc_viewer&amp;_dd2=%26f%3Dsld%26c%3Dtrue%26os%3D111302%26oe%3D111308&amp;_doc_docfn=U2FsdGVkX19HiK6FC0g5gf/U26KjrDTABvGMH11feTcX3DPEiZZH8ccPIRs59Tv08qxqie2mCHKr4gdLx/a0hHOFEmYkPms5Q3aQBqi5u1k=&amp;center_on_screen=true&amp;float_window=true&amp;height=800&amp;positioning_strategy=center_on_screen&amp;width=950" TargetMode="External"/><Relationship Id="rId29" Type="http://schemas.openxmlformats.org/officeDocument/2006/relationships/hyperlink" Target="https://my.apps.factset.com/viewer/?_app_id=central_doc_viewer&amp;_dd2=%26f%3Dsld%26c%3Dtrue%26os%3D110363%26oe%3D110369&amp;_doc_docfn=U2FsdGVkX19gvOss3e8sQL3Nur6B31qSvcgdWKPXDdF3I3/i57sKf4Sx82zjGzJT099ajdMoSlZUTbVKlYw2GR7S/Au8do32cP+JBqORuD0=&amp;center_on_screen=true&amp;float_window=true&amp;height=800&amp;positioning_strategy=center_on_screen&amp;width=950" TargetMode="External"/><Relationship Id="rId255" Type="http://schemas.openxmlformats.org/officeDocument/2006/relationships/hyperlink" Target="https://my.apps.factset.com/viewer/?_app_id=central_doc_viewer&amp;_dd2=%26f%3Dsld%26c%3Dtrue%26os%3D59788%26oe%3D59795&amp;_doc_docfn=U2FsdGVkX18rSAQp4cUjPQhMTxk0gK1krTuVFnEHY+K5lH3fUGBZFm+L+Jbq/ujpNY/7dDjXYEfzZmNoWGoPhVL2d+nwFdaT3KSwnmEUYpU=&amp;center_on_screen=true&amp;float_window=true&amp;height=800&amp;positioning_strategy=center_on_screen&amp;width=950" TargetMode="External"/><Relationship Id="rId276" Type="http://schemas.openxmlformats.org/officeDocument/2006/relationships/hyperlink" Target="https://my.apps.factset.com/viewer/?_app_id=central_doc_viewer&amp;_dd2=%26f%3Dsld%26c%3Dtrue%26os%3D62299%26oe%3D62304&amp;_doc_docfn=U2FsdGVkX182mQcbmKLZTcp03R1k2GR3BAvWa/+6NEPuFzwF5tyGDsilIozxSBMJiI6KGzYo7nSLxLXyRPXXMERwt3a4byeeYoJ/V7rXBik=&amp;center_on_screen=true&amp;float_window=true&amp;height=800&amp;positioning_strategy=center_on_screen&amp;width=950" TargetMode="External"/><Relationship Id="rId297" Type="http://schemas.openxmlformats.org/officeDocument/2006/relationships/hyperlink" Target="https://my.apps.factset.com/viewer/?_app_id=central_doc_viewer&amp;_dd2=%26f%3Dsld%26c%3Dtrue%26os%3D59044%26oe%3D59050&amp;_doc_docfn=U2FsdGVkX1/zItuhrnRSJDI/RB9h6P4JgASaZGxXezhWV/JBH45MBF7Pk1s89DnVig8QX3wcQcna8PnV5a00pmb9gCW+zR9XM75bFJT1ul8=&amp;center_on_screen=true&amp;float_window=true&amp;height=800&amp;positioning_strategy=center_on_screen&amp;width=950" TargetMode="External"/><Relationship Id="rId40" Type="http://schemas.openxmlformats.org/officeDocument/2006/relationships/hyperlink" Target="https://my.apps.factset.com/viewer/?_app_id=central_doc_viewer&amp;_dd2=%26f%3Dsld%26c%3Dtrue%26os%3D167114%26oe%3D167120&amp;_doc_docfn=U2FsdGVkX1+SN38TPWDnafSYrqAvyMCyXFA4TfKRsEbm1CrQu7u86yhYo8RsLtm79XT2Kp575JuP4MCTQScOAqx8Oy+x6aNEyq6UXTzbc2k=&amp;center_on_screen=true&amp;float_window=true&amp;height=800&amp;positioning_strategy=center_on_screen&amp;width=950" TargetMode="External"/><Relationship Id="rId115" Type="http://schemas.openxmlformats.org/officeDocument/2006/relationships/hyperlink" Target="https://my.apps.factset.com/viewer/?_app_id=central_doc_viewer&amp;_dd2=%26f%3Dsld%26c%3Dtrue%26os%3D164196%26oe%3D164204&amp;_doc_docfn=U2FsdGVkX18i2nwBxZ99aKV422WQGM+aejemz7az87bCIXCEbAuOe2rtQDXlZAyc/gdMLoBh/LZhmbkXaylReADSQyqF2LhQsAt/btzVSAw=&amp;center_on_screen=true&amp;float_window=true&amp;height=800&amp;positioning_strategy=center_on_screen&amp;width=950" TargetMode="External"/><Relationship Id="rId136" Type="http://schemas.openxmlformats.org/officeDocument/2006/relationships/hyperlink" Target="https://my.apps.factset.com/viewer/?_app_id=central_doc_viewer&amp;_dd2=%26f%3Dsld%26c%3Dtrue%26os%3D288579%26oe%3D288585&amp;_doc_docfn=U2FsdGVkX1+iyOmaHQn2pK9ppLZEad7sA+kd2m2YQp4SVh7s2bm9zKrf/m3bRW9+KCDSNEeIKd9WkC720d3G/LpToYE8FN591S9kyF47gC8=&amp;center_on_screen=true&amp;float_window=true&amp;height=800&amp;positioning_strategy=center_on_screen&amp;width=950" TargetMode="External"/><Relationship Id="rId157" Type="http://schemas.openxmlformats.org/officeDocument/2006/relationships/hyperlink" Target="https://my.apps.factset.com/viewer/?_app_id=central_doc_viewer&amp;_dd2=%26f%3Dsld%26c%3Dtrue%26os%3D47017%26oe%3D47027&amp;_doc_docfn=U2FsdGVkX18SdrU30xHcPH+YP5DaGqaM+PPgXPBAbQRWQASDUwEtYudc0oFWUGHdUOmFA9DOm5+Ly+nR44yYaeI8rU/RETwnn99VFu09CAw=&amp;center_on_screen=true&amp;float_window=true&amp;height=800&amp;positioning_strategy=center_on_screen&amp;width=950" TargetMode="External"/><Relationship Id="rId178" Type="http://schemas.openxmlformats.org/officeDocument/2006/relationships/hyperlink" Target="https://my.apps.factset.com/viewer/?_app_id=central_doc_viewer&amp;_dd2=%26f%3Dsld%26c%3Dtrue%26os%3D54214%26oe%3D54221&amp;_doc_docfn=U2FsdGVkX18BliHpRJHUIMANWR87fDzH8HJrCTkIdGwVmDkOm/+nFG9gaDSeM4QgqsZlIOYW2oiu7A1lzN641RdIv6DzCMmRsLbl4/RbUgM=&amp;center_on_screen=true&amp;float_window=true&amp;height=800&amp;positioning_strategy=center_on_screen&amp;width=950" TargetMode="External"/><Relationship Id="rId301" Type="http://schemas.openxmlformats.org/officeDocument/2006/relationships/hyperlink" Target="https://my.apps.factset.com/viewer/?_app_id=central_doc_viewer&amp;_dd2=%26f%3Dsld%26c%3Dtrue%26os%3D65206%26oe%3D65213&amp;_doc_docfn=U2FsdGVkX19FBwgJd3fVz2SHTLji0+F46WtfKqqeQMyZlfUfy+fhmImCvxxSUOQgmxatjiQECAIvOydohV2lPhXGvW0Sj6ORiE/zGnRYj2M=&amp;center_on_screen=true&amp;float_window=true&amp;height=800&amp;positioning_strategy=center_on_screen&amp;width=950" TargetMode="External"/><Relationship Id="rId322" Type="http://schemas.openxmlformats.org/officeDocument/2006/relationships/hyperlink" Target="https://my.apps.factset.com/viewer/?_app_id=central_doc_viewer&amp;_dd2=%26f%3Dsld%26c%3Dtrue%26os%3D184356%26oe%3D184363&amp;_doc_docfn=U2FsdGVkX18K9eP4NXKx2kCKRXvGlyBJrtwhaWXuYYR2TlaWplSLuyu5YzVww1zpHWj+dwh44I7KOzSRTDAVSkU9naLu0ZPYwRG6xMaCNrs=&amp;center_on_screen=true&amp;float_window=true&amp;height=800&amp;positioning_strategy=center_on_screen&amp;width=950" TargetMode="External"/><Relationship Id="rId343" Type="http://schemas.openxmlformats.org/officeDocument/2006/relationships/hyperlink" Target="https://my.apps.factset.com/viewer/?_app_id=central_doc_viewer&amp;_dd2=%26f%3Dsld%26c%3Dtrue%26os%3D175573%26oe%3D175576&amp;_doc_docfn=U2FsdGVkX1+Yc/AB2v2hNyrBvY5S5V8/FEmOS0xBKTWMMyrzltxhiWGq8m6u/+c+aBjRtpPrMQ4uxjQRH/UUi2yvP468UcywLz8Mq/9oX8M=&amp;center_on_screen=true&amp;float_window=true&amp;height=800&amp;positioning_strategy=center_on_screen&amp;width=950" TargetMode="External"/><Relationship Id="rId364" Type="http://schemas.openxmlformats.org/officeDocument/2006/relationships/hyperlink" Target="https://my.apps.factset.com/viewer/?_app_id=central_doc_viewer&amp;_dd2=%26f%3Dsld%26c%3Dtrue%26os%3D162334%26oe%3D162341&amp;_doc_docfn=U2FsdGVkX19k84uScyBko7C+dwlqjwLa/SkLh4K0usuaiK8wZZYM7OLNqnDiqybldPNbHunGNP9moP5rMmYx/0U7ERwg1xcLqgcMg3KHiko=&amp;center_on_screen=true&amp;float_window=true&amp;height=800&amp;positioning_strategy=center_on_screen&amp;width=950" TargetMode="External"/><Relationship Id="rId61" Type="http://schemas.openxmlformats.org/officeDocument/2006/relationships/hyperlink" Target="https://my.apps.factset.com/viewer/?_app_id=central_doc_viewer&amp;_dd2=%26f%3Dsld%26c%3Dtrue%26os%3D118077%26oe%3D118082&amp;_doc_docfn=U2FsdGVkX1+VisvyI8vDFsMBvwy5C4RN36554R/UYSV0cBFkafovBYXVSMmyL4x9Wk9KpoLWxFCgkj6rFu4KEAPJVgMv9qAu+Oz/IyAEOGc=&amp;center_on_screen=true&amp;float_window=true&amp;height=800&amp;positioning_strategy=center_on_screen&amp;width=950" TargetMode="External"/><Relationship Id="rId82" Type="http://schemas.openxmlformats.org/officeDocument/2006/relationships/hyperlink" Target="https://my.apps.factset.com/viewer/?_app_id=central_doc_viewer&amp;_dd2=%26f%3Dsld%26c%3Dtrue%26os%3D172628%26oe%3D172634&amp;_doc_docfn=U2FsdGVkX1+Uwq96MjVnk8ycnQq8PY93U6oFNL4bLoYdTuLfl/Gw8vWQhQF3E/w9sf08YGZ6JYNfsVzRzcWtgDh28cLuVSoxUD7lokWBZac=&amp;center_on_screen=true&amp;float_window=true&amp;height=800&amp;positioning_strategy=center_on_screen&amp;width=950" TargetMode="External"/><Relationship Id="rId199" Type="http://schemas.openxmlformats.org/officeDocument/2006/relationships/hyperlink" Target="https://my.apps.factset.com/viewer/?_app_id=central_doc_viewer&amp;_dd2=%26f%3Dsld%26c%3Dtrue%26os%3D56226%26oe%3D56231&amp;_doc_docfn=U2FsdGVkX19P5Sw+8X1FjI6EqrxY6OthFC+nQxAPDQNieL8yiihBan/uMNS4j8ah2IMLYOtelLSGEAEOGCoz72FapAqRBeGjKD0RE9GjUdM=&amp;center_on_screen=true&amp;float_window=true&amp;height=800&amp;positioning_strategy=center_on_screen&amp;width=950" TargetMode="External"/><Relationship Id="rId203" Type="http://schemas.openxmlformats.org/officeDocument/2006/relationships/hyperlink" Target="https://my.apps.factset.com/viewer/?_app_id=central_doc_viewer&amp;_dd2=%26f%3Dsld%26c%3Dtrue%26os%3D27047%26oe%3D27053&amp;_doc_docfn=U2FsdGVkX1+AsbY56mKYQsVwR4j9TVZnBOmmVMYxdsvkvT1CYqurhhXwJuX+99N5YiSBjd9g0JLyWNp/9neVjFFR0amkxlo2MzxjMqqCtnE=&amp;center_on_screen=true&amp;float_window=true&amp;height=800&amp;positioning_strategy=center_on_screen&amp;width=950" TargetMode="External"/><Relationship Id="rId19" Type="http://schemas.openxmlformats.org/officeDocument/2006/relationships/hyperlink" Target="https://my.apps.factset.com/viewer/?_app_id=central_doc_viewer&amp;_dd2=%26f%3Dsld%26c%3Dtrue%26os%3D112802%26oe%3D112808&amp;_doc_docfn=U2FsdGVkX18Y+bNpgrbGm0li+pzFqh5keqJCeRywr17ftISThzG2gwbAknfkbJ0iQwtkkW57vY8llAKLVf7Ar49lD6ZKnjJPcxcvNY+5Q7s=&amp;center_on_screen=true&amp;float_window=true&amp;height=800&amp;positioning_strategy=center_on_screen&amp;width=950" TargetMode="External"/><Relationship Id="rId224" Type="http://schemas.openxmlformats.org/officeDocument/2006/relationships/hyperlink" Target="https://my.apps.factset.com/viewer/?_app_id=central_doc_viewer&amp;_dd2=%26f%3Dsld%26c%3Dtrue%26os%3D23786%26oe%3D23792&amp;_doc_docfn=U2FsdGVkX1+CMY1rSmHV7RJhGZSzGVwbczkNFsty9/dLb9LGRhnsZFUf5sAw6Mnp1iBRo4N2zyE1B0YrXcOWbCBIeka5cDqZZx5qu9Tj1v0=&amp;center_on_screen=true&amp;float_window=true&amp;height=800&amp;positioning_strategy=center_on_screen&amp;width=950" TargetMode="External"/><Relationship Id="rId245" Type="http://schemas.openxmlformats.org/officeDocument/2006/relationships/hyperlink" Target="https://my.apps.factset.com/viewer/?_app_id=central_doc_viewer&amp;_dd2=%26f%3Dsld%26c%3Dtrue%26os%3D62307%26oe%3D62310&amp;_doc_docfn=U2FsdGVkX18nmMuviSlp6CuinXEfQLYgpDGNukqMpYXxPI2Eo6TG22DSPFIGq7ikbS9IMO5Eojd7UeDKozhNnKp+iNF1kB0tGXXxLw8EUIY=&amp;center_on_screen=true&amp;float_window=true&amp;height=800&amp;positioning_strategy=center_on_screen&amp;width=950" TargetMode="External"/><Relationship Id="rId266" Type="http://schemas.openxmlformats.org/officeDocument/2006/relationships/hyperlink" Target="https://my.apps.factset.com/viewer/?_app_id=central_doc_viewer&amp;_dd2=%26f%3Dsld%26c%3Dtrue%26os%3D61290%26oe%3D61296&amp;_doc_docfn=U2FsdGVkX1/k3DgWb3HRQUR7yN8yQruyl3itk+vhixSQbzqUCHVsmrNu3Oyybt5D4Bu16qAS3mvTF1WPKBx5ZOXNon51zz/EVAGLWVsxr4o=&amp;center_on_screen=true&amp;float_window=true&amp;height=800&amp;positioning_strategy=center_on_screen&amp;width=950" TargetMode="External"/><Relationship Id="rId287" Type="http://schemas.openxmlformats.org/officeDocument/2006/relationships/hyperlink" Target="https://my.apps.factset.com/viewer/?_app_id=central_doc_viewer&amp;_dd2=%26f%3Dsld%26c%3Dtrue%26os%3D34891%26oe%3D34898&amp;_doc_docfn=U2FsdGVkX1+GbeNxVvf3nsdjlKDqeS9fXN36TWJYb0wXjJPGX1Cy/EYlwTieHObXAwmKjSaiIzYqPKxcEho111U39CnMzOQz6QjUyc6nu14=&amp;center_on_screen=true&amp;float_window=true&amp;height=800&amp;positioning_strategy=center_on_screen&amp;width=950" TargetMode="External"/><Relationship Id="rId30" Type="http://schemas.openxmlformats.org/officeDocument/2006/relationships/hyperlink" Target="https://my.apps.factset.com/viewer/?_app_id=central_doc_viewer&amp;_dd2=%26f%3Dsld%26c%3Dtrue%26os%3D48558%26oe%3D48564&amp;_doc_docfn=U2FsdGVkX1/smpIRS4ZorfbgX5kh3v60CGocs3vByzxMui9fZiPb/QxtEYU4noidXoYcO2RFotMRs5KVUYyd0G7E73ciiB0dNwVmyh9yd70=&amp;center_on_screen=true&amp;float_window=true&amp;height=800&amp;positioning_strategy=center_on_screen&amp;width=950" TargetMode="External"/><Relationship Id="rId105" Type="http://schemas.openxmlformats.org/officeDocument/2006/relationships/hyperlink" Target="https://my.apps.factset.com/viewer/?_app_id=central_doc_viewer&amp;_dd2=%26f%3Dsld%26c%3Dtrue%26os%3D124415%26oe%3D124421&amp;_doc_docfn=U2FsdGVkX19dtTuwi4FaWpe41PtAXopOXxkyqKJ1wRNRMqSZM6lOKa3UIPCWD5f3Y4+L+lMXh7RHGKeaxOrkzskfGwY+p+uLNr+ybniP0fk=&amp;center_on_screen=true&amp;float_window=true&amp;height=800&amp;positioning_strategy=center_on_screen&amp;width=950" TargetMode="External"/><Relationship Id="rId126" Type="http://schemas.openxmlformats.org/officeDocument/2006/relationships/hyperlink" Target="https://my.apps.factset.com/viewer/?_app_id=central_doc_viewer&amp;_dd2=%26f%3Dsld%26c%3Dtrue%26os%3D80972%26oe%3D80979&amp;_doc_docfn=U2FsdGVkX1+jD/ZgTcVPCD4T/gaNldkkHq5mvHxEhqkF8XV+wsAqNLRTu3DnIoth4fzn/f3YssF8J3zFZNAK01BwsTjek9k2pAGT3hOJYX8=&amp;center_on_screen=true&amp;float_window=true&amp;height=800&amp;positioning_strategy=center_on_screen&amp;width=950" TargetMode="External"/><Relationship Id="rId147" Type="http://schemas.openxmlformats.org/officeDocument/2006/relationships/hyperlink" Target="https://my.apps.factset.com/viewer/?_app_id=central_doc_viewer&amp;_dd2=%26f%3Dsld%26c%3Dtrue%26os%3D27233%26oe%3D27240&amp;_doc_docfn=U2FsdGVkX18+bLhDT7sJ/mZehhlZEYF+zqXkTgFngVaUttqDnOWjUkALbVKC2Rdxg61TmgEZRm2+QMqBIg72nUWO1ih/YVVaTTyJR1i1oqU=&amp;center_on_screen=true&amp;float_window=true&amp;height=800&amp;positioning_strategy=center_on_screen&amp;width=950" TargetMode="External"/><Relationship Id="rId168" Type="http://schemas.openxmlformats.org/officeDocument/2006/relationships/hyperlink" Target="https://my.apps.factset.com/viewer/?_app_id=central_doc_viewer&amp;_dd2=%26f%3Dsld%26c%3Dtrue%26os%3D56214%26oe%3D56220&amp;_doc_docfn=U2FsdGVkX1+zHs0vU0ZiWaUiCbzSLWIDBwfdJKggfPCtdZCkd+zf+5gYeJJcGcGCQipuVo/JHyAUNN6/RVKowqM/yVD4C0zl08x1NWzmIGU=&amp;center_on_screen=true&amp;float_window=true&amp;height=800&amp;positioning_strategy=center_on_screen&amp;width=950" TargetMode="External"/><Relationship Id="rId312" Type="http://schemas.openxmlformats.org/officeDocument/2006/relationships/hyperlink" Target="https://my.apps.factset.com/viewer/?_app_id=central_doc_viewer&amp;_dd2=%26f%3Dsld%26c%3Dtrue%26os%3D66073%26oe%3D66081&amp;_doc_docfn=U2FsdGVkX18sg7wX4ap7Cgcm+VZYQa/yE/ETFPJAWk1ftRhDshIKLchxn4NtnRYn38l+uOfdIZ1KkNI/v5EcxleHb7XrTXbvcUDO6YFWaL8=&amp;center_on_screen=true&amp;float_window=true&amp;height=800&amp;positioning_strategy=center_on_screen&amp;width=950" TargetMode="External"/><Relationship Id="rId333" Type="http://schemas.openxmlformats.org/officeDocument/2006/relationships/hyperlink" Target="https://my.apps.factset.com/viewer/?_app_id=central_doc_viewer&amp;_dd2=%26f%3Dsld%26c%3Dtrue%26os%3D280672%26oe%3D280678&amp;_doc_docfn=U2FsdGVkX1+u3bo9PN8DXiOZY4LESI9I9Yzs11aqq2blbSiN6m9UMFYocUJK51AsnMMJmPEwcmfuJTupS9Vly98fZRvKk7p/c35C8lPPuMM=&amp;center_on_screen=true&amp;float_window=true&amp;height=800&amp;positioning_strategy=center_on_screen&amp;width=950" TargetMode="External"/><Relationship Id="rId354" Type="http://schemas.openxmlformats.org/officeDocument/2006/relationships/hyperlink" Target="https://my.apps.factset.com/viewer/?_app_id=central_doc_viewer&amp;_dd2=%26f%3Dsld%26c%3Dtrue%26os%3D282839%26oe%3D282845&amp;_doc_docfn=U2FsdGVkX18xbTZxqOPCLhq6yMi943kPZ66DGMFNtjdMPPld9pkqhHvXlAYvH2juGSgm5fohj3L8vkmwx/gUIj3XYM7auPcDamH6TCZdXNs=&amp;center_on_screen=true&amp;float_window=true&amp;height=800&amp;positioning_strategy=center_on_screen&amp;width=950" TargetMode="External"/><Relationship Id="rId51" Type="http://schemas.openxmlformats.org/officeDocument/2006/relationships/hyperlink" Target="https://my.apps.factset.com/viewer/?_app_id=central_doc_viewer&amp;_dd2=%26f%3Dsld%26c%3Dtrue%26os%3D117060%26oe%3D117065&amp;_doc_docfn=U2FsdGVkX1/79iBw5BV9qKepDvo6L7S5pf3E8i1/FUG6rd41CWQmSxvLZ0G7u3O//W9pYALGwSsAZo1nWjZYQTfxa+tAjl6TrioKc9y+xXU=&amp;center_on_screen=true&amp;float_window=true&amp;height=800&amp;positioning_strategy=center_on_screen&amp;width=950" TargetMode="External"/><Relationship Id="rId72" Type="http://schemas.openxmlformats.org/officeDocument/2006/relationships/hyperlink" Target="https://my.apps.factset.com/viewer/?_app_id=central_doc_viewer&amp;_dd2=%26f%3Dsld%26c%3Dtrue%26os%3D55285%26oe%3D55291&amp;_doc_docfn=U2FsdGVkX1/5gIUFEN+mnDPp1ZTrfebF8k5ZEQKSJJnumTtPriufLqaWtTr+Vy/p1JhQiAu84itfwLeq2mmihWdEiR9rgXddOqifppCR0UQ=&amp;center_on_screen=true&amp;float_window=true&amp;height=800&amp;positioning_strategy=center_on_screen&amp;width=950" TargetMode="External"/><Relationship Id="rId93" Type="http://schemas.openxmlformats.org/officeDocument/2006/relationships/hyperlink" Target="https://my.apps.factset.com/viewer/?_app_id=central_doc_viewer&amp;_dd2=%26f%3Dsld%26c%3Dtrue%26os%3D122544%26oe%3D122550&amp;_doc_docfn=U2FsdGVkX1/L8yfdVg4Dwza5r+ysU16ezxqin5TB50nuNOA3Hpe2Kc9PQ697tw5NDk1qcHncMnq8+KuRKLLIo1ABNRtUDFritMW8mjgih3E=&amp;center_on_screen=true&amp;float_window=true&amp;height=800&amp;positioning_strategy=center_on_screen&amp;width=950" TargetMode="External"/><Relationship Id="rId189" Type="http://schemas.openxmlformats.org/officeDocument/2006/relationships/hyperlink" Target="https://my.apps.factset.com/viewer/?_app_id=central_doc_viewer&amp;_dd2=%26f%3Dsld%26c%3Dtrue%26os%3D55236%26oe%3D55242&amp;_doc_docfn=U2FsdGVkX193bSse5UIlZv5mHTLfoy6hZacYqgPMURyNZq7L0BsX1BiqKwXHHsj04j91em+eN2ibHeTl2QoBa7JLDgb8F9EA9FF4hK7ZCqw=&amp;center_on_screen=true&amp;float_window=true&amp;height=800&amp;positioning_strategy=center_on_screen&amp;width=950" TargetMode="External"/><Relationship Id="rId375" Type="http://schemas.openxmlformats.org/officeDocument/2006/relationships/hyperlink" Target="https://my.apps.factset.com/viewer/?_app_id=central_doc_viewer&amp;_dd2=%26f%3Dsld%26c%3Dtrue%26os%3D79012%26oe%3D79019&amp;_doc_docfn=U2FsdGVkX19diD7yqPH9kULjrFvAafOgyWoIOLnmNp51EgghPGUzK5ndJh/m+uwDbCteHbvTzvA27bpKMWG22e54Vzt2tHALWVXk8/VpKjo=&amp;center_on_screen=true&amp;float_window=true&amp;height=800&amp;positioning_strategy=center_on_screen&amp;width=950" TargetMode="External"/><Relationship Id="rId3" Type="http://schemas.openxmlformats.org/officeDocument/2006/relationships/hyperlink" Target="https://my.apps.factset.com/viewer/?_app_id=central_doc_viewer&amp;_dd2=%26f%3Dsld%26c%3Dtrue%26os%3D111493%26oe%3D111499&amp;_doc_docfn=U2FsdGVkX1+bHMu8XhTcnx9zPNiJP4wdGHonKY1X+rcLrDVlHdaTKL1yVql+Ric7oiFCmlmceKlXzswJ1VVnBljY53phAUbkB+pl7VH8dd8=&amp;center_on_screen=true&amp;float_window=true&amp;height=800&amp;positioning_strategy=center_on_screen&amp;width=950" TargetMode="External"/><Relationship Id="rId214" Type="http://schemas.openxmlformats.org/officeDocument/2006/relationships/hyperlink" Target="https://my.apps.factset.com/viewer/?_app_id=central_doc_viewer&amp;_dd2=%26f%3Dsld%26c%3Dtrue%26os%3D52105%26oe%3D52114&amp;_doc_docfn=U2FsdGVkX181h2Z131ZubujUUHcSvN1SnddBNfj9VPjv6ow9i2eXtb6z+gYwKJB22FC8YVHrZ8YbO/fLQPQS2n1JZwxplwqP4dBBeDcbqKQ=&amp;center_on_screen=true&amp;float_window=true&amp;height=800&amp;positioning_strategy=center_on_screen&amp;width=950" TargetMode="External"/><Relationship Id="rId235" Type="http://schemas.openxmlformats.org/officeDocument/2006/relationships/hyperlink" Target="https://my.apps.factset.com/viewer/?_app_id=central_doc_viewer&amp;_dd2=%26f%3Dsld%26c%3Dtrue%26os%3D33178%26oe%3D33185&amp;_doc_docfn=U2FsdGVkX18hnIL2Jk6lrY6sLTtXHuRUm1OHzLOIBcfG9QpxGJ2dxUpG/twWk1742t+SIFNMOTX3OU0giK406Sbyhz6p0EaTf83NNmfKfb0=&amp;center_on_screen=true&amp;float_window=true&amp;height=800&amp;positioning_strategy=center_on_screen&amp;width=950" TargetMode="External"/><Relationship Id="rId256" Type="http://schemas.openxmlformats.org/officeDocument/2006/relationships/hyperlink" Target="https://my.apps.factset.com/viewer/?_app_id=central_doc_viewer&amp;_dd2=%26f%3Dsld%26c%3Dtrue%26os%3D59989%26oe%3D59996&amp;_doc_docfn=U2FsdGVkX1/s2X1z+CYKvrSMyJ1OtqnS06aqB4MpWX8UcQuiCkU8VU45NUuIcVRd2JyOm3oeqAGMURprUDhFg8BgtnSceqPut+UOJutxuco=&amp;center_on_screen=true&amp;float_window=true&amp;height=800&amp;positioning_strategy=center_on_screen&amp;width=950" TargetMode="External"/><Relationship Id="rId277" Type="http://schemas.openxmlformats.org/officeDocument/2006/relationships/hyperlink" Target="https://my.apps.factset.com/viewer/?_app_id=central_doc_viewer&amp;_dd2=%26f%3Dsld%26c%3Dtrue%26os%3D62485%26oe%3D62488&amp;_doc_docfn=U2FsdGVkX19cg/GA7AO/WDzlvh5xf3wVieambC8eaCNzGU7mBA3hnjqBYwOtJuAR/Yn0lvvZOx0P8zsvvoyuHoxtrawCw47nTCmhyNycRIs=&amp;center_on_screen=true&amp;float_window=true&amp;height=800&amp;positioning_strategy=center_on_screen&amp;width=950" TargetMode="External"/><Relationship Id="rId298" Type="http://schemas.openxmlformats.org/officeDocument/2006/relationships/hyperlink" Target="https://my.apps.factset.com/viewer/?_app_id=central_doc_viewer&amp;_dd2=%26f%3Dsld%26c%3Dtrue%26os%3D35066%26oe%3D35068&amp;_doc_docfn=U2FsdGVkX1/irvcTkxqO+pv5+6lvyhIOxKc1lDGmlzhW/v/+ONtiKqykT8dleT0Ys1FgFl+A6jNbDwl4GHVPGVqhjtHtjLq8c2/tuXeK6kE=&amp;center_on_screen=true&amp;float_window=true&amp;height=800&amp;positioning_strategy=center_on_screen&amp;width=950" TargetMode="External"/><Relationship Id="rId116" Type="http://schemas.openxmlformats.org/officeDocument/2006/relationships/hyperlink" Target="https://my.apps.factset.com/viewer/?_app_id=central_doc_viewer&amp;_dd2=%26f%3Dsld%26c%3Dtrue%26os%3D164429%26oe%3D164436&amp;_doc_docfn=U2FsdGVkX19gPeUZQe/3mCJ2V1GNmLpzX5wJNeVashq+/KoGEKaKl5NjZewvXhw00WKMJPKJJCY567K+2mnQ8vh8fIVO3bJnqxT/BCfeOfY=&amp;center_on_screen=true&amp;float_window=true&amp;height=800&amp;positioning_strategy=center_on_screen&amp;width=950" TargetMode="External"/><Relationship Id="rId137" Type="http://schemas.openxmlformats.org/officeDocument/2006/relationships/hyperlink" Target="https://my.apps.factset.com/viewer/?_app_id=central_doc_viewer&amp;_dd2=%26f%3Dsld%26c%3Dtrue%26os%3D182802%26oe%3D182808&amp;_doc_docfn=U2FsdGVkX18tBeWuHEghuAgDjeeh1rEhn4vWEOEDIIej9DqMuRUsbqmH6FWXyCIdtj+7YsadAYuxsUneesSWoectPaNHaOQ+twIE4OMBuWU=&amp;center_on_screen=true&amp;float_window=true&amp;height=800&amp;positioning_strategy=center_on_screen&amp;width=950" TargetMode="External"/><Relationship Id="rId158" Type="http://schemas.openxmlformats.org/officeDocument/2006/relationships/hyperlink" Target="https://my.apps.factset.com/viewer/?_app_id=central_doc_viewer&amp;_dd2=%26f%3Dsld%26c%3Dtrue%26os%3D22406%26oe%3D22412&amp;_doc_docfn=U2FsdGVkX1924HstXcPg+B8gmWaqnii4weEJ5nQH5FlivV9F+zUvEJYBO5oiSj/ekkULy7qsZlSsMFM/OxZ3L1cYM/HNSdwYKTXtCVU55Vs=&amp;center_on_screen=true&amp;float_window=true&amp;height=800&amp;positioning_strategy=center_on_screen&amp;width=950" TargetMode="External"/><Relationship Id="rId302" Type="http://schemas.openxmlformats.org/officeDocument/2006/relationships/hyperlink" Target="https://my.apps.factset.com/viewer/?_app_id=central_doc_viewer&amp;_dd2=%26f%3Dsld%26c%3Dtrue%26os%3D68528%26oe%3D68535&amp;_doc_docfn=U2FsdGVkX18qDOCIq/nNNVXmF8V2pNUaPUF/Uzbl+UZNt7TtLmgUp6mKTVACKV2CSi0etJp+6lT4lhIU7ZpP5u0BKlNhaKvCKJL911cCslA=&amp;center_on_screen=true&amp;float_window=true&amp;height=800&amp;positioning_strategy=center_on_screen&amp;width=950" TargetMode="External"/><Relationship Id="rId323" Type="http://schemas.openxmlformats.org/officeDocument/2006/relationships/hyperlink" Target="https://my.apps.factset.com/viewer/?_app_id=central_doc_viewer&amp;_dd2=%26f%3Dsld%26c%3Dtrue%26os%3D84821%26oe%3D84827&amp;_doc_docfn=U2FsdGVkX18WkEYZx2KIwwMs/B5DstbXwbZifiNl8o8rdJoypIMT/g9kmDdfD5PbkWMn2zXhYSSS0mjPjR9uzk9BMnNdUy0vRpYWgIXfPq0=&amp;center_on_screen=true&amp;float_window=true&amp;height=800&amp;positioning_strategy=center_on_screen&amp;width=950" TargetMode="External"/><Relationship Id="rId344" Type="http://schemas.openxmlformats.org/officeDocument/2006/relationships/hyperlink" Target="https://my.apps.factset.com/viewer/?_app_id=central_doc_viewer&amp;_dd2=%26f%3Dsld%26c%3Dtrue%26os%3D72708%26oe%3D72711&amp;_doc_docfn=U2FsdGVkX1+IRl53LTFV//T2E4Ufx/4SfwOUkDTEiM0fck6SInIBsN4SoqlEynn33L0peqXT6N8wDr2Js6ehItszYtXwSOzClSBSBm31oCg=&amp;center_on_screen=true&amp;float_window=true&amp;height=800&amp;positioning_strategy=center_on_screen&amp;width=950" TargetMode="External"/><Relationship Id="rId20" Type="http://schemas.openxmlformats.org/officeDocument/2006/relationships/hyperlink" Target="https://my.apps.factset.com/viewer/?_app_id=central_doc_viewer&amp;_dd2=%26f%3Dsld%26c%3Dtrue%26os%3D113009%26oe%3D113015&amp;_doc_docfn=U2FsdGVkX1/FxO11gYbehe9lmAkN1hlFn9FQRS8rHzQ6TS9lG88j8FtCDZVm0suv3SmNEEWsBU7vr8zdju4b/PdCVc9n/aK7WaE2gjA/yr8=&amp;center_on_screen=true&amp;float_window=true&amp;height=800&amp;positioning_strategy=center_on_screen&amp;width=950" TargetMode="External"/><Relationship Id="rId41" Type="http://schemas.openxmlformats.org/officeDocument/2006/relationships/hyperlink" Target="https://my.apps.factset.com/viewer/?_app_id=central_doc_viewer&amp;_dd2=%26f%3Dsld%26c%3Dtrue%26os%3D112501%26oe%3D112507&amp;_doc_docfn=U2FsdGVkX19n9Mp36z0XshheqU6lZywGbqIrOYmrFcqHP8PSPMnlfQo1ZdfaRoTdxqqZmoDVf03teodozPUTK0Qra5u3cfpzvPlX+AiOFFE=&amp;center_on_screen=true&amp;float_window=true&amp;height=800&amp;positioning_strategy=center_on_screen&amp;width=950" TargetMode="External"/><Relationship Id="rId62" Type="http://schemas.openxmlformats.org/officeDocument/2006/relationships/hyperlink" Target="https://my.apps.factset.com/viewer/?_app_id=central_doc_viewer&amp;_dd2=%26f%3Dsld%26c%3Dtrue%26os%3D118280%26oe%3D118281&amp;_doc_docfn=U2FsdGVkX19871LE6n3KIRiMlqEg0eeBgNornEDBipuEIhIHRuS8LQIxIQjSdgdafq47P543AYbLokgCpOwzuHhkJCvefTdXjobCNgoHQzk=&amp;center_on_screen=true&amp;float_window=true&amp;height=800&amp;positioning_strategy=center_on_screen&amp;width=950" TargetMode="External"/><Relationship Id="rId83" Type="http://schemas.openxmlformats.org/officeDocument/2006/relationships/hyperlink" Target="https://my.apps.factset.com/viewer/?_app_id=central_doc_viewer&amp;_dd2=%26f%3Dsld%26c%3Dtrue%26os%3D117292%26oe%3D117298&amp;_doc_docfn=U2FsdGVkX19m0uophLFsJB/ILC0xfbiFKNeoiSxS8dVNHS+wLa6v+7klO72YJGRIwPPA2GpUPtq9L8Nx+aHWAvdRMyOuYIl3N5tQcp47rz0=&amp;center_on_screen=true&amp;float_window=true&amp;height=800&amp;positioning_strategy=center_on_screen&amp;width=950" TargetMode="External"/><Relationship Id="rId179" Type="http://schemas.openxmlformats.org/officeDocument/2006/relationships/hyperlink" Target="https://my.apps.factset.com/viewer/?_app_id=central_doc_viewer&amp;_dd2=%26f%3Dsld%26c%3Dtrue%26os%3D54428%26oe%3D54434&amp;_doc_docfn=U2FsdGVkX18mnhe6xE+SHOBp4UHPqVGdtE5EwRkYCshdUh3HAbFpWDnkjMw465FS1kAbxLbzr92FKJWPHabaesfsD/O8wElLy2lWABQwfrM=&amp;center_on_screen=true&amp;float_window=true&amp;height=800&amp;positioning_strategy=center_on_screen&amp;width=950" TargetMode="External"/><Relationship Id="rId365" Type="http://schemas.openxmlformats.org/officeDocument/2006/relationships/hyperlink" Target="https://my.apps.factset.com/viewer/?_app_id=central_doc_viewer&amp;_dd2=%26f%3Dsld%26c%3Dtrue%26os%3D162544%26oe%3D162549&amp;_doc_docfn=U2FsdGVkX19lnU+Pu2/T3YTXGcwAgGofuXci6+SvfUvn7XON9bB88Whta7zyDLOrx5JLgMtEm/ThmlOfW1B29DAFtDtSMUyCDPBDVYV1KTM=&amp;center_on_screen=true&amp;float_window=true&amp;height=800&amp;positioning_strategy=center_on_screen&amp;width=950" TargetMode="External"/><Relationship Id="rId190" Type="http://schemas.openxmlformats.org/officeDocument/2006/relationships/hyperlink" Target="https://my.apps.factset.com/viewer/?_app_id=central_doc_viewer&amp;_dd2=%26f%3Dsld%26c%3Dtrue%26os%3D55428%26oe%3D55434&amp;_doc_docfn=U2FsdGVkX1+GP5743H5kQrpzkxcaFS5FlRnrrJe2+7hzAGL49Iqp9bzGEStt4g9Tn0oqzNy9CcX/rZE+su87NcisvmR2Cm1xkogUq45IpRU=&amp;center_on_screen=true&amp;float_window=true&amp;height=800&amp;positioning_strategy=center_on_screen&amp;width=950" TargetMode="External"/><Relationship Id="rId204" Type="http://schemas.openxmlformats.org/officeDocument/2006/relationships/hyperlink" Target="https://my.apps.factset.com/viewer/?_app_id=central_doc_viewer&amp;_dd2=%26f%3Dsld%26c%3Dtrue%26os%3D25339%26oe%3D25342&amp;_doc_docfn=U2FsdGVkX19skwlYG/LwIKo6jczvmVCoGFJXjXfpojBsftrvuakCdcMFOG1wotJjJys8id9yCFTPim2jrGYlFbiZYJkwP+OioU0kofkG/L0=&amp;center_on_screen=true&amp;float_window=true&amp;height=800&amp;positioning_strategy=center_on_screen&amp;width=950" TargetMode="External"/><Relationship Id="rId225" Type="http://schemas.openxmlformats.org/officeDocument/2006/relationships/hyperlink" Target="https://my.apps.factset.com/viewer/?_app_id=central_doc_viewer&amp;_dd2=%26f%3Dsld%26c%3Dtrue%26os%3D67074%26oe%3D67083&amp;_doc_docfn=U2FsdGVkX19RwcTSmJiVA1vyXkeES86wvD+d54haU/G0b4mWlCu8Qkz51C4vw6wPNM15BffkFo4MdMcEwLxNJRtQu8cLiKBACKFeQRUKA8M=&amp;center_on_screen=true&amp;float_window=true&amp;height=800&amp;positioning_strategy=center_on_screen&amp;width=950" TargetMode="External"/><Relationship Id="rId246" Type="http://schemas.openxmlformats.org/officeDocument/2006/relationships/hyperlink" Target="https://my.apps.factset.com/viewer/?_app_id=central_doc_viewer&amp;_dd2=%26f%3Dsld%26c%3Dtrue%26os%3D54261%26oe%3D54270&amp;_doc_docfn=U2FsdGVkX1+xDrCxKB/B5Wo5qbQFCk4LIGnSgArZuIxPlIwWuywPY2tfWRPSuo9Gv5fUgCLKPkz3GLSxUaey8HlEGv/Zy1UULpZr+nhM69Y=&amp;center_on_screen=true&amp;float_window=true&amp;height=800&amp;positioning_strategy=center_on_screen&amp;width=950" TargetMode="External"/><Relationship Id="rId267" Type="http://schemas.openxmlformats.org/officeDocument/2006/relationships/hyperlink" Target="https://my.apps.factset.com/viewer/?_app_id=central_doc_viewer&amp;_dd2=%26f%3Dsld%26c%3Dtrue%26os%3D61492%26oe%3D61498&amp;_doc_docfn=U2FsdGVkX1/zrHa3rT9LZWFU+ZKD/Csx0lHT4VIhWSJs9rDG1FTVyh1TiEkc9EJ3iUM/Yu16OH0Xy2q7/HN3c7vbbuPW1sxg1kiJNAa0FrU=&amp;center_on_screen=true&amp;float_window=true&amp;height=800&amp;positioning_strategy=center_on_screen&amp;width=950" TargetMode="External"/><Relationship Id="rId288" Type="http://schemas.openxmlformats.org/officeDocument/2006/relationships/hyperlink" Target="https://my.apps.factset.com/viewer/?_app_id=central_doc_viewer&amp;_dd2=%26f%3Dsld%26c%3Dtrue%26os%3D63971%26oe%3D63972&amp;_doc_docfn=U2FsdGVkX1+mDTSwilOqvfPVC+14vk1/6DR/Jj4fLiMuA09dFKhJWHnbQ4AnfwpVfYJTmCpmEg3OQSTlZAOkcWgw6tRrAll/5JCnETYCDDY=&amp;center_on_screen=true&amp;float_window=true&amp;height=800&amp;positioning_strategy=center_on_screen&amp;width=950" TargetMode="External"/><Relationship Id="rId106" Type="http://schemas.openxmlformats.org/officeDocument/2006/relationships/hyperlink" Target="https://my.apps.factset.com/viewer/?_app_id=central_doc_viewer&amp;_dd2=%26f%3Dsld%26c%3Dtrue%26os%3D175547%26oe%3D175553&amp;_doc_docfn=U2FsdGVkX1/APgTxUJ5GeWbKVdBe2Fbo3oI/sSlNPKfpJWMDeT1PArU638pN/wraGW0AOsJnuvgB8i2FOI5u/CEXTl4UhuKE9hXT2TSLrcc=&amp;center_on_screen=true&amp;float_window=true&amp;height=800&amp;positioning_strategy=center_on_screen&amp;width=950" TargetMode="External"/><Relationship Id="rId127" Type="http://schemas.openxmlformats.org/officeDocument/2006/relationships/hyperlink" Target="https://my.apps.factset.com/viewer/?_app_id=central_doc_viewer&amp;_dd2=%26f%3Dsld%26c%3Dtrue%26os%3D165770%26oe%3D165775&amp;_doc_docfn=U2FsdGVkX18b/hRULwWh3MaYcgaWaNDUgPZrJyT9JxTW+9wI3bVnMJBdd194FSx9GWUd6He2kmtSEWXd74YUoPsHBqYDYUedeA3P5BsTP6c=&amp;center_on_screen=true&amp;float_window=true&amp;height=800&amp;positioning_strategy=center_on_screen&amp;width=950" TargetMode="External"/><Relationship Id="rId313" Type="http://schemas.openxmlformats.org/officeDocument/2006/relationships/hyperlink" Target="https://my.apps.factset.com/viewer/?_app_id=central_doc_viewer&amp;_dd2=%26f%3Dsld%26c%3Dtrue%26os%3D66271%26oe%3D66276&amp;_doc_docfn=U2FsdGVkX19MQ7eNMqbVEK8OpmvH1dlTo5jL/ZYtJHhs6e1WcghwlZo9c4y4SeIEAkwLvPGkbG7iR/ZwE8dNLyz1kT8EQtDKyQRp3b4Rlsw=&amp;center_on_screen=true&amp;float_window=true&amp;height=800&amp;positioning_strategy=center_on_screen&amp;width=950" TargetMode="External"/><Relationship Id="rId10" Type="http://schemas.openxmlformats.org/officeDocument/2006/relationships/hyperlink" Target="https://my.apps.factset.com/viewer/?_app_id=central_doc_viewer&amp;_dd2=%26f%3Dsld%26c%3Dtrue%26os%3D163207%26oe%3D163214&amp;_doc_docfn=U2FsdGVkX19Ms9vk+F6bf64XCHj+8nxi6SI+n0F3zTNDYS35Nld22fgK6/ecfbG9NfLVybQvNX23xArTd7VUuLszDAJrOP+jvEC5y7w8NTQ=&amp;center_on_screen=true&amp;float_window=true&amp;height=800&amp;positioning_strategy=center_on_screen&amp;width=950" TargetMode="External"/><Relationship Id="rId31" Type="http://schemas.openxmlformats.org/officeDocument/2006/relationships/hyperlink" Target="https://my.apps.factset.com/viewer/?_app_id=central_doc_viewer&amp;_dd2=%26f%3Dsld%26c%3Dtrue%26os%3D114252%26oe%3D114258&amp;_doc_docfn=U2FsdGVkX19TNru+IHavB2S28TddmrDNBeWUdfO/8HlcvCYIewf+H6une1KtEQitAy1m4Rt4hWrJ9hMLDkCm8KUg3d97iB8a65tolVH48Ao=&amp;center_on_screen=true&amp;float_window=true&amp;height=800&amp;positioning_strategy=center_on_screen&amp;width=950" TargetMode="External"/><Relationship Id="rId52" Type="http://schemas.openxmlformats.org/officeDocument/2006/relationships/hyperlink" Target="https://my.apps.factset.com/viewer/?_app_id=central_doc_viewer&amp;_dd2=%26f%3Dsld%26c%3Dtrue%26os%3D168113%26oe%3D168118&amp;_doc_docfn=U2FsdGVkX18SM3HuQDDEpVNRcJkEJk5+O5J8ILZw61qN1h3FKx1zqZgQt8NaMRjDzK8neSIjrmZf+62+tROzMucdtMTD6GnpQWDo3StD1L4=&amp;center_on_screen=true&amp;float_window=true&amp;height=800&amp;positioning_strategy=center_on_screen&amp;width=950" TargetMode="External"/><Relationship Id="rId73" Type="http://schemas.openxmlformats.org/officeDocument/2006/relationships/hyperlink" Target="https://my.apps.factset.com/viewer/?_app_id=central_doc_viewer&amp;_dd2=%26f%3Dsld%26c%3Dtrue%26os%3D120419%26oe%3D120425&amp;_doc_docfn=U2FsdGVkX18EIvSOIh1CvLwjD9zOt3YDvIgWAjvcmaoF1ph7Q6p+cLRSglvfCT4AKr37KgnpFOga6QdKADhvddr2rW/uxVIYkq9t4e3wiZY=&amp;center_on_screen=true&amp;float_window=true&amp;height=800&amp;positioning_strategy=center_on_screen&amp;width=950" TargetMode="External"/><Relationship Id="rId94" Type="http://schemas.openxmlformats.org/officeDocument/2006/relationships/hyperlink" Target="https://my.apps.factset.com/viewer/?_app_id=central_doc_viewer&amp;_dd2=%26f%3Dsld%26c%3Dtrue%26os%3D173676%26oe%3D173680&amp;_doc_docfn=U2FsdGVkX1+UCidvPPN48H5lcGqQL2bZhOsdsUe+Tl4mKk72TSyriUV1AjdgtBazxa+D/d03IplsIiRqhSzWpi2hY5RMIkC6T/l7xLihEmE=&amp;center_on_screen=true&amp;float_window=true&amp;height=800&amp;positioning_strategy=center_on_screen&amp;width=950" TargetMode="External"/><Relationship Id="rId148" Type="http://schemas.openxmlformats.org/officeDocument/2006/relationships/hyperlink" Target="https://my.apps.factset.com/viewer/?_app_id=central_doc_viewer&amp;_dd2=%26f%3Dsld%26c%3Dtrue%26os%3D53705%26oe%3D53712&amp;_doc_docfn=U2FsdGVkX19Idq+YuTdD9Fsy63Ii44zW9YvY1HEI+ArFWzJHx8KsxAYCqBQUg5uy+RBBAKywpTtE0h6hUjiVWGq213z6jWWVG1TOJ7yyeRo=&amp;center_on_screen=true&amp;float_window=true&amp;height=800&amp;positioning_strategy=center_on_screen&amp;width=950" TargetMode="External"/><Relationship Id="rId169" Type="http://schemas.openxmlformats.org/officeDocument/2006/relationships/hyperlink" Target="https://my.apps.factset.com/viewer/?_app_id=central_doc_viewer&amp;_dd2=%26f%3Dsld%26c%3Dtrue%26os%3D48097%26oe%3D48107&amp;_doc_docfn=U2FsdGVkX1/n9O0ihLMVfBE44nE83JghWykCMafc8sM2NYMZlpi/mF2rqwg2132lNE572A+2MqljT+cjiGHTLFRBNYEKfaTjSIy7il0X4Nk=&amp;center_on_screen=true&amp;float_window=true&amp;height=800&amp;positioning_strategy=center_on_screen&amp;width=950" TargetMode="External"/><Relationship Id="rId334" Type="http://schemas.openxmlformats.org/officeDocument/2006/relationships/hyperlink" Target="https://my.apps.factset.com/viewer/?_app_id=central_doc_viewer&amp;_dd2=%26f%3Dsld%26c%3Dtrue%26os%3D174868%26oe%3D174874&amp;_doc_docfn=U2FsdGVkX180XHdBM8PGkimZpifcTPA1Mxa/PFi+ExblWMbtanAg2WqLs3aynu+WXuEK5c4S7R4l7mVf0n5BG1r7rA2RUz7aEdWrItl6Hv4=&amp;center_on_screen=true&amp;float_window=true&amp;height=800&amp;positioning_strategy=center_on_screen&amp;width=950" TargetMode="External"/><Relationship Id="rId355" Type="http://schemas.openxmlformats.org/officeDocument/2006/relationships/hyperlink" Target="https://my.apps.factset.com/viewer/?_app_id=central_doc_viewer&amp;_dd2=%26f%3Dsld%26c%3Dtrue%26os%3D177035%26oe%3D177041&amp;_doc_docfn=U2FsdGVkX1+ORDwMoYjnLrk+PC7scHETbB22hoelyD0dPsS9RwFypsdR4ppg011CLdh25RCk3Y5dmllWTu0+C4Ezqfk9AcierNBu0R9Z7d0=&amp;center_on_screen=true&amp;float_window=true&amp;height=800&amp;positioning_strategy=center_on_screen&amp;width=950" TargetMode="External"/><Relationship Id="rId376" Type="http://schemas.openxmlformats.org/officeDocument/2006/relationships/hyperlink" Target="https://my.apps.factset.com/viewer/?_app_id=central_doc_viewer&amp;_dd2=%26f%3Dsld%26c%3Dtrue%26os%3D45179%26oe%3D45186&amp;_doc_docfn=U2FsdGVkX18hAfLjV4MJqNJj2JzhkR9LA0DtMkbkVNERilFe3QaTjVLqaRygd0LnTrzSkEXkg7t8YX9MtGN3drZEXfaf2ycABcTYgjnmX8M=&amp;center_on_screen=true&amp;float_window=true&amp;height=800&amp;positioning_strategy=center_on_screen&amp;width=950" TargetMode="External"/><Relationship Id="rId4" Type="http://schemas.openxmlformats.org/officeDocument/2006/relationships/hyperlink" Target="https://my.apps.factset.com/viewer/?_app_id=central_doc_viewer&amp;_dd2=%26f%3Dsld%26c%3Dtrue%26os%3D162537%26oe%3D162543&amp;_doc_docfn=U2FsdGVkX19GYbd1HBtRWBEoQD42Nfi5b+QbJhLoKXMK5OPp7y7ZR5Owb5AdelHCkhj209O56V74uCF2XKf4QuIOWCRRa6OhCjL0PETrn0w=&amp;center_on_screen=true&amp;float_window=true&amp;height=800&amp;positioning_strategy=center_on_screen&amp;width=950" TargetMode="External"/><Relationship Id="rId180" Type="http://schemas.openxmlformats.org/officeDocument/2006/relationships/hyperlink" Target="https://my.apps.factset.com/viewer/?_app_id=central_doc_viewer&amp;_dd2=%26f%3Dsld%26c%3Dtrue%26os%3D57741%26oe%3D57748&amp;_doc_docfn=U2FsdGVkX18/gJvLp9nIerz3KJF8Hs+KFKAjeZpDBWGfSlhCTPMHaNiM8juc/RMKvbQrGbk93qvs83U/YYRcEAflSkF0Rn3wKIY8IMWmRx4=&amp;center_on_screen=true&amp;float_window=true&amp;height=800&amp;positioning_strategy=center_on_screen&amp;width=950" TargetMode="External"/><Relationship Id="rId215" Type="http://schemas.openxmlformats.org/officeDocument/2006/relationships/hyperlink" Target="https://my.apps.factset.com/viewer/?_app_id=central_doc_viewer&amp;_dd2=%26f%3Dsld%26c%3Dtrue%26os%3D28011%26oe%3D28016&amp;_doc_docfn=U2FsdGVkX18S6dBq9cz46MSFlBSfortYZHAgXif6jz4w7CNxFw0PT2zfCqdZFMkE7UWPaicftfGS4dJ52G038GUq/rMe/Qe9nxOBIJmb5ec=&amp;center_on_screen=true&amp;float_window=true&amp;height=800&amp;positioning_strategy=center_on_screen&amp;width=950" TargetMode="External"/><Relationship Id="rId236" Type="http://schemas.openxmlformats.org/officeDocument/2006/relationships/hyperlink" Target="https://my.apps.factset.com/viewer/?_app_id=central_doc_viewer&amp;_dd2=%26f%3Dsld%26c%3Dtrue%26os%3D30958%26oe%3D30965&amp;_doc_docfn=U2FsdGVkX1/UDq4PIPy/jNF/s5wE1QMu0LKvp1z5F+8zfuCRS/GpF/46k8w71I8QKgZ5EkKYJldC8puiSB8O4s1SvMsU0nXSbVyVEtJ0co8=&amp;center_on_screen=true&amp;float_window=true&amp;height=800&amp;positioning_strategy=center_on_screen&amp;width=950" TargetMode="External"/><Relationship Id="rId257" Type="http://schemas.openxmlformats.org/officeDocument/2006/relationships/hyperlink" Target="https://my.apps.factset.com/viewer/?_app_id=central_doc_viewer&amp;_dd2=%26f%3Dsld%26c%3Dtrue%26os%3D63296%26oe%3D63303&amp;_doc_docfn=U2FsdGVkX1/j7rPxelGnsxFXdGXRLLCXMb7gqJkISHMGx1y2PuiMTmJ7BgXgU1bu4f3HHu64fKHUU6u+tAKBxIV4h8I5I6UrO0yBmIuxzK4=&amp;center_on_screen=true&amp;float_window=true&amp;height=800&amp;positioning_strategy=center_on_screen&amp;width=950" TargetMode="External"/><Relationship Id="rId278" Type="http://schemas.openxmlformats.org/officeDocument/2006/relationships/hyperlink" Target="https://my.apps.factset.com/viewer/?_app_id=central_doc_viewer&amp;_dd2=%26f%3Dsld%26c%3Dtrue%26os%3D65797%26oe%3D65800&amp;_doc_docfn=U2FsdGVkX18ZLGJDJAQjEwu6Zdy/hauheFzUb8i/qFpFpUzSrQKXxthjMjyyYVsGd6Xz7KSuIqGNUa4AnYMInEy7t0gnpfIJM/FSTSwitlc=&amp;center_on_screen=true&amp;float_window=true&amp;height=800&amp;positioning_strategy=center_on_screen&amp;width=950" TargetMode="External"/><Relationship Id="rId303" Type="http://schemas.openxmlformats.org/officeDocument/2006/relationships/hyperlink" Target="https://my.apps.factset.com/viewer/?_app_id=central_doc_viewer&amp;_dd2=%26f%3Dsld%26c%3Dtrue%26os%3D59534%26oe%3D59545&amp;_doc_docfn=U2FsdGVkX1/e23whKZGAgTD6brzDqp+iyZVKLhKKf/KsHSTR4t7YvXUPg/Y3FFbnx64TLImp+WKaEisjVWaO4dgS5ZQ+6SHzACqdep9k/ss=&amp;center_on_screen=true&amp;float_window=true&amp;height=800&amp;positioning_strategy=center_on_screen&amp;width=950" TargetMode="External"/><Relationship Id="rId42" Type="http://schemas.openxmlformats.org/officeDocument/2006/relationships/hyperlink" Target="https://my.apps.factset.com/viewer/?_app_id=central_doc_viewer&amp;_dd2=%26f%3Dsld%26c%3Dtrue%26os%3D50864%26oe%3D50870&amp;_doc_docfn=U2FsdGVkX1//GGxXTa2r0j3/oLJC+C8WlNHPh+DmQ03noDrNoCFQpog81SAie/HtkeqROa2mrDOm2ceqFliDSqAUEX8+E4jTWz5JAhhIRDg=&amp;center_on_screen=true&amp;float_window=true&amp;height=800&amp;positioning_strategy=center_on_screen&amp;width=950" TargetMode="External"/><Relationship Id="rId84" Type="http://schemas.openxmlformats.org/officeDocument/2006/relationships/hyperlink" Target="https://my.apps.factset.com/viewer/?_app_id=central_doc_viewer&amp;_dd2=%26f%3Dsld%26c%3Dtrue%26os%3D56801%26oe%3D56807&amp;_doc_docfn=U2FsdGVkX19RCdUjwOiU9zbtkue7Hwhgyi3CMJc/8il7lxJNIj4sMyeJcrI8211CRkBhFpmbhPwwcBzGmcjNT2HNaGcS0AmyaUYZhztF2lI=&amp;center_on_screen=true&amp;float_window=true&amp;height=800&amp;positioning_strategy=center_on_screen&amp;width=950" TargetMode="External"/><Relationship Id="rId138" Type="http://schemas.openxmlformats.org/officeDocument/2006/relationships/hyperlink" Target="https://my.apps.factset.com/viewer/?_app_id=central_doc_viewer&amp;_dd2=%26f%3Dsld%26c%3Dtrue%26os%3D82849%26oe%3D82855&amp;_doc_docfn=U2FsdGVkX19pbMCMihDScLAh3rsBNyeu99DC44H6tmptXEGCp8PDvVXNo287pC4l+loQ5X2efs+a1STPzJrmhnW3ungxYNbAM2Z83MbRMaI=&amp;center_on_screen=true&amp;float_window=true&amp;height=800&amp;positioning_strategy=center_on_screen&amp;width=950" TargetMode="External"/><Relationship Id="rId345" Type="http://schemas.openxmlformats.org/officeDocument/2006/relationships/hyperlink" Target="https://my.apps.factset.com/viewer/?_app_id=central_doc_viewer&amp;_dd2=%26f%3Dsld%26c%3Dtrue%26os%3D160044%26oe%3D160046&amp;_doc_docfn=U2FsdGVkX19eDox/nbfCMeTmMV6z8XN4oL8sMu62FeH2eZ0WVP3dv5Zve/nSuxu810nDvmgh3lzIHPW1QnkFOkMVfak79VRlWkuZOXNFnow=&amp;center_on_screen=true&amp;float_window=true&amp;height=800&amp;positioning_strategy=center_on_screen&amp;width=950" TargetMode="External"/><Relationship Id="rId191" Type="http://schemas.openxmlformats.org/officeDocument/2006/relationships/hyperlink" Target="https://my.apps.factset.com/viewer/?_app_id=central_doc_viewer&amp;_dd2=%26f%3Dsld%26c%3Dtrue%26os%3D58742%26oe%3D58748&amp;_doc_docfn=U2FsdGVkX1/PGLHnILJp5SutDba7I4YxO/Ynv1eliw768RS2OzOtuLQ4PqI29YNd2Z3bWmdPIh3AEcsUcBIoF9vwOXYfzqxiTAM4xbC9mYw=&amp;center_on_screen=true&amp;float_window=true&amp;height=800&amp;positioning_strategy=center_on_screen&amp;width=950" TargetMode="External"/><Relationship Id="rId205" Type="http://schemas.openxmlformats.org/officeDocument/2006/relationships/hyperlink" Target="https://my.apps.factset.com/viewer/?_app_id=central_doc_viewer&amp;_dd2=%26f%3Dsld%26c%3Dtrue%26os%3D56687%26oe%3D56692&amp;_doc_docfn=U2FsdGVkX1/tStA+YHnzwJS1JepQmWOkmykxwKvNY46ypurq4TfNIpfoLJzuhkoDvosEG/l/D2rOEohSveSDem13104LS/c5+3gZ7CpMAhA=&amp;center_on_screen=true&amp;float_window=true&amp;height=800&amp;positioning_strategy=center_on_screen&amp;width=950" TargetMode="External"/><Relationship Id="rId247" Type="http://schemas.openxmlformats.org/officeDocument/2006/relationships/hyperlink" Target="https://my.apps.factset.com/viewer/?_app_id=central_doc_viewer&amp;_dd2=%26f%3Dsld%26c%3Dtrue%26os%3D29720%26oe%3D29725&amp;_doc_docfn=U2FsdGVkX18tKO3kIwzZDUXJ5l/ZjzO5siwl88c++Wm3K4ezmz6RZURWQ2h0FGJnrsI0QfNFLrqlPZEd8fU+m92KawDb+bAXmu3Mse2hXAs=&amp;center_on_screen=true&amp;float_window=true&amp;height=800&amp;positioning_strategy=center_on_screen&amp;width=950" TargetMode="External"/><Relationship Id="rId107" Type="http://schemas.openxmlformats.org/officeDocument/2006/relationships/hyperlink" Target="https://my.apps.factset.com/viewer/?_app_id=central_doc_viewer&amp;_dd2=%26f%3Dsld%26c%3Dtrue%26os%3D120200%26oe%3D120206&amp;_doc_docfn=U2FsdGVkX1/ItJ/Xhx6AkASuNTbtfAN1myh+Hu8vXn5VbbojGDWbRHg3I/IqP4Z1ky1wAOENyoyVJal3j6QFU1P4Fvfy71fbBaL0t1fA/ks=&amp;center_on_screen=true&amp;float_window=true&amp;height=800&amp;positioning_strategy=center_on_screen&amp;width=950" TargetMode="External"/><Relationship Id="rId289" Type="http://schemas.openxmlformats.org/officeDocument/2006/relationships/hyperlink" Target="https://my.apps.factset.com/viewer/?_app_id=central_doc_viewer&amp;_dd2=%26f%3Dsld%26c%3Dtrue%26os%3D64141%26oe%3D64142&amp;_doc_docfn=U2FsdGVkX1+LOedqGq054IqTUx76mi3tCNsuStMfZlEVBZ1elonJQgdoK33crHFB2bQ3isYo+2FTwYA1rdCxB475NDgYqbG6Z8gw0B/0dQk=&amp;center_on_screen=true&amp;float_window=true&amp;height=800&amp;positioning_strategy=center_on_screen&amp;width=950" TargetMode="External"/><Relationship Id="rId11" Type="http://schemas.openxmlformats.org/officeDocument/2006/relationships/hyperlink" Target="https://my.apps.factset.com/viewer/?_app_id=central_doc_viewer&amp;_dd2=%26f%3Dsld%26c%3Dtrue%26os%3D108594%26oe%3D108601&amp;_doc_docfn=U2FsdGVkX19vW0ygNgharwnrSUYS5rBEE/FqNzqx/ZZ9kAnmjsima2VQlmiU2Qyn20m3bkWjGaaVRydneRmh7UcWDfTTDpx08Pgoj7522io=&amp;center_on_screen=true&amp;float_window=true&amp;height=800&amp;positioning_strategy=center_on_screen&amp;width=950" TargetMode="External"/><Relationship Id="rId53" Type="http://schemas.openxmlformats.org/officeDocument/2006/relationships/hyperlink" Target="https://my.apps.factset.com/viewer/?_app_id=central_doc_viewer&amp;_dd2=%26f%3Dsld%26c%3Dtrue%26os%3D113502%26oe%3D113505&amp;_doc_docfn=U2FsdGVkX1+u68X5tSr7xTiTS1r0GI48AYq+7DRZxTfPKlctL4w1gtFQaN4f58FBDmN0Q33ylIvMWZ9H/uJxG70pvsuOCdoZfgOz55BGhUQ=&amp;center_on_screen=true&amp;float_window=true&amp;height=800&amp;positioning_strategy=center_on_screen&amp;width=950" TargetMode="External"/><Relationship Id="rId149" Type="http://schemas.openxmlformats.org/officeDocument/2006/relationships/hyperlink" Target="https://my.apps.factset.com/viewer/?_app_id=central_doc_viewer&amp;_dd2=%26f%3Dsld%26c%3Dtrue%26os%3D53883%26oe%3D53890&amp;_doc_docfn=U2FsdGVkX19cX5ijs2OcPmWgkQZGTTba3NVyPqip/71kdK+ZVLHBDFZx+1JH1zOMgQXZekTzKeYfpZdDF3k572ySmwR4IZfPe9kLMp6JlsA=&amp;center_on_screen=true&amp;float_window=true&amp;height=800&amp;positioning_strategy=center_on_screen&amp;width=950" TargetMode="External"/><Relationship Id="rId314" Type="http://schemas.openxmlformats.org/officeDocument/2006/relationships/hyperlink" Target="https://my.apps.factset.com/viewer/?_app_id=central_doc_viewer&amp;_dd2=%26f%3Dsld%26c%3Dtrue%26os%3D69568%26oe%3D69574&amp;_doc_docfn=U2FsdGVkX19pDvs5Sk/sK/5fiHg6ZpRXVeBgoK7E0WNe92ZzjTbSkDt4p8uSC1GMsf16t0O/4AiDDo6BGSE33RT5bsqfxsDFpt9Va24llAQ=&amp;center_on_screen=true&amp;float_window=true&amp;height=800&amp;positioning_strategy=center_on_screen&amp;width=950" TargetMode="External"/><Relationship Id="rId356" Type="http://schemas.openxmlformats.org/officeDocument/2006/relationships/hyperlink" Target="https://my.apps.factset.com/viewer/?_app_id=central_doc_viewer&amp;_dd2=%26f%3Dsld%26c%3Dtrue%26os%3D74566%26oe%3D74572&amp;_doc_docfn=U2FsdGVkX19t/f8GYepncIYNcxtzOb6LoD+Zsm4qVQ1xmUiTOlPYAZbv+1WL+ecZijuYA23FjFcQ67L4CnfM2HGNBjvhjAsSqf6xe5ft1L0=&amp;center_on_screen=true&amp;float_window=true&amp;height=800&amp;positioning_strategy=center_on_screen&amp;width=950" TargetMode="External"/><Relationship Id="rId95" Type="http://schemas.openxmlformats.org/officeDocument/2006/relationships/hyperlink" Target="https://my.apps.factset.com/viewer/?_app_id=central_doc_viewer&amp;_dd2=%26f%3Dsld%26c%3Dtrue%26os%3D118333%26oe%3D118337&amp;_doc_docfn=U2FsdGVkX1/q1qrJoJrcQm1x27GHbbwzfrPomU3uEzO98neDt6KGIRpsPAj4riOJBFfu+jpxZJOpnXsKLqmZTJKvSM0VGwfb1Yf/APa3PfI=&amp;center_on_screen=true&amp;float_window=true&amp;height=800&amp;positioning_strategy=center_on_screen&amp;width=950" TargetMode="External"/><Relationship Id="rId160" Type="http://schemas.openxmlformats.org/officeDocument/2006/relationships/hyperlink" Target="https://my.apps.factset.com/viewer/?_app_id=central_doc_viewer&amp;_dd2=%26f%3Dsld%26c%3Dtrue%26os%3D52115%26oe%3D52122&amp;_doc_docfn=U2FsdGVkX1+TkjKfRDaaj2DZnukXsriN8h4booZhAR0O/fUjl3K6xyM/EpYDsPTmZLbd2aSOc63lwKE9DWxGq1X+xHfp3EMUolS7ZvoBlis=&amp;center_on_screen=true&amp;float_window=true&amp;height=800&amp;positioning_strategy=center_on_screen&amp;width=950" TargetMode="External"/><Relationship Id="rId216" Type="http://schemas.openxmlformats.org/officeDocument/2006/relationships/hyperlink" Target="https://my.apps.factset.com/viewer/?_app_id=central_doc_viewer&amp;_dd2=%26f%3Dsld%26c%3Dtrue%26os%3D26297%26oe%3D26302&amp;_doc_docfn=U2FsdGVkX1+jOJAmwAQq4PLBKyJ3dyTcMzSbIPI+lrwscmMf89vkS919zUb4CrT5TWKjXK7/VB79CkZX3cSPnyZNMHqZrURj3vQNt6Qeksw=&amp;center_on_screen=true&amp;float_window=true&amp;height=800&amp;positioning_strategy=center_on_screen&amp;width=950" TargetMode="External"/><Relationship Id="rId258" Type="http://schemas.openxmlformats.org/officeDocument/2006/relationships/hyperlink" Target="https://my.apps.factset.com/viewer/?_app_id=central_doc_viewer&amp;_dd2=%26f%3Dsld%26c%3Dtrue%26os%3D62141%26oe%3D62152&amp;_doc_docfn=U2FsdGVkX1/PZEvNaS03yFZBwawR3viejJWA/v9DS6kAWhOY2F+cQAOtTwMpHUxQ3Qd8/70kxi1fyMUj9gz1FuDg9L5bfd4BDVPi015UsIg=&amp;center_on_screen=true&amp;float_window=true&amp;height=800&amp;positioning_strategy=center_on_screen&amp;width=950" TargetMode="External"/><Relationship Id="rId22" Type="http://schemas.openxmlformats.org/officeDocument/2006/relationships/hyperlink" Target="https://my.apps.factset.com/viewer/?_app_id=central_doc_viewer&amp;_dd2=%26f%3Dsld%26c%3Dtrue%26os%3D164260%26oe%3D164266&amp;_doc_docfn=U2FsdGVkX18weLcRqe42anNAhqemu9J8S0ElrGeMC+brfAF0pQRX+2pIbCRNF1tVHfNn+BYcQuhlMRGUhBPh0zEOK5Mncsm3urzVxzzLmj4=&amp;center_on_screen=true&amp;float_window=true&amp;height=800&amp;positioning_strategy=center_on_screen&amp;width=950" TargetMode="External"/><Relationship Id="rId64" Type="http://schemas.openxmlformats.org/officeDocument/2006/relationships/hyperlink" Target="https://my.apps.factset.com/viewer/?_app_id=central_doc_viewer&amp;_dd2=%26f%3Dsld%26c%3Dtrue%26os%3D169534%26oe%3D169539&amp;_doc_docfn=U2FsdGVkX19Lsts9FKpSOReWScfALkYpPbNTsxDGlhnbfpJhob33/KXFpWgk6+7CYTbPP0BdMaNiDUfhqevZlaIc+pNyUP7mHePmJ82xg20=&amp;center_on_screen=true&amp;float_window=true&amp;height=800&amp;positioning_strategy=center_on_screen&amp;width=950" TargetMode="External"/><Relationship Id="rId118" Type="http://schemas.openxmlformats.org/officeDocument/2006/relationships/hyperlink" Target="https://my.apps.factset.com/viewer/?_app_id=central_doc_viewer&amp;_dd2=%26f%3Dsld%26c%3Dtrue%26os%3D286335%26oe%3D286342&amp;_doc_docfn=U2FsdGVkX1/vbz9/X8WZ05wheh1BJ6dqB9WViJQUh+EUU1grY5cHCofbVp3ADrjC4EssaI1uUbpZpPuALatYguFXVkOzA4Jhemgatp6QIj0=&amp;center_on_screen=true&amp;float_window=true&amp;height=800&amp;positioning_strategy=center_on_screen&amp;width=950" TargetMode="External"/><Relationship Id="rId325" Type="http://schemas.openxmlformats.org/officeDocument/2006/relationships/hyperlink" Target="https://my.apps.factset.com/viewer/?_app_id=central_doc_viewer&amp;_dd2=%26f%3Dsld%26c%3Dtrue%26os%3D156959%26oe%3D156965&amp;_doc_docfn=U2FsdGVkX18A6cPRserQ/N3sZSP4cD8xt0u8e0SMTdseBsmzB6aEDwhG2VJOBesCkQArW2NBGZybq817OIAkMfpdPT8YGWWgqDfsUBPsGJw=&amp;center_on_screen=true&amp;float_window=true&amp;height=800&amp;positioning_strategy=center_on_screen&amp;width=950" TargetMode="External"/><Relationship Id="rId367" Type="http://schemas.openxmlformats.org/officeDocument/2006/relationships/hyperlink" Target="https://my.apps.factset.com/viewer/?_app_id=central_doc_viewer&amp;_dd2=%26f%3Dsld%26c%3Dtrue%26os%3D284424%26oe%3D284431&amp;_doc_docfn=U2FsdGVkX1/aNQrboskPD8xU2iLsuX/Lpz20JZoo/0qfMv1vqe8w8rv7XmCPMKitwqC0a7/eEVrCYzsnwsTZhJRkizo7Jfm00JgOpDv7ev8=&amp;center_on_screen=true&amp;float_window=true&amp;height=800&amp;positioning_strategy=center_on_screen&amp;width=950" TargetMode="External"/><Relationship Id="rId171" Type="http://schemas.openxmlformats.org/officeDocument/2006/relationships/hyperlink" Target="https://my.apps.factset.com/viewer/?_app_id=central_doc_viewer&amp;_dd2=%26f%3Dsld%26c%3Dtrue%26os%3D22295%26oe%3D22301&amp;_doc_docfn=U2FsdGVkX1+KkbPGa+T4LnOwSHd2Z1Jvqyw0yhE0v8qCYHXFjlXFQFKI6Us+PcrxXcpGOWhkP6Mq8F4X4dYXtR/E8NewADpeh1IXRWlop58=&amp;center_on_screen=true&amp;float_window=true&amp;height=800&amp;positioning_strategy=center_on_screen&amp;width=950" TargetMode="External"/><Relationship Id="rId227" Type="http://schemas.openxmlformats.org/officeDocument/2006/relationships/hyperlink" Target="https://my.apps.factset.com/viewer/?_app_id=central_doc_viewer&amp;_dd2=%26f%3Dsld%26c%3Dtrue%26os%3D70571%26oe%3D70578&amp;_doc_docfn=U2FsdGVkX19V0oiMwq2zN/rAsDkkGwZbfWrSaQUxfAFx6KYDnVkU1lhdRJOk3TivcyYp+rwDnA89o2LnZ/YNvLzGRHUPb+zIlms4/TGeLTo=&amp;center_on_screen=true&amp;float_window=true&amp;height=800&amp;positioning_strategy=center_on_screen&amp;width=950" TargetMode="External"/><Relationship Id="rId269" Type="http://schemas.openxmlformats.org/officeDocument/2006/relationships/hyperlink" Target="https://my.apps.factset.com/viewer/?_app_id=central_doc_viewer&amp;_dd2=%26f%3Dsld%26c%3Dtrue%26os%3D55775%26oe%3D55785&amp;_doc_docfn=U2FsdGVkX18vnjhKteKjXAwnvB79norqCzdgijqwqSXx8Pf7bt8U9+nTmVHNpM8l6hqZbCwvB5lWVZ7aKRPQxnevYH7EFtLsM7/o1tKbdkI=&amp;center_on_screen=true&amp;float_window=true&amp;height=800&amp;positioning_strategy=center_on_screen&amp;width=950" TargetMode="External"/><Relationship Id="rId33" Type="http://schemas.openxmlformats.org/officeDocument/2006/relationships/hyperlink" Target="https://my.apps.factset.com/viewer/?_app_id=central_doc_viewer&amp;_dd2=%26f%3Dsld%26c%3Dtrue%26os%3D114670%26oe%3D114676&amp;_doc_docfn=U2FsdGVkX1+T+blYOBmohoiF3ZA/kBf8srbZ9/3/D7xgUnO0xV+KOsqs9eg0nfX5v5pxIMdNV22eJOGfJXFQFOcyxDTjEeZzJi6J7utdcdk=&amp;center_on_screen=true&amp;float_window=true&amp;height=800&amp;positioning_strategy=center_on_screen&amp;width=950" TargetMode="External"/><Relationship Id="rId129" Type="http://schemas.openxmlformats.org/officeDocument/2006/relationships/hyperlink" Target="https://my.apps.factset.com/viewer/?_app_id=central_doc_viewer&amp;_dd2=%26f%3Dsld%26c%3Dtrue%26os%3D166245%26oe%3D166248&amp;_doc_docfn=U2FsdGVkX18ga8L1GXedIH5SyptILooGTMbzqJdC0r0BoYAvm/0Hmg3Bjzzl6r4mXB43gkULEDZDc9/egql+wy6gmuVyvIIY0fEeCo1dNJM=&amp;center_on_screen=true&amp;float_window=true&amp;height=800&amp;positioning_strategy=center_on_screen&amp;width=950" TargetMode="External"/><Relationship Id="rId280" Type="http://schemas.openxmlformats.org/officeDocument/2006/relationships/hyperlink" Target="https://my.apps.factset.com/viewer/?_app_id=central_doc_viewer&amp;_dd2=%26f%3Dsld%26c%3Dtrue%26os%3D32711%26oe%3D32717&amp;_doc_docfn=U2FsdGVkX18bzIOph/YSIftB29eIsEhXD92l/n3q9EdpaEha+XO5yU2hAFS/y+pyEWkz6jJSan7SvHJ1xibCnbD8H1l9xEkJ+hWkVXyB3d4=&amp;center_on_screen=true&amp;float_window=true&amp;height=800&amp;positioning_strategy=center_on_screen&amp;width=950" TargetMode="External"/><Relationship Id="rId336" Type="http://schemas.openxmlformats.org/officeDocument/2006/relationships/hyperlink" Target="https://my.apps.factset.com/viewer/?_app_id=central_doc_viewer&amp;_dd2=%26f%3Dsld%26c%3Dtrue%26os%3D158617%26oe%3D158620&amp;_doc_docfn=U2FsdGVkX19ThveFpjdL0t2WEjbsnguDRmMKYOpndS6FU343IaSFEqFF5gAd+Ldk0zB1x6ZE5ZZEDlLgshSykYVJpR5bcvVCH6xvqAot/QE=&amp;center_on_screen=true&amp;float_window=true&amp;height=800&amp;positioning_strategy=center_on_screen&amp;width=950" TargetMode="External"/><Relationship Id="rId75" Type="http://schemas.openxmlformats.org/officeDocument/2006/relationships/hyperlink" Target="https://my.apps.factset.com/viewer/?_app_id=central_doc_viewer&amp;_dd2=%26f%3Dsld%26c%3Dtrue%26os%3D120821%26oe%3D120827&amp;_doc_docfn=U2FsdGVkX19xrTEqCN2NZm0SgRYxZK5FfuJIhwwlg67N85Bn/OzpGgBRMnh8VV1HimgjEGdjuGxH8GEiaZlPPmvZiHTJkJSwy6pkj8IbEj0=&amp;center_on_screen=true&amp;float_window=true&amp;height=800&amp;positioning_strategy=center_on_screen&amp;width=950" TargetMode="External"/><Relationship Id="rId140" Type="http://schemas.openxmlformats.org/officeDocument/2006/relationships/hyperlink" Target="https://my.apps.factset.com/viewer/?_app_id=central_doc_viewer&amp;_dd2=%26f%3Dsld%26c%3Dtrue%26os%3D183565%26oe%3D183570&amp;_doc_docfn=U2FsdGVkX1/lUshZ4v+ifMEe+n4thqrplIDOfzUfFe+t3Qqg1Yq2Mp10A19Rxbj8eF7+83B1uN8NswmsFIgRrTHx7EjDYtjWB3IdhhAv/KA=&amp;center_on_screen=true&amp;float_window=true&amp;height=800&amp;positioning_strategy=center_on_screen&amp;width=950" TargetMode="External"/><Relationship Id="rId182" Type="http://schemas.openxmlformats.org/officeDocument/2006/relationships/hyperlink" Target="https://my.apps.factset.com/viewer/?_app_id=central_doc_viewer&amp;_dd2=%26f%3Dsld%26c%3Dtrue%26os%3D25023%26oe%3D25029&amp;_doc_docfn=U2FsdGVkX1/6Y3eUPje3FvPCfWpC717buqeHSrY5AxfmaNEHz1te01OuiAYoGvE6HYe4VOucwYfXuG0tDyRLEhWofjjxm7B755YCra/nczY=&amp;center_on_screen=true&amp;float_window=true&amp;height=800&amp;positioning_strategy=center_on_screen&amp;width=950" TargetMode="External"/><Relationship Id="rId378" Type="http://schemas.openxmlformats.org/officeDocument/2006/relationships/hyperlink" Target="https://my.apps.factset.com/viewer/?_app_id=central_doc_viewer&amp;_dd2=%26f%3Dsld%26c%3Dtrue%26os%3D161862%26oe%3D161869&amp;_doc_docfn=U2FsdGVkX18Jeb8arq7lW4LuD6yDMw3kX0P1rEjhGFHSJX87hMKNQpTp+FPOHfRTrx5SEsFIGjK6bxsSs7Qqcq/e0kQrd9cig2Jnp3X8Wyo=&amp;center_on_screen=true&amp;float_window=true&amp;height=800&amp;positioning_strategy=center_on_screen&amp;width=950" TargetMode="External"/><Relationship Id="rId6" Type="http://schemas.openxmlformats.org/officeDocument/2006/relationships/hyperlink" Target="https://my.apps.factset.com/viewer/?_app_id=central_doc_viewer&amp;_dd2=%26f%3Dsld%26c%3Dtrue%26os%3D45910%26oe%3D45916&amp;_doc_docfn=U2FsdGVkX18n9quD6UCWnGww/29Btpl8A8l/Q1uZAMsGtAR9MZI9IfX9C/D0osl/xzUlldIL57cJOAbnEt4tEPIxKFVwTLBzYktXctPWdIc=&amp;center_on_screen=true&amp;float_window=true&amp;height=800&amp;positioning_strategy=center_on_screen&amp;width=950" TargetMode="External"/><Relationship Id="rId238" Type="http://schemas.openxmlformats.org/officeDocument/2006/relationships/hyperlink" Target="https://my.apps.factset.com/viewer/?_app_id=central_doc_viewer&amp;_dd2=%26f%3Dsld%26c%3Dtrue%26os%3D60973%26oe%3D60980&amp;_doc_docfn=U2FsdGVkX19j27cp04o+VUV70l/e3kGp0ZxQwdu3PUenpsF/Usg4RFqZjIpBL2ANDlO/oYWp7fykgNx0fbimywiTq4ihBnzmu80Z/Eh8mo8=&amp;center_on_screen=true&amp;float_window=true&amp;height=800&amp;positioning_strategy=center_on_screen&amp;width=950" TargetMode="External"/><Relationship Id="rId291" Type="http://schemas.openxmlformats.org/officeDocument/2006/relationships/hyperlink" Target="https://my.apps.factset.com/viewer/?_app_id=central_doc_viewer&amp;_dd2=%26f%3Dsld%26c%3Dtrue%26os%3D58448%26oe%3D58449&amp;_doc_docfn=U2FsdGVkX18/zRRtOnWLDRXgFzVBERi9tO1gD063EtirCFH1coS2t81iDatr6WRXO7mCHBI1FiftHZDIE6RfGGlnVnwD46G1GK5hUMSuogM=&amp;center_on_screen=true&amp;float_window=true&amp;height=800&amp;positioning_strategy=center_on_screen&amp;width=950" TargetMode="External"/><Relationship Id="rId305" Type="http://schemas.openxmlformats.org/officeDocument/2006/relationships/hyperlink" Target="https://my.apps.factset.com/viewer/?_app_id=central_doc_viewer&amp;_dd2=%26f%3Dsld%26c%3Dtrue%26os%3D33341%26oe%3D33348&amp;_doc_docfn=U2FsdGVkX1/BN83pc6N/mE1z9UB8UDsQ+vPLQ6ou687sna+m6sEH8pPUNvXsqfioUigEDtG97Mr1GqWR5ST71AvIKLsrMSg8s7ZbvhJrVBc=&amp;center_on_screen=true&amp;float_window=true&amp;height=800&amp;positioning_strategy=center_on_screen&amp;width=950" TargetMode="External"/><Relationship Id="rId347" Type="http://schemas.openxmlformats.org/officeDocument/2006/relationships/hyperlink" Target="https://my.apps.factset.com/viewer/?_app_id=central_doc_viewer&amp;_dd2=%26f%3Dsld%26c%3Dtrue%26os%3D160465%26oe%3D160468&amp;_doc_docfn=U2FsdGVkX19uAEb75/Sy/MZM/gMJa7P968jET1QuvT5lAUA1Ju/m9sEu1osRnT27H8x4+YKvrnd3rmAJ74hzobxFp9FO7z6aZDV5vJof5VY=&amp;center_on_screen=true&amp;float_window=true&amp;height=800&amp;positioning_strategy=center_on_screen&amp;width=950" TargetMode="External"/><Relationship Id="rId44" Type="http://schemas.openxmlformats.org/officeDocument/2006/relationships/hyperlink" Target="https://my.apps.factset.com/viewer/?_app_id=central_doc_viewer&amp;_dd2=%26f%3Dsld%26c%3Dtrue%26os%3D118992%26oe%3D118997&amp;_doc_docfn=U2FsdGVkX1/b24gqCm3qVdO975sMVEUkPJGNM6opv5IdQsBx974yBDSvsVVaw2XrbjLG2uGpYa23Mi/FSLv4CB0Pix5NCpLjQQ+MDLIq+ws=&amp;center_on_screen=true&amp;float_window=true&amp;height=800&amp;positioning_strategy=center_on_screen&amp;width=950" TargetMode="External"/><Relationship Id="rId86" Type="http://schemas.openxmlformats.org/officeDocument/2006/relationships/hyperlink" Target="https://my.apps.factset.com/viewer/?_app_id=central_doc_viewer&amp;_dd2=%26f%3Dsld%26c%3Dtrue%26os%3D121303%26oe%3D121311&amp;_doc_docfn=U2FsdGVkX19tQ4Ld9nLEHAAsX1BiYEgiUwqemG4b8Yfj1+kscE+zAXeAYKpcVO4E8RTrqzYanW97sqio9D14cWc3meutY1MgPa4UClevhd8=&amp;center_on_screen=true&amp;float_window=true&amp;height=800&amp;positioning_strategy=center_on_screen&amp;width=950" TargetMode="External"/><Relationship Id="rId151" Type="http://schemas.openxmlformats.org/officeDocument/2006/relationships/hyperlink" Target="https://my.apps.factset.com/viewer/?_app_id=central_doc_viewer&amp;_dd2=%26f%3Dsld%26c%3Dtrue%26os%3D49096%26oe%3D49107&amp;_doc_docfn=U2FsdGVkX1/vD02vNp0R5dBzfH8Q1o8RUgZyFqsiVvYuDcUJ6LncyZ5+8I9rsmO8kif1pPSXqumv3jsfoUC7S1NRUOuUSzoEcQOm6KiRqjE=&amp;center_on_screen=true&amp;float_window=true&amp;height=800&amp;positioning_strategy=center_on_screen&amp;width=950" TargetMode="External"/><Relationship Id="rId193" Type="http://schemas.openxmlformats.org/officeDocument/2006/relationships/hyperlink" Target="https://my.apps.factset.com/viewer/?_app_id=central_doc_viewer&amp;_dd2=%26f%3Dsld%26c%3Dtrue%26os%3D55726%26oe%3D55732&amp;_doc_docfn=U2FsdGVkX1/RKOVW//mkKlTbpfyVlIEvphKWpF9ZCEL/twbgxcDc20ycLBVFqgZH3V7hSGbNTu37tkuVFTJGJToNaZV767vvFD4ySIICQdk=&amp;center_on_screen=true&amp;float_window=true&amp;height=800&amp;positioning_strategy=center_on_screen&amp;width=950" TargetMode="External"/><Relationship Id="rId207" Type="http://schemas.openxmlformats.org/officeDocument/2006/relationships/hyperlink" Target="https://my.apps.factset.com/viewer/?_app_id=central_doc_viewer&amp;_dd2=%26f%3Dsld%26c%3Dtrue%26os%3D60166%26oe%3D60171&amp;_doc_docfn=U2FsdGVkX1+QRjXfUigh89qq0nBFvcPPHXaFtD6/SjNqqbsTbIYeSsEAGgJhp8IVleuo+ZOh9L1JMtNBtcjWVBo0+KQHPuTFQrZGuW43Bzw=&amp;center_on_screen=true&amp;float_window=true&amp;height=800&amp;positioning_strategy=center_on_screen&amp;width=950" TargetMode="External"/><Relationship Id="rId249" Type="http://schemas.openxmlformats.org/officeDocument/2006/relationships/hyperlink" Target="https://my.apps.factset.com/viewer/?_app_id=central_doc_viewer&amp;_dd2=%26f%3Dsld%26c%3Dtrue%26os%3D59289%26oe%3D59295&amp;_doc_docfn=U2FsdGVkX1+pQPePP2wtH+cdeciusUSNrWESurXfsUeFuNl+k5+4KAdTdhja4CprabXJD0YIiwZZgtQBsyXo5iRPFpGfUkVG7e0HxwLNle0=&amp;center_on_screen=true&amp;float_window=true&amp;height=800&amp;positioning_strategy=center_on_screen&amp;width=950" TargetMode="External"/><Relationship Id="rId13" Type="http://schemas.openxmlformats.org/officeDocument/2006/relationships/hyperlink" Target="https://my.apps.factset.com/viewer/?_app_id=central_doc_viewer&amp;_dd2=%26f%3Dsld%26c%3Dtrue%26os%3D114976%26oe%3D114983&amp;_doc_docfn=U2FsdGVkX1+NhsWVzpKNKFBdffomJ4tVSNPWNbn+K8wPsVbNWf3RZZJkVYCyopwAXo/Cwmf0/hG08lpi7n7V4RAuHrnJ/qf/eOmEmcZNHMo=&amp;center_on_screen=true&amp;float_window=true&amp;height=800&amp;positioning_strategy=center_on_screen&amp;width=950" TargetMode="External"/><Relationship Id="rId109" Type="http://schemas.openxmlformats.org/officeDocument/2006/relationships/hyperlink" Target="https://my.apps.factset.com/viewer/?_app_id=central_doc_viewer&amp;_dd2=%26f%3Dsld%26c%3Dtrue%26os%3D124746%26oe%3D124752&amp;_doc_docfn=U2FsdGVkX1+5CzTJJie5uxRah1cm6z12kWlzdz7K7XRy3BKzbRDTX8KxsqUua4+GyEzhm/Ld8uTn6vduaTEx1kYrTAo/OyFID/oPf7tQR5E=&amp;center_on_screen=true&amp;float_window=true&amp;height=800&amp;positioning_strategy=center_on_screen&amp;width=950" TargetMode="External"/><Relationship Id="rId260" Type="http://schemas.openxmlformats.org/officeDocument/2006/relationships/hyperlink" Target="https://my.apps.factset.com/viewer/?_app_id=central_doc_viewer&amp;_dd2=%26f%3Dsld%26c%3Dtrue%26os%3D28995%26oe%3D29002&amp;_doc_docfn=U2FsdGVkX1/g66bYjTU/ZPQLco9EVosI5pJzUl4H73xKTohA2k3U5EVICQoG+rc5itO9yEfP+7+eEXPkdvpksOrfLunV0mtkau7SEaz7vqs=&amp;center_on_screen=true&amp;float_window=true&amp;height=800&amp;positioning_strategy=center_on_screen&amp;width=950" TargetMode="External"/><Relationship Id="rId316" Type="http://schemas.openxmlformats.org/officeDocument/2006/relationships/hyperlink" Target="https://my.apps.factset.com/viewer/?_app_id=central_doc_viewer&amp;_dd2=%26f%3Dsld%26c%3Dtrue%26os%3D36621%26oe%3D36627&amp;_doc_docfn=U2FsdGVkX18bKI2oF68aZjRhYL7BJ9LmBE1UfHAVa4pjm/HsoB5uYJTVF54VmEjTKQ9IMz5hYRp5qiXJftG1tMXCu4YcaY57teJi0K1P7vw=&amp;center_on_screen=true&amp;float_window=true&amp;height=800&amp;positioning_strategy=center_on_screen&amp;width=950" TargetMode="External"/><Relationship Id="rId55" Type="http://schemas.openxmlformats.org/officeDocument/2006/relationships/hyperlink" Target="https://my.apps.factset.com/viewer/?_app_id=central_doc_viewer&amp;_dd2=%26f%3Dsld%26c%3Dtrue%26os%3D117360%26oe%3D117365&amp;_doc_docfn=U2FsdGVkX19xwzEmiP3dwFV+okNv1ZE2wezdp2sm4BUwpkOic68fpIjMp2XHZYk/VVqT1kwnWTMQcm7QQ5QZvaNncmUXyZ1rcE1LyKhzAAU=&amp;center_on_screen=true&amp;float_window=true&amp;height=800&amp;positioning_strategy=center_on_screen&amp;width=950" TargetMode="External"/><Relationship Id="rId97" Type="http://schemas.openxmlformats.org/officeDocument/2006/relationships/hyperlink" Target="https://my.apps.factset.com/viewer/?_app_id=central_doc_viewer&amp;_dd2=%26f%3Dsld%26c%3Dtrue%26os%3D122864%26oe%3D122870&amp;_doc_docfn=U2FsdGVkX1/oImwv4YPUjmp/xJZe/Whb5rGGdoddH2XMg9aBamie7777s0xQUC5FshXQcgSsw08EjHI85uU0wFBYownVesB3Ec5eaFXbHcI=&amp;center_on_screen=true&amp;float_window=true&amp;height=800&amp;positioning_strategy=center_on_screen&amp;width=950" TargetMode="External"/><Relationship Id="rId120" Type="http://schemas.openxmlformats.org/officeDocument/2006/relationships/hyperlink" Target="https://my.apps.factset.com/viewer/?_app_id=central_doc_viewer&amp;_dd2=%26f%3Dsld%26c%3Dtrue%26os%3D80023%26oe%3D80030&amp;_doc_docfn=U2FsdGVkX18bl733Rte2P/Iwz8kmQhs2WaVt+7BjMV0sZ+WHUIt4B7g4FhA6MZrv0bE71scHEjcBI3dt26Gl+MwzuFjst0NGQYNES5EwXcQ=&amp;center_on_screen=true&amp;float_window=true&amp;height=800&amp;positioning_strategy=center_on_screen&amp;width=950" TargetMode="External"/><Relationship Id="rId358" Type="http://schemas.openxmlformats.org/officeDocument/2006/relationships/hyperlink" Target="https://my.apps.factset.com/viewer/?_app_id=central_doc_viewer&amp;_dd2=%26f%3Dsld%26c%3Dtrue%26os%3D161790%26oe%3D161793&amp;_doc_docfn=U2FsdGVkX1+nblX0HLZ7/Llw5gwYD5OZOSK4Ur7mPFPjH+rjFhY1+1KZlpWj2/WmbuijtIlKKCJoeJXhAn/r60fKZGVUD1hYMw2m+WHlQKY=&amp;center_on_screen=true&amp;float_window=true&amp;height=800&amp;positioning_strategy=center_on_screen&amp;width=950" TargetMode="External"/><Relationship Id="rId162" Type="http://schemas.openxmlformats.org/officeDocument/2006/relationships/hyperlink" Target="https://my.apps.factset.com/viewer/?_app_id=central_doc_viewer&amp;_dd2=%26f%3Dsld%26c%3Dtrue%26os%3D55646%26oe%3D55653&amp;_doc_docfn=U2FsdGVkX18vco1PhXr8TcGnVFcDzfGarUjjy27Bt+V/zJq0RVCZ6xmt/H2e4xFXOgBRH9fVgzip1TNvRXX1VHfkgWkPWF/lQJibyVubPc8=&amp;center_on_screen=true&amp;float_window=true&amp;height=800&amp;positioning_strategy=center_on_screen&amp;width=950" TargetMode="External"/><Relationship Id="rId218" Type="http://schemas.openxmlformats.org/officeDocument/2006/relationships/hyperlink" Target="https://my.apps.factset.com/viewer/?_app_id=central_doc_viewer&amp;_dd2=%26f%3Dsld%26c%3Dtrue%26os%3D57837%26oe%3D57843&amp;_doc_docfn=U2FsdGVkX1+KlXvbcCJFNzCJbmJvsla2xWX1tR8pBxaVER/E2iD4aiDzpc9juaJ9urbelYqJHtMrJO16CG9h16HIYmcTyjaBuBAOEFoiCjg=&amp;center_on_screen=true&amp;float_window=true&amp;height=800&amp;positioning_strategy=center_on_screen&amp;width=950" TargetMode="External"/><Relationship Id="rId271" Type="http://schemas.openxmlformats.org/officeDocument/2006/relationships/hyperlink" Target="https://my.apps.factset.com/viewer/?_app_id=central_doc_viewer&amp;_dd2=%26f%3Dsld%26c%3Dtrue%26os%3D29989%26oe%3D29995&amp;_doc_docfn=U2FsdGVkX19kZJfB6h6GtMVw3PI+Ev6HV45rzS6uRTuuLnDKA3PLW8BlNf77EaACA+bIOWsQGd+n26k1TBOyCIrD32Mi31xScKaSL/IUl5U=&amp;center_on_screen=true&amp;float_window=true&amp;height=800&amp;positioning_strategy=center_on_screen&amp;width=950" TargetMode="External"/><Relationship Id="rId24" Type="http://schemas.openxmlformats.org/officeDocument/2006/relationships/hyperlink" Target="https://my.apps.factset.com/viewer/?_app_id=central_doc_viewer&amp;_dd2=%26f%3Dsld%26c%3Dtrue%26os%3D47786%26oe%3D47792&amp;_doc_docfn=U2FsdGVkX19LKM6V+gXiUW+ozmYeRU41s80fWXnM6Y2rdUvjZ+vlZHTDODfX3j4DzeEaSs5E4W0Sv6UQ4jsE7J/s5iv6gce8GeINcj5+E6o=&amp;center_on_screen=true&amp;float_window=true&amp;height=800&amp;positioning_strategy=center_on_screen&amp;width=950" TargetMode="External"/><Relationship Id="rId66" Type="http://schemas.openxmlformats.org/officeDocument/2006/relationships/hyperlink" Target="https://my.apps.factset.com/viewer/?_app_id=central_doc_viewer&amp;_dd2=%26f%3Dsld%26c%3Dtrue%26os%3D53488%26oe%3D53493&amp;_doc_docfn=U2FsdGVkX1+MhgVUhlWMCLXGJ2PxVgAdHHUfbXq8wcoCYDELaB3pfI0Kqujwe2zxmHovRjLI4ZO4PhXJF8LhE4uYoFpyrmNDJs7HMkeiKYA=&amp;center_on_screen=true&amp;float_window=true&amp;height=800&amp;positioning_strategy=center_on_screen&amp;width=950" TargetMode="External"/><Relationship Id="rId131" Type="http://schemas.openxmlformats.org/officeDocument/2006/relationships/hyperlink" Target="https://my.apps.factset.com/viewer/?_app_id=central_doc_viewer&amp;_dd2=%26f%3Dsld%26c%3Dtrue%26os%3D181987%26oe%3D181992&amp;_doc_docfn=U2FsdGVkX19yubPuOmS31dLJi3XempjtFHipaZPdMQ003c1nu/uyiJpoDRlFjq3Y9kgL23H/ga2FmebIddLVjIaERZ8cqGqh0drag/jj8nU=&amp;center_on_screen=true&amp;float_window=true&amp;height=800&amp;positioning_strategy=center_on_screen&amp;width=950" TargetMode="External"/><Relationship Id="rId327" Type="http://schemas.openxmlformats.org/officeDocument/2006/relationships/hyperlink" Target="https://my.apps.factset.com/viewer/?_app_id=central_doc_viewer&amp;_dd2=%26f%3Dsld%26c%3Dtrue%26os%3D279524%26oe%3D279530&amp;_doc_docfn=U2FsdGVkX1/t/GF8EvLYWyI++19OmvNYPXKCkM+wamOYyvqszt42LN/ALq9IpLsGb8bUG5MUNu55Nl5Zy76H08jesrl6AReSDOaPRGc4HZM=&amp;center_on_screen=true&amp;float_window=true&amp;height=800&amp;positioning_strategy=center_on_screen&amp;width=950" TargetMode="External"/><Relationship Id="rId369" Type="http://schemas.openxmlformats.org/officeDocument/2006/relationships/hyperlink" Target="https://my.apps.factset.com/viewer/?_app_id=central_doc_viewer&amp;_dd2=%26f%3Dsld%26c%3Dtrue%26os%3D77605%26oe%3D77610&amp;_doc_docfn=U2FsdGVkX1/gc5PpLdsZjh1rcaDzlGuNuOCbdroz6RxWS80pqQgf6sVEgs7Jcl0OfhGIWWFtoYJlraa0HamDKcELVu/i4H6Q8azHK29/uGQ=&amp;center_on_screen=true&amp;float_window=true&amp;height=800&amp;positioning_strategy=center_on_screen&amp;width=950" TargetMode="External"/><Relationship Id="rId173" Type="http://schemas.openxmlformats.org/officeDocument/2006/relationships/hyperlink" Target="https://my.apps.factset.com/viewer/?_app_id=central_doc_viewer&amp;_dd2=%26f%3Dsld%26c%3Dtrue%26os%3D53422%26oe%3D53428&amp;_doc_docfn=U2FsdGVkX1+80kXmp80OWknY2LKcD7yf7M5gPZtkpuf7tM6xGELNu2snXg2zrv1jXzInz6SqznQC5XxOn0Qmsf7ZEU9sp2zbMldCTkAnhAk=&amp;center_on_screen=true&amp;float_window=true&amp;height=800&amp;positioning_strategy=center_on_screen&amp;width=950" TargetMode="External"/><Relationship Id="rId229" Type="http://schemas.openxmlformats.org/officeDocument/2006/relationships/hyperlink" Target="https://my.apps.factset.com/viewer/?_app_id=central_doc_viewer&amp;_dd2=%26f%3Dsld%26c%3Dtrue%26os%3D37650%26oe%3D37657&amp;_doc_docfn=U2FsdGVkX19RihGPIKxSGSmdTugWAV+pKlEH4cMBrBL1vSJiSjflw2LpCwxp0oiuK3VFnt3wMD3ELEyAsqNVDeGPOcmIhlBQvvhWXxTmEI8=&amp;center_on_screen=true&amp;float_window=true&amp;height=800&amp;positioning_strategy=center_on_screen&amp;width=950" TargetMode="External"/><Relationship Id="rId380" Type="http://schemas.openxmlformats.org/officeDocument/2006/relationships/hyperlink" Target="https://my.apps.factset.com/viewer/?_app_id=central_doc_viewer&amp;_dd2=%26f%3Dsld%26c%3Dtrue%26os%3D110585%26oe%3D110594&amp;_doc_docfn=U2FsdGVkX1/BrJudOYFjF9ou+PowEaVslI2DFol0ZymaPB9xkFAWhNf2lcZVz1ykPaQRBIFlArU/8VY6V62PwY+E/jNV3H8E7XpMwe9IBQg=&amp;center_on_screen=true&amp;float_window=true&amp;height=800&amp;positioning_strategy=center_on_screen&amp;width=950" TargetMode="External"/><Relationship Id="rId240" Type="http://schemas.openxmlformats.org/officeDocument/2006/relationships/hyperlink" Target="https://my.apps.factset.com/viewer/?_app_id=central_doc_viewer&amp;_dd2=%26f%3Dsld%26c%3Dtrue%26os%3D55232%26oe%3D55243&amp;_doc_docfn=U2FsdGVkX19hKQXeG5EHTWfC7Kg8jRrjrOFcskvzwW3322rtgZKq+TUYPySq4coLbADjkDu6f7KpHeLq0ld7lCl03xtCcp+XOnFTal3bfT8=&amp;center_on_screen=true&amp;float_window=true&amp;height=800&amp;positioning_strategy=center_on_screen&amp;width=950" TargetMode="External"/><Relationship Id="rId35" Type="http://schemas.openxmlformats.org/officeDocument/2006/relationships/hyperlink" Target="https://my.apps.factset.com/viewer/?_app_id=central_doc_viewer&amp;_dd2=%26f%3Dsld%26c%3Dtrue%26os%3D111101%26oe%3D111107&amp;_doc_docfn=U2FsdGVkX1+t7824FhNm7RA6d6YbRjVyFf2atjUqkAmH1Ug9wlbAlz5FcHG6a4GExuFKCQnl2Q+w9Aq8b06ajankaVCunEzlNrDeOKV6F0Y=&amp;center_on_screen=true&amp;float_window=true&amp;height=800&amp;positioning_strategy=center_on_screen&amp;width=950" TargetMode="External"/><Relationship Id="rId77" Type="http://schemas.openxmlformats.org/officeDocument/2006/relationships/hyperlink" Target="https://my.apps.factset.com/viewer/?_app_id=central_doc_viewer&amp;_dd2=%26f%3Dsld%26c%3Dtrue%26os%3D116616%26oe%3D116623&amp;_doc_docfn=U2FsdGVkX19tNtK321ScGgkLX88mVuzrcCIZjXW+1bSq015HJB1r3SIiijshEOIfDqhKJu8ZPWEjsFCXs0+suBIanKujwNrhjsw2ZgXPhF0=&amp;center_on_screen=true&amp;float_window=true&amp;height=800&amp;positioning_strategy=center_on_screen&amp;width=950" TargetMode="External"/><Relationship Id="rId100" Type="http://schemas.openxmlformats.org/officeDocument/2006/relationships/hyperlink" Target="https://my.apps.factset.com/viewer/?_app_id=central_doc_viewer&amp;_dd2=%26f%3Dsld%26c%3Dtrue%26os%3D174406%26oe%3D174410&amp;_doc_docfn=U2FsdGVkX1+r5riq5l9resKyr2kxwBlWxZulJYb7INBAeP3oaS5bpY1Jy1SJo4qTxk5w2kzhqWC9waYoX1bp4kcqwOyaIF39F6feOeUEesc=&amp;center_on_screen=true&amp;float_window=true&amp;height=800&amp;positioning_strategy=center_on_screen&amp;width=950" TargetMode="External"/><Relationship Id="rId282" Type="http://schemas.openxmlformats.org/officeDocument/2006/relationships/hyperlink" Target="https://my.apps.factset.com/viewer/?_app_id=central_doc_viewer&amp;_dd2=%26f%3Dsld%26c%3Dtrue%26os%3D66564%26oe%3D66571&amp;_doc_docfn=U2FsdGVkX19ScS1hFRdA4JlDs2jh43R+ZTvjoTZzT8iQWKYR2/6ni7mtukUzdIWaCmoJS7QNZh/2z9733gsiUuD8UfLHfSe/6n+7sBB9ZjA=&amp;center_on_screen=true&amp;float_window=true&amp;height=800&amp;positioning_strategy=center_on_screen&amp;width=950" TargetMode="External"/><Relationship Id="rId338" Type="http://schemas.openxmlformats.org/officeDocument/2006/relationships/hyperlink" Target="https://my.apps.factset.com/viewer/?_app_id=central_doc_viewer&amp;_dd2=%26f%3Dsld%26c%3Dtrue%26os%3D159005%26oe%3D159006&amp;_doc_docfn=U2FsdGVkX18mL8uY16NiiEnXUFLbZQDrp75YPZovvb5eEa/rsLknBQZwYbOHShTXEO0iCcoufLZ2C5ITH0hcvPYi0fGugbUaywwV+lELgH4=&amp;center_on_screen=true&amp;float_window=true&amp;height=800&amp;positioning_strategy=center_on_screen&amp;width=950" TargetMode="External"/><Relationship Id="rId8" Type="http://schemas.openxmlformats.org/officeDocument/2006/relationships/hyperlink" Target="https://my.apps.factset.com/viewer/?_app_id=central_doc_viewer&amp;_dd2=%26f%3Dsld%26c%3Dtrue%26os%3D111972%26oe%3D111979&amp;_doc_docfn=U2FsdGVkX1+nVngWoeivRJRGeXhC33sLezFKf0cQ79+92fta22CKGjjB/p93eBFn3Bqmqq+7STJSqHSTaMuYp+AJ6HZXlyexPPWC/mpPAUc=&amp;center_on_screen=true&amp;float_window=true&amp;height=800&amp;positioning_strategy=center_on_screen&amp;width=950" TargetMode="External"/><Relationship Id="rId142" Type="http://schemas.openxmlformats.org/officeDocument/2006/relationships/hyperlink" Target="https://my.apps.factset.com/viewer/?_app_id=central_doc_viewer&amp;_dd2=%26f%3Dsld%26c%3Dtrue%26os%3D58105%26oe%3D58112&amp;_doc_docfn=U2FsdGVkX1+z4zyVnpR85e6xIjWOXnfME/170UXzYRyVcGOPuG3ekELxwVSufaLs1Jek/HblQDdbToDAokots6Y+E75sgSpMuHJfI/bIUq8=&amp;center_on_screen=true&amp;float_window=true&amp;height=800&amp;positioning_strategy=center_on_screen&amp;width=950" TargetMode="External"/><Relationship Id="rId184" Type="http://schemas.openxmlformats.org/officeDocument/2006/relationships/hyperlink" Target="https://my.apps.factset.com/viewer/?_app_id=central_doc_viewer&amp;_dd2=%26f%3Dsld%26c%3Dtrue%26os%3D54922%26oe%3D54928&amp;_doc_docfn=U2FsdGVkX1+KPMFsgqY1sY9JwTfVma0NP0OxFmGlxa5lxNv2wLM9aLr7ZkK4+l3uZbhDlISl02vzV5zd5VnHIZp3HOxcwgoUC85JEJYcsNU=&amp;center_on_screen=true&amp;float_window=true&amp;height=800&amp;positioning_strategy=center_on_screen&amp;width=950" TargetMode="External"/><Relationship Id="rId251" Type="http://schemas.openxmlformats.org/officeDocument/2006/relationships/hyperlink" Target="https://my.apps.factset.com/viewer/?_app_id=central_doc_viewer&amp;_dd2=%26f%3Dsld%26c%3Dtrue%26os%3D62784%26oe%3D62790&amp;_doc_docfn=U2FsdGVkX1+l8Cl6yelhq2P6teMWyhREkwf+Vtd0/WUvFu9PD6rcRpecwbjuVxJkbCgmFJ+6Fv54rwm0/gVThlu+wnS3UvVRMxcnOy8Zqcg=&amp;center_on_screen=true&amp;float_window=true&amp;height=800&amp;positioning_strategy=center_on_screen&amp;width=950" TargetMode="External"/><Relationship Id="rId46" Type="http://schemas.openxmlformats.org/officeDocument/2006/relationships/hyperlink" Target="https://my.apps.factset.com/viewer/?_app_id=central_doc_viewer&amp;_dd2=%26f%3Dsld%26c%3Dtrue%26os%3D170256%26oe%3D170261&amp;_doc_docfn=U2FsdGVkX18G2PMvrxUI8itPPO6nMG0JW6bfMfCb4npCV6vlY8Xo9PrYYLMO0xWcn/beBLFZgy2EslvnYkk6SG6lB9dEaAMbhVOon75BcFc=&amp;center_on_screen=true&amp;float_window=true&amp;height=800&amp;positioning_strategy=center_on_screen&amp;width=950" TargetMode="External"/><Relationship Id="rId293" Type="http://schemas.openxmlformats.org/officeDocument/2006/relationships/hyperlink" Target="https://my.apps.factset.com/viewer/?_app_id=central_doc_viewer&amp;_dd2=%26f%3Dsld%26c%3Dtrue%26os%3D32241%26oe%3D32242&amp;_doc_docfn=U2FsdGVkX1+yAYY7+5pgohmnNWtT5wBRi57USt9eojB8nyij4+5mp/fRIn40SwQnx5MjwG01IwaxMjooF9av7Rt0CPQG+U29ilKtASdkXKg=&amp;center_on_screen=true&amp;float_window=true&amp;height=800&amp;positioning_strategy=center_on_screen&amp;width=950" TargetMode="External"/><Relationship Id="rId307" Type="http://schemas.openxmlformats.org/officeDocument/2006/relationships/hyperlink" Target="https://my.apps.factset.com/viewer/?_app_id=central_doc_viewer&amp;_dd2=%26f%3Dsld%26c%3Dtrue%26os%3D65753%26oe%3D65758&amp;_doc_docfn=U2FsdGVkX18Kg+F4CSSznROoj1wpXABPkgFyynfQoikVKLD4WBzUnMahj+LmOUvt1UO42yK++ZnnnId6oy4WvSSdRgKNzZRGrzhpt5Ey7Bk=&amp;center_on_screen=true&amp;float_window=true&amp;height=800&amp;positioning_strategy=center_on_screen&amp;width=950" TargetMode="External"/><Relationship Id="rId349" Type="http://schemas.openxmlformats.org/officeDocument/2006/relationships/hyperlink" Target="https://my.apps.factset.com/viewer/?_app_id=central_doc_viewer&amp;_dd2=%26f%3Dsld%26c%3Dtrue%26os%3D176329%26oe%3D176332&amp;_doc_docfn=U2FsdGVkX1/75vb9CpIP8vLPFj3XHorcC2ukRHuV/N2EGNBh32nagfzX3r4Qo6IzHgbLHac3eeubALhStEd9EVCGRF4DHO5mvEQFjri1brA=&amp;center_on_screen=true&amp;float_window=true&amp;height=800&amp;positioning_strategy=center_on_screen&amp;width=950" TargetMode="External"/><Relationship Id="rId88" Type="http://schemas.openxmlformats.org/officeDocument/2006/relationships/hyperlink" Target="https://my.apps.factset.com/viewer/?_app_id=central_doc_viewer&amp;_dd2=%26f%3Dsld%26c%3Dtrue%26os%3D172628%26oe%3D172634&amp;_doc_docfn=U2FsdGVkX1/5nZtpeurAnyO8uRszTKB+tQo41A/yaKRXMnL/QWdDd9cvGvdeKNJm2W9PqJQgd7uUyhKhU2kPBIOk68QE0Zavj/rz6GsBr1A=&amp;center_on_screen=true&amp;float_window=true&amp;height=800&amp;positioning_strategy=center_on_screen&amp;width=950" TargetMode="External"/><Relationship Id="rId111" Type="http://schemas.openxmlformats.org/officeDocument/2006/relationships/hyperlink" Target="https://my.apps.factset.com/viewer/?_app_id=central_doc_viewer&amp;_dd2=%26f%3Dsld%26c%3Dtrue%26os%3D125200%26oe%3D125206&amp;_doc_docfn=U2FsdGVkX18jWkKDSmLxy5nX94702yKMYJ4s+MM2CZQrO1EN2nS74SC9+1u6Gorkuv3zYtLVH3muMn9obmkM+krTOtmaaUMV51vf3VLar8k=&amp;center_on_screen=true&amp;float_window=true&amp;height=800&amp;positioning_strategy=center_on_screen&amp;width=950" TargetMode="External"/><Relationship Id="rId153" Type="http://schemas.openxmlformats.org/officeDocument/2006/relationships/hyperlink" Target="https://my.apps.factset.com/viewer/?_app_id=central_doc_viewer&amp;_dd2=%26f%3Dsld%26c%3Dtrue%26os%3D23302%26oe%3D23309&amp;_doc_docfn=U2FsdGVkX1/qCwzhbP21vor853a+AcqZ5Mjz5dMOCwfaS46AiGjP6W8oJdhC9XMUN6+7mkFcbNUM8U0djmqeODyVYcgYmZmAO2jw2zIaRJA=&amp;center_on_screen=true&amp;float_window=true&amp;height=800&amp;positioning_strategy=center_on_screen&amp;width=950" TargetMode="External"/><Relationship Id="rId195" Type="http://schemas.openxmlformats.org/officeDocument/2006/relationships/hyperlink" Target="https://my.apps.factset.com/viewer/?_app_id=central_doc_viewer&amp;_dd2=%26f%3Dsld%26c%3Dtrue%26os%3D59229%26oe%3D59235&amp;_doc_docfn=U2FsdGVkX1+gyeQ8E8V47kGP3QCJ149u4JbePbY2GmctIUFDztMuR6x/TnTy/c5kW6criYkbGf7Zj0xivrN1N3FN8RQrG2iWIyZayeZqttM=&amp;center_on_screen=true&amp;float_window=true&amp;height=800&amp;positioning_strategy=center_on_screen&amp;width=950" TargetMode="External"/><Relationship Id="rId209" Type="http://schemas.openxmlformats.org/officeDocument/2006/relationships/hyperlink" Target="https://my.apps.factset.com/viewer/?_app_id=central_doc_viewer&amp;_dd2=%26f%3Dsld%26c%3Dtrue%26os%3D27492%26oe%3D27497&amp;_doc_docfn=U2FsdGVkX1/KWE0pCY1msNud7bsfen6HTQ71sJvcuTwgGFXIXuNyG/2by5Q5Vd91NhAygNFCBrRSa3rd40bRvJSL6JIrfYT7d9qWdzLpgDk=&amp;center_on_screen=true&amp;float_window=true&amp;height=800&amp;positioning_strategy=center_on_screen&amp;width=950" TargetMode="External"/><Relationship Id="rId360" Type="http://schemas.openxmlformats.org/officeDocument/2006/relationships/hyperlink" Target="https://my.apps.factset.com/viewer/?_app_id=central_doc_viewer&amp;_dd2=%26f%3Dsld%26c%3Dtrue%26os%3D283692%26oe%3D283699&amp;_doc_docfn=U2FsdGVkX1+JMbwnnEcmB2vMtD76H42gKPyKg5op4Wk8x8vHD8Mbw5RUWlq1nDJ5L/vTDXdKNHt6kI7o8BFcDfZOgJkCR6JeSINe8xcdTaI=&amp;center_on_screen=true&amp;float_window=true&amp;height=800&amp;positioning_strategy=center_on_screen&amp;width=950" TargetMode="External"/><Relationship Id="rId220" Type="http://schemas.openxmlformats.org/officeDocument/2006/relationships/hyperlink" Target="https://my.apps.factset.com/viewer/?_app_id=central_doc_viewer&amp;_dd2=%26f%3Dsld%26c%3Dtrue%26os%3D52588%26oe%3D52598&amp;_doc_docfn=U2FsdGVkX1/c4J2pXUjIhcL2T9IU0VUJ+Ox5qrwU8oUfjnXFysXy10V2GNUgl/y0vHhwgS8yI99dL/dgTRb5nyQT8K6+HMwnI042wMwVGl0=&amp;center_on_screen=true&amp;float_window=true&amp;height=800&amp;positioning_strategy=center_on_screen&amp;width=950" TargetMode="External"/><Relationship Id="rId15" Type="http://schemas.openxmlformats.org/officeDocument/2006/relationships/hyperlink" Target="https://my.apps.factset.com/viewer/?_app_id=central_doc_viewer&amp;_dd2=%26f%3Dsld%26c%3Dtrue%26os%3D115370%26oe%3D115377&amp;_doc_docfn=U2FsdGVkX19mi/hHmgzeWGitjatpGZdcwKa1SkHevdxp+nh0IZ1waEQmZLXrXpTgADBpin9iau2i2dpR3/CtUfB6cX2576VQOAr4oWO33iA=&amp;center_on_screen=true&amp;float_window=true&amp;height=800&amp;positioning_strategy=center_on_screen&amp;width=950" TargetMode="External"/><Relationship Id="rId57" Type="http://schemas.openxmlformats.org/officeDocument/2006/relationships/hyperlink" Target="https://my.apps.factset.com/viewer/?_app_id=central_doc_viewer&amp;_dd2=%26f%3Dsld%26c%3Dtrue%26os%3D117760%26oe%3D117765&amp;_doc_docfn=U2FsdGVkX184DsVV8h0v24KYG9+S+H+XGbLZALSKLBVoqidTp5582IA7QLLgUa4Et0KVyEfG67UkWGZ6M823JQGPSAqNtXqTM0/pHbNdEDw=&amp;center_on_screen=true&amp;float_window=true&amp;height=800&amp;positioning_strategy=center_on_screen&amp;width=950" TargetMode="External"/><Relationship Id="rId262" Type="http://schemas.openxmlformats.org/officeDocument/2006/relationships/hyperlink" Target="https://my.apps.factset.com/viewer/?_app_id=central_doc_viewer&amp;_dd2=%26f%3Dsld%26c%3Dtrue%26os%3D60497%26oe%3D60503&amp;_doc_docfn=U2FsdGVkX19fCgowmWUH4WmAMtz+G/DXSsu+gRKM1fMJEIQ73ArJvwm6CKO0aqazPUysmVltdMfUtvUhOUpC1NVBcH8ILWbRFrTh5+zdfKI=&amp;center_on_screen=true&amp;float_window=true&amp;height=800&amp;positioning_strategy=center_on_screen&amp;width=950" TargetMode="External"/><Relationship Id="rId318" Type="http://schemas.openxmlformats.org/officeDocument/2006/relationships/hyperlink" Target="https://my.apps.factset.com/viewer/?_app_id=central_doc_viewer&amp;_dd2=%26f%3Dsld%26c%3Dtrue%26os%3D167367%26oe%3D167374&amp;_doc_docfn=U2FsdGVkX1+Nx7aoMdW28awa+hfiejFUU6rCa4X1+stWhnHTh2TYMnr7CZ7pIm1VnjzyX3t0IJvfU5XrwtM6Y8DG9r3GYslKClaFf8k0rAU=&amp;center_on_screen=true&amp;float_window=true&amp;height=800&amp;positioning_strategy=center_on_screen&amp;width=950" TargetMode="External"/><Relationship Id="rId99" Type="http://schemas.openxmlformats.org/officeDocument/2006/relationships/hyperlink" Target="https://my.apps.factset.com/viewer/?_app_id=central_doc_viewer&amp;_dd2=%26f%3Dsld%26c%3Dtrue%26os%3D123274%26oe%3D123280&amp;_doc_docfn=U2FsdGVkX1/PEkboPhto9lTl8DdMUrQ+73ErdyfMufBDapEqo/snW6aPHBKx/sdLyhxY4KW+JxC3ObsSFWIwWNOv90xh80BZWD47dJvGsqA=&amp;center_on_screen=true&amp;float_window=true&amp;height=800&amp;positioning_strategy=center_on_screen&amp;width=950" TargetMode="External"/><Relationship Id="rId122" Type="http://schemas.openxmlformats.org/officeDocument/2006/relationships/hyperlink" Target="https://my.apps.factset.com/viewer/?_app_id=central_doc_viewer&amp;_dd2=%26f%3Dsld%26c%3Dtrue%26os%3D165178%26oe%3D165183&amp;_doc_docfn=U2FsdGVkX1+iW+0tgYj8pHTym4GVvgCJIjz0S6CD5qNRvGM8uMdKm8cEYLyZdBBNg1wSOUoyjoBQMeu70J+GdvzWAF7fUZqGwP9O2LINiHk=&amp;center_on_screen=true&amp;float_window=true&amp;height=800&amp;positioning_strategy=center_on_screen&amp;width=950" TargetMode="External"/><Relationship Id="rId164" Type="http://schemas.openxmlformats.org/officeDocument/2006/relationships/hyperlink" Target="https://my.apps.factset.com/viewer/?_app_id=central_doc_viewer&amp;_dd2=%26f%3Dsld%26c%3Dtrue%26os%3D22917%26oe%3D22924&amp;_doc_docfn=U2FsdGVkX1/BBmWWN+UGUCgpTNRnPyloqwFgT8OAjgaAVCmUzqWbvoao41eJR46yT9gebKaI1BNknxkbzfSH+ufHhGkr9mEhQcgqMCSxtmE=&amp;center_on_screen=true&amp;float_window=true&amp;height=800&amp;positioning_strategy=center_on_screen&amp;width=950" TargetMode="External"/><Relationship Id="rId371" Type="http://schemas.openxmlformats.org/officeDocument/2006/relationships/hyperlink" Target="https://my.apps.factset.com/viewer/?_app_id=central_doc_viewer&amp;_dd2=%26f%3Dsld%26c%3Dtrue%26os%3D163630%26oe%3D163638&amp;_doc_docfn=U2FsdGVkX1/1/MrGJMaNsefIXe5r61IZN7xaGzuGiQMf8nCWsvuuRX17Mr6QCMEecwktSvg+8+rtUN5epBiZMUrlzJHXovEbhZwhyeZawvw=&amp;center_on_screen=true&amp;float_window=true&amp;height=800&amp;positioning_strategy=center_on_screen&amp;width=9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EF834-9C71-494A-9CEF-FED8CAF14057}">
  <dimension ref="A3:AD22"/>
  <sheetViews>
    <sheetView tabSelected="1" zoomScale="150" zoomScaleNormal="150" workbookViewId="0">
      <selection activeCell="C32" sqref="C32"/>
    </sheetView>
  </sheetViews>
  <sheetFormatPr baseColWidth="10" defaultRowHeight="13" outlineLevelCol="1" x14ac:dyDescent="0.15"/>
  <cols>
    <col min="1" max="1" width="27.1640625" style="1" customWidth="1"/>
    <col min="2" max="7" width="10.83203125" style="1"/>
    <col min="8" max="12" width="10.83203125" style="1" customWidth="1" outlineLevel="1"/>
    <col min="13" max="13" width="10.83203125" style="1"/>
    <col min="14" max="18" width="10.83203125" style="1" customWidth="1" outlineLevel="1"/>
    <col min="19" max="19" width="10.83203125" style="1"/>
    <col min="20" max="24" width="10.83203125" style="1" customWidth="1" outlineLevel="1"/>
    <col min="25" max="25" width="10.83203125" style="1"/>
    <col min="26" max="30" width="10.83203125" style="1" customWidth="1" outlineLevel="1"/>
    <col min="31" max="16384" width="10.83203125" style="1"/>
  </cols>
  <sheetData>
    <row r="3" spans="1:30" x14ac:dyDescent="0.15">
      <c r="A3" s="58" t="s">
        <v>375</v>
      </c>
    </row>
    <row r="4" spans="1:30" x14ac:dyDescent="0.15">
      <c r="A4" s="58" t="s">
        <v>376</v>
      </c>
    </row>
    <row r="5" spans="1:30" x14ac:dyDescent="0.15">
      <c r="A5" s="58"/>
    </row>
    <row r="7" spans="1:30" s="172" customFormat="1" x14ac:dyDescent="0.15">
      <c r="A7" s="176" t="s">
        <v>160</v>
      </c>
      <c r="B7" s="156"/>
      <c r="C7" s="172" t="s">
        <v>373</v>
      </c>
      <c r="D7" s="172" t="s">
        <v>161</v>
      </c>
      <c r="E7" s="172" t="s">
        <v>162</v>
      </c>
      <c r="F7" s="172" t="s">
        <v>163</v>
      </c>
      <c r="G7" s="173" t="s">
        <v>21</v>
      </c>
      <c r="H7" s="172">
        <v>2017</v>
      </c>
      <c r="I7" s="172">
        <v>2018</v>
      </c>
      <c r="J7" s="172">
        <v>2019</v>
      </c>
      <c r="K7" s="172">
        <v>2020</v>
      </c>
      <c r="L7" s="172">
        <v>2021</v>
      </c>
      <c r="M7" s="173" t="s">
        <v>323</v>
      </c>
      <c r="N7" s="172">
        <v>2017</v>
      </c>
      <c r="O7" s="172">
        <v>2018</v>
      </c>
      <c r="P7" s="172">
        <v>2019</v>
      </c>
      <c r="Q7" s="172">
        <v>2020</v>
      </c>
      <c r="R7" s="172">
        <v>2021</v>
      </c>
      <c r="S7" s="173" t="s">
        <v>26</v>
      </c>
      <c r="T7" s="172">
        <v>2017</v>
      </c>
      <c r="U7" s="172">
        <v>2018</v>
      </c>
      <c r="V7" s="172">
        <v>2019</v>
      </c>
      <c r="W7" s="172">
        <v>2020</v>
      </c>
      <c r="X7" s="172">
        <v>2021</v>
      </c>
      <c r="Y7" s="173" t="s">
        <v>374</v>
      </c>
      <c r="Z7" s="172">
        <v>2017</v>
      </c>
      <c r="AA7" s="172">
        <v>2018</v>
      </c>
      <c r="AB7" s="172">
        <v>2019</v>
      </c>
      <c r="AC7" s="172">
        <v>2020</v>
      </c>
      <c r="AD7" s="172">
        <v>2021</v>
      </c>
    </row>
    <row r="8" spans="1:30" x14ac:dyDescent="0.15">
      <c r="A8" s="1" t="e" vm="1">
        <v>#VALUE!</v>
      </c>
      <c r="C8" s="9">
        <v>60501.744272999997</v>
      </c>
      <c r="D8" s="9">
        <v>58836.544273</v>
      </c>
      <c r="E8" s="9">
        <v>597.41999999999996</v>
      </c>
      <c r="F8" s="9">
        <v>98.484390000000005</v>
      </c>
      <c r="G8" s="174">
        <v>0.19294632704908965</v>
      </c>
      <c r="H8" s="175">
        <v>1761.6</v>
      </c>
      <c r="I8" s="175">
        <v>2273.1</v>
      </c>
      <c r="J8" s="175">
        <v>2899.6</v>
      </c>
      <c r="K8" s="175">
        <v>3408.4</v>
      </c>
      <c r="L8" s="175">
        <v>4256.1000000000004</v>
      </c>
      <c r="M8" s="174">
        <v>0.77470437668479275</v>
      </c>
      <c r="N8" s="175">
        <v>1285</v>
      </c>
      <c r="O8" s="175">
        <v>1627.8</v>
      </c>
      <c r="P8" s="175">
        <v>2091.1999999999998</v>
      </c>
      <c r="Q8" s="175">
        <v>2408.9</v>
      </c>
      <c r="R8" s="175">
        <v>4256.1000000000004</v>
      </c>
      <c r="S8" s="174">
        <v>5.0428334165979723E-3</v>
      </c>
      <c r="T8" s="175">
        <v>-109.8</v>
      </c>
      <c r="U8" s="175">
        <v>-4.2</v>
      </c>
      <c r="V8" s="175">
        <v>163.1</v>
      </c>
      <c r="W8" s="175">
        <v>110.4</v>
      </c>
      <c r="X8" s="175">
        <v>3.2</v>
      </c>
      <c r="Y8" s="174">
        <v>-1.8551537016427568E-2</v>
      </c>
      <c r="Z8" s="9">
        <v>-109.8</v>
      </c>
      <c r="AA8" s="9">
        <v>-4.2</v>
      </c>
      <c r="AB8" s="9">
        <v>163.1</v>
      </c>
      <c r="AC8" s="9">
        <v>110.4</v>
      </c>
      <c r="AD8" s="9">
        <v>-498.9</v>
      </c>
    </row>
    <row r="9" spans="1:30" x14ac:dyDescent="0.15">
      <c r="A9" s="1" t="e" vm="2">
        <v>#VALUE!</v>
      </c>
      <c r="C9" s="9">
        <v>52061.967625999998</v>
      </c>
      <c r="D9" s="9">
        <v>52375.967625999998</v>
      </c>
      <c r="E9" s="9">
        <v>325.69</v>
      </c>
      <c r="F9" s="9">
        <v>160.81540000000001</v>
      </c>
      <c r="G9" s="174">
        <v>0.17457922603233422</v>
      </c>
      <c r="H9" s="175">
        <v>1494.93</v>
      </c>
      <c r="I9" s="175">
        <v>1801.2</v>
      </c>
      <c r="J9" s="175">
        <v>2156.1999999999998</v>
      </c>
      <c r="K9" s="175">
        <v>2594.4</v>
      </c>
      <c r="L9" s="175">
        <v>3342.2</v>
      </c>
      <c r="M9" s="174">
        <v>0.7607221663799949</v>
      </c>
      <c r="N9" s="175">
        <v>1109.646</v>
      </c>
      <c r="O9" s="175">
        <v>1350.8</v>
      </c>
      <c r="P9" s="175">
        <v>1650.3</v>
      </c>
      <c r="Q9" s="175">
        <v>2024.4</v>
      </c>
      <c r="R9" s="175">
        <v>2559.1999999999998</v>
      </c>
      <c r="S9" s="174">
        <v>0.18910147040906744</v>
      </c>
      <c r="T9" s="175">
        <v>179.47</v>
      </c>
      <c r="U9" s="175">
        <v>306.60000000000002</v>
      </c>
      <c r="V9" s="175">
        <v>440.8</v>
      </c>
      <c r="W9" s="175">
        <v>610.5</v>
      </c>
      <c r="X9" s="175">
        <v>720.2</v>
      </c>
      <c r="Y9" s="174">
        <v>0.18231552103440402</v>
      </c>
      <c r="Z9" s="9">
        <v>179.47</v>
      </c>
      <c r="AA9" s="9">
        <v>306.60000000000002</v>
      </c>
      <c r="AB9" s="9">
        <v>440.8</v>
      </c>
      <c r="AC9" s="9">
        <v>610.5</v>
      </c>
      <c r="AD9" s="9">
        <v>606.79999999999995</v>
      </c>
    </row>
    <row r="10" spans="1:30" x14ac:dyDescent="0.15">
      <c r="A10" s="1" t="e" vm="3">
        <v>#VALUE!</v>
      </c>
      <c r="C10" s="9">
        <v>48868.563373999998</v>
      </c>
      <c r="D10" s="9">
        <v>50090.480373999999</v>
      </c>
      <c r="E10" s="9">
        <v>217.06</v>
      </c>
      <c r="F10" s="9">
        <v>230.7679</v>
      </c>
      <c r="G10" s="174">
        <v>0.64983626790572369</v>
      </c>
      <c r="H10" s="175">
        <v>118.752</v>
      </c>
      <c r="I10" s="175">
        <v>249.82400000000001</v>
      </c>
      <c r="J10" s="175">
        <v>481.41300000000001</v>
      </c>
      <c r="K10" s="175">
        <v>874.43799999999999</v>
      </c>
      <c r="L10" s="175">
        <v>1451.5940000000001</v>
      </c>
      <c r="M10" s="174">
        <v>0.67425686354817627</v>
      </c>
      <c r="N10" s="175">
        <v>64.266000000000005</v>
      </c>
      <c r="O10" s="175">
        <v>162.58600000000001</v>
      </c>
      <c r="P10" s="175">
        <v>339.786</v>
      </c>
      <c r="Q10" s="175">
        <v>644.89300000000003</v>
      </c>
      <c r="R10" s="175">
        <v>1068.373</v>
      </c>
      <c r="S10" s="174">
        <v>-0.38391471646846836</v>
      </c>
      <c r="T10" s="175">
        <v>-125.17400000000001</v>
      </c>
      <c r="U10" s="175">
        <v>-122.884</v>
      </c>
      <c r="V10" s="175">
        <v>-115.827</v>
      </c>
      <c r="W10" s="175">
        <v>-46.167000000000002</v>
      </c>
      <c r="X10" s="175">
        <v>-116.444</v>
      </c>
      <c r="Y10" s="174">
        <v>-0.39988805336569999</v>
      </c>
      <c r="Z10" s="9">
        <v>-125.17400000000001</v>
      </c>
      <c r="AA10" s="9">
        <v>-122.884</v>
      </c>
      <c r="AB10" s="9">
        <v>-115.827</v>
      </c>
      <c r="AC10" s="9">
        <v>-46.167000000000002</v>
      </c>
      <c r="AD10" s="9">
        <v>-232.37799999999999</v>
      </c>
    </row>
    <row r="11" spans="1:30" x14ac:dyDescent="0.15">
      <c r="A11" s="1" t="e" vm="4">
        <v>#VALUE!</v>
      </c>
      <c r="C11" s="9">
        <v>38202.844303999998</v>
      </c>
      <c r="D11" s="9">
        <v>37223.415304000002</v>
      </c>
      <c r="E11" s="9">
        <v>114.86</v>
      </c>
      <c r="F11" s="9">
        <v>324.07639999999998</v>
      </c>
      <c r="G11" s="174">
        <v>0.372224305045191</v>
      </c>
      <c r="H11" s="175">
        <v>134.91499999999999</v>
      </c>
      <c r="I11" s="175">
        <v>192.67400000000001</v>
      </c>
      <c r="J11" s="175">
        <v>287.02199999999999</v>
      </c>
      <c r="K11" s="175">
        <v>431.05900000000003</v>
      </c>
      <c r="L11" s="175">
        <v>656.42600000000004</v>
      </c>
      <c r="M11" s="174">
        <v>0.77622235029441888</v>
      </c>
      <c r="N11" s="175">
        <v>106.127</v>
      </c>
      <c r="O11" s="175">
        <v>149.137</v>
      </c>
      <c r="P11" s="175">
        <v>223.59899999999999</v>
      </c>
      <c r="Q11" s="175">
        <v>330.00400000000002</v>
      </c>
      <c r="R11" s="175">
        <v>509.29199999999997</v>
      </c>
      <c r="S11" s="174">
        <v>-0.17917881948312531</v>
      </c>
      <c r="T11" s="175">
        <v>3.3210000000000002</v>
      </c>
      <c r="U11" s="175">
        <v>-66.19</v>
      </c>
      <c r="V11" s="175">
        <v>-74.122</v>
      </c>
      <c r="W11" s="175">
        <v>-50.622</v>
      </c>
      <c r="X11" s="175">
        <v>-132.13499999999999</v>
      </c>
      <c r="Y11" s="174">
        <v>-0.21823089846841842</v>
      </c>
      <c r="Z11" s="9">
        <v>3.3210000000000002</v>
      </c>
      <c r="AA11" s="9">
        <v>-66.19</v>
      </c>
      <c r="AB11" s="9">
        <v>-74.122</v>
      </c>
      <c r="AC11" s="9">
        <v>-50.622</v>
      </c>
      <c r="AD11" s="9">
        <v>-260.30900000000003</v>
      </c>
    </row>
    <row r="12" spans="1:30" x14ac:dyDescent="0.15">
      <c r="A12" s="1" t="e" vm="5">
        <v>#VALUE!</v>
      </c>
      <c r="C12" s="9">
        <v>33475.519866000002</v>
      </c>
      <c r="D12" s="9">
        <v>32786.812866</v>
      </c>
      <c r="E12" s="9">
        <v>232.39</v>
      </c>
      <c r="F12" s="9">
        <v>141.08529999999999</v>
      </c>
      <c r="G12" s="174">
        <v>0.39874039193636723</v>
      </c>
      <c r="H12" s="175">
        <v>125.717</v>
      </c>
      <c r="I12" s="175">
        <v>190.17400000000001</v>
      </c>
      <c r="J12" s="175">
        <v>302.83600000000001</v>
      </c>
      <c r="K12" s="175">
        <v>431.26900000000001</v>
      </c>
      <c r="L12" s="175">
        <v>673.1</v>
      </c>
      <c r="M12" s="174">
        <v>0.78799668948688439</v>
      </c>
      <c r="N12" s="175">
        <v>98.245000000000005</v>
      </c>
      <c r="O12" s="175">
        <v>152.29900000000001</v>
      </c>
      <c r="P12" s="175">
        <v>243.167</v>
      </c>
      <c r="Q12" s="175">
        <v>335.536</v>
      </c>
      <c r="R12" s="175">
        <v>522.78300000000002</v>
      </c>
      <c r="S12" s="174">
        <v>-0.17133957196098581</v>
      </c>
      <c r="T12" s="175">
        <v>-27.742999999999999</v>
      </c>
      <c r="U12" s="175">
        <v>-24.321000000000002</v>
      </c>
      <c r="V12" s="175">
        <v>-16.606000000000002</v>
      </c>
      <c r="W12" s="175">
        <v>-86.584999999999994</v>
      </c>
      <c r="X12" s="175">
        <v>-169.977</v>
      </c>
      <c r="Y12" s="174">
        <v>-0.1986912284756196</v>
      </c>
      <c r="Z12" s="9">
        <v>-27.742999999999999</v>
      </c>
      <c r="AA12" s="9">
        <v>-24.321000000000002</v>
      </c>
      <c r="AB12" s="9">
        <v>-16.606000000000002</v>
      </c>
      <c r="AC12" s="9">
        <v>-86.584999999999994</v>
      </c>
      <c r="AD12" s="9">
        <v>-262.029</v>
      </c>
    </row>
    <row r="13" spans="1:30" x14ac:dyDescent="0.15">
      <c r="A13" s="1" t="e" vm="6">
        <v>#VALUE!</v>
      </c>
      <c r="C13" s="9">
        <v>18196.345674</v>
      </c>
      <c r="D13" s="9">
        <v>18468.245674000002</v>
      </c>
      <c r="E13" s="9">
        <v>139.07</v>
      </c>
      <c r="F13" s="9">
        <v>132.79820000000001</v>
      </c>
      <c r="G13" s="174">
        <v>3.1599203025631573E-2</v>
      </c>
      <c r="H13" s="175">
        <v>1854.6579999999999</v>
      </c>
      <c r="I13" s="175">
        <v>1916.4749999999999</v>
      </c>
      <c r="J13" s="175">
        <v>1994.8</v>
      </c>
      <c r="K13" s="175">
        <v>2064.9</v>
      </c>
      <c r="L13" s="175">
        <v>2166.8000000000002</v>
      </c>
      <c r="M13" s="174">
        <v>0.88866182549007056</v>
      </c>
      <c r="N13" s="175">
        <v>1641.6949999999999</v>
      </c>
      <c r="O13" s="175">
        <v>1715.096</v>
      </c>
      <c r="P13" s="175">
        <v>1779.4</v>
      </c>
      <c r="Q13" s="175">
        <v>1838.4</v>
      </c>
      <c r="R13" s="175">
        <v>1908.7</v>
      </c>
      <c r="S13" s="174">
        <v>0.52127050016597898</v>
      </c>
      <c r="T13" s="175">
        <v>1056.751</v>
      </c>
      <c r="U13" s="175">
        <v>1080.5809999999999</v>
      </c>
      <c r="V13" s="175">
        <v>1071.3</v>
      </c>
      <c r="W13" s="175">
        <v>997.9</v>
      </c>
      <c r="X13" s="175">
        <v>980.3</v>
      </c>
      <c r="Y13" s="174">
        <v>0.50606835875929634</v>
      </c>
      <c r="Z13" s="9">
        <v>1056.751</v>
      </c>
      <c r="AA13" s="9">
        <v>1080.5809999999999</v>
      </c>
      <c r="AB13" s="9">
        <v>1071.3</v>
      </c>
      <c r="AC13" s="9">
        <v>997.9</v>
      </c>
      <c r="AD13" s="9">
        <v>815.6</v>
      </c>
    </row>
    <row r="14" spans="1:30" x14ac:dyDescent="0.15">
      <c r="A14" s="1" t="e" vm="7">
        <v>#VALUE!</v>
      </c>
      <c r="C14" s="9">
        <v>18708.468425999999</v>
      </c>
      <c r="D14" s="9">
        <v>15948.468425999999</v>
      </c>
      <c r="E14" s="9">
        <v>27.39</v>
      </c>
      <c r="F14" s="9">
        <v>582.27340000000004</v>
      </c>
      <c r="G14" s="174">
        <v>-8.6899689456130358E-2</v>
      </c>
      <c r="H14" s="175">
        <v>4019</v>
      </c>
      <c r="I14" s="175">
        <v>2559</v>
      </c>
      <c r="J14" s="175">
        <v>2456</v>
      </c>
      <c r="K14" s="175">
        <v>2490</v>
      </c>
      <c r="L14" s="175">
        <v>2551</v>
      </c>
      <c r="M14" s="174">
        <v>0.82436621022612666</v>
      </c>
      <c r="N14" s="175">
        <v>3166</v>
      </c>
      <c r="O14" s="175">
        <v>2096</v>
      </c>
      <c r="P14" s="175">
        <v>2001</v>
      </c>
      <c r="Q14" s="175">
        <v>2097</v>
      </c>
      <c r="R14" s="175">
        <v>2189</v>
      </c>
      <c r="S14" s="174">
        <v>0.66882108082514813</v>
      </c>
      <c r="T14" s="175">
        <v>606</v>
      </c>
      <c r="U14" s="175">
        <v>1344</v>
      </c>
      <c r="V14" s="175">
        <v>946</v>
      </c>
      <c r="W14" s="175">
        <v>4685</v>
      </c>
      <c r="X14" s="175">
        <v>1024</v>
      </c>
      <c r="Y14" s="174">
        <v>0.63197278603878981</v>
      </c>
      <c r="Z14" s="9">
        <v>606</v>
      </c>
      <c r="AA14" s="9">
        <v>1344</v>
      </c>
      <c r="AB14" s="9">
        <v>946</v>
      </c>
      <c r="AC14" s="9">
        <v>4685</v>
      </c>
      <c r="AD14" s="9">
        <v>554</v>
      </c>
    </row>
    <row r="15" spans="1:30" x14ac:dyDescent="0.15">
      <c r="A15" s="1" t="e" vm="8">
        <v>#VALUE!</v>
      </c>
      <c r="C15" s="9">
        <v>9375.1970970000002</v>
      </c>
      <c r="D15" s="9">
        <v>11015.421097</v>
      </c>
      <c r="E15" s="9">
        <v>41.27</v>
      </c>
      <c r="F15" s="9">
        <v>266.91109999999998</v>
      </c>
      <c r="G15" s="174">
        <v>0.63947925608522405</v>
      </c>
      <c r="H15" s="175"/>
      <c r="I15" s="175"/>
      <c r="J15" s="175">
        <v>46.473999999999997</v>
      </c>
      <c r="K15" s="175">
        <v>93.055999999999997</v>
      </c>
      <c r="L15" s="175">
        <v>204.79900000000001</v>
      </c>
      <c r="M15" s="174">
        <v>0.58880421857655463</v>
      </c>
      <c r="N15" s="175"/>
      <c r="O15" s="175"/>
      <c r="P15" s="175">
        <v>28.143000000000001</v>
      </c>
      <c r="Q15" s="175">
        <v>53.723999999999997</v>
      </c>
      <c r="R15" s="175">
        <v>119.504</v>
      </c>
      <c r="S15" s="174">
        <v>-1.3520648405895404</v>
      </c>
      <c r="T15" s="175"/>
      <c r="U15" s="175"/>
      <c r="V15" s="175">
        <v>-72.459999999999994</v>
      </c>
      <c r="W15" s="175">
        <v>-112.875</v>
      </c>
      <c r="X15" s="175">
        <v>-262.97500000000002</v>
      </c>
      <c r="Y15" s="174">
        <v>-1.3652908166278344</v>
      </c>
      <c r="Z15" s="9"/>
      <c r="AA15" s="9"/>
      <c r="AB15" s="9">
        <v>-72.459999999999994</v>
      </c>
      <c r="AC15" s="9">
        <v>-112.875</v>
      </c>
      <c r="AD15" s="9">
        <v>-271.101</v>
      </c>
    </row>
    <row r="16" spans="1:30" x14ac:dyDescent="0.15">
      <c r="A16" s="1" t="e" vm="9">
        <v>#VALUE!</v>
      </c>
      <c r="C16" s="9">
        <v>5409.6586890000008</v>
      </c>
      <c r="D16" s="9">
        <v>5498.4646890000004</v>
      </c>
      <c r="E16" s="9">
        <v>140.88</v>
      </c>
      <c r="F16" s="9">
        <v>39.029420000000002</v>
      </c>
      <c r="G16" s="174">
        <v>0.12239832200727996</v>
      </c>
      <c r="H16" s="175">
        <v>230.828</v>
      </c>
      <c r="I16" s="175">
        <v>278.88900000000001</v>
      </c>
      <c r="J16" s="175">
        <v>321.60700000000003</v>
      </c>
      <c r="K16" s="175">
        <v>362.96300000000002</v>
      </c>
      <c r="L16" s="175">
        <v>411.17200000000003</v>
      </c>
      <c r="M16" s="174">
        <v>0.77745480289995084</v>
      </c>
      <c r="N16" s="175">
        <v>179.24799999999999</v>
      </c>
      <c r="O16" s="175">
        <v>212.70400000000001</v>
      </c>
      <c r="P16" s="175">
        <v>252.09</v>
      </c>
      <c r="Q16" s="175">
        <v>283.73700000000002</v>
      </c>
      <c r="R16" s="175">
        <v>321.733</v>
      </c>
      <c r="S16" s="174">
        <v>0.31711181978579639</v>
      </c>
      <c r="T16" s="175">
        <v>60.017000000000003</v>
      </c>
      <c r="U16" s="175">
        <v>84.543999999999997</v>
      </c>
      <c r="V16" s="175">
        <v>111.29</v>
      </c>
      <c r="W16" s="175">
        <v>134.89099999999999</v>
      </c>
      <c r="X16" s="175">
        <v>125.294</v>
      </c>
      <c r="Y16" s="174">
        <v>0.29068297735489157</v>
      </c>
      <c r="Z16" s="9">
        <v>60.017000000000003</v>
      </c>
      <c r="AA16" s="9">
        <v>84.543999999999997</v>
      </c>
      <c r="AB16" s="9">
        <v>111.29</v>
      </c>
      <c r="AC16" s="9">
        <v>134.89099999999999</v>
      </c>
      <c r="AD16" s="9">
        <v>70.959999999999994</v>
      </c>
    </row>
    <row r="17" spans="1:30" x14ac:dyDescent="0.15">
      <c r="A17" s="1" t="e" vm="10">
        <v>#VALUE!</v>
      </c>
      <c r="C17" s="9">
        <v>235690.61655999999</v>
      </c>
      <c r="D17" s="9">
        <v>233339.61655999999</v>
      </c>
      <c r="E17" s="9">
        <v>56.17</v>
      </c>
      <c r="F17" s="9">
        <v>4154.1679999999997</v>
      </c>
      <c r="G17" s="174">
        <v>7.4417919917584285E-3</v>
      </c>
      <c r="H17" s="175">
        <v>48005</v>
      </c>
      <c r="I17" s="175">
        <v>49330</v>
      </c>
      <c r="J17" s="175">
        <v>51904</v>
      </c>
      <c r="K17" s="175">
        <v>49301</v>
      </c>
      <c r="L17" s="175">
        <v>49818</v>
      </c>
      <c r="M17" s="174">
        <v>0.63244872396702123</v>
      </c>
      <c r="N17" s="175">
        <v>30224</v>
      </c>
      <c r="O17" s="175">
        <v>30606</v>
      </c>
      <c r="P17" s="175">
        <v>32666</v>
      </c>
      <c r="Q17" s="175">
        <v>31683</v>
      </c>
      <c r="R17" s="175">
        <v>31894</v>
      </c>
      <c r="S17" s="174">
        <v>0.32212119845247678</v>
      </c>
      <c r="T17" s="175">
        <v>15434</v>
      </c>
      <c r="U17" s="175">
        <v>16174</v>
      </c>
      <c r="V17" s="175">
        <v>16455</v>
      </c>
      <c r="W17" s="175">
        <v>16363</v>
      </c>
      <c r="X17" s="175">
        <v>15558</v>
      </c>
      <c r="Y17" s="174">
        <v>0.30218061472771868</v>
      </c>
      <c r="Z17" s="9">
        <v>15434</v>
      </c>
      <c r="AA17" s="9">
        <v>16174</v>
      </c>
      <c r="AB17" s="9">
        <v>16455</v>
      </c>
      <c r="AC17" s="9">
        <v>16363</v>
      </c>
      <c r="AD17" s="9">
        <v>10591</v>
      </c>
    </row>
    <row r="18" spans="1:30" x14ac:dyDescent="0.15">
      <c r="A18" s="1" t="e" vm="11">
        <v>#VALUE!</v>
      </c>
      <c r="C18" s="9">
        <v>6884.2718789999999</v>
      </c>
      <c r="D18" s="9">
        <v>6721.0278790000002</v>
      </c>
      <c r="E18" s="9">
        <v>167.85</v>
      </c>
      <c r="F18" s="9">
        <v>40.041870000000003</v>
      </c>
      <c r="G18" s="174">
        <v>0.13956259840333085</v>
      </c>
      <c r="H18" s="175">
        <v>261.70100000000002</v>
      </c>
      <c r="I18" s="175">
        <v>343.19900000000001</v>
      </c>
      <c r="J18" s="175">
        <v>433.89499999999998</v>
      </c>
      <c r="K18" s="175">
        <v>464.43099999999998</v>
      </c>
      <c r="L18" s="175">
        <v>502.91699999999997</v>
      </c>
      <c r="M18" s="174">
        <v>0.8382516431542909</v>
      </c>
      <c r="N18" s="175">
        <v>219.85300000000001</v>
      </c>
      <c r="O18" s="175">
        <v>294.738</v>
      </c>
      <c r="P18" s="175">
        <v>371.28</v>
      </c>
      <c r="Q18" s="175">
        <v>381.86</v>
      </c>
      <c r="R18" s="175">
        <v>409.61</v>
      </c>
      <c r="S18" s="174">
        <v>8.2110400769480299E-2</v>
      </c>
      <c r="T18" s="175">
        <v>32.284999999999997</v>
      </c>
      <c r="U18" s="175">
        <v>61.920999999999999</v>
      </c>
      <c r="V18" s="175">
        <v>82.695999999999998</v>
      </c>
      <c r="W18" s="175">
        <v>32.268999999999998</v>
      </c>
      <c r="X18" s="175">
        <v>-77.100999999999999</v>
      </c>
      <c r="Y18" s="174">
        <v>7.938828161264129E-2</v>
      </c>
      <c r="Z18" s="9">
        <v>32.284999999999997</v>
      </c>
      <c r="AA18" s="9">
        <v>61.920999999999999</v>
      </c>
      <c r="AB18" s="9">
        <v>82.695999999999998</v>
      </c>
      <c r="AC18" s="9">
        <v>32.268999999999998</v>
      </c>
      <c r="AD18" s="9">
        <v>-83.945999999999998</v>
      </c>
    </row>
    <row r="19" spans="1:30" x14ac:dyDescent="0.15">
      <c r="A19" s="1" t="e" vm="12">
        <v>#VALUE!</v>
      </c>
      <c r="C19" s="9">
        <v>13550.356092</v>
      </c>
      <c r="D19" s="9">
        <v>13435.711092</v>
      </c>
      <c r="E19" s="9">
        <v>47.02</v>
      </c>
      <c r="F19" s="9">
        <v>285.74459999999999</v>
      </c>
      <c r="G19" s="174">
        <v>0.11601005513374751</v>
      </c>
      <c r="H19" s="175">
        <v>406.37700000000001</v>
      </c>
      <c r="I19" s="175">
        <v>398.04700000000003</v>
      </c>
      <c r="J19" s="175">
        <v>430.96600000000001</v>
      </c>
      <c r="K19" s="175">
        <v>545.803</v>
      </c>
      <c r="L19" s="175">
        <v>703.50900000000001</v>
      </c>
      <c r="M19" s="174">
        <v>0.76809777774547716</v>
      </c>
      <c r="N19" s="175">
        <v>304.20499999999998</v>
      </c>
      <c r="O19" s="175">
        <v>301.51299999999998</v>
      </c>
      <c r="P19" s="175">
        <v>324.16500000000002</v>
      </c>
      <c r="Q19" s="175">
        <v>416.87200000000001</v>
      </c>
      <c r="R19" s="175">
        <v>575.80100000000004</v>
      </c>
      <c r="S19" s="174">
        <v>8.8292165668323375E-2</v>
      </c>
      <c r="T19" s="175">
        <v>94.007000000000005</v>
      </c>
      <c r="U19" s="175">
        <v>65.683000000000007</v>
      </c>
      <c r="V19" s="175">
        <v>10.045</v>
      </c>
      <c r="W19" s="175">
        <v>-106.815</v>
      </c>
      <c r="X19" s="175">
        <v>153.02199999999999</v>
      </c>
      <c r="Y19" s="174">
        <v>6.6314337381833802E-2</v>
      </c>
      <c r="Z19" s="9">
        <v>94.007000000000005</v>
      </c>
      <c r="AA19" s="9">
        <v>65.683000000000007</v>
      </c>
      <c r="AB19" s="9">
        <v>10.045</v>
      </c>
      <c r="AC19" s="9">
        <v>-106.815</v>
      </c>
      <c r="AD19" s="9">
        <v>75.713999999999999</v>
      </c>
    </row>
    <row r="20" spans="1:30" x14ac:dyDescent="0.15">
      <c r="A20" s="1" t="e" vm="13">
        <v>#VALUE!</v>
      </c>
      <c r="C20" s="9">
        <v>7095.9604220000001</v>
      </c>
      <c r="D20" s="9">
        <v>6347.9844220000004</v>
      </c>
      <c r="E20" s="9">
        <v>109.3</v>
      </c>
      <c r="F20" s="9">
        <v>58.078539999999997</v>
      </c>
      <c r="G20" s="174">
        <v>0.21653061479178159</v>
      </c>
      <c r="H20" s="175">
        <v>200.94</v>
      </c>
      <c r="I20" s="175">
        <v>244.09100000000001</v>
      </c>
      <c r="J20" s="175">
        <v>326.947</v>
      </c>
      <c r="K20" s="175">
        <v>411.48599999999999</v>
      </c>
      <c r="L20" s="175">
        <v>535.404</v>
      </c>
      <c r="M20" s="174">
        <v>0.70718437422769653</v>
      </c>
      <c r="N20" s="175">
        <v>144.03</v>
      </c>
      <c r="O20" s="175">
        <v>173.00800000000001</v>
      </c>
      <c r="P20" s="175">
        <v>235.80099999999999</v>
      </c>
      <c r="Q20" s="175">
        <v>289.96899999999999</v>
      </c>
      <c r="R20" s="175">
        <v>366.45600000000002</v>
      </c>
      <c r="S20" s="174">
        <v>-0.14376221854448964</v>
      </c>
      <c r="T20" s="175">
        <v>-40.078000000000003</v>
      </c>
      <c r="U20" s="175">
        <v>-39.048000000000002</v>
      </c>
      <c r="V20" s="175">
        <v>-23.885999999999999</v>
      </c>
      <c r="W20" s="175">
        <v>-50.094999999999999</v>
      </c>
      <c r="X20" s="175">
        <v>-88.12</v>
      </c>
      <c r="Y20" s="174">
        <v>-0.1655080403911699</v>
      </c>
      <c r="Z20" s="9">
        <v>-40.078000000000003</v>
      </c>
      <c r="AA20" s="9">
        <v>-39.048000000000002</v>
      </c>
      <c r="AB20" s="9">
        <v>-23.885999999999999</v>
      </c>
      <c r="AC20" s="9">
        <v>-50.094999999999999</v>
      </c>
      <c r="AD20" s="9">
        <v>-146.334</v>
      </c>
    </row>
    <row r="21" spans="1:30" x14ac:dyDescent="0.15">
      <c r="A21" s="1" t="e" vm="14">
        <v>#VALUE!</v>
      </c>
      <c r="C21" s="9">
        <v>6427.9183720000001</v>
      </c>
      <c r="D21" s="9">
        <v>6283.824372</v>
      </c>
      <c r="E21" s="9">
        <v>57.24</v>
      </c>
      <c r="F21" s="9">
        <v>109.7803</v>
      </c>
      <c r="G21" s="174">
        <v>0.23581930277674501</v>
      </c>
      <c r="H21" s="175">
        <v>187.727</v>
      </c>
      <c r="I21" s="175">
        <v>267.36</v>
      </c>
      <c r="J21" s="175">
        <v>354.58600000000001</v>
      </c>
      <c r="K21" s="175">
        <v>440.221</v>
      </c>
      <c r="L21" s="175">
        <v>541.13</v>
      </c>
      <c r="M21" s="174">
        <v>0.83158641908373931</v>
      </c>
      <c r="N21" s="175">
        <v>162.13900000000001</v>
      </c>
      <c r="O21" s="175">
        <v>224.19300000000001</v>
      </c>
      <c r="P21" s="175">
        <v>293.76799999999997</v>
      </c>
      <c r="Q21" s="175">
        <v>362.66699999999997</v>
      </c>
      <c r="R21" s="175">
        <v>434.73399999999998</v>
      </c>
      <c r="S21" s="174">
        <v>-0.15629761656932345</v>
      </c>
      <c r="T21" s="175">
        <v>-36.158999999999999</v>
      </c>
      <c r="U21" s="175">
        <v>-64.965000000000003</v>
      </c>
      <c r="V21" s="175">
        <v>-78.769000000000005</v>
      </c>
      <c r="W21" s="175">
        <v>-26.440999999999999</v>
      </c>
      <c r="X21" s="175">
        <v>-34.459000000000003</v>
      </c>
      <c r="Y21" s="174">
        <v>-0.16081335215966219</v>
      </c>
      <c r="Z21" s="9">
        <v>-36.158999999999999</v>
      </c>
      <c r="AA21" s="9">
        <v>-64.965000000000003</v>
      </c>
      <c r="AB21" s="9">
        <v>-78.769000000000005</v>
      </c>
      <c r="AC21" s="9">
        <v>-26.440999999999999</v>
      </c>
      <c r="AD21" s="9">
        <v>-46.677</v>
      </c>
    </row>
    <row r="22" spans="1:30" x14ac:dyDescent="0.15">
      <c r="A22" s="1" t="e" vm="15">
        <v>#VALUE!</v>
      </c>
      <c r="C22" s="9">
        <v>5535.6259869999994</v>
      </c>
      <c r="D22" s="9">
        <v>5197.9719869999999</v>
      </c>
      <c r="E22" s="9">
        <v>22.23</v>
      </c>
      <c r="F22" s="9">
        <v>233.82689999999999</v>
      </c>
      <c r="G22" s="174">
        <v>-8.4342034360865292E-2</v>
      </c>
      <c r="H22" s="175">
        <v>751.08600000000001</v>
      </c>
      <c r="I22" s="175">
        <v>830.95</v>
      </c>
      <c r="J22" s="175">
        <v>889.15200000000004</v>
      </c>
      <c r="K22" s="175">
        <v>940.58399999999995</v>
      </c>
      <c r="L22" s="175">
        <v>483.45499999999998</v>
      </c>
      <c r="M22" s="174">
        <v>0.61707416700514151</v>
      </c>
      <c r="N22" s="175">
        <v>482.19900000000001</v>
      </c>
      <c r="O22" s="175">
        <v>558.47500000000002</v>
      </c>
      <c r="P22" s="175">
        <v>580.26</v>
      </c>
      <c r="Q22" s="175">
        <v>606.55700000000002</v>
      </c>
      <c r="R22" s="175">
        <v>229.06299999999999</v>
      </c>
      <c r="S22" s="174">
        <v>0.32930620084689771</v>
      </c>
      <c r="T22" s="175">
        <v>-145.876</v>
      </c>
      <c r="U22" s="175">
        <v>-94.668000000000006</v>
      </c>
      <c r="V22" s="175">
        <v>-86.486999999999995</v>
      </c>
      <c r="W22" s="175">
        <v>-47.959000000000003</v>
      </c>
      <c r="X22" s="175">
        <v>1016.675</v>
      </c>
      <c r="Y22" s="174">
        <v>0.28872165833518515</v>
      </c>
      <c r="Z22" s="9">
        <v>-145.876</v>
      </c>
      <c r="AA22" s="9">
        <v>-94.668000000000006</v>
      </c>
      <c r="AB22" s="9">
        <v>-86.486999999999995</v>
      </c>
      <c r="AC22" s="9">
        <v>-47.959000000000003</v>
      </c>
      <c r="AD22" s="9">
        <v>918.57100000000003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E9E75-CA46-7D41-8D8F-197E9846F688}">
  <dimension ref="A2:DM125"/>
  <sheetViews>
    <sheetView zoomScale="90" zoomScaleNormal="90" zoomScaleSheetLayoutView="50" workbookViewId="0">
      <selection activeCell="C40" sqref="C40"/>
    </sheetView>
  </sheetViews>
  <sheetFormatPr baseColWidth="10" defaultRowHeight="13" outlineLevelRow="1" x14ac:dyDescent="0.15"/>
  <cols>
    <col min="1" max="1" width="29.6640625" style="1" customWidth="1"/>
    <col min="2" max="2" width="11.6640625" style="1" customWidth="1"/>
    <col min="3" max="11" width="11" style="1" customWidth="1"/>
    <col min="12" max="12" width="12.1640625" style="1" bestFit="1" customWidth="1"/>
    <col min="13" max="15" width="10.83203125" style="1" customWidth="1"/>
    <col min="16" max="17" width="12.1640625" style="1" customWidth="1"/>
    <col min="18" max="18" width="12.1640625" style="1" bestFit="1" customWidth="1"/>
    <col min="19" max="20" width="11" style="1" customWidth="1"/>
    <col min="21" max="22" width="10.83203125" style="1" customWidth="1"/>
    <col min="23" max="23" width="11.1640625" style="1" customWidth="1"/>
    <col min="24" max="24" width="12.1640625" style="1" bestFit="1" customWidth="1"/>
    <col min="25" max="25" width="11.1640625" style="1" bestFit="1" customWidth="1"/>
    <col min="26" max="26" width="11" style="1" bestFit="1" customWidth="1"/>
    <col min="27" max="27" width="11.1640625" style="1" customWidth="1"/>
    <col min="28" max="29" width="10.83203125" style="1"/>
    <col min="30" max="33" width="12.1640625" style="1" bestFit="1" customWidth="1"/>
    <col min="34" max="34" width="11" style="1" bestFit="1" customWidth="1"/>
    <col min="35" max="36" width="10.83203125" style="1"/>
    <col min="37" max="39" width="11.1640625" style="1" bestFit="1" customWidth="1"/>
    <col min="40" max="40" width="12.1640625" style="1" bestFit="1" customWidth="1"/>
    <col min="41" max="41" width="11.1640625" style="1" bestFit="1" customWidth="1"/>
    <col min="42" max="43" width="10.83203125" style="1"/>
    <col min="44" max="44" width="11.1640625" style="1" bestFit="1" customWidth="1"/>
    <col min="45" max="46" width="12.1640625" style="1" bestFit="1" customWidth="1"/>
    <col min="47" max="47" width="13.1640625" style="1" bestFit="1" customWidth="1"/>
    <col min="48" max="48" width="12.1640625" style="1" bestFit="1" customWidth="1"/>
    <col min="49" max="50" width="10.83203125" style="1"/>
    <col min="51" max="53" width="11" style="1" bestFit="1" customWidth="1"/>
    <col min="54" max="55" width="10.83203125" style="1"/>
    <col min="56" max="56" width="11" style="1" bestFit="1" customWidth="1"/>
    <col min="57" max="60" width="12.1640625" style="1" bestFit="1" customWidth="1"/>
    <col min="61" max="62" width="10.83203125" style="1"/>
    <col min="63" max="67" width="12.1640625" style="1" bestFit="1" customWidth="1"/>
    <col min="68" max="16384" width="10.83203125" style="1"/>
  </cols>
  <sheetData>
    <row r="2" spans="1:30" x14ac:dyDescent="0.15">
      <c r="H2" s="179"/>
      <c r="I2" s="179"/>
      <c r="J2" s="179"/>
      <c r="K2" s="179"/>
      <c r="L2" s="179"/>
    </row>
    <row r="3" spans="1:30" x14ac:dyDescent="0.15">
      <c r="G3" s="153" t="s">
        <v>310</v>
      </c>
      <c r="H3" s="153">
        <v>1</v>
      </c>
      <c r="I3" s="153">
        <v>2</v>
      </c>
      <c r="J3" s="153">
        <v>3</v>
      </c>
      <c r="K3" s="153">
        <v>4</v>
      </c>
      <c r="L3" s="153">
        <v>5</v>
      </c>
      <c r="M3" s="153" t="s">
        <v>324</v>
      </c>
      <c r="N3" s="153">
        <v>1</v>
      </c>
      <c r="O3" s="153">
        <v>2</v>
      </c>
      <c r="P3" s="153">
        <v>3</v>
      </c>
      <c r="Q3" s="153">
        <v>4</v>
      </c>
      <c r="R3" s="153">
        <v>5</v>
      </c>
      <c r="S3" s="153" t="s">
        <v>324</v>
      </c>
      <c r="T3" s="153">
        <v>1</v>
      </c>
      <c r="U3" s="153">
        <v>2</v>
      </c>
      <c r="V3" s="153">
        <v>3</v>
      </c>
      <c r="W3" s="153">
        <v>4</v>
      </c>
      <c r="X3" s="153">
        <v>5</v>
      </c>
      <c r="Y3" s="153" t="s">
        <v>324</v>
      </c>
      <c r="Z3" s="153">
        <v>1</v>
      </c>
      <c r="AA3" s="153">
        <v>2</v>
      </c>
      <c r="AB3" s="153">
        <v>3</v>
      </c>
      <c r="AC3" s="153">
        <v>4</v>
      </c>
      <c r="AD3" s="153">
        <v>5</v>
      </c>
    </row>
    <row r="5" spans="1:30" s="156" customFormat="1" x14ac:dyDescent="0.15">
      <c r="A5" s="178" t="s">
        <v>160</v>
      </c>
      <c r="B5" s="178"/>
      <c r="C5" s="156" t="s">
        <v>373</v>
      </c>
      <c r="D5" s="22" t="s">
        <v>161</v>
      </c>
      <c r="E5" s="22" t="s">
        <v>162</v>
      </c>
      <c r="F5" s="22" t="s">
        <v>163</v>
      </c>
      <c r="G5" s="160" t="s">
        <v>21</v>
      </c>
      <c r="H5" s="156">
        <v>2021</v>
      </c>
      <c r="I5" s="156">
        <v>2020</v>
      </c>
      <c r="J5" s="156">
        <v>2019</v>
      </c>
      <c r="K5" s="156">
        <v>2018</v>
      </c>
      <c r="L5" s="156">
        <v>2017</v>
      </c>
      <c r="M5" s="160" t="s">
        <v>323</v>
      </c>
      <c r="N5" s="156">
        <v>2021</v>
      </c>
      <c r="O5" s="156">
        <v>2020</v>
      </c>
      <c r="P5" s="156">
        <v>2019</v>
      </c>
      <c r="Q5" s="156">
        <v>2018</v>
      </c>
      <c r="R5" s="156">
        <v>2017</v>
      </c>
      <c r="S5" s="160" t="s">
        <v>26</v>
      </c>
      <c r="T5" s="156">
        <v>2021</v>
      </c>
      <c r="U5" s="156">
        <v>2020</v>
      </c>
      <c r="V5" s="156">
        <v>2019</v>
      </c>
      <c r="W5" s="156">
        <v>2018</v>
      </c>
      <c r="X5" s="156">
        <v>2017</v>
      </c>
      <c r="Y5" s="160" t="s">
        <v>374</v>
      </c>
      <c r="Z5" s="156">
        <v>2021</v>
      </c>
      <c r="AA5" s="156">
        <v>2020</v>
      </c>
      <c r="AB5" s="156">
        <v>2019</v>
      </c>
      <c r="AC5" s="156">
        <v>2018</v>
      </c>
      <c r="AD5" s="156">
        <v>2017</v>
      </c>
    </row>
    <row r="6" spans="1:30" s="124" customFormat="1" x14ac:dyDescent="0.15">
      <c r="A6" s="124" t="e" vm="1">
        <v>#VALUE!</v>
      </c>
      <c r="B6" s="53"/>
      <c r="C6" s="157">
        <f>D6+B71</f>
        <v>60501.744272999997</v>
      </c>
      <c r="D6" s="157" cm="1">
        <f t="array" ref="D6">_FV(A6,"Market cap",TRUE)/1000000</f>
        <v>58836.544273</v>
      </c>
      <c r="E6" s="158" cm="1">
        <f t="array" ref="E6">_FV(A6,"Price")</f>
        <v>597.41999999999996</v>
      </c>
      <c r="F6" s="159" cm="1">
        <f t="array" ref="F6">_FV(A6,"Shares outstanding",TRUE)/1000000</f>
        <v>98.484390000000005</v>
      </c>
      <c r="G6" s="170">
        <f t="shared" ref="G6:G12" si="0">(H6/L6)^(1/5)-1</f>
        <v>0.19294632704908965</v>
      </c>
      <c r="H6" s="159">
        <f>VLOOKUP($G$5,$A$28:$F$61,H$3+1,FALSE)/1000000</f>
        <v>4256.1000000000004</v>
      </c>
      <c r="I6" s="159">
        <f>VLOOKUP($G$5,$A$28:$F$61,I$3+1,FALSE)/1000000</f>
        <v>3408.4</v>
      </c>
      <c r="J6" s="159">
        <f>VLOOKUP($G$5,$A$28:$F$61,J$3+1,FALSE)/1000000</f>
        <v>2899.6</v>
      </c>
      <c r="K6" s="159">
        <f>VLOOKUP($G$5,$A$28:$F$61,K$3+1,FALSE)/1000000</f>
        <v>2273.1</v>
      </c>
      <c r="L6" s="159">
        <f>VLOOKUP($G$5,$A$28:$F$61,L$3+1,FALSE)/1000000</f>
        <v>1761.6</v>
      </c>
      <c r="M6" s="170">
        <f>AVERAGE(N6/H6,O6/I6,P6/J6,Q6/K6,R6/L6)</f>
        <v>0.77470437668479275</v>
      </c>
      <c r="N6" s="159">
        <f>VLOOKUP($G$5,$A$28:$F$61,N$3+1,FALSE)/1000000</f>
        <v>4256.1000000000004</v>
      </c>
      <c r="O6" s="159">
        <f>VLOOKUP(Financials!$M$5,$A$28:$F$61,O$3+1,FALSE)/1000000</f>
        <v>2408.9</v>
      </c>
      <c r="P6" s="159">
        <f>VLOOKUP(Financials!$M$5,$A$28:$F$61,P$3+1,FALSE)/1000000</f>
        <v>2091.1999999999998</v>
      </c>
      <c r="Q6" s="159">
        <f>VLOOKUP(Financials!$M$5,$A$28:$F$61,Q$3+1,FALSE)/1000000</f>
        <v>1627.8</v>
      </c>
      <c r="R6" s="159">
        <f>VLOOKUP(Financials!$M$5,$A$28:$F$61,R$3+1,FALSE)/1000000</f>
        <v>1285</v>
      </c>
      <c r="S6" s="170">
        <f>AVERAGE(T6/H6,U6/I6,V6/J6,W6/K6,X6/L6)</f>
        <v>5.0428334165979723E-3</v>
      </c>
      <c r="T6" s="159">
        <f>VLOOKUP($S$5,$A$28:$F$61,T$3+1,FALSE)/1000000</f>
        <v>3.2</v>
      </c>
      <c r="U6" s="159">
        <f>VLOOKUP($S$5,$A$28:$F$61,U$3+1,FALSE)/1000000</f>
        <v>110.4</v>
      </c>
      <c r="V6" s="159">
        <f>VLOOKUP($S$5,$A$28:$F$61,V$3+1,FALSE)/1000000</f>
        <v>163.1</v>
      </c>
      <c r="W6" s="159">
        <f>VLOOKUP($S$5,$A$28:$F$61,W$3+1,FALSE)/1000000</f>
        <v>-4.2</v>
      </c>
      <c r="X6" s="159">
        <f>VLOOKUP($S$5,$A$28:$F$61,X$3+1,FALSE)/1000000</f>
        <v>-109.8</v>
      </c>
      <c r="Y6" s="170">
        <f>AVERAGE(Z6/H6,AA6/I6,AB6/J6,AC6/K6,AD6/L6)</f>
        <v>-1.8551537016427568E-2</v>
      </c>
      <c r="Z6" s="159">
        <f>VLOOKUP($Y$5,$A$28:$F$61,Z$3+1,FALSE)/1000000</f>
        <v>-498.9</v>
      </c>
      <c r="AA6" s="159">
        <f>VLOOKUP($S$5,$A$28:$F$61,AA$3+1,FALSE)/1000000</f>
        <v>110.4</v>
      </c>
      <c r="AB6" s="159">
        <f>VLOOKUP($S$5,$A$28:$F$61,AB$3+1,FALSE)/1000000</f>
        <v>163.1</v>
      </c>
      <c r="AC6" s="159">
        <f>VLOOKUP($S$5,$A$28:$F$61,AC$3+1,FALSE)/1000000</f>
        <v>-4.2</v>
      </c>
      <c r="AD6" s="159">
        <f>VLOOKUP($S$5,$A$28:$F$61,AD$3+1,FALSE)/1000000</f>
        <v>-109.8</v>
      </c>
    </row>
    <row r="7" spans="1:30" s="124" customFormat="1" x14ac:dyDescent="0.15">
      <c r="A7" s="124" t="e" vm="2">
        <v>#VALUE!</v>
      </c>
      <c r="B7" s="53"/>
      <c r="C7" s="157">
        <f>D7+I71</f>
        <v>52061.967625999998</v>
      </c>
      <c r="D7" s="157" cm="1">
        <f t="array" ref="D7">_FV(A7,"Market cap",TRUE)/1000000</f>
        <v>52375.967625999998</v>
      </c>
      <c r="E7" s="158" cm="1">
        <f t="array" ref="E7">_FV(A7,"Price")</f>
        <v>325.69</v>
      </c>
      <c r="F7" s="159" cm="1">
        <f t="array" ref="F7">_FV(A7,"Shares outstanding",TRUE)/1000000</f>
        <v>160.81540000000001</v>
      </c>
      <c r="G7" s="171">
        <f t="shared" si="0"/>
        <v>0.17457922603233422</v>
      </c>
      <c r="H7" s="159">
        <f>VLOOKUP($G$5,$H$28:$M$61,H$3+1,FALSE)/1000000</f>
        <v>3342.2</v>
      </c>
      <c r="I7" s="159">
        <f>VLOOKUP($G$5,$H$28:$M$61,I$3+1,FALSE)/1000000</f>
        <v>2594.4</v>
      </c>
      <c r="J7" s="159">
        <f>VLOOKUP($G$5,$H$28:$M$61,J$3+1,FALSE)/1000000</f>
        <v>2156.1999999999998</v>
      </c>
      <c r="K7" s="159">
        <f>VLOOKUP($G$5,$H$28:$M$61,K$3+1,FALSE)/1000000</f>
        <v>1801.2</v>
      </c>
      <c r="L7" s="159">
        <f>VLOOKUP($G$5,$H$28:$M$61,L$3+1,FALSE)/1000000</f>
        <v>1494.93</v>
      </c>
      <c r="M7" s="171">
        <f t="shared" ref="M7:M20" si="1">AVERAGE(N7/H7,O7/I7,P7/J7,Q7/K7,R7/L7)</f>
        <v>0.7607221663799949</v>
      </c>
      <c r="N7" s="159">
        <f>VLOOKUP(Financials!$M$5,$H$28:$M$61,N$3+1,FALSE)/1000000</f>
        <v>2559.1999999999998</v>
      </c>
      <c r="O7" s="159">
        <f>VLOOKUP(Financials!$M$5,$H$28:$M$61,O$3+1,FALSE)/1000000</f>
        <v>2024.4</v>
      </c>
      <c r="P7" s="159">
        <f>VLOOKUP(Financials!$M$5,$H$28:$M$61,P$3+1,FALSE)/1000000</f>
        <v>1650.3</v>
      </c>
      <c r="Q7" s="159">
        <f>VLOOKUP(Financials!$M$5,$H$28:$M$61,Q$3+1,FALSE)/1000000</f>
        <v>1350.8</v>
      </c>
      <c r="R7" s="159">
        <f>VLOOKUP(Financials!$M$5,$H$28:$M$61,R$3+1,FALSE)/1000000</f>
        <v>1109.646</v>
      </c>
      <c r="S7" s="171">
        <f t="shared" ref="S7:S20" si="2">AVERAGE(T7/H7,U7/I7,V7/J7,W7/K7,X7/L7)</f>
        <v>0.18910147040906744</v>
      </c>
      <c r="T7" s="159">
        <f>VLOOKUP($S$5,$H$28:$M$61,T$3+1,FALSE)/1000000</f>
        <v>720.2</v>
      </c>
      <c r="U7" s="159">
        <f>VLOOKUP($S$5,$H$28:$M$61,U$3+1,FALSE)/1000000</f>
        <v>610.5</v>
      </c>
      <c r="V7" s="159">
        <f>VLOOKUP($S$5,$H$28:$M$61,V$3+1,FALSE)/1000000</f>
        <v>440.8</v>
      </c>
      <c r="W7" s="159">
        <f>VLOOKUP($S$5,$H$28:$M$61,W$3+1,FALSE)/1000000</f>
        <v>306.60000000000002</v>
      </c>
      <c r="X7" s="159">
        <f>VLOOKUP($S$5,$H$28:$M$61,X$3+1,FALSE)/1000000</f>
        <v>179.47</v>
      </c>
      <c r="Y7" s="171">
        <f>AVERAGE(Z7/H7,AA7/I7,AB7/J7,AC7/K7,AD7/L7)</f>
        <v>0.18231552103440402</v>
      </c>
      <c r="Z7" s="159">
        <f>VLOOKUP($Y$5,$H$28:$M$61,Z$3+1,FALSE)/1000000</f>
        <v>606.79999999999995</v>
      </c>
      <c r="AA7" s="159">
        <f>VLOOKUP($S$5,$H$28:$M$61,AA$3+1,FALSE)/1000000</f>
        <v>610.5</v>
      </c>
      <c r="AB7" s="159">
        <f>VLOOKUP($S$5,$H$28:$M$61,AB$3+1,FALSE)/1000000</f>
        <v>440.8</v>
      </c>
      <c r="AC7" s="159">
        <f>VLOOKUP($S$5,$H$28:$M$61,AC$3+1,FALSE)/1000000</f>
        <v>306.60000000000002</v>
      </c>
      <c r="AD7" s="159">
        <f>VLOOKUP($S$5,$H$28:$M$61,AD$3+1,FALSE)/1000000</f>
        <v>179.47</v>
      </c>
    </row>
    <row r="8" spans="1:30" s="124" customFormat="1" x14ac:dyDescent="0.15">
      <c r="A8" s="124" t="e" vm="3">
        <v>#VALUE!</v>
      </c>
      <c r="B8" s="53"/>
      <c r="C8" s="157">
        <f>D8+P71</f>
        <v>48868.563373999998</v>
      </c>
      <c r="D8" s="157" cm="1">
        <f t="array" ref="D8">_FV(A8,"Market cap",TRUE)/1000000</f>
        <v>50090.480373999999</v>
      </c>
      <c r="E8" s="158" cm="1">
        <f t="array" ref="E8">_FV(A8,"Price")</f>
        <v>217.06</v>
      </c>
      <c r="F8" s="159" cm="1">
        <f t="array" ref="F8">_FV(A8,"Shares outstanding",TRUE)/1000000</f>
        <v>230.7679</v>
      </c>
      <c r="G8" s="171">
        <f t="shared" si="0"/>
        <v>0.64983626790572369</v>
      </c>
      <c r="H8" s="159">
        <f>VLOOKUP($G$5,$O$28:$T$61,H$3+1,FALSE)/1000000</f>
        <v>1451.5940000000001</v>
      </c>
      <c r="I8" s="159">
        <f>VLOOKUP($G$5,$O$28:$T$61,I$3+1,FALSE)/1000000</f>
        <v>874.43799999999999</v>
      </c>
      <c r="J8" s="159">
        <f>VLOOKUP($G$5,$O$28:$T$61,J$3+1,FALSE)/1000000</f>
        <v>481.41300000000001</v>
      </c>
      <c r="K8" s="159">
        <f>VLOOKUP($G$5,$O$28:$T$61,K$3+1,FALSE)/1000000</f>
        <v>249.82400000000001</v>
      </c>
      <c r="L8" s="159">
        <f>VLOOKUP($G$5,$O$28:$T$61,L$3+1,FALSE)/1000000</f>
        <v>118.752</v>
      </c>
      <c r="M8" s="171">
        <f t="shared" si="1"/>
        <v>0.67425686354817627</v>
      </c>
      <c r="N8" s="159">
        <f>VLOOKUP(Financials!$M$5,$O$28:$T$61,N$3+1,FALSE)/1000000</f>
        <v>1068.373</v>
      </c>
      <c r="O8" s="159">
        <f>VLOOKUP(Financials!$M$5,$O$28:$T$61,O$3+1,FALSE)/1000000</f>
        <v>644.89300000000003</v>
      </c>
      <c r="P8" s="159">
        <f>VLOOKUP(Financials!$M$5,$O$28:$T$61,P$3+1,FALSE)/1000000</f>
        <v>339.786</v>
      </c>
      <c r="Q8" s="159">
        <f>VLOOKUP(Financials!$M$5,$O$28:$T$61,Q$3+1,FALSE)/1000000</f>
        <v>162.58600000000001</v>
      </c>
      <c r="R8" s="159">
        <f>VLOOKUP(Financials!$M$5,$O$28:$T$61,R$3+1,FALSE)/1000000</f>
        <v>64.266000000000005</v>
      </c>
      <c r="S8" s="171">
        <f t="shared" si="2"/>
        <v>-0.38391471646846836</v>
      </c>
      <c r="T8" s="159">
        <f>VLOOKUP($S$5,$O$28:$T$61,T$3+1,FALSE)/1000000</f>
        <v>-116.444</v>
      </c>
      <c r="U8" s="159">
        <f>VLOOKUP($S$5,$O$28:$T$61,U$3+1,FALSE)/1000000</f>
        <v>-46.167000000000002</v>
      </c>
      <c r="V8" s="159">
        <f>VLOOKUP($S$5,$O$28:$T$61,V$3+1,FALSE)/1000000</f>
        <v>-115.827</v>
      </c>
      <c r="W8" s="159">
        <f>VLOOKUP($S$5,$O$28:$T$61,W$3+1,FALSE)/1000000</f>
        <v>-122.884</v>
      </c>
      <c r="X8" s="159">
        <f>VLOOKUP($S$5,$O$28:$T$61,X$3+1,FALSE)/1000000</f>
        <v>-125.17400000000001</v>
      </c>
      <c r="Y8" s="171">
        <f t="shared" ref="Y8:Y19" si="3">AVERAGE(Z8/H8,AA8/I8,AB8/J8,AC8/K8,AD8/L8)</f>
        <v>-0.39988805336569999</v>
      </c>
      <c r="Z8" s="159">
        <f>VLOOKUP($Y$5,$O$28:$T$61,Z$3+1,FALSE)/1000000</f>
        <v>-232.37799999999999</v>
      </c>
      <c r="AA8" s="159">
        <f>VLOOKUP($S$5,$O$28:$T$61,AA$3+1,FALSE)/1000000</f>
        <v>-46.167000000000002</v>
      </c>
      <c r="AB8" s="159">
        <f>VLOOKUP($S$5,$O$28:$T$61,AB$3+1,FALSE)/1000000</f>
        <v>-115.827</v>
      </c>
      <c r="AC8" s="159">
        <f>VLOOKUP($S$5,$O$28:$T$61,AC$3+1,FALSE)/1000000</f>
        <v>-122.884</v>
      </c>
      <c r="AD8" s="159">
        <f>VLOOKUP($S$5,$O$28:$T$61,AD$3+1,FALSE)/1000000</f>
        <v>-125.17400000000001</v>
      </c>
    </row>
    <row r="9" spans="1:30" s="124" customFormat="1" x14ac:dyDescent="0.15">
      <c r="A9" s="124" t="e" vm="4">
        <v>#VALUE!</v>
      </c>
      <c r="B9" s="53"/>
      <c r="C9" s="157">
        <f>D9+W71</f>
        <v>38202.844303999998</v>
      </c>
      <c r="D9" s="157" cm="1">
        <f t="array" ref="D9">_FV(A9,"Market cap",TRUE)/1000000</f>
        <v>37223.415304000002</v>
      </c>
      <c r="E9" s="158" cm="1">
        <f t="array" ref="E9">_FV(A9,"Price")</f>
        <v>114.86</v>
      </c>
      <c r="F9" s="159" cm="1">
        <f t="array" ref="F9">_FV(A9,"Shares outstanding",TRUE)/1000000</f>
        <v>324.07639999999998</v>
      </c>
      <c r="G9" s="171">
        <f t="shared" si="0"/>
        <v>0.372224305045191</v>
      </c>
      <c r="H9" s="159">
        <f>VLOOKUP($G$5,$V$28:$AA$61,H$3+1,FALSE)/1000000</f>
        <v>656.42600000000004</v>
      </c>
      <c r="I9" s="159">
        <f>VLOOKUP($G$5,$V$28:$AA$61,I$3+1,FALSE)/1000000</f>
        <v>431.05900000000003</v>
      </c>
      <c r="J9" s="159">
        <f>VLOOKUP($G$5,$V$28:$AA$61,J$3+1,FALSE)/1000000</f>
        <v>287.02199999999999</v>
      </c>
      <c r="K9" s="159">
        <f>VLOOKUP($G$5,$V$28:$AA$61,K$3+1,FALSE)/1000000</f>
        <v>192.67400000000001</v>
      </c>
      <c r="L9" s="159">
        <f>VLOOKUP($G$5,$V$28:$AA$61,L$3+1,FALSE)/1000000</f>
        <v>134.91499999999999</v>
      </c>
      <c r="M9" s="171">
        <f t="shared" si="1"/>
        <v>0.77622235029441888</v>
      </c>
      <c r="N9" s="159">
        <f>VLOOKUP(Financials!$M$5,$V$28:$AA$61,N$3+1,FALSE)/1000000</f>
        <v>509.29199999999997</v>
      </c>
      <c r="O9" s="159">
        <f>VLOOKUP(Financials!$M$5,$V$28:$AA$61,O$3+1,FALSE)/1000000</f>
        <v>330.00400000000002</v>
      </c>
      <c r="P9" s="159">
        <f>VLOOKUP(Financials!$M$5,$V$28:$AA$61,P$3+1,FALSE)/1000000</f>
        <v>223.59899999999999</v>
      </c>
      <c r="Q9" s="159">
        <f>VLOOKUP(Financials!$M$5,$V$28:$AA$61,Q$3+1,FALSE)/1000000</f>
        <v>149.137</v>
      </c>
      <c r="R9" s="159">
        <f>VLOOKUP(Financials!$M$5,$V$28:$AA$61,R$3+1,FALSE)/1000000</f>
        <v>106.127</v>
      </c>
      <c r="S9" s="171">
        <f t="shared" si="2"/>
        <v>-0.17917881948312531</v>
      </c>
      <c r="T9" s="159">
        <f>VLOOKUP($S$5,$V$28:$AA$61,T$3+1,FALSE)/1000000</f>
        <v>-132.13499999999999</v>
      </c>
      <c r="U9" s="159">
        <f>VLOOKUP($S$5,$V$28:$AA$61,U$3+1,FALSE)/1000000</f>
        <v>-50.622</v>
      </c>
      <c r="V9" s="159">
        <f>VLOOKUP($S$5,$V$28:$AA$61,V$3+1,FALSE)/1000000</f>
        <v>-74.122</v>
      </c>
      <c r="W9" s="159">
        <f>VLOOKUP($S$5,$V$28:$AA$61,W$3+1,FALSE)/1000000</f>
        <v>-66.19</v>
      </c>
      <c r="X9" s="159">
        <f>VLOOKUP($S$5,$V$28:$AA$61,X$3+1,FALSE)/1000000</f>
        <v>3.3210000000000002</v>
      </c>
      <c r="Y9" s="171">
        <f t="shared" si="3"/>
        <v>-0.21823089846841842</v>
      </c>
      <c r="Z9" s="159">
        <f>VLOOKUP($Y$5,$V$28:$AA$61,Z$3+1,FALSE)/1000000</f>
        <v>-260.30900000000003</v>
      </c>
      <c r="AA9" s="159">
        <f>VLOOKUP($S$5,$V$28:$AA$61,AA$3+1,FALSE)/1000000</f>
        <v>-50.622</v>
      </c>
      <c r="AB9" s="159">
        <f>VLOOKUP($S$5,$V$28:$AA$61,AB$3+1,FALSE)/1000000</f>
        <v>-74.122</v>
      </c>
      <c r="AC9" s="159">
        <f>VLOOKUP($S$5,$V$28:$AA$61,AC$3+1,FALSE)/1000000</f>
        <v>-66.19</v>
      </c>
      <c r="AD9" s="159">
        <f>VLOOKUP($S$5,$V$28:$AA$61,AD$3+1,FALSE)/1000000</f>
        <v>3.3210000000000002</v>
      </c>
    </row>
    <row r="10" spans="1:30" s="124" customFormat="1" x14ac:dyDescent="0.15">
      <c r="A10" s="124" t="e" vm="5">
        <v>#VALUE!</v>
      </c>
      <c r="B10" s="53"/>
      <c r="C10" s="157">
        <f>D10+AD71</f>
        <v>33475.519866000002</v>
      </c>
      <c r="D10" s="157" cm="1">
        <f t="array" ref="D10">_FV(A10,"Market cap",TRUE)/1000000</f>
        <v>32786.812866</v>
      </c>
      <c r="E10" s="158" cm="1">
        <f t="array" ref="E10">_FV(A10,"Price")</f>
        <v>232.39</v>
      </c>
      <c r="F10" s="159" cm="1">
        <f t="array" ref="F10">_FV(A10,"Shares outstanding",TRUE)/1000000</f>
        <v>141.08529999999999</v>
      </c>
      <c r="G10" s="171">
        <f t="shared" si="0"/>
        <v>0.39874039193636723</v>
      </c>
      <c r="H10" s="159">
        <f>VLOOKUP($G$5,$AC$28:$AH$61,H$3+1,FALSE)/1000000</f>
        <v>673.1</v>
      </c>
      <c r="I10" s="159">
        <f>VLOOKUP($G$5,$AC$28:$AH$61,I$3+1,FALSE)/1000000</f>
        <v>431.26900000000001</v>
      </c>
      <c r="J10" s="159">
        <f>VLOOKUP($G$5,$AC$28:$AH$61,J$3+1,FALSE)/1000000</f>
        <v>302.83600000000001</v>
      </c>
      <c r="K10" s="159">
        <f>VLOOKUP($G$5,$AC$28:$AH$61,K$3+1,FALSE)/1000000</f>
        <v>190.17400000000001</v>
      </c>
      <c r="L10" s="159">
        <f>VLOOKUP($G$5,$AC$28:$AH$61,L$3+1,FALSE)/1000000</f>
        <v>125.717</v>
      </c>
      <c r="M10" s="171">
        <f t="shared" si="1"/>
        <v>0.78799668948688439</v>
      </c>
      <c r="N10" s="159">
        <f>VLOOKUP(Financials!$M$5,$AC$28:$AH$61,N$3+1,FALSE)/1000000</f>
        <v>522.78300000000002</v>
      </c>
      <c r="O10" s="159">
        <f>VLOOKUP(Financials!$M$5,$AC$28:$AH$61,O$3+1,FALSE)/1000000</f>
        <v>335.536</v>
      </c>
      <c r="P10" s="159">
        <f>VLOOKUP(Financials!$M$5,$AC$28:$AH$61,P$3+1,FALSE)/1000000</f>
        <v>243.167</v>
      </c>
      <c r="Q10" s="159">
        <f>VLOOKUP(Financials!$M$5,$AC$28:$AH$61,Q$3+1,FALSE)/1000000</f>
        <v>152.29900000000001</v>
      </c>
      <c r="R10" s="159">
        <f>VLOOKUP(Financials!$M$5,$AC$28:$AH$61,R$3+1,FALSE)/1000000</f>
        <v>98.245000000000005</v>
      </c>
      <c r="S10" s="171">
        <f t="shared" si="2"/>
        <v>-0.17133957196098581</v>
      </c>
      <c r="T10" s="159">
        <f>VLOOKUP($S$5,$AC$28:$AH$61,T$3+1,FALSE)/1000000</f>
        <v>-169.977</v>
      </c>
      <c r="U10" s="159">
        <f>VLOOKUP($S$5,$AC$28:$AH$61,U$3+1,FALSE)/1000000</f>
        <v>-86.584999999999994</v>
      </c>
      <c r="V10" s="159">
        <f>VLOOKUP($S$5,$AC$28:$AH$61,V$3+1,FALSE)/1000000</f>
        <v>-16.606000000000002</v>
      </c>
      <c r="W10" s="159">
        <f>VLOOKUP($S$5,$AC$28:$AH$61,W$3+1,FALSE)/1000000</f>
        <v>-24.321000000000002</v>
      </c>
      <c r="X10" s="159">
        <f>VLOOKUP($S$5,$AC$28:$AH$61,X$3+1,FALSE)/1000000</f>
        <v>-27.742999999999999</v>
      </c>
      <c r="Y10" s="171">
        <f t="shared" si="3"/>
        <v>-0.1986912284756196</v>
      </c>
      <c r="Z10" s="159">
        <f>VLOOKUP($Y$5,$AC$28:$AH$61,Z$3+1,FALSE)/1000000</f>
        <v>-262.029</v>
      </c>
      <c r="AA10" s="159">
        <f>VLOOKUP($S$5,$AC$28:$AH$61,AA$3+1,FALSE)/1000000</f>
        <v>-86.584999999999994</v>
      </c>
      <c r="AB10" s="159">
        <f>VLOOKUP($S$5,$AC$28:$AH$61,AB$3+1,FALSE)/1000000</f>
        <v>-16.606000000000002</v>
      </c>
      <c r="AC10" s="159">
        <f>VLOOKUP($S$5,$AC$28:$AH$61,AC$3+1,FALSE)/1000000</f>
        <v>-24.321000000000002</v>
      </c>
      <c r="AD10" s="159">
        <f>VLOOKUP($S$5,$AC$28:$AH$61,AD$3+1,FALSE)/1000000</f>
        <v>-27.742999999999999</v>
      </c>
    </row>
    <row r="11" spans="1:30" s="124" customFormat="1" x14ac:dyDescent="0.15">
      <c r="A11" s="124" t="e" vm="6">
        <v>#VALUE!</v>
      </c>
      <c r="B11" s="53"/>
      <c r="C11" s="157">
        <f>D11+AK71</f>
        <v>18196.345674</v>
      </c>
      <c r="D11" s="157" cm="1">
        <f t="array" ref="D11">_FV(A11,"Market cap",TRUE)/1000000</f>
        <v>18468.245674000002</v>
      </c>
      <c r="E11" s="158" cm="1">
        <f t="array" ref="E11">_FV(A11,"Price")</f>
        <v>139.07</v>
      </c>
      <c r="F11" s="159" cm="1">
        <f t="array" ref="F11">_FV(A11,"Shares outstanding",TRUE)/1000000</f>
        <v>132.79820000000001</v>
      </c>
      <c r="G11" s="171">
        <f t="shared" si="0"/>
        <v>3.1599203025631573E-2</v>
      </c>
      <c r="H11" s="159">
        <f>VLOOKUP($G$5,$AJ$28:$AO$61,H$3+1,FALSE)/1000000</f>
        <v>2166.8000000000002</v>
      </c>
      <c r="I11" s="159">
        <f>VLOOKUP($G$5,$AJ$28:$AO$61,I$3+1,FALSE)/1000000</f>
        <v>2064.9</v>
      </c>
      <c r="J11" s="159">
        <f>VLOOKUP($G$5,$AJ$28:$AO$61,J$3+1,FALSE)/1000000</f>
        <v>1994.8</v>
      </c>
      <c r="K11" s="159">
        <f>VLOOKUP($G$5,$AJ$28:$AO$61,K$3+1,FALSE)/1000000</f>
        <v>1916.4749999999999</v>
      </c>
      <c r="L11" s="159">
        <f>VLOOKUP($G$5,$AJ$28:$AO$61,L$3+1,FALSE)/1000000</f>
        <v>1854.6579999999999</v>
      </c>
      <c r="M11" s="171">
        <f t="shared" si="1"/>
        <v>0.88866182549007056</v>
      </c>
      <c r="N11" s="159">
        <f>VLOOKUP(Financials!$M$5,$AJ$28:$AO$61,N$3+1,FALSE)/1000000</f>
        <v>1908.7</v>
      </c>
      <c r="O11" s="159">
        <f>VLOOKUP(Financials!$M$5,$AJ$28:$AO$61,O$3+1,FALSE)/1000000</f>
        <v>1838.4</v>
      </c>
      <c r="P11" s="159">
        <f>VLOOKUP(Financials!$M$5,$AJ$28:$AO$61,P$3+1,FALSE)/1000000</f>
        <v>1779.4</v>
      </c>
      <c r="Q11" s="159">
        <f>VLOOKUP(Financials!$M$5,$AJ$28:$AO$61,Q$3+1,FALSE)/1000000</f>
        <v>1715.096</v>
      </c>
      <c r="R11" s="159">
        <f>VLOOKUP(Financials!$M$5,$AJ$28:$AO$61,R$3+1,FALSE)/1000000</f>
        <v>1641.6949999999999</v>
      </c>
      <c r="S11" s="171">
        <f t="shared" si="2"/>
        <v>0.52127050016597898</v>
      </c>
      <c r="T11" s="159">
        <f>VLOOKUP($S$5,$AJ$28:$AO$61,T$3+1,FALSE)/1000000</f>
        <v>980.3</v>
      </c>
      <c r="U11" s="159">
        <f>VLOOKUP($S$5,$AJ$28:$AO$61,U$3+1,FALSE)/1000000</f>
        <v>997.9</v>
      </c>
      <c r="V11" s="159">
        <f>VLOOKUP($S$5,$AJ$28:$AO$61,V$3+1,FALSE)/1000000</f>
        <v>1071.3</v>
      </c>
      <c r="W11" s="159">
        <f>VLOOKUP($S$5,$AJ$28:$AO$61,W$3+1,FALSE)/1000000</f>
        <v>1080.5809999999999</v>
      </c>
      <c r="X11" s="159">
        <f>VLOOKUP($S$5,$AJ$28:$AO$61,X$3+1,FALSE)/1000000</f>
        <v>1056.751</v>
      </c>
      <c r="Y11" s="171">
        <f t="shared" si="3"/>
        <v>0.50606835875929634</v>
      </c>
      <c r="Z11" s="159">
        <f>VLOOKUP($Y$5,$AJ$28:$AO$61,Z$3+1,FALSE)/1000000</f>
        <v>815.6</v>
      </c>
      <c r="AA11" s="159">
        <f>VLOOKUP($S$5,$AJ$28:$AO$61,AA$3+1,FALSE)/1000000</f>
        <v>997.9</v>
      </c>
      <c r="AB11" s="159">
        <f>VLOOKUP($S$5,$AJ$28:$AO$61,AB$3+1,FALSE)/1000000</f>
        <v>1071.3</v>
      </c>
      <c r="AC11" s="159">
        <f>VLOOKUP($S$5,$AJ$28:$AO$61,AC$3+1,FALSE)/1000000</f>
        <v>1080.5809999999999</v>
      </c>
      <c r="AD11" s="159">
        <f>VLOOKUP($S$5,$AJ$28:$AO$61,AD$3+1,FALSE)/1000000</f>
        <v>1056.751</v>
      </c>
    </row>
    <row r="12" spans="1:30" s="124" customFormat="1" x14ac:dyDescent="0.15">
      <c r="A12" s="124" t="e" vm="7">
        <v>#VALUE!</v>
      </c>
      <c r="B12" s="53"/>
      <c r="C12" s="157">
        <f>D12+AR71</f>
        <v>18708.468425999999</v>
      </c>
      <c r="D12" s="157" cm="1">
        <f t="array" ref="D12">_FV(A12,"Market cap",TRUE)/1000000</f>
        <v>15948.468425999999</v>
      </c>
      <c r="E12" s="158" cm="1">
        <f t="array" ref="E12">_FV(A12,"Price")</f>
        <v>27.39</v>
      </c>
      <c r="F12" s="159" cm="1">
        <f t="array" ref="F12">_FV(A12,"Shares outstanding",TRUE)/1000000</f>
        <v>582.27340000000004</v>
      </c>
      <c r="G12" s="171">
        <f t="shared" si="0"/>
        <v>-8.6899689456130358E-2</v>
      </c>
      <c r="H12" s="159">
        <f>VLOOKUP($G$5,$AQ$28:$AV$61,H$3+1,FALSE)/1000000</f>
        <v>2551</v>
      </c>
      <c r="I12" s="159">
        <f>VLOOKUP($G$5,$AQ$28:$AV$61,I$3+1,FALSE)/1000000</f>
        <v>2490</v>
      </c>
      <c r="J12" s="159">
        <f>VLOOKUP($G$5,$AQ$28:$AV$61,J$3+1,FALSE)/1000000</f>
        <v>2456</v>
      </c>
      <c r="K12" s="159">
        <f>VLOOKUP($G$5,$AQ$28:$AV$61,K$3+1,FALSE)/1000000</f>
        <v>2559</v>
      </c>
      <c r="L12" s="159">
        <f>VLOOKUP($G$5,$AQ$28:$AV$61,L$3+1,FALSE)/1000000</f>
        <v>4019</v>
      </c>
      <c r="M12" s="171">
        <f t="shared" si="1"/>
        <v>0.82436621022612666</v>
      </c>
      <c r="N12" s="159">
        <f>VLOOKUP(Financials!$M$5,$AQ$28:$AV$61,N$3+1,FALSE)/1000000</f>
        <v>2189</v>
      </c>
      <c r="O12" s="159">
        <f>VLOOKUP(Financials!$M$5,$AQ$28:$AV$61,O$3+1,FALSE)/1000000</f>
        <v>2097</v>
      </c>
      <c r="P12" s="159">
        <f>VLOOKUP(Financials!$M$5,$AQ$28:$AV$61,P$3+1,FALSE)/1000000</f>
        <v>2001</v>
      </c>
      <c r="Q12" s="159">
        <f>VLOOKUP(Financials!$M$5,$AQ$28:$AV$61,Q$3+1,FALSE)/1000000</f>
        <v>2096</v>
      </c>
      <c r="R12" s="159">
        <f>VLOOKUP(Financials!$M$5,$AQ$28:$AV$61,R$3+1,FALSE)/1000000</f>
        <v>3166</v>
      </c>
      <c r="S12" s="171">
        <f t="shared" si="2"/>
        <v>0.66882108082514813</v>
      </c>
      <c r="T12" s="159">
        <f>VLOOKUP($S$5,$AQ$28:$AV$61,T$3+1,FALSE)/1000000</f>
        <v>1024</v>
      </c>
      <c r="U12" s="159">
        <f>VLOOKUP($S$5,$AQ$28:$AV$61,U$3+1,FALSE)/1000000</f>
        <v>4685</v>
      </c>
      <c r="V12" s="159">
        <f>VLOOKUP($S$5,$AQ$28:$AV$61,V$3+1,FALSE)/1000000</f>
        <v>946</v>
      </c>
      <c r="W12" s="159">
        <f>VLOOKUP($S$5,$AQ$28:$AV$61,W$3+1,FALSE)/1000000</f>
        <v>1344</v>
      </c>
      <c r="X12" s="159">
        <f>VLOOKUP($S$5,$AQ$28:$AV$61,X$3+1,FALSE)/1000000</f>
        <v>606</v>
      </c>
      <c r="Y12" s="171">
        <f t="shared" si="3"/>
        <v>0.63197278603878981</v>
      </c>
      <c r="Z12" s="159">
        <f>VLOOKUP($Y$5,$AQ$28:$AV$61,Z$3+1,FALSE)/1000000</f>
        <v>554</v>
      </c>
      <c r="AA12" s="159">
        <f>VLOOKUP($S$5,$AQ$28:$AV$61,AA$3+1,FALSE)/1000000</f>
        <v>4685</v>
      </c>
      <c r="AB12" s="159">
        <f>VLOOKUP($S$5,$AQ$28:$AV$61,AB$3+1,FALSE)/1000000</f>
        <v>946</v>
      </c>
      <c r="AC12" s="159">
        <f>VLOOKUP($S$5,$AQ$28:$AV$61,AC$3+1,FALSE)/1000000</f>
        <v>1344</v>
      </c>
      <c r="AD12" s="159">
        <f>VLOOKUP($S$5,$AQ$28:$AV$61,AD$3+1,FALSE)/1000000</f>
        <v>606</v>
      </c>
    </row>
    <row r="13" spans="1:30" s="124" customFormat="1" x14ac:dyDescent="0.15">
      <c r="A13" s="124" t="e" vm="8">
        <v>#VALUE!</v>
      </c>
      <c r="B13" s="53"/>
      <c r="C13" s="157">
        <f>D13+AY71</f>
        <v>9375.1970970000002</v>
      </c>
      <c r="D13" s="157" cm="1">
        <f t="array" ref="D13">_FV(A13,"Market cap",TRUE)/1000000</f>
        <v>11015.421097</v>
      </c>
      <c r="E13" s="158" cm="1">
        <f t="array" ref="E13">_FV(A13,"Price")</f>
        <v>41.27</v>
      </c>
      <c r="F13" s="159" cm="1">
        <f t="array" ref="F13">_FV(A13,"Shares outstanding",TRUE)/1000000</f>
        <v>266.91109999999998</v>
      </c>
      <c r="G13" s="171">
        <f>(H13/J13)^(1/3)-1</f>
        <v>0.63947925608522405</v>
      </c>
      <c r="H13" s="159">
        <f>VLOOKUP($G$5,$AX$28:$BA$61,H$3+1,FALSE)/1000000</f>
        <v>204.79900000000001</v>
      </c>
      <c r="I13" s="159">
        <f>VLOOKUP($G$5,$AX$28:$BA$61,I$3+1,FALSE)/1000000</f>
        <v>93.055999999999997</v>
      </c>
      <c r="J13" s="159">
        <f>VLOOKUP($G$5,$AX$28:$BA$61,J$3+1,FALSE)/1000000</f>
        <v>46.473999999999997</v>
      </c>
      <c r="K13" s="159"/>
      <c r="L13" s="159"/>
      <c r="M13" s="171">
        <f>AVERAGE(N13/H13,O13/I13,P13/J13)</f>
        <v>0.58880421857655463</v>
      </c>
      <c r="N13" s="159">
        <f>VLOOKUP(Financials!$M$5,$AX$28:$BA$61,N$3+1,FALSE)/1000000</f>
        <v>119.504</v>
      </c>
      <c r="O13" s="159">
        <f>VLOOKUP(Financials!$M$5,$AX$28:$BA$61,O$3+1,FALSE)/1000000</f>
        <v>53.723999999999997</v>
      </c>
      <c r="P13" s="159">
        <f>VLOOKUP(Financials!$M$5,$AX$28:$BA$61,P$3+1,FALSE)/1000000</f>
        <v>28.143000000000001</v>
      </c>
      <c r="Q13" s="159"/>
      <c r="R13" s="159"/>
      <c r="S13" s="171">
        <f>AVERAGE(T13/H13,U13/I13,V13/J13)</f>
        <v>-1.3520648405895404</v>
      </c>
      <c r="T13" s="159">
        <f>VLOOKUP($S$5,$AX$28:$BA$61,T$3+1,FALSE)/1000000</f>
        <v>-262.97500000000002</v>
      </c>
      <c r="U13" s="159">
        <f>VLOOKUP($S$5,$AX$28:$BA$61,U$3+1,FALSE)/1000000</f>
        <v>-112.875</v>
      </c>
      <c r="V13" s="159">
        <f>VLOOKUP($S$5,$AX$28:$BA$61,V$3+1,FALSE)/1000000</f>
        <v>-72.459999999999994</v>
      </c>
      <c r="W13" s="159"/>
      <c r="X13" s="159"/>
      <c r="Y13" s="171">
        <f>AVERAGE(Z13/H13,AA13/I13,AB13/J13)</f>
        <v>-1.3652908166278344</v>
      </c>
      <c r="Z13" s="159">
        <f>VLOOKUP($Y$5,$AX$28:$BA$61,Z$3+1,FALSE)/1000000</f>
        <v>-271.101</v>
      </c>
      <c r="AA13" s="159">
        <f>VLOOKUP($S$5,$AX$28:$BA$61,AA$3+1,FALSE)/1000000</f>
        <v>-112.875</v>
      </c>
      <c r="AB13" s="159">
        <f>VLOOKUP($S$5,$AX$28:$BA$61,AB$3+1,FALSE)/1000000</f>
        <v>-72.459999999999994</v>
      </c>
      <c r="AC13" s="159"/>
      <c r="AD13" s="159"/>
    </row>
    <row r="14" spans="1:30" s="124" customFormat="1" x14ac:dyDescent="0.15">
      <c r="A14" s="124" t="e" vm="9">
        <v>#VALUE!</v>
      </c>
      <c r="B14" s="53"/>
      <c r="C14" s="157">
        <f>D14+BD71</f>
        <v>5409.6586890000008</v>
      </c>
      <c r="D14" s="157" cm="1">
        <f t="array" ref="D14">_FV(A14,"Market cap",TRUE)/1000000</f>
        <v>5498.4646890000004</v>
      </c>
      <c r="E14" s="158" cm="1">
        <f t="array" ref="E14">_FV(A14,"Price")</f>
        <v>140.88</v>
      </c>
      <c r="F14" s="159" cm="1">
        <f t="array" ref="F14">_FV(A14,"Shares outstanding",TRUE)/1000000</f>
        <v>39.029420000000002</v>
      </c>
      <c r="G14" s="171">
        <f t="shared" ref="G14:G20" si="4">(H14/L14)^(1/5)-1</f>
        <v>0.12239832200727996</v>
      </c>
      <c r="H14" s="159">
        <f>VLOOKUP($G$5,$BC$28:$BH$61,H$3+1,FALSE)/1000000</f>
        <v>411.17200000000003</v>
      </c>
      <c r="I14" s="159">
        <f>VLOOKUP($G$5,$BC$28:$BH$61,I$3+1,FALSE)/1000000</f>
        <v>362.96300000000002</v>
      </c>
      <c r="J14" s="159">
        <f>VLOOKUP($G$5,$BC$28:$BH$61,J$3+1,FALSE)/1000000</f>
        <v>321.60700000000003</v>
      </c>
      <c r="K14" s="159">
        <f>VLOOKUP($G$5,$BC$28:$BH$61,K$3+1,FALSE)/1000000</f>
        <v>278.88900000000001</v>
      </c>
      <c r="L14" s="159">
        <f>VLOOKUP($G$5,$BC$28:$BH$61,L$3+1,FALSE)/1000000</f>
        <v>230.828</v>
      </c>
      <c r="M14" s="171">
        <f>AVERAGE(N14/H14,O14/I14,P14/J14,Q14/K14,R14/L14)</f>
        <v>0.77745480289995084</v>
      </c>
      <c r="N14" s="159">
        <f>VLOOKUP(Financials!$M$5,$BC$28:$BH$61,N$3+1,FALSE)/1000000</f>
        <v>321.733</v>
      </c>
      <c r="O14" s="159">
        <f>VLOOKUP(Financials!$M$5,$BC$28:$BH$61,O$3+1,FALSE)/1000000</f>
        <v>283.73700000000002</v>
      </c>
      <c r="P14" s="159">
        <f>VLOOKUP(Financials!$M$5,$BC$28:$BH$61,P$3+1,FALSE)/1000000</f>
        <v>252.09</v>
      </c>
      <c r="Q14" s="159">
        <f>VLOOKUP(Financials!$M$5,$BC$28:$BH$61,Q$3+1,FALSE)/1000000</f>
        <v>212.70400000000001</v>
      </c>
      <c r="R14" s="159">
        <f>VLOOKUP(Financials!$M$5,$BC$28:$BH$61,R$3+1,FALSE)/1000000</f>
        <v>179.24799999999999</v>
      </c>
      <c r="S14" s="171">
        <f t="shared" si="2"/>
        <v>0.31711181978579639</v>
      </c>
      <c r="T14" s="159">
        <f>VLOOKUP($S$5,$BC$28:$BH$61,T$3+1,FALSE)/1000000</f>
        <v>125.294</v>
      </c>
      <c r="U14" s="159">
        <f>VLOOKUP($S$5,$BC$28:$BH$61,U$3+1,FALSE)/1000000</f>
        <v>134.89099999999999</v>
      </c>
      <c r="V14" s="159">
        <f>VLOOKUP($S$5,$BC$28:$BH$61,V$3+1,FALSE)/1000000</f>
        <v>111.29</v>
      </c>
      <c r="W14" s="159">
        <f>VLOOKUP($S$5,$BC$28:$BH$61,W$3+1,FALSE)/1000000</f>
        <v>84.543999999999997</v>
      </c>
      <c r="X14" s="159">
        <f>VLOOKUP($S$5,$BC$28:$BH$61,X$3+1,FALSE)/1000000</f>
        <v>60.017000000000003</v>
      </c>
      <c r="Y14" s="171">
        <f>AVERAGE(Z14/H14,AA14/I14,AB14/J14,AC14/K14,AD14/L14)</f>
        <v>0.29068297735489157</v>
      </c>
      <c r="Z14" s="159">
        <f>VLOOKUP($Y$5,$BC$28:$BH$61,Z$3+1,FALSE)/1000000</f>
        <v>70.959999999999994</v>
      </c>
      <c r="AA14" s="159">
        <f>VLOOKUP($S$5,$BC$28:$BH$61,AA$3+1,FALSE)/1000000</f>
        <v>134.89099999999999</v>
      </c>
      <c r="AB14" s="159">
        <f>VLOOKUP($S$5,$BC$28:$BH$61,AB$3+1,FALSE)/1000000</f>
        <v>111.29</v>
      </c>
      <c r="AC14" s="159">
        <f>VLOOKUP($S$5,$BC$28:$BH$61,AC$3+1,FALSE)/1000000</f>
        <v>84.543999999999997</v>
      </c>
      <c r="AD14" s="159">
        <f>VLOOKUP($S$5,$BC$28:$BH$61,AD$3+1,FALSE)/1000000</f>
        <v>60.017000000000003</v>
      </c>
    </row>
    <row r="15" spans="1:30" s="124" customFormat="1" x14ac:dyDescent="0.15">
      <c r="A15" s="124" t="e" vm="10">
        <v>#VALUE!</v>
      </c>
      <c r="B15" s="53"/>
      <c r="C15" s="157">
        <f>D15+BK71</f>
        <v>235690.61655999999</v>
      </c>
      <c r="D15" s="157" cm="1">
        <f t="array" ref="D15">_FV(A15,"Market cap",TRUE)/1000000</f>
        <v>233339.61655999999</v>
      </c>
      <c r="E15" s="158" cm="1">
        <f t="array" ref="E15">_FV(A15,"Price")</f>
        <v>56.17</v>
      </c>
      <c r="F15" s="159" cm="1">
        <f t="array" ref="F15">_FV(A15,"Shares outstanding",TRUE)/1000000</f>
        <v>4154.1679999999997</v>
      </c>
      <c r="G15" s="171">
        <f t="shared" si="4"/>
        <v>7.4417919917584285E-3</v>
      </c>
      <c r="H15" s="159">
        <f>VLOOKUP($G$5,$BJ$28:$BO$61,H$3+1,FALSE)/1000000</f>
        <v>49818</v>
      </c>
      <c r="I15" s="159">
        <f>VLOOKUP($G$5,$BJ$28:$BO$61,I$3+1,FALSE)/1000000</f>
        <v>49301</v>
      </c>
      <c r="J15" s="159">
        <f>VLOOKUP($G$5,$BJ$28:$BO$61,J$3+1,FALSE)/1000000</f>
        <v>51904</v>
      </c>
      <c r="K15" s="159">
        <f>VLOOKUP($G$5,$BJ$28:$BO$61,K$3+1,FALSE)/1000000</f>
        <v>49330</v>
      </c>
      <c r="L15" s="159">
        <f>VLOOKUP($G$5,$BJ$28:$BO$61,L$3+1,FALSE)/1000000</f>
        <v>48005</v>
      </c>
      <c r="M15" s="171">
        <f>AVERAGE(N15/H15,O15/I15,P15/J15,Q15/K15,R15/L15)</f>
        <v>0.63244872396702123</v>
      </c>
      <c r="N15" s="159">
        <f>VLOOKUP(Financials!$M$5,$BJ$28:$BO$61,N$3+1,FALSE)/1000000</f>
        <v>31894</v>
      </c>
      <c r="O15" s="159">
        <f>VLOOKUP(Financials!$M$5,$BJ$28:$BO$61,O$3+1,FALSE)/1000000</f>
        <v>31683</v>
      </c>
      <c r="P15" s="159">
        <f>VLOOKUP(Financials!$M$5,$BJ$28:$BO$61,P$3+1,FALSE)/1000000</f>
        <v>32666</v>
      </c>
      <c r="Q15" s="159">
        <f>VLOOKUP(Financials!$M$5,$BJ$28:$BO$61,Q$3+1,FALSE)/1000000</f>
        <v>30606</v>
      </c>
      <c r="R15" s="159">
        <f>VLOOKUP(Financials!$M$5,$BJ$28:$BO$61,R$3+1,FALSE)/1000000</f>
        <v>30224</v>
      </c>
      <c r="S15" s="171">
        <f t="shared" si="2"/>
        <v>0.32212119845247678</v>
      </c>
      <c r="T15" s="159">
        <f>VLOOKUP($S$5,$BJ$28:$BO$61,T$3+1,FALSE)/1000000</f>
        <v>15558</v>
      </c>
      <c r="U15" s="159">
        <f>VLOOKUP($S$5,$BJ$28:$BO$61,U$3+1,FALSE)/1000000</f>
        <v>16363</v>
      </c>
      <c r="V15" s="159">
        <f>VLOOKUP($S$5,$BJ$28:$BO$61,V$3+1,FALSE)/1000000</f>
        <v>16455</v>
      </c>
      <c r="W15" s="159">
        <f>VLOOKUP($S$5,$BJ$28:$BO$61,W$3+1,FALSE)/1000000</f>
        <v>16174</v>
      </c>
      <c r="X15" s="159">
        <f>VLOOKUP($S$5,$BJ$28:$BO$61,X$3+1,FALSE)/1000000</f>
        <v>15434</v>
      </c>
      <c r="Y15" s="171">
        <f t="shared" si="3"/>
        <v>0.30218061472771868</v>
      </c>
      <c r="Z15" s="159">
        <f>VLOOKUP($Y$5,$BJ$28:$BO$61,Z$3+1,FALSE)/1000000</f>
        <v>10591</v>
      </c>
      <c r="AA15" s="159">
        <f>VLOOKUP($S$5,$BJ$28:$BO$61,AA$3+1,FALSE)/1000000</f>
        <v>16363</v>
      </c>
      <c r="AB15" s="159">
        <f>VLOOKUP($S$5,$BJ$28:$BO$61,AB$3+1,FALSE)/1000000</f>
        <v>16455</v>
      </c>
      <c r="AC15" s="159">
        <f>VLOOKUP($S$5,$BJ$28:$BO$61,AC$3+1,FALSE)/1000000</f>
        <v>16174</v>
      </c>
      <c r="AD15" s="159">
        <f>VLOOKUP($S$5,$BJ$28:$BO$61,AD$3+1,FALSE)/1000000</f>
        <v>15434</v>
      </c>
    </row>
    <row r="16" spans="1:30" s="124" customFormat="1" x14ac:dyDescent="0.15">
      <c r="A16" s="124" t="e" vm="11">
        <v>#VALUE!</v>
      </c>
      <c r="B16" s="53"/>
      <c r="C16" s="157">
        <f>D16+BR71</f>
        <v>6884.2718789999999</v>
      </c>
      <c r="D16" s="157" cm="1">
        <f t="array" ref="D16">_FV(A16,"Market cap",TRUE)/1000000</f>
        <v>6721.0278790000002</v>
      </c>
      <c r="E16" s="158" cm="1">
        <f t="array" ref="E16">_FV(A16,"Price")</f>
        <v>167.85</v>
      </c>
      <c r="F16" s="159" cm="1">
        <f t="array" ref="F16">_FV(A16,"Shares outstanding",TRUE)/1000000</f>
        <v>40.041870000000003</v>
      </c>
      <c r="G16" s="171">
        <f t="shared" si="4"/>
        <v>0.13956259840333085</v>
      </c>
      <c r="H16" s="159">
        <f>VLOOKUP($G$5,$BQ$28:$BV$61,H$3+1,FALSE)/1000000</f>
        <v>502.91699999999997</v>
      </c>
      <c r="I16" s="159">
        <f>VLOOKUP($G$5,$BQ$28:$BV$61,I$3+1,FALSE)/1000000</f>
        <v>464.43099999999998</v>
      </c>
      <c r="J16" s="159">
        <f>VLOOKUP($G$5,$BQ$28:$BV$61,J$3+1,FALSE)/1000000</f>
        <v>433.89499999999998</v>
      </c>
      <c r="K16" s="159">
        <f>VLOOKUP($G$5,$BQ$28:$BV$61,K$3+1,FALSE)/1000000</f>
        <v>343.19900000000001</v>
      </c>
      <c r="L16" s="159">
        <f>VLOOKUP($G$5,$BQ$28:$BV$61,L$3+1,FALSE)/1000000</f>
        <v>261.70100000000002</v>
      </c>
      <c r="M16" s="171">
        <f t="shared" si="1"/>
        <v>0.8382516431542909</v>
      </c>
      <c r="N16" s="159">
        <f>VLOOKUP(Financials!$M$5,$BQ$28:$BV$61,N$3+1,FALSE)/1000000</f>
        <v>409.61</v>
      </c>
      <c r="O16" s="159">
        <f>VLOOKUP(Financials!$M$5,$BQ$28:$BV$61,O$3+1,FALSE)/1000000</f>
        <v>381.86</v>
      </c>
      <c r="P16" s="159">
        <f>VLOOKUP(Financials!$M$5,$BQ$28:$BV$61,P$3+1,FALSE)/1000000</f>
        <v>371.28</v>
      </c>
      <c r="Q16" s="159">
        <f>VLOOKUP(Financials!$M$5,$BQ$28:$BV$61,Q$3+1,FALSE)/1000000</f>
        <v>294.738</v>
      </c>
      <c r="R16" s="159">
        <f>VLOOKUP(Financials!$M$5,$BQ$28:$BV$61,R$3+1,FALSE)/1000000</f>
        <v>219.85300000000001</v>
      </c>
      <c r="S16" s="171">
        <f t="shared" si="2"/>
        <v>8.2110400769480299E-2</v>
      </c>
      <c r="T16" s="159">
        <f>VLOOKUP($S$5,$BQ$28:$BV$61,T$3+1,FALSE)/1000000</f>
        <v>-77.100999999999999</v>
      </c>
      <c r="U16" s="159">
        <f>VLOOKUP($S$5,$BQ$28:$BV$61,U$3+1,FALSE)/1000000</f>
        <v>32.268999999999998</v>
      </c>
      <c r="V16" s="159">
        <f>VLOOKUP($S$5,$BQ$28:$BV$61,V$3+1,FALSE)/1000000</f>
        <v>82.695999999999998</v>
      </c>
      <c r="W16" s="159">
        <f>VLOOKUP($S$5,$BQ$28:$BV$61,W$3+1,FALSE)/1000000</f>
        <v>61.920999999999999</v>
      </c>
      <c r="X16" s="159">
        <f>VLOOKUP($S$5,$BQ$28:$BV$61,X$3+1,FALSE)/1000000</f>
        <v>32.284999999999997</v>
      </c>
      <c r="Y16" s="171">
        <f t="shared" si="3"/>
        <v>7.938828161264129E-2</v>
      </c>
      <c r="Z16" s="159">
        <f>VLOOKUP($Y$5,$BQ$28:$BV$61,Z$3+1,FALSE)/1000000</f>
        <v>-83.945999999999998</v>
      </c>
      <c r="AA16" s="159">
        <f>VLOOKUP($S$5,$BQ$28:$BV$61,AA$3+1,FALSE)/1000000</f>
        <v>32.268999999999998</v>
      </c>
      <c r="AB16" s="159">
        <f>VLOOKUP($S$5,$BQ$28:$BV$61,AB$3+1,FALSE)/1000000</f>
        <v>82.695999999999998</v>
      </c>
      <c r="AC16" s="159">
        <f>VLOOKUP($S$5,$BQ$28:$BV$61,AC$3+1,FALSE)/1000000</f>
        <v>61.920999999999999</v>
      </c>
      <c r="AD16" s="159">
        <f>VLOOKUP($S$5,$BQ$28:$BV$61,AD$3+1,FALSE)/1000000</f>
        <v>32.284999999999997</v>
      </c>
    </row>
    <row r="17" spans="1:102" s="124" customFormat="1" x14ac:dyDescent="0.15">
      <c r="A17" s="124" t="e" vm="12">
        <v>#VALUE!</v>
      </c>
      <c r="B17" s="53"/>
      <c r="C17" s="157">
        <f>D17+BY71</f>
        <v>13550.356092</v>
      </c>
      <c r="D17" s="157" cm="1">
        <f t="array" ref="D17">_FV(A17,"Market cap",TRUE)/1000000</f>
        <v>13435.711092</v>
      </c>
      <c r="E17" s="158" cm="1">
        <f t="array" ref="E17">_FV(A17,"Price")</f>
        <v>47.02</v>
      </c>
      <c r="F17" s="159" cm="1">
        <f t="array" ref="F17">_FV(A17,"Shares outstanding",TRUE)/1000000</f>
        <v>285.74459999999999</v>
      </c>
      <c r="G17" s="171">
        <f t="shared" si="4"/>
        <v>0.11601005513374751</v>
      </c>
      <c r="H17" s="159">
        <f>VLOOKUP($G$5,$BX$28:$CC$61,H$3+1,FALSE)/1000000</f>
        <v>703.50900000000001</v>
      </c>
      <c r="I17" s="159">
        <f>VLOOKUP(Financials!$G$5,$BX$28:$CC$61,I$3+1,FALSE)/1000000</f>
        <v>545.803</v>
      </c>
      <c r="J17" s="159">
        <f>VLOOKUP(Financials!$G$5,$BX$28:$CC$61,J$3+1,FALSE)/1000000</f>
        <v>430.96600000000001</v>
      </c>
      <c r="K17" s="159">
        <f>VLOOKUP(Financials!$G$5,$BX$28:$CC$61,K$3+1,FALSE)/1000000</f>
        <v>398.04700000000003</v>
      </c>
      <c r="L17" s="159">
        <f>VLOOKUP(Financials!$G$5,$BX$28:$CC$61,L$3+1,FALSE)/1000000</f>
        <v>406.37700000000001</v>
      </c>
      <c r="M17" s="171">
        <f t="shared" si="1"/>
        <v>0.76809777774547716</v>
      </c>
      <c r="N17" s="159">
        <f>VLOOKUP(Financials!$M$5,$BX$28:$CC$61,N$3+1,FALSE)/1000000</f>
        <v>575.80100000000004</v>
      </c>
      <c r="O17" s="159">
        <f>VLOOKUP(Financials!$M$5,$BX$28:$CC$61,O$3+1,FALSE)/1000000</f>
        <v>416.87200000000001</v>
      </c>
      <c r="P17" s="159">
        <f>VLOOKUP(Financials!$M$5,$BX$28:$CC$61,P$3+1,FALSE)/1000000</f>
        <v>324.16500000000002</v>
      </c>
      <c r="Q17" s="159">
        <f>VLOOKUP(Financials!$M$5,$BX$28:$CC$61,Q$3+1,FALSE)/1000000</f>
        <v>301.51299999999998</v>
      </c>
      <c r="R17" s="159">
        <f>VLOOKUP(Financials!$M$5,$BX$28:$CC$61,R$3+1,FALSE)/1000000</f>
        <v>304.20499999999998</v>
      </c>
      <c r="S17" s="171">
        <f t="shared" si="2"/>
        <v>8.8292165668323375E-2</v>
      </c>
      <c r="T17" s="159">
        <f>VLOOKUP($S$5,$BX$28:$CC$61,T$3+1,FALSE)/1000000</f>
        <v>153.02199999999999</v>
      </c>
      <c r="U17" s="159">
        <f>VLOOKUP($S$5,$BX$28:$CC$61,U$3+1,FALSE)/1000000</f>
        <v>-106.815</v>
      </c>
      <c r="V17" s="159">
        <f>VLOOKUP($S$5,$BX$28:$CC$61,V$3+1,FALSE)/1000000</f>
        <v>10.045</v>
      </c>
      <c r="W17" s="159">
        <f>VLOOKUP($S$5,$BX$28:$CC$61,W$3+1,FALSE)/1000000</f>
        <v>65.683000000000007</v>
      </c>
      <c r="X17" s="159">
        <f>VLOOKUP($S$5,$BX$28:$CC$61,X$3+1,FALSE)/1000000</f>
        <v>94.007000000000005</v>
      </c>
      <c r="Y17" s="171">
        <f t="shared" si="3"/>
        <v>6.6314337381833802E-2</v>
      </c>
      <c r="Z17" s="159">
        <f>VLOOKUP($Y$5,$BX$28:$CC$61,Z$3+1,FALSE)/1000000</f>
        <v>75.713999999999999</v>
      </c>
      <c r="AA17" s="159">
        <f>VLOOKUP($S$5,$BX$28:$CC$61,AA$3+1,FALSE)/1000000</f>
        <v>-106.815</v>
      </c>
      <c r="AB17" s="159">
        <f>VLOOKUP($S$5,$BX$28:$CC$61,AB$3+1,FALSE)/1000000</f>
        <v>10.045</v>
      </c>
      <c r="AC17" s="159">
        <f>VLOOKUP($S$5,$BX$28:$CC$61,AC$3+1,FALSE)/1000000</f>
        <v>65.683000000000007</v>
      </c>
      <c r="AD17" s="159">
        <f>VLOOKUP($S$5,$BX$28:$CC$61,AD$3+1,FALSE)/1000000</f>
        <v>94.007000000000005</v>
      </c>
    </row>
    <row r="18" spans="1:102" s="124" customFormat="1" x14ac:dyDescent="0.15">
      <c r="A18" s="124" t="e" vm="13">
        <v>#VALUE!</v>
      </c>
      <c r="B18" s="53"/>
      <c r="C18" s="157">
        <f>D18+CF71</f>
        <v>7095.9604220000001</v>
      </c>
      <c r="D18" s="157" cm="1">
        <f t="array" ref="D18">_FV(A18,"Market cap",TRUE)/1000000</f>
        <v>6347.9844220000004</v>
      </c>
      <c r="E18" s="158" cm="1">
        <f t="array" ref="E18">_FV(A18,"Price")</f>
        <v>109.3</v>
      </c>
      <c r="F18" s="159" cm="1">
        <f t="array" ref="F18">_FV(A18,"Shares outstanding",TRUE)/1000000</f>
        <v>58.078539999999997</v>
      </c>
      <c r="G18" s="171">
        <f t="shared" si="4"/>
        <v>0.21653061479178159</v>
      </c>
      <c r="H18" s="159">
        <f>VLOOKUP($G$5,$CE$28:$CJ$61,H$3+1,FALSE)/1000000</f>
        <v>535.404</v>
      </c>
      <c r="I18" s="159">
        <f>VLOOKUP($G$5,$CE$28:$CJ$61,I$3+1,FALSE)/1000000</f>
        <v>411.48599999999999</v>
      </c>
      <c r="J18" s="159">
        <f>VLOOKUP($G$5,$CE$28:$CJ$61,J$3+1,FALSE)/1000000</f>
        <v>326.947</v>
      </c>
      <c r="K18" s="159">
        <f>VLOOKUP($G$5,$CE$28:$CJ$61,K$3+1,FALSE)/1000000</f>
        <v>244.09100000000001</v>
      </c>
      <c r="L18" s="159">
        <f>VLOOKUP($G$5,$CE$28:$CJ$61,L$3+1,FALSE)/1000000</f>
        <v>200.94</v>
      </c>
      <c r="M18" s="171">
        <f t="shared" si="1"/>
        <v>0.70718437422769653</v>
      </c>
      <c r="N18" s="159">
        <f>VLOOKUP(Financials!$M$5,$CE$28:$CJ$61,N$3+1,FALSE)/1000000</f>
        <v>366.45600000000002</v>
      </c>
      <c r="O18" s="159">
        <f>VLOOKUP(Financials!$M$5,$CE$28:$CJ$61,O$3+1,FALSE)/1000000</f>
        <v>289.96899999999999</v>
      </c>
      <c r="P18" s="159">
        <f>VLOOKUP(Financials!$M$5,$CE$28:$CJ$61,P$3+1,FALSE)/1000000</f>
        <v>235.80099999999999</v>
      </c>
      <c r="Q18" s="159">
        <f>VLOOKUP(Financials!$M$5,$CE$28:$CJ$61,Q$3+1,FALSE)/1000000</f>
        <v>173.00800000000001</v>
      </c>
      <c r="R18" s="159">
        <f>VLOOKUP(Financials!$M$5,$CE$28:$CJ$61,R$3+1,FALSE)/1000000</f>
        <v>144.03</v>
      </c>
      <c r="S18" s="171">
        <f t="shared" si="2"/>
        <v>-0.14376221854448964</v>
      </c>
      <c r="T18" s="159">
        <f>VLOOKUP($S$5,$CE$28:$CJ$61,T$3+1,FALSE)/1000000</f>
        <v>-88.12</v>
      </c>
      <c r="U18" s="159">
        <f>VLOOKUP($S$5,$CE$28:$CJ$61,U$3+1,FALSE)/1000000</f>
        <v>-50.094999999999999</v>
      </c>
      <c r="V18" s="159">
        <f>VLOOKUP($S$5,$CE$28:$CJ$61,V$3+1,FALSE)/1000000</f>
        <v>-23.885999999999999</v>
      </c>
      <c r="W18" s="159">
        <f>VLOOKUP($S$5,$CE$28:$CJ$61,W$3+1,FALSE)/1000000</f>
        <v>-39.048000000000002</v>
      </c>
      <c r="X18" s="159">
        <f>VLOOKUP($S$5,$CE$28:$CJ$61,X$3+1,FALSE)/1000000</f>
        <v>-40.078000000000003</v>
      </c>
      <c r="Y18" s="171">
        <f>AVERAGE(Z18/H18,AA18/I18,AB18/J18,AC18/K18,AD18/L18)</f>
        <v>-0.1655080403911699</v>
      </c>
      <c r="Z18" s="159">
        <f>VLOOKUP($Y$5,$CE$28:$CJ$61,Z$3+1,FALSE)/1000000</f>
        <v>-146.334</v>
      </c>
      <c r="AA18" s="159">
        <f>VLOOKUP($S$5,$CE$28:$CJ$61,AA$3+1,FALSE)/1000000</f>
        <v>-50.094999999999999</v>
      </c>
      <c r="AB18" s="159">
        <f>VLOOKUP($S$5,$CE$28:$CJ$61,AB$3+1,FALSE)/1000000</f>
        <v>-23.885999999999999</v>
      </c>
      <c r="AC18" s="159">
        <f>VLOOKUP($S$5,$CE$28:$CJ$61,AC$3+1,FALSE)/1000000</f>
        <v>-39.048000000000002</v>
      </c>
      <c r="AD18" s="159">
        <f>VLOOKUP($S$5,$CE$28:$CJ$61,AD$3+1,FALSE)/1000000</f>
        <v>-40.078000000000003</v>
      </c>
    </row>
    <row r="19" spans="1:102" s="124" customFormat="1" x14ac:dyDescent="0.15">
      <c r="A19" s="124" t="e" vm="14">
        <v>#VALUE!</v>
      </c>
      <c r="B19" s="53"/>
      <c r="C19" s="157">
        <f>D19+CM71</f>
        <v>6427.9183720000001</v>
      </c>
      <c r="D19" s="157" cm="1">
        <f t="array" ref="D19">_FV(A19,"Market cap",TRUE)/1000000</f>
        <v>6283.824372</v>
      </c>
      <c r="E19" s="158" cm="1">
        <f t="array" ref="E19">_FV(A19,"Price")</f>
        <v>57.24</v>
      </c>
      <c r="F19" s="159" cm="1">
        <f t="array" ref="F19">_FV(A19,"Shares outstanding",TRUE)/1000000</f>
        <v>109.7803</v>
      </c>
      <c r="G19" s="171">
        <f t="shared" si="4"/>
        <v>0.23581930277674501</v>
      </c>
      <c r="H19" s="159">
        <f>VLOOKUP($G$5,$CL$28:$CQ$61,H$3+1,FALSE)/1000000</f>
        <v>541.13</v>
      </c>
      <c r="I19" s="159">
        <f>VLOOKUP($G$5,$CL$28:$CQ$61,I$3+1,FALSE)/1000000</f>
        <v>440.221</v>
      </c>
      <c r="J19" s="159">
        <f>VLOOKUP($G$5,$CL$28:$CQ$61,J$3+1,FALSE)/1000000</f>
        <v>354.58600000000001</v>
      </c>
      <c r="K19" s="159">
        <f>VLOOKUP($G$5,$CL$28:$CQ$61,K$3+1,FALSE)/1000000</f>
        <v>267.36</v>
      </c>
      <c r="L19" s="159">
        <f>VLOOKUP($G$5,$CL$28:$CQ$61,L$3+1,FALSE)/1000000</f>
        <v>187.727</v>
      </c>
      <c r="M19" s="171">
        <f t="shared" si="1"/>
        <v>0.83158641908373931</v>
      </c>
      <c r="N19" s="159">
        <f>VLOOKUP(Financials!$M$5,$CL$28:$CQ$61,N$3+1,FALSE)/1000000</f>
        <v>434.73399999999998</v>
      </c>
      <c r="O19" s="159">
        <f>VLOOKUP(Financials!$M$5,$CL$28:$CQ$61,O$3+1,FALSE)/1000000</f>
        <v>362.66699999999997</v>
      </c>
      <c r="P19" s="159">
        <f>VLOOKUP(Financials!$M$5,$CL$28:$CQ$61,P$3+1,FALSE)/1000000</f>
        <v>293.76799999999997</v>
      </c>
      <c r="Q19" s="159">
        <f>VLOOKUP(Financials!$M$5,$CL$28:$CQ$61,Q$3+1,FALSE)/1000000</f>
        <v>224.19300000000001</v>
      </c>
      <c r="R19" s="159">
        <f>VLOOKUP(Financials!$M$5,$CL$28:$CQ$61,R$3+1,FALSE)/1000000</f>
        <v>162.13900000000001</v>
      </c>
      <c r="S19" s="171">
        <f t="shared" si="2"/>
        <v>-0.15629761656932345</v>
      </c>
      <c r="T19" s="159">
        <f>VLOOKUP($S$5,$CL$28:$CQ$61,T$3+1,FALSE)/1000000</f>
        <v>-34.459000000000003</v>
      </c>
      <c r="U19" s="159">
        <f>VLOOKUP($S$5,$CL$28:$CQ$61,U$3+1,FALSE)/1000000</f>
        <v>-26.440999999999999</v>
      </c>
      <c r="V19" s="159">
        <f>VLOOKUP($S$5,$CL$28:$CQ$61,V$3+1,FALSE)/1000000</f>
        <v>-78.769000000000005</v>
      </c>
      <c r="W19" s="159">
        <f>VLOOKUP($S$5,$CL$28:$CQ$61,W$3+1,FALSE)/1000000</f>
        <v>-64.965000000000003</v>
      </c>
      <c r="X19" s="159">
        <f>VLOOKUP($S$5,$CL$28:$CQ$61,X$3+1,FALSE)/1000000</f>
        <v>-36.158999999999999</v>
      </c>
      <c r="Y19" s="171">
        <f t="shared" si="3"/>
        <v>-0.16081335215966219</v>
      </c>
      <c r="Z19" s="159">
        <f>VLOOKUP($Y$5,$CL$28:$CQ$61,Z$3+1,FALSE)/1000000</f>
        <v>-46.677</v>
      </c>
      <c r="AA19" s="159">
        <f>VLOOKUP($S$5,$CL$28:$CQ$61,AA$3+1,FALSE)/1000000</f>
        <v>-26.440999999999999</v>
      </c>
      <c r="AB19" s="159">
        <f>VLOOKUP($S$5,$CL$28:$CQ$61,AB$3+1,FALSE)/1000000</f>
        <v>-78.769000000000005</v>
      </c>
      <c r="AC19" s="159">
        <f>VLOOKUP($S$5,$CL$28:$CQ$61,AC$3+1,FALSE)/1000000</f>
        <v>-64.965000000000003</v>
      </c>
      <c r="AD19" s="159">
        <f>VLOOKUP($S$5,$CL$28:$CQ$61,AD$3+1,FALSE)/1000000</f>
        <v>-36.158999999999999</v>
      </c>
    </row>
    <row r="20" spans="1:102" s="124" customFormat="1" x14ac:dyDescent="0.15">
      <c r="A20" s="124" t="e" vm="15">
        <v>#VALUE!</v>
      </c>
      <c r="B20" s="53"/>
      <c r="C20" s="157">
        <f>D20+CT71</f>
        <v>5535.6259869999994</v>
      </c>
      <c r="D20" s="157" cm="1">
        <f t="array" ref="D20">_FV(A20,"Market cap",TRUE)/1000000</f>
        <v>5197.9719869999999</v>
      </c>
      <c r="E20" s="158" cm="1">
        <f t="array" ref="E20">_FV(A20,"Price")</f>
        <v>22.23</v>
      </c>
      <c r="F20" s="159" cm="1">
        <f t="array" ref="F20">_FV(A20,"Shares outstanding",TRUE)/1000000</f>
        <v>233.82689999999999</v>
      </c>
      <c r="G20" s="171">
        <f t="shared" si="4"/>
        <v>-8.4342034360865292E-2</v>
      </c>
      <c r="H20" s="159">
        <f>VLOOKUP($G$5,$CS$28:$CX$61,H$3+1,FALSE)/1000000</f>
        <v>483.45499999999998</v>
      </c>
      <c r="I20" s="159">
        <f>VLOOKUP($G$5,$CS$28:$CX$61,I$3+1,FALSE)/1000000</f>
        <v>940.58399999999995</v>
      </c>
      <c r="J20" s="159">
        <f>VLOOKUP($G$5,$CS$28:$CX$61,J$3+1,FALSE)/1000000</f>
        <v>889.15200000000004</v>
      </c>
      <c r="K20" s="159">
        <f>VLOOKUP($G$5,$CS$28:$CX$61,K$3+1,FALSE)/1000000</f>
        <v>830.95</v>
      </c>
      <c r="L20" s="159">
        <f>VLOOKUP($G$5,$CS$28:$CX$61,L$3+1,FALSE)/1000000</f>
        <v>751.08600000000001</v>
      </c>
      <c r="M20" s="171">
        <f t="shared" si="1"/>
        <v>0.61707416700514151</v>
      </c>
      <c r="N20" s="159">
        <f>VLOOKUP(Financials!$M$5,$CS$28:$CX$61,N$3+1,FALSE)/1000000</f>
        <v>229.06299999999999</v>
      </c>
      <c r="O20" s="159">
        <f>VLOOKUP(Financials!$M$5,$CS$28:$CX$61,O$3+1,FALSE)/1000000</f>
        <v>606.55700000000002</v>
      </c>
      <c r="P20" s="159">
        <f>VLOOKUP(Financials!$M$5,$CS$28:$CX$61,P$3+1,FALSE)/1000000</f>
        <v>580.26</v>
      </c>
      <c r="Q20" s="159">
        <f>VLOOKUP(Financials!$M$5,$CS$28:$CX$61,Q$3+1,FALSE)/1000000</f>
        <v>558.47500000000002</v>
      </c>
      <c r="R20" s="159">
        <f>VLOOKUP(Financials!$M$5,$CS$28:$CX$61,R$3+1,FALSE)/1000000</f>
        <v>482.19900000000001</v>
      </c>
      <c r="S20" s="171">
        <f t="shared" si="2"/>
        <v>0.32930620084689771</v>
      </c>
      <c r="T20" s="159">
        <f>VLOOKUP($S$5,$CS$28:$CX$61,T$3+1,FALSE)/1000000</f>
        <v>1016.675</v>
      </c>
      <c r="U20" s="159">
        <f>VLOOKUP($S$5,$CS$28:$CX$61,U$3+1,FALSE)/1000000</f>
        <v>-47.959000000000003</v>
      </c>
      <c r="V20" s="159">
        <f>VLOOKUP($S$5,$CS$28:$CX$61,V$3+1,FALSE)/1000000</f>
        <v>-86.486999999999995</v>
      </c>
      <c r="W20" s="159">
        <f>VLOOKUP($S$5,$CS$28:$CX$61,W$3+1,FALSE)/1000000</f>
        <v>-94.668000000000006</v>
      </c>
      <c r="X20" s="159">
        <f>VLOOKUP($S$5,$CS$28:$CX$61,X$3+1,FALSE)/1000000</f>
        <v>-145.876</v>
      </c>
      <c r="Y20" s="171">
        <f>AVERAGE(Z20/H20,AA20/I20,AB20/J20,AC20/K20,AD20/L20)</f>
        <v>0.28872165833518515</v>
      </c>
      <c r="Z20" s="159">
        <f>VLOOKUP($Y$5,$CS$28:$CX$61,Z$3+1,FALSE)/1000000</f>
        <v>918.57100000000003</v>
      </c>
      <c r="AA20" s="159">
        <f>VLOOKUP($S$5,$CS$28:$CX$61,AA$3+1,FALSE)/1000000</f>
        <v>-47.959000000000003</v>
      </c>
      <c r="AB20" s="159">
        <f>VLOOKUP($S$5,$CS$28:$CX$61,AB$3+1,FALSE)/1000000</f>
        <v>-86.486999999999995</v>
      </c>
      <c r="AC20" s="159">
        <f>VLOOKUP($S$5,$CS$28:$CX$61,AC$3+1,FALSE)/1000000</f>
        <v>-94.668000000000006</v>
      </c>
      <c r="AD20" s="159">
        <f>VLOOKUP($S$5,$CS$28:$CX$61,AD$3+1,FALSE)/1000000</f>
        <v>-145.876</v>
      </c>
    </row>
    <row r="26" spans="1:102" s="164" customFormat="1" x14ac:dyDescent="0.15">
      <c r="A26" s="177" t="s">
        <v>325</v>
      </c>
    </row>
    <row r="27" spans="1:102" ht="14" customHeight="1" x14ac:dyDescent="0.15"/>
    <row r="28" spans="1:102" x14ac:dyDescent="0.15">
      <c r="A28" s="1" t="s">
        <v>164</v>
      </c>
      <c r="B28" s="1" t="s">
        <v>201</v>
      </c>
      <c r="C28" s="1" t="s">
        <v>201</v>
      </c>
      <c r="D28" s="1" t="s">
        <v>201</v>
      </c>
      <c r="E28" s="1" t="s">
        <v>201</v>
      </c>
      <c r="F28" s="1" t="s">
        <v>201</v>
      </c>
      <c r="H28" s="1" t="s">
        <v>164</v>
      </c>
      <c r="I28" s="1" t="s">
        <v>214</v>
      </c>
      <c r="J28" s="1" t="s">
        <v>214</v>
      </c>
      <c r="K28" s="1" t="s">
        <v>214</v>
      </c>
      <c r="L28" s="1" t="s">
        <v>214</v>
      </c>
      <c r="M28" s="1" t="s">
        <v>214</v>
      </c>
      <c r="O28" s="1" t="s">
        <v>164</v>
      </c>
      <c r="P28" s="1" t="s">
        <v>225</v>
      </c>
      <c r="Q28" s="1" t="s">
        <v>225</v>
      </c>
      <c r="R28" s="1" t="s">
        <v>225</v>
      </c>
      <c r="S28" s="1" t="s">
        <v>225</v>
      </c>
      <c r="T28" s="1" t="s">
        <v>225</v>
      </c>
      <c r="V28" s="1" t="s">
        <v>164</v>
      </c>
      <c r="W28" s="1" t="s">
        <v>232</v>
      </c>
      <c r="X28" s="1" t="s">
        <v>232</v>
      </c>
      <c r="Y28" s="1" t="s">
        <v>232</v>
      </c>
      <c r="Z28" s="1" t="s">
        <v>232</v>
      </c>
      <c r="AA28" s="1" t="s">
        <v>232</v>
      </c>
      <c r="AC28" s="1" t="s">
        <v>164</v>
      </c>
      <c r="AD28" s="1" t="s">
        <v>239</v>
      </c>
      <c r="AE28" s="1" t="s">
        <v>239</v>
      </c>
      <c r="AF28" s="1" t="s">
        <v>239</v>
      </c>
      <c r="AG28" s="1" t="s">
        <v>239</v>
      </c>
      <c r="AH28" s="1" t="s">
        <v>239</v>
      </c>
      <c r="AJ28" s="1" t="s">
        <v>164</v>
      </c>
      <c r="AK28" s="1" t="s">
        <v>306</v>
      </c>
      <c r="AL28" s="1" t="s">
        <v>306</v>
      </c>
      <c r="AM28" s="1" t="s">
        <v>306</v>
      </c>
      <c r="AN28" s="1" t="s">
        <v>306</v>
      </c>
      <c r="AO28" s="1" t="s">
        <v>306</v>
      </c>
      <c r="AQ28" s="1" t="s">
        <v>164</v>
      </c>
      <c r="AR28" s="1" t="s">
        <v>247</v>
      </c>
      <c r="AS28" s="1" t="s">
        <v>247</v>
      </c>
      <c r="AT28" s="1" t="s">
        <v>247</v>
      </c>
      <c r="AU28" s="1" t="s">
        <v>247</v>
      </c>
      <c r="AV28" s="1" t="s">
        <v>247</v>
      </c>
      <c r="AX28" s="1" t="s">
        <v>164</v>
      </c>
      <c r="AY28" s="1" t="s">
        <v>258</v>
      </c>
      <c r="AZ28" s="1" t="s">
        <v>258</v>
      </c>
      <c r="BA28" s="1" t="s">
        <v>258</v>
      </c>
      <c r="BC28" s="1" t="s">
        <v>164</v>
      </c>
      <c r="BD28" s="1" t="s">
        <v>259</v>
      </c>
      <c r="BE28" s="1" t="s">
        <v>259</v>
      </c>
      <c r="BF28" s="1" t="s">
        <v>259</v>
      </c>
      <c r="BG28" s="1" t="s">
        <v>259</v>
      </c>
      <c r="BH28" s="1" t="s">
        <v>259</v>
      </c>
      <c r="BJ28" s="1" t="s">
        <v>164</v>
      </c>
      <c r="BK28" s="1" t="s">
        <v>270</v>
      </c>
      <c r="BL28" s="1" t="s">
        <v>270</v>
      </c>
      <c r="BM28" s="1" t="s">
        <v>270</v>
      </c>
      <c r="BN28" s="1" t="s">
        <v>270</v>
      </c>
      <c r="BO28" s="1" t="s">
        <v>270</v>
      </c>
      <c r="BQ28" s="1" t="s">
        <v>164</v>
      </c>
      <c r="BR28" s="1" t="s">
        <v>271</v>
      </c>
      <c r="BS28" s="1" t="s">
        <v>271</v>
      </c>
      <c r="BT28" s="1" t="s">
        <v>271</v>
      </c>
      <c r="BU28" s="1" t="s">
        <v>271</v>
      </c>
      <c r="BV28" s="1" t="s">
        <v>271</v>
      </c>
      <c r="BX28" s="1" t="s">
        <v>164</v>
      </c>
      <c r="BY28" s="1" t="s">
        <v>272</v>
      </c>
      <c r="BZ28" s="1" t="s">
        <v>272</v>
      </c>
      <c r="CA28" s="1" t="s">
        <v>272</v>
      </c>
      <c r="CB28" s="1" t="s">
        <v>272</v>
      </c>
      <c r="CC28" s="1" t="s">
        <v>272</v>
      </c>
      <c r="CE28" s="1" t="s">
        <v>164</v>
      </c>
      <c r="CF28" s="1" t="s">
        <v>273</v>
      </c>
      <c r="CG28" s="1" t="s">
        <v>273</v>
      </c>
      <c r="CH28" s="1" t="s">
        <v>273</v>
      </c>
      <c r="CI28" s="1" t="s">
        <v>273</v>
      </c>
      <c r="CJ28" s="1" t="s">
        <v>273</v>
      </c>
      <c r="CL28" s="1" t="s">
        <v>164</v>
      </c>
      <c r="CM28" s="1" t="s">
        <v>274</v>
      </c>
      <c r="CN28" s="1" t="s">
        <v>274</v>
      </c>
      <c r="CO28" s="1" t="s">
        <v>274</v>
      </c>
      <c r="CP28" s="1" t="s">
        <v>274</v>
      </c>
      <c r="CQ28" s="1" t="s">
        <v>274</v>
      </c>
      <c r="CS28" s="1" t="s">
        <v>164</v>
      </c>
      <c r="CT28" s="1" t="s">
        <v>275</v>
      </c>
      <c r="CU28" s="1" t="s">
        <v>275</v>
      </c>
      <c r="CV28" s="1" t="s">
        <v>275</v>
      </c>
      <c r="CW28" s="1" t="s">
        <v>275</v>
      </c>
      <c r="CX28" s="1" t="s">
        <v>275</v>
      </c>
    </row>
    <row r="29" spans="1:102" hidden="1" outlineLevel="1" x14ac:dyDescent="0.15">
      <c r="A29" s="1" t="s">
        <v>165</v>
      </c>
      <c r="B29" s="1" t="s">
        <v>202</v>
      </c>
      <c r="C29" s="1" t="s">
        <v>202</v>
      </c>
      <c r="D29" s="1" t="s">
        <v>202</v>
      </c>
      <c r="E29" s="1" t="s">
        <v>202</v>
      </c>
      <c r="F29" s="1" t="s">
        <v>202</v>
      </c>
      <c r="H29" s="1" t="s">
        <v>165</v>
      </c>
      <c r="I29" s="1" t="s">
        <v>202</v>
      </c>
      <c r="J29" s="1" t="s">
        <v>202</v>
      </c>
      <c r="K29" s="1" t="s">
        <v>202</v>
      </c>
      <c r="L29" s="1" t="s">
        <v>202</v>
      </c>
      <c r="M29" s="1" t="s">
        <v>202</v>
      </c>
      <c r="O29" s="1" t="s">
        <v>165</v>
      </c>
      <c r="P29" s="1" t="s">
        <v>202</v>
      </c>
      <c r="Q29" s="1" t="s">
        <v>202</v>
      </c>
      <c r="R29" s="1" t="s">
        <v>202</v>
      </c>
      <c r="S29" s="1" t="s">
        <v>202</v>
      </c>
      <c r="T29" s="1" t="s">
        <v>202</v>
      </c>
      <c r="V29" s="1" t="s">
        <v>165</v>
      </c>
      <c r="W29" s="1" t="s">
        <v>202</v>
      </c>
      <c r="X29" s="1" t="s">
        <v>202</v>
      </c>
      <c r="Y29" s="1" t="s">
        <v>202</v>
      </c>
      <c r="Z29" s="1" t="s">
        <v>202</v>
      </c>
      <c r="AA29" s="1" t="s">
        <v>202</v>
      </c>
      <c r="AC29" s="1" t="s">
        <v>165</v>
      </c>
      <c r="AD29" s="1" t="s">
        <v>202</v>
      </c>
      <c r="AE29" s="1" t="s">
        <v>202</v>
      </c>
      <c r="AF29" s="1" t="s">
        <v>202</v>
      </c>
      <c r="AG29" s="1" t="s">
        <v>202</v>
      </c>
      <c r="AH29" s="1" t="s">
        <v>202</v>
      </c>
      <c r="AJ29" s="1" t="s">
        <v>165</v>
      </c>
      <c r="AK29" s="1" t="s">
        <v>202</v>
      </c>
      <c r="AL29" s="1" t="s">
        <v>202</v>
      </c>
      <c r="AM29" s="1" t="s">
        <v>202</v>
      </c>
      <c r="AN29" s="1" t="s">
        <v>202</v>
      </c>
      <c r="AO29" s="1" t="s">
        <v>202</v>
      </c>
      <c r="AQ29" s="1" t="s">
        <v>165</v>
      </c>
      <c r="AR29" s="1" t="s">
        <v>202</v>
      </c>
      <c r="AS29" s="1" t="s">
        <v>202</v>
      </c>
      <c r="AT29" s="1" t="s">
        <v>202</v>
      </c>
      <c r="AU29" s="1" t="s">
        <v>202</v>
      </c>
      <c r="AV29" s="1" t="s">
        <v>202</v>
      </c>
      <c r="AX29" s="1" t="s">
        <v>165</v>
      </c>
      <c r="AY29" s="1" t="s">
        <v>202</v>
      </c>
      <c r="AZ29" s="1" t="s">
        <v>202</v>
      </c>
      <c r="BA29" s="1" t="s">
        <v>202</v>
      </c>
      <c r="BC29" s="1" t="s">
        <v>165</v>
      </c>
      <c r="BD29" s="1" t="s">
        <v>202</v>
      </c>
      <c r="BE29" s="1" t="s">
        <v>202</v>
      </c>
      <c r="BF29" s="1" t="s">
        <v>202</v>
      </c>
      <c r="BG29" s="1" t="s">
        <v>202</v>
      </c>
      <c r="BH29" s="1" t="s">
        <v>202</v>
      </c>
      <c r="BJ29" s="1" t="s">
        <v>165</v>
      </c>
      <c r="BK29" s="1" t="s">
        <v>202</v>
      </c>
      <c r="BL29" s="1" t="s">
        <v>202</v>
      </c>
      <c r="BM29" s="1" t="s">
        <v>202</v>
      </c>
      <c r="BN29" s="1" t="s">
        <v>202</v>
      </c>
      <c r="BO29" s="1" t="s">
        <v>202</v>
      </c>
      <c r="BQ29" s="1" t="s">
        <v>165</v>
      </c>
      <c r="BR29" s="1" t="s">
        <v>202</v>
      </c>
      <c r="BS29" s="1" t="s">
        <v>202</v>
      </c>
      <c r="BT29" s="1" t="s">
        <v>202</v>
      </c>
      <c r="BU29" s="1" t="s">
        <v>202</v>
      </c>
      <c r="BV29" s="1" t="s">
        <v>202</v>
      </c>
      <c r="BX29" s="1" t="s">
        <v>165</v>
      </c>
      <c r="BY29" s="1" t="s">
        <v>202</v>
      </c>
      <c r="BZ29" s="1" t="s">
        <v>202</v>
      </c>
      <c r="CA29" s="1" t="s">
        <v>202</v>
      </c>
      <c r="CB29" s="1" t="s">
        <v>202</v>
      </c>
      <c r="CC29" s="1" t="s">
        <v>202</v>
      </c>
      <c r="CE29" s="1" t="s">
        <v>165</v>
      </c>
      <c r="CF29" s="1" t="s">
        <v>202</v>
      </c>
      <c r="CG29" s="1" t="s">
        <v>202</v>
      </c>
      <c r="CH29" s="1" t="s">
        <v>202</v>
      </c>
      <c r="CI29" s="1" t="s">
        <v>202</v>
      </c>
      <c r="CJ29" s="1" t="s">
        <v>202</v>
      </c>
      <c r="CL29" s="1" t="s">
        <v>165</v>
      </c>
      <c r="CM29" s="1" t="s">
        <v>202</v>
      </c>
      <c r="CN29" s="1" t="s">
        <v>202</v>
      </c>
      <c r="CO29" s="1" t="s">
        <v>202</v>
      </c>
      <c r="CP29" s="1" t="s">
        <v>202</v>
      </c>
      <c r="CQ29" s="1" t="s">
        <v>202</v>
      </c>
      <c r="CS29" s="1" t="s">
        <v>165</v>
      </c>
      <c r="CT29" s="1" t="s">
        <v>202</v>
      </c>
      <c r="CU29" s="1" t="s">
        <v>202</v>
      </c>
      <c r="CV29" s="1" t="s">
        <v>202</v>
      </c>
      <c r="CW29" s="1" t="s">
        <v>202</v>
      </c>
      <c r="CX29" s="1" t="s">
        <v>202</v>
      </c>
    </row>
    <row r="30" spans="1:102" hidden="1" outlineLevel="1" x14ac:dyDescent="0.15">
      <c r="A30" s="1" t="s">
        <v>166</v>
      </c>
      <c r="B30" s="1">
        <v>1327567</v>
      </c>
      <c r="C30" s="1">
        <v>1327567</v>
      </c>
      <c r="D30" s="1">
        <v>1327567</v>
      </c>
      <c r="E30" s="1">
        <v>1327567</v>
      </c>
      <c r="F30" s="1">
        <v>1327567</v>
      </c>
      <c r="H30" s="1" t="s">
        <v>166</v>
      </c>
      <c r="I30" s="1">
        <v>1262039</v>
      </c>
      <c r="J30" s="1">
        <v>1262039</v>
      </c>
      <c r="K30" s="1">
        <v>1262039</v>
      </c>
      <c r="L30" s="1">
        <v>1262039</v>
      </c>
      <c r="M30" s="1">
        <v>1262039</v>
      </c>
      <c r="O30" s="1" t="s">
        <v>166</v>
      </c>
      <c r="P30" s="1">
        <v>1535527</v>
      </c>
      <c r="Q30" s="1">
        <v>1535527</v>
      </c>
      <c r="R30" s="1">
        <v>1535527</v>
      </c>
      <c r="S30" s="1">
        <v>1535527</v>
      </c>
      <c r="T30" s="1">
        <v>1535527</v>
      </c>
      <c r="V30" s="1" t="s">
        <v>166</v>
      </c>
      <c r="W30" s="1">
        <v>1477333</v>
      </c>
      <c r="X30" s="1">
        <v>1477333</v>
      </c>
      <c r="Y30" s="1">
        <v>1477333</v>
      </c>
      <c r="Z30" s="1">
        <v>1477333</v>
      </c>
      <c r="AA30" s="1">
        <v>1477333</v>
      </c>
      <c r="AC30" s="1" t="s">
        <v>166</v>
      </c>
      <c r="AD30" s="1">
        <v>1713683</v>
      </c>
      <c r="AE30" s="1">
        <v>1713683</v>
      </c>
      <c r="AF30" s="1">
        <v>1713683</v>
      </c>
      <c r="AG30" s="1">
        <v>1713683</v>
      </c>
      <c r="AH30" s="1">
        <v>1713683</v>
      </c>
      <c r="AJ30" s="1" t="s">
        <v>166</v>
      </c>
      <c r="AK30" s="1">
        <v>1015922</v>
      </c>
      <c r="AL30" s="1">
        <v>1015922</v>
      </c>
      <c r="AM30" s="1">
        <v>1015922</v>
      </c>
      <c r="AN30" s="1">
        <v>1015922</v>
      </c>
      <c r="AO30" s="1">
        <v>1015922</v>
      </c>
      <c r="AQ30" s="1" t="s">
        <v>166</v>
      </c>
      <c r="AR30" s="1">
        <v>849399</v>
      </c>
      <c r="AS30" s="1">
        <v>849399</v>
      </c>
      <c r="AT30" s="1">
        <v>849399</v>
      </c>
      <c r="AU30" s="1">
        <v>849399</v>
      </c>
      <c r="AV30" s="1">
        <v>849399</v>
      </c>
      <c r="AX30" s="1" t="s">
        <v>166</v>
      </c>
      <c r="AY30" s="1">
        <v>1583708</v>
      </c>
      <c r="AZ30" s="1">
        <v>1583708</v>
      </c>
      <c r="BA30" s="1">
        <v>1583708</v>
      </c>
      <c r="BC30" s="1" t="s">
        <v>166</v>
      </c>
      <c r="BD30" s="1">
        <v>1107843</v>
      </c>
      <c r="BE30" s="1">
        <v>1107843</v>
      </c>
      <c r="BF30" s="1">
        <v>1107843</v>
      </c>
      <c r="BG30" s="1">
        <v>1107843</v>
      </c>
      <c r="BH30" s="1">
        <v>1107843</v>
      </c>
      <c r="BJ30" s="1" t="s">
        <v>166</v>
      </c>
      <c r="BK30" s="1">
        <v>858877</v>
      </c>
      <c r="BL30" s="1">
        <v>858877</v>
      </c>
      <c r="BM30" s="1">
        <v>858877</v>
      </c>
      <c r="BN30" s="1">
        <v>858877</v>
      </c>
      <c r="BO30" s="1">
        <v>858877</v>
      </c>
      <c r="BQ30" s="1" t="s">
        <v>166</v>
      </c>
      <c r="BR30" s="1">
        <v>1598110</v>
      </c>
      <c r="BS30" s="1">
        <v>1598110</v>
      </c>
      <c r="BT30" s="1">
        <v>1598110</v>
      </c>
      <c r="BU30" s="1">
        <v>1598110</v>
      </c>
      <c r="BV30" s="1">
        <v>1598110</v>
      </c>
      <c r="BX30" s="1" t="s">
        <v>166</v>
      </c>
      <c r="BY30" s="1">
        <v>1773383</v>
      </c>
      <c r="BZ30" s="1">
        <v>1773383</v>
      </c>
      <c r="CA30" s="1">
        <v>1773383</v>
      </c>
      <c r="CB30" s="1">
        <v>1773383</v>
      </c>
      <c r="CC30" s="1">
        <v>1773383</v>
      </c>
      <c r="CE30" s="1" t="s">
        <v>166</v>
      </c>
      <c r="CF30" s="1">
        <v>1560327</v>
      </c>
      <c r="CG30" s="1">
        <v>1560327</v>
      </c>
      <c r="CH30" s="1">
        <v>1560327</v>
      </c>
      <c r="CI30" s="1">
        <v>1560327</v>
      </c>
      <c r="CJ30" s="1">
        <v>1560327</v>
      </c>
      <c r="CL30" s="1" t="s">
        <v>166</v>
      </c>
      <c r="CM30" s="1">
        <v>1660280</v>
      </c>
      <c r="CN30" s="1">
        <v>1660280</v>
      </c>
      <c r="CO30" s="1">
        <v>1660280</v>
      </c>
      <c r="CP30" s="1">
        <v>1660280</v>
      </c>
      <c r="CQ30" s="1">
        <v>1660280</v>
      </c>
      <c r="CS30" s="1" t="s">
        <v>166</v>
      </c>
      <c r="CT30" s="1">
        <v>1370880</v>
      </c>
      <c r="CU30" s="1">
        <v>1370880</v>
      </c>
      <c r="CV30" s="1">
        <v>1370880</v>
      </c>
      <c r="CW30" s="1">
        <v>1370880</v>
      </c>
      <c r="CX30" s="1">
        <v>1370880</v>
      </c>
    </row>
    <row r="31" spans="1:102" hidden="1" outlineLevel="1" x14ac:dyDescent="0.15">
      <c r="A31" s="1" t="s">
        <v>167</v>
      </c>
      <c r="B31" s="154">
        <v>44442</v>
      </c>
      <c r="C31" s="154">
        <v>44078</v>
      </c>
      <c r="D31" s="154">
        <v>43717</v>
      </c>
      <c r="E31" s="154">
        <v>43356</v>
      </c>
      <c r="F31" s="154">
        <v>42985</v>
      </c>
      <c r="H31" s="1" t="s">
        <v>167</v>
      </c>
      <c r="I31" s="154">
        <v>44617</v>
      </c>
      <c r="J31" s="154">
        <v>44246</v>
      </c>
      <c r="K31" s="154">
        <v>43887</v>
      </c>
      <c r="L31" s="154">
        <v>43523</v>
      </c>
      <c r="M31" s="154">
        <v>43157</v>
      </c>
      <c r="O31" s="1" t="s">
        <v>167</v>
      </c>
      <c r="P31" s="154">
        <v>44636</v>
      </c>
      <c r="Q31" s="154">
        <v>44273</v>
      </c>
      <c r="R31" s="154">
        <v>43913</v>
      </c>
      <c r="S31" s="154">
        <v>43496</v>
      </c>
      <c r="T31" s="154">
        <v>43131</v>
      </c>
      <c r="V31" s="1" t="s">
        <v>167</v>
      </c>
      <c r="W31" s="154">
        <v>44621</v>
      </c>
      <c r="X31" s="154">
        <v>44252</v>
      </c>
      <c r="Y31" s="154">
        <v>43894</v>
      </c>
      <c r="Z31" s="154">
        <v>43465</v>
      </c>
      <c r="AA31" s="154">
        <v>43100</v>
      </c>
      <c r="AC31" s="1" t="s">
        <v>167</v>
      </c>
      <c r="AD31" s="154">
        <v>44455</v>
      </c>
      <c r="AE31" s="154">
        <v>44091</v>
      </c>
      <c r="AF31" s="154">
        <v>43726</v>
      </c>
      <c r="AG31" s="154">
        <v>43356</v>
      </c>
      <c r="AH31" s="154">
        <v>42947</v>
      </c>
      <c r="AJ31" s="1" t="s">
        <v>167</v>
      </c>
      <c r="AK31" s="154">
        <v>44561</v>
      </c>
      <c r="AL31" s="154">
        <v>44196</v>
      </c>
      <c r="AM31" s="154">
        <v>43923</v>
      </c>
      <c r="AN31" s="154">
        <v>43578</v>
      </c>
      <c r="AO31" s="154">
        <v>43217</v>
      </c>
      <c r="AQ31" s="1" t="s">
        <v>167</v>
      </c>
      <c r="AR31" s="154">
        <v>44337</v>
      </c>
      <c r="AS31" s="154">
        <v>43979</v>
      </c>
      <c r="AT31" s="154">
        <v>43609</v>
      </c>
      <c r="AU31" s="154">
        <v>43399</v>
      </c>
      <c r="AV31" s="154">
        <v>42874</v>
      </c>
      <c r="AX31" s="1" t="s">
        <v>167</v>
      </c>
      <c r="AY31" s="154">
        <v>44592</v>
      </c>
      <c r="AZ31" s="154">
        <v>44227</v>
      </c>
      <c r="BA31" s="154">
        <v>43830</v>
      </c>
      <c r="BC31" s="1" t="s">
        <v>167</v>
      </c>
      <c r="BD31" s="154">
        <v>44614</v>
      </c>
      <c r="BE31" s="154">
        <v>44249</v>
      </c>
      <c r="BF31" s="154">
        <v>43882</v>
      </c>
      <c r="BG31" s="154">
        <v>43523</v>
      </c>
      <c r="BH31" s="154">
        <v>43154</v>
      </c>
      <c r="BJ31" s="1" t="s">
        <v>167</v>
      </c>
      <c r="BK31" s="154">
        <v>44448</v>
      </c>
      <c r="BL31" s="154">
        <v>44077</v>
      </c>
      <c r="BM31" s="154">
        <v>43713</v>
      </c>
      <c r="BN31" s="154">
        <v>43349</v>
      </c>
      <c r="BO31" s="154">
        <v>42985</v>
      </c>
      <c r="BQ31" s="1" t="s">
        <v>167</v>
      </c>
      <c r="BR31" s="154">
        <v>44561</v>
      </c>
      <c r="BS31" s="154">
        <v>44196</v>
      </c>
      <c r="BT31" s="154">
        <v>43895</v>
      </c>
      <c r="BU31" s="154">
        <v>43538</v>
      </c>
      <c r="BV31" s="154">
        <v>43174</v>
      </c>
      <c r="BX31" s="1" t="s">
        <v>167</v>
      </c>
      <c r="BY31" s="154">
        <v>44344</v>
      </c>
      <c r="BZ31" s="154">
        <v>43978</v>
      </c>
      <c r="CA31" s="154">
        <v>43555</v>
      </c>
      <c r="CB31" s="154">
        <v>43190</v>
      </c>
      <c r="CC31" s="154">
        <v>42825</v>
      </c>
      <c r="CE31" s="1" t="s">
        <v>167</v>
      </c>
      <c r="CF31" s="154">
        <v>44616</v>
      </c>
      <c r="CG31" s="154">
        <v>44253</v>
      </c>
      <c r="CH31" s="154">
        <v>43889</v>
      </c>
      <c r="CI31" s="154">
        <v>43524</v>
      </c>
      <c r="CJ31" s="154">
        <v>43167</v>
      </c>
      <c r="CL31" s="1" t="s">
        <v>167</v>
      </c>
      <c r="CM31" s="154">
        <v>44617</v>
      </c>
      <c r="CN31" s="154">
        <v>44250</v>
      </c>
      <c r="CO31" s="154">
        <v>43889</v>
      </c>
      <c r="CP31" s="154">
        <v>43525</v>
      </c>
      <c r="CQ31" s="154">
        <v>43100</v>
      </c>
      <c r="CS31" s="1" t="s">
        <v>167</v>
      </c>
      <c r="CT31" s="154">
        <v>44621</v>
      </c>
      <c r="CU31" s="154">
        <v>44253</v>
      </c>
      <c r="CV31" s="154">
        <v>43830</v>
      </c>
      <c r="CW31" s="154">
        <v>43465</v>
      </c>
      <c r="CX31" s="154">
        <v>43100</v>
      </c>
    </row>
    <row r="32" spans="1:102" hidden="1" outlineLevel="1" x14ac:dyDescent="0.15">
      <c r="A32" s="1" t="s">
        <v>168</v>
      </c>
      <c r="B32" s="154">
        <v>44442</v>
      </c>
      <c r="C32" s="155">
        <v>44078.685787037037</v>
      </c>
      <c r="D32" s="155">
        <v>43717.72451388889</v>
      </c>
      <c r="E32" s="155">
        <v>43356.687708333331</v>
      </c>
      <c r="F32" s="155">
        <v>42985.721678240741</v>
      </c>
      <c r="H32" s="1" t="s">
        <v>168</v>
      </c>
      <c r="I32" s="155">
        <v>44617.677256944444</v>
      </c>
      <c r="J32" s="155">
        <v>44246.694004629629</v>
      </c>
      <c r="K32" s="155">
        <v>43886.86996527778</v>
      </c>
      <c r="L32" s="155">
        <v>43522.82675925926</v>
      </c>
      <c r="M32" s="155">
        <v>43157.722337962965</v>
      </c>
      <c r="O32" s="1" t="s">
        <v>168</v>
      </c>
      <c r="P32" s="155">
        <v>44636.672418981485</v>
      </c>
      <c r="Q32" s="155">
        <v>44273.709837962961</v>
      </c>
      <c r="R32" s="155">
        <v>43913.671226851853</v>
      </c>
      <c r="S32" s="154">
        <v>43496</v>
      </c>
      <c r="T32" s="154">
        <v>43131</v>
      </c>
      <c r="V32" s="1" t="s">
        <v>168</v>
      </c>
      <c r="W32" s="155">
        <v>44621.684803240743</v>
      </c>
      <c r="X32" s="155">
        <v>44252.685127314813</v>
      </c>
      <c r="Y32" s="155">
        <v>43894.671840277777</v>
      </c>
      <c r="Z32" s="154">
        <v>43465</v>
      </c>
      <c r="AA32" s="154">
        <v>43100</v>
      </c>
      <c r="AC32" s="1" t="s">
        <v>168</v>
      </c>
      <c r="AD32" s="155">
        <v>44455.691562499997</v>
      </c>
      <c r="AE32" s="155">
        <v>44091.68277777778</v>
      </c>
      <c r="AF32" s="155">
        <v>43726.720416666663</v>
      </c>
      <c r="AG32" s="155">
        <v>43356.682500000003</v>
      </c>
      <c r="AH32" s="154">
        <v>42947</v>
      </c>
      <c r="AJ32" s="1" t="s">
        <v>168</v>
      </c>
      <c r="AK32" s="154">
        <v>44561</v>
      </c>
      <c r="AL32" s="155">
        <v>44196</v>
      </c>
      <c r="AM32" s="155">
        <v>43923</v>
      </c>
      <c r="AN32" s="155">
        <v>43578</v>
      </c>
      <c r="AO32" s="155">
        <v>43217</v>
      </c>
      <c r="AQ32" s="1" t="s">
        <v>168</v>
      </c>
      <c r="AR32" s="154">
        <v>44337</v>
      </c>
      <c r="AS32" s="155">
        <v>43979.690763888888</v>
      </c>
      <c r="AT32" s="155">
        <v>43609.674062500002</v>
      </c>
      <c r="AU32" s="155">
        <v>43399.672025462962</v>
      </c>
      <c r="AV32" s="155">
        <v>42874.684224537035</v>
      </c>
      <c r="AX32" s="1" t="s">
        <v>168</v>
      </c>
      <c r="AY32" s="154">
        <v>44592</v>
      </c>
      <c r="AZ32" s="154">
        <v>44227</v>
      </c>
      <c r="BA32" s="154">
        <v>43830</v>
      </c>
      <c r="BC32" s="1" t="s">
        <v>168</v>
      </c>
      <c r="BD32" s="154">
        <v>44602</v>
      </c>
      <c r="BE32" s="155">
        <v>44249.709340277775</v>
      </c>
      <c r="BF32" s="155">
        <v>43882.695613425924</v>
      </c>
      <c r="BG32" s="155">
        <v>43523.591481481482</v>
      </c>
      <c r="BH32" s="155">
        <v>43154.686226851853</v>
      </c>
      <c r="BJ32" s="1" t="s">
        <v>168</v>
      </c>
      <c r="BK32" s="154">
        <v>44448</v>
      </c>
      <c r="BL32" s="155">
        <v>44077.712442129632</v>
      </c>
      <c r="BM32" s="155">
        <v>43713.720347222225</v>
      </c>
      <c r="BN32" s="155">
        <v>43349.718611111108</v>
      </c>
      <c r="BO32" s="155">
        <v>42985.721307870372</v>
      </c>
      <c r="BQ32" s="1" t="s">
        <v>168</v>
      </c>
      <c r="BR32" s="154">
        <v>44561</v>
      </c>
      <c r="BS32" s="154">
        <v>44196</v>
      </c>
      <c r="BT32" s="155">
        <v>43895.672152777777</v>
      </c>
      <c r="BU32" s="155">
        <v>43538.672395833331</v>
      </c>
      <c r="BV32" s="155">
        <v>43174.717534722222</v>
      </c>
      <c r="BX32" s="1" t="s">
        <v>168</v>
      </c>
      <c r="BY32" s="154">
        <v>44344</v>
      </c>
      <c r="BZ32" s="155">
        <v>43978.68546296296</v>
      </c>
      <c r="CA32" s="154">
        <v>43555</v>
      </c>
      <c r="CB32" s="154">
        <v>43190</v>
      </c>
      <c r="CC32" s="154">
        <v>42825</v>
      </c>
      <c r="CE32" s="1" t="s">
        <v>168</v>
      </c>
      <c r="CF32" s="155">
        <v>44616.695740740739</v>
      </c>
      <c r="CG32" s="155">
        <v>44253.356354166666</v>
      </c>
      <c r="CH32" s="155">
        <v>43889.676400462966</v>
      </c>
      <c r="CI32" s="155">
        <v>43524.675208333334</v>
      </c>
      <c r="CJ32" s="155">
        <v>43167.676874999997</v>
      </c>
      <c r="CL32" s="1" t="s">
        <v>168</v>
      </c>
      <c r="CM32" s="154">
        <v>44617.704212962963</v>
      </c>
      <c r="CN32" s="154">
        <v>44249.821550925924</v>
      </c>
      <c r="CO32" s="155">
        <v>43889.67392361111</v>
      </c>
      <c r="CP32" s="155">
        <v>43525.724293981482</v>
      </c>
      <c r="CQ32" s="155">
        <v>43100</v>
      </c>
      <c r="CS32" s="1" t="s">
        <v>168</v>
      </c>
      <c r="CT32" s="155">
        <v>44621.700740740744</v>
      </c>
      <c r="CU32" s="155">
        <v>44253.683206018519</v>
      </c>
      <c r="CV32" s="155">
        <v>43830</v>
      </c>
      <c r="CW32" s="155">
        <v>43465</v>
      </c>
      <c r="CX32" s="155">
        <v>43100</v>
      </c>
    </row>
    <row r="33" spans="1:102" collapsed="1" x14ac:dyDescent="0.15">
      <c r="A33" s="1" t="s">
        <v>169</v>
      </c>
      <c r="B33" s="1">
        <v>2021</v>
      </c>
      <c r="C33" s="1">
        <v>2020</v>
      </c>
      <c r="D33" s="1">
        <v>2019</v>
      </c>
      <c r="E33" s="1">
        <v>2018</v>
      </c>
      <c r="F33" s="1">
        <v>2017</v>
      </c>
      <c r="H33" s="1" t="s">
        <v>169</v>
      </c>
      <c r="I33" s="1">
        <v>2021</v>
      </c>
      <c r="J33" s="1">
        <v>2020</v>
      </c>
      <c r="K33" s="1">
        <v>2019</v>
      </c>
      <c r="L33" s="1">
        <v>2018</v>
      </c>
      <c r="M33" s="1">
        <v>2017</v>
      </c>
      <c r="O33" s="1" t="s">
        <v>169</v>
      </c>
      <c r="P33" s="1">
        <v>2022</v>
      </c>
      <c r="Q33" s="1">
        <v>2021</v>
      </c>
      <c r="R33" s="1">
        <v>2020</v>
      </c>
      <c r="S33" s="1">
        <v>2019</v>
      </c>
      <c r="T33" s="1">
        <v>2018</v>
      </c>
      <c r="V33" s="1" t="s">
        <v>169</v>
      </c>
      <c r="W33" s="1">
        <v>2021</v>
      </c>
      <c r="X33" s="1">
        <v>2020</v>
      </c>
      <c r="Y33" s="1">
        <v>2019</v>
      </c>
      <c r="Z33" s="1">
        <v>2018</v>
      </c>
      <c r="AA33" s="1">
        <v>2017</v>
      </c>
      <c r="AC33" s="1" t="s">
        <v>169</v>
      </c>
      <c r="AD33" s="1">
        <v>2021</v>
      </c>
      <c r="AE33" s="1">
        <v>2020</v>
      </c>
      <c r="AF33" s="1">
        <v>2019</v>
      </c>
      <c r="AG33" s="1">
        <v>2018</v>
      </c>
      <c r="AH33" s="1">
        <v>2017</v>
      </c>
      <c r="AJ33" s="1" t="s">
        <v>169</v>
      </c>
      <c r="AK33" s="1">
        <v>2021</v>
      </c>
      <c r="AL33" s="1">
        <v>2020</v>
      </c>
      <c r="AM33" s="1">
        <v>2019</v>
      </c>
      <c r="AN33" s="1">
        <v>2018</v>
      </c>
      <c r="AO33" s="1">
        <v>2017</v>
      </c>
      <c r="AQ33" s="1" t="s">
        <v>169</v>
      </c>
      <c r="AR33" s="1">
        <v>2021</v>
      </c>
      <c r="AS33" s="1">
        <v>2020</v>
      </c>
      <c r="AT33" s="1">
        <v>2019</v>
      </c>
      <c r="AU33" s="1">
        <v>2018</v>
      </c>
      <c r="AV33" s="1">
        <v>2017</v>
      </c>
      <c r="AX33" s="1" t="s">
        <v>169</v>
      </c>
      <c r="AY33" s="1">
        <v>2022</v>
      </c>
      <c r="AZ33" s="1">
        <v>2021</v>
      </c>
      <c r="BA33" s="1">
        <v>2019</v>
      </c>
      <c r="BC33" s="1" t="s">
        <v>169</v>
      </c>
      <c r="BD33" s="1">
        <v>2021</v>
      </c>
      <c r="BE33" s="1">
        <v>2020</v>
      </c>
      <c r="BF33" s="1">
        <v>2019</v>
      </c>
      <c r="BG33" s="1">
        <v>2018</v>
      </c>
      <c r="BH33" s="1">
        <v>2017</v>
      </c>
      <c r="BJ33" s="1" t="s">
        <v>169</v>
      </c>
      <c r="BK33" s="1">
        <v>2021</v>
      </c>
      <c r="BL33" s="1">
        <v>2020</v>
      </c>
      <c r="BM33" s="1">
        <v>2019</v>
      </c>
      <c r="BN33" s="1">
        <v>2018</v>
      </c>
      <c r="BO33" s="1">
        <v>2017</v>
      </c>
      <c r="BQ33" s="1" t="s">
        <v>169</v>
      </c>
      <c r="BR33" s="1">
        <v>2021</v>
      </c>
      <c r="BS33" s="1">
        <v>2020</v>
      </c>
      <c r="BT33" s="1">
        <v>2019</v>
      </c>
      <c r="BU33" s="1">
        <v>2018</v>
      </c>
      <c r="BV33" s="1">
        <v>2017</v>
      </c>
      <c r="BX33" s="1" t="s">
        <v>169</v>
      </c>
      <c r="BY33" s="1">
        <v>2021</v>
      </c>
      <c r="BZ33" s="1">
        <v>2020</v>
      </c>
      <c r="CA33" s="1">
        <v>2019</v>
      </c>
      <c r="CB33" s="1">
        <v>2018</v>
      </c>
      <c r="CC33" s="1">
        <v>2017</v>
      </c>
      <c r="CE33" s="1" t="s">
        <v>169</v>
      </c>
      <c r="CF33" s="1">
        <v>2021</v>
      </c>
      <c r="CG33" s="1">
        <v>2020</v>
      </c>
      <c r="CH33" s="1">
        <v>2019</v>
      </c>
      <c r="CI33" s="1">
        <v>2018</v>
      </c>
      <c r="CJ33" s="1">
        <v>2017</v>
      </c>
      <c r="CL33" s="1" t="s">
        <v>169</v>
      </c>
      <c r="CM33" s="1">
        <v>2021</v>
      </c>
      <c r="CN33" s="1">
        <v>2020</v>
      </c>
      <c r="CO33" s="1">
        <v>2019</v>
      </c>
      <c r="CP33" s="1">
        <v>2018</v>
      </c>
      <c r="CQ33" s="1">
        <v>2017</v>
      </c>
      <c r="CS33" s="1" t="s">
        <v>169</v>
      </c>
      <c r="CT33" s="1">
        <v>2021</v>
      </c>
      <c r="CU33" s="1">
        <v>2020</v>
      </c>
      <c r="CV33" s="1">
        <v>2019</v>
      </c>
      <c r="CW33" s="1">
        <v>2018</v>
      </c>
      <c r="CX33" s="1">
        <v>2017</v>
      </c>
    </row>
    <row r="34" spans="1:102" x14ac:dyDescent="0.15">
      <c r="A34" s="1" t="s">
        <v>171</v>
      </c>
      <c r="B34" s="1">
        <v>4256100000</v>
      </c>
      <c r="C34" s="1">
        <v>3408400000</v>
      </c>
      <c r="D34" s="1">
        <v>2899600000</v>
      </c>
      <c r="E34" s="1">
        <v>2273100000</v>
      </c>
      <c r="F34" s="1">
        <v>1761600000</v>
      </c>
      <c r="H34" s="1" t="s">
        <v>171</v>
      </c>
      <c r="I34" s="1">
        <v>3342200000</v>
      </c>
      <c r="J34" s="1">
        <v>2594400000</v>
      </c>
      <c r="K34" s="1">
        <v>2156200000</v>
      </c>
      <c r="L34" s="1">
        <v>1801200000</v>
      </c>
      <c r="M34" s="1">
        <v>1494930000</v>
      </c>
      <c r="O34" s="1" t="s">
        <v>171</v>
      </c>
      <c r="P34" s="1">
        <v>1451594000</v>
      </c>
      <c r="Q34" s="1">
        <v>874438000</v>
      </c>
      <c r="R34" s="1">
        <v>481413000</v>
      </c>
      <c r="S34" s="1">
        <v>249824000</v>
      </c>
      <c r="T34" s="1">
        <v>118752000</v>
      </c>
      <c r="V34" s="1" t="s">
        <v>171</v>
      </c>
      <c r="W34" s="1">
        <v>656426000</v>
      </c>
      <c r="X34" s="1">
        <v>431059000</v>
      </c>
      <c r="Y34" s="1">
        <v>287022000</v>
      </c>
      <c r="Z34" s="1">
        <v>192674000</v>
      </c>
      <c r="AA34" s="1">
        <v>134915000</v>
      </c>
      <c r="AC34" s="1" t="s">
        <v>171</v>
      </c>
      <c r="AD34" s="1">
        <v>673100000</v>
      </c>
      <c r="AE34" s="1">
        <v>431269000</v>
      </c>
      <c r="AF34" s="1">
        <v>302836000</v>
      </c>
      <c r="AG34" s="1">
        <v>190174000</v>
      </c>
      <c r="AH34" s="1">
        <v>125717000</v>
      </c>
      <c r="AJ34" s="1" t="s">
        <v>171</v>
      </c>
      <c r="AK34" s="1">
        <v>2166800000</v>
      </c>
      <c r="AL34" s="1">
        <v>2064900000</v>
      </c>
      <c r="AM34" s="1">
        <v>1994800000</v>
      </c>
      <c r="AN34" s="1">
        <v>1916475000</v>
      </c>
      <c r="AO34" s="1">
        <v>1854658000</v>
      </c>
      <c r="AQ34" s="1" t="s">
        <v>171</v>
      </c>
      <c r="AR34" s="1">
        <v>2551000000</v>
      </c>
      <c r="AS34" s="1">
        <v>2490000000</v>
      </c>
      <c r="AT34" s="1">
        <v>2456000000</v>
      </c>
      <c r="AU34" s="1">
        <v>2559000000</v>
      </c>
      <c r="AV34" s="1">
        <v>4019000000</v>
      </c>
      <c r="AX34" s="1" t="s">
        <v>171</v>
      </c>
      <c r="AY34" s="1">
        <v>204799000</v>
      </c>
      <c r="AZ34" s="1">
        <v>93056000</v>
      </c>
      <c r="BA34" s="1">
        <v>46474000</v>
      </c>
      <c r="BC34" s="1" t="s">
        <v>171</v>
      </c>
      <c r="BD34" s="1">
        <v>411172000</v>
      </c>
      <c r="BE34" s="1">
        <v>362963000</v>
      </c>
      <c r="BF34" s="1">
        <v>321607000</v>
      </c>
      <c r="BG34" s="1">
        <v>278889000</v>
      </c>
      <c r="BH34" s="1">
        <v>230828000</v>
      </c>
      <c r="BJ34" s="1" t="s">
        <v>171</v>
      </c>
      <c r="BK34" s="1">
        <v>49818000000</v>
      </c>
      <c r="BL34" s="1">
        <v>49301000000</v>
      </c>
      <c r="BM34" s="1">
        <v>51904000000</v>
      </c>
      <c r="BN34" s="1">
        <v>49330000000</v>
      </c>
      <c r="BO34" s="1">
        <v>48005000000</v>
      </c>
      <c r="BQ34" s="1" t="s">
        <v>171</v>
      </c>
      <c r="BR34" s="1">
        <v>502917000</v>
      </c>
      <c r="BS34" s="1">
        <v>464431000</v>
      </c>
      <c r="BT34" s="1">
        <v>433895000</v>
      </c>
      <c r="BU34" s="1">
        <v>343199000</v>
      </c>
      <c r="BV34" s="1">
        <v>261701000</v>
      </c>
      <c r="BX34" s="1" t="s">
        <v>171</v>
      </c>
      <c r="BY34" s="1">
        <v>703509000</v>
      </c>
      <c r="BZ34" s="1">
        <v>545803000</v>
      </c>
      <c r="CA34" s="1">
        <v>430966000</v>
      </c>
      <c r="CB34" s="1">
        <v>398047000</v>
      </c>
      <c r="CC34" s="1">
        <v>406377000</v>
      </c>
      <c r="CE34" s="1" t="s">
        <v>171</v>
      </c>
      <c r="CF34" s="1">
        <v>535404000</v>
      </c>
      <c r="CG34" s="1">
        <v>411486000</v>
      </c>
      <c r="CH34" s="1">
        <v>326947000</v>
      </c>
      <c r="CI34" s="1">
        <v>244091000</v>
      </c>
      <c r="CJ34" s="1">
        <v>200940000</v>
      </c>
      <c r="CL34" s="1" t="s">
        <v>171</v>
      </c>
      <c r="CM34" s="1">
        <v>541130000</v>
      </c>
      <c r="CN34" s="1">
        <v>440221000</v>
      </c>
      <c r="CO34" s="1">
        <v>354586000</v>
      </c>
      <c r="CP34" s="1">
        <v>267360000</v>
      </c>
      <c r="CQ34" s="1">
        <v>187727000</v>
      </c>
      <c r="CS34" s="1" t="s">
        <v>171</v>
      </c>
      <c r="CT34" s="1">
        <v>483455000</v>
      </c>
      <c r="CU34" s="1">
        <v>940584000</v>
      </c>
      <c r="CV34" s="1">
        <v>889152000</v>
      </c>
      <c r="CW34" s="1">
        <v>830950000</v>
      </c>
      <c r="CX34" s="1">
        <v>751086000</v>
      </c>
    </row>
    <row r="35" spans="1:102" x14ac:dyDescent="0.15">
      <c r="A35" s="1" t="s">
        <v>172</v>
      </c>
      <c r="B35" s="1">
        <v>1274900000</v>
      </c>
      <c r="C35" s="1">
        <v>999500000</v>
      </c>
      <c r="D35" s="1">
        <v>808400000</v>
      </c>
      <c r="E35" s="1">
        <v>645300000</v>
      </c>
      <c r="F35" s="1">
        <v>476600000</v>
      </c>
      <c r="H35" s="1" t="s">
        <v>172</v>
      </c>
      <c r="I35" s="1">
        <v>783000000</v>
      </c>
      <c r="J35" s="1">
        <v>570000000</v>
      </c>
      <c r="K35" s="1">
        <v>505900000</v>
      </c>
      <c r="L35" s="1">
        <v>450400000</v>
      </c>
      <c r="M35" s="1">
        <v>385284000</v>
      </c>
      <c r="O35" s="1" t="s">
        <v>172</v>
      </c>
      <c r="P35" s="1">
        <v>383221000</v>
      </c>
      <c r="Q35" s="1">
        <v>229545000</v>
      </c>
      <c r="R35" s="1">
        <v>141627000</v>
      </c>
      <c r="S35" s="1">
        <v>87238000</v>
      </c>
      <c r="T35" s="1">
        <v>54486000</v>
      </c>
      <c r="V35" s="1" t="s">
        <v>172</v>
      </c>
      <c r="W35" s="1">
        <v>147134000</v>
      </c>
      <c r="X35" s="1">
        <v>101055000</v>
      </c>
      <c r="Y35" s="1">
        <v>63423000</v>
      </c>
      <c r="Z35" s="1">
        <v>43537000</v>
      </c>
      <c r="AA35" s="1">
        <v>28788000</v>
      </c>
      <c r="AC35" s="1" t="s">
        <v>172</v>
      </c>
      <c r="AD35" s="1">
        <v>150317000</v>
      </c>
      <c r="AE35" s="1">
        <v>95733000</v>
      </c>
      <c r="AF35" s="1">
        <v>59669000</v>
      </c>
      <c r="AG35" s="1">
        <v>37875000</v>
      </c>
      <c r="AH35" s="1">
        <v>27472000</v>
      </c>
      <c r="AJ35" s="1" t="s">
        <v>172</v>
      </c>
      <c r="AK35" s="1">
        <v>258100000</v>
      </c>
      <c r="AL35" s="1">
        <v>226500000</v>
      </c>
      <c r="AM35" s="1">
        <v>215400000</v>
      </c>
      <c r="AN35" s="1">
        <v>201379000</v>
      </c>
      <c r="AO35" s="1">
        <v>212963000</v>
      </c>
      <c r="AQ35" s="1" t="s">
        <v>172</v>
      </c>
      <c r="AR35" s="1">
        <v>362000000</v>
      </c>
      <c r="AS35" s="1">
        <v>393000000</v>
      </c>
      <c r="AT35" s="1">
        <v>455000000</v>
      </c>
      <c r="AU35" s="1">
        <v>463000000</v>
      </c>
      <c r="AV35" s="1">
        <v>853000000</v>
      </c>
      <c r="AX35" s="1" t="s">
        <v>172</v>
      </c>
      <c r="AY35" s="1">
        <v>85295000</v>
      </c>
      <c r="AZ35" s="1">
        <v>39332000</v>
      </c>
      <c r="BA35" s="1">
        <v>18331000</v>
      </c>
      <c r="BC35" s="1" t="s">
        <v>172</v>
      </c>
      <c r="BD35" s="1">
        <v>89439000</v>
      </c>
      <c r="BE35" s="1">
        <v>79226000</v>
      </c>
      <c r="BF35" s="1">
        <v>69517000</v>
      </c>
      <c r="BG35" s="1">
        <v>66185000</v>
      </c>
      <c r="BH35" s="1">
        <v>51580000</v>
      </c>
      <c r="BJ35" s="1" t="s">
        <v>172</v>
      </c>
      <c r="BK35" s="1">
        <v>17924000000</v>
      </c>
      <c r="BL35" s="1">
        <v>17618000000</v>
      </c>
      <c r="BM35" s="1">
        <v>19238000000</v>
      </c>
      <c r="BN35" s="1">
        <v>18724000000</v>
      </c>
      <c r="BO35" s="1">
        <v>17781000000</v>
      </c>
      <c r="BQ35" s="1" t="s">
        <v>172</v>
      </c>
      <c r="BR35" s="1">
        <v>93307000</v>
      </c>
      <c r="BS35" s="1">
        <v>82571000</v>
      </c>
      <c r="BT35" s="1">
        <v>62615000</v>
      </c>
      <c r="BU35" s="1">
        <v>48461000</v>
      </c>
      <c r="BV35" s="1">
        <v>41848000</v>
      </c>
      <c r="BX35" s="1" t="s">
        <v>172</v>
      </c>
      <c r="BY35" s="1">
        <v>127708000</v>
      </c>
      <c r="BZ35" s="1">
        <v>128931000</v>
      </c>
      <c r="CA35" s="1">
        <v>106801000</v>
      </c>
      <c r="CB35" s="1">
        <v>96534000</v>
      </c>
      <c r="CC35" s="1">
        <v>102172000</v>
      </c>
      <c r="CE35" s="1" t="s">
        <v>172</v>
      </c>
      <c r="CF35" s="1">
        <v>168948000</v>
      </c>
      <c r="CG35" s="1">
        <v>121517000</v>
      </c>
      <c r="CH35" s="1">
        <v>91146000</v>
      </c>
      <c r="CI35" s="1">
        <v>71083000</v>
      </c>
      <c r="CJ35" s="1">
        <v>56910000</v>
      </c>
      <c r="CL35" s="1" t="s">
        <v>172</v>
      </c>
      <c r="CM35" s="1">
        <v>106396000</v>
      </c>
      <c r="CN35" s="1">
        <v>77554000</v>
      </c>
      <c r="CO35" s="1">
        <v>60818000</v>
      </c>
      <c r="CP35" s="1">
        <v>43167000</v>
      </c>
      <c r="CQ35" s="1">
        <v>25588000</v>
      </c>
      <c r="CS35" s="1" t="s">
        <v>172</v>
      </c>
      <c r="CT35" s="1">
        <v>254392000</v>
      </c>
      <c r="CU35" s="1">
        <v>334027000</v>
      </c>
      <c r="CV35" s="1">
        <v>308892000</v>
      </c>
      <c r="CW35" s="1">
        <v>272475000</v>
      </c>
      <c r="CX35" s="1">
        <v>268887000</v>
      </c>
    </row>
    <row r="36" spans="1:102" x14ac:dyDescent="0.15">
      <c r="A36" s="1" t="s">
        <v>173</v>
      </c>
      <c r="B36" s="1">
        <v>2981200000</v>
      </c>
      <c r="C36" s="1">
        <v>2408900000</v>
      </c>
      <c r="D36" s="1">
        <v>2091200000</v>
      </c>
      <c r="E36" s="1">
        <v>1627800000</v>
      </c>
      <c r="F36" s="1">
        <v>1285000000</v>
      </c>
      <c r="H36" s="1" t="s">
        <v>173</v>
      </c>
      <c r="I36" s="1">
        <v>2559200000</v>
      </c>
      <c r="J36" s="1">
        <v>2024400000</v>
      </c>
      <c r="K36" s="1">
        <v>1650300000</v>
      </c>
      <c r="L36" s="1">
        <v>1350800000</v>
      </c>
      <c r="M36" s="1">
        <v>1109646000</v>
      </c>
      <c r="O36" s="1" t="s">
        <v>173</v>
      </c>
      <c r="P36" s="1">
        <v>1068373000</v>
      </c>
      <c r="Q36" s="1">
        <v>644893000</v>
      </c>
      <c r="R36" s="1">
        <v>339786000</v>
      </c>
      <c r="S36" s="1">
        <v>162586000</v>
      </c>
      <c r="T36" s="1">
        <v>64266000</v>
      </c>
      <c r="V36" s="1" t="s">
        <v>173</v>
      </c>
      <c r="W36" s="1">
        <v>509292000</v>
      </c>
      <c r="X36" s="1">
        <v>330004000</v>
      </c>
      <c r="Y36" s="1">
        <v>223599000</v>
      </c>
      <c r="Z36" s="1">
        <v>149137000</v>
      </c>
      <c r="AA36" s="1">
        <v>106127000</v>
      </c>
      <c r="AC36" s="1" t="s">
        <v>173</v>
      </c>
      <c r="AD36" s="1">
        <v>522783000</v>
      </c>
      <c r="AE36" s="1">
        <v>335536000</v>
      </c>
      <c r="AF36" s="1">
        <v>243167000</v>
      </c>
      <c r="AG36" s="1">
        <v>152299000</v>
      </c>
      <c r="AH36" s="1">
        <v>98245000</v>
      </c>
      <c r="AJ36" s="1" t="s">
        <v>173</v>
      </c>
      <c r="AK36" s="1">
        <v>1908700000</v>
      </c>
      <c r="AL36" s="1">
        <v>1838400000</v>
      </c>
      <c r="AM36" s="1">
        <v>1779400000</v>
      </c>
      <c r="AN36" s="1">
        <v>1715096000</v>
      </c>
      <c r="AO36" s="1">
        <v>1641695000</v>
      </c>
      <c r="AQ36" s="1" t="s">
        <v>173</v>
      </c>
      <c r="AR36" s="1">
        <v>2189000000</v>
      </c>
      <c r="AS36" s="1">
        <v>2097000000</v>
      </c>
      <c r="AT36" s="1">
        <v>2001000000</v>
      </c>
      <c r="AU36" s="1">
        <v>2096000000</v>
      </c>
      <c r="AV36" s="1">
        <v>3166000000</v>
      </c>
      <c r="AX36" s="1" t="s">
        <v>173</v>
      </c>
      <c r="AY36" s="1">
        <v>119504000</v>
      </c>
      <c r="AZ36" s="1">
        <v>53724000</v>
      </c>
      <c r="BA36" s="1">
        <v>28143000</v>
      </c>
      <c r="BC36" s="1" t="s">
        <v>173</v>
      </c>
      <c r="BD36" s="1">
        <v>321733000</v>
      </c>
      <c r="BE36" s="1">
        <v>283737000</v>
      </c>
      <c r="BF36" s="1">
        <v>252090000</v>
      </c>
      <c r="BG36" s="1">
        <v>212704000</v>
      </c>
      <c r="BH36" s="1">
        <v>179248000</v>
      </c>
      <c r="BJ36" s="1" t="s">
        <v>173</v>
      </c>
      <c r="BK36" s="1">
        <v>31894000000</v>
      </c>
      <c r="BL36" s="1">
        <v>31683000000</v>
      </c>
      <c r="BM36" s="1">
        <v>32666000000</v>
      </c>
      <c r="BN36" s="1">
        <v>30606000000</v>
      </c>
      <c r="BO36" s="1">
        <v>30224000000</v>
      </c>
      <c r="BQ36" s="1" t="s">
        <v>173</v>
      </c>
      <c r="BR36" s="1">
        <v>409610000</v>
      </c>
      <c r="BS36" s="1">
        <v>381860000</v>
      </c>
      <c r="BT36" s="1">
        <v>371280000</v>
      </c>
      <c r="BU36" s="1">
        <v>294738000</v>
      </c>
      <c r="BV36" s="1">
        <v>219853000</v>
      </c>
      <c r="BX36" s="1" t="s">
        <v>173</v>
      </c>
      <c r="BY36" s="1">
        <v>575801000</v>
      </c>
      <c r="BZ36" s="1">
        <v>416872000</v>
      </c>
      <c r="CA36" s="1">
        <v>324165000</v>
      </c>
      <c r="CB36" s="1">
        <v>301513000</v>
      </c>
      <c r="CC36" s="1">
        <v>304205000</v>
      </c>
      <c r="CE36" s="1" t="s">
        <v>173</v>
      </c>
      <c r="CF36" s="1">
        <v>366456000</v>
      </c>
      <c r="CG36" s="1">
        <v>289969000</v>
      </c>
      <c r="CH36" s="1">
        <v>235801000</v>
      </c>
      <c r="CI36" s="1">
        <v>173008000</v>
      </c>
      <c r="CJ36" s="1">
        <v>144030000</v>
      </c>
      <c r="CL36" s="1" t="s">
        <v>173</v>
      </c>
      <c r="CM36" s="1">
        <v>434734000</v>
      </c>
      <c r="CN36" s="1">
        <v>362667000</v>
      </c>
      <c r="CO36" s="1">
        <v>293768000</v>
      </c>
      <c r="CP36" s="1">
        <v>224193000</v>
      </c>
      <c r="CQ36" s="1">
        <v>162139000</v>
      </c>
      <c r="CS36" s="1" t="s">
        <v>173</v>
      </c>
      <c r="CT36" s="1">
        <v>229063000</v>
      </c>
      <c r="CU36" s="1">
        <v>606557000</v>
      </c>
      <c r="CV36" s="1">
        <v>580260000</v>
      </c>
      <c r="CW36" s="1">
        <v>558475000</v>
      </c>
      <c r="CX36" s="1">
        <v>482199000</v>
      </c>
    </row>
    <row r="37" spans="1:102" x14ac:dyDescent="0.15">
      <c r="A37" s="1" t="s">
        <v>174</v>
      </c>
      <c r="B37" s="1">
        <v>0.70045346679999998</v>
      </c>
      <c r="C37" s="1">
        <v>0.7067539021</v>
      </c>
      <c r="D37" s="1">
        <v>0.72120292450000001</v>
      </c>
      <c r="E37" s="1">
        <v>0.71611455719999995</v>
      </c>
      <c r="F37" s="1">
        <v>0.72945049949999996</v>
      </c>
      <c r="H37" s="1" t="s">
        <v>174</v>
      </c>
      <c r="I37" s="1">
        <v>0.76572317639999998</v>
      </c>
      <c r="J37" s="1">
        <v>0.78029602220000005</v>
      </c>
      <c r="K37" s="1">
        <v>0.76537426949999998</v>
      </c>
      <c r="L37" s="1">
        <v>0.74994448150000004</v>
      </c>
      <c r="M37" s="1">
        <v>0.74227288229999999</v>
      </c>
      <c r="O37" s="1" t="s">
        <v>174</v>
      </c>
      <c r="P37" s="1">
        <v>0.73599987320000004</v>
      </c>
      <c r="Q37" s="1">
        <v>0.73749425349999997</v>
      </c>
      <c r="R37" s="1">
        <v>0.70580977249999999</v>
      </c>
      <c r="S37" s="1">
        <v>0.65080216469999996</v>
      </c>
      <c r="T37" s="1">
        <v>0.54117825379999995</v>
      </c>
      <c r="V37" s="1" t="s">
        <v>174</v>
      </c>
      <c r="W37" s="1">
        <v>0.77585592280000004</v>
      </c>
      <c r="X37" s="1">
        <v>0.76556573459999999</v>
      </c>
      <c r="Y37" s="1">
        <v>0.77903087569999996</v>
      </c>
      <c r="Z37" s="1">
        <v>0.77403801240000003</v>
      </c>
      <c r="AA37" s="1">
        <v>0.78662120589999995</v>
      </c>
      <c r="AC37" s="1" t="s">
        <v>174</v>
      </c>
      <c r="AD37" s="1">
        <v>0.77667954240000003</v>
      </c>
      <c r="AE37" s="1">
        <v>0.77802021480000005</v>
      </c>
      <c r="AF37" s="1">
        <v>0.80296596180000002</v>
      </c>
      <c r="AG37" s="1">
        <v>0.80084028309999999</v>
      </c>
      <c r="AH37" s="1">
        <v>0.78147744539999997</v>
      </c>
      <c r="AJ37" s="1" t="s">
        <v>174</v>
      </c>
      <c r="AK37" s="1">
        <v>0.88088425329999998</v>
      </c>
      <c r="AL37" s="1">
        <v>0.89030945809999995</v>
      </c>
      <c r="AM37" s="1">
        <v>0.89201925010000005</v>
      </c>
      <c r="AN37" s="1">
        <v>0.8949221879</v>
      </c>
      <c r="AO37" s="1">
        <v>0.88517397819999999</v>
      </c>
      <c r="AQ37" s="1" t="s">
        <v>174</v>
      </c>
      <c r="AR37" s="1">
        <v>0.85809486479999997</v>
      </c>
      <c r="AS37" s="1">
        <v>0.84216867470000001</v>
      </c>
      <c r="AT37" s="1">
        <v>0.81473941370000003</v>
      </c>
      <c r="AU37" s="1">
        <v>0.81906994919999998</v>
      </c>
      <c r="AV37" s="1">
        <v>0.78775814879999995</v>
      </c>
      <c r="AX37" s="1" t="s">
        <v>174</v>
      </c>
      <c r="AY37" s="1">
        <v>0.58351847420000003</v>
      </c>
      <c r="AZ37" s="1">
        <v>0.57732977990000001</v>
      </c>
      <c r="BA37" s="1">
        <v>0.60556440160000002</v>
      </c>
      <c r="BC37" s="1" t="s">
        <v>174</v>
      </c>
      <c r="BD37" s="1">
        <v>0.78247789249999999</v>
      </c>
      <c r="BE37" s="1">
        <v>0.78172430800000003</v>
      </c>
      <c r="BF37" s="1">
        <v>0.78384487899999999</v>
      </c>
      <c r="BG37" s="1">
        <v>0.76268336150000005</v>
      </c>
      <c r="BH37" s="1">
        <v>0.77654357360000004</v>
      </c>
      <c r="BJ37" s="1" t="s">
        <v>174</v>
      </c>
      <c r="BK37" s="1">
        <v>0.64021036570000001</v>
      </c>
      <c r="BL37" s="1">
        <v>0.64264416540000002</v>
      </c>
      <c r="BM37" s="1">
        <v>0.62935419240000001</v>
      </c>
      <c r="BN37" s="1">
        <v>0.62043381310000001</v>
      </c>
      <c r="BO37" s="1">
        <v>0.62960108319999997</v>
      </c>
      <c r="BQ37" s="1" t="s">
        <v>174</v>
      </c>
      <c r="BR37" s="1">
        <v>0.81446839140000005</v>
      </c>
      <c r="BS37" s="1">
        <v>0.82221040369999998</v>
      </c>
      <c r="BT37" s="1">
        <v>0.85569089300000001</v>
      </c>
      <c r="BU37" s="1">
        <v>0.85879620860000006</v>
      </c>
      <c r="BV37" s="1">
        <v>0.84009231910000004</v>
      </c>
      <c r="BX37" s="1" t="s">
        <v>174</v>
      </c>
      <c r="BY37" s="1">
        <v>0.81846998400000004</v>
      </c>
      <c r="BZ37" s="1">
        <v>0.76377740689999996</v>
      </c>
      <c r="CA37" s="1">
        <v>0.75218230669999997</v>
      </c>
      <c r="CB37" s="1">
        <v>0.75748090050000005</v>
      </c>
      <c r="CC37" s="1">
        <v>0.74857829060000003</v>
      </c>
      <c r="CE37" s="1" t="s">
        <v>174</v>
      </c>
      <c r="CF37" s="1">
        <v>0.68444763210000004</v>
      </c>
      <c r="CG37" s="1">
        <v>0.70468740129999996</v>
      </c>
      <c r="CH37" s="1">
        <v>0.72122087069999996</v>
      </c>
      <c r="CI37" s="1">
        <v>0.70878483839999995</v>
      </c>
      <c r="CJ37" s="1">
        <v>0.71678112869999999</v>
      </c>
      <c r="CL37" s="1" t="s">
        <v>174</v>
      </c>
      <c r="CM37" s="1">
        <v>0.80338181210000004</v>
      </c>
      <c r="CN37" s="1">
        <v>0.82382939479999995</v>
      </c>
      <c r="CO37" s="1">
        <v>0.82848166590000005</v>
      </c>
      <c r="CP37" s="1">
        <v>0.83854353680000004</v>
      </c>
      <c r="CQ37" s="1">
        <v>0.8636956858</v>
      </c>
      <c r="CS37" s="1" t="s">
        <v>174</v>
      </c>
      <c r="CT37" s="1">
        <v>0.47380418029999999</v>
      </c>
      <c r="CU37" s="1">
        <v>0.64487275990000004</v>
      </c>
      <c r="CV37" s="1">
        <v>0.65259933059999997</v>
      </c>
      <c r="CW37" s="1">
        <v>0.6720921836</v>
      </c>
      <c r="CX37" s="1">
        <v>0.64200238060000003</v>
      </c>
    </row>
    <row r="38" spans="1:102" x14ac:dyDescent="0.15">
      <c r="A38" s="1" t="s">
        <v>175</v>
      </c>
      <c r="B38" s="1">
        <v>1140400000</v>
      </c>
      <c r="C38" s="1">
        <v>768100000</v>
      </c>
      <c r="D38" s="1">
        <v>539500000</v>
      </c>
      <c r="E38" s="1">
        <v>400700000</v>
      </c>
      <c r="F38" s="1">
        <v>347400000</v>
      </c>
      <c r="H38" s="1" t="s">
        <v>175</v>
      </c>
      <c r="I38" s="1">
        <v>424200000</v>
      </c>
      <c r="J38" s="1">
        <v>341400000</v>
      </c>
      <c r="K38" s="1">
        <v>277100000</v>
      </c>
      <c r="L38" s="1">
        <v>244500000</v>
      </c>
      <c r="M38" s="1">
        <v>210614000</v>
      </c>
      <c r="O38" s="1" t="s">
        <v>175</v>
      </c>
      <c r="P38" s="1">
        <v>371283000</v>
      </c>
      <c r="Q38" s="1">
        <v>214670000</v>
      </c>
      <c r="R38" s="1">
        <v>130188000</v>
      </c>
      <c r="S38" s="1">
        <v>84551000</v>
      </c>
      <c r="T38" s="1">
        <v>58887000</v>
      </c>
      <c r="V38" s="1" t="s">
        <v>175</v>
      </c>
      <c r="W38" s="1">
        <v>189408000</v>
      </c>
      <c r="X38" s="1">
        <v>127144000</v>
      </c>
      <c r="Y38" s="1">
        <v>90669000</v>
      </c>
      <c r="Z38" s="1">
        <v>54463000</v>
      </c>
      <c r="AA38" s="1">
        <v>33650000</v>
      </c>
      <c r="AC38" s="1" t="s">
        <v>175</v>
      </c>
      <c r="AD38" s="1">
        <v>174653000</v>
      </c>
      <c r="AE38" s="1">
        <v>97879000</v>
      </c>
      <c r="AF38" s="1">
        <v>61969000</v>
      </c>
      <c r="AG38" s="1">
        <v>39379000</v>
      </c>
      <c r="AH38" s="1">
        <v>33561000</v>
      </c>
      <c r="AJ38" s="1" t="s">
        <v>175</v>
      </c>
      <c r="AK38" s="1">
        <v>292700000</v>
      </c>
      <c r="AL38" s="1">
        <v>252800000</v>
      </c>
      <c r="AM38" s="1">
        <v>232300000</v>
      </c>
      <c r="AN38" s="1">
        <v>205686000</v>
      </c>
      <c r="AO38" s="1">
        <v>184798000</v>
      </c>
      <c r="AQ38" s="1" t="s">
        <v>175</v>
      </c>
      <c r="AR38" s="1">
        <v>267000000</v>
      </c>
      <c r="AS38" s="1">
        <v>328000000</v>
      </c>
      <c r="AT38" s="1">
        <v>420000000</v>
      </c>
      <c r="AU38" s="1">
        <v>455000000</v>
      </c>
      <c r="AV38" s="1">
        <v>823000000</v>
      </c>
      <c r="AX38" s="1" t="s">
        <v>175</v>
      </c>
      <c r="AY38" s="1">
        <v>136274000</v>
      </c>
      <c r="AZ38" s="1">
        <v>62444000</v>
      </c>
      <c r="BA38" s="1">
        <v>36683000</v>
      </c>
      <c r="BC38" s="1" t="s">
        <v>175</v>
      </c>
      <c r="BD38" s="1">
        <v>81289000</v>
      </c>
      <c r="BE38" s="1">
        <v>72548000</v>
      </c>
      <c r="BF38" s="1">
        <v>68239000</v>
      </c>
      <c r="BG38" s="1">
        <v>53255000</v>
      </c>
      <c r="BH38" s="1">
        <v>42816000</v>
      </c>
      <c r="BJ38" s="1" t="s">
        <v>175</v>
      </c>
      <c r="BK38" s="1">
        <v>6549000000</v>
      </c>
      <c r="BL38" s="1">
        <v>6347000000</v>
      </c>
      <c r="BM38" s="1">
        <v>6577000000</v>
      </c>
      <c r="BN38" s="1">
        <v>6332000000</v>
      </c>
      <c r="BO38" s="1">
        <v>6059000000</v>
      </c>
      <c r="BQ38" s="1" t="s">
        <v>175</v>
      </c>
      <c r="BR38" s="1">
        <v>142121000</v>
      </c>
      <c r="BS38" s="1">
        <v>95426000</v>
      </c>
      <c r="BT38" s="1">
        <v>72520000</v>
      </c>
      <c r="BU38" s="1">
        <v>57112000</v>
      </c>
      <c r="BV38" s="1">
        <v>42389000</v>
      </c>
      <c r="BX38" s="1" t="s">
        <v>175</v>
      </c>
      <c r="BY38" s="1">
        <v>111415000</v>
      </c>
      <c r="BZ38" s="1">
        <v>119281000</v>
      </c>
      <c r="CA38" s="1">
        <v>76759000</v>
      </c>
      <c r="CB38" s="1">
        <v>58320000</v>
      </c>
      <c r="CC38" s="1">
        <v>52885000</v>
      </c>
      <c r="CE38" s="1" t="s">
        <v>175</v>
      </c>
      <c r="CF38" s="1">
        <v>160779000</v>
      </c>
      <c r="CG38" s="1">
        <v>108568000</v>
      </c>
      <c r="CH38" s="1">
        <v>79364000</v>
      </c>
      <c r="CI38" s="1">
        <v>67743000</v>
      </c>
      <c r="CJ38" s="1">
        <v>50938000</v>
      </c>
      <c r="CL38" s="1" t="s">
        <v>175</v>
      </c>
      <c r="CM38" s="1">
        <v>116432000</v>
      </c>
      <c r="CN38" s="1">
        <v>101687000</v>
      </c>
      <c r="CO38" s="1">
        <v>87064000</v>
      </c>
      <c r="CP38" s="1">
        <v>76698000</v>
      </c>
      <c r="CQ38" s="1">
        <v>57673000</v>
      </c>
      <c r="CS38" s="1" t="s">
        <v>175</v>
      </c>
      <c r="CT38" s="1">
        <v>166893000</v>
      </c>
      <c r="CU38" s="1">
        <v>252771000</v>
      </c>
      <c r="CV38" s="1">
        <v>271326000</v>
      </c>
      <c r="CW38" s="1">
        <v>254142000</v>
      </c>
      <c r="CX38" s="1">
        <v>243273000</v>
      </c>
    </row>
    <row r="39" spans="1:102" x14ac:dyDescent="0.15">
      <c r="A39" s="1" t="s">
        <v>176</v>
      </c>
      <c r="B39" s="1">
        <v>391100000</v>
      </c>
      <c r="C39" s="1">
        <v>299600000</v>
      </c>
      <c r="D39" s="1">
        <v>261800000</v>
      </c>
      <c r="E39" s="1">
        <v>257800000</v>
      </c>
      <c r="F39" s="1">
        <v>198300000</v>
      </c>
      <c r="H39" s="1" t="s">
        <v>176</v>
      </c>
      <c r="I39" s="1">
        <v>143500000</v>
      </c>
      <c r="J39" s="1">
        <v>119500000</v>
      </c>
      <c r="K39" s="1">
        <v>102100000</v>
      </c>
      <c r="L39" s="1">
        <v>93000000</v>
      </c>
      <c r="M39" s="1">
        <v>87862000</v>
      </c>
      <c r="O39" s="1" t="s">
        <v>176</v>
      </c>
      <c r="P39" s="1">
        <v>223092000</v>
      </c>
      <c r="Q39" s="1">
        <v>121436000</v>
      </c>
      <c r="R39" s="1">
        <v>89068000</v>
      </c>
      <c r="S39" s="1">
        <v>42217000</v>
      </c>
      <c r="T39" s="1">
        <v>32542000</v>
      </c>
      <c r="V39" s="1" t="s">
        <v>176</v>
      </c>
      <c r="W39" s="1">
        <v>119503000</v>
      </c>
      <c r="X39" s="1">
        <v>91753000</v>
      </c>
      <c r="Y39" s="1">
        <v>81578000</v>
      </c>
      <c r="Z39" s="1">
        <v>85179000</v>
      </c>
      <c r="AA39" s="1">
        <v>20308000</v>
      </c>
      <c r="AC39" s="1" t="s">
        <v>176</v>
      </c>
      <c r="AD39" s="1">
        <v>96535000</v>
      </c>
      <c r="AE39" s="1">
        <v>73632000</v>
      </c>
      <c r="AF39" s="1">
        <v>46598000</v>
      </c>
      <c r="AG39" s="1">
        <v>31135000</v>
      </c>
      <c r="AH39" s="1">
        <v>20521000</v>
      </c>
      <c r="AJ39" s="1" t="s">
        <v>176</v>
      </c>
      <c r="AK39" s="1">
        <v>110700000</v>
      </c>
      <c r="AL39" s="1">
        <v>111500000</v>
      </c>
      <c r="AM39" s="1">
        <v>104600000</v>
      </c>
      <c r="AN39" s="1">
        <v>85681000</v>
      </c>
      <c r="AO39" s="1">
        <v>88701000</v>
      </c>
      <c r="AQ39" s="1" t="s">
        <v>176</v>
      </c>
      <c r="AR39" s="1">
        <v>215000000</v>
      </c>
      <c r="AS39" s="1">
        <v>368000000</v>
      </c>
      <c r="AT39" s="1">
        <v>-371000000</v>
      </c>
      <c r="AU39" s="1">
        <v>-265000000</v>
      </c>
      <c r="AV39" s="1">
        <v>564000000</v>
      </c>
      <c r="AX39" s="1" t="s">
        <v>176</v>
      </c>
      <c r="AY39" s="1">
        <v>93504000</v>
      </c>
      <c r="AZ39" s="1">
        <v>29059000</v>
      </c>
      <c r="BA39" s="1">
        <v>15122000</v>
      </c>
      <c r="BC39" s="1" t="s">
        <v>176</v>
      </c>
      <c r="BD39" s="1">
        <v>76274000</v>
      </c>
      <c r="BE39" s="1">
        <v>46570000</v>
      </c>
      <c r="BF39" s="1">
        <v>40765000</v>
      </c>
      <c r="BG39" s="1">
        <v>39049000</v>
      </c>
      <c r="BH39" s="1">
        <v>35334000</v>
      </c>
      <c r="BJ39" s="1" t="s">
        <v>176</v>
      </c>
      <c r="BK39" s="1">
        <v>2152000000</v>
      </c>
      <c r="BL39" s="1">
        <v>1929000000</v>
      </c>
      <c r="BM39" s="1">
        <v>1868000000</v>
      </c>
      <c r="BN39" s="1">
        <v>2103000000</v>
      </c>
      <c r="BO39" s="1">
        <v>1983000000</v>
      </c>
      <c r="BQ39" s="1" t="s">
        <v>176</v>
      </c>
      <c r="BR39" s="1">
        <v>71425000</v>
      </c>
      <c r="BS39" s="1">
        <v>60429000</v>
      </c>
      <c r="BT39" s="1">
        <v>52308000</v>
      </c>
      <c r="BU39" s="1">
        <v>42044000</v>
      </c>
      <c r="BV39" s="1">
        <v>30399000</v>
      </c>
      <c r="BX39" s="1" t="s">
        <v>176</v>
      </c>
      <c r="BY39" s="1">
        <v>92219000</v>
      </c>
      <c r="BZ39" s="1">
        <v>161983000</v>
      </c>
      <c r="CA39" s="1">
        <v>91778000</v>
      </c>
      <c r="CB39" s="1">
        <v>64114000</v>
      </c>
      <c r="CC39" s="1">
        <v>49232000</v>
      </c>
      <c r="CE39" s="1" t="s">
        <v>176</v>
      </c>
      <c r="CF39" s="1">
        <v>78289000</v>
      </c>
      <c r="CG39" s="1">
        <v>59519000</v>
      </c>
      <c r="CH39" s="1">
        <v>44710000</v>
      </c>
      <c r="CI39" s="1">
        <v>34993000</v>
      </c>
      <c r="CJ39" s="1">
        <v>30293000</v>
      </c>
      <c r="CL39" s="1" t="s">
        <v>176</v>
      </c>
      <c r="CM39" s="1">
        <v>89912000</v>
      </c>
      <c r="CN39" s="1">
        <v>73136000</v>
      </c>
      <c r="CO39" s="1">
        <v>69468000</v>
      </c>
      <c r="CP39" s="1">
        <v>46732000</v>
      </c>
      <c r="CQ39" s="1">
        <v>28927000</v>
      </c>
      <c r="CS39" s="1" t="s">
        <v>176</v>
      </c>
      <c r="CT39" s="1">
        <v>121134000</v>
      </c>
      <c r="CU39" s="1">
        <v>101452000</v>
      </c>
      <c r="CV39" s="1">
        <v>111881000</v>
      </c>
      <c r="CW39" s="1">
        <v>105773000</v>
      </c>
      <c r="CX39" s="1">
        <v>125597000</v>
      </c>
    </row>
    <row r="40" spans="1:102" x14ac:dyDescent="0.15">
      <c r="A40" s="1" t="s">
        <v>177</v>
      </c>
      <c r="B40" s="1">
        <v>1753800000</v>
      </c>
      <c r="C40" s="1">
        <v>1520200000</v>
      </c>
      <c r="D40" s="1">
        <v>1344000000</v>
      </c>
      <c r="E40" s="1">
        <v>1098400000</v>
      </c>
      <c r="F40" s="1">
        <v>919100000</v>
      </c>
      <c r="H40" s="1" t="s">
        <v>177</v>
      </c>
      <c r="I40" s="1">
        <v>1345700000</v>
      </c>
      <c r="J40" s="1">
        <v>1071900000</v>
      </c>
      <c r="K40" s="1">
        <v>926900000</v>
      </c>
      <c r="L40" s="1">
        <v>782300000</v>
      </c>
      <c r="M40" s="1">
        <v>701026000</v>
      </c>
      <c r="O40" s="1" t="s">
        <v>177</v>
      </c>
      <c r="P40" s="1">
        <v>616546000</v>
      </c>
      <c r="Q40" s="1">
        <v>401316000</v>
      </c>
      <c r="R40" s="1">
        <v>266595000</v>
      </c>
      <c r="S40" s="1">
        <v>172682000</v>
      </c>
      <c r="T40" s="1">
        <v>104277000</v>
      </c>
      <c r="V40" s="1" t="s">
        <v>177</v>
      </c>
      <c r="W40" s="1">
        <v>328065000</v>
      </c>
      <c r="X40" s="1">
        <v>217875000</v>
      </c>
      <c r="Y40" s="1">
        <v>159298000</v>
      </c>
      <c r="Z40" s="1">
        <v>94394000</v>
      </c>
      <c r="AA40" s="1">
        <v>61899000</v>
      </c>
      <c r="AC40" s="1" t="s">
        <v>177</v>
      </c>
      <c r="AD40" s="1">
        <v>459407000</v>
      </c>
      <c r="AE40" s="1">
        <v>277981000</v>
      </c>
      <c r="AF40" s="1">
        <v>169913000</v>
      </c>
      <c r="AG40" s="1">
        <v>116409000</v>
      </c>
      <c r="AH40" s="1">
        <v>79236000</v>
      </c>
      <c r="AJ40" s="1" t="s">
        <v>177</v>
      </c>
      <c r="AK40" s="1">
        <v>597800000</v>
      </c>
      <c r="AL40" s="1">
        <v>569900000</v>
      </c>
      <c r="AM40" s="1">
        <v>552000000</v>
      </c>
      <c r="AN40" s="1">
        <v>500854000</v>
      </c>
      <c r="AO40" s="1">
        <v>433427000</v>
      </c>
      <c r="AQ40" s="1" t="s">
        <v>177</v>
      </c>
      <c r="AR40" s="1">
        <v>576000000</v>
      </c>
      <c r="AS40" s="1">
        <v>701000000</v>
      </c>
      <c r="AT40" s="1">
        <v>1493000000</v>
      </c>
      <c r="AU40" s="1">
        <v>1593000000</v>
      </c>
      <c r="AV40" s="1">
        <v>1459000000</v>
      </c>
      <c r="AX40" s="1" t="s">
        <v>177</v>
      </c>
      <c r="AY40" s="1">
        <v>160576000</v>
      </c>
      <c r="AZ40" s="1">
        <v>77740000</v>
      </c>
      <c r="BA40" s="1">
        <v>51322000</v>
      </c>
      <c r="BC40" s="1" t="s">
        <v>177</v>
      </c>
      <c r="BD40" s="1">
        <v>76487000</v>
      </c>
      <c r="BE40" s="1">
        <v>67965000</v>
      </c>
      <c r="BF40" s="1">
        <v>70833000</v>
      </c>
      <c r="BG40" s="1">
        <v>70039000</v>
      </c>
      <c r="BH40" s="1">
        <v>63855000</v>
      </c>
      <c r="BJ40" s="1" t="s">
        <v>177</v>
      </c>
      <c r="BK40" s="1">
        <v>9259000000</v>
      </c>
      <c r="BL40" s="1">
        <v>9169000000</v>
      </c>
      <c r="BM40" s="1">
        <v>9571000000</v>
      </c>
      <c r="BN40" s="1">
        <v>9242000000</v>
      </c>
      <c r="BO40" s="1">
        <v>9184000000</v>
      </c>
      <c r="BQ40" s="1" t="s">
        <v>177</v>
      </c>
      <c r="BR40" s="1">
        <v>274401000</v>
      </c>
      <c r="BS40" s="1">
        <v>219999000</v>
      </c>
      <c r="BT40" s="1">
        <v>184168000</v>
      </c>
      <c r="BU40" s="1">
        <v>148290000</v>
      </c>
      <c r="BV40" s="1">
        <v>126739000</v>
      </c>
      <c r="BX40" s="1" t="s">
        <v>177</v>
      </c>
      <c r="BY40" s="1">
        <v>245487000</v>
      </c>
      <c r="BZ40" s="1">
        <v>266175000</v>
      </c>
      <c r="CA40" s="1">
        <v>178886000</v>
      </c>
      <c r="CB40" s="1">
        <v>145350000</v>
      </c>
      <c r="CC40" s="1">
        <v>129971000</v>
      </c>
      <c r="CE40" s="1" t="s">
        <v>177</v>
      </c>
      <c r="CF40" s="1">
        <v>247453000</v>
      </c>
      <c r="CG40" s="1">
        <v>195981000</v>
      </c>
      <c r="CH40" s="1">
        <v>157722000</v>
      </c>
      <c r="CI40" s="1">
        <v>123310000</v>
      </c>
      <c r="CJ40" s="1">
        <v>111593000</v>
      </c>
      <c r="CL40" s="1" t="s">
        <v>177</v>
      </c>
      <c r="CM40" s="1">
        <v>270158000</v>
      </c>
      <c r="CN40" s="1">
        <v>224277000</v>
      </c>
      <c r="CO40" s="1">
        <v>228035000</v>
      </c>
      <c r="CP40" s="1">
        <v>173344000</v>
      </c>
      <c r="CQ40" s="1">
        <v>116299000</v>
      </c>
      <c r="CS40" s="1" t="s">
        <v>177</v>
      </c>
      <c r="CT40" s="1">
        <v>260213000</v>
      </c>
      <c r="CU40" s="1">
        <v>380998000</v>
      </c>
      <c r="CV40" s="1">
        <v>396822000</v>
      </c>
      <c r="CW40" s="1">
        <v>380962000</v>
      </c>
      <c r="CX40" s="1">
        <v>371935000</v>
      </c>
    </row>
    <row r="41" spans="1:102" x14ac:dyDescent="0.15">
      <c r="A41" s="1" t="s">
        <v>178</v>
      </c>
      <c r="B41" s="1">
        <v>2144900000</v>
      </c>
      <c r="C41" s="1">
        <v>1819800000</v>
      </c>
      <c r="D41" s="1">
        <v>1605800000</v>
      </c>
      <c r="E41" s="1">
        <v>1356200000</v>
      </c>
      <c r="F41" s="1">
        <v>1117400000</v>
      </c>
      <c r="H41" s="1" t="s">
        <v>178</v>
      </c>
      <c r="I41" s="1">
        <v>1489200000</v>
      </c>
      <c r="J41" s="1">
        <v>1191400000</v>
      </c>
      <c r="K41" s="1">
        <v>1029000000</v>
      </c>
      <c r="L41" s="1">
        <v>875300000</v>
      </c>
      <c r="M41" s="1">
        <v>788888000</v>
      </c>
      <c r="O41" s="1" t="s">
        <v>178</v>
      </c>
      <c r="P41" s="1">
        <v>839638000</v>
      </c>
      <c r="Q41" s="1">
        <v>522752000</v>
      </c>
      <c r="R41" s="1">
        <v>355663000</v>
      </c>
      <c r="S41" s="1">
        <v>214899000</v>
      </c>
      <c r="T41" s="1">
        <v>136819000</v>
      </c>
      <c r="V41" s="1" t="s">
        <v>178</v>
      </c>
      <c r="W41" s="1">
        <v>447568000</v>
      </c>
      <c r="X41" s="1">
        <v>309628000</v>
      </c>
      <c r="Y41" s="1">
        <v>240876000</v>
      </c>
      <c r="Z41" s="1">
        <v>179573000</v>
      </c>
      <c r="AA41" s="1">
        <v>82207000</v>
      </c>
      <c r="AC41" s="1" t="s">
        <v>178</v>
      </c>
      <c r="AD41" s="1">
        <v>555942000</v>
      </c>
      <c r="AE41" s="1">
        <v>351613000</v>
      </c>
      <c r="AF41" s="1">
        <v>216511000</v>
      </c>
      <c r="AG41" s="1">
        <v>147544000</v>
      </c>
      <c r="AH41" s="1">
        <v>99757000</v>
      </c>
      <c r="AJ41" s="1" t="s">
        <v>178</v>
      </c>
      <c r="AK41" s="1">
        <v>708500000</v>
      </c>
      <c r="AL41" s="1">
        <v>681400000</v>
      </c>
      <c r="AM41" s="1">
        <v>656600000</v>
      </c>
      <c r="AN41" s="1">
        <v>586535000</v>
      </c>
      <c r="AO41" s="1">
        <v>522128000</v>
      </c>
      <c r="AQ41" s="1" t="s">
        <v>178</v>
      </c>
      <c r="AR41" s="1">
        <v>791000000</v>
      </c>
      <c r="AS41" s="1">
        <v>1069000000</v>
      </c>
      <c r="AT41" s="1">
        <v>1122000000</v>
      </c>
      <c r="AU41" s="1">
        <v>1328000000</v>
      </c>
      <c r="AV41" s="1">
        <v>2023000000</v>
      </c>
      <c r="AX41" s="1" t="s">
        <v>178</v>
      </c>
      <c r="AY41" s="1">
        <v>254080000</v>
      </c>
      <c r="AZ41" s="1">
        <v>106799000</v>
      </c>
      <c r="BA41" s="1">
        <v>66444000</v>
      </c>
      <c r="BC41" s="1" t="s">
        <v>178</v>
      </c>
      <c r="BD41" s="1">
        <v>152761000</v>
      </c>
      <c r="BE41" s="1">
        <v>114535000</v>
      </c>
      <c r="BF41" s="1">
        <v>111598000</v>
      </c>
      <c r="BG41" s="1">
        <v>109088000</v>
      </c>
      <c r="BH41" s="1">
        <v>99189000</v>
      </c>
      <c r="BJ41" s="1" t="s">
        <v>178</v>
      </c>
      <c r="BK41" s="1">
        <v>11411000000</v>
      </c>
      <c r="BL41" s="1">
        <v>11098000000</v>
      </c>
      <c r="BM41" s="1">
        <v>11439000000</v>
      </c>
      <c r="BN41" s="1">
        <v>11345000000</v>
      </c>
      <c r="BO41" s="1">
        <v>11167000000</v>
      </c>
      <c r="BQ41" s="1" t="s">
        <v>178</v>
      </c>
      <c r="BR41" s="1">
        <v>345826000</v>
      </c>
      <c r="BS41" s="1">
        <v>280428000</v>
      </c>
      <c r="BT41" s="1">
        <v>236476000</v>
      </c>
      <c r="BU41" s="1">
        <v>190334000</v>
      </c>
      <c r="BV41" s="1">
        <v>157138000</v>
      </c>
      <c r="BX41" s="1" t="s">
        <v>178</v>
      </c>
      <c r="BY41" s="1">
        <v>337706000</v>
      </c>
      <c r="BZ41" s="1">
        <v>428158000</v>
      </c>
      <c r="CA41" s="1">
        <v>270664000</v>
      </c>
      <c r="CB41" s="1">
        <v>209464000</v>
      </c>
      <c r="CC41" s="1">
        <v>179203000</v>
      </c>
      <c r="CE41" s="1" t="s">
        <v>178</v>
      </c>
      <c r="CF41" s="1">
        <v>325742000</v>
      </c>
      <c r="CG41" s="1">
        <v>255500000</v>
      </c>
      <c r="CH41" s="1">
        <v>202432000</v>
      </c>
      <c r="CI41" s="1">
        <v>158303000</v>
      </c>
      <c r="CJ41" s="1">
        <v>141886000</v>
      </c>
      <c r="CL41" s="1" t="s">
        <v>178</v>
      </c>
      <c r="CM41" s="1">
        <v>360070000</v>
      </c>
      <c r="CN41" s="1">
        <v>297413000</v>
      </c>
      <c r="CO41" s="1">
        <v>297503000</v>
      </c>
      <c r="CP41" s="1">
        <v>220076000</v>
      </c>
      <c r="CQ41" s="1">
        <v>145226000</v>
      </c>
      <c r="CS41" s="1" t="s">
        <v>178</v>
      </c>
      <c r="CT41" s="1">
        <v>381347000</v>
      </c>
      <c r="CU41" s="1">
        <v>482450000</v>
      </c>
      <c r="CV41" s="1">
        <v>508703000</v>
      </c>
      <c r="CW41" s="1">
        <v>486735000</v>
      </c>
      <c r="CX41" s="1">
        <v>497532000</v>
      </c>
    </row>
    <row r="42" spans="1:102" x14ac:dyDescent="0.15">
      <c r="A42" s="1" t="s">
        <v>179</v>
      </c>
      <c r="B42" s="1">
        <v>0</v>
      </c>
      <c r="C42" s="1">
        <v>0</v>
      </c>
      <c r="D42" s="1">
        <v>0</v>
      </c>
      <c r="E42" s="1">
        <v>0</v>
      </c>
      <c r="F42" s="1">
        <v>0</v>
      </c>
      <c r="H42" s="1" t="s">
        <v>179</v>
      </c>
      <c r="I42" s="1">
        <v>0</v>
      </c>
      <c r="J42" s="1">
        <v>0</v>
      </c>
      <c r="K42" s="1">
        <v>0</v>
      </c>
      <c r="L42" s="1">
        <v>0</v>
      </c>
      <c r="M42" s="1">
        <v>0</v>
      </c>
      <c r="O42" s="1" t="s">
        <v>179</v>
      </c>
      <c r="P42" s="1">
        <v>0</v>
      </c>
      <c r="Q42" s="1">
        <v>0</v>
      </c>
      <c r="R42" s="1">
        <v>0</v>
      </c>
      <c r="S42" s="1">
        <v>0</v>
      </c>
      <c r="T42" s="1">
        <v>0</v>
      </c>
      <c r="V42" s="1" t="s">
        <v>179</v>
      </c>
      <c r="W42" s="1">
        <v>0</v>
      </c>
      <c r="X42" s="1">
        <v>0</v>
      </c>
      <c r="Y42" s="1">
        <v>0</v>
      </c>
      <c r="Z42" s="1">
        <v>0</v>
      </c>
      <c r="AA42" s="1">
        <v>0</v>
      </c>
      <c r="AC42" s="1" t="s">
        <v>179</v>
      </c>
      <c r="AD42" s="1">
        <v>0</v>
      </c>
      <c r="AE42" s="1">
        <v>0</v>
      </c>
      <c r="AF42" s="1">
        <v>0</v>
      </c>
      <c r="AG42" s="1">
        <v>0</v>
      </c>
      <c r="AH42" s="1">
        <v>0</v>
      </c>
      <c r="AJ42" s="1" t="s">
        <v>179</v>
      </c>
      <c r="AK42" s="1">
        <v>0</v>
      </c>
      <c r="AL42" s="1">
        <v>0</v>
      </c>
      <c r="AM42" s="1">
        <v>8700000</v>
      </c>
      <c r="AN42" s="1">
        <v>9101000</v>
      </c>
      <c r="AO42" s="1">
        <v>10852000</v>
      </c>
      <c r="AQ42" s="1" t="s">
        <v>179</v>
      </c>
      <c r="AR42" s="1">
        <v>74000000</v>
      </c>
      <c r="AS42" s="1">
        <v>114000000</v>
      </c>
      <c r="AT42" s="1">
        <v>301000000</v>
      </c>
      <c r="AU42" s="1">
        <v>-186000000</v>
      </c>
      <c r="AV42" s="1">
        <v>147000000</v>
      </c>
      <c r="AX42" s="1" t="s">
        <v>179</v>
      </c>
      <c r="AY42" s="1">
        <v>0</v>
      </c>
      <c r="AZ42" s="1">
        <v>0</v>
      </c>
      <c r="BA42" s="1">
        <v>0</v>
      </c>
      <c r="BC42" s="1" t="s">
        <v>179</v>
      </c>
      <c r="BD42" s="1">
        <v>0</v>
      </c>
      <c r="BE42" s="1">
        <v>0</v>
      </c>
      <c r="BF42" s="1">
        <v>0</v>
      </c>
      <c r="BG42" s="1">
        <v>0</v>
      </c>
      <c r="BH42" s="1">
        <v>0</v>
      </c>
      <c r="BJ42" s="1" t="s">
        <v>179</v>
      </c>
      <c r="BK42" s="1">
        <v>215000000</v>
      </c>
      <c r="BL42" s="1">
        <v>618000000</v>
      </c>
      <c r="BM42" s="1">
        <v>431000000</v>
      </c>
      <c r="BN42" s="1">
        <v>620000000</v>
      </c>
      <c r="BO42" s="1">
        <v>1025000000</v>
      </c>
      <c r="BQ42" s="1" t="s">
        <v>179</v>
      </c>
      <c r="BR42" s="1">
        <v>0</v>
      </c>
      <c r="BS42" s="1">
        <v>0</v>
      </c>
      <c r="BT42" s="1">
        <v>0</v>
      </c>
      <c r="BU42" s="1">
        <v>0</v>
      </c>
      <c r="BV42" s="1">
        <v>0</v>
      </c>
      <c r="BX42" s="1" t="s">
        <v>179</v>
      </c>
      <c r="BY42" s="1">
        <v>34744000</v>
      </c>
      <c r="BZ42" s="1">
        <v>40280000</v>
      </c>
      <c r="CA42" s="1">
        <v>47686000</v>
      </c>
      <c r="CB42" s="1">
        <v>50498000</v>
      </c>
      <c r="CC42" s="1">
        <v>51947000</v>
      </c>
      <c r="CE42" s="1" t="s">
        <v>179</v>
      </c>
      <c r="CF42" s="1">
        <v>0</v>
      </c>
      <c r="CG42" s="1">
        <v>0</v>
      </c>
      <c r="CH42" s="1">
        <v>0</v>
      </c>
      <c r="CI42" s="1">
        <v>0</v>
      </c>
      <c r="CJ42" s="1">
        <v>0</v>
      </c>
      <c r="CL42" s="1" t="s">
        <v>179</v>
      </c>
      <c r="CM42" s="1">
        <v>0</v>
      </c>
      <c r="CN42" s="1">
        <v>0</v>
      </c>
      <c r="CO42" s="1">
        <v>0</v>
      </c>
      <c r="CP42" s="1">
        <v>0</v>
      </c>
      <c r="CQ42" s="1">
        <v>0</v>
      </c>
      <c r="CS42" s="1" t="s">
        <v>179</v>
      </c>
      <c r="CT42" s="1">
        <v>0</v>
      </c>
      <c r="CU42" s="1">
        <v>0</v>
      </c>
      <c r="CV42" s="1">
        <v>0</v>
      </c>
      <c r="CW42" s="1">
        <v>0</v>
      </c>
      <c r="CX42" s="1">
        <v>0</v>
      </c>
    </row>
    <row r="43" spans="1:102" x14ac:dyDescent="0.15">
      <c r="A43" s="1" t="s">
        <v>180</v>
      </c>
      <c r="B43" s="1">
        <v>3285300000</v>
      </c>
      <c r="C43" s="1">
        <v>2587900000</v>
      </c>
      <c r="D43" s="1">
        <v>2145300000</v>
      </c>
      <c r="E43" s="1">
        <v>1756900000</v>
      </c>
      <c r="F43" s="1">
        <v>1464800000</v>
      </c>
      <c r="H43" s="1" t="s">
        <v>180</v>
      </c>
      <c r="I43" s="1">
        <v>1913400000</v>
      </c>
      <c r="J43" s="1">
        <v>1532800000</v>
      </c>
      <c r="K43" s="1">
        <v>1306100000</v>
      </c>
      <c r="L43" s="1">
        <v>1119800000</v>
      </c>
      <c r="M43" s="1">
        <v>999502000</v>
      </c>
      <c r="O43" s="1" t="s">
        <v>180</v>
      </c>
      <c r="P43" s="1">
        <v>1210921000</v>
      </c>
      <c r="Q43" s="1">
        <v>737422000</v>
      </c>
      <c r="R43" s="1">
        <v>485851000</v>
      </c>
      <c r="S43" s="1">
        <v>299450000</v>
      </c>
      <c r="T43" s="1">
        <v>195706000</v>
      </c>
      <c r="V43" s="1" t="s">
        <v>180</v>
      </c>
      <c r="W43" s="1">
        <v>636976000</v>
      </c>
      <c r="X43" s="1">
        <v>436772000</v>
      </c>
      <c r="Y43" s="1">
        <v>331545000</v>
      </c>
      <c r="Z43" s="1">
        <v>234036000</v>
      </c>
      <c r="AA43" s="1">
        <v>115857000</v>
      </c>
      <c r="AC43" s="1" t="s">
        <v>180</v>
      </c>
      <c r="AD43" s="1">
        <v>730595000</v>
      </c>
      <c r="AE43" s="1">
        <v>449492000</v>
      </c>
      <c r="AF43" s="1">
        <v>278480000</v>
      </c>
      <c r="AG43" s="1">
        <v>186923000</v>
      </c>
      <c r="AH43" s="1">
        <v>133318000</v>
      </c>
      <c r="AJ43" s="1" t="s">
        <v>180</v>
      </c>
      <c r="AK43" s="1">
        <v>1001200000</v>
      </c>
      <c r="AL43" s="1">
        <v>934200000</v>
      </c>
      <c r="AM43" s="1">
        <v>897600000</v>
      </c>
      <c r="AN43" s="1">
        <v>801322000</v>
      </c>
      <c r="AO43" s="1">
        <v>717778000</v>
      </c>
      <c r="AQ43" s="1" t="s">
        <v>180</v>
      </c>
      <c r="AR43" s="1">
        <v>1132000000</v>
      </c>
      <c r="AS43" s="1">
        <v>1511000000</v>
      </c>
      <c r="AT43" s="1">
        <v>1843000000</v>
      </c>
      <c r="AU43" s="1">
        <v>1597000000</v>
      </c>
      <c r="AV43" s="1">
        <v>2993000000</v>
      </c>
      <c r="AX43" s="1" t="s">
        <v>180</v>
      </c>
      <c r="AY43" s="1">
        <v>390354000</v>
      </c>
      <c r="AZ43" s="1">
        <v>169243000</v>
      </c>
      <c r="BA43" s="1">
        <v>103127000</v>
      </c>
      <c r="BC43" s="1" t="s">
        <v>180</v>
      </c>
      <c r="BD43" s="1">
        <v>234050000</v>
      </c>
      <c r="BE43" s="1">
        <v>187083000</v>
      </c>
      <c r="BF43" s="1">
        <v>179837000</v>
      </c>
      <c r="BG43" s="1">
        <v>162343000</v>
      </c>
      <c r="BH43" s="1">
        <v>142005000</v>
      </c>
      <c r="BJ43" s="1" t="s">
        <v>180</v>
      </c>
      <c r="BK43" s="1">
        <v>18175000000</v>
      </c>
      <c r="BL43" s="1">
        <v>18063000000</v>
      </c>
      <c r="BM43" s="1">
        <v>18447000000</v>
      </c>
      <c r="BN43" s="1">
        <v>18297000000</v>
      </c>
      <c r="BO43" s="1">
        <v>18251000000</v>
      </c>
      <c r="BQ43" s="1" t="s">
        <v>180</v>
      </c>
      <c r="BR43" s="1">
        <v>487947000</v>
      </c>
      <c r="BS43" s="1">
        <v>375854000</v>
      </c>
      <c r="BT43" s="1">
        <v>308996000</v>
      </c>
      <c r="BU43" s="1">
        <v>247446000</v>
      </c>
      <c r="BV43" s="1">
        <v>199527000</v>
      </c>
      <c r="BX43" s="1" t="s">
        <v>180</v>
      </c>
      <c r="BY43" s="1">
        <v>483865000</v>
      </c>
      <c r="BZ43" s="1">
        <v>587719000</v>
      </c>
      <c r="CA43" s="1">
        <v>395109000</v>
      </c>
      <c r="CB43" s="1">
        <v>318282000</v>
      </c>
      <c r="CC43" s="1">
        <v>284035000</v>
      </c>
      <c r="CE43" s="1" t="s">
        <v>180</v>
      </c>
      <c r="CF43" s="1">
        <v>486521000</v>
      </c>
      <c r="CG43" s="1">
        <v>364068000</v>
      </c>
      <c r="CH43" s="1">
        <v>281796000</v>
      </c>
      <c r="CI43" s="1">
        <v>226046000</v>
      </c>
      <c r="CJ43" s="1">
        <v>192824000</v>
      </c>
      <c r="CL43" s="1" t="s">
        <v>180</v>
      </c>
      <c r="CM43" s="1">
        <v>476502000</v>
      </c>
      <c r="CN43" s="1">
        <v>399100000</v>
      </c>
      <c r="CO43" s="1">
        <v>384567000</v>
      </c>
      <c r="CP43" s="1">
        <v>296774000</v>
      </c>
      <c r="CQ43" s="1">
        <v>202899000</v>
      </c>
      <c r="CS43" s="1" t="s">
        <v>180</v>
      </c>
      <c r="CT43" s="1">
        <v>548240000</v>
      </c>
      <c r="CU43" s="1">
        <v>735221000</v>
      </c>
      <c r="CV43" s="1">
        <v>780029000</v>
      </c>
      <c r="CW43" s="1">
        <v>740877000</v>
      </c>
      <c r="CX43" s="1">
        <v>740805000</v>
      </c>
    </row>
    <row r="44" spans="1:102" x14ac:dyDescent="0.15">
      <c r="A44" s="1" t="s">
        <v>181</v>
      </c>
      <c r="B44" s="1">
        <v>4560200000</v>
      </c>
      <c r="C44" s="1">
        <v>3587400000</v>
      </c>
      <c r="D44" s="1">
        <v>2953700000</v>
      </c>
      <c r="E44" s="1">
        <v>2402200000</v>
      </c>
      <c r="F44" s="1">
        <v>1941400000</v>
      </c>
      <c r="H44" s="1" t="s">
        <v>181</v>
      </c>
      <c r="I44" s="1">
        <v>2696400000</v>
      </c>
      <c r="J44" s="1">
        <v>2102800000</v>
      </c>
      <c r="K44" s="1">
        <v>1812000000</v>
      </c>
      <c r="L44" s="1">
        <v>1570200000</v>
      </c>
      <c r="M44" s="1">
        <v>1384786000</v>
      </c>
      <c r="O44" s="1" t="s">
        <v>181</v>
      </c>
      <c r="P44" s="1">
        <v>1594142000</v>
      </c>
      <c r="Q44" s="1">
        <v>966967000</v>
      </c>
      <c r="R44" s="1">
        <v>627478000</v>
      </c>
      <c r="S44" s="1">
        <v>386688000</v>
      </c>
      <c r="T44" s="1">
        <v>250192000</v>
      </c>
      <c r="V44" s="1" t="s">
        <v>181</v>
      </c>
      <c r="W44" s="1">
        <v>784110000</v>
      </c>
      <c r="X44" s="1">
        <v>537827000</v>
      </c>
      <c r="Y44" s="1">
        <v>394968000</v>
      </c>
      <c r="Z44" s="1">
        <v>277573000</v>
      </c>
      <c r="AA44" s="1">
        <v>144645000</v>
      </c>
      <c r="AC44" s="1" t="s">
        <v>181</v>
      </c>
      <c r="AD44" s="1">
        <v>880912000</v>
      </c>
      <c r="AE44" s="1">
        <v>545225000</v>
      </c>
      <c r="AF44" s="1">
        <v>338149000</v>
      </c>
      <c r="AG44" s="1">
        <v>224798000</v>
      </c>
      <c r="AH44" s="1">
        <v>160790000</v>
      </c>
      <c r="AJ44" s="1" t="s">
        <v>181</v>
      </c>
      <c r="AK44" s="1">
        <v>1259300000</v>
      </c>
      <c r="AL44" s="1">
        <v>1160700000</v>
      </c>
      <c r="AM44" s="1">
        <v>1113000000</v>
      </c>
      <c r="AN44" s="1">
        <v>1002701000</v>
      </c>
      <c r="AO44" s="1">
        <v>930741000</v>
      </c>
      <c r="AQ44" s="1" t="s">
        <v>181</v>
      </c>
      <c r="AR44" s="1">
        <v>1494000000</v>
      </c>
      <c r="AS44" s="1">
        <v>1904000000</v>
      </c>
      <c r="AT44" s="1">
        <v>2298000000</v>
      </c>
      <c r="AU44" s="1">
        <v>2060000000</v>
      </c>
      <c r="AV44" s="1">
        <v>3846000000</v>
      </c>
      <c r="AX44" s="1" t="s">
        <v>181</v>
      </c>
      <c r="AY44" s="1">
        <v>475649000</v>
      </c>
      <c r="AZ44" s="1">
        <v>208575000</v>
      </c>
      <c r="BA44" s="1">
        <v>121458000</v>
      </c>
      <c r="BC44" s="1" t="s">
        <v>181</v>
      </c>
      <c r="BD44" s="1">
        <v>323489000</v>
      </c>
      <c r="BE44" s="1">
        <v>266309000</v>
      </c>
      <c r="BF44" s="1">
        <v>249354000</v>
      </c>
      <c r="BG44" s="1">
        <v>228528000</v>
      </c>
      <c r="BH44" s="1">
        <v>193585000</v>
      </c>
      <c r="BJ44" s="1" t="s">
        <v>181</v>
      </c>
      <c r="BK44" s="1">
        <v>36099000000</v>
      </c>
      <c r="BL44" s="1">
        <v>35681000000</v>
      </c>
      <c r="BM44" s="1">
        <v>37685000000</v>
      </c>
      <c r="BN44" s="1">
        <v>37021000000</v>
      </c>
      <c r="BO44" s="1">
        <v>36032000000</v>
      </c>
      <c r="BQ44" s="1" t="s">
        <v>181</v>
      </c>
      <c r="BR44" s="1">
        <v>581254000</v>
      </c>
      <c r="BS44" s="1">
        <v>458425000</v>
      </c>
      <c r="BT44" s="1">
        <v>371611000</v>
      </c>
      <c r="BU44" s="1">
        <v>295907000</v>
      </c>
      <c r="BV44" s="1">
        <v>241375000</v>
      </c>
      <c r="BX44" s="1" t="s">
        <v>181</v>
      </c>
      <c r="BY44" s="1">
        <v>611573000</v>
      </c>
      <c r="BZ44" s="1">
        <v>716650000</v>
      </c>
      <c r="CA44" s="1">
        <v>501910000</v>
      </c>
      <c r="CB44" s="1">
        <v>414816000</v>
      </c>
      <c r="CC44" s="1">
        <v>386207000</v>
      </c>
      <c r="CE44" s="1" t="s">
        <v>181</v>
      </c>
      <c r="CF44" s="1">
        <v>655469000</v>
      </c>
      <c r="CG44" s="1">
        <v>485585000</v>
      </c>
      <c r="CH44" s="1">
        <v>372942000</v>
      </c>
      <c r="CI44" s="1">
        <v>297129000</v>
      </c>
      <c r="CJ44" s="1">
        <v>249734000</v>
      </c>
      <c r="CL44" s="1" t="s">
        <v>181</v>
      </c>
      <c r="CM44" s="1">
        <v>582898000</v>
      </c>
      <c r="CN44" s="1">
        <v>476654000</v>
      </c>
      <c r="CO44" s="1">
        <v>445385000</v>
      </c>
      <c r="CP44" s="1">
        <v>339941000</v>
      </c>
      <c r="CQ44" s="1">
        <v>228487000</v>
      </c>
      <c r="CS44" s="1" t="s">
        <v>181</v>
      </c>
      <c r="CT44" s="1">
        <v>802632000</v>
      </c>
      <c r="CU44" s="1">
        <v>1069248000</v>
      </c>
      <c r="CV44" s="1">
        <v>1088921000</v>
      </c>
      <c r="CW44" s="1">
        <v>1013352000</v>
      </c>
      <c r="CX44" s="1">
        <v>1009692000</v>
      </c>
    </row>
    <row r="45" spans="1:102" x14ac:dyDescent="0.15">
      <c r="A45" s="1" t="s">
        <v>182</v>
      </c>
      <c r="B45" s="1">
        <v>8500000</v>
      </c>
      <c r="C45" s="1">
        <v>41400000</v>
      </c>
      <c r="D45" s="1">
        <v>69800000</v>
      </c>
      <c r="E45" s="1">
        <v>27100000</v>
      </c>
      <c r="F45" s="1">
        <v>14700000</v>
      </c>
      <c r="H45" s="1" t="s">
        <v>182</v>
      </c>
      <c r="I45" s="1">
        <v>4500000</v>
      </c>
      <c r="J45" s="1">
        <v>17700000</v>
      </c>
      <c r="K45" s="1">
        <v>42500000</v>
      </c>
      <c r="L45" s="1">
        <v>26500000</v>
      </c>
      <c r="M45" s="1">
        <v>13482000</v>
      </c>
      <c r="O45" s="1" t="s">
        <v>182</v>
      </c>
      <c r="P45" s="1">
        <v>0</v>
      </c>
      <c r="Q45" s="1">
        <v>0</v>
      </c>
      <c r="R45" s="1">
        <v>0</v>
      </c>
      <c r="S45" s="1">
        <v>0</v>
      </c>
      <c r="T45" s="1">
        <v>0</v>
      </c>
      <c r="V45" s="1" t="s">
        <v>182</v>
      </c>
      <c r="W45" s="1">
        <v>1970000</v>
      </c>
      <c r="X45" s="1">
        <v>6588000</v>
      </c>
      <c r="Y45" s="1">
        <v>5787000</v>
      </c>
      <c r="Z45" s="1">
        <v>1895000</v>
      </c>
      <c r="AA45" s="1">
        <v>762000</v>
      </c>
      <c r="AC45" s="1" t="s">
        <v>182</v>
      </c>
      <c r="AD45" s="1">
        <v>2812000</v>
      </c>
      <c r="AE45" s="1">
        <v>6477000</v>
      </c>
      <c r="AF45" s="1">
        <v>0</v>
      </c>
      <c r="AG45" s="1">
        <v>0</v>
      </c>
      <c r="AH45" s="1">
        <v>0</v>
      </c>
      <c r="AJ45" s="1" t="s">
        <v>182</v>
      </c>
      <c r="AK45" s="1">
        <v>42100000</v>
      </c>
      <c r="AL45" s="1">
        <v>78200000</v>
      </c>
      <c r="AM45" s="1">
        <v>93300000</v>
      </c>
      <c r="AN45" s="1">
        <v>88475000</v>
      </c>
      <c r="AO45" s="1">
        <v>74900000</v>
      </c>
      <c r="AQ45" s="1" t="s">
        <v>182</v>
      </c>
      <c r="AR45" s="1">
        <v>4000000</v>
      </c>
      <c r="AS45" s="1">
        <v>80000000</v>
      </c>
      <c r="AT45" s="1">
        <v>42000000</v>
      </c>
      <c r="AU45" s="1">
        <v>24000000</v>
      </c>
      <c r="AV45" s="1">
        <v>21000000</v>
      </c>
      <c r="AX45" s="1" t="s">
        <v>182</v>
      </c>
      <c r="AY45" s="1">
        <v>202000</v>
      </c>
      <c r="AZ45" s="1">
        <v>231000</v>
      </c>
      <c r="BA45" s="1">
        <v>886000</v>
      </c>
      <c r="BC45" s="1" t="s">
        <v>182</v>
      </c>
      <c r="BD45" s="1">
        <v>2287000</v>
      </c>
      <c r="BE45" s="1">
        <v>5385000</v>
      </c>
      <c r="BF45" s="1">
        <v>8443000</v>
      </c>
      <c r="BG45" s="1">
        <v>6080000</v>
      </c>
      <c r="BH45" s="1">
        <v>2674000</v>
      </c>
      <c r="BJ45" s="1" t="s">
        <v>182</v>
      </c>
      <c r="BK45" s="1">
        <v>618000000</v>
      </c>
      <c r="BL45" s="1">
        <v>920000000</v>
      </c>
      <c r="BM45" s="1">
        <v>1308000000</v>
      </c>
      <c r="BN45" s="1">
        <v>1508000000</v>
      </c>
      <c r="BO45" s="1">
        <v>1338000000</v>
      </c>
      <c r="BQ45" s="1" t="s">
        <v>182</v>
      </c>
      <c r="BR45" s="1">
        <v>0</v>
      </c>
      <c r="BS45" s="1">
        <v>10380000</v>
      </c>
      <c r="BT45" s="1">
        <v>10843000</v>
      </c>
      <c r="BU45" s="1">
        <v>5778000</v>
      </c>
      <c r="BV45" s="1">
        <v>2526000</v>
      </c>
      <c r="BX45" s="1" t="s">
        <v>182</v>
      </c>
      <c r="BY45" s="1">
        <v>0</v>
      </c>
      <c r="BZ45" s="1">
        <v>0</v>
      </c>
      <c r="CA45" s="1">
        <v>0</v>
      </c>
      <c r="CB45" s="1">
        <v>0</v>
      </c>
      <c r="CC45" s="1">
        <v>0</v>
      </c>
      <c r="CE45" s="1" t="s">
        <v>182</v>
      </c>
      <c r="CF45" s="1">
        <v>365000</v>
      </c>
      <c r="CG45" s="1">
        <v>1454000</v>
      </c>
      <c r="CH45" s="1">
        <v>6014000</v>
      </c>
      <c r="CI45" s="1">
        <v>3229000</v>
      </c>
      <c r="CJ45" s="1">
        <v>0</v>
      </c>
      <c r="CL45" s="1" t="s">
        <v>182</v>
      </c>
      <c r="CM45" s="1">
        <v>0</v>
      </c>
      <c r="CN45" s="1">
        <v>1244000</v>
      </c>
      <c r="CO45" s="1">
        <v>0</v>
      </c>
      <c r="CP45" s="1">
        <v>0</v>
      </c>
      <c r="CQ45" s="1">
        <v>0</v>
      </c>
      <c r="CS45" s="1" t="s">
        <v>182</v>
      </c>
      <c r="CT45" s="1">
        <v>5419000</v>
      </c>
      <c r="CU45" s="1">
        <v>11325000</v>
      </c>
      <c r="CV45" s="1">
        <v>22017000</v>
      </c>
      <c r="CW45" s="1">
        <v>16033000</v>
      </c>
      <c r="CX45" s="1">
        <v>9323000</v>
      </c>
    </row>
    <row r="46" spans="1:102" x14ac:dyDescent="0.15">
      <c r="A46" s="1" t="s">
        <v>183</v>
      </c>
      <c r="B46" s="1">
        <v>163300000</v>
      </c>
      <c r="C46" s="1">
        <v>88700000</v>
      </c>
      <c r="D46" s="1">
        <v>83900000</v>
      </c>
      <c r="E46" s="1">
        <v>29600000</v>
      </c>
      <c r="F46" s="1">
        <v>24500000</v>
      </c>
      <c r="H46" s="1" t="s">
        <v>183</v>
      </c>
      <c r="I46" s="1">
        <v>14900000</v>
      </c>
      <c r="J46" s="1">
        <v>0</v>
      </c>
      <c r="K46" s="1">
        <v>0</v>
      </c>
      <c r="L46" s="1">
        <v>0</v>
      </c>
      <c r="M46" s="1">
        <v>0</v>
      </c>
      <c r="O46" s="1" t="s">
        <v>183</v>
      </c>
      <c r="P46" s="1">
        <v>-25231000</v>
      </c>
      <c r="Q46" s="1">
        <v>1559000</v>
      </c>
      <c r="R46" s="1">
        <v>442000</v>
      </c>
      <c r="S46" s="1">
        <v>428000</v>
      </c>
      <c r="T46" s="1">
        <v>1648000</v>
      </c>
      <c r="V46" s="1" t="s">
        <v>183</v>
      </c>
      <c r="W46" s="1">
        <v>49234000</v>
      </c>
      <c r="X46" s="1">
        <v>24964000</v>
      </c>
      <c r="Y46" s="1">
        <v>1112000</v>
      </c>
      <c r="Z46" s="1">
        <v>992000</v>
      </c>
      <c r="AA46" s="1">
        <v>862000</v>
      </c>
      <c r="AC46" s="1" t="s">
        <v>183</v>
      </c>
      <c r="AD46" s="1">
        <v>50743000</v>
      </c>
      <c r="AE46" s="1">
        <v>5025000</v>
      </c>
      <c r="AF46" s="1">
        <v>0</v>
      </c>
      <c r="AG46" s="1">
        <v>0</v>
      </c>
      <c r="AH46" s="1">
        <v>0</v>
      </c>
      <c r="AJ46" s="1" t="s">
        <v>183</v>
      </c>
      <c r="AK46" s="1">
        <v>0</v>
      </c>
      <c r="AL46" s="1">
        <v>0</v>
      </c>
      <c r="AM46" s="1">
        <v>84900000</v>
      </c>
      <c r="AN46" s="1">
        <v>80953000</v>
      </c>
      <c r="AO46" s="1">
        <v>69169000</v>
      </c>
      <c r="AQ46" s="1" t="s">
        <v>183</v>
      </c>
      <c r="AR46" s="1">
        <v>144000000</v>
      </c>
      <c r="AS46" s="1">
        <v>196000000</v>
      </c>
      <c r="AT46" s="1">
        <v>208000000</v>
      </c>
      <c r="AU46" s="1">
        <v>256000000</v>
      </c>
      <c r="AV46" s="1">
        <v>208000000</v>
      </c>
      <c r="AX46" s="1" t="s">
        <v>183</v>
      </c>
      <c r="AY46" s="1">
        <v>-787000</v>
      </c>
      <c r="AZ46" s="1">
        <v>1401000</v>
      </c>
      <c r="BA46" s="1">
        <v>2015000</v>
      </c>
      <c r="BC46" s="1" t="s">
        <v>183</v>
      </c>
      <c r="BD46" s="1">
        <v>0</v>
      </c>
      <c r="BE46" s="1">
        <v>9000</v>
      </c>
      <c r="BF46" s="1">
        <v>106000</v>
      </c>
      <c r="BG46" s="1">
        <v>172000</v>
      </c>
      <c r="BH46" s="1">
        <v>3000</v>
      </c>
      <c r="BJ46" s="1" t="s">
        <v>183</v>
      </c>
      <c r="BK46" s="1">
        <v>434000000</v>
      </c>
      <c r="BL46" s="1">
        <v>585000000</v>
      </c>
      <c r="BM46" s="1">
        <v>859000000</v>
      </c>
      <c r="BN46" s="1">
        <v>943000000</v>
      </c>
      <c r="BO46" s="1">
        <v>861000000</v>
      </c>
      <c r="BQ46" s="1" t="s">
        <v>183</v>
      </c>
      <c r="BR46" s="1">
        <v>0</v>
      </c>
      <c r="BS46" s="1">
        <v>17183000</v>
      </c>
      <c r="BT46" s="1">
        <v>1966000</v>
      </c>
      <c r="BU46" s="1">
        <v>0</v>
      </c>
      <c r="BV46" s="1">
        <v>0</v>
      </c>
      <c r="BX46" s="1" t="s">
        <v>183</v>
      </c>
      <c r="BY46" s="1">
        <v>14205000</v>
      </c>
      <c r="BZ46" s="1">
        <v>45397000</v>
      </c>
      <c r="CA46" s="1">
        <v>69845000</v>
      </c>
      <c r="CB46" s="1">
        <v>35220000</v>
      </c>
      <c r="CC46" s="1">
        <v>25481000</v>
      </c>
      <c r="CE46" s="1" t="s">
        <v>183</v>
      </c>
      <c r="CF46" s="1">
        <v>14292000</v>
      </c>
      <c r="CG46" s="1">
        <v>24137000</v>
      </c>
      <c r="CH46" s="1">
        <v>13389000</v>
      </c>
      <c r="CI46" s="1">
        <v>4934000</v>
      </c>
      <c r="CJ46" s="1">
        <v>0</v>
      </c>
      <c r="CL46" s="1" t="s">
        <v>183</v>
      </c>
      <c r="CM46" s="1">
        <v>0</v>
      </c>
      <c r="CN46" s="1">
        <v>0</v>
      </c>
      <c r="CO46" s="1">
        <v>0</v>
      </c>
      <c r="CP46" s="1">
        <v>0</v>
      </c>
      <c r="CQ46" s="1">
        <v>0</v>
      </c>
      <c r="CS46" s="1" t="s">
        <v>183</v>
      </c>
      <c r="CT46" s="1">
        <v>0</v>
      </c>
      <c r="CU46" s="1">
        <v>60066000</v>
      </c>
      <c r="CV46" s="1">
        <v>61927000</v>
      </c>
      <c r="CW46" s="1">
        <v>56426000</v>
      </c>
      <c r="CX46" s="1">
        <v>49766000</v>
      </c>
    </row>
    <row r="47" spans="1:102" x14ac:dyDescent="0.15">
      <c r="A47" s="1" t="s">
        <v>184</v>
      </c>
      <c r="B47" s="1">
        <v>304900000</v>
      </c>
      <c r="C47" s="1">
        <v>253500000</v>
      </c>
      <c r="D47" s="1">
        <v>153800000</v>
      </c>
      <c r="E47" s="1">
        <v>96400000</v>
      </c>
      <c r="F47" s="1">
        <v>59800000</v>
      </c>
      <c r="H47" s="1" t="s">
        <v>184</v>
      </c>
      <c r="I47" s="1">
        <v>84400000</v>
      </c>
      <c r="J47" s="1">
        <v>68800000</v>
      </c>
      <c r="K47" s="1">
        <v>61600000</v>
      </c>
      <c r="L47" s="1">
        <v>55700000</v>
      </c>
      <c r="M47" s="1">
        <v>55476000</v>
      </c>
      <c r="O47" s="1" t="s">
        <v>184</v>
      </c>
      <c r="P47" s="1">
        <v>68810000</v>
      </c>
      <c r="Q47" s="1">
        <v>40143000</v>
      </c>
      <c r="R47" s="1">
        <v>23513000</v>
      </c>
      <c r="S47" s="1">
        <v>15398000</v>
      </c>
      <c r="T47" s="1">
        <v>7739000</v>
      </c>
      <c r="V47" s="1" t="s">
        <v>184</v>
      </c>
      <c r="W47" s="1">
        <v>66607000</v>
      </c>
      <c r="X47" s="1">
        <v>49387000</v>
      </c>
      <c r="Y47" s="1">
        <v>29479000</v>
      </c>
      <c r="Z47" s="1">
        <v>18905000</v>
      </c>
      <c r="AA47" s="1">
        <v>12174000</v>
      </c>
      <c r="AC47" s="1" t="s">
        <v>184</v>
      </c>
      <c r="AD47" s="1">
        <v>36458000</v>
      </c>
      <c r="AE47" s="1">
        <v>21118000</v>
      </c>
      <c r="AF47" s="1">
        <v>11306000</v>
      </c>
      <c r="AG47" s="1">
        <v>7988000</v>
      </c>
      <c r="AH47" s="1">
        <v>6840000</v>
      </c>
      <c r="AJ47" s="1" t="s">
        <v>184</v>
      </c>
      <c r="AK47" s="1">
        <v>30700000</v>
      </c>
      <c r="AL47" s="1">
        <v>27100000</v>
      </c>
      <c r="AM47" s="1">
        <v>24000000</v>
      </c>
      <c r="AN47" s="1">
        <v>20788000</v>
      </c>
      <c r="AO47" s="1">
        <v>16636000</v>
      </c>
      <c r="AQ47" s="1" t="s">
        <v>184</v>
      </c>
      <c r="AR47" s="1">
        <v>150000000</v>
      </c>
      <c r="AS47" s="1">
        <v>361000000</v>
      </c>
      <c r="AT47" s="1">
        <v>615000000</v>
      </c>
      <c r="AU47" s="1">
        <v>640000000</v>
      </c>
      <c r="AV47" s="1">
        <v>530000000</v>
      </c>
      <c r="AX47" s="1" t="s">
        <v>184</v>
      </c>
      <c r="AY47" s="1">
        <v>7909000</v>
      </c>
      <c r="AZ47" s="1">
        <v>2837000</v>
      </c>
      <c r="BA47" s="1">
        <v>1855000</v>
      </c>
      <c r="BC47" s="1" t="s">
        <v>184</v>
      </c>
      <c r="BD47" s="1">
        <v>35897000</v>
      </c>
      <c r="BE47" s="1">
        <v>32845000</v>
      </c>
      <c r="BF47" s="1">
        <v>31201000</v>
      </c>
      <c r="BG47" s="1">
        <v>28904000</v>
      </c>
      <c r="BH47" s="1">
        <v>20636000</v>
      </c>
      <c r="BJ47" s="1" t="s">
        <v>184</v>
      </c>
      <c r="BK47" s="1">
        <v>1862000000</v>
      </c>
      <c r="BL47" s="1">
        <v>1808000000</v>
      </c>
      <c r="BM47" s="1">
        <v>1897000000</v>
      </c>
      <c r="BN47" s="1">
        <v>2192000000</v>
      </c>
      <c r="BO47" s="1">
        <v>2286000000</v>
      </c>
      <c r="BQ47" s="1" t="s">
        <v>184</v>
      </c>
      <c r="BR47" s="1">
        <v>14228000</v>
      </c>
      <c r="BS47" s="1">
        <v>15475000</v>
      </c>
      <c r="BT47" s="1">
        <v>10646000</v>
      </c>
      <c r="BU47" s="1">
        <v>10078000</v>
      </c>
      <c r="BV47" s="1">
        <v>7856000</v>
      </c>
      <c r="BX47" s="1" t="s">
        <v>184</v>
      </c>
      <c r="BY47" s="1">
        <v>60964000</v>
      </c>
      <c r="BZ47" s="1">
        <v>66321000</v>
      </c>
      <c r="CA47" s="1">
        <v>80111000</v>
      </c>
      <c r="CB47" s="1">
        <v>82238000</v>
      </c>
      <c r="CC47" s="1">
        <v>84919000</v>
      </c>
      <c r="CE47" s="1" t="s">
        <v>184</v>
      </c>
      <c r="CF47" s="1">
        <v>33501000</v>
      </c>
      <c r="CG47" s="1">
        <v>22631000</v>
      </c>
      <c r="CH47" s="1">
        <v>16528000</v>
      </c>
      <c r="CI47" s="1">
        <v>11097000</v>
      </c>
      <c r="CJ47" s="1">
        <v>7628000</v>
      </c>
      <c r="CL47" s="1" t="s">
        <v>184</v>
      </c>
      <c r="CM47" s="1">
        <v>16170000</v>
      </c>
      <c r="CN47" s="1">
        <v>10633000</v>
      </c>
      <c r="CO47" s="1">
        <v>6880000</v>
      </c>
      <c r="CP47" s="1">
        <v>6192000</v>
      </c>
      <c r="CQ47" s="1">
        <v>4692000</v>
      </c>
      <c r="CS47" s="1" t="s">
        <v>184</v>
      </c>
      <c r="CT47" s="1">
        <v>94723000</v>
      </c>
      <c r="CU47" s="1">
        <v>96384000</v>
      </c>
      <c r="CV47" s="1">
        <v>103305000</v>
      </c>
      <c r="CW47" s="1">
        <v>86505000</v>
      </c>
      <c r="CX47" s="1">
        <v>103417000</v>
      </c>
    </row>
    <row r="48" spans="1:102" x14ac:dyDescent="0.15">
      <c r="A48" s="1" t="s">
        <v>185</v>
      </c>
      <c r="B48" s="1">
        <v>3200000</v>
      </c>
      <c r="C48" s="1">
        <v>110400000</v>
      </c>
      <c r="D48" s="1">
        <v>163100000</v>
      </c>
      <c r="E48" s="1">
        <v>-4200000</v>
      </c>
      <c r="F48" s="1">
        <v>-109800000</v>
      </c>
      <c r="H48" s="1" t="s">
        <v>185</v>
      </c>
      <c r="I48" s="1">
        <v>720200000</v>
      </c>
      <c r="J48" s="1">
        <v>610500000</v>
      </c>
      <c r="K48" s="1">
        <v>440800000</v>
      </c>
      <c r="L48" s="1">
        <v>306600000</v>
      </c>
      <c r="M48" s="1">
        <v>179470000</v>
      </c>
      <c r="O48" s="1" t="s">
        <v>185</v>
      </c>
      <c r="P48" s="1">
        <v>-116444000</v>
      </c>
      <c r="Q48" s="1">
        <v>-46167000</v>
      </c>
      <c r="R48" s="1">
        <v>-115827000</v>
      </c>
      <c r="S48" s="1">
        <v>-122884000</v>
      </c>
      <c r="T48" s="1">
        <v>-125174000</v>
      </c>
      <c r="V48" s="1" t="s">
        <v>185</v>
      </c>
      <c r="W48" s="1">
        <v>-132135000</v>
      </c>
      <c r="X48" s="1">
        <v>-50622000</v>
      </c>
      <c r="Y48" s="1">
        <v>-74122000</v>
      </c>
      <c r="Z48" s="1">
        <v>-66190000</v>
      </c>
      <c r="AA48" s="1">
        <v>3321000</v>
      </c>
      <c r="AC48" s="1" t="s">
        <v>185</v>
      </c>
      <c r="AD48" s="1">
        <v>-169977000</v>
      </c>
      <c r="AE48" s="1">
        <v>-86585000</v>
      </c>
      <c r="AF48" s="1">
        <v>-16606000</v>
      </c>
      <c r="AG48" s="1">
        <v>-24321000</v>
      </c>
      <c r="AH48" s="1">
        <v>-27743000</v>
      </c>
      <c r="AJ48" s="1" t="s">
        <v>185</v>
      </c>
      <c r="AK48" s="1">
        <v>980300000</v>
      </c>
      <c r="AL48" s="1">
        <v>997900000</v>
      </c>
      <c r="AM48" s="1">
        <v>1071300000</v>
      </c>
      <c r="AN48" s="1">
        <v>1080581000</v>
      </c>
      <c r="AO48" s="1">
        <v>1056751000</v>
      </c>
      <c r="AQ48" s="1" t="s">
        <v>185</v>
      </c>
      <c r="AR48" s="1">
        <v>1024000000</v>
      </c>
      <c r="AS48" s="1">
        <v>4685000000</v>
      </c>
      <c r="AT48" s="1">
        <v>946000000</v>
      </c>
      <c r="AU48" s="1">
        <v>1344000000</v>
      </c>
      <c r="AV48" s="1">
        <v>606000000</v>
      </c>
      <c r="AX48" s="1" t="s">
        <v>185</v>
      </c>
      <c r="AY48" s="1">
        <v>-262975000</v>
      </c>
      <c r="AZ48" s="1">
        <v>-112875000</v>
      </c>
      <c r="BA48" s="1">
        <v>-72460000</v>
      </c>
      <c r="BC48" s="1" t="s">
        <v>185</v>
      </c>
      <c r="BD48" s="1">
        <v>125294000</v>
      </c>
      <c r="BE48" s="1">
        <v>134891000</v>
      </c>
      <c r="BF48" s="1">
        <v>111290000</v>
      </c>
      <c r="BG48" s="1">
        <v>84544000</v>
      </c>
      <c r="BH48" s="1">
        <v>60017000</v>
      </c>
      <c r="BJ48" s="1" t="s">
        <v>185</v>
      </c>
      <c r="BK48" s="1">
        <v>15558000000</v>
      </c>
      <c r="BL48" s="1">
        <v>16363000000</v>
      </c>
      <c r="BM48" s="1">
        <v>16455000000</v>
      </c>
      <c r="BN48" s="1">
        <v>16174000000</v>
      </c>
      <c r="BO48" s="1">
        <v>15434000000</v>
      </c>
      <c r="BQ48" s="1" t="s">
        <v>185</v>
      </c>
      <c r="BR48" s="1">
        <v>-77101000</v>
      </c>
      <c r="BS48" s="1">
        <v>32269000</v>
      </c>
      <c r="BT48" s="1">
        <v>82696000</v>
      </c>
      <c r="BU48" s="1">
        <v>61921000</v>
      </c>
      <c r="BV48" s="1">
        <v>32285000</v>
      </c>
      <c r="BX48" s="1" t="s">
        <v>185</v>
      </c>
      <c r="BY48" s="1">
        <v>153022000</v>
      </c>
      <c r="BZ48" s="1">
        <v>-106815000</v>
      </c>
      <c r="CA48" s="1">
        <v>10045000</v>
      </c>
      <c r="CB48" s="1">
        <v>65683000</v>
      </c>
      <c r="CC48" s="1">
        <v>94007000</v>
      </c>
      <c r="CE48" s="1" t="s">
        <v>185</v>
      </c>
      <c r="CF48" s="1">
        <v>-88120000</v>
      </c>
      <c r="CG48" s="1">
        <v>-50095000</v>
      </c>
      <c r="CH48" s="1">
        <v>-23886000</v>
      </c>
      <c r="CI48" s="1">
        <v>-39048000</v>
      </c>
      <c r="CJ48" s="1">
        <v>-40078000</v>
      </c>
      <c r="CL48" s="1" t="s">
        <v>185</v>
      </c>
      <c r="CM48" s="1">
        <v>-34459000</v>
      </c>
      <c r="CN48" s="1">
        <v>-26441000</v>
      </c>
      <c r="CO48" s="1">
        <v>-78769000</v>
      </c>
      <c r="CP48" s="1">
        <v>-64965000</v>
      </c>
      <c r="CQ48" s="1">
        <v>-36159000</v>
      </c>
      <c r="CS48" s="1" t="s">
        <v>185</v>
      </c>
      <c r="CT48" s="1">
        <v>1016675000</v>
      </c>
      <c r="CU48" s="1">
        <v>-47959000</v>
      </c>
      <c r="CV48" s="1">
        <v>-86487000</v>
      </c>
      <c r="CW48" s="1">
        <v>-94668000</v>
      </c>
      <c r="CX48" s="1">
        <v>-145876000</v>
      </c>
    </row>
    <row r="49" spans="1:117" x14ac:dyDescent="0.15">
      <c r="A49" s="1" t="s">
        <v>186</v>
      </c>
      <c r="B49" s="1">
        <v>7.5186203329999997E-4</v>
      </c>
      <c r="C49" s="1">
        <v>3.2390564490000003E-2</v>
      </c>
      <c r="D49" s="1">
        <v>5.6249137810000002E-2</v>
      </c>
      <c r="E49" s="1">
        <v>-1.847696978E-3</v>
      </c>
      <c r="F49" s="1">
        <v>-6.2329700270000003E-2</v>
      </c>
      <c r="H49" s="1" t="s">
        <v>186</v>
      </c>
      <c r="I49" s="1">
        <v>0.21548680510000001</v>
      </c>
      <c r="J49" s="1">
        <v>0.23531452359999999</v>
      </c>
      <c r="K49" s="1">
        <v>0.20443372600000001</v>
      </c>
      <c r="L49" s="1">
        <v>0.17021985340000001</v>
      </c>
      <c r="M49" s="1">
        <v>0.1200524439</v>
      </c>
      <c r="O49" s="1" t="s">
        <v>186</v>
      </c>
      <c r="P49" s="1">
        <v>-8.0218022390000004E-2</v>
      </c>
      <c r="Q49" s="1">
        <v>-5.279619596E-2</v>
      </c>
      <c r="R49" s="1">
        <v>-0.24059798969999999</v>
      </c>
      <c r="S49" s="1">
        <v>-0.49188228509999998</v>
      </c>
      <c r="T49" s="1">
        <v>-1.054079089</v>
      </c>
      <c r="V49" s="1" t="s">
        <v>186</v>
      </c>
      <c r="W49" s="1">
        <v>-0.20129458610000001</v>
      </c>
      <c r="X49" s="1">
        <v>-0.11743636020000001</v>
      </c>
      <c r="Y49" s="1">
        <v>-0.25824501259999999</v>
      </c>
      <c r="Z49" s="1">
        <v>-0.34353363710000001</v>
      </c>
      <c r="AA49" s="1">
        <v>2.4615498650000001E-2</v>
      </c>
      <c r="AC49" s="1" t="s">
        <v>186</v>
      </c>
      <c r="AD49" s="1">
        <v>-0.25252859900000002</v>
      </c>
      <c r="AE49" s="1">
        <v>-0.20076796620000001</v>
      </c>
      <c r="AF49" s="1">
        <v>-5.4834960180000003E-2</v>
      </c>
      <c r="AG49" s="1">
        <v>-0.1278881445</v>
      </c>
      <c r="AH49" s="1">
        <v>-0.22067818989999999</v>
      </c>
      <c r="AJ49" s="1" t="s">
        <v>186</v>
      </c>
      <c r="AK49" s="1">
        <v>0.45241831269999999</v>
      </c>
      <c r="AL49" s="1">
        <v>0.48326795490000002</v>
      </c>
      <c r="AM49" s="1">
        <v>0.5370463204</v>
      </c>
      <c r="AN49" s="1">
        <v>0.56383777509999999</v>
      </c>
      <c r="AO49" s="1">
        <v>0.56978213769999997</v>
      </c>
      <c r="AQ49" s="1" t="s">
        <v>186</v>
      </c>
      <c r="AR49" s="1">
        <v>0.40141121130000001</v>
      </c>
      <c r="AS49" s="1">
        <v>1.881526104</v>
      </c>
      <c r="AT49" s="1">
        <v>0.3851791531</v>
      </c>
      <c r="AU49" s="1">
        <v>0.52520515830000003</v>
      </c>
      <c r="AV49" s="1">
        <v>0.15078377709999999</v>
      </c>
      <c r="AX49" s="1" t="s">
        <v>186</v>
      </c>
      <c r="AY49" s="1">
        <v>-1.2840638870000001</v>
      </c>
      <c r="AZ49" s="1">
        <v>-1.212979281</v>
      </c>
      <c r="BA49" s="1">
        <v>-1.5591513530000001</v>
      </c>
      <c r="BC49" s="1" t="s">
        <v>186</v>
      </c>
      <c r="BD49" s="1">
        <v>0.3047240571</v>
      </c>
      <c r="BE49" s="1">
        <v>0.37163843149999998</v>
      </c>
      <c r="BF49" s="1">
        <v>0.346043463</v>
      </c>
      <c r="BG49" s="1">
        <v>0.30314569600000002</v>
      </c>
      <c r="BH49" s="1">
        <v>0.26000745139999998</v>
      </c>
      <c r="BJ49" s="1" t="s">
        <v>186</v>
      </c>
      <c r="BK49" s="1">
        <v>0.31229676020000002</v>
      </c>
      <c r="BL49" s="1">
        <v>0.33189996150000001</v>
      </c>
      <c r="BM49" s="1">
        <v>0.31702758939999998</v>
      </c>
      <c r="BN49" s="1">
        <v>0.32787350500000001</v>
      </c>
      <c r="BO49" s="1">
        <v>0.3215081762</v>
      </c>
      <c r="BQ49" s="1" t="s">
        <v>186</v>
      </c>
      <c r="BR49" s="1">
        <v>-0.15330760339999999</v>
      </c>
      <c r="BS49" s="1">
        <v>6.9480719420000003E-2</v>
      </c>
      <c r="BT49" s="1">
        <v>0.19058988930000001</v>
      </c>
      <c r="BU49" s="1">
        <v>0.18042301990000001</v>
      </c>
      <c r="BV49" s="1">
        <v>0.1233659787</v>
      </c>
      <c r="BX49" s="1" t="s">
        <v>186</v>
      </c>
      <c r="BY49" s="1">
        <v>0.21751249810000001</v>
      </c>
      <c r="BZ49" s="1">
        <v>-0.19570247869999999</v>
      </c>
      <c r="CA49" s="1">
        <v>2.3308103189999999E-2</v>
      </c>
      <c r="CB49" s="1">
        <v>0.16501317679999999</v>
      </c>
      <c r="CC49" s="1">
        <v>0.23132952900000001</v>
      </c>
      <c r="CE49" s="1" t="s">
        <v>186</v>
      </c>
      <c r="CF49" s="1">
        <v>-0.1645859949</v>
      </c>
      <c r="CG49" s="1">
        <v>-0.12174168740000001</v>
      </c>
      <c r="CH49" s="1">
        <v>-7.3057712720000001E-2</v>
      </c>
      <c r="CI49" s="1">
        <v>-0.15997312480000001</v>
      </c>
      <c r="CJ49" s="1">
        <v>-0.19945257290000001</v>
      </c>
      <c r="CL49" s="1" t="s">
        <v>186</v>
      </c>
      <c r="CM49" s="1">
        <v>-6.3679707279999997E-2</v>
      </c>
      <c r="CN49" s="1">
        <v>-6.0063013800000002E-2</v>
      </c>
      <c r="CO49" s="1">
        <v>-0.2221435702</v>
      </c>
      <c r="CP49" s="1">
        <v>-0.2429869838</v>
      </c>
      <c r="CQ49" s="1">
        <v>-0.1926148077</v>
      </c>
      <c r="CS49" s="1" t="s">
        <v>186</v>
      </c>
      <c r="CT49" s="1">
        <v>2.1029361569999998</v>
      </c>
      <c r="CU49" s="1">
        <v>-5.0988534779999997E-2</v>
      </c>
      <c r="CV49" s="1">
        <v>-9.7269083349999994E-2</v>
      </c>
      <c r="CW49" s="1">
        <v>-0.11392743249999999</v>
      </c>
      <c r="CX49" s="1">
        <v>-0.1942201026</v>
      </c>
    </row>
    <row r="50" spans="1:117" x14ac:dyDescent="0.15">
      <c r="A50" s="1" t="s">
        <v>187</v>
      </c>
      <c r="B50" s="1">
        <v>-304100000</v>
      </c>
      <c r="C50" s="1">
        <v>-179000000</v>
      </c>
      <c r="D50" s="1">
        <v>-54100000</v>
      </c>
      <c r="E50" s="1">
        <v>-129100000</v>
      </c>
      <c r="F50" s="1">
        <v>-179800000</v>
      </c>
      <c r="H50" s="1" t="s">
        <v>187</v>
      </c>
      <c r="I50" s="1">
        <v>650000000</v>
      </c>
      <c r="J50" s="1">
        <v>491600000</v>
      </c>
      <c r="K50" s="1">
        <v>344200000</v>
      </c>
      <c r="L50" s="1">
        <v>231000000</v>
      </c>
      <c r="M50" s="1">
        <v>110144000</v>
      </c>
      <c r="O50" s="1" t="s">
        <v>187</v>
      </c>
      <c r="P50" s="1">
        <v>-142548000</v>
      </c>
      <c r="Q50" s="1">
        <v>-92529000</v>
      </c>
      <c r="R50" s="1">
        <v>-146065000</v>
      </c>
      <c r="S50" s="1">
        <v>-136864000</v>
      </c>
      <c r="T50" s="1">
        <v>-131440000</v>
      </c>
      <c r="V50" s="1" t="s">
        <v>187</v>
      </c>
      <c r="W50" s="1">
        <v>-127684000</v>
      </c>
      <c r="X50" s="1">
        <v>-106768000</v>
      </c>
      <c r="Y50" s="1">
        <v>-107946000</v>
      </c>
      <c r="Z50" s="1">
        <v>-84899000</v>
      </c>
      <c r="AA50" s="1">
        <v>-9730000</v>
      </c>
      <c r="AC50" s="1" t="s">
        <v>187</v>
      </c>
      <c r="AD50" s="1">
        <v>-207812000</v>
      </c>
      <c r="AE50" s="1">
        <v>-113956000</v>
      </c>
      <c r="AF50" s="1">
        <v>-35313000</v>
      </c>
      <c r="AG50" s="1">
        <v>-34624000</v>
      </c>
      <c r="AH50" s="1">
        <v>-35073000</v>
      </c>
      <c r="AJ50" s="1" t="s">
        <v>187</v>
      </c>
      <c r="AK50" s="1">
        <v>907500000</v>
      </c>
      <c r="AL50" s="1">
        <v>904200000</v>
      </c>
      <c r="AM50" s="1">
        <v>881800000</v>
      </c>
      <c r="AN50" s="1">
        <v>913774000</v>
      </c>
      <c r="AO50" s="1">
        <v>923917000</v>
      </c>
      <c r="AQ50" s="1" t="s">
        <v>187</v>
      </c>
      <c r="AR50" s="1">
        <v>896000000</v>
      </c>
      <c r="AS50" s="1">
        <v>586000000</v>
      </c>
      <c r="AT50" s="1">
        <v>158000000</v>
      </c>
      <c r="AU50" s="1">
        <v>499000000</v>
      </c>
      <c r="AV50" s="1">
        <v>173000000</v>
      </c>
      <c r="AX50" s="1" t="s">
        <v>187</v>
      </c>
      <c r="AY50" s="1">
        <v>-267232000</v>
      </c>
      <c r="AZ50" s="1">
        <v>-115519000</v>
      </c>
      <c r="BA50" s="1">
        <v>-74984000</v>
      </c>
      <c r="BC50" s="1" t="s">
        <v>187</v>
      </c>
      <c r="BD50" s="1">
        <v>87683000</v>
      </c>
      <c r="BE50" s="1">
        <v>96654000</v>
      </c>
      <c r="BF50" s="1">
        <v>72253000</v>
      </c>
      <c r="BG50" s="1">
        <v>50361000</v>
      </c>
      <c r="BH50" s="1">
        <v>37243000</v>
      </c>
      <c r="BJ50" s="1" t="s">
        <v>187</v>
      </c>
      <c r="BK50" s="1">
        <v>13719000000</v>
      </c>
      <c r="BL50" s="1">
        <v>13620000000</v>
      </c>
      <c r="BM50" s="1">
        <v>14219000000</v>
      </c>
      <c r="BN50" s="1">
        <v>12309000000</v>
      </c>
      <c r="BO50" s="1">
        <v>11973000000</v>
      </c>
      <c r="BQ50" s="1" t="s">
        <v>187</v>
      </c>
      <c r="BR50" s="1">
        <v>-78337000</v>
      </c>
      <c r="BS50" s="1">
        <v>6006000</v>
      </c>
      <c r="BT50" s="1">
        <v>62284000</v>
      </c>
      <c r="BU50" s="1">
        <v>47292000</v>
      </c>
      <c r="BV50" s="1">
        <v>20326000</v>
      </c>
      <c r="BX50" s="1" t="s">
        <v>187</v>
      </c>
      <c r="BY50" s="1">
        <v>91936000</v>
      </c>
      <c r="BZ50" s="1">
        <v>-170847000</v>
      </c>
      <c r="CA50" s="1">
        <v>-70944000</v>
      </c>
      <c r="CB50" s="1">
        <v>-16769000</v>
      </c>
      <c r="CC50" s="1">
        <v>20170000</v>
      </c>
      <c r="CE50" s="1" t="s">
        <v>187</v>
      </c>
      <c r="CF50" s="1">
        <v>-120065000</v>
      </c>
      <c r="CG50" s="1">
        <v>-74099000</v>
      </c>
      <c r="CH50" s="1">
        <v>-45995000</v>
      </c>
      <c r="CI50" s="1">
        <v>-53038000</v>
      </c>
      <c r="CJ50" s="1">
        <v>-48794000</v>
      </c>
      <c r="CL50" s="1" t="s">
        <v>187</v>
      </c>
      <c r="CM50" s="1">
        <v>-41768000</v>
      </c>
      <c r="CN50" s="1">
        <v>-36433000</v>
      </c>
      <c r="CO50" s="1">
        <v>-90799000</v>
      </c>
      <c r="CP50" s="1">
        <v>-72581000</v>
      </c>
      <c r="CQ50" s="1">
        <v>-40760000</v>
      </c>
      <c r="CS50" s="1" t="s">
        <v>187</v>
      </c>
      <c r="CT50" s="1">
        <v>-356183000</v>
      </c>
      <c r="CU50" s="1">
        <v>-128664000</v>
      </c>
      <c r="CV50" s="1">
        <v>-199769000</v>
      </c>
      <c r="CW50" s="1">
        <v>-182402000</v>
      </c>
      <c r="CX50" s="1">
        <v>-258606000</v>
      </c>
    </row>
    <row r="51" spans="1:117" x14ac:dyDescent="0.15">
      <c r="A51" s="1" t="s">
        <v>188</v>
      </c>
      <c r="B51" s="1">
        <v>-7.1450388850000005E-2</v>
      </c>
      <c r="C51" s="1">
        <v>-5.2517310169999998E-2</v>
      </c>
      <c r="D51" s="1">
        <v>-1.8657745900000001E-2</v>
      </c>
      <c r="E51" s="1">
        <v>-5.6794685669999997E-2</v>
      </c>
      <c r="F51" s="1">
        <v>-0.1020663034</v>
      </c>
      <c r="H51" s="1" t="s">
        <v>188</v>
      </c>
      <c r="I51" s="1">
        <v>0.1944826761</v>
      </c>
      <c r="J51" s="1">
        <v>0.18948504469999999</v>
      </c>
      <c r="K51" s="1">
        <v>0.1596326871</v>
      </c>
      <c r="L51" s="1">
        <v>0.12824783479999999</v>
      </c>
      <c r="M51" s="1">
        <v>7.3678366209999999E-2</v>
      </c>
      <c r="O51" s="1" t="s">
        <v>188</v>
      </c>
      <c r="P51" s="1">
        <v>-9.8201012130000001E-2</v>
      </c>
      <c r="Q51" s="1">
        <v>-0.10581539230000001</v>
      </c>
      <c r="R51" s="1">
        <v>-0.30340892330000002</v>
      </c>
      <c r="S51" s="1">
        <v>-0.54784168050000004</v>
      </c>
      <c r="T51" s="1">
        <v>-1.106844516</v>
      </c>
      <c r="V51" s="1" t="s">
        <v>188</v>
      </c>
      <c r="W51" s="1">
        <v>-0.19451392849999999</v>
      </c>
      <c r="X51" s="1">
        <v>-0.24768767150000001</v>
      </c>
      <c r="Y51" s="1">
        <v>-0.37608963769999998</v>
      </c>
      <c r="Z51" s="1">
        <v>-0.44063547749999998</v>
      </c>
      <c r="AA51" s="1">
        <v>-7.2119482639999996E-2</v>
      </c>
      <c r="AC51" s="1" t="s">
        <v>188</v>
      </c>
      <c r="AD51" s="1">
        <v>-0.30873867179999998</v>
      </c>
      <c r="AE51" s="1">
        <v>-0.26423415550000001</v>
      </c>
      <c r="AF51" s="1">
        <v>-0.11660766879999999</v>
      </c>
      <c r="AG51" s="1">
        <v>-0.18206484589999999</v>
      </c>
      <c r="AH51" s="1">
        <v>-0.27898374920000002</v>
      </c>
      <c r="AJ51" s="1" t="s">
        <v>188</v>
      </c>
      <c r="AK51" s="1">
        <v>0.41882038030000002</v>
      </c>
      <c r="AL51" s="1">
        <v>0.43789045469999999</v>
      </c>
      <c r="AM51" s="1">
        <v>0.44204932829999999</v>
      </c>
      <c r="AN51" s="1">
        <v>0.47679933209999997</v>
      </c>
      <c r="AO51" s="1">
        <v>0.49816030770000003</v>
      </c>
      <c r="AQ51" s="1" t="s">
        <v>188</v>
      </c>
      <c r="AR51" s="1">
        <v>0.3512348099</v>
      </c>
      <c r="AS51" s="1">
        <v>0.23534136550000001</v>
      </c>
      <c r="AT51" s="1">
        <v>6.433224756E-2</v>
      </c>
      <c r="AU51" s="1">
        <v>0.19499804609999999</v>
      </c>
      <c r="AV51" s="1">
        <v>4.304553371E-2</v>
      </c>
      <c r="AX51" s="1" t="s">
        <v>188</v>
      </c>
      <c r="AY51" s="1">
        <v>-1.3048501210000001</v>
      </c>
      <c r="AZ51" s="1">
        <v>-1.2413922799999999</v>
      </c>
      <c r="BA51" s="1">
        <v>-1.61346129</v>
      </c>
      <c r="BC51" s="1" t="s">
        <v>188</v>
      </c>
      <c r="BD51" s="1">
        <v>0.21325138869999999</v>
      </c>
      <c r="BE51" s="1">
        <v>0.26629160549999997</v>
      </c>
      <c r="BF51" s="1">
        <v>0.2246623985</v>
      </c>
      <c r="BG51" s="1">
        <v>0.1805772189</v>
      </c>
      <c r="BH51" s="1">
        <v>0.16134524410000001</v>
      </c>
      <c r="BJ51" s="1" t="s">
        <v>188</v>
      </c>
      <c r="BK51" s="1">
        <v>0.27538239190000002</v>
      </c>
      <c r="BL51" s="1">
        <v>0.2762621448</v>
      </c>
      <c r="BM51" s="1">
        <v>0.27394805799999999</v>
      </c>
      <c r="BN51" s="1">
        <v>0.24952361649999999</v>
      </c>
      <c r="BO51" s="1">
        <v>0.24941151959999999</v>
      </c>
      <c r="BQ51" s="1" t="s">
        <v>188</v>
      </c>
      <c r="BR51" s="1">
        <v>-0.15576526539999999</v>
      </c>
      <c r="BS51" s="1">
        <v>1.2931953289999999E-2</v>
      </c>
      <c r="BT51" s="1">
        <v>0.14354624969999999</v>
      </c>
      <c r="BU51" s="1">
        <v>0.13779760429999999</v>
      </c>
      <c r="BV51" s="1">
        <v>7.7668789949999997E-2</v>
      </c>
      <c r="BX51" s="1" t="s">
        <v>188</v>
      </c>
      <c r="BY51" s="1">
        <v>0.1306820524</v>
      </c>
      <c r="BZ51" s="1">
        <v>-0.31301953269999999</v>
      </c>
      <c r="CA51" s="1">
        <v>-0.16461623419999999</v>
      </c>
      <c r="CB51" s="1">
        <v>-4.212819089E-2</v>
      </c>
      <c r="CC51" s="1">
        <v>4.9633714510000003E-2</v>
      </c>
      <c r="CE51" s="1" t="s">
        <v>188</v>
      </c>
      <c r="CF51" s="1">
        <v>-0.2242512196</v>
      </c>
      <c r="CG51" s="1">
        <v>-0.18007660040000001</v>
      </c>
      <c r="CH51" s="1">
        <v>-0.14068029369999999</v>
      </c>
      <c r="CI51" s="1">
        <v>-0.21728781480000001</v>
      </c>
      <c r="CJ51" s="1">
        <v>-0.24282870509999999</v>
      </c>
      <c r="CL51" s="1" t="s">
        <v>188</v>
      </c>
      <c r="CM51" s="1">
        <v>-7.7186627980000005E-2</v>
      </c>
      <c r="CN51" s="1">
        <v>-8.276070428E-2</v>
      </c>
      <c r="CO51" s="1">
        <v>-0.25607045960000002</v>
      </c>
      <c r="CP51" s="1">
        <v>-0.27147292039999998</v>
      </c>
      <c r="CQ51" s="1">
        <v>-0.21712380210000001</v>
      </c>
      <c r="CS51" s="1" t="s">
        <v>188</v>
      </c>
      <c r="CT51" s="1">
        <v>-0.73674488839999996</v>
      </c>
      <c r="CU51" s="1">
        <v>-0.1367916103</v>
      </c>
      <c r="CV51" s="1">
        <v>-0.22467362160000001</v>
      </c>
      <c r="CW51" s="1">
        <v>-0.21951019920000001</v>
      </c>
      <c r="CX51" s="1">
        <v>-0.34430943990000001</v>
      </c>
    </row>
    <row r="52" spans="1:117" x14ac:dyDescent="0.15">
      <c r="A52" s="1" t="s">
        <v>189</v>
      </c>
      <c r="B52" s="1">
        <v>-160900000</v>
      </c>
      <c r="C52" s="1">
        <v>-52800000</v>
      </c>
      <c r="D52" s="1">
        <v>-20500000</v>
      </c>
      <c r="E52" s="1">
        <v>-1100000</v>
      </c>
      <c r="F52" s="1">
        <v>-14300000</v>
      </c>
      <c r="H52" s="1" t="s">
        <v>189</v>
      </c>
      <c r="I52" s="1">
        <v>-21600000</v>
      </c>
      <c r="J52" s="1">
        <v>50100000</v>
      </c>
      <c r="K52" s="1">
        <v>35000000</v>
      </c>
      <c r="L52" s="1">
        <v>19900000</v>
      </c>
      <c r="M52" s="1">
        <v>13850000</v>
      </c>
      <c r="O52" s="1" t="s">
        <v>189</v>
      </c>
      <c r="P52" s="1">
        <v>-17475000</v>
      </c>
      <c r="Q52" s="1">
        <v>4660000</v>
      </c>
      <c r="R52" s="1">
        <v>6283000</v>
      </c>
      <c r="S52" s="1">
        <v>-1846000</v>
      </c>
      <c r="T52" s="1">
        <v>-3121000</v>
      </c>
      <c r="V52" s="1" t="s">
        <v>189</v>
      </c>
      <c r="W52" s="1">
        <v>-120292000</v>
      </c>
      <c r="X52" s="1">
        <v>-18205000</v>
      </c>
      <c r="Y52" s="1">
        <v>3233000</v>
      </c>
      <c r="Z52" s="1">
        <v>-1188000</v>
      </c>
      <c r="AA52" s="1">
        <v>15000</v>
      </c>
      <c r="AC52" s="1" t="s">
        <v>189</v>
      </c>
      <c r="AD52" s="1">
        <v>-49366000</v>
      </c>
      <c r="AE52" s="1">
        <v>1228000</v>
      </c>
      <c r="AF52" s="1">
        <v>7401000</v>
      </c>
      <c r="AG52" s="1">
        <v>2315000</v>
      </c>
      <c r="AH52" s="1">
        <v>490000</v>
      </c>
      <c r="AJ52" s="1" t="s">
        <v>189</v>
      </c>
      <c r="AK52" s="1">
        <v>42100000</v>
      </c>
      <c r="AL52" s="1">
        <v>66600000</v>
      </c>
      <c r="AM52" s="1">
        <v>80600000</v>
      </c>
      <c r="AN52" s="1">
        <v>65066000</v>
      </c>
      <c r="AO52" s="1">
        <v>47029000</v>
      </c>
      <c r="AQ52" s="1" t="s">
        <v>189</v>
      </c>
      <c r="AR52" s="1">
        <v>-24000000</v>
      </c>
      <c r="AS52" s="1">
        <v>233000000</v>
      </c>
      <c r="AT52" s="1">
        <v>-265000000</v>
      </c>
      <c r="AU52" s="1">
        <v>-255000000</v>
      </c>
      <c r="AV52" s="1">
        <v>-435000000</v>
      </c>
      <c r="AX52" s="1" t="s">
        <v>189</v>
      </c>
      <c r="AY52" s="1">
        <v>-2865000</v>
      </c>
      <c r="AZ52" s="1">
        <v>-1594000</v>
      </c>
      <c r="BA52" s="1">
        <v>-1346000</v>
      </c>
      <c r="BC52" s="1" t="s">
        <v>189</v>
      </c>
      <c r="BD52" s="1">
        <v>1714000</v>
      </c>
      <c r="BE52" s="1">
        <v>5383000</v>
      </c>
      <c r="BF52" s="1">
        <v>7730000</v>
      </c>
      <c r="BG52" s="1">
        <v>5107000</v>
      </c>
      <c r="BH52" s="1">
        <v>2135000</v>
      </c>
      <c r="BJ52" s="1" t="s">
        <v>189</v>
      </c>
      <c r="BK52" s="1">
        <v>-457000000</v>
      </c>
      <c r="BL52" s="1">
        <v>350000000</v>
      </c>
      <c r="BM52" s="1">
        <v>352000000</v>
      </c>
      <c r="BN52" s="1">
        <v>730000000</v>
      </c>
      <c r="BO52" s="1">
        <v>314000000</v>
      </c>
      <c r="BQ52" s="1" t="s">
        <v>189</v>
      </c>
      <c r="BR52" s="1">
        <v>-12992000</v>
      </c>
      <c r="BS52" s="1">
        <v>-6395000</v>
      </c>
      <c r="BT52" s="1">
        <v>7800000</v>
      </c>
      <c r="BU52" s="1">
        <v>4551000</v>
      </c>
      <c r="BV52" s="1">
        <v>4103000</v>
      </c>
      <c r="BX52" s="1" t="s">
        <v>189</v>
      </c>
      <c r="BY52" s="1">
        <v>-14083000</v>
      </c>
      <c r="BZ52" s="1">
        <v>-47686000</v>
      </c>
      <c r="CA52" s="1">
        <v>-68967000</v>
      </c>
      <c r="CB52" s="1">
        <v>-35006000</v>
      </c>
      <c r="CC52" s="1">
        <v>-36563000</v>
      </c>
      <c r="CE52" s="1" t="s">
        <v>189</v>
      </c>
      <c r="CF52" s="1">
        <v>-15848000</v>
      </c>
      <c r="CG52" s="1">
        <v>-22764000</v>
      </c>
      <c r="CH52" s="1">
        <v>-7808000</v>
      </c>
      <c r="CI52" s="1">
        <v>-2041000</v>
      </c>
      <c r="CJ52" s="1">
        <v>1088000</v>
      </c>
      <c r="CL52" s="1" t="s">
        <v>189</v>
      </c>
      <c r="CM52" s="1">
        <v>-8861000</v>
      </c>
      <c r="CN52" s="1">
        <v>-641000</v>
      </c>
      <c r="CO52" s="1">
        <v>5150000</v>
      </c>
      <c r="CP52" s="1">
        <v>1424000</v>
      </c>
      <c r="CQ52" s="1">
        <v>-91000</v>
      </c>
      <c r="CS52" s="1" t="s">
        <v>189</v>
      </c>
      <c r="CT52" s="1">
        <v>-50106000</v>
      </c>
      <c r="CU52" s="1">
        <v>-75745000</v>
      </c>
      <c r="CV52" s="1">
        <v>-51950000</v>
      </c>
      <c r="CW52" s="1">
        <v>-55197000</v>
      </c>
      <c r="CX52" s="1">
        <v>-40453000</v>
      </c>
    </row>
    <row r="53" spans="1:117" x14ac:dyDescent="0.15">
      <c r="A53" s="1" t="s">
        <v>190</v>
      </c>
      <c r="B53" s="1">
        <v>-465000000</v>
      </c>
      <c r="C53" s="1">
        <v>-231800000</v>
      </c>
      <c r="D53" s="1">
        <v>-74600000</v>
      </c>
      <c r="E53" s="1">
        <v>-130200000</v>
      </c>
      <c r="F53" s="1">
        <v>-194100000</v>
      </c>
      <c r="H53" s="1" t="s">
        <v>190</v>
      </c>
      <c r="I53" s="1">
        <v>628400000</v>
      </c>
      <c r="J53" s="1">
        <v>541700000</v>
      </c>
      <c r="K53" s="1">
        <v>379200000</v>
      </c>
      <c r="L53" s="1">
        <v>250900000</v>
      </c>
      <c r="M53" s="1">
        <v>123994000</v>
      </c>
      <c r="O53" s="1" t="s">
        <v>190</v>
      </c>
      <c r="P53" s="1">
        <v>-160023000</v>
      </c>
      <c r="Q53" s="1">
        <v>-87869000</v>
      </c>
      <c r="R53" s="1">
        <v>-139782000</v>
      </c>
      <c r="S53" s="1">
        <v>-138710000</v>
      </c>
      <c r="T53" s="1">
        <v>-134561000</v>
      </c>
      <c r="V53" s="1" t="s">
        <v>190</v>
      </c>
      <c r="W53" s="1">
        <v>-247976000</v>
      </c>
      <c r="X53" s="1">
        <v>-124973000</v>
      </c>
      <c r="Y53" s="1">
        <v>-104713000</v>
      </c>
      <c r="Z53" s="1">
        <v>-86087000</v>
      </c>
      <c r="AA53" s="1">
        <v>-9715000</v>
      </c>
      <c r="AC53" s="1" t="s">
        <v>190</v>
      </c>
      <c r="AD53" s="1">
        <v>-257178000</v>
      </c>
      <c r="AE53" s="1">
        <v>-112728000</v>
      </c>
      <c r="AF53" s="1">
        <v>-27912000</v>
      </c>
      <c r="AG53" s="1">
        <v>-32309000</v>
      </c>
      <c r="AH53" s="1">
        <v>-34583000</v>
      </c>
      <c r="AJ53" s="1" t="s">
        <v>190</v>
      </c>
      <c r="AK53" s="1">
        <v>949600000</v>
      </c>
      <c r="AL53" s="1">
        <v>970800000</v>
      </c>
      <c r="AM53" s="1">
        <v>962400000</v>
      </c>
      <c r="AN53" s="1">
        <v>978840000</v>
      </c>
      <c r="AO53" s="1">
        <v>970946000</v>
      </c>
      <c r="AQ53" s="1" t="s">
        <v>190</v>
      </c>
      <c r="AR53" s="1">
        <v>872000000</v>
      </c>
      <c r="AS53" s="1">
        <v>819000000</v>
      </c>
      <c r="AT53" s="1">
        <v>-107000000</v>
      </c>
      <c r="AU53" s="1">
        <v>244000000</v>
      </c>
      <c r="AV53" s="1">
        <v>-262000000</v>
      </c>
      <c r="AX53" s="1" t="s">
        <v>190</v>
      </c>
      <c r="AY53" s="1">
        <v>-270097000</v>
      </c>
      <c r="AZ53" s="1">
        <v>-117113000</v>
      </c>
      <c r="BA53" s="1">
        <v>-76330000</v>
      </c>
      <c r="BC53" s="1" t="s">
        <v>190</v>
      </c>
      <c r="BD53" s="1">
        <v>89397000</v>
      </c>
      <c r="BE53" s="1">
        <v>102037000</v>
      </c>
      <c r="BF53" s="1">
        <v>79983000</v>
      </c>
      <c r="BG53" s="1">
        <v>55468000</v>
      </c>
      <c r="BH53" s="1">
        <v>39378000</v>
      </c>
      <c r="BJ53" s="1" t="s">
        <v>190</v>
      </c>
      <c r="BK53" s="1">
        <v>13262000000</v>
      </c>
      <c r="BL53" s="1">
        <v>13970000000</v>
      </c>
      <c r="BM53" s="1">
        <v>14571000000</v>
      </c>
      <c r="BN53" s="1">
        <v>13039000000</v>
      </c>
      <c r="BO53" s="1">
        <v>12287000000</v>
      </c>
      <c r="BQ53" s="1" t="s">
        <v>190</v>
      </c>
      <c r="BR53" s="1">
        <v>-91329000</v>
      </c>
      <c r="BS53" s="1">
        <v>-389000</v>
      </c>
      <c r="BT53" s="1">
        <v>70084000</v>
      </c>
      <c r="BU53" s="1">
        <v>51843000</v>
      </c>
      <c r="BV53" s="1">
        <v>24429000</v>
      </c>
      <c r="BX53" s="1" t="s">
        <v>190</v>
      </c>
      <c r="BY53" s="1">
        <v>77853000</v>
      </c>
      <c r="BZ53" s="1">
        <v>-218533000</v>
      </c>
      <c r="CA53" s="1">
        <v>-139911000</v>
      </c>
      <c r="CB53" s="1">
        <v>-51775000</v>
      </c>
      <c r="CC53" s="1">
        <v>-16393000</v>
      </c>
      <c r="CE53" s="1" t="s">
        <v>190</v>
      </c>
      <c r="CF53" s="1">
        <v>-135913000</v>
      </c>
      <c r="CG53" s="1">
        <v>-96863000</v>
      </c>
      <c r="CH53" s="1">
        <v>-53803000</v>
      </c>
      <c r="CI53" s="1">
        <v>-55079000</v>
      </c>
      <c r="CJ53" s="1">
        <v>-47706000</v>
      </c>
      <c r="CL53" s="1" t="s">
        <v>190</v>
      </c>
      <c r="CM53" s="1">
        <v>-50629000</v>
      </c>
      <c r="CN53" s="1">
        <v>-37074000</v>
      </c>
      <c r="CO53" s="1">
        <v>-85649000</v>
      </c>
      <c r="CP53" s="1">
        <v>-71157000</v>
      </c>
      <c r="CQ53" s="1">
        <v>-40851000</v>
      </c>
      <c r="CS53" s="1" t="s">
        <v>190</v>
      </c>
      <c r="CT53" s="1">
        <v>-406289000</v>
      </c>
      <c r="CU53" s="1">
        <v>-204409000</v>
      </c>
      <c r="CV53" s="1">
        <v>-251719000</v>
      </c>
      <c r="CW53" s="1">
        <v>-237599000</v>
      </c>
      <c r="CX53" s="1">
        <v>-299059000</v>
      </c>
    </row>
    <row r="54" spans="1:117" x14ac:dyDescent="0.15">
      <c r="A54" s="1" t="s">
        <v>191</v>
      </c>
      <c r="B54" s="1">
        <v>-0.10925495170000001</v>
      </c>
      <c r="C54" s="1">
        <v>-6.8008449710000002E-2</v>
      </c>
      <c r="D54" s="1">
        <v>-2.5727686579999999E-2</v>
      </c>
      <c r="E54" s="1">
        <v>-5.7278606310000001E-2</v>
      </c>
      <c r="F54" s="1">
        <v>-0.11018392370000001</v>
      </c>
      <c r="H54" s="1" t="s">
        <v>191</v>
      </c>
      <c r="I54" s="1">
        <v>0.1880198672</v>
      </c>
      <c r="J54" s="1">
        <v>0.208795868</v>
      </c>
      <c r="K54" s="1">
        <v>0.17586494759999999</v>
      </c>
      <c r="L54" s="1">
        <v>0.13929602490000001</v>
      </c>
      <c r="M54" s="1">
        <v>8.294301405E-2</v>
      </c>
      <c r="O54" s="1" t="s">
        <v>191</v>
      </c>
      <c r="P54" s="1">
        <v>-0.11023950220000001</v>
      </c>
      <c r="Q54" s="1">
        <v>-0.1004862552</v>
      </c>
      <c r="R54" s="1">
        <v>-0.29035775930000002</v>
      </c>
      <c r="S54" s="1">
        <v>-0.55523088249999997</v>
      </c>
      <c r="T54" s="1">
        <v>-1.133126179</v>
      </c>
      <c r="V54" s="1" t="s">
        <v>191</v>
      </c>
      <c r="W54" s="1">
        <v>-0.377766877</v>
      </c>
      <c r="X54" s="1">
        <v>-0.28992086929999999</v>
      </c>
      <c r="Y54" s="1">
        <v>-0.36482569279999999</v>
      </c>
      <c r="Z54" s="1">
        <v>-0.44680133280000001</v>
      </c>
      <c r="AA54" s="1">
        <v>-7.2008301519999998E-2</v>
      </c>
      <c r="AC54" s="1" t="s">
        <v>191</v>
      </c>
      <c r="AD54" s="1">
        <v>-0.38207992870000002</v>
      </c>
      <c r="AE54" s="1">
        <v>-0.26138674470000001</v>
      </c>
      <c r="AF54" s="1">
        <v>-9.2168698569999999E-2</v>
      </c>
      <c r="AG54" s="1">
        <v>-0.16989178329999999</v>
      </c>
      <c r="AH54" s="1">
        <v>-0.27508610610000001</v>
      </c>
      <c r="AJ54" s="1" t="s">
        <v>191</v>
      </c>
      <c r="AK54" s="1">
        <v>0.43824995379999998</v>
      </c>
      <c r="AL54" s="1">
        <v>0.47014383259999998</v>
      </c>
      <c r="AM54" s="1">
        <v>0.48245438140000002</v>
      </c>
      <c r="AN54" s="1">
        <v>0.51075020550000005</v>
      </c>
      <c r="AO54" s="1">
        <v>0.52351754340000001</v>
      </c>
      <c r="AQ54" s="1" t="s">
        <v>191</v>
      </c>
      <c r="AR54" s="1">
        <v>0.34182673460000002</v>
      </c>
      <c r="AS54" s="1">
        <v>0.3289156627</v>
      </c>
      <c r="AT54" s="1">
        <v>-4.3566775240000001E-2</v>
      </c>
      <c r="AU54" s="1">
        <v>9.5349745989999998E-2</v>
      </c>
      <c r="AV54" s="1">
        <v>-6.5190345859999999E-2</v>
      </c>
      <c r="AX54" s="1" t="s">
        <v>191</v>
      </c>
      <c r="AY54" s="1">
        <v>-1.318839447</v>
      </c>
      <c r="AZ54" s="1">
        <v>-1.2585217500000001</v>
      </c>
      <c r="BA54" s="1">
        <v>-1.6424237209999999</v>
      </c>
      <c r="BC54" s="1" t="s">
        <v>191</v>
      </c>
      <c r="BD54" s="1">
        <v>0.21741996050000001</v>
      </c>
      <c r="BE54" s="1">
        <v>0.28112231830000001</v>
      </c>
      <c r="BF54" s="1">
        <v>0.248697945</v>
      </c>
      <c r="BG54" s="1">
        <v>0.19888916379999999</v>
      </c>
      <c r="BH54" s="1">
        <v>0.17059455530000001</v>
      </c>
      <c r="BJ54" s="1" t="s">
        <v>191</v>
      </c>
      <c r="BK54" s="1">
        <v>0.26620900079999998</v>
      </c>
      <c r="BL54" s="1">
        <v>0.28336139230000001</v>
      </c>
      <c r="BM54" s="1">
        <v>0.28072980889999999</v>
      </c>
      <c r="BN54" s="1">
        <v>0.26432191360000001</v>
      </c>
      <c r="BO54" s="1">
        <v>0.25595250489999999</v>
      </c>
      <c r="BQ54" s="1" t="s">
        <v>191</v>
      </c>
      <c r="BR54" s="1">
        <v>-0.181598554</v>
      </c>
      <c r="BS54" s="1">
        <v>-8.3758405450000005E-4</v>
      </c>
      <c r="BT54" s="1">
        <v>0.16152294910000001</v>
      </c>
      <c r="BU54" s="1">
        <v>0.1510581325</v>
      </c>
      <c r="BV54" s="1">
        <v>9.334698759E-2</v>
      </c>
      <c r="BX54" s="1" t="s">
        <v>191</v>
      </c>
      <c r="BY54" s="1">
        <v>0.1106638295</v>
      </c>
      <c r="BZ54" s="1">
        <v>-0.4003880521</v>
      </c>
      <c r="CA54" s="1">
        <v>-0.32464509959999999</v>
      </c>
      <c r="CB54" s="1">
        <v>-0.1300725794</v>
      </c>
      <c r="CC54" s="1">
        <v>-4.033938929E-2</v>
      </c>
      <c r="CE54" s="1" t="s">
        <v>191</v>
      </c>
      <c r="CF54" s="1">
        <v>-0.2538512973</v>
      </c>
      <c r="CG54" s="1">
        <v>-0.23539804510000001</v>
      </c>
      <c r="CH54" s="1">
        <v>-0.16456184030000001</v>
      </c>
      <c r="CI54" s="1">
        <v>-0.22564945040000001</v>
      </c>
      <c r="CJ54" s="1">
        <v>-0.2374141535</v>
      </c>
      <c r="CL54" s="1" t="s">
        <v>191</v>
      </c>
      <c r="CM54" s="1">
        <v>-9.3561621050000002E-2</v>
      </c>
      <c r="CN54" s="1">
        <v>-8.4216791109999994E-2</v>
      </c>
      <c r="CO54" s="1">
        <v>-0.2415464796</v>
      </c>
      <c r="CP54" s="1">
        <v>-0.26614676840000001</v>
      </c>
      <c r="CQ54" s="1">
        <v>-0.21760854860000001</v>
      </c>
      <c r="CS54" s="1" t="s">
        <v>191</v>
      </c>
      <c r="CT54" s="1">
        <v>-0.8403863855</v>
      </c>
      <c r="CU54" s="1">
        <v>-0.21732136630000001</v>
      </c>
      <c r="CV54" s="1">
        <v>-0.28310007739999998</v>
      </c>
      <c r="CW54" s="1">
        <v>-0.28593657859999999</v>
      </c>
      <c r="CX54" s="1">
        <v>-0.39816878490000002</v>
      </c>
    </row>
    <row r="55" spans="1:117" x14ac:dyDescent="0.15">
      <c r="A55" s="1" t="s">
        <v>192</v>
      </c>
      <c r="B55" s="1">
        <v>33900000</v>
      </c>
      <c r="C55" s="1">
        <v>35200000</v>
      </c>
      <c r="D55" s="1">
        <v>7300000</v>
      </c>
      <c r="E55" s="1">
        <v>17700000</v>
      </c>
      <c r="F55" s="1">
        <v>22500000</v>
      </c>
      <c r="H55" s="1" t="s">
        <v>192</v>
      </c>
      <c r="I55" s="1">
        <v>14100000</v>
      </c>
      <c r="J55" s="1">
        <v>53200000</v>
      </c>
      <c r="K55" s="1">
        <v>52700000</v>
      </c>
      <c r="L55" s="1">
        <v>-81300000</v>
      </c>
      <c r="M55" s="1">
        <v>92595000</v>
      </c>
      <c r="O55" s="1" t="s">
        <v>192</v>
      </c>
      <c r="P55" s="1">
        <v>72355000</v>
      </c>
      <c r="Q55" s="1">
        <v>4760000</v>
      </c>
      <c r="R55" s="1">
        <v>1997000</v>
      </c>
      <c r="S55" s="1">
        <v>1367000</v>
      </c>
      <c r="T55" s="1">
        <v>929000</v>
      </c>
      <c r="V55" s="1" t="s">
        <v>192</v>
      </c>
      <c r="W55" s="1">
        <v>12333000</v>
      </c>
      <c r="X55" s="1">
        <v>-5603000</v>
      </c>
      <c r="Y55" s="1">
        <v>1115000</v>
      </c>
      <c r="Z55" s="1">
        <v>1077000</v>
      </c>
      <c r="AA55" s="1">
        <v>1033000</v>
      </c>
      <c r="AC55" s="1" t="s">
        <v>192</v>
      </c>
      <c r="AD55" s="1">
        <v>4851000</v>
      </c>
      <c r="AE55" s="1">
        <v>2388000</v>
      </c>
      <c r="AF55" s="1">
        <v>743000</v>
      </c>
      <c r="AG55" s="1">
        <v>1337000</v>
      </c>
      <c r="AH55" s="1">
        <v>877000</v>
      </c>
      <c r="AJ55" s="1" t="s">
        <v>192</v>
      </c>
      <c r="AK55" s="1">
        <v>134000000</v>
      </c>
      <c r="AL55" s="1">
        <v>124200000</v>
      </c>
      <c r="AM55" s="1">
        <v>136700000</v>
      </c>
      <c r="AN55" s="1">
        <v>157535000</v>
      </c>
      <c r="AO55" s="1">
        <v>168023000</v>
      </c>
      <c r="AQ55" s="1" t="s">
        <v>192</v>
      </c>
      <c r="AR55" s="1">
        <v>176000000</v>
      </c>
      <c r="AS55" s="1">
        <v>241000000</v>
      </c>
      <c r="AT55" s="1">
        <v>92000000</v>
      </c>
      <c r="AU55" s="1">
        <v>-690000000</v>
      </c>
      <c r="AV55" s="1">
        <v>-26000000</v>
      </c>
      <c r="AX55" s="1" t="s">
        <v>192</v>
      </c>
      <c r="AY55" s="1">
        <v>1004000</v>
      </c>
      <c r="AZ55" s="1">
        <v>460000</v>
      </c>
      <c r="BA55" s="1">
        <v>237000</v>
      </c>
      <c r="BC55" s="1" t="s">
        <v>192</v>
      </c>
      <c r="BD55" s="1">
        <v>18437000</v>
      </c>
      <c r="BE55" s="1">
        <v>10465000</v>
      </c>
      <c r="BF55" s="1">
        <v>10647000</v>
      </c>
      <c r="BG55" s="1">
        <v>-1836000</v>
      </c>
      <c r="BH55" s="1">
        <v>-1062000</v>
      </c>
      <c r="BJ55" s="1" t="s">
        <v>192</v>
      </c>
      <c r="BK55" s="1">
        <v>2671000000</v>
      </c>
      <c r="BL55" s="1">
        <v>2756000000</v>
      </c>
      <c r="BM55" s="1">
        <v>2078000000</v>
      </c>
      <c r="BN55" s="1">
        <v>12929000000</v>
      </c>
      <c r="BO55" s="1">
        <v>2678000000</v>
      </c>
      <c r="BQ55" s="1" t="s">
        <v>192</v>
      </c>
      <c r="BR55" s="1">
        <v>-7383000</v>
      </c>
      <c r="BS55" s="1">
        <v>5369000</v>
      </c>
      <c r="BT55" s="1">
        <v>7020000</v>
      </c>
      <c r="BU55" s="1">
        <v>4771000</v>
      </c>
      <c r="BV55" s="1">
        <v>8414000</v>
      </c>
      <c r="BX55" s="1" t="s">
        <v>192</v>
      </c>
      <c r="BY55" s="1">
        <v>2139000</v>
      </c>
      <c r="BZ55" s="1">
        <v>199491000</v>
      </c>
      <c r="CA55" s="1">
        <v>-23717000</v>
      </c>
      <c r="CB55" s="1">
        <v>-60997000</v>
      </c>
      <c r="CC55" s="1">
        <v>-17189000</v>
      </c>
      <c r="CE55" s="1" t="s">
        <v>192</v>
      </c>
      <c r="CF55" s="1">
        <v>10421000</v>
      </c>
      <c r="CG55" s="1">
        <v>1986000</v>
      </c>
      <c r="CH55" s="1">
        <v>42000</v>
      </c>
      <c r="CI55" s="1">
        <v>466000</v>
      </c>
      <c r="CJ55" s="1">
        <v>-2236000</v>
      </c>
      <c r="CL55" s="1" t="s">
        <v>192</v>
      </c>
      <c r="CM55" s="1">
        <v>-3952000</v>
      </c>
      <c r="CN55" s="1">
        <v>5657000</v>
      </c>
      <c r="CO55" s="1">
        <v>13364000</v>
      </c>
      <c r="CP55" s="1">
        <v>2364000</v>
      </c>
      <c r="CQ55" s="1">
        <v>171000</v>
      </c>
      <c r="CS55" s="1" t="s">
        <v>192</v>
      </c>
      <c r="CT55" s="1">
        <v>3381000</v>
      </c>
      <c r="CU55" s="1">
        <v>2894000</v>
      </c>
      <c r="CV55" s="1">
        <v>5690000</v>
      </c>
      <c r="CW55" s="1">
        <v>5524000</v>
      </c>
      <c r="CX55" s="1">
        <v>4632000</v>
      </c>
    </row>
    <row r="56" spans="1:117" x14ac:dyDescent="0.15">
      <c r="A56" s="1" t="s">
        <v>193</v>
      </c>
      <c r="B56" s="1">
        <v>-498900000</v>
      </c>
      <c r="C56" s="1">
        <v>-267000000</v>
      </c>
      <c r="D56" s="1">
        <v>-81900000</v>
      </c>
      <c r="E56" s="1">
        <v>-147900000</v>
      </c>
      <c r="F56" s="1">
        <v>-216600000</v>
      </c>
      <c r="H56" s="1" t="s">
        <v>193</v>
      </c>
      <c r="I56" s="1">
        <v>606800000</v>
      </c>
      <c r="J56" s="1">
        <v>488500000</v>
      </c>
      <c r="K56" s="1">
        <v>326500000</v>
      </c>
      <c r="L56" s="1">
        <v>332200000</v>
      </c>
      <c r="M56" s="1">
        <v>31399000</v>
      </c>
      <c r="O56" s="1" t="s">
        <v>193</v>
      </c>
      <c r="P56" s="1">
        <v>-232378000</v>
      </c>
      <c r="Q56" s="1">
        <v>-92629000</v>
      </c>
      <c r="R56" s="1">
        <v>-141779000</v>
      </c>
      <c r="S56" s="1">
        <v>-140077000</v>
      </c>
      <c r="T56" s="1">
        <v>-135490000</v>
      </c>
      <c r="V56" s="1" t="s">
        <v>193</v>
      </c>
      <c r="W56" s="1">
        <v>-260309000</v>
      </c>
      <c r="X56" s="1">
        <v>-119370000</v>
      </c>
      <c r="Y56" s="1">
        <v>-105828000</v>
      </c>
      <c r="Z56" s="1">
        <v>-87164000</v>
      </c>
      <c r="AA56" s="1">
        <v>-10748000</v>
      </c>
      <c r="AC56" s="1" t="s">
        <v>193</v>
      </c>
      <c r="AD56" s="1">
        <v>-262029000</v>
      </c>
      <c r="AE56" s="1">
        <v>-115116000</v>
      </c>
      <c r="AF56" s="1">
        <v>-28655000</v>
      </c>
      <c r="AG56" s="1">
        <v>-33646000</v>
      </c>
      <c r="AH56" s="1">
        <v>-35460000</v>
      </c>
      <c r="AJ56" s="1" t="s">
        <v>193</v>
      </c>
      <c r="AK56" s="1">
        <v>815600000</v>
      </c>
      <c r="AL56" s="1">
        <v>846600000</v>
      </c>
      <c r="AM56" s="1">
        <v>825700000</v>
      </c>
      <c r="AN56" s="1">
        <v>821305000</v>
      </c>
      <c r="AO56" s="1">
        <v>802923000</v>
      </c>
      <c r="AQ56" s="1" t="s">
        <v>193</v>
      </c>
      <c r="AR56" s="1">
        <v>554000000</v>
      </c>
      <c r="AS56" s="1">
        <v>3887000000</v>
      </c>
      <c r="AT56" s="1">
        <v>31000000</v>
      </c>
      <c r="AU56" s="1">
        <v>1138000000</v>
      </c>
      <c r="AV56" s="1">
        <v>-106000000</v>
      </c>
      <c r="AX56" s="1" t="s">
        <v>193</v>
      </c>
      <c r="AY56" s="1">
        <v>-271101000</v>
      </c>
      <c r="AZ56" s="1">
        <v>-117573000</v>
      </c>
      <c r="BA56" s="1">
        <v>-76567000</v>
      </c>
      <c r="BC56" s="1" t="s">
        <v>193</v>
      </c>
      <c r="BD56" s="1">
        <v>70960000</v>
      </c>
      <c r="BE56" s="1">
        <v>91572000</v>
      </c>
      <c r="BF56" s="1">
        <v>69336000</v>
      </c>
      <c r="BG56" s="1">
        <v>57304000</v>
      </c>
      <c r="BH56" s="1">
        <v>40440000</v>
      </c>
      <c r="BJ56" s="1" t="s">
        <v>193</v>
      </c>
      <c r="BK56" s="1">
        <v>10591000000</v>
      </c>
      <c r="BL56" s="1">
        <v>11214000000</v>
      </c>
      <c r="BM56" s="1">
        <v>11621000000</v>
      </c>
      <c r="BN56" s="1">
        <v>110000000</v>
      </c>
      <c r="BO56" s="1">
        <v>9609000000</v>
      </c>
      <c r="BQ56" s="1" t="s">
        <v>193</v>
      </c>
      <c r="BR56" s="1">
        <v>-83946000</v>
      </c>
      <c r="BS56" s="1">
        <v>-5758000</v>
      </c>
      <c r="BT56" s="1">
        <v>63064000</v>
      </c>
      <c r="BU56" s="1">
        <v>47072000</v>
      </c>
      <c r="BV56" s="1">
        <v>16015000</v>
      </c>
      <c r="BX56" s="1" t="s">
        <v>193</v>
      </c>
      <c r="BY56" s="1">
        <v>75714000</v>
      </c>
      <c r="BZ56" s="1">
        <v>-418024000</v>
      </c>
      <c r="CA56" s="1">
        <v>-116194000</v>
      </c>
      <c r="CB56" s="1">
        <v>9222000</v>
      </c>
      <c r="CC56" s="1">
        <v>796000</v>
      </c>
      <c r="CE56" s="1" t="s">
        <v>193</v>
      </c>
      <c r="CF56" s="1">
        <v>-146334000</v>
      </c>
      <c r="CG56" s="1">
        <v>-98849000</v>
      </c>
      <c r="CH56" s="1">
        <v>-53845000</v>
      </c>
      <c r="CI56" s="1">
        <v>-55545000</v>
      </c>
      <c r="CJ56" s="1">
        <v>-45470000</v>
      </c>
      <c r="CL56" s="1" t="s">
        <v>193</v>
      </c>
      <c r="CM56" s="1">
        <v>-46677000</v>
      </c>
      <c r="CN56" s="1">
        <v>-42731000</v>
      </c>
      <c r="CO56" s="1">
        <v>-99013000</v>
      </c>
      <c r="CP56" s="1">
        <v>-73521000</v>
      </c>
      <c r="CQ56" s="1">
        <v>-41022000</v>
      </c>
      <c r="CS56" s="1" t="s">
        <v>193</v>
      </c>
      <c r="CT56" s="1">
        <v>918571000</v>
      </c>
      <c r="CU56" s="1">
        <v>-207303000</v>
      </c>
      <c r="CV56" s="1">
        <v>-257409000</v>
      </c>
      <c r="CW56" s="1">
        <v>-243123000</v>
      </c>
      <c r="CX56" s="1">
        <v>-303691000</v>
      </c>
    </row>
    <row r="57" spans="1:117" x14ac:dyDescent="0.15">
      <c r="A57" s="1" t="s">
        <v>194</v>
      </c>
      <c r="B57" s="1">
        <v>-0.1172199901</v>
      </c>
      <c r="C57" s="1">
        <v>-7.8335876070000005E-2</v>
      </c>
      <c r="D57" s="1">
        <v>-2.824527521E-2</v>
      </c>
      <c r="E57" s="1">
        <v>-6.5065329290000001E-2</v>
      </c>
      <c r="F57" s="1">
        <v>-0.1229564033</v>
      </c>
      <c r="H57" s="1" t="s">
        <v>194</v>
      </c>
      <c r="I57" s="1">
        <v>0.18155705820000001</v>
      </c>
      <c r="J57" s="1">
        <v>0.18829016339999999</v>
      </c>
      <c r="K57" s="1">
        <v>0.15142380110000001</v>
      </c>
      <c r="L57" s="1">
        <v>0.18443260049999999</v>
      </c>
      <c r="M57" s="1">
        <v>2.100365903E-2</v>
      </c>
      <c r="O57" s="1" t="s">
        <v>194</v>
      </c>
      <c r="P57" s="1">
        <v>-0.16008470690000001</v>
      </c>
      <c r="Q57" s="1">
        <v>-0.1059297515</v>
      </c>
      <c r="R57" s="1">
        <v>-0.29450596470000001</v>
      </c>
      <c r="S57" s="1">
        <v>-0.56070273469999998</v>
      </c>
      <c r="T57" s="1">
        <v>-1.1409492050000001</v>
      </c>
      <c r="V57" s="1" t="s">
        <v>194</v>
      </c>
      <c r="W57" s="1">
        <v>-0.39655498109999998</v>
      </c>
      <c r="X57" s="1">
        <v>-0.27692264859999999</v>
      </c>
      <c r="Y57" s="1">
        <v>-0.36871041240000002</v>
      </c>
      <c r="Z57" s="1">
        <v>-0.45239108550000001</v>
      </c>
      <c r="AA57" s="1">
        <v>-7.9664974240000005E-2</v>
      </c>
      <c r="AC57" s="1" t="s">
        <v>194</v>
      </c>
      <c r="AD57" s="1">
        <v>-0.38928688160000002</v>
      </c>
      <c r="AE57" s="1">
        <v>-0.266923892</v>
      </c>
      <c r="AF57" s="1">
        <v>-9.4622171739999997E-2</v>
      </c>
      <c r="AG57" s="1">
        <v>-0.17692218700000001</v>
      </c>
      <c r="AH57" s="1">
        <v>-0.28206209180000003</v>
      </c>
      <c r="AJ57" s="1" t="s">
        <v>194</v>
      </c>
      <c r="AK57" s="1">
        <v>0.37640760569999998</v>
      </c>
      <c r="AL57" s="1">
        <v>0.4099956414</v>
      </c>
      <c r="AM57" s="1">
        <v>0.41392620810000003</v>
      </c>
      <c r="AN57" s="1">
        <v>0.42854981149999999</v>
      </c>
      <c r="AO57" s="1">
        <v>0.43292240399999998</v>
      </c>
      <c r="AQ57" s="1" t="s">
        <v>194</v>
      </c>
      <c r="AR57" s="1">
        <v>0.21716973740000001</v>
      </c>
      <c r="AS57" s="1">
        <v>1.5610441770000001</v>
      </c>
      <c r="AT57" s="1">
        <v>1.2622149839999999E-2</v>
      </c>
      <c r="AU57" s="1">
        <v>0.4447049629</v>
      </c>
      <c r="AV57" s="1">
        <v>-2.637472008E-2</v>
      </c>
      <c r="AX57" s="1" t="s">
        <v>194</v>
      </c>
      <c r="AY57" s="1">
        <v>-1.323741815</v>
      </c>
      <c r="AZ57" s="1">
        <v>-1.26346501</v>
      </c>
      <c r="BA57" s="1">
        <v>-1.6475233460000001</v>
      </c>
      <c r="BC57" s="1" t="s">
        <v>194</v>
      </c>
      <c r="BD57" s="1">
        <v>0.1725798449</v>
      </c>
      <c r="BE57" s="1">
        <v>0.2522901783</v>
      </c>
      <c r="BF57" s="1">
        <v>0.2155923223</v>
      </c>
      <c r="BG57" s="1">
        <v>0.20547242809999999</v>
      </c>
      <c r="BH57" s="1">
        <v>0.1751953836</v>
      </c>
      <c r="BJ57" s="1" t="s">
        <v>194</v>
      </c>
      <c r="BK57" s="1">
        <v>0.2125938416</v>
      </c>
      <c r="BL57" s="1">
        <v>0.2274598893</v>
      </c>
      <c r="BM57" s="1">
        <v>0.2238941122</v>
      </c>
      <c r="BN57" s="1">
        <v>2.2298803970000002E-3</v>
      </c>
      <c r="BO57" s="1">
        <v>0.2001666493</v>
      </c>
      <c r="BQ57" s="1" t="s">
        <v>194</v>
      </c>
      <c r="BR57" s="1">
        <v>-0.16691819920000001</v>
      </c>
      <c r="BS57" s="1">
        <v>-1.2397966539999999E-2</v>
      </c>
      <c r="BT57" s="1">
        <v>0.14534391960000001</v>
      </c>
      <c r="BU57" s="1">
        <v>0.13715657680000001</v>
      </c>
      <c r="BV57" s="1">
        <v>6.1195792139999997E-2</v>
      </c>
      <c r="BX57" s="1" t="s">
        <v>194</v>
      </c>
      <c r="BY57" s="1">
        <v>0.1076233566</v>
      </c>
      <c r="BZ57" s="1">
        <v>-0.76588805849999997</v>
      </c>
      <c r="CA57" s="1">
        <v>-0.26961291609999999</v>
      </c>
      <c r="CB57" s="1">
        <v>2.3168118339999998E-2</v>
      </c>
      <c r="CC57" s="1">
        <v>1.9587722729999999E-3</v>
      </c>
      <c r="CE57" s="1" t="s">
        <v>194</v>
      </c>
      <c r="CF57" s="1">
        <v>-0.27331510409999998</v>
      </c>
      <c r="CG57" s="1">
        <v>-0.24022445479999999</v>
      </c>
      <c r="CH57" s="1">
        <v>-0.1646903015</v>
      </c>
      <c r="CI57" s="1">
        <v>-0.2275585745</v>
      </c>
      <c r="CJ57" s="1">
        <v>-0.2262864537</v>
      </c>
      <c r="CL57" s="1" t="s">
        <v>194</v>
      </c>
      <c r="CM57" s="1">
        <v>-8.6258385229999998E-2</v>
      </c>
      <c r="CN57" s="1">
        <v>-9.7067154909999995E-2</v>
      </c>
      <c r="CO57" s="1">
        <v>-0.27923550279999998</v>
      </c>
      <c r="CP57" s="1">
        <v>-0.27498877919999998</v>
      </c>
      <c r="CQ57" s="1">
        <v>-0.21851944579999999</v>
      </c>
      <c r="CS57" s="1" t="s">
        <v>194</v>
      </c>
      <c r="CT57" s="1">
        <v>1.9000134449999999</v>
      </c>
      <c r="CU57" s="1">
        <v>-0.22039817819999999</v>
      </c>
      <c r="CV57" s="1">
        <v>-0.28949943319999999</v>
      </c>
      <c r="CW57" s="1">
        <v>-0.29258439139999998</v>
      </c>
      <c r="CX57" s="1">
        <v>-0.40433585500000002</v>
      </c>
    </row>
    <row r="58" spans="1:117" x14ac:dyDescent="0.15">
      <c r="A58" s="1" t="s">
        <v>195</v>
      </c>
      <c r="B58" s="1">
        <v>-5.18</v>
      </c>
      <c r="C58" s="1">
        <v>-2.76</v>
      </c>
      <c r="D58" s="1">
        <v>-0.87</v>
      </c>
      <c r="E58" s="1">
        <v>-1.61</v>
      </c>
      <c r="F58" s="1">
        <v>-2.39</v>
      </c>
      <c r="H58" s="1" t="s">
        <v>195</v>
      </c>
      <c r="I58" s="1">
        <v>3.72</v>
      </c>
      <c r="J58" s="1">
        <v>2.856725146</v>
      </c>
      <c r="K58" s="1">
        <v>1.91</v>
      </c>
      <c r="L58" s="1">
        <v>1.96</v>
      </c>
      <c r="M58" s="1">
        <v>0.18012792929999999</v>
      </c>
      <c r="O58" s="1" t="s">
        <v>195</v>
      </c>
      <c r="P58" s="1">
        <v>-1.017893672</v>
      </c>
      <c r="Q58" s="1">
        <v>-0.43</v>
      </c>
      <c r="R58" s="1">
        <v>-0.96</v>
      </c>
      <c r="S58" s="1">
        <v>-0.8</v>
      </c>
      <c r="T58" s="1">
        <v>-0.82559199999999999</v>
      </c>
      <c r="V58" s="1" t="s">
        <v>195</v>
      </c>
      <c r="W58" s="1">
        <v>-0.82757842329999998</v>
      </c>
      <c r="X58" s="1">
        <v>-0.4</v>
      </c>
      <c r="Y58" s="1">
        <v>-0.72</v>
      </c>
      <c r="Z58" s="1">
        <v>-0.37</v>
      </c>
      <c r="AA58" s="1">
        <v>-4.2805999999999997E-2</v>
      </c>
      <c r="AC58" s="1" t="s">
        <v>195</v>
      </c>
      <c r="AD58" s="1">
        <v>-1.93</v>
      </c>
      <c r="AE58" s="1">
        <v>-0.89</v>
      </c>
      <c r="AF58" s="1">
        <v>-0.23</v>
      </c>
      <c r="AG58" s="1">
        <v>-0.63</v>
      </c>
      <c r="AH58" s="1">
        <v>-0.35</v>
      </c>
      <c r="AJ58" s="1" t="s">
        <v>195</v>
      </c>
      <c r="AK58" s="1">
        <v>5.804982206</v>
      </c>
      <c r="AL58" s="1">
        <v>6.03</v>
      </c>
      <c r="AM58" s="1">
        <v>5.4286700000000003</v>
      </c>
      <c r="AN58" s="1">
        <v>5.1509600000000004</v>
      </c>
      <c r="AO58" s="1">
        <v>4.8176699999999997</v>
      </c>
      <c r="AQ58" s="1" t="s">
        <v>195</v>
      </c>
      <c r="AR58" s="1">
        <v>0.94</v>
      </c>
      <c r="AS58" s="1">
        <v>6.3203252030000003</v>
      </c>
      <c r="AT58" s="1">
        <v>4.9050632910000003E-2</v>
      </c>
      <c r="AU58" s="1">
        <v>1.8474025970000001</v>
      </c>
      <c r="AV58" s="1">
        <v>-0.17</v>
      </c>
      <c r="AX58" s="1" t="s">
        <v>195</v>
      </c>
      <c r="AY58" s="1">
        <v>-1.030804104</v>
      </c>
      <c r="AZ58" s="1">
        <v>-0.57999999999999996</v>
      </c>
      <c r="BA58" s="1">
        <v>-0.374533</v>
      </c>
      <c r="BC58" s="1" t="s">
        <v>195</v>
      </c>
      <c r="BD58" s="1">
        <v>1.822992935</v>
      </c>
      <c r="BE58" s="1">
        <v>2.34</v>
      </c>
      <c r="BF58" s="1">
        <v>1.77</v>
      </c>
      <c r="BG58" s="1">
        <v>1.47</v>
      </c>
      <c r="BH58" s="1">
        <v>1.08</v>
      </c>
      <c r="BJ58" s="1" t="s">
        <v>195</v>
      </c>
      <c r="BK58" s="1">
        <v>2.5099999999999998</v>
      </c>
      <c r="BL58" s="1">
        <v>2.6473087820000001</v>
      </c>
      <c r="BM58" s="1">
        <v>2.6097000000000001</v>
      </c>
      <c r="BN58" s="1">
        <v>2.2540000000000001E-2</v>
      </c>
      <c r="BO58" s="1">
        <v>1.9031499999999999</v>
      </c>
      <c r="BQ58" s="1" t="s">
        <v>195</v>
      </c>
      <c r="BR58" s="1">
        <v>-2.12</v>
      </c>
      <c r="BS58" s="1">
        <v>-0.15319376130000001</v>
      </c>
      <c r="BT58" s="1">
        <v>1.68</v>
      </c>
      <c r="BU58" s="1">
        <v>1.3</v>
      </c>
      <c r="BV58" s="1">
        <v>0.46</v>
      </c>
      <c r="BX58" s="1" t="s">
        <v>195</v>
      </c>
      <c r="BY58" s="1">
        <v>0.27</v>
      </c>
      <c r="BZ58" s="1">
        <v>-1.58</v>
      </c>
      <c r="CA58" s="1">
        <v>-0.42199999999999999</v>
      </c>
      <c r="CB58" s="1">
        <v>3.3468999999999999E-2</v>
      </c>
      <c r="CC58" s="1">
        <v>2.8890000000000001E-3</v>
      </c>
      <c r="CE58" s="1" t="s">
        <v>195</v>
      </c>
      <c r="CF58" s="1">
        <v>-2.6141961889999998</v>
      </c>
      <c r="CG58" s="1">
        <v>-1.94</v>
      </c>
      <c r="CH58" s="1">
        <v>-1.1000000000000001</v>
      </c>
      <c r="CI58" s="1">
        <v>-1.2</v>
      </c>
      <c r="CJ58" s="1">
        <v>-1.06</v>
      </c>
      <c r="CL58" s="1" t="s">
        <v>195</v>
      </c>
      <c r="CM58" s="1">
        <v>-0.44</v>
      </c>
      <c r="CN58" s="1">
        <v>-0.4230415112</v>
      </c>
      <c r="CO58" s="1">
        <v>-1.03</v>
      </c>
      <c r="CP58" s="1">
        <v>-1.38</v>
      </c>
      <c r="CQ58" s="1">
        <v>-0.53</v>
      </c>
      <c r="CS58" s="1" t="s">
        <v>195</v>
      </c>
      <c r="CT58" s="1">
        <v>3.8628356269999999</v>
      </c>
      <c r="CU58" s="1">
        <v>-0.93</v>
      </c>
      <c r="CV58" s="1">
        <v>-1.24</v>
      </c>
      <c r="CW58" s="1">
        <v>-1.27</v>
      </c>
      <c r="CX58" s="1">
        <v>-1.71</v>
      </c>
    </row>
    <row r="59" spans="1:117" x14ac:dyDescent="0.15">
      <c r="A59" s="1" t="s">
        <v>196</v>
      </c>
      <c r="B59" s="1">
        <v>-5.18</v>
      </c>
      <c r="C59" s="1">
        <v>-2.76</v>
      </c>
      <c r="D59" s="1">
        <v>-0.87</v>
      </c>
      <c r="E59" s="1">
        <v>-1.61</v>
      </c>
      <c r="F59" s="1">
        <v>-2.39</v>
      </c>
      <c r="H59" s="1" t="s">
        <v>196</v>
      </c>
      <c r="I59" s="1">
        <v>3.63</v>
      </c>
      <c r="J59" s="1">
        <v>2.856725146</v>
      </c>
      <c r="K59" s="1">
        <v>1.87</v>
      </c>
      <c r="L59" s="1">
        <v>1.91</v>
      </c>
      <c r="M59" s="1">
        <v>0.17632062170000001</v>
      </c>
      <c r="O59" s="1" t="s">
        <v>196</v>
      </c>
      <c r="P59" s="1">
        <v>-1.017893672</v>
      </c>
      <c r="Q59" s="1">
        <v>-0.43</v>
      </c>
      <c r="R59" s="1">
        <v>-0.96</v>
      </c>
      <c r="S59" s="1">
        <v>-0.8</v>
      </c>
      <c r="T59" s="1">
        <v>-0.82559199999999999</v>
      </c>
      <c r="V59" s="1" t="s">
        <v>196</v>
      </c>
      <c r="W59" s="1">
        <v>-0.82757842329999998</v>
      </c>
      <c r="X59" s="1">
        <v>-0.4</v>
      </c>
      <c r="Y59" s="1">
        <v>-0.72</v>
      </c>
      <c r="Z59" s="1">
        <v>-0.37</v>
      </c>
      <c r="AA59" s="1">
        <v>-4.2805999999999997E-2</v>
      </c>
      <c r="AC59" s="1" t="s">
        <v>196</v>
      </c>
      <c r="AD59" s="1">
        <v>-1.93</v>
      </c>
      <c r="AE59" s="1">
        <v>-0.89</v>
      </c>
      <c r="AF59" s="1">
        <v>-0.23</v>
      </c>
      <c r="AG59" s="1">
        <v>-0.63</v>
      </c>
      <c r="AH59" s="1">
        <v>-0.35</v>
      </c>
      <c r="AJ59" s="1" t="s">
        <v>196</v>
      </c>
      <c r="AK59" s="1">
        <v>5.804982206</v>
      </c>
      <c r="AL59" s="1">
        <v>5.96</v>
      </c>
      <c r="AM59" s="1">
        <v>5.4286700000000003</v>
      </c>
      <c r="AN59" s="1">
        <v>5.1509600000000004</v>
      </c>
      <c r="AO59" s="1">
        <v>4.8176699999999997</v>
      </c>
      <c r="AQ59" s="1" t="s">
        <v>196</v>
      </c>
      <c r="AR59" s="1">
        <v>0.92</v>
      </c>
      <c r="AS59" s="1">
        <v>6.0451010890000001</v>
      </c>
      <c r="AT59" s="1">
        <v>4.689863843E-2</v>
      </c>
      <c r="AU59" s="1">
        <v>1.7035928140000001</v>
      </c>
      <c r="AV59" s="1">
        <v>-0.17</v>
      </c>
      <c r="AX59" s="1" t="s">
        <v>196</v>
      </c>
      <c r="AY59" s="1">
        <v>-1.030804104</v>
      </c>
      <c r="AZ59" s="1">
        <v>-0.57999999999999996</v>
      </c>
      <c r="BA59" s="1">
        <v>-0.374533</v>
      </c>
      <c r="BC59" s="1" t="s">
        <v>196</v>
      </c>
      <c r="BD59" s="1">
        <v>1.776753969</v>
      </c>
      <c r="BE59" s="1">
        <v>2.2400000000000002</v>
      </c>
      <c r="BF59" s="1">
        <v>1.68</v>
      </c>
      <c r="BG59" s="1">
        <v>1.37</v>
      </c>
      <c r="BH59" s="1">
        <v>1.01</v>
      </c>
      <c r="BJ59" s="1" t="s">
        <v>196</v>
      </c>
      <c r="BK59" s="1">
        <v>2.5</v>
      </c>
      <c r="BL59" s="1">
        <v>2.6435643560000002</v>
      </c>
      <c r="BM59" s="1">
        <v>2.6097000000000001</v>
      </c>
      <c r="BN59" s="1">
        <v>2.2540000000000001E-2</v>
      </c>
      <c r="BO59" s="1">
        <v>1.9031499999999999</v>
      </c>
      <c r="BQ59" s="1" t="s">
        <v>196</v>
      </c>
      <c r="BR59" s="1">
        <v>-2.12</v>
      </c>
      <c r="BS59" s="1">
        <v>-0.15319376130000001</v>
      </c>
      <c r="BT59" s="1">
        <v>1.62</v>
      </c>
      <c r="BU59" s="1">
        <v>1.27</v>
      </c>
      <c r="BV59" s="1">
        <v>0.44</v>
      </c>
      <c r="BX59" s="1" t="s">
        <v>196</v>
      </c>
      <c r="BY59" s="1">
        <v>0.26</v>
      </c>
      <c r="BZ59" s="1">
        <v>-1.58</v>
      </c>
      <c r="CA59" s="1">
        <v>-0.42199999999999999</v>
      </c>
      <c r="CB59" s="1">
        <v>3.3468999999999999E-2</v>
      </c>
      <c r="CC59" s="1">
        <v>2.8890000000000001E-3</v>
      </c>
      <c r="CE59" s="1" t="s">
        <v>196</v>
      </c>
      <c r="CF59" s="1">
        <v>-2.6141961889999998</v>
      </c>
      <c r="CG59" s="1">
        <v>-1.94</v>
      </c>
      <c r="CH59" s="1">
        <v>-1.1000000000000001</v>
      </c>
      <c r="CI59" s="1">
        <v>-1.2</v>
      </c>
      <c r="CJ59" s="1">
        <v>-1.06</v>
      </c>
      <c r="CL59" s="1" t="s">
        <v>196</v>
      </c>
      <c r="CM59" s="1">
        <v>-0.44</v>
      </c>
      <c r="CN59" s="1">
        <v>-0.4230415112</v>
      </c>
      <c r="CO59" s="1">
        <v>-1.03</v>
      </c>
      <c r="CP59" s="1">
        <v>-1.38</v>
      </c>
      <c r="CQ59" s="1">
        <v>-0.53</v>
      </c>
      <c r="CS59" s="1" t="s">
        <v>196</v>
      </c>
      <c r="CT59" s="1">
        <v>3.8628356269999999</v>
      </c>
      <c r="CU59" s="1">
        <v>-0.93</v>
      </c>
      <c r="CV59" s="1">
        <v>-1.24</v>
      </c>
      <c r="CW59" s="1">
        <v>-1.27</v>
      </c>
      <c r="CX59" s="1">
        <v>-1.71</v>
      </c>
    </row>
    <row r="60" spans="1:117" x14ac:dyDescent="0.15">
      <c r="A60" s="1" t="s">
        <v>197</v>
      </c>
      <c r="B60" s="1">
        <v>96400000</v>
      </c>
      <c r="C60" s="1">
        <v>96900000</v>
      </c>
      <c r="D60" s="1">
        <v>94500000</v>
      </c>
      <c r="E60" s="1">
        <v>91700000</v>
      </c>
      <c r="F60" s="1">
        <v>90600000</v>
      </c>
      <c r="H60" s="1" t="s">
        <v>197</v>
      </c>
      <c r="I60" s="1">
        <v>163200000</v>
      </c>
      <c r="J60" s="1">
        <v>162100000</v>
      </c>
      <c r="K60" s="1">
        <v>171000000</v>
      </c>
      <c r="L60" s="1">
        <v>169100000</v>
      </c>
      <c r="M60" s="1">
        <v>174315000</v>
      </c>
      <c r="O60" s="1" t="s">
        <v>197</v>
      </c>
      <c r="P60" s="1">
        <v>228293000</v>
      </c>
      <c r="Q60" s="1">
        <v>217756000</v>
      </c>
      <c r="R60" s="1">
        <v>148062000</v>
      </c>
      <c r="S60" s="1">
        <v>171202000</v>
      </c>
      <c r="T60" s="1">
        <v>171202000</v>
      </c>
      <c r="V60" s="1" t="s">
        <v>197</v>
      </c>
      <c r="W60" s="1">
        <v>314543000</v>
      </c>
      <c r="X60" s="1">
        <v>299774000</v>
      </c>
      <c r="Y60" s="1">
        <v>146306000</v>
      </c>
      <c r="Z60" s="1">
        <v>237322000</v>
      </c>
      <c r="AA60" s="1">
        <v>251085000</v>
      </c>
      <c r="AC60" s="1" t="s">
        <v>197</v>
      </c>
      <c r="AD60" s="1">
        <v>135654000</v>
      </c>
      <c r="AE60" s="1">
        <v>129323000</v>
      </c>
      <c r="AF60" s="1">
        <v>123566000</v>
      </c>
      <c r="AG60" s="1">
        <v>63881000</v>
      </c>
      <c r="AH60" s="1">
        <v>101722000</v>
      </c>
      <c r="AJ60" s="1" t="s">
        <v>197</v>
      </c>
      <c r="AK60" s="1">
        <v>140500000</v>
      </c>
      <c r="AL60" s="1">
        <v>140500000</v>
      </c>
      <c r="AM60" s="1">
        <v>152100000</v>
      </c>
      <c r="AN60" s="1">
        <v>159447000</v>
      </c>
      <c r="AO60" s="1">
        <v>166662000</v>
      </c>
      <c r="AQ60" s="1" t="s">
        <v>197</v>
      </c>
      <c r="AR60" s="1">
        <v>589000000</v>
      </c>
      <c r="AS60" s="1">
        <v>615000000</v>
      </c>
      <c r="AT60" s="1">
        <v>632000000</v>
      </c>
      <c r="AU60" s="1">
        <v>616000000</v>
      </c>
      <c r="AV60" s="1">
        <v>618000000</v>
      </c>
      <c r="AX60" s="1" t="s">
        <v>197</v>
      </c>
      <c r="AY60" s="1">
        <v>262999535</v>
      </c>
      <c r="AZ60" s="1">
        <v>204433503</v>
      </c>
      <c r="BA60" s="1">
        <v>204433503</v>
      </c>
      <c r="BC60" s="1" t="s">
        <v>197</v>
      </c>
      <c r="BD60" s="1">
        <v>38925000</v>
      </c>
      <c r="BE60" s="1">
        <v>39167000</v>
      </c>
      <c r="BF60" s="1">
        <v>39075000</v>
      </c>
      <c r="BG60" s="1">
        <v>38876000</v>
      </c>
      <c r="BH60" s="1">
        <v>37443000</v>
      </c>
      <c r="BJ60" s="1" t="s">
        <v>197</v>
      </c>
      <c r="BK60" s="1">
        <v>4222000000</v>
      </c>
      <c r="BL60" s="1">
        <v>4236000000</v>
      </c>
      <c r="BM60" s="1">
        <v>4453000000</v>
      </c>
      <c r="BN60" s="1">
        <v>4881000000</v>
      </c>
      <c r="BO60" s="1">
        <v>5049000000</v>
      </c>
      <c r="BQ60" s="1" t="s">
        <v>197</v>
      </c>
      <c r="BR60" s="1">
        <v>39645453</v>
      </c>
      <c r="BS60" s="1">
        <v>37586387</v>
      </c>
      <c r="BT60" s="1">
        <v>37586387</v>
      </c>
      <c r="BU60" s="1">
        <v>36174316</v>
      </c>
      <c r="BV60" s="1">
        <v>34824312</v>
      </c>
      <c r="BX60" s="1" t="s">
        <v>197</v>
      </c>
      <c r="BY60" s="1">
        <v>280469000</v>
      </c>
      <c r="BZ60" s="1">
        <v>264933000</v>
      </c>
      <c r="CA60" s="1">
        <v>275537939</v>
      </c>
      <c r="CB60" s="1">
        <v>275537939</v>
      </c>
      <c r="CC60" s="1">
        <v>275537939</v>
      </c>
      <c r="CE60" s="1" t="s">
        <v>197</v>
      </c>
      <c r="CF60" s="1">
        <v>55976671</v>
      </c>
      <c r="CG60" s="1">
        <v>51293210</v>
      </c>
      <c r="CH60" s="1">
        <v>48731791</v>
      </c>
      <c r="CI60" s="1">
        <v>46456825</v>
      </c>
      <c r="CJ60" s="1">
        <v>42952950</v>
      </c>
      <c r="CL60" s="1" t="s">
        <v>197</v>
      </c>
      <c r="CM60" s="1">
        <v>106387000</v>
      </c>
      <c r="CN60" s="1">
        <v>101009000</v>
      </c>
      <c r="CO60" s="1">
        <v>96014000</v>
      </c>
      <c r="CP60" s="1">
        <v>53669000</v>
      </c>
      <c r="CQ60" s="1">
        <v>77597000</v>
      </c>
      <c r="CS60" s="1" t="s">
        <v>197</v>
      </c>
      <c r="CT60" s="1">
        <v>237168000</v>
      </c>
      <c r="CU60" s="1">
        <v>223308000</v>
      </c>
      <c r="CV60" s="1">
        <v>207234000</v>
      </c>
      <c r="CW60" s="1">
        <v>190803000</v>
      </c>
      <c r="CX60" s="1">
        <v>177757000</v>
      </c>
    </row>
    <row r="61" spans="1:117" x14ac:dyDescent="0.15">
      <c r="A61" s="1" t="s">
        <v>198</v>
      </c>
      <c r="B61" s="1">
        <v>96400000</v>
      </c>
      <c r="C61" s="1">
        <v>96900000</v>
      </c>
      <c r="D61" s="1">
        <v>94500000</v>
      </c>
      <c r="E61" s="1">
        <v>91700000</v>
      </c>
      <c r="F61" s="1">
        <v>90600000</v>
      </c>
      <c r="H61" s="1" t="s">
        <v>198</v>
      </c>
      <c r="I61" s="1">
        <v>167100000</v>
      </c>
      <c r="J61" s="1">
        <v>162100000</v>
      </c>
      <c r="K61" s="1">
        <v>175000000</v>
      </c>
      <c r="L61" s="1">
        <v>174200000</v>
      </c>
      <c r="M61" s="1">
        <v>178079000</v>
      </c>
      <c r="O61" s="1" t="s">
        <v>198</v>
      </c>
      <c r="P61" s="1">
        <v>228293000</v>
      </c>
      <c r="Q61" s="1">
        <v>217756000</v>
      </c>
      <c r="R61" s="1">
        <v>148062000</v>
      </c>
      <c r="S61" s="1">
        <v>171202000</v>
      </c>
      <c r="T61" s="1">
        <v>171202000</v>
      </c>
      <c r="V61" s="1" t="s">
        <v>198</v>
      </c>
      <c r="W61" s="1">
        <v>314543000</v>
      </c>
      <c r="X61" s="1">
        <v>299774000</v>
      </c>
      <c r="Y61" s="1">
        <v>146306000</v>
      </c>
      <c r="Z61" s="1">
        <v>237322000</v>
      </c>
      <c r="AA61" s="1">
        <v>251085000</v>
      </c>
      <c r="AC61" s="1" t="s">
        <v>198</v>
      </c>
      <c r="AD61" s="1">
        <v>135654000</v>
      </c>
      <c r="AE61" s="1">
        <v>129323000</v>
      </c>
      <c r="AF61" s="1">
        <v>123566000</v>
      </c>
      <c r="AG61" s="1">
        <v>63881000</v>
      </c>
      <c r="AH61" s="1">
        <v>101722000</v>
      </c>
      <c r="AJ61" s="1" t="s">
        <v>198</v>
      </c>
      <c r="AK61" s="1">
        <v>140500000</v>
      </c>
      <c r="AL61" s="1">
        <v>142000000</v>
      </c>
      <c r="AM61" s="1">
        <v>152100000</v>
      </c>
      <c r="AN61" s="1">
        <v>159447000</v>
      </c>
      <c r="AO61" s="1">
        <v>166662000</v>
      </c>
      <c r="AQ61" s="1" t="s">
        <v>198</v>
      </c>
      <c r="AR61" s="1">
        <v>600000000</v>
      </c>
      <c r="AS61" s="1">
        <v>643000000</v>
      </c>
      <c r="AT61" s="1">
        <v>661000000</v>
      </c>
      <c r="AU61" s="1">
        <v>668000000</v>
      </c>
      <c r="AV61" s="1">
        <v>618000000</v>
      </c>
      <c r="AX61" s="1" t="s">
        <v>198</v>
      </c>
      <c r="AY61" s="1">
        <v>262999535</v>
      </c>
      <c r="AZ61" s="1">
        <v>204433503</v>
      </c>
      <c r="BA61" s="1">
        <v>204433503</v>
      </c>
      <c r="BC61" s="1" t="s">
        <v>198</v>
      </c>
      <c r="BD61" s="1">
        <v>39938000</v>
      </c>
      <c r="BE61" s="1">
        <v>40823000</v>
      </c>
      <c r="BF61" s="1">
        <v>41345000</v>
      </c>
      <c r="BG61" s="1">
        <v>41897000</v>
      </c>
      <c r="BH61" s="1">
        <v>40071000</v>
      </c>
      <c r="BJ61" s="1" t="s">
        <v>198</v>
      </c>
      <c r="BK61" s="1">
        <v>4236000000</v>
      </c>
      <c r="BL61" s="1">
        <v>4242000000</v>
      </c>
      <c r="BM61" s="1">
        <v>4453000000</v>
      </c>
      <c r="BN61" s="1">
        <v>4881000000</v>
      </c>
      <c r="BO61" s="1">
        <v>5049000000</v>
      </c>
      <c r="BQ61" s="1" t="s">
        <v>198</v>
      </c>
      <c r="BR61" s="1">
        <v>39645453</v>
      </c>
      <c r="BS61" s="1">
        <v>37586387</v>
      </c>
      <c r="BT61" s="1">
        <v>38890108</v>
      </c>
      <c r="BU61" s="1">
        <v>37065727</v>
      </c>
      <c r="BV61" s="1">
        <v>36175824</v>
      </c>
      <c r="BX61" s="1" t="s">
        <v>198</v>
      </c>
      <c r="BY61" s="1">
        <v>286509000</v>
      </c>
      <c r="BZ61" s="1">
        <v>264933000</v>
      </c>
      <c r="CA61" s="1">
        <v>275537939</v>
      </c>
      <c r="CB61" s="1">
        <v>275537939</v>
      </c>
      <c r="CC61" s="1">
        <v>275537939</v>
      </c>
      <c r="CE61" s="1" t="s">
        <v>198</v>
      </c>
      <c r="CF61" s="1">
        <v>55976671</v>
      </c>
      <c r="CG61" s="1">
        <v>51293210</v>
      </c>
      <c r="CH61" s="1">
        <v>48731791</v>
      </c>
      <c r="CI61" s="1">
        <v>46456825</v>
      </c>
      <c r="CJ61" s="1">
        <v>42952950</v>
      </c>
      <c r="CL61" s="1" t="s">
        <v>198</v>
      </c>
      <c r="CM61" s="1">
        <v>106387000</v>
      </c>
      <c r="CN61" s="1">
        <v>101009000</v>
      </c>
      <c r="CO61" s="1">
        <v>96014000</v>
      </c>
      <c r="CP61" s="1">
        <v>53669000</v>
      </c>
      <c r="CQ61" s="1">
        <v>77597000</v>
      </c>
      <c r="CS61" s="1" t="s">
        <v>198</v>
      </c>
      <c r="CT61" s="1">
        <v>237168000</v>
      </c>
      <c r="CU61" s="1">
        <v>223308000</v>
      </c>
      <c r="CV61" s="1">
        <v>207234000</v>
      </c>
      <c r="CW61" s="1">
        <v>190803000</v>
      </c>
      <c r="CX61" s="1">
        <v>177757000</v>
      </c>
    </row>
    <row r="62" spans="1:117" x14ac:dyDescent="0.15">
      <c r="A62" s="1" t="s">
        <v>199</v>
      </c>
      <c r="B62" s="17" t="s">
        <v>204</v>
      </c>
      <c r="C62" s="17" t="s">
        <v>206</v>
      </c>
      <c r="D62" s="17" t="s">
        <v>208</v>
      </c>
      <c r="E62" s="17" t="s">
        <v>210</v>
      </c>
      <c r="F62" s="17" t="s">
        <v>212</v>
      </c>
      <c r="H62" s="1" t="s">
        <v>199</v>
      </c>
      <c r="I62" s="17" t="s">
        <v>215</v>
      </c>
      <c r="J62" s="17" t="s">
        <v>217</v>
      </c>
      <c r="K62" s="17" t="s">
        <v>219</v>
      </c>
      <c r="L62" s="17" t="s">
        <v>221</v>
      </c>
      <c r="M62" s="17" t="s">
        <v>223</v>
      </c>
      <c r="O62" s="1" t="s">
        <v>199</v>
      </c>
      <c r="P62" s="17" t="s">
        <v>226</v>
      </c>
      <c r="Q62" s="17" t="s">
        <v>228</v>
      </c>
      <c r="R62" s="17" t="s">
        <v>230</v>
      </c>
      <c r="V62" s="1" t="s">
        <v>199</v>
      </c>
      <c r="W62" s="17" t="s">
        <v>233</v>
      </c>
      <c r="X62" s="17" t="s">
        <v>235</v>
      </c>
      <c r="Y62" s="17" t="s">
        <v>237</v>
      </c>
      <c r="AC62" s="1" t="s">
        <v>199</v>
      </c>
      <c r="AD62" s="17" t="s">
        <v>240</v>
      </c>
      <c r="AE62" s="17" t="s">
        <v>242</v>
      </c>
      <c r="AF62" s="17" t="s">
        <v>244</v>
      </c>
      <c r="AG62" s="17" t="s">
        <v>245</v>
      </c>
      <c r="AJ62" s="1" t="s">
        <v>199</v>
      </c>
      <c r="AK62" s="17"/>
      <c r="AL62" s="17"/>
      <c r="AM62" s="17" t="s">
        <v>307</v>
      </c>
      <c r="AN62" s="17" t="s">
        <v>308</v>
      </c>
      <c r="AO62" s="17" t="s">
        <v>309</v>
      </c>
      <c r="AQ62" s="1" t="s">
        <v>199</v>
      </c>
      <c r="AR62" s="17" t="s">
        <v>248</v>
      </c>
      <c r="AS62" s="17" t="s">
        <v>250</v>
      </c>
      <c r="AT62" s="17" t="s">
        <v>252</v>
      </c>
      <c r="AU62" s="17" t="s">
        <v>254</v>
      </c>
      <c r="AV62" s="17" t="s">
        <v>256</v>
      </c>
      <c r="AX62" s="1" t="s">
        <v>199</v>
      </c>
      <c r="BC62" s="1" t="s">
        <v>199</v>
      </c>
      <c r="BD62" s="17" t="s">
        <v>260</v>
      </c>
      <c r="BE62" s="17" t="s">
        <v>262</v>
      </c>
      <c r="BF62" s="17" t="s">
        <v>264</v>
      </c>
      <c r="BG62" s="17" t="s">
        <v>266</v>
      </c>
      <c r="BH62" s="17" t="s">
        <v>268</v>
      </c>
      <c r="BJ62" s="1" t="s">
        <v>199</v>
      </c>
      <c r="BK62" s="17" t="s">
        <v>276</v>
      </c>
      <c r="BL62" s="17" t="s">
        <v>278</v>
      </c>
      <c r="BM62" s="17" t="s">
        <v>280</v>
      </c>
      <c r="BN62" s="17" t="s">
        <v>282</v>
      </c>
      <c r="BO62" s="17" t="s">
        <v>284</v>
      </c>
      <c r="BQ62" s="1" t="s">
        <v>199</v>
      </c>
      <c r="BT62" s="17" t="s">
        <v>286</v>
      </c>
      <c r="BU62" s="17" t="s">
        <v>288</v>
      </c>
      <c r="BV62" s="17" t="s">
        <v>290</v>
      </c>
      <c r="BX62" s="1" t="s">
        <v>199</v>
      </c>
      <c r="BY62" s="17" t="s">
        <v>292</v>
      </c>
      <c r="BZ62" s="17" t="s">
        <v>294</v>
      </c>
      <c r="CE62" s="1" t="s">
        <v>199</v>
      </c>
      <c r="CF62" s="17" t="s">
        <v>296</v>
      </c>
      <c r="CG62" s="17" t="s">
        <v>298</v>
      </c>
      <c r="CH62" s="17" t="s">
        <v>300</v>
      </c>
      <c r="CI62" s="17" t="s">
        <v>302</v>
      </c>
      <c r="CJ62" s="17" t="s">
        <v>304</v>
      </c>
      <c r="CL62" s="1" t="s">
        <v>199</v>
      </c>
      <c r="CM62" s="1" t="s">
        <v>311</v>
      </c>
      <c r="CN62" s="1" t="s">
        <v>313</v>
      </c>
      <c r="CO62" s="17" t="s">
        <v>315</v>
      </c>
      <c r="CP62" s="17" t="s">
        <v>317</v>
      </c>
      <c r="CQ62" s="17"/>
      <c r="CS62" s="1" t="s">
        <v>199</v>
      </c>
      <c r="CT62" s="17" t="s">
        <v>319</v>
      </c>
      <c r="CU62" s="17" t="s">
        <v>321</v>
      </c>
      <c r="CZ62" s="1" t="s">
        <v>199</v>
      </c>
      <c r="DA62" s="17" t="s">
        <v>296</v>
      </c>
      <c r="DB62" s="17" t="s">
        <v>298</v>
      </c>
      <c r="DC62" s="17" t="s">
        <v>300</v>
      </c>
      <c r="DD62" s="17" t="s">
        <v>302</v>
      </c>
      <c r="DE62" s="17" t="s">
        <v>304</v>
      </c>
    </row>
    <row r="63" spans="1:117" x14ac:dyDescent="0.15">
      <c r="A63" s="1" t="s">
        <v>200</v>
      </c>
      <c r="B63" s="17" t="s">
        <v>205</v>
      </c>
      <c r="C63" s="17" t="s">
        <v>207</v>
      </c>
      <c r="D63" s="17" t="s">
        <v>209</v>
      </c>
      <c r="E63" s="17" t="s">
        <v>211</v>
      </c>
      <c r="F63" s="17" t="s">
        <v>213</v>
      </c>
      <c r="H63" s="1" t="s">
        <v>200</v>
      </c>
      <c r="I63" s="17" t="s">
        <v>216</v>
      </c>
      <c r="J63" s="17" t="s">
        <v>218</v>
      </c>
      <c r="K63" s="17" t="s">
        <v>220</v>
      </c>
      <c r="L63" s="17" t="s">
        <v>222</v>
      </c>
      <c r="M63" s="17" t="s">
        <v>224</v>
      </c>
      <c r="O63" s="1" t="s">
        <v>200</v>
      </c>
      <c r="P63" s="17" t="s">
        <v>227</v>
      </c>
      <c r="Q63" s="17" t="s">
        <v>229</v>
      </c>
      <c r="R63" s="17" t="s">
        <v>231</v>
      </c>
      <c r="V63" s="1" t="s">
        <v>200</v>
      </c>
      <c r="W63" s="17" t="s">
        <v>234</v>
      </c>
      <c r="X63" s="17" t="s">
        <v>236</v>
      </c>
      <c r="Y63" s="17" t="s">
        <v>238</v>
      </c>
      <c r="AC63" s="1" t="s">
        <v>200</v>
      </c>
      <c r="AD63" s="17" t="s">
        <v>241</v>
      </c>
      <c r="AE63" s="17" t="s">
        <v>243</v>
      </c>
      <c r="AF63" s="17" t="s">
        <v>244</v>
      </c>
      <c r="AG63" s="17" t="s">
        <v>246</v>
      </c>
      <c r="AJ63" s="1" t="s">
        <v>200</v>
      </c>
      <c r="AK63" s="17"/>
      <c r="AL63" s="17"/>
      <c r="AM63" s="17" t="s">
        <v>307</v>
      </c>
      <c r="AN63" s="17" t="s">
        <v>308</v>
      </c>
      <c r="AO63" s="17" t="s">
        <v>309</v>
      </c>
      <c r="AQ63" s="1" t="s">
        <v>200</v>
      </c>
      <c r="AR63" s="17" t="s">
        <v>249</v>
      </c>
      <c r="AS63" s="17" t="s">
        <v>251</v>
      </c>
      <c r="AT63" s="17" t="s">
        <v>253</v>
      </c>
      <c r="AU63" s="17" t="s">
        <v>255</v>
      </c>
      <c r="AV63" s="17" t="s">
        <v>257</v>
      </c>
      <c r="AX63" s="1" t="s">
        <v>200</v>
      </c>
      <c r="BC63" s="1" t="s">
        <v>200</v>
      </c>
      <c r="BD63" s="17" t="s">
        <v>261</v>
      </c>
      <c r="BE63" s="17" t="s">
        <v>263</v>
      </c>
      <c r="BF63" s="17" t="s">
        <v>265</v>
      </c>
      <c r="BG63" s="17" t="s">
        <v>267</v>
      </c>
      <c r="BH63" s="17" t="s">
        <v>269</v>
      </c>
      <c r="BR63" s="1" t="s">
        <v>200</v>
      </c>
      <c r="BS63" s="17" t="s">
        <v>277</v>
      </c>
      <c r="BT63" s="17" t="s">
        <v>279</v>
      </c>
      <c r="BU63" s="17" t="s">
        <v>281</v>
      </c>
      <c r="BV63" s="17" t="s">
        <v>283</v>
      </c>
      <c r="BW63" s="17" t="s">
        <v>285</v>
      </c>
      <c r="BY63" s="1" t="s">
        <v>200</v>
      </c>
      <c r="CB63" s="17" t="s">
        <v>287</v>
      </c>
      <c r="CC63" s="17" t="s">
        <v>289</v>
      </c>
      <c r="CD63" s="17" t="s">
        <v>291</v>
      </c>
      <c r="CE63" s="1" t="s">
        <v>200</v>
      </c>
      <c r="CF63" s="1" t="s">
        <v>297</v>
      </c>
      <c r="CG63" s="17" t="s">
        <v>299</v>
      </c>
      <c r="CH63" s="17" t="s">
        <v>301</v>
      </c>
      <c r="CI63" s="1" t="s">
        <v>303</v>
      </c>
      <c r="CJ63" s="1" t="s">
        <v>305</v>
      </c>
      <c r="CL63" s="1" t="s">
        <v>200</v>
      </c>
      <c r="CM63" s="1" t="s">
        <v>312</v>
      </c>
      <c r="CN63" s="17" t="s">
        <v>314</v>
      </c>
      <c r="CO63" s="17" t="s">
        <v>316</v>
      </c>
      <c r="CP63" s="17" t="s">
        <v>318</v>
      </c>
      <c r="CQ63" s="17"/>
      <c r="CR63" s="17"/>
      <c r="CS63" s="1" t="s">
        <v>200</v>
      </c>
      <c r="CT63" s="1" t="s">
        <v>320</v>
      </c>
      <c r="CU63" s="1" t="s">
        <v>322</v>
      </c>
      <c r="CW63" s="17"/>
      <c r="CX63" s="17"/>
      <c r="CY63" s="17" t="s">
        <v>291</v>
      </c>
      <c r="DA63" s="1" t="s">
        <v>200</v>
      </c>
      <c r="DB63" s="17" t="s">
        <v>293</v>
      </c>
      <c r="DC63" s="17" t="s">
        <v>295</v>
      </c>
      <c r="DH63" s="1" t="s">
        <v>200</v>
      </c>
      <c r="DI63" s="17" t="s">
        <v>297</v>
      </c>
      <c r="DJ63" s="17" t="s">
        <v>299</v>
      </c>
      <c r="DK63" s="17" t="s">
        <v>301</v>
      </c>
      <c r="DL63" s="17" t="s">
        <v>303</v>
      </c>
      <c r="DM63" s="17" t="s">
        <v>305</v>
      </c>
    </row>
    <row r="66" spans="1:102" s="164" customFormat="1" x14ac:dyDescent="0.15">
      <c r="A66" s="163" t="s">
        <v>370</v>
      </c>
      <c r="E66" s="165"/>
      <c r="F66" s="166"/>
      <c r="AK66" s="167"/>
      <c r="AL66" s="167"/>
    </row>
    <row r="67" spans="1:102" x14ac:dyDescent="0.15">
      <c r="A67" s="162" t="s">
        <v>371</v>
      </c>
      <c r="B67" s="1">
        <f>B103+B98</f>
        <v>3539400000</v>
      </c>
      <c r="H67" s="162" t="s">
        <v>371</v>
      </c>
      <c r="I67" s="1">
        <f>I103+I98</f>
        <v>988400000</v>
      </c>
      <c r="O67" s="162" t="s">
        <v>371</v>
      </c>
      <c r="P67" s="1">
        <f>P103+P98</f>
        <v>774716000</v>
      </c>
      <c r="V67" s="162" t="s">
        <v>371</v>
      </c>
      <c r="W67" s="1">
        <f>W103+W98</f>
        <v>1293206000</v>
      </c>
      <c r="AC67" s="162" t="s">
        <v>371</v>
      </c>
      <c r="AD67" s="1">
        <f>AD103+AD98</f>
        <v>964605000</v>
      </c>
      <c r="AJ67" s="162" t="s">
        <v>371</v>
      </c>
      <c r="AK67" s="1">
        <f>AK103+AK98</f>
        <v>0</v>
      </c>
      <c r="AL67" s="17"/>
      <c r="AQ67" s="162" t="s">
        <v>371</v>
      </c>
      <c r="AR67" s="1">
        <f>AR103+AR98</f>
        <v>3693000000</v>
      </c>
      <c r="AX67" s="162" t="s">
        <v>371</v>
      </c>
      <c r="AY67" s="1">
        <f>AY103+AY98</f>
        <v>29080000</v>
      </c>
      <c r="BC67" s="162" t="s">
        <v>371</v>
      </c>
      <c r="BD67" s="1">
        <f>BD103+BD98</f>
        <v>48522000</v>
      </c>
      <c r="BJ67" s="162" t="s">
        <v>371</v>
      </c>
      <c r="BK67" s="1">
        <f>BK103+BK98</f>
        <v>11526000000</v>
      </c>
      <c r="BQ67" s="162" t="s">
        <v>371</v>
      </c>
      <c r="BR67" s="1">
        <f>BR103+BR98</f>
        <v>520094000</v>
      </c>
      <c r="BX67" s="168" t="s">
        <v>371</v>
      </c>
      <c r="BY67" s="1">
        <f>BY103+BY98</f>
        <v>439607000</v>
      </c>
      <c r="CE67" s="168" t="s">
        <v>371</v>
      </c>
      <c r="CF67" s="1">
        <f>CF103+CF98</f>
        <v>912558000</v>
      </c>
      <c r="CL67" s="168" t="s">
        <v>371</v>
      </c>
      <c r="CM67" s="1">
        <f>CM103+CM98</f>
        <v>422094000</v>
      </c>
      <c r="CS67" s="168" t="s">
        <v>371</v>
      </c>
      <c r="CT67" s="1">
        <f>CT103+CT98</f>
        <v>1072708000</v>
      </c>
    </row>
    <row r="68" spans="1:102" x14ac:dyDescent="0.15">
      <c r="A68" s="1" t="s">
        <v>357</v>
      </c>
      <c r="B68" s="1">
        <f>B111</f>
        <v>0</v>
      </c>
      <c r="H68" s="1" t="s">
        <v>357</v>
      </c>
      <c r="I68" s="1">
        <f>I111</f>
        <v>0</v>
      </c>
      <c r="O68" s="1" t="s">
        <v>357</v>
      </c>
      <c r="P68" s="1">
        <f>P111</f>
        <v>0</v>
      </c>
      <c r="V68" s="1" t="s">
        <v>357</v>
      </c>
      <c r="W68" s="1">
        <f>W111</f>
        <v>0</v>
      </c>
      <c r="AC68" s="1" t="s">
        <v>357</v>
      </c>
      <c r="AD68" s="1">
        <f>AD111</f>
        <v>0</v>
      </c>
      <c r="AJ68" s="1" t="s">
        <v>357</v>
      </c>
      <c r="AK68" s="1">
        <f>AK111</f>
        <v>0</v>
      </c>
      <c r="AL68" s="17"/>
      <c r="AQ68" s="1" t="s">
        <v>357</v>
      </c>
      <c r="AR68" s="1">
        <f>AR111</f>
        <v>0</v>
      </c>
      <c r="AX68" s="1" t="s">
        <v>357</v>
      </c>
      <c r="AY68" s="1">
        <f>AY111</f>
        <v>0</v>
      </c>
      <c r="BC68" s="1" t="s">
        <v>357</v>
      </c>
      <c r="BD68" s="1">
        <f>BD111</f>
        <v>0</v>
      </c>
      <c r="BJ68" s="1" t="s">
        <v>357</v>
      </c>
      <c r="BK68" s="1">
        <f>BK111</f>
        <v>0</v>
      </c>
      <c r="BQ68" s="1" t="s">
        <v>357</v>
      </c>
      <c r="BR68" s="1">
        <f>BR111</f>
        <v>0</v>
      </c>
      <c r="BX68" s="129" t="s">
        <v>357</v>
      </c>
      <c r="BY68" s="1">
        <f>BY111</f>
        <v>0</v>
      </c>
      <c r="CE68" s="129" t="s">
        <v>357</v>
      </c>
      <c r="CF68" s="1">
        <f>CF111</f>
        <v>0</v>
      </c>
      <c r="CL68" s="129" t="s">
        <v>357</v>
      </c>
      <c r="CM68" s="1">
        <f>CM111</f>
        <v>0</v>
      </c>
      <c r="CS68" s="129" t="s">
        <v>357</v>
      </c>
      <c r="CT68" s="1">
        <f>CT111</f>
        <v>419404000</v>
      </c>
    </row>
    <row r="69" spans="1:102" x14ac:dyDescent="0.15">
      <c r="A69" s="1" t="s">
        <v>364</v>
      </c>
      <c r="B69" s="1">
        <f>B118</f>
        <v>0</v>
      </c>
      <c r="H69" s="1" t="s">
        <v>364</v>
      </c>
      <c r="I69" s="1">
        <f>I118</f>
        <v>16700000</v>
      </c>
      <c r="O69" s="1" t="s">
        <v>364</v>
      </c>
      <c r="P69" s="1">
        <f>P118</f>
        <v>0</v>
      </c>
      <c r="V69" s="1" t="s">
        <v>364</v>
      </c>
      <c r="W69" s="1">
        <f>W118</f>
        <v>0</v>
      </c>
      <c r="AC69" s="1" t="s">
        <v>364</v>
      </c>
      <c r="AD69" s="1">
        <f>AD118</f>
        <v>0</v>
      </c>
      <c r="AJ69" s="1" t="s">
        <v>364</v>
      </c>
      <c r="AK69" s="1">
        <f>AK118</f>
        <v>0</v>
      </c>
      <c r="AL69" s="17"/>
      <c r="AQ69" s="1" t="s">
        <v>364</v>
      </c>
      <c r="AR69" s="1">
        <f>AR118</f>
        <v>0</v>
      </c>
      <c r="AX69" s="1" t="s">
        <v>364</v>
      </c>
      <c r="AY69" s="1">
        <f>AY118</f>
        <v>0</v>
      </c>
      <c r="BC69" s="1" t="s">
        <v>364</v>
      </c>
      <c r="BD69" s="1">
        <f>BD118</f>
        <v>0</v>
      </c>
      <c r="BJ69" s="1" t="s">
        <v>364</v>
      </c>
      <c r="BK69" s="1">
        <f>BK118</f>
        <v>0</v>
      </c>
      <c r="BQ69" s="1" t="s">
        <v>364</v>
      </c>
      <c r="BR69" s="1">
        <f>BR118</f>
        <v>0</v>
      </c>
      <c r="BX69" s="129" t="s">
        <v>364</v>
      </c>
      <c r="BY69" s="1">
        <f>BY118</f>
        <v>0</v>
      </c>
      <c r="CE69" s="129" t="s">
        <v>364</v>
      </c>
      <c r="CF69" s="1">
        <f>CF118</f>
        <v>0</v>
      </c>
      <c r="CL69" s="129" t="s">
        <v>364</v>
      </c>
      <c r="CM69" s="1">
        <f>CM118</f>
        <v>0</v>
      </c>
      <c r="CS69" s="129" t="s">
        <v>364</v>
      </c>
      <c r="CT69" s="1">
        <f>CT118</f>
        <v>0</v>
      </c>
    </row>
    <row r="70" spans="1:102" x14ac:dyDescent="0.15">
      <c r="A70" s="162" t="s">
        <v>372</v>
      </c>
      <c r="B70" s="1">
        <f>B80</f>
        <v>1874200000</v>
      </c>
      <c r="H70" s="162" t="s">
        <v>372</v>
      </c>
      <c r="I70" s="1">
        <f>I80</f>
        <v>1319100000</v>
      </c>
      <c r="O70" s="162" t="s">
        <v>372</v>
      </c>
      <c r="P70" s="1">
        <f>P80</f>
        <v>1996633000</v>
      </c>
      <c r="V70" s="162" t="s">
        <v>372</v>
      </c>
      <c r="W70" s="1">
        <f>W80</f>
        <v>313777000</v>
      </c>
      <c r="AC70" s="162" t="s">
        <v>372</v>
      </c>
      <c r="AD70" s="1">
        <f>AD80</f>
        <v>275898000</v>
      </c>
      <c r="AJ70" s="162" t="s">
        <v>372</v>
      </c>
      <c r="AK70" s="1">
        <f>AK80</f>
        <v>271900000</v>
      </c>
      <c r="AL70" s="17"/>
      <c r="AQ70" s="162" t="s">
        <v>372</v>
      </c>
      <c r="AR70" s="1">
        <f>AR80</f>
        <v>933000000</v>
      </c>
      <c r="AX70" s="162" t="s">
        <v>372</v>
      </c>
      <c r="AY70" s="1">
        <f>AY80</f>
        <v>1669304000</v>
      </c>
      <c r="BC70" s="162" t="s">
        <v>372</v>
      </c>
      <c r="BD70" s="1">
        <f>BD80</f>
        <v>137328000</v>
      </c>
      <c r="BJ70" s="162" t="s">
        <v>372</v>
      </c>
      <c r="BK70" s="1">
        <f>BK80</f>
        <v>9175000000</v>
      </c>
      <c r="BQ70" s="162" t="s">
        <v>372</v>
      </c>
      <c r="BR70" s="1">
        <f>BR80</f>
        <v>356850000</v>
      </c>
      <c r="BX70" s="168" t="s">
        <v>372</v>
      </c>
      <c r="BY70" s="1">
        <f>BY80</f>
        <v>324962000</v>
      </c>
      <c r="CE70" s="168" t="s">
        <v>372</v>
      </c>
      <c r="CF70" s="1">
        <f>CF80</f>
        <v>164582000</v>
      </c>
      <c r="CL70" s="168" t="s">
        <v>372</v>
      </c>
      <c r="CM70" s="1">
        <f>CM80</f>
        <v>278000000</v>
      </c>
      <c r="CS70" s="168" t="s">
        <v>372</v>
      </c>
      <c r="CT70" s="1">
        <f>CT80</f>
        <v>1154458000</v>
      </c>
    </row>
    <row r="71" spans="1:102" ht="14" thickBot="1" x14ac:dyDescent="0.2">
      <c r="A71" s="161"/>
      <c r="B71" s="169">
        <f>(SUM(B67:B69)-B70)/1000000</f>
        <v>1665.2</v>
      </c>
      <c r="E71" s="154"/>
      <c r="F71" s="155"/>
      <c r="I71" s="169">
        <f>(SUM(I67:I69)-I70)/1000000</f>
        <v>-314</v>
      </c>
      <c r="P71" s="169">
        <f>(SUM(P67:P69)-P70)/1000000</f>
        <v>-1221.9169999999999</v>
      </c>
      <c r="W71" s="169">
        <f>(SUM(W67:W69)-W70)/1000000</f>
        <v>979.42899999999997</v>
      </c>
      <c r="AD71" s="169">
        <f>(SUM(AD67:AD69)-AD70)/1000000</f>
        <v>688.70699999999999</v>
      </c>
      <c r="AK71" s="169">
        <f>(SUM(AK67:AK69)-AK70)/1000000</f>
        <v>-271.89999999999998</v>
      </c>
      <c r="AL71" s="17"/>
      <c r="AR71" s="169">
        <f>(SUM(AR67:AR69)-AR70)/1000000</f>
        <v>2760</v>
      </c>
      <c r="AY71" s="169">
        <f>(SUM(AY67:AY69)-AY70)/1000000</f>
        <v>-1640.2239999999999</v>
      </c>
      <c r="BD71" s="169">
        <f>(SUM(BD67:BD69)-BD70)/1000000</f>
        <v>-88.805999999999997</v>
      </c>
      <c r="BK71" s="169">
        <f>(SUM(BK67:BK69)-BK70)/1000000</f>
        <v>2351</v>
      </c>
      <c r="BR71" s="169">
        <f>(SUM(BR67:BR69)-BR70)/1000000</f>
        <v>163.244</v>
      </c>
      <c r="BY71" s="169">
        <f>(SUM(BY67:BY69)-BY70)/1000000</f>
        <v>114.645</v>
      </c>
      <c r="CF71" s="169">
        <f>(SUM(CF67:CF69)-CF70)/1000000</f>
        <v>747.976</v>
      </c>
      <c r="CM71" s="169">
        <f>(SUM(CM67:CM69)-CM70)/1000000</f>
        <v>144.09399999999999</v>
      </c>
      <c r="CT71" s="169">
        <f>(SUM(CT67:CT69)-CT70)/1000000</f>
        <v>337.654</v>
      </c>
    </row>
    <row r="72" spans="1:102" ht="14" thickTop="1" x14ac:dyDescent="0.15">
      <c r="A72" s="154"/>
      <c r="E72" s="154"/>
      <c r="F72" s="155"/>
      <c r="AK72" s="17"/>
      <c r="AL72" s="17"/>
    </row>
    <row r="73" spans="1:102" x14ac:dyDescent="0.15">
      <c r="A73" s="1" t="s">
        <v>164</v>
      </c>
      <c r="B73" s="1" t="s">
        <v>201</v>
      </c>
      <c r="C73" s="1" t="s">
        <v>201</v>
      </c>
      <c r="D73" s="1" t="s">
        <v>201</v>
      </c>
      <c r="E73" s="1" t="s">
        <v>201</v>
      </c>
      <c r="F73" s="1" t="s">
        <v>201</v>
      </c>
      <c r="H73" s="1" t="s">
        <v>164</v>
      </c>
      <c r="I73" s="1" t="s">
        <v>214</v>
      </c>
      <c r="J73" s="1" t="s">
        <v>214</v>
      </c>
      <c r="K73" s="1" t="s">
        <v>214</v>
      </c>
      <c r="L73" s="1" t="s">
        <v>214</v>
      </c>
      <c r="M73" s="1" t="s">
        <v>214</v>
      </c>
      <c r="O73" s="1" t="s">
        <v>164</v>
      </c>
      <c r="P73" s="1" t="s">
        <v>225</v>
      </c>
      <c r="Q73" s="1" t="s">
        <v>225</v>
      </c>
      <c r="R73" s="1" t="s">
        <v>225</v>
      </c>
      <c r="S73" s="1" t="s">
        <v>225</v>
      </c>
      <c r="T73" s="1" t="s">
        <v>225</v>
      </c>
      <c r="V73" s="1" t="s">
        <v>164</v>
      </c>
      <c r="W73" s="1" t="s">
        <v>232</v>
      </c>
      <c r="X73" s="1" t="s">
        <v>232</v>
      </c>
      <c r="Y73" s="1" t="s">
        <v>232</v>
      </c>
      <c r="Z73" s="1" t="s">
        <v>232</v>
      </c>
      <c r="AA73" s="1" t="s">
        <v>232</v>
      </c>
      <c r="AC73" s="1" t="s">
        <v>164</v>
      </c>
      <c r="AD73" s="1" t="s">
        <v>239</v>
      </c>
      <c r="AE73" s="1" t="s">
        <v>239</v>
      </c>
      <c r="AF73" s="1" t="s">
        <v>239</v>
      </c>
      <c r="AG73" s="1" t="s">
        <v>239</v>
      </c>
      <c r="AH73" s="1" t="s">
        <v>239</v>
      </c>
      <c r="AJ73" s="1" t="s">
        <v>164</v>
      </c>
      <c r="AK73" s="1" t="s">
        <v>306</v>
      </c>
      <c r="AL73" s="1" t="s">
        <v>306</v>
      </c>
      <c r="AM73" s="1" t="s">
        <v>306</v>
      </c>
      <c r="AN73" s="1" t="s">
        <v>306</v>
      </c>
      <c r="AO73" s="1" t="s">
        <v>306</v>
      </c>
      <c r="AQ73" s="1" t="s">
        <v>164</v>
      </c>
      <c r="AR73" s="1" t="s">
        <v>247</v>
      </c>
      <c r="AS73" s="1" t="s">
        <v>247</v>
      </c>
      <c r="AT73" s="1" t="s">
        <v>247</v>
      </c>
      <c r="AU73" s="1" t="s">
        <v>247</v>
      </c>
      <c r="AV73" s="1" t="s">
        <v>247</v>
      </c>
      <c r="AX73" s="1" t="s">
        <v>164</v>
      </c>
      <c r="AY73" s="1" t="s">
        <v>258</v>
      </c>
      <c r="AZ73" s="1" t="s">
        <v>258</v>
      </c>
      <c r="BA73" s="1" t="s">
        <v>258</v>
      </c>
      <c r="BC73" s="1" t="s">
        <v>164</v>
      </c>
      <c r="BD73" s="1" t="s">
        <v>259</v>
      </c>
      <c r="BE73" s="1" t="s">
        <v>259</v>
      </c>
      <c r="BF73" s="1" t="s">
        <v>259</v>
      </c>
      <c r="BG73" s="1" t="s">
        <v>259</v>
      </c>
      <c r="BH73" s="1" t="s">
        <v>259</v>
      </c>
      <c r="BJ73" s="1" t="s">
        <v>164</v>
      </c>
      <c r="BK73" s="1" t="s">
        <v>270</v>
      </c>
      <c r="BL73" s="1" t="s">
        <v>270</v>
      </c>
      <c r="BM73" s="1" t="s">
        <v>270</v>
      </c>
      <c r="BN73" s="1" t="s">
        <v>270</v>
      </c>
      <c r="BO73" s="1" t="s">
        <v>270</v>
      </c>
      <c r="BQ73" s="1" t="s">
        <v>164</v>
      </c>
      <c r="BR73" s="1" t="s">
        <v>271</v>
      </c>
      <c r="BS73" s="1" t="s">
        <v>271</v>
      </c>
      <c r="BT73" s="1" t="s">
        <v>271</v>
      </c>
      <c r="BU73" s="1" t="s">
        <v>271</v>
      </c>
      <c r="BV73" s="1" t="s">
        <v>271</v>
      </c>
      <c r="BX73" s="1" t="s">
        <v>164</v>
      </c>
      <c r="BY73" s="1" t="s">
        <v>272</v>
      </c>
      <c r="BZ73" s="1" t="s">
        <v>272</v>
      </c>
      <c r="CA73" s="1" t="s">
        <v>272</v>
      </c>
      <c r="CB73" s="1" t="s">
        <v>272</v>
      </c>
      <c r="CE73" s="1" t="s">
        <v>164</v>
      </c>
      <c r="CF73" s="1" t="s">
        <v>273</v>
      </c>
      <c r="CG73" s="1" t="s">
        <v>273</v>
      </c>
      <c r="CH73" s="1" t="s">
        <v>273</v>
      </c>
      <c r="CI73" s="1" t="s">
        <v>273</v>
      </c>
      <c r="CJ73" s="1" t="s">
        <v>273</v>
      </c>
      <c r="CL73" s="1" t="s">
        <v>164</v>
      </c>
      <c r="CM73" s="1" t="s">
        <v>274</v>
      </c>
      <c r="CN73" s="1" t="s">
        <v>274</v>
      </c>
      <c r="CO73" s="1" t="s">
        <v>274</v>
      </c>
      <c r="CP73" s="1" t="s">
        <v>274</v>
      </c>
      <c r="CQ73" s="1" t="s">
        <v>274</v>
      </c>
      <c r="CS73" s="1" t="s">
        <v>164</v>
      </c>
      <c r="CT73" s="1" t="s">
        <v>275</v>
      </c>
      <c r="CU73" s="1" t="s">
        <v>275</v>
      </c>
      <c r="CV73" s="1" t="s">
        <v>275</v>
      </c>
      <c r="CW73" s="1" t="s">
        <v>275</v>
      </c>
      <c r="CX73" s="1" t="s">
        <v>275</v>
      </c>
    </row>
    <row r="74" spans="1:102" hidden="1" outlineLevel="1" x14ac:dyDescent="0.15">
      <c r="A74" s="1" t="s">
        <v>165</v>
      </c>
      <c r="B74" s="1" t="s">
        <v>202</v>
      </c>
      <c r="C74" s="1" t="s">
        <v>202</v>
      </c>
      <c r="D74" s="1" t="s">
        <v>202</v>
      </c>
      <c r="E74" s="1" t="s">
        <v>202</v>
      </c>
      <c r="F74" s="1" t="s">
        <v>202</v>
      </c>
      <c r="H74" s="1" t="s">
        <v>165</v>
      </c>
      <c r="I74" s="1" t="s">
        <v>202</v>
      </c>
      <c r="J74" s="1" t="s">
        <v>202</v>
      </c>
      <c r="K74" s="1" t="s">
        <v>202</v>
      </c>
      <c r="L74" s="1" t="s">
        <v>202</v>
      </c>
      <c r="M74" s="1" t="s">
        <v>202</v>
      </c>
      <c r="O74" s="1" t="s">
        <v>165</v>
      </c>
      <c r="P74" s="1" t="s">
        <v>202</v>
      </c>
      <c r="Q74" s="1" t="s">
        <v>202</v>
      </c>
      <c r="R74" s="1" t="s">
        <v>202</v>
      </c>
      <c r="S74" s="1" t="s">
        <v>202</v>
      </c>
      <c r="T74" s="1" t="s">
        <v>202</v>
      </c>
      <c r="V74" s="1" t="s">
        <v>165</v>
      </c>
      <c r="W74" s="1" t="s">
        <v>202</v>
      </c>
      <c r="X74" s="1" t="s">
        <v>202</v>
      </c>
      <c r="Y74" s="1" t="s">
        <v>202</v>
      </c>
      <c r="Z74" s="1" t="s">
        <v>202</v>
      </c>
      <c r="AA74" s="1" t="s">
        <v>202</v>
      </c>
      <c r="AC74" s="1" t="s">
        <v>165</v>
      </c>
      <c r="AD74" s="1" t="s">
        <v>202</v>
      </c>
      <c r="AE74" s="1" t="s">
        <v>202</v>
      </c>
      <c r="AF74" s="1" t="s">
        <v>202</v>
      </c>
      <c r="AG74" s="1" t="s">
        <v>202</v>
      </c>
      <c r="AH74" s="1" t="s">
        <v>202</v>
      </c>
      <c r="AJ74" s="1" t="s">
        <v>165</v>
      </c>
      <c r="AK74" s="1" t="s">
        <v>202</v>
      </c>
      <c r="AL74" s="1" t="s">
        <v>202</v>
      </c>
      <c r="AM74" s="1" t="s">
        <v>202</v>
      </c>
      <c r="AN74" s="1" t="s">
        <v>202</v>
      </c>
      <c r="AO74" s="1" t="s">
        <v>202</v>
      </c>
      <c r="AQ74" s="1" t="s">
        <v>165</v>
      </c>
      <c r="AR74" s="1" t="s">
        <v>202</v>
      </c>
      <c r="AS74" s="1" t="s">
        <v>202</v>
      </c>
      <c r="AT74" s="1" t="s">
        <v>202</v>
      </c>
      <c r="AU74" s="1" t="s">
        <v>202</v>
      </c>
      <c r="AV74" s="1" t="s">
        <v>202</v>
      </c>
      <c r="AX74" s="1" t="s">
        <v>165</v>
      </c>
      <c r="AY74" s="1" t="s">
        <v>202</v>
      </c>
      <c r="AZ74" s="1" t="s">
        <v>202</v>
      </c>
      <c r="BA74" s="1" t="s">
        <v>202</v>
      </c>
      <c r="BC74" s="1" t="s">
        <v>165</v>
      </c>
      <c r="BD74" s="1" t="s">
        <v>202</v>
      </c>
      <c r="BE74" s="1" t="s">
        <v>202</v>
      </c>
      <c r="BF74" s="1" t="s">
        <v>202</v>
      </c>
      <c r="BG74" s="1" t="s">
        <v>202</v>
      </c>
      <c r="BH74" s="1" t="s">
        <v>202</v>
      </c>
      <c r="BJ74" s="1" t="s">
        <v>165</v>
      </c>
      <c r="BK74" s="1" t="s">
        <v>202</v>
      </c>
      <c r="BL74" s="1" t="s">
        <v>202</v>
      </c>
      <c r="BM74" s="1" t="s">
        <v>202</v>
      </c>
      <c r="BN74" s="1" t="s">
        <v>202</v>
      </c>
      <c r="BO74" s="1" t="s">
        <v>202</v>
      </c>
      <c r="BQ74" s="1" t="s">
        <v>165</v>
      </c>
      <c r="BR74" s="1" t="s">
        <v>202</v>
      </c>
      <c r="BS74" s="1" t="s">
        <v>202</v>
      </c>
      <c r="BT74" s="1" t="s">
        <v>202</v>
      </c>
      <c r="BU74" s="1" t="s">
        <v>202</v>
      </c>
      <c r="BV74" s="1" t="s">
        <v>202</v>
      </c>
      <c r="BX74" s="1" t="s">
        <v>165</v>
      </c>
      <c r="BY74" s="1" t="s">
        <v>202</v>
      </c>
      <c r="BZ74" s="1" t="s">
        <v>202</v>
      </c>
      <c r="CA74" s="1" t="s">
        <v>202</v>
      </c>
      <c r="CB74" s="1" t="s">
        <v>202</v>
      </c>
      <c r="CE74" s="1" t="s">
        <v>165</v>
      </c>
      <c r="CF74" s="1" t="s">
        <v>202</v>
      </c>
      <c r="CG74" s="1" t="s">
        <v>202</v>
      </c>
      <c r="CH74" s="1" t="s">
        <v>202</v>
      </c>
      <c r="CI74" s="1" t="s">
        <v>202</v>
      </c>
      <c r="CJ74" s="1" t="s">
        <v>202</v>
      </c>
      <c r="CL74" s="1" t="s">
        <v>165</v>
      </c>
      <c r="CM74" s="1" t="s">
        <v>202</v>
      </c>
      <c r="CN74" s="1" t="s">
        <v>202</v>
      </c>
      <c r="CO74" s="1" t="s">
        <v>202</v>
      </c>
      <c r="CP74" s="1" t="s">
        <v>202</v>
      </c>
      <c r="CQ74" s="1" t="s">
        <v>202</v>
      </c>
      <c r="CS74" s="1" t="s">
        <v>165</v>
      </c>
      <c r="CT74" s="1" t="s">
        <v>202</v>
      </c>
      <c r="CU74" s="1" t="s">
        <v>202</v>
      </c>
      <c r="CV74" s="1" t="s">
        <v>202</v>
      </c>
      <c r="CW74" s="1" t="s">
        <v>202</v>
      </c>
      <c r="CX74" s="1" t="s">
        <v>202</v>
      </c>
    </row>
    <row r="75" spans="1:102" hidden="1" outlineLevel="1" x14ac:dyDescent="0.15">
      <c r="A75" s="1" t="s">
        <v>166</v>
      </c>
      <c r="B75" s="1">
        <v>1327567</v>
      </c>
      <c r="C75" s="1">
        <v>1327567</v>
      </c>
      <c r="D75" s="1">
        <v>1327567</v>
      </c>
      <c r="E75" s="1">
        <v>1327567</v>
      </c>
      <c r="F75" s="1">
        <v>1327567</v>
      </c>
      <c r="H75" s="1" t="s">
        <v>166</v>
      </c>
      <c r="I75" s="1">
        <v>1262039</v>
      </c>
      <c r="J75" s="1">
        <v>1262039</v>
      </c>
      <c r="K75" s="1">
        <v>1262039</v>
      </c>
      <c r="L75" s="1">
        <v>1262039</v>
      </c>
      <c r="M75" s="1">
        <v>1262039</v>
      </c>
      <c r="O75" s="1" t="s">
        <v>166</v>
      </c>
      <c r="P75" s="1">
        <v>1535527</v>
      </c>
      <c r="Q75" s="1">
        <v>1535527</v>
      </c>
      <c r="R75" s="1">
        <v>1535527</v>
      </c>
      <c r="S75" s="1">
        <v>1535527</v>
      </c>
      <c r="T75" s="1">
        <v>1535527</v>
      </c>
      <c r="V75" s="1" t="s">
        <v>166</v>
      </c>
      <c r="W75" s="1">
        <v>1477333</v>
      </c>
      <c r="X75" s="1">
        <v>1477333</v>
      </c>
      <c r="Y75" s="1">
        <v>1477333</v>
      </c>
      <c r="Z75" s="1">
        <v>1477333</v>
      </c>
      <c r="AA75" s="1">
        <v>1477333</v>
      </c>
      <c r="AC75" s="1" t="s">
        <v>166</v>
      </c>
      <c r="AD75" s="1">
        <v>1713683</v>
      </c>
      <c r="AE75" s="1">
        <v>1713683</v>
      </c>
      <c r="AF75" s="1">
        <v>1713683</v>
      </c>
      <c r="AG75" s="1">
        <v>1713683</v>
      </c>
      <c r="AH75" s="1">
        <v>1713683</v>
      </c>
      <c r="AJ75" s="1" t="s">
        <v>166</v>
      </c>
      <c r="AK75" s="1">
        <v>1015922</v>
      </c>
      <c r="AL75" s="1">
        <v>1015922</v>
      </c>
      <c r="AM75" s="1">
        <v>1015922</v>
      </c>
      <c r="AN75" s="1">
        <v>1015922</v>
      </c>
      <c r="AO75" s="1">
        <v>1015922</v>
      </c>
      <c r="AQ75" s="1" t="s">
        <v>166</v>
      </c>
      <c r="AR75" s="1">
        <v>849399</v>
      </c>
      <c r="AS75" s="1">
        <v>849399</v>
      </c>
      <c r="AT75" s="1">
        <v>849399</v>
      </c>
      <c r="AU75" s="1">
        <v>849399</v>
      </c>
      <c r="AV75" s="1">
        <v>849399</v>
      </c>
      <c r="AX75" s="1" t="s">
        <v>166</v>
      </c>
      <c r="AY75" s="1">
        <v>1583708</v>
      </c>
      <c r="AZ75" s="1">
        <v>1583708</v>
      </c>
      <c r="BA75" s="1">
        <v>1583708</v>
      </c>
      <c r="BC75" s="1" t="s">
        <v>166</v>
      </c>
      <c r="BD75" s="1">
        <v>1107843</v>
      </c>
      <c r="BE75" s="1">
        <v>1107843</v>
      </c>
      <c r="BF75" s="1">
        <v>1107843</v>
      </c>
      <c r="BG75" s="1">
        <v>1107843</v>
      </c>
      <c r="BH75" s="1">
        <v>1107843</v>
      </c>
      <c r="BJ75" s="1" t="s">
        <v>166</v>
      </c>
      <c r="BK75" s="1">
        <v>858877</v>
      </c>
      <c r="BL75" s="1">
        <v>858877</v>
      </c>
      <c r="BM75" s="1">
        <v>858877</v>
      </c>
      <c r="BN75" s="1">
        <v>858877</v>
      </c>
      <c r="BO75" s="1">
        <v>858877</v>
      </c>
      <c r="BQ75" s="1" t="s">
        <v>166</v>
      </c>
      <c r="BR75" s="1">
        <v>1598110</v>
      </c>
      <c r="BS75" s="1">
        <v>1598110</v>
      </c>
      <c r="BT75" s="1">
        <v>1598110</v>
      </c>
      <c r="BU75" s="1">
        <v>1598110</v>
      </c>
      <c r="BV75" s="1">
        <v>1598110</v>
      </c>
      <c r="BX75" s="1" t="s">
        <v>166</v>
      </c>
      <c r="BY75" s="1">
        <v>1773383</v>
      </c>
      <c r="BZ75" s="1">
        <v>1773383</v>
      </c>
      <c r="CA75" s="1">
        <v>1773383</v>
      </c>
      <c r="CB75" s="1">
        <v>1773383</v>
      </c>
      <c r="CE75" s="1" t="s">
        <v>166</v>
      </c>
      <c r="CF75" s="1">
        <v>1560327</v>
      </c>
      <c r="CG75" s="1">
        <v>1560327</v>
      </c>
      <c r="CH75" s="1">
        <v>1560327</v>
      </c>
      <c r="CI75" s="1">
        <v>1560327</v>
      </c>
      <c r="CJ75" s="1">
        <v>1560327</v>
      </c>
      <c r="CL75" s="1" t="s">
        <v>166</v>
      </c>
      <c r="CM75" s="1">
        <v>1660280</v>
      </c>
      <c r="CN75" s="1">
        <v>1660280</v>
      </c>
      <c r="CO75" s="1">
        <v>1660280</v>
      </c>
      <c r="CP75" s="1">
        <v>1660280</v>
      </c>
      <c r="CQ75" s="1">
        <v>1660280</v>
      </c>
      <c r="CS75" s="1" t="s">
        <v>166</v>
      </c>
      <c r="CT75" s="1">
        <v>1370880</v>
      </c>
      <c r="CU75" s="1">
        <v>1370880</v>
      </c>
      <c r="CV75" s="1">
        <v>1370880</v>
      </c>
      <c r="CW75" s="1">
        <v>1370880</v>
      </c>
      <c r="CX75" s="1">
        <v>1370880</v>
      </c>
    </row>
    <row r="76" spans="1:102" hidden="1" outlineLevel="1" x14ac:dyDescent="0.15">
      <c r="A76" s="1" t="s">
        <v>167</v>
      </c>
      <c r="B76" s="154">
        <v>44442</v>
      </c>
      <c r="C76" s="154">
        <v>44078</v>
      </c>
      <c r="D76" s="154">
        <v>43717</v>
      </c>
      <c r="E76" s="154">
        <v>43356</v>
      </c>
      <c r="F76" s="154">
        <v>42985</v>
      </c>
      <c r="H76" s="1" t="s">
        <v>167</v>
      </c>
      <c r="I76" s="154">
        <v>44617</v>
      </c>
      <c r="J76" s="154">
        <v>44246</v>
      </c>
      <c r="K76" s="154">
        <v>43887</v>
      </c>
      <c r="L76" s="154">
        <v>43523</v>
      </c>
      <c r="M76" s="154">
        <v>43157</v>
      </c>
      <c r="O76" s="1" t="s">
        <v>167</v>
      </c>
      <c r="P76" s="154">
        <v>44636</v>
      </c>
      <c r="Q76" s="154">
        <v>44273</v>
      </c>
      <c r="R76" s="154">
        <v>43913</v>
      </c>
      <c r="S76" s="154">
        <v>43496</v>
      </c>
      <c r="T76" s="154">
        <v>43131</v>
      </c>
      <c r="V76" s="1" t="s">
        <v>167</v>
      </c>
      <c r="W76" s="154">
        <v>44621</v>
      </c>
      <c r="X76" s="154">
        <v>44252</v>
      </c>
      <c r="Y76" s="154">
        <v>43894</v>
      </c>
      <c r="Z76" s="154">
        <v>43465</v>
      </c>
      <c r="AA76" s="154">
        <v>43100</v>
      </c>
      <c r="AC76" s="1" t="s">
        <v>167</v>
      </c>
      <c r="AD76" s="154">
        <v>44455</v>
      </c>
      <c r="AE76" s="154">
        <v>44091</v>
      </c>
      <c r="AF76" s="154">
        <v>43726</v>
      </c>
      <c r="AG76" s="154">
        <v>43356</v>
      </c>
      <c r="AH76" s="154">
        <v>42947</v>
      </c>
      <c r="AJ76" s="1" t="s">
        <v>167</v>
      </c>
      <c r="AK76" s="154">
        <v>44561</v>
      </c>
      <c r="AL76" s="154">
        <v>44196</v>
      </c>
      <c r="AM76" s="154">
        <v>43923</v>
      </c>
      <c r="AN76" s="154">
        <v>43578</v>
      </c>
      <c r="AO76" s="154">
        <v>43217</v>
      </c>
      <c r="AQ76" s="1" t="s">
        <v>167</v>
      </c>
      <c r="AR76" s="154">
        <v>44337</v>
      </c>
      <c r="AS76" s="154">
        <v>43979</v>
      </c>
      <c r="AT76" s="154">
        <v>43609</v>
      </c>
      <c r="AU76" s="154">
        <v>43399</v>
      </c>
      <c r="AV76" s="154">
        <v>42874</v>
      </c>
      <c r="AX76" s="1" t="s">
        <v>167</v>
      </c>
      <c r="AY76" s="154">
        <v>44592</v>
      </c>
      <c r="AZ76" s="154">
        <v>44227</v>
      </c>
      <c r="BA76" s="154">
        <v>43830</v>
      </c>
      <c r="BC76" s="1" t="s">
        <v>167</v>
      </c>
      <c r="BD76" s="154">
        <v>44614</v>
      </c>
      <c r="BE76" s="154">
        <v>44249</v>
      </c>
      <c r="BF76" s="154">
        <v>43882</v>
      </c>
      <c r="BG76" s="154">
        <v>43523</v>
      </c>
      <c r="BH76" s="154">
        <v>43154</v>
      </c>
      <c r="BJ76" s="1" t="s">
        <v>167</v>
      </c>
      <c r="BK76" s="154">
        <v>44448</v>
      </c>
      <c r="BL76" s="154">
        <v>44077</v>
      </c>
      <c r="BM76" s="154">
        <v>43713</v>
      </c>
      <c r="BN76" s="154">
        <v>43349</v>
      </c>
      <c r="BO76" s="154">
        <v>42985</v>
      </c>
      <c r="BQ76" s="1" t="s">
        <v>167</v>
      </c>
      <c r="BR76" s="154">
        <v>44561</v>
      </c>
      <c r="BS76" s="154">
        <v>44196</v>
      </c>
      <c r="BT76" s="154">
        <v>43895</v>
      </c>
      <c r="BU76" s="154">
        <v>43538</v>
      </c>
      <c r="BV76" s="154">
        <v>43174</v>
      </c>
      <c r="BX76" s="1" t="s">
        <v>167</v>
      </c>
      <c r="BY76" s="154">
        <v>44344</v>
      </c>
      <c r="BZ76" s="154">
        <v>43978</v>
      </c>
      <c r="CA76" s="154">
        <v>43555</v>
      </c>
      <c r="CB76" s="154">
        <v>43190</v>
      </c>
      <c r="CE76" s="1" t="s">
        <v>167</v>
      </c>
      <c r="CF76" s="154">
        <v>44616</v>
      </c>
      <c r="CG76" s="154">
        <v>44253</v>
      </c>
      <c r="CH76" s="154">
        <v>43889</v>
      </c>
      <c r="CI76" s="154">
        <v>43524</v>
      </c>
      <c r="CJ76" s="154">
        <v>43167</v>
      </c>
      <c r="CL76" s="1" t="s">
        <v>167</v>
      </c>
      <c r="CM76" s="154">
        <v>44617</v>
      </c>
      <c r="CN76" s="154">
        <v>44250</v>
      </c>
      <c r="CO76" s="154">
        <v>43889</v>
      </c>
      <c r="CP76" s="154">
        <v>43525</v>
      </c>
      <c r="CQ76" s="154">
        <v>43100</v>
      </c>
      <c r="CS76" s="1" t="s">
        <v>167</v>
      </c>
      <c r="CT76" s="154">
        <v>44621</v>
      </c>
      <c r="CU76" s="154">
        <v>44253</v>
      </c>
      <c r="CV76" s="154">
        <v>43830</v>
      </c>
      <c r="CW76" s="154">
        <v>43465</v>
      </c>
      <c r="CX76" s="154">
        <v>43100</v>
      </c>
    </row>
    <row r="77" spans="1:102" hidden="1" outlineLevel="1" x14ac:dyDescent="0.15">
      <c r="A77" s="1" t="s">
        <v>168</v>
      </c>
      <c r="B77" s="154">
        <v>44442</v>
      </c>
      <c r="C77" s="155">
        <v>44078.685787037037</v>
      </c>
      <c r="D77" s="155">
        <v>43717.72451388889</v>
      </c>
      <c r="E77" s="155">
        <v>43356.687708333331</v>
      </c>
      <c r="F77" s="155">
        <v>42985.721678240741</v>
      </c>
      <c r="H77" s="1" t="s">
        <v>168</v>
      </c>
      <c r="I77" s="155">
        <v>44617.677256944444</v>
      </c>
      <c r="J77" s="155">
        <v>44246.694004629629</v>
      </c>
      <c r="K77" s="155">
        <v>43886.86996527778</v>
      </c>
      <c r="L77" s="155">
        <v>43522.82675925926</v>
      </c>
      <c r="M77" s="155">
        <v>43157.722337962965</v>
      </c>
      <c r="O77" s="1" t="s">
        <v>168</v>
      </c>
      <c r="P77" s="155">
        <v>44636.672418981485</v>
      </c>
      <c r="Q77" s="155">
        <v>44273.709837962961</v>
      </c>
      <c r="R77" s="155">
        <v>43913.671226851853</v>
      </c>
      <c r="S77" s="154">
        <v>43496</v>
      </c>
      <c r="T77" s="154">
        <v>43131</v>
      </c>
      <c r="V77" s="1" t="s">
        <v>168</v>
      </c>
      <c r="W77" s="155">
        <v>44621.684803240743</v>
      </c>
      <c r="X77" s="155">
        <v>44252.685127314813</v>
      </c>
      <c r="Y77" s="155">
        <v>43894.671840277777</v>
      </c>
      <c r="Z77" s="154">
        <v>43465</v>
      </c>
      <c r="AA77" s="154">
        <v>43100</v>
      </c>
      <c r="AC77" s="1" t="s">
        <v>168</v>
      </c>
      <c r="AD77" s="155">
        <v>44455.691562499997</v>
      </c>
      <c r="AE77" s="155">
        <v>44091.68277777778</v>
      </c>
      <c r="AF77" s="155">
        <v>43726.720416666663</v>
      </c>
      <c r="AG77" s="155">
        <v>43356.682500000003</v>
      </c>
      <c r="AH77" s="154">
        <v>42947</v>
      </c>
      <c r="AJ77" s="1" t="s">
        <v>168</v>
      </c>
      <c r="AK77" s="154">
        <v>44561</v>
      </c>
      <c r="AL77" s="154">
        <v>44196</v>
      </c>
      <c r="AM77" s="154">
        <v>43923</v>
      </c>
      <c r="AN77" s="154">
        <v>43578</v>
      </c>
      <c r="AO77" s="154">
        <v>43217</v>
      </c>
      <c r="AQ77" s="1" t="s">
        <v>168</v>
      </c>
      <c r="AR77" s="154">
        <v>44337</v>
      </c>
      <c r="AS77" s="155">
        <v>43979.690763888888</v>
      </c>
      <c r="AT77" s="155">
        <v>43609.674062500002</v>
      </c>
      <c r="AU77" s="155">
        <v>43399.672025462962</v>
      </c>
      <c r="AV77" s="155">
        <v>42874.684224537035</v>
      </c>
      <c r="AX77" s="1" t="s">
        <v>168</v>
      </c>
      <c r="AY77" s="154">
        <v>44592</v>
      </c>
      <c r="AZ77" s="154">
        <v>44227</v>
      </c>
      <c r="BA77" s="154">
        <v>43830</v>
      </c>
      <c r="BC77" s="1" t="s">
        <v>168</v>
      </c>
      <c r="BD77" s="154">
        <v>44602</v>
      </c>
      <c r="BE77" s="155">
        <v>44249.709340277775</v>
      </c>
      <c r="BF77" s="155">
        <v>43882.695613425924</v>
      </c>
      <c r="BG77" s="155">
        <v>43523.591481481482</v>
      </c>
      <c r="BH77" s="155">
        <v>43154.686226851853</v>
      </c>
      <c r="BJ77" s="1" t="s">
        <v>168</v>
      </c>
      <c r="BK77" s="154">
        <v>44448</v>
      </c>
      <c r="BL77" s="155">
        <v>44077.712442129632</v>
      </c>
      <c r="BM77" s="155">
        <v>43713.720347222225</v>
      </c>
      <c r="BN77" s="155">
        <v>43349.718611111108</v>
      </c>
      <c r="BO77" s="155">
        <v>42985.721307870372</v>
      </c>
      <c r="BQ77" s="1" t="s">
        <v>168</v>
      </c>
      <c r="BR77" s="154">
        <v>44561</v>
      </c>
      <c r="BS77" s="154">
        <v>44196</v>
      </c>
      <c r="BT77" s="155">
        <v>43895.672152777777</v>
      </c>
      <c r="BU77" s="155">
        <v>43538.672395833331</v>
      </c>
      <c r="BV77" s="155">
        <v>43174.717534722222</v>
      </c>
      <c r="BX77" s="1" t="s">
        <v>168</v>
      </c>
      <c r="BY77" s="154">
        <v>44344</v>
      </c>
      <c r="BZ77" s="155">
        <v>43978.68546296296</v>
      </c>
      <c r="CA77" s="154">
        <v>43555</v>
      </c>
      <c r="CB77" s="154">
        <v>43190</v>
      </c>
      <c r="CE77" s="1" t="s">
        <v>168</v>
      </c>
      <c r="CF77" s="155">
        <v>44616.695740740739</v>
      </c>
      <c r="CG77" s="155">
        <v>44253.356354166666</v>
      </c>
      <c r="CH77" s="155">
        <v>43889.676400462966</v>
      </c>
      <c r="CI77" s="155">
        <v>43524.675208333334</v>
      </c>
      <c r="CJ77" s="155">
        <v>43167.676874999997</v>
      </c>
      <c r="CL77" s="1" t="s">
        <v>168</v>
      </c>
      <c r="CM77" s="155">
        <v>44617.704212962963</v>
      </c>
      <c r="CN77" s="155">
        <v>44249.821550925924</v>
      </c>
      <c r="CO77" s="155">
        <v>43889.67392361111</v>
      </c>
      <c r="CP77" s="155">
        <v>43525.724293981482</v>
      </c>
      <c r="CQ77" s="154">
        <v>43100</v>
      </c>
      <c r="CS77" s="1" t="s">
        <v>168</v>
      </c>
      <c r="CT77" s="155">
        <v>44621.700740740744</v>
      </c>
      <c r="CU77" s="155">
        <v>44253.683206018519</v>
      </c>
      <c r="CV77" s="154">
        <v>43830</v>
      </c>
      <c r="CW77" s="154">
        <v>43465</v>
      </c>
      <c r="CX77" s="154">
        <v>43100</v>
      </c>
    </row>
    <row r="78" spans="1:102" collapsed="1" x14ac:dyDescent="0.15">
      <c r="A78" s="1" t="s">
        <v>169</v>
      </c>
      <c r="B78" s="1">
        <v>2021</v>
      </c>
      <c r="C78" s="1">
        <v>2020</v>
      </c>
      <c r="D78" s="1">
        <v>2019</v>
      </c>
      <c r="E78" s="1">
        <v>2018</v>
      </c>
      <c r="F78" s="1">
        <v>2017</v>
      </c>
      <c r="H78" s="1" t="s">
        <v>169</v>
      </c>
      <c r="I78" s="1">
        <v>2021</v>
      </c>
      <c r="J78" s="1">
        <v>2020</v>
      </c>
      <c r="K78" s="1">
        <v>2019</v>
      </c>
      <c r="L78" s="1">
        <v>2018</v>
      </c>
      <c r="M78" s="1">
        <v>2017</v>
      </c>
      <c r="O78" s="1" t="s">
        <v>169</v>
      </c>
      <c r="P78" s="1">
        <v>2022</v>
      </c>
      <c r="Q78" s="1">
        <v>2021</v>
      </c>
      <c r="R78" s="1">
        <v>2020</v>
      </c>
      <c r="S78" s="1">
        <v>2019</v>
      </c>
      <c r="T78" s="1">
        <v>2018</v>
      </c>
      <c r="V78" s="1" t="s">
        <v>169</v>
      </c>
      <c r="W78" s="1">
        <v>2021</v>
      </c>
      <c r="X78" s="1">
        <v>2020</v>
      </c>
      <c r="Y78" s="1">
        <v>2019</v>
      </c>
      <c r="Z78" s="1">
        <v>2018</v>
      </c>
      <c r="AA78" s="1">
        <v>2017</v>
      </c>
      <c r="AC78" s="1" t="s">
        <v>169</v>
      </c>
      <c r="AD78" s="1">
        <v>2021</v>
      </c>
      <c r="AE78" s="1">
        <v>2020</v>
      </c>
      <c r="AF78" s="1">
        <v>2019</v>
      </c>
      <c r="AG78" s="1">
        <v>2018</v>
      </c>
      <c r="AH78" s="1">
        <v>2017</v>
      </c>
      <c r="AJ78" s="1" t="s">
        <v>169</v>
      </c>
      <c r="AK78" s="1">
        <v>2021</v>
      </c>
      <c r="AL78" s="1">
        <v>2020</v>
      </c>
      <c r="AM78" s="1">
        <v>2019</v>
      </c>
      <c r="AN78" s="1">
        <v>2018</v>
      </c>
      <c r="AO78" s="1">
        <v>2017</v>
      </c>
      <c r="AQ78" s="1" t="s">
        <v>169</v>
      </c>
      <c r="AR78" s="1">
        <v>2021</v>
      </c>
      <c r="AS78" s="1">
        <v>2020</v>
      </c>
      <c r="AT78" s="1">
        <v>2019</v>
      </c>
      <c r="AU78" s="1">
        <v>2018</v>
      </c>
      <c r="AV78" s="1">
        <v>2017</v>
      </c>
      <c r="AX78" s="1" t="s">
        <v>169</v>
      </c>
      <c r="AY78" s="1">
        <v>2022</v>
      </c>
      <c r="AZ78" s="1">
        <v>2021</v>
      </c>
      <c r="BA78" s="1">
        <v>2019</v>
      </c>
      <c r="BC78" s="1" t="s">
        <v>169</v>
      </c>
      <c r="BD78" s="1">
        <v>2021</v>
      </c>
      <c r="BE78" s="1">
        <v>2020</v>
      </c>
      <c r="BF78" s="1">
        <v>2019</v>
      </c>
      <c r="BG78" s="1">
        <v>2018</v>
      </c>
      <c r="BH78" s="1">
        <v>2017</v>
      </c>
      <c r="BJ78" s="1" t="s">
        <v>169</v>
      </c>
      <c r="BK78" s="1">
        <v>2021</v>
      </c>
      <c r="BL78" s="1">
        <v>2020</v>
      </c>
      <c r="BM78" s="1">
        <v>2019</v>
      </c>
      <c r="BN78" s="1">
        <v>2018</v>
      </c>
      <c r="BO78" s="1">
        <v>2017</v>
      </c>
      <c r="BQ78" s="1" t="s">
        <v>169</v>
      </c>
      <c r="BR78" s="1">
        <v>2021</v>
      </c>
      <c r="BS78" s="1">
        <v>2020</v>
      </c>
      <c r="BT78" s="1">
        <v>2019</v>
      </c>
      <c r="BU78" s="1">
        <v>2018</v>
      </c>
      <c r="BV78" s="1">
        <v>2017</v>
      </c>
      <c r="BX78" s="1" t="s">
        <v>169</v>
      </c>
      <c r="BY78" s="1">
        <v>2021</v>
      </c>
      <c r="BZ78" s="1">
        <v>2020</v>
      </c>
      <c r="CA78" s="1">
        <v>2019</v>
      </c>
      <c r="CB78" s="1">
        <v>2018</v>
      </c>
      <c r="CE78" s="1" t="s">
        <v>169</v>
      </c>
      <c r="CF78" s="1">
        <v>2021</v>
      </c>
      <c r="CG78" s="1">
        <v>2020</v>
      </c>
      <c r="CH78" s="1">
        <v>2019</v>
      </c>
      <c r="CI78" s="1">
        <v>2018</v>
      </c>
      <c r="CJ78" s="1">
        <v>2017</v>
      </c>
      <c r="CL78" s="1" t="s">
        <v>169</v>
      </c>
      <c r="CM78" s="1">
        <v>2021</v>
      </c>
      <c r="CN78" s="1">
        <v>2020</v>
      </c>
      <c r="CO78" s="1">
        <v>2019</v>
      </c>
      <c r="CP78" s="1">
        <v>2018</v>
      </c>
      <c r="CQ78" s="1">
        <v>2017</v>
      </c>
      <c r="CS78" s="1" t="s">
        <v>169</v>
      </c>
      <c r="CT78" s="1">
        <v>2021</v>
      </c>
      <c r="CU78" s="1">
        <v>2020</v>
      </c>
      <c r="CV78" s="1">
        <v>2019</v>
      </c>
      <c r="CW78" s="1">
        <v>2018</v>
      </c>
      <c r="CX78" s="1">
        <v>2017</v>
      </c>
    </row>
    <row r="79" spans="1:102" x14ac:dyDescent="0.15">
      <c r="A79" s="1" t="s">
        <v>170</v>
      </c>
      <c r="B79" s="1" t="s">
        <v>203</v>
      </c>
      <c r="C79" s="1" t="s">
        <v>203</v>
      </c>
      <c r="D79" s="1" t="s">
        <v>203</v>
      </c>
      <c r="E79" s="1" t="s">
        <v>203</v>
      </c>
      <c r="F79" s="1" t="s">
        <v>203</v>
      </c>
      <c r="H79" s="1" t="s">
        <v>170</v>
      </c>
      <c r="I79" s="1" t="s">
        <v>203</v>
      </c>
      <c r="J79" s="1" t="s">
        <v>203</v>
      </c>
      <c r="K79" s="1" t="s">
        <v>203</v>
      </c>
      <c r="L79" s="1" t="s">
        <v>203</v>
      </c>
      <c r="M79" s="1" t="s">
        <v>203</v>
      </c>
      <c r="O79" s="1" t="s">
        <v>170</v>
      </c>
      <c r="P79" s="1" t="s">
        <v>203</v>
      </c>
      <c r="Q79" s="1" t="s">
        <v>203</v>
      </c>
      <c r="R79" s="1" t="s">
        <v>203</v>
      </c>
      <c r="S79" s="1" t="s">
        <v>203</v>
      </c>
      <c r="T79" s="1" t="s">
        <v>203</v>
      </c>
      <c r="V79" s="1" t="s">
        <v>170</v>
      </c>
      <c r="W79" s="1" t="s">
        <v>203</v>
      </c>
      <c r="X79" s="1" t="s">
        <v>203</v>
      </c>
      <c r="Y79" s="1" t="s">
        <v>203</v>
      </c>
      <c r="Z79" s="1" t="s">
        <v>203</v>
      </c>
      <c r="AA79" s="1" t="s">
        <v>203</v>
      </c>
      <c r="AC79" s="1" t="s">
        <v>170</v>
      </c>
      <c r="AD79" s="1" t="s">
        <v>203</v>
      </c>
      <c r="AE79" s="1" t="s">
        <v>203</v>
      </c>
      <c r="AF79" s="1" t="s">
        <v>203</v>
      </c>
      <c r="AG79" s="1" t="s">
        <v>203</v>
      </c>
      <c r="AH79" s="1" t="s">
        <v>203</v>
      </c>
      <c r="AJ79" s="1" t="s">
        <v>170</v>
      </c>
      <c r="AK79" s="1" t="s">
        <v>203</v>
      </c>
      <c r="AL79" s="1" t="s">
        <v>203</v>
      </c>
      <c r="AM79" s="1" t="s">
        <v>203</v>
      </c>
      <c r="AN79" s="1" t="s">
        <v>203</v>
      </c>
      <c r="AO79" s="1" t="s">
        <v>203</v>
      </c>
      <c r="AQ79" s="1" t="s">
        <v>170</v>
      </c>
      <c r="AR79" s="1" t="s">
        <v>203</v>
      </c>
      <c r="AS79" s="1" t="s">
        <v>203</v>
      </c>
      <c r="AT79" s="1" t="s">
        <v>203</v>
      </c>
      <c r="AU79" s="1" t="s">
        <v>203</v>
      </c>
      <c r="AV79" s="1" t="s">
        <v>203</v>
      </c>
      <c r="AX79" s="1" t="s">
        <v>170</v>
      </c>
      <c r="AY79" s="1" t="s">
        <v>203</v>
      </c>
      <c r="AZ79" s="1" t="s">
        <v>203</v>
      </c>
      <c r="BA79" s="1" t="s">
        <v>203</v>
      </c>
      <c r="BC79" s="1" t="s">
        <v>170</v>
      </c>
      <c r="BD79" s="1" t="s">
        <v>203</v>
      </c>
      <c r="BE79" s="1" t="s">
        <v>203</v>
      </c>
      <c r="BF79" s="1" t="s">
        <v>203</v>
      </c>
      <c r="BG79" s="1" t="s">
        <v>203</v>
      </c>
      <c r="BH79" s="1" t="s">
        <v>203</v>
      </c>
      <c r="BJ79" s="1" t="s">
        <v>170</v>
      </c>
      <c r="BK79" s="1" t="s">
        <v>203</v>
      </c>
      <c r="BL79" s="1" t="s">
        <v>203</v>
      </c>
      <c r="BM79" s="1" t="s">
        <v>203</v>
      </c>
      <c r="BN79" s="1" t="s">
        <v>203</v>
      </c>
      <c r="BO79" s="1" t="s">
        <v>203</v>
      </c>
      <c r="BQ79" s="1" t="s">
        <v>170</v>
      </c>
      <c r="BR79" s="1" t="s">
        <v>203</v>
      </c>
      <c r="BS79" s="1" t="s">
        <v>203</v>
      </c>
      <c r="BT79" s="1" t="s">
        <v>203</v>
      </c>
      <c r="BU79" s="1" t="s">
        <v>203</v>
      </c>
      <c r="BV79" s="1" t="s">
        <v>203</v>
      </c>
      <c r="BX79" s="1" t="s">
        <v>170</v>
      </c>
      <c r="BY79" s="1" t="s">
        <v>203</v>
      </c>
      <c r="BZ79" s="1" t="s">
        <v>203</v>
      </c>
      <c r="CA79" s="1" t="s">
        <v>203</v>
      </c>
      <c r="CB79" s="1" t="s">
        <v>203</v>
      </c>
      <c r="CE79" s="1" t="s">
        <v>170</v>
      </c>
      <c r="CF79" s="1" t="s">
        <v>203</v>
      </c>
      <c r="CG79" s="1" t="s">
        <v>203</v>
      </c>
      <c r="CH79" s="1" t="s">
        <v>203</v>
      </c>
      <c r="CI79" s="1" t="s">
        <v>203</v>
      </c>
      <c r="CJ79" s="1" t="s">
        <v>203</v>
      </c>
      <c r="CL79" s="1" t="s">
        <v>170</v>
      </c>
      <c r="CM79" s="1" t="s">
        <v>203</v>
      </c>
      <c r="CN79" s="1" t="s">
        <v>203</v>
      </c>
      <c r="CO79" s="1" t="s">
        <v>203</v>
      </c>
      <c r="CP79" s="1" t="s">
        <v>203</v>
      </c>
      <c r="CQ79" s="1" t="s">
        <v>203</v>
      </c>
      <c r="CS79" s="1" t="s">
        <v>170</v>
      </c>
      <c r="CT79" s="1" t="s">
        <v>203</v>
      </c>
      <c r="CU79" s="1" t="s">
        <v>203</v>
      </c>
      <c r="CV79" s="1" t="s">
        <v>203</v>
      </c>
      <c r="CW79" s="1" t="s">
        <v>203</v>
      </c>
      <c r="CX79" s="1" t="s">
        <v>203</v>
      </c>
    </row>
    <row r="80" spans="1:102" x14ac:dyDescent="0.15">
      <c r="A80" s="1" t="s">
        <v>326</v>
      </c>
      <c r="B80" s="1">
        <v>1874200000</v>
      </c>
      <c r="C80" s="1">
        <v>2958000000</v>
      </c>
      <c r="D80" s="1">
        <v>961400000</v>
      </c>
      <c r="E80" s="1">
        <v>2506900000</v>
      </c>
      <c r="F80" s="1">
        <v>744300000</v>
      </c>
      <c r="H80" s="1" t="s">
        <v>326</v>
      </c>
      <c r="I80" s="1">
        <v>1319100000</v>
      </c>
      <c r="J80" s="1">
        <v>1061800000</v>
      </c>
      <c r="K80" s="1">
        <v>1222500000</v>
      </c>
      <c r="L80" s="1">
        <v>1112400000</v>
      </c>
      <c r="M80" s="1">
        <v>811004000</v>
      </c>
      <c r="O80" s="1" t="s">
        <v>326</v>
      </c>
      <c r="P80" s="1">
        <v>1996633000</v>
      </c>
      <c r="Q80" s="1">
        <v>1918608000</v>
      </c>
      <c r="R80" s="1">
        <v>264798000</v>
      </c>
      <c r="S80" s="1">
        <v>88408000</v>
      </c>
      <c r="T80" s="1">
        <v>63179000</v>
      </c>
      <c r="V80" s="1" t="s">
        <v>326</v>
      </c>
      <c r="W80" s="1">
        <v>313777000</v>
      </c>
      <c r="X80" s="1">
        <v>108895000</v>
      </c>
      <c r="Y80" s="1">
        <v>138976000</v>
      </c>
      <c r="Z80" s="1">
        <v>25055000</v>
      </c>
      <c r="AA80" s="1">
        <v>24444000</v>
      </c>
      <c r="AC80" s="1" t="s">
        <v>326</v>
      </c>
      <c r="AD80" s="1">
        <v>275898000</v>
      </c>
      <c r="AE80" s="1">
        <v>141851000</v>
      </c>
      <c r="AF80" s="1">
        <v>78484000</v>
      </c>
      <c r="AG80" s="1">
        <v>135579000</v>
      </c>
      <c r="AH80" s="1">
        <v>87978000</v>
      </c>
      <c r="AJ80" s="1" t="s">
        <v>326</v>
      </c>
      <c r="AK80" s="1">
        <v>271900000</v>
      </c>
      <c r="AL80" s="1">
        <v>255700000</v>
      </c>
      <c r="AM80" s="1">
        <v>279200000</v>
      </c>
      <c r="AN80" s="1">
        <v>303687000</v>
      </c>
      <c r="AO80" s="1">
        <v>245014000</v>
      </c>
      <c r="AQ80" s="1" t="s">
        <v>326</v>
      </c>
      <c r="AR80" s="1">
        <v>933000000</v>
      </c>
      <c r="AS80" s="1">
        <v>2177000000</v>
      </c>
      <c r="AT80" s="1">
        <v>1791000000</v>
      </c>
      <c r="AU80" s="1">
        <v>1774000000</v>
      </c>
      <c r="AV80" s="1">
        <v>4247000000</v>
      </c>
      <c r="AX80" s="1" t="s">
        <v>326</v>
      </c>
      <c r="AY80" s="1">
        <v>1669304000</v>
      </c>
      <c r="AZ80" s="1">
        <v>395472000</v>
      </c>
      <c r="BA80" s="1">
        <v>45360000</v>
      </c>
      <c r="BC80" s="1" t="s">
        <v>326</v>
      </c>
      <c r="BD80" s="1">
        <v>137328000</v>
      </c>
      <c r="BE80" s="1">
        <v>74132000</v>
      </c>
      <c r="BF80" s="1">
        <v>87559000</v>
      </c>
      <c r="BG80" s="1">
        <v>41026000</v>
      </c>
      <c r="BH80" s="1">
        <v>86591000</v>
      </c>
      <c r="BJ80" s="1" t="s">
        <v>326</v>
      </c>
      <c r="BK80" s="1">
        <v>9175000000</v>
      </c>
      <c r="BL80" s="1">
        <v>11809000000</v>
      </c>
      <c r="BM80" s="1">
        <v>11771000000</v>
      </c>
      <c r="BN80" s="1">
        <v>8934000000</v>
      </c>
      <c r="BO80" s="1">
        <v>11708000000</v>
      </c>
      <c r="BQ80" s="1" t="s">
        <v>326</v>
      </c>
      <c r="BR80" s="1">
        <v>356850000</v>
      </c>
      <c r="BS80" s="1">
        <v>499992000</v>
      </c>
      <c r="BT80" s="1">
        <v>792363000</v>
      </c>
      <c r="BU80" s="1">
        <v>260636000</v>
      </c>
      <c r="BV80" s="1">
        <v>161261000</v>
      </c>
      <c r="BX80" s="1" t="s">
        <v>326</v>
      </c>
      <c r="BY80" s="1">
        <v>324962000</v>
      </c>
      <c r="BZ80" s="1">
        <v>213170000</v>
      </c>
      <c r="CA80" s="1">
        <v>51314000</v>
      </c>
      <c r="CB80" s="1">
        <v>77581000</v>
      </c>
      <c r="CE80" s="1" t="s">
        <v>326</v>
      </c>
      <c r="CF80" s="1">
        <v>164582000</v>
      </c>
      <c r="CG80" s="1">
        <v>173617000</v>
      </c>
      <c r="CH80" s="1">
        <v>123413000</v>
      </c>
      <c r="CI80" s="1">
        <v>99565000</v>
      </c>
      <c r="CJ80" s="1">
        <v>51562000</v>
      </c>
      <c r="CL80" s="1" t="s">
        <v>326</v>
      </c>
      <c r="CM80" s="1">
        <v>278000000</v>
      </c>
      <c r="CN80" s="1">
        <v>178223000</v>
      </c>
      <c r="CO80" s="1">
        <v>74363000</v>
      </c>
      <c r="CP80" s="1">
        <v>165116000</v>
      </c>
      <c r="CQ80" s="1">
        <v>27210000</v>
      </c>
      <c r="CS80" s="1" t="s">
        <v>326</v>
      </c>
      <c r="CT80" s="1">
        <v>1154458000</v>
      </c>
      <c r="CU80" s="1">
        <v>676454000</v>
      </c>
      <c r="CV80" s="1">
        <v>334603000</v>
      </c>
      <c r="CW80" s="1">
        <v>409829000</v>
      </c>
      <c r="CX80" s="1">
        <v>180891000</v>
      </c>
    </row>
    <row r="81" spans="1:102" x14ac:dyDescent="0.15">
      <c r="A81" s="1" t="s">
        <v>327</v>
      </c>
      <c r="B81" s="1">
        <v>1026900000</v>
      </c>
      <c r="C81" s="1">
        <v>789800000</v>
      </c>
      <c r="D81" s="1">
        <v>1841700000</v>
      </c>
      <c r="E81" s="1">
        <v>896500000</v>
      </c>
      <c r="F81" s="1">
        <v>630700000</v>
      </c>
      <c r="H81" s="1" t="s">
        <v>327</v>
      </c>
      <c r="I81" s="1">
        <v>1232600000</v>
      </c>
      <c r="J81" s="1">
        <v>775500000</v>
      </c>
      <c r="K81" s="1">
        <v>843100000</v>
      </c>
      <c r="L81" s="1">
        <v>537200000</v>
      </c>
      <c r="M81" s="1">
        <v>440273000</v>
      </c>
      <c r="O81" s="1" t="s">
        <v>327</v>
      </c>
      <c r="P81" s="1">
        <v>0</v>
      </c>
      <c r="Q81" s="1">
        <v>0</v>
      </c>
      <c r="R81" s="1">
        <v>647266000</v>
      </c>
      <c r="S81" s="1">
        <v>103247000</v>
      </c>
      <c r="T81" s="1">
        <v>2593000</v>
      </c>
      <c r="V81" s="1" t="s">
        <v>327</v>
      </c>
      <c r="W81" s="1">
        <v>1508066000</v>
      </c>
      <c r="X81" s="1">
        <v>923201000</v>
      </c>
      <c r="Y81" s="1">
        <v>497972000</v>
      </c>
      <c r="Z81" s="1">
        <v>135602000</v>
      </c>
      <c r="AA81" s="1">
        <v>48963000</v>
      </c>
      <c r="AC81" s="1" t="s">
        <v>327</v>
      </c>
      <c r="AD81" s="1">
        <v>1226654000</v>
      </c>
      <c r="AE81" s="1">
        <v>1228722000</v>
      </c>
      <c r="AF81" s="1">
        <v>286162000</v>
      </c>
      <c r="AG81" s="1">
        <v>162960000</v>
      </c>
      <c r="AH81" s="1">
        <v>0</v>
      </c>
      <c r="AJ81" s="1" t="s">
        <v>327</v>
      </c>
      <c r="AK81" s="1">
        <v>1421800000</v>
      </c>
      <c r="AL81" s="1">
        <v>1432000000</v>
      </c>
      <c r="AM81" s="1">
        <v>1300100000</v>
      </c>
      <c r="AN81" s="1">
        <v>1448092000</v>
      </c>
      <c r="AO81" s="1">
        <v>1165716000</v>
      </c>
      <c r="AQ81" s="1" t="s">
        <v>327</v>
      </c>
      <c r="AR81" s="1">
        <v>18000000</v>
      </c>
      <c r="AS81" s="1">
        <v>86000000</v>
      </c>
      <c r="AT81" s="1">
        <v>252000000</v>
      </c>
      <c r="AU81" s="1">
        <v>388000000</v>
      </c>
      <c r="AV81" s="1">
        <v>0</v>
      </c>
      <c r="AX81" s="1" t="s">
        <v>327</v>
      </c>
      <c r="AY81" s="1">
        <v>0</v>
      </c>
      <c r="AZ81" s="1">
        <v>364000</v>
      </c>
      <c r="BA81" s="1">
        <v>340000</v>
      </c>
      <c r="BC81" s="1" t="s">
        <v>327</v>
      </c>
      <c r="BD81" s="1">
        <v>267960000</v>
      </c>
      <c r="BE81" s="1">
        <v>281892000</v>
      </c>
      <c r="BF81" s="1">
        <v>211331000</v>
      </c>
      <c r="BG81" s="1">
        <v>248140000</v>
      </c>
      <c r="BH81" s="1">
        <v>201823000</v>
      </c>
      <c r="BJ81" s="1" t="s">
        <v>327</v>
      </c>
      <c r="BK81" s="1">
        <v>15343000000</v>
      </c>
      <c r="BL81" s="1">
        <v>17610000000</v>
      </c>
      <c r="BM81" s="1">
        <v>21663000000</v>
      </c>
      <c r="BN81" s="1">
        <v>37614000000</v>
      </c>
      <c r="BO81" s="1">
        <v>58784000000</v>
      </c>
      <c r="BQ81" s="1" t="s">
        <v>327</v>
      </c>
      <c r="BR81" s="1">
        <v>569578000</v>
      </c>
      <c r="BS81" s="1">
        <v>452999000</v>
      </c>
      <c r="BT81" s="1">
        <v>272479000</v>
      </c>
      <c r="BU81" s="1">
        <v>166347000</v>
      </c>
      <c r="BV81" s="1">
        <v>141672000</v>
      </c>
      <c r="BX81" s="1" t="s">
        <v>327</v>
      </c>
      <c r="BY81" s="1">
        <v>0</v>
      </c>
      <c r="BZ81" s="1">
        <v>0</v>
      </c>
      <c r="CA81" s="1">
        <v>0</v>
      </c>
      <c r="CB81" s="1">
        <v>0</v>
      </c>
      <c r="CE81" s="1" t="s">
        <v>327</v>
      </c>
      <c r="CF81" s="1">
        <v>58850000</v>
      </c>
      <c r="CG81" s="1">
        <v>138839000</v>
      </c>
      <c r="CH81" s="1">
        <v>116158000</v>
      </c>
      <c r="CI81" s="1">
        <v>159210000</v>
      </c>
      <c r="CJ81" s="1">
        <v>39178000</v>
      </c>
      <c r="CL81" s="1" t="s">
        <v>327</v>
      </c>
      <c r="CM81" s="1">
        <v>234292000</v>
      </c>
      <c r="CN81" s="1">
        <v>113623000</v>
      </c>
      <c r="CO81" s="1">
        <v>137904000</v>
      </c>
      <c r="CP81" s="1">
        <v>118119000</v>
      </c>
      <c r="CQ81" s="1">
        <v>0</v>
      </c>
      <c r="CS81" s="1" t="s">
        <v>327</v>
      </c>
      <c r="CT81" s="1">
        <v>1039339000</v>
      </c>
      <c r="CU81" s="1">
        <v>624824000</v>
      </c>
      <c r="CV81" s="1">
        <v>704955000</v>
      </c>
      <c r="CW81" s="1">
        <v>706691000</v>
      </c>
      <c r="CX81" s="1">
        <v>715911000</v>
      </c>
    </row>
    <row r="82" spans="1:102" x14ac:dyDescent="0.15">
      <c r="A82" s="1" t="s">
        <v>328</v>
      </c>
      <c r="B82" s="1">
        <v>2901100000</v>
      </c>
      <c r="C82" s="1">
        <v>3747800000</v>
      </c>
      <c r="D82" s="1">
        <v>2803100000</v>
      </c>
      <c r="E82" s="1">
        <v>3403400000</v>
      </c>
      <c r="F82" s="1">
        <v>1375000000</v>
      </c>
      <c r="H82" s="1" t="s">
        <v>328</v>
      </c>
      <c r="I82" s="1">
        <v>2551700000</v>
      </c>
      <c r="J82" s="1">
        <v>1837300000</v>
      </c>
      <c r="K82" s="1">
        <v>2065600000</v>
      </c>
      <c r="L82" s="1">
        <v>1649600000</v>
      </c>
      <c r="M82" s="1">
        <v>1251277000</v>
      </c>
      <c r="O82" s="1" t="s">
        <v>328</v>
      </c>
      <c r="P82" s="1">
        <v>1996633000</v>
      </c>
      <c r="Q82" s="1">
        <v>1918608000</v>
      </c>
      <c r="R82" s="1">
        <v>912064000</v>
      </c>
      <c r="S82" s="1">
        <v>191655000</v>
      </c>
      <c r="T82" s="1">
        <v>65772000</v>
      </c>
      <c r="V82" s="1" t="s">
        <v>328</v>
      </c>
      <c r="W82" s="1">
        <v>1821843000</v>
      </c>
      <c r="X82" s="1">
        <v>1032096000</v>
      </c>
      <c r="Y82" s="1">
        <v>636948000</v>
      </c>
      <c r="Z82" s="1">
        <v>160657000</v>
      </c>
      <c r="AA82" s="1">
        <v>73407000</v>
      </c>
      <c r="AC82" s="1" t="s">
        <v>328</v>
      </c>
      <c r="AD82" s="1">
        <v>1502552000</v>
      </c>
      <c r="AE82" s="1">
        <v>1370573000</v>
      </c>
      <c r="AF82" s="1">
        <v>364646000</v>
      </c>
      <c r="AG82" s="1">
        <v>298539000</v>
      </c>
      <c r="AH82" s="1">
        <v>87978000</v>
      </c>
      <c r="AJ82" s="1" t="s">
        <v>328</v>
      </c>
      <c r="AK82" s="1">
        <v>1693700000</v>
      </c>
      <c r="AL82" s="1">
        <v>1687700000</v>
      </c>
      <c r="AM82" s="1">
        <v>1579300000</v>
      </c>
      <c r="AN82" s="1">
        <v>1751779000</v>
      </c>
      <c r="AO82" s="1">
        <v>1410730000</v>
      </c>
      <c r="AQ82" s="1" t="s">
        <v>328</v>
      </c>
      <c r="AR82" s="1">
        <v>951000000</v>
      </c>
      <c r="AS82" s="1">
        <v>2263000000</v>
      </c>
      <c r="AT82" s="1">
        <v>2043000000</v>
      </c>
      <c r="AU82" s="1">
        <v>2162000000</v>
      </c>
      <c r="AV82" s="1">
        <v>4247000000</v>
      </c>
      <c r="AX82" s="1" t="s">
        <v>328</v>
      </c>
      <c r="AY82" s="1">
        <v>1669304000</v>
      </c>
      <c r="AZ82" s="1">
        <v>395836000</v>
      </c>
      <c r="BA82" s="1">
        <v>45700000</v>
      </c>
      <c r="BC82" s="1" t="s">
        <v>328</v>
      </c>
      <c r="BD82" s="1">
        <v>405288000</v>
      </c>
      <c r="BE82" s="1">
        <v>356024000</v>
      </c>
      <c r="BF82" s="1">
        <v>298890000</v>
      </c>
      <c r="BG82" s="1">
        <v>289166000</v>
      </c>
      <c r="BH82" s="1">
        <v>288414000</v>
      </c>
      <c r="BJ82" s="1" t="s">
        <v>328</v>
      </c>
      <c r="BK82" s="1">
        <v>24518000000</v>
      </c>
      <c r="BL82" s="1">
        <v>29419000000</v>
      </c>
      <c r="BM82" s="1">
        <v>33434000000</v>
      </c>
      <c r="BN82" s="1">
        <v>46548000000</v>
      </c>
      <c r="BO82" s="1">
        <v>70492000000</v>
      </c>
      <c r="BQ82" s="1" t="s">
        <v>328</v>
      </c>
      <c r="BR82" s="1">
        <v>926428000</v>
      </c>
      <c r="BS82" s="1">
        <v>952991000</v>
      </c>
      <c r="BT82" s="1">
        <v>1064842000</v>
      </c>
      <c r="BU82" s="1">
        <v>426983000</v>
      </c>
      <c r="BV82" s="1">
        <v>302933000</v>
      </c>
      <c r="BX82" s="1" t="s">
        <v>328</v>
      </c>
      <c r="BY82" s="1">
        <v>324962000</v>
      </c>
      <c r="BZ82" s="1">
        <v>213170000</v>
      </c>
      <c r="CA82" s="1">
        <v>51314000</v>
      </c>
      <c r="CB82" s="1">
        <v>77581000</v>
      </c>
      <c r="CE82" s="1" t="s">
        <v>328</v>
      </c>
      <c r="CF82" s="1">
        <v>223432000</v>
      </c>
      <c r="CG82" s="1">
        <v>312456000</v>
      </c>
      <c r="CH82" s="1">
        <v>239571000</v>
      </c>
      <c r="CI82" s="1">
        <v>258775000</v>
      </c>
      <c r="CJ82" s="1">
        <v>90740000</v>
      </c>
      <c r="CL82" s="1" t="s">
        <v>328</v>
      </c>
      <c r="CM82" s="1">
        <v>512292000</v>
      </c>
      <c r="CN82" s="1">
        <v>291846000</v>
      </c>
      <c r="CO82" s="1">
        <v>212267000</v>
      </c>
      <c r="CP82" s="1">
        <v>283235000</v>
      </c>
      <c r="CQ82" s="1">
        <v>27210000</v>
      </c>
      <c r="CS82" s="1" t="s">
        <v>328</v>
      </c>
      <c r="CT82" s="1">
        <v>2193797000</v>
      </c>
      <c r="CU82" s="1">
        <v>1301278000</v>
      </c>
      <c r="CV82" s="1">
        <v>1039558000</v>
      </c>
      <c r="CW82" s="1">
        <v>1116520000</v>
      </c>
      <c r="CX82" s="1">
        <v>896802000</v>
      </c>
    </row>
    <row r="83" spans="1:102" x14ac:dyDescent="0.15">
      <c r="A83" s="1" t="s">
        <v>329</v>
      </c>
      <c r="B83" s="1">
        <v>1240400000</v>
      </c>
      <c r="C83" s="1">
        <v>1037100000</v>
      </c>
      <c r="D83" s="1">
        <v>582400000</v>
      </c>
      <c r="E83" s="1">
        <v>467300000</v>
      </c>
      <c r="F83" s="1">
        <v>432100000</v>
      </c>
      <c r="H83" s="1" t="s">
        <v>329</v>
      </c>
      <c r="I83" s="1">
        <v>807700000</v>
      </c>
      <c r="J83" s="1">
        <v>720000000</v>
      </c>
      <c r="K83" s="1">
        <v>544300000</v>
      </c>
      <c r="L83" s="1">
        <v>444500000</v>
      </c>
      <c r="M83" s="1">
        <v>348185000</v>
      </c>
      <c r="O83" s="1" t="s">
        <v>329</v>
      </c>
      <c r="P83" s="1">
        <v>368145000</v>
      </c>
      <c r="Q83" s="1">
        <v>239199000</v>
      </c>
      <c r="R83" s="1">
        <v>164987000</v>
      </c>
      <c r="S83" s="1">
        <v>92476000</v>
      </c>
      <c r="T83" s="1">
        <v>59812000</v>
      </c>
      <c r="V83" s="1" t="s">
        <v>329</v>
      </c>
      <c r="W83" s="1">
        <v>101622000</v>
      </c>
      <c r="X83" s="1">
        <v>67037000</v>
      </c>
      <c r="Y83" s="1">
        <v>35930000</v>
      </c>
      <c r="Z83" s="1">
        <v>26707000</v>
      </c>
      <c r="AA83" s="1">
        <v>15186000</v>
      </c>
      <c r="AC83" s="1" t="s">
        <v>329</v>
      </c>
      <c r="AD83" s="1">
        <v>257109000</v>
      </c>
      <c r="AE83" s="1">
        <v>147584000</v>
      </c>
      <c r="AF83" s="1">
        <v>93341000</v>
      </c>
      <c r="AG83" s="1">
        <v>61611000</v>
      </c>
      <c r="AH83" s="1">
        <v>39052000</v>
      </c>
      <c r="AJ83" s="1" t="s">
        <v>329</v>
      </c>
      <c r="AK83" s="1">
        <v>597800000</v>
      </c>
      <c r="AL83" s="1">
        <v>540800000</v>
      </c>
      <c r="AM83" s="1">
        <v>495800000</v>
      </c>
      <c r="AN83" s="1">
        <v>495390000</v>
      </c>
      <c r="AO83" s="1">
        <v>472223000</v>
      </c>
      <c r="AQ83" s="1" t="s">
        <v>329</v>
      </c>
      <c r="AR83" s="1">
        <v>244000000</v>
      </c>
      <c r="AS83" s="1">
        <v>349000000</v>
      </c>
      <c r="AT83" s="1">
        <v>838000000</v>
      </c>
      <c r="AU83" s="1">
        <v>809000000</v>
      </c>
      <c r="AV83" s="1">
        <v>649000000</v>
      </c>
      <c r="AX83" s="1" t="s">
        <v>329</v>
      </c>
      <c r="AY83" s="1">
        <v>101491000</v>
      </c>
      <c r="AZ83" s="1">
        <v>39315000</v>
      </c>
      <c r="BA83" s="1">
        <v>30995000</v>
      </c>
      <c r="BC83" s="1" t="s">
        <v>329</v>
      </c>
      <c r="BD83" s="1">
        <v>108998000</v>
      </c>
      <c r="BE83" s="1">
        <v>100179000</v>
      </c>
      <c r="BF83" s="1">
        <v>78034000</v>
      </c>
      <c r="BG83" s="1">
        <v>75825000</v>
      </c>
      <c r="BH83" s="1">
        <v>64412000</v>
      </c>
      <c r="BJ83" s="1" t="s">
        <v>329</v>
      </c>
      <c r="BK83" s="1">
        <v>10146000000</v>
      </c>
      <c r="BL83" s="1">
        <v>11723000000</v>
      </c>
      <c r="BM83" s="1">
        <v>11446000000</v>
      </c>
      <c r="BN83" s="1">
        <v>10503000000</v>
      </c>
      <c r="BO83" s="1">
        <v>10002000000</v>
      </c>
      <c r="BQ83" s="1" t="s">
        <v>329</v>
      </c>
      <c r="BR83" s="1">
        <v>113211000</v>
      </c>
      <c r="BS83" s="1">
        <v>93128000</v>
      </c>
      <c r="BT83" s="1">
        <v>72953000</v>
      </c>
      <c r="BU83" s="1">
        <v>48431000</v>
      </c>
      <c r="BV83" s="1">
        <v>45315000</v>
      </c>
      <c r="BX83" s="1" t="s">
        <v>329</v>
      </c>
      <c r="BY83" s="1">
        <v>283954000</v>
      </c>
      <c r="BZ83" s="1">
        <v>204547000</v>
      </c>
      <c r="CA83" s="1">
        <v>119509000</v>
      </c>
      <c r="CB83" s="1">
        <v>138301000</v>
      </c>
      <c r="CE83" s="1" t="s">
        <v>329</v>
      </c>
      <c r="CF83" s="1">
        <v>146094000</v>
      </c>
      <c r="CG83" s="1">
        <v>111599000</v>
      </c>
      <c r="CH83" s="1">
        <v>87927000</v>
      </c>
      <c r="CI83" s="1">
        <v>74935000</v>
      </c>
      <c r="CJ83" s="1">
        <v>73661000</v>
      </c>
      <c r="CL83" s="1" t="s">
        <v>329</v>
      </c>
      <c r="CM83" s="1">
        <v>136601000</v>
      </c>
      <c r="CN83" s="1">
        <v>115342000</v>
      </c>
      <c r="CO83" s="1">
        <v>94827000</v>
      </c>
      <c r="CP83" s="1">
        <v>68261000</v>
      </c>
      <c r="CQ83" s="1">
        <v>50881000</v>
      </c>
      <c r="CS83" s="1" t="s">
        <v>329</v>
      </c>
      <c r="CT83" s="1">
        <v>146460000</v>
      </c>
      <c r="CU83" s="1">
        <v>153575000</v>
      </c>
      <c r="CV83" s="1">
        <v>171459000</v>
      </c>
      <c r="CW83" s="1">
        <v>157817000</v>
      </c>
      <c r="CX83" s="1">
        <v>140049000</v>
      </c>
    </row>
    <row r="84" spans="1:102" x14ac:dyDescent="0.15">
      <c r="A84" s="1" t="s">
        <v>330</v>
      </c>
      <c r="B84" s="1">
        <v>0</v>
      </c>
      <c r="C84" s="1">
        <v>0</v>
      </c>
      <c r="D84" s="1">
        <v>0</v>
      </c>
      <c r="E84" s="1">
        <v>0</v>
      </c>
      <c r="F84" s="1">
        <v>0</v>
      </c>
      <c r="H84" s="1" t="s">
        <v>330</v>
      </c>
      <c r="I84" s="1">
        <v>175800000</v>
      </c>
      <c r="J84" s="1">
        <v>139800000</v>
      </c>
      <c r="K84" s="1">
        <v>117900000</v>
      </c>
      <c r="L84" s="1">
        <v>90000000</v>
      </c>
      <c r="M84" s="1">
        <v>77291000</v>
      </c>
      <c r="O84" s="1" t="s">
        <v>330</v>
      </c>
      <c r="P84" s="1">
        <v>0</v>
      </c>
      <c r="Q84" s="1">
        <v>0</v>
      </c>
      <c r="R84" s="1">
        <v>0</v>
      </c>
      <c r="S84" s="1">
        <v>0</v>
      </c>
      <c r="T84" s="1">
        <v>0</v>
      </c>
      <c r="V84" s="1" t="s">
        <v>330</v>
      </c>
      <c r="W84" s="1">
        <v>0</v>
      </c>
      <c r="X84" s="1">
        <v>0</v>
      </c>
      <c r="Y84" s="1">
        <v>0</v>
      </c>
      <c r="Z84" s="1">
        <v>0</v>
      </c>
      <c r="AA84" s="1">
        <v>0</v>
      </c>
      <c r="AC84" s="1" t="s">
        <v>330</v>
      </c>
      <c r="AD84" s="1">
        <v>0</v>
      </c>
      <c r="AE84" s="1">
        <v>0</v>
      </c>
      <c r="AF84" s="1">
        <v>0</v>
      </c>
      <c r="AG84" s="1">
        <v>0</v>
      </c>
      <c r="AH84" s="1">
        <v>0</v>
      </c>
      <c r="AJ84" s="1" t="s">
        <v>330</v>
      </c>
      <c r="AK84" s="1">
        <v>0</v>
      </c>
      <c r="AL84" s="1">
        <v>0</v>
      </c>
      <c r="AM84" s="1">
        <v>0</v>
      </c>
      <c r="AN84" s="1">
        <v>0</v>
      </c>
      <c r="AO84" s="1">
        <v>0</v>
      </c>
      <c r="AQ84" s="1" t="s">
        <v>330</v>
      </c>
      <c r="AR84" s="1">
        <v>0</v>
      </c>
      <c r="AS84" s="1">
        <v>0</v>
      </c>
      <c r="AT84" s="1">
        <v>0</v>
      </c>
      <c r="AU84" s="1">
        <v>0</v>
      </c>
      <c r="AV84" s="1">
        <v>0</v>
      </c>
      <c r="AX84" s="1" t="s">
        <v>330</v>
      </c>
      <c r="AY84" s="1">
        <v>0</v>
      </c>
      <c r="AZ84" s="1">
        <v>0</v>
      </c>
      <c r="BA84" s="1">
        <v>0</v>
      </c>
      <c r="BC84" s="1" t="s">
        <v>330</v>
      </c>
      <c r="BD84" s="1">
        <v>0</v>
      </c>
      <c r="BE84" s="1">
        <v>0</v>
      </c>
      <c r="BF84" s="1">
        <v>0</v>
      </c>
      <c r="BG84" s="1">
        <v>0</v>
      </c>
      <c r="BH84" s="1">
        <v>0</v>
      </c>
      <c r="BJ84" s="1" t="s">
        <v>330</v>
      </c>
      <c r="BK84" s="1">
        <v>1559000000</v>
      </c>
      <c r="BL84" s="1">
        <v>1282000000</v>
      </c>
      <c r="BM84" s="1">
        <v>1383000000</v>
      </c>
      <c r="BN84" s="1">
        <v>1846000000</v>
      </c>
      <c r="BO84" s="1">
        <v>1616000000</v>
      </c>
      <c r="BQ84" s="1" t="s">
        <v>330</v>
      </c>
      <c r="BR84" s="1">
        <v>0</v>
      </c>
      <c r="BS84" s="1">
        <v>0</v>
      </c>
      <c r="BT84" s="1">
        <v>0</v>
      </c>
      <c r="BU84" s="1">
        <v>0</v>
      </c>
      <c r="BV84" s="1">
        <v>0</v>
      </c>
      <c r="BX84" s="1" t="s">
        <v>330</v>
      </c>
      <c r="BY84" s="1">
        <v>0</v>
      </c>
      <c r="BZ84" s="1">
        <v>0</v>
      </c>
      <c r="CA84" s="1">
        <v>0</v>
      </c>
      <c r="CB84" s="1">
        <v>0</v>
      </c>
      <c r="CE84" s="1" t="s">
        <v>330</v>
      </c>
      <c r="CF84" s="1">
        <v>0</v>
      </c>
      <c r="CG84" s="1">
        <v>0</v>
      </c>
      <c r="CH84" s="1">
        <v>0</v>
      </c>
      <c r="CI84" s="1">
        <v>0</v>
      </c>
      <c r="CJ84" s="1">
        <v>0</v>
      </c>
      <c r="CL84" s="1" t="s">
        <v>330</v>
      </c>
      <c r="CM84" s="1">
        <v>0</v>
      </c>
      <c r="CN84" s="1">
        <v>0</v>
      </c>
      <c r="CO84" s="1">
        <v>0</v>
      </c>
      <c r="CP84" s="1">
        <v>0</v>
      </c>
      <c r="CQ84" s="1">
        <v>0</v>
      </c>
      <c r="CS84" s="1" t="s">
        <v>330</v>
      </c>
      <c r="CT84" s="1">
        <v>0</v>
      </c>
      <c r="CU84" s="1">
        <v>4023000</v>
      </c>
      <c r="CV84" s="1">
        <v>5892000</v>
      </c>
      <c r="CW84" s="1">
        <v>6548000</v>
      </c>
      <c r="CX84" s="1">
        <v>5746000</v>
      </c>
    </row>
    <row r="85" spans="1:102" x14ac:dyDescent="0.15">
      <c r="A85" s="1" t="s">
        <v>331</v>
      </c>
      <c r="B85" s="1">
        <v>505800000</v>
      </c>
      <c r="C85" s="1">
        <v>344300000</v>
      </c>
      <c r="D85" s="1">
        <v>279300000</v>
      </c>
      <c r="E85" s="1">
        <v>261300000</v>
      </c>
      <c r="F85" s="1">
        <v>169200000</v>
      </c>
      <c r="H85" s="1" t="s">
        <v>331</v>
      </c>
      <c r="I85" s="1">
        <v>65400000</v>
      </c>
      <c r="J85" s="1">
        <v>43300000</v>
      </c>
      <c r="K85" s="1">
        <v>41200000</v>
      </c>
      <c r="L85" s="1">
        <v>36800000</v>
      </c>
      <c r="M85" s="1">
        <v>40067000</v>
      </c>
      <c r="O85" s="1" t="s">
        <v>331</v>
      </c>
      <c r="P85" s="1">
        <v>206174000</v>
      </c>
      <c r="Q85" s="1">
        <v>134467000</v>
      </c>
      <c r="R85" s="1">
        <v>94585000</v>
      </c>
      <c r="S85" s="1">
        <v>47257000</v>
      </c>
      <c r="T85" s="1">
        <v>28027000</v>
      </c>
      <c r="V85" s="1" t="s">
        <v>331</v>
      </c>
      <c r="W85" s="1">
        <v>29954000</v>
      </c>
      <c r="X85" s="1">
        <v>30821000</v>
      </c>
      <c r="Y85" s="1">
        <v>16994000</v>
      </c>
      <c r="Z85" s="1">
        <v>9373000</v>
      </c>
      <c r="AA85" s="1">
        <v>3431000</v>
      </c>
      <c r="AC85" s="1" t="s">
        <v>331</v>
      </c>
      <c r="AD85" s="1">
        <v>88642000</v>
      </c>
      <c r="AE85" s="1">
        <v>63636000</v>
      </c>
      <c r="AF85" s="1">
        <v>38099000</v>
      </c>
      <c r="AG85" s="1">
        <v>27014000</v>
      </c>
      <c r="AH85" s="1">
        <v>15879000</v>
      </c>
      <c r="AJ85" s="1" t="s">
        <v>331</v>
      </c>
      <c r="AK85" s="1">
        <v>46400000</v>
      </c>
      <c r="AL85" s="1">
        <v>50100000</v>
      </c>
      <c r="AM85" s="1">
        <v>59100000</v>
      </c>
      <c r="AN85" s="1">
        <v>74738000</v>
      </c>
      <c r="AO85" s="1">
        <v>81478000</v>
      </c>
      <c r="AQ85" s="1" t="s">
        <v>331</v>
      </c>
      <c r="AR85" s="1">
        <v>343000000</v>
      </c>
      <c r="AS85" s="1">
        <v>467000000</v>
      </c>
      <c r="AT85" s="1">
        <v>305000000</v>
      </c>
      <c r="AU85" s="1">
        <v>522000000</v>
      </c>
      <c r="AV85" s="1">
        <v>428000000</v>
      </c>
      <c r="AX85" s="1" t="s">
        <v>331</v>
      </c>
      <c r="AY85" s="1">
        <v>46859000</v>
      </c>
      <c r="AZ85" s="1">
        <v>28906000</v>
      </c>
      <c r="BA85" s="1">
        <v>12021000</v>
      </c>
      <c r="BC85" s="1" t="s">
        <v>331</v>
      </c>
      <c r="BD85" s="1">
        <v>32112000</v>
      </c>
      <c r="BE85" s="1">
        <v>19142000</v>
      </c>
      <c r="BF85" s="1">
        <v>18692000</v>
      </c>
      <c r="BG85" s="1">
        <v>13974000</v>
      </c>
      <c r="BH85" s="1">
        <v>16524000</v>
      </c>
      <c r="BJ85" s="1" t="s">
        <v>331</v>
      </c>
      <c r="BK85" s="1">
        <v>2889000000</v>
      </c>
      <c r="BL85" s="1">
        <v>1149000000</v>
      </c>
      <c r="BM85" s="1">
        <v>1492000000</v>
      </c>
      <c r="BN85" s="1">
        <v>2940000000</v>
      </c>
      <c r="BO85" s="1">
        <v>1593000000</v>
      </c>
      <c r="BQ85" s="1" t="s">
        <v>331</v>
      </c>
      <c r="BR85" s="1">
        <v>22225000</v>
      </c>
      <c r="BS85" s="1">
        <v>15312000</v>
      </c>
      <c r="BT85" s="1">
        <v>8406000</v>
      </c>
      <c r="BU85" s="1">
        <v>6349000</v>
      </c>
      <c r="BV85" s="1">
        <v>7407000</v>
      </c>
      <c r="BX85" s="1" t="s">
        <v>331</v>
      </c>
      <c r="BY85" s="1">
        <v>71366000</v>
      </c>
      <c r="BZ85" s="1">
        <v>52208000</v>
      </c>
      <c r="CA85" s="1">
        <v>42395000</v>
      </c>
      <c r="CB85" s="1">
        <v>28541000</v>
      </c>
      <c r="CE85" s="1" t="s">
        <v>331</v>
      </c>
      <c r="CF85" s="1">
        <v>63210000</v>
      </c>
      <c r="CG85" s="1">
        <v>49380000</v>
      </c>
      <c r="CH85" s="1">
        <v>37098000</v>
      </c>
      <c r="CI85" s="1">
        <v>22067000</v>
      </c>
      <c r="CJ85" s="1">
        <v>8877000</v>
      </c>
      <c r="CL85" s="1" t="s">
        <v>331</v>
      </c>
      <c r="CM85" s="1">
        <v>100545000</v>
      </c>
      <c r="CN85" s="1">
        <v>76605000</v>
      </c>
      <c r="CO85" s="1">
        <v>55868000</v>
      </c>
      <c r="CP85" s="1">
        <v>45292000</v>
      </c>
      <c r="CQ85" s="1">
        <v>33164000</v>
      </c>
      <c r="CS85" s="1" t="s">
        <v>331</v>
      </c>
      <c r="CT85" s="1">
        <v>69036000</v>
      </c>
      <c r="CU85" s="1">
        <v>103368000</v>
      </c>
      <c r="CV85" s="1">
        <v>96827000</v>
      </c>
      <c r="CW85" s="1">
        <v>100295000</v>
      </c>
      <c r="CX85" s="1">
        <v>34541000</v>
      </c>
    </row>
    <row r="86" spans="1:102" x14ac:dyDescent="0.15">
      <c r="A86" s="1" t="s">
        <v>332</v>
      </c>
      <c r="B86" s="1">
        <v>4647300000</v>
      </c>
      <c r="C86" s="1">
        <v>5129200000</v>
      </c>
      <c r="D86" s="1">
        <v>3664800000</v>
      </c>
      <c r="E86" s="1">
        <v>4132000000</v>
      </c>
      <c r="F86" s="1">
        <v>1976300000</v>
      </c>
      <c r="H86" s="1" t="s">
        <v>332</v>
      </c>
      <c r="I86" s="1">
        <v>3600600000</v>
      </c>
      <c r="J86" s="1">
        <v>2740400000</v>
      </c>
      <c r="K86" s="1">
        <v>2769000000</v>
      </c>
      <c r="L86" s="1">
        <v>2220900000</v>
      </c>
      <c r="M86" s="1">
        <v>1716820000</v>
      </c>
      <c r="O86" s="1" t="s">
        <v>332</v>
      </c>
      <c r="P86" s="1">
        <v>2570952000</v>
      </c>
      <c r="Q86" s="1">
        <v>2292274000</v>
      </c>
      <c r="R86" s="1">
        <v>1171636000</v>
      </c>
      <c r="S86" s="1">
        <v>331388000</v>
      </c>
      <c r="T86" s="1">
        <v>153611000</v>
      </c>
      <c r="V86" s="1" t="s">
        <v>332</v>
      </c>
      <c r="W86" s="1">
        <v>1953419000</v>
      </c>
      <c r="X86" s="1">
        <v>1129954000</v>
      </c>
      <c r="Y86" s="1">
        <v>689872000</v>
      </c>
      <c r="Z86" s="1">
        <v>196737000</v>
      </c>
      <c r="AA86" s="1">
        <v>92024000</v>
      </c>
      <c r="AC86" s="1" t="s">
        <v>332</v>
      </c>
      <c r="AD86" s="1">
        <v>1848303000</v>
      </c>
      <c r="AE86" s="1">
        <v>1581793000</v>
      </c>
      <c r="AF86" s="1">
        <v>496086000</v>
      </c>
      <c r="AG86" s="1">
        <v>387164000</v>
      </c>
      <c r="AH86" s="1">
        <v>142909000</v>
      </c>
      <c r="AJ86" s="1" t="s">
        <v>332</v>
      </c>
      <c r="AK86" s="1">
        <v>2337900000</v>
      </c>
      <c r="AL86" s="1">
        <v>2278600000</v>
      </c>
      <c r="AM86" s="1">
        <v>2134200000</v>
      </c>
      <c r="AN86" s="1">
        <v>2321907000</v>
      </c>
      <c r="AO86" s="1">
        <v>1964431000</v>
      </c>
      <c r="AQ86" s="1" t="s">
        <v>332</v>
      </c>
      <c r="AR86" s="1">
        <v>1538000000</v>
      </c>
      <c r="AS86" s="1">
        <v>3079000000</v>
      </c>
      <c r="AT86" s="1">
        <v>3186000000</v>
      </c>
      <c r="AU86" s="1">
        <v>3493000000</v>
      </c>
      <c r="AV86" s="1">
        <v>5324000000</v>
      </c>
      <c r="AX86" s="1" t="s">
        <v>332</v>
      </c>
      <c r="AY86" s="1">
        <v>1817654000</v>
      </c>
      <c r="AZ86" s="1">
        <v>464057000</v>
      </c>
      <c r="BA86" s="1">
        <v>88716000</v>
      </c>
      <c r="BC86" s="1" t="s">
        <v>332</v>
      </c>
      <c r="BD86" s="1">
        <v>546398000</v>
      </c>
      <c r="BE86" s="1">
        <v>475345000</v>
      </c>
      <c r="BF86" s="1">
        <v>395616000</v>
      </c>
      <c r="BG86" s="1">
        <v>378965000</v>
      </c>
      <c r="BH86" s="1">
        <v>369350000</v>
      </c>
      <c r="BJ86" s="1" t="s">
        <v>332</v>
      </c>
      <c r="BK86" s="1">
        <v>39112000000</v>
      </c>
      <c r="BL86" s="1">
        <v>43573000000</v>
      </c>
      <c r="BM86" s="1">
        <v>47755000000</v>
      </c>
      <c r="BN86" s="1">
        <v>61837000000</v>
      </c>
      <c r="BO86" s="1">
        <v>83703000000</v>
      </c>
      <c r="BQ86" s="1" t="s">
        <v>332</v>
      </c>
      <c r="BR86" s="1">
        <v>1061864000</v>
      </c>
      <c r="BS86" s="1">
        <v>1061431000</v>
      </c>
      <c r="BT86" s="1">
        <v>1146201000</v>
      </c>
      <c r="BU86" s="1">
        <v>481763000</v>
      </c>
      <c r="BV86" s="1">
        <v>355655000</v>
      </c>
      <c r="BX86" s="1" t="s">
        <v>332</v>
      </c>
      <c r="BY86" s="1">
        <v>680282000</v>
      </c>
      <c r="BZ86" s="1">
        <v>469925000</v>
      </c>
      <c r="CA86" s="1">
        <v>213218000</v>
      </c>
      <c r="CB86" s="1">
        <v>244423000</v>
      </c>
      <c r="CE86" s="1" t="s">
        <v>332</v>
      </c>
      <c r="CF86" s="1">
        <v>432736000</v>
      </c>
      <c r="CG86" s="1">
        <v>473435000</v>
      </c>
      <c r="CH86" s="1">
        <v>364596000</v>
      </c>
      <c r="CI86" s="1">
        <v>355777000</v>
      </c>
      <c r="CJ86" s="1">
        <v>173278000</v>
      </c>
      <c r="CL86" s="1" t="s">
        <v>332</v>
      </c>
      <c r="CM86" s="1">
        <v>749438000</v>
      </c>
      <c r="CN86" s="1">
        <v>483793000</v>
      </c>
      <c r="CO86" s="1">
        <v>362962000</v>
      </c>
      <c r="CP86" s="1">
        <v>396788000</v>
      </c>
      <c r="CQ86" s="1">
        <v>111255000</v>
      </c>
      <c r="CS86" s="1" t="s">
        <v>332</v>
      </c>
      <c r="CT86" s="1">
        <v>2409293000</v>
      </c>
      <c r="CU86" s="1">
        <v>1562244000</v>
      </c>
      <c r="CV86" s="1">
        <v>1313736000</v>
      </c>
      <c r="CW86" s="1">
        <v>1381180000</v>
      </c>
      <c r="CX86" s="1">
        <v>1077138000</v>
      </c>
    </row>
    <row r="87" spans="1:102" x14ac:dyDescent="0.15">
      <c r="A87" s="1" t="s">
        <v>333</v>
      </c>
      <c r="B87" s="1">
        <v>581300000</v>
      </c>
      <c r="C87" s="1">
        <v>606800000</v>
      </c>
      <c r="D87" s="1">
        <v>296000000</v>
      </c>
      <c r="E87" s="1">
        <v>273100000</v>
      </c>
      <c r="F87" s="1">
        <v>211100000</v>
      </c>
      <c r="H87" s="1" t="s">
        <v>333</v>
      </c>
      <c r="I87" s="1">
        <v>687600000</v>
      </c>
      <c r="J87" s="1">
        <v>448000000</v>
      </c>
      <c r="K87" s="1">
        <v>344300000</v>
      </c>
      <c r="L87" s="1">
        <v>271400000</v>
      </c>
      <c r="M87" s="1">
        <v>245395000</v>
      </c>
      <c r="O87" s="1" t="s">
        <v>333</v>
      </c>
      <c r="P87" s="1">
        <v>292312000</v>
      </c>
      <c r="Q87" s="1">
        <v>203498000</v>
      </c>
      <c r="R87" s="1">
        <v>136078000</v>
      </c>
      <c r="S87" s="1">
        <v>73735000</v>
      </c>
      <c r="T87" s="1">
        <v>40754000</v>
      </c>
      <c r="V87" s="1" t="s">
        <v>333</v>
      </c>
      <c r="W87" s="1">
        <v>314050000</v>
      </c>
      <c r="X87" s="1">
        <v>166836000</v>
      </c>
      <c r="Y87" s="1">
        <v>101466000</v>
      </c>
      <c r="Z87" s="1">
        <v>73210000</v>
      </c>
      <c r="AA87" s="1">
        <v>51423000</v>
      </c>
      <c r="AC87" s="1" t="s">
        <v>333</v>
      </c>
      <c r="AD87" s="1">
        <v>152915000</v>
      </c>
      <c r="AE87" s="1">
        <v>111853000</v>
      </c>
      <c r="AF87" s="1">
        <v>41046000</v>
      </c>
      <c r="AG87" s="1">
        <v>19765000</v>
      </c>
      <c r="AH87" s="1">
        <v>13139000</v>
      </c>
      <c r="AJ87" s="1" t="s">
        <v>333</v>
      </c>
      <c r="AK87" s="1">
        <v>83400000</v>
      </c>
      <c r="AL87" s="1">
        <v>88100000</v>
      </c>
      <c r="AM87" s="1">
        <v>87700000</v>
      </c>
      <c r="AN87" s="1">
        <v>78514000</v>
      </c>
      <c r="AO87" s="1">
        <v>77767000</v>
      </c>
      <c r="AQ87" s="1" t="s">
        <v>333</v>
      </c>
      <c r="AR87" s="1">
        <v>154000000</v>
      </c>
      <c r="AS87" s="1">
        <v>326000000</v>
      </c>
      <c r="AT87" s="1">
        <v>790000000</v>
      </c>
      <c r="AU87" s="1">
        <v>778000000</v>
      </c>
      <c r="AV87" s="1">
        <v>937000000</v>
      </c>
      <c r="AX87" s="1" t="s">
        <v>333</v>
      </c>
      <c r="AY87" s="1">
        <v>48802000</v>
      </c>
      <c r="AZ87" s="1">
        <v>31399000</v>
      </c>
      <c r="BA87" s="1">
        <v>8329000</v>
      </c>
      <c r="BC87" s="1" t="s">
        <v>333</v>
      </c>
      <c r="BD87" s="1">
        <v>98870000</v>
      </c>
      <c r="BE87" s="1">
        <v>109688000</v>
      </c>
      <c r="BF87" s="1">
        <v>101130000</v>
      </c>
      <c r="BG87" s="1">
        <v>61442000</v>
      </c>
      <c r="BH87" s="1">
        <v>58557000</v>
      </c>
      <c r="BJ87" s="1" t="s">
        <v>333</v>
      </c>
      <c r="BK87" s="1">
        <v>2338000000</v>
      </c>
      <c r="BL87" s="1">
        <v>3374000000</v>
      </c>
      <c r="BM87" s="1">
        <v>2789000000</v>
      </c>
      <c r="BN87" s="1">
        <v>3006000000</v>
      </c>
      <c r="BO87" s="1">
        <v>3322000000</v>
      </c>
      <c r="BQ87" s="1" t="s">
        <v>333</v>
      </c>
      <c r="BR87" s="1">
        <v>20183000</v>
      </c>
      <c r="BS87" s="1">
        <v>18537000</v>
      </c>
      <c r="BT87" s="1">
        <v>16472000</v>
      </c>
      <c r="BU87" s="1">
        <v>15120000</v>
      </c>
      <c r="BV87" s="1">
        <v>9230000</v>
      </c>
      <c r="BX87" s="1" t="s">
        <v>333</v>
      </c>
      <c r="BY87" s="1">
        <v>79875000</v>
      </c>
      <c r="BZ87" s="1">
        <v>31508000</v>
      </c>
      <c r="CA87" s="1">
        <v>17925000</v>
      </c>
      <c r="CB87" s="1">
        <v>18478000</v>
      </c>
      <c r="CE87" s="1" t="s">
        <v>333</v>
      </c>
      <c r="CF87" s="1">
        <v>133976000</v>
      </c>
      <c r="CG87" s="1">
        <v>120292000</v>
      </c>
      <c r="CH87" s="1">
        <v>111654000</v>
      </c>
      <c r="CI87" s="1">
        <v>17523000</v>
      </c>
      <c r="CJ87" s="1">
        <v>8589000</v>
      </c>
      <c r="CL87" s="1" t="s">
        <v>333</v>
      </c>
      <c r="CM87" s="1">
        <v>75363000</v>
      </c>
      <c r="CN87" s="1">
        <v>38920000</v>
      </c>
      <c r="CO87" s="1">
        <v>69694000</v>
      </c>
      <c r="CP87" s="1">
        <v>19852000</v>
      </c>
      <c r="CQ87" s="1">
        <v>13006000</v>
      </c>
      <c r="CS87" s="1" t="s">
        <v>333</v>
      </c>
      <c r="CT87" s="1">
        <v>72097000</v>
      </c>
      <c r="CU87" s="1">
        <v>118021000</v>
      </c>
      <c r="CV87" s="1">
        <v>152570000</v>
      </c>
      <c r="CW87" s="1">
        <v>89163000</v>
      </c>
      <c r="CX87" s="1">
        <v>71357000</v>
      </c>
    </row>
    <row r="88" spans="1:102" x14ac:dyDescent="0.15">
      <c r="A88" s="1" t="s">
        <v>334</v>
      </c>
      <c r="B88" s="1">
        <v>2710100000</v>
      </c>
      <c r="C88" s="1">
        <v>1812900000</v>
      </c>
      <c r="D88" s="1">
        <v>1352300000</v>
      </c>
      <c r="E88" s="1">
        <v>522800000</v>
      </c>
      <c r="F88" s="1">
        <v>238800000</v>
      </c>
      <c r="H88" s="1" t="s">
        <v>334</v>
      </c>
      <c r="I88" s="1">
        <v>0</v>
      </c>
      <c r="J88" s="1">
        <v>93000000</v>
      </c>
      <c r="K88" s="1">
        <v>67200000</v>
      </c>
      <c r="L88" s="1">
        <v>38200000</v>
      </c>
      <c r="M88" s="1">
        <v>14553000</v>
      </c>
      <c r="O88" s="1" t="s">
        <v>334</v>
      </c>
      <c r="P88" s="1">
        <v>416445000</v>
      </c>
      <c r="Q88" s="1">
        <v>83566000</v>
      </c>
      <c r="R88" s="1">
        <v>7722000</v>
      </c>
      <c r="S88" s="1">
        <v>7947000</v>
      </c>
      <c r="T88" s="1">
        <v>8421000</v>
      </c>
      <c r="V88" s="1" t="s">
        <v>334</v>
      </c>
      <c r="W88" s="1">
        <v>23530000</v>
      </c>
      <c r="X88" s="1">
        <v>17167000</v>
      </c>
      <c r="Y88" s="1">
        <v>4083000</v>
      </c>
      <c r="Z88" s="1">
        <v>4083000</v>
      </c>
      <c r="AA88" s="1">
        <v>4083000</v>
      </c>
      <c r="AC88" s="1" t="s">
        <v>334</v>
      </c>
      <c r="AD88" s="1">
        <v>58977000</v>
      </c>
      <c r="AE88" s="1">
        <v>30059000</v>
      </c>
      <c r="AF88" s="1">
        <v>7479000</v>
      </c>
      <c r="AG88" s="1">
        <v>0</v>
      </c>
      <c r="AH88" s="1">
        <v>0</v>
      </c>
      <c r="AJ88" s="1" t="s">
        <v>334</v>
      </c>
      <c r="AK88" s="1">
        <v>0</v>
      </c>
      <c r="AL88" s="1">
        <v>1002200000</v>
      </c>
      <c r="AM88" s="1">
        <v>981900000</v>
      </c>
      <c r="AN88" s="1">
        <v>950572000</v>
      </c>
      <c r="AO88" s="1">
        <v>812012000</v>
      </c>
      <c r="AQ88" s="1" t="s">
        <v>334</v>
      </c>
      <c r="AR88" s="1">
        <v>2867000000</v>
      </c>
      <c r="AS88" s="1">
        <v>2585000000</v>
      </c>
      <c r="AT88" s="1">
        <v>8450000000</v>
      </c>
      <c r="AU88" s="1">
        <v>8319000000</v>
      </c>
      <c r="AV88" s="1">
        <v>8627000000</v>
      </c>
      <c r="AX88" s="1" t="s">
        <v>334</v>
      </c>
      <c r="AY88" s="1">
        <v>108193000</v>
      </c>
      <c r="AZ88" s="1">
        <v>0</v>
      </c>
      <c r="BA88" s="1">
        <v>0</v>
      </c>
      <c r="BC88" s="1" t="s">
        <v>334</v>
      </c>
      <c r="BD88" s="1">
        <v>7447000</v>
      </c>
      <c r="BE88" s="1">
        <v>7447000</v>
      </c>
      <c r="BF88" s="1">
        <v>7447000</v>
      </c>
      <c r="BG88" s="1">
        <v>7225000</v>
      </c>
      <c r="BH88" s="1">
        <v>1549000</v>
      </c>
      <c r="BJ88" s="1" t="s">
        <v>334</v>
      </c>
      <c r="BK88" s="1">
        <v>38168000000</v>
      </c>
      <c r="BL88" s="1">
        <v>33806000000</v>
      </c>
      <c r="BM88" s="1">
        <v>33529000000</v>
      </c>
      <c r="BN88" s="1">
        <v>31706000000</v>
      </c>
      <c r="BO88" s="1">
        <v>29766000000</v>
      </c>
      <c r="BQ88" s="1" t="s">
        <v>334</v>
      </c>
      <c r="BR88" s="1">
        <v>123717000</v>
      </c>
      <c r="BS88" s="1">
        <v>123717000</v>
      </c>
      <c r="BT88" s="1">
        <v>82400000</v>
      </c>
      <c r="BU88" s="1">
        <v>82400000</v>
      </c>
      <c r="BV88" s="1">
        <v>69217000</v>
      </c>
      <c r="BX88" s="1" t="s">
        <v>334</v>
      </c>
      <c r="BY88" s="1">
        <v>1271195000</v>
      </c>
      <c r="BZ88" s="1">
        <v>1270733000</v>
      </c>
      <c r="CA88" s="1">
        <v>1270120000</v>
      </c>
      <c r="CB88" s="1">
        <v>1270937000</v>
      </c>
      <c r="CE88" s="1" t="s">
        <v>334</v>
      </c>
      <c r="CF88" s="1">
        <v>515258000</v>
      </c>
      <c r="CG88" s="1">
        <v>213601000</v>
      </c>
      <c r="CH88" s="1">
        <v>97866000</v>
      </c>
      <c r="CI88" s="1">
        <v>88420000</v>
      </c>
      <c r="CJ88" s="1">
        <v>83164000</v>
      </c>
      <c r="CL88" s="1" t="s">
        <v>334</v>
      </c>
      <c r="CM88" s="1">
        <v>261614000</v>
      </c>
      <c r="CN88" s="1">
        <v>54414000</v>
      </c>
      <c r="CO88" s="1">
        <v>54138000</v>
      </c>
      <c r="CP88" s="1">
        <v>0</v>
      </c>
      <c r="CQ88" s="1">
        <v>265000</v>
      </c>
      <c r="CS88" s="1" t="s">
        <v>334</v>
      </c>
      <c r="CT88" s="1">
        <v>1060023000</v>
      </c>
      <c r="CU88" s="1">
        <v>1364886000</v>
      </c>
      <c r="CV88" s="1">
        <v>1205292000</v>
      </c>
      <c r="CW88" s="1">
        <v>999804000</v>
      </c>
      <c r="CX88" s="1">
        <v>984661000</v>
      </c>
    </row>
    <row r="89" spans="1:102" x14ac:dyDescent="0.15">
      <c r="A89" s="1" t="s">
        <v>335</v>
      </c>
      <c r="B89" s="1">
        <v>498600000</v>
      </c>
      <c r="C89" s="1">
        <v>358200000</v>
      </c>
      <c r="D89" s="1">
        <v>280600000</v>
      </c>
      <c r="E89" s="1">
        <v>140800000</v>
      </c>
      <c r="F89" s="1">
        <v>53700000</v>
      </c>
      <c r="H89" s="1" t="s">
        <v>335</v>
      </c>
      <c r="I89" s="1">
        <v>0</v>
      </c>
      <c r="J89" s="1">
        <v>31600000</v>
      </c>
      <c r="K89" s="1">
        <v>31100000</v>
      </c>
      <c r="L89" s="1">
        <v>22100000</v>
      </c>
      <c r="M89" s="1">
        <v>16255000</v>
      </c>
      <c r="O89" s="1" t="s">
        <v>335</v>
      </c>
      <c r="P89" s="1">
        <v>97336000</v>
      </c>
      <c r="Q89" s="1">
        <v>15677000</v>
      </c>
      <c r="R89" s="1">
        <v>527000</v>
      </c>
      <c r="S89" s="1">
        <v>1048000</v>
      </c>
      <c r="T89" s="1">
        <v>1736000</v>
      </c>
      <c r="V89" s="1" t="s">
        <v>335</v>
      </c>
      <c r="W89" s="1">
        <v>1254000</v>
      </c>
      <c r="X89" s="1">
        <v>2800000</v>
      </c>
      <c r="Y89" s="1">
        <v>31000</v>
      </c>
      <c r="Z89" s="1">
        <v>156000</v>
      </c>
      <c r="AA89" s="1">
        <v>673000</v>
      </c>
      <c r="AC89" s="1" t="s">
        <v>335</v>
      </c>
      <c r="AD89" s="1">
        <v>32129000</v>
      </c>
      <c r="AE89" s="1">
        <v>24024000</v>
      </c>
      <c r="AF89" s="1">
        <v>8708000</v>
      </c>
      <c r="AG89" s="1">
        <v>0</v>
      </c>
      <c r="AH89" s="1">
        <v>0</v>
      </c>
      <c r="AJ89" s="1" t="s">
        <v>335</v>
      </c>
      <c r="AK89" s="1">
        <v>0</v>
      </c>
      <c r="AL89" s="1">
        <v>38500000</v>
      </c>
      <c r="AM89" s="1">
        <v>42800000</v>
      </c>
      <c r="AN89" s="1">
        <v>40967000</v>
      </c>
      <c r="AO89" s="1">
        <v>18395000</v>
      </c>
      <c r="AQ89" s="1" t="s">
        <v>335</v>
      </c>
      <c r="AR89" s="1">
        <v>1116000000</v>
      </c>
      <c r="AS89" s="1">
        <v>1067000000</v>
      </c>
      <c r="AT89" s="1">
        <v>2250000000</v>
      </c>
      <c r="AU89" s="1">
        <v>2643000000</v>
      </c>
      <c r="AV89" s="1">
        <v>3004000000</v>
      </c>
      <c r="AX89" s="1" t="s">
        <v>335</v>
      </c>
      <c r="AY89" s="1">
        <v>15807000</v>
      </c>
      <c r="AZ89" s="1">
        <v>470000</v>
      </c>
      <c r="BA89" s="1">
        <v>263000</v>
      </c>
      <c r="BC89" s="1" t="s">
        <v>335</v>
      </c>
      <c r="BD89" s="1">
        <v>6545000</v>
      </c>
      <c r="BE89" s="1">
        <v>12006000</v>
      </c>
      <c r="BF89" s="1">
        <v>16795000</v>
      </c>
      <c r="BG89" s="1">
        <v>21976000</v>
      </c>
      <c r="BH89" s="1">
        <v>12401000</v>
      </c>
      <c r="BJ89" s="1" t="s">
        <v>335</v>
      </c>
      <c r="BK89" s="1">
        <v>3619000000</v>
      </c>
      <c r="BL89" s="1">
        <v>1576000000</v>
      </c>
      <c r="BM89" s="1">
        <v>2201000000</v>
      </c>
      <c r="BN89" s="1">
        <v>2552000000</v>
      </c>
      <c r="BO89" s="1">
        <v>2539000000</v>
      </c>
      <c r="BQ89" s="1" t="s">
        <v>335</v>
      </c>
      <c r="BR89" s="1">
        <v>17866000</v>
      </c>
      <c r="BS89" s="1">
        <v>23676000</v>
      </c>
      <c r="BT89" s="1">
        <v>9143000</v>
      </c>
      <c r="BU89" s="1">
        <v>14732000</v>
      </c>
      <c r="BV89" s="1">
        <v>15664000</v>
      </c>
      <c r="BX89" s="1" t="s">
        <v>335</v>
      </c>
      <c r="BY89" s="1">
        <v>149484000</v>
      </c>
      <c r="BZ89" s="1">
        <v>201592000</v>
      </c>
      <c r="CA89" s="1">
        <v>259123000</v>
      </c>
      <c r="CB89" s="1">
        <v>330115000</v>
      </c>
      <c r="CE89" s="1" t="s">
        <v>335</v>
      </c>
      <c r="CF89" s="1">
        <v>111591000</v>
      </c>
      <c r="CG89" s="1">
        <v>44296000</v>
      </c>
      <c r="CH89" s="1">
        <v>28561000</v>
      </c>
      <c r="CI89" s="1">
        <v>23955000</v>
      </c>
      <c r="CJ89" s="1">
        <v>16640000</v>
      </c>
      <c r="CL89" s="1" t="s">
        <v>335</v>
      </c>
      <c r="CM89" s="1">
        <v>71536000</v>
      </c>
      <c r="CN89" s="1">
        <v>13193000</v>
      </c>
      <c r="CO89" s="1">
        <v>15508000</v>
      </c>
      <c r="CP89" s="1">
        <v>0</v>
      </c>
      <c r="CQ89" s="1">
        <v>1031000</v>
      </c>
      <c r="CS89" s="1" t="s">
        <v>335</v>
      </c>
      <c r="CT89" s="1">
        <v>79511000</v>
      </c>
      <c r="CU89" s="1">
        <v>126067000</v>
      </c>
      <c r="CV89" s="1">
        <v>134420000</v>
      </c>
      <c r="CW89" s="1">
        <v>143162000</v>
      </c>
      <c r="CX89" s="1">
        <v>187388000</v>
      </c>
    </row>
    <row r="90" spans="1:102" x14ac:dyDescent="0.15">
      <c r="A90" s="1" t="s">
        <v>336</v>
      </c>
      <c r="B90" s="1">
        <v>3208700000</v>
      </c>
      <c r="C90" s="1">
        <v>2171100000</v>
      </c>
      <c r="D90" s="1">
        <v>1632900000</v>
      </c>
      <c r="E90" s="1">
        <v>663600000</v>
      </c>
      <c r="F90" s="1">
        <v>292500000</v>
      </c>
      <c r="H90" s="1" t="s">
        <v>336</v>
      </c>
      <c r="I90" s="1">
        <v>188700000</v>
      </c>
      <c r="J90" s="1">
        <v>124600000</v>
      </c>
      <c r="K90" s="1">
        <v>98300000</v>
      </c>
      <c r="L90" s="1">
        <v>60300000</v>
      </c>
      <c r="M90" s="1">
        <v>30808000</v>
      </c>
      <c r="O90" s="1" t="s">
        <v>336</v>
      </c>
      <c r="P90" s="1">
        <v>513781000</v>
      </c>
      <c r="Q90" s="1">
        <v>99243000</v>
      </c>
      <c r="R90" s="1">
        <v>8249000</v>
      </c>
      <c r="S90" s="1">
        <v>8995000</v>
      </c>
      <c r="T90" s="1">
        <v>10157000</v>
      </c>
      <c r="V90" s="1" t="s">
        <v>336</v>
      </c>
      <c r="W90" s="1">
        <v>24784000</v>
      </c>
      <c r="X90" s="1">
        <v>19967000</v>
      </c>
      <c r="Y90" s="1">
        <v>4114000</v>
      </c>
      <c r="Z90" s="1">
        <v>4239000</v>
      </c>
      <c r="AA90" s="1">
        <v>4756000</v>
      </c>
      <c r="AC90" s="1" t="s">
        <v>336</v>
      </c>
      <c r="AD90" s="1">
        <v>91106000</v>
      </c>
      <c r="AE90" s="1">
        <v>54083000</v>
      </c>
      <c r="AF90" s="1">
        <v>16187000</v>
      </c>
      <c r="AG90" s="1">
        <v>0</v>
      </c>
      <c r="AH90" s="1">
        <v>0</v>
      </c>
      <c r="AJ90" s="1" t="s">
        <v>336</v>
      </c>
      <c r="AK90" s="1">
        <v>1257200000</v>
      </c>
      <c r="AL90" s="1">
        <v>1040700000</v>
      </c>
      <c r="AM90" s="1">
        <v>1024700000</v>
      </c>
      <c r="AN90" s="1">
        <v>991539000</v>
      </c>
      <c r="AO90" s="1">
        <v>830407000</v>
      </c>
      <c r="AQ90" s="1" t="s">
        <v>336</v>
      </c>
      <c r="AR90" s="1">
        <v>3983000000</v>
      </c>
      <c r="AS90" s="1">
        <v>3652000000</v>
      </c>
      <c r="AT90" s="1">
        <v>10700000000</v>
      </c>
      <c r="AU90" s="1">
        <v>10962000000</v>
      </c>
      <c r="AV90" s="1">
        <v>11631000000</v>
      </c>
      <c r="AX90" s="1" t="s">
        <v>336</v>
      </c>
      <c r="AY90" s="1">
        <v>124000000</v>
      </c>
      <c r="AZ90" s="1">
        <v>470000</v>
      </c>
      <c r="BA90" s="1">
        <v>263000</v>
      </c>
      <c r="BC90" s="1" t="s">
        <v>336</v>
      </c>
      <c r="BD90" s="1">
        <v>13992000</v>
      </c>
      <c r="BE90" s="1">
        <v>19453000</v>
      </c>
      <c r="BF90" s="1">
        <v>24242000</v>
      </c>
      <c r="BG90" s="1">
        <v>29201000</v>
      </c>
      <c r="BH90" s="1">
        <v>13950000</v>
      </c>
      <c r="BJ90" s="1" t="s">
        <v>336</v>
      </c>
      <c r="BK90" s="1">
        <v>41787000000</v>
      </c>
      <c r="BL90" s="1">
        <v>35382000000</v>
      </c>
      <c r="BM90" s="1">
        <v>35730000000</v>
      </c>
      <c r="BN90" s="1">
        <v>34258000000</v>
      </c>
      <c r="BO90" s="1">
        <v>32305000000</v>
      </c>
      <c r="BQ90" s="1" t="s">
        <v>336</v>
      </c>
      <c r="BR90" s="1">
        <v>141583000</v>
      </c>
      <c r="BS90" s="1">
        <v>147393000</v>
      </c>
      <c r="BT90" s="1">
        <v>91543000</v>
      </c>
      <c r="BU90" s="1">
        <v>97132000</v>
      </c>
      <c r="BV90" s="1">
        <v>84881000</v>
      </c>
      <c r="BX90" s="1" t="s">
        <v>336</v>
      </c>
      <c r="BY90" s="1">
        <v>1420679000</v>
      </c>
      <c r="BZ90" s="1">
        <v>1472325000</v>
      </c>
      <c r="CA90" s="1">
        <v>1529243000</v>
      </c>
      <c r="CB90" s="1">
        <v>1601052000</v>
      </c>
      <c r="CE90" s="1" t="s">
        <v>336</v>
      </c>
      <c r="CF90" s="1">
        <v>626849000</v>
      </c>
      <c r="CG90" s="1">
        <v>257897000</v>
      </c>
      <c r="CH90" s="1">
        <v>126427000</v>
      </c>
      <c r="CI90" s="1">
        <v>112375000</v>
      </c>
      <c r="CJ90" s="1">
        <v>99804000</v>
      </c>
      <c r="CL90" s="1" t="s">
        <v>336</v>
      </c>
      <c r="CM90" s="1">
        <v>333150000</v>
      </c>
      <c r="CN90" s="1">
        <v>67607000</v>
      </c>
      <c r="CO90" s="1">
        <v>69646000</v>
      </c>
      <c r="CP90" s="1">
        <v>0</v>
      </c>
      <c r="CQ90" s="1">
        <v>1296000</v>
      </c>
      <c r="CS90" s="1" t="s">
        <v>336</v>
      </c>
      <c r="CT90" s="1">
        <v>1139534000</v>
      </c>
      <c r="CU90" s="1">
        <v>1490953000</v>
      </c>
      <c r="CV90" s="1">
        <v>1339712000</v>
      </c>
      <c r="CW90" s="1">
        <v>1142966000</v>
      </c>
      <c r="CX90" s="1">
        <v>1172049000</v>
      </c>
    </row>
    <row r="91" spans="1:102" x14ac:dyDescent="0.15">
      <c r="A91" s="1" t="s">
        <v>337</v>
      </c>
      <c r="B91" s="1">
        <v>888300000</v>
      </c>
      <c r="C91" s="1">
        <v>554400000</v>
      </c>
      <c r="D91" s="1">
        <v>575400000</v>
      </c>
      <c r="E91" s="1">
        <v>547500000</v>
      </c>
      <c r="F91" s="1">
        <v>789300000</v>
      </c>
      <c r="H91" s="1" t="s">
        <v>337</v>
      </c>
      <c r="I91" s="1">
        <v>440800000</v>
      </c>
      <c r="J91" s="1">
        <v>118300000</v>
      </c>
      <c r="K91" s="1">
        <v>144300000</v>
      </c>
      <c r="L91" s="1">
        <v>67000000</v>
      </c>
      <c r="M91" s="1">
        <v>98022000</v>
      </c>
      <c r="O91" s="1" t="s">
        <v>337</v>
      </c>
      <c r="P91" s="1">
        <v>23632000</v>
      </c>
      <c r="Q91" s="1">
        <v>2500000</v>
      </c>
      <c r="R91" s="1">
        <v>1000000</v>
      </c>
      <c r="S91" s="1">
        <v>0</v>
      </c>
      <c r="T91" s="1">
        <v>0</v>
      </c>
      <c r="V91" s="1" t="s">
        <v>337</v>
      </c>
      <c r="W91" s="1">
        <v>0</v>
      </c>
      <c r="X91" s="1">
        <v>0</v>
      </c>
      <c r="Y91" s="1">
        <v>0</v>
      </c>
      <c r="Z91" s="1">
        <v>0</v>
      </c>
      <c r="AA91" s="1">
        <v>0</v>
      </c>
      <c r="AC91" s="1" t="s">
        <v>337</v>
      </c>
      <c r="AD91" s="1">
        <v>0</v>
      </c>
      <c r="AE91" s="1">
        <v>0</v>
      </c>
      <c r="AF91" s="1">
        <v>0</v>
      </c>
      <c r="AG91" s="1">
        <v>0</v>
      </c>
      <c r="AH91" s="1">
        <v>0</v>
      </c>
      <c r="AJ91" s="1" t="s">
        <v>337</v>
      </c>
      <c r="AK91" s="1">
        <v>2089700000</v>
      </c>
      <c r="AL91" s="1">
        <v>2311900000</v>
      </c>
      <c r="AM91" s="1">
        <v>2368800000</v>
      </c>
      <c r="AN91" s="1">
        <v>2287345000</v>
      </c>
      <c r="AO91" s="1">
        <v>2437315000</v>
      </c>
      <c r="AQ91" s="1" t="s">
        <v>337</v>
      </c>
      <c r="AR91" s="1">
        <v>185000000</v>
      </c>
      <c r="AS91" s="1">
        <v>187000000</v>
      </c>
      <c r="AT91" s="1">
        <v>216000000</v>
      </c>
      <c r="AU91" s="1">
        <v>309000000</v>
      </c>
      <c r="AV91" s="1">
        <v>158000000</v>
      </c>
      <c r="AX91" s="1" t="s">
        <v>337</v>
      </c>
      <c r="AY91" s="1">
        <v>374000</v>
      </c>
      <c r="AZ91" s="1">
        <v>0</v>
      </c>
      <c r="BA91" s="1">
        <v>0</v>
      </c>
      <c r="BC91" s="1" t="s">
        <v>337</v>
      </c>
      <c r="BD91" s="1">
        <v>111198000</v>
      </c>
      <c r="BE91" s="1">
        <v>98458000</v>
      </c>
      <c r="BF91" s="1">
        <v>119508000</v>
      </c>
      <c r="BG91" s="1">
        <v>79210000</v>
      </c>
      <c r="BH91" s="1">
        <v>67224000</v>
      </c>
      <c r="BJ91" s="1" t="s">
        <v>337</v>
      </c>
      <c r="BK91" s="1">
        <v>0</v>
      </c>
      <c r="BL91" s="1">
        <v>1278000000</v>
      </c>
      <c r="BM91" s="1">
        <v>1200000000</v>
      </c>
      <c r="BN91" s="1">
        <v>1096000000</v>
      </c>
      <c r="BO91" s="1">
        <v>983000000</v>
      </c>
      <c r="BQ91" s="1" t="s">
        <v>337</v>
      </c>
      <c r="BR91" s="1">
        <v>300662000</v>
      </c>
      <c r="BS91" s="1">
        <v>202190000</v>
      </c>
      <c r="BT91" s="1">
        <v>54408000</v>
      </c>
      <c r="BU91" s="1">
        <v>24261000</v>
      </c>
      <c r="BV91" s="1">
        <v>27407000</v>
      </c>
      <c r="BX91" s="1" t="s">
        <v>337</v>
      </c>
      <c r="BY91" s="1">
        <v>0</v>
      </c>
      <c r="BZ91" s="1">
        <v>0</v>
      </c>
      <c r="CA91" s="1">
        <v>0</v>
      </c>
      <c r="CB91" s="1">
        <v>0</v>
      </c>
      <c r="CE91" s="1" t="s">
        <v>337</v>
      </c>
      <c r="CF91" s="1">
        <v>34068000</v>
      </c>
      <c r="CG91" s="1">
        <v>10124000</v>
      </c>
      <c r="CH91" s="1">
        <v>22887000</v>
      </c>
      <c r="CI91" s="1">
        <v>44892000</v>
      </c>
      <c r="CJ91" s="1">
        <v>1102000</v>
      </c>
      <c r="CL91" s="1" t="s">
        <v>337</v>
      </c>
      <c r="CM91" s="1">
        <v>0</v>
      </c>
      <c r="CN91" s="1">
        <v>0</v>
      </c>
      <c r="CO91" s="1">
        <v>0</v>
      </c>
      <c r="CP91" s="1">
        <v>0</v>
      </c>
      <c r="CQ91" s="1">
        <v>0</v>
      </c>
      <c r="CS91" s="1" t="s">
        <v>337</v>
      </c>
      <c r="CT91" s="1">
        <v>0</v>
      </c>
      <c r="CU91" s="1">
        <v>0</v>
      </c>
      <c r="CV91" s="1">
        <v>0</v>
      </c>
      <c r="CW91" s="1">
        <v>0</v>
      </c>
      <c r="CX91" s="1">
        <v>0</v>
      </c>
    </row>
    <row r="92" spans="1:102" x14ac:dyDescent="0.15">
      <c r="A92" s="1" t="s">
        <v>338</v>
      </c>
      <c r="B92" s="1">
        <v>0</v>
      </c>
      <c r="C92" s="1">
        <v>0</v>
      </c>
      <c r="D92" s="1">
        <v>0</v>
      </c>
      <c r="E92" s="1">
        <v>0</v>
      </c>
      <c r="F92" s="1">
        <v>0</v>
      </c>
      <c r="H92" s="1" t="s">
        <v>338</v>
      </c>
      <c r="I92" s="1">
        <v>342300000</v>
      </c>
      <c r="J92" s="1">
        <v>245200000</v>
      </c>
      <c r="K92" s="1">
        <v>232600000</v>
      </c>
      <c r="L92" s="1">
        <v>255000000</v>
      </c>
      <c r="M92" s="1">
        <v>146932000</v>
      </c>
      <c r="O92" s="1" t="s">
        <v>338</v>
      </c>
      <c r="P92" s="1">
        <v>0</v>
      </c>
      <c r="Q92" s="1">
        <v>0</v>
      </c>
      <c r="R92" s="1">
        <v>0</v>
      </c>
      <c r="S92" s="1">
        <v>0</v>
      </c>
      <c r="T92" s="1">
        <v>0</v>
      </c>
      <c r="V92" s="1" t="s">
        <v>338</v>
      </c>
      <c r="W92" s="1">
        <v>0</v>
      </c>
      <c r="X92" s="1">
        <v>0</v>
      </c>
      <c r="Y92" s="1">
        <v>0</v>
      </c>
      <c r="Z92" s="1">
        <v>0</v>
      </c>
      <c r="AA92" s="1">
        <v>0</v>
      </c>
      <c r="AC92" s="1" t="s">
        <v>338</v>
      </c>
      <c r="AD92" s="1">
        <v>0</v>
      </c>
      <c r="AE92" s="1">
        <v>0</v>
      </c>
      <c r="AF92" s="1">
        <v>0</v>
      </c>
      <c r="AG92" s="1">
        <v>0</v>
      </c>
      <c r="AH92" s="1">
        <v>0</v>
      </c>
      <c r="AJ92" s="1" t="s">
        <v>338</v>
      </c>
      <c r="AK92" s="1">
        <v>51700000</v>
      </c>
      <c r="AL92" s="1">
        <v>34400000</v>
      </c>
      <c r="AM92" s="1">
        <v>55300000</v>
      </c>
      <c r="AN92" s="1">
        <v>84688000</v>
      </c>
      <c r="AO92" s="1">
        <v>119431000</v>
      </c>
      <c r="AQ92" s="1" t="s">
        <v>338</v>
      </c>
      <c r="AR92" s="1">
        <v>355000000</v>
      </c>
      <c r="AS92" s="1">
        <v>149000000</v>
      </c>
      <c r="AT92" s="1">
        <v>577000000</v>
      </c>
      <c r="AU92" s="1">
        <v>592000000</v>
      </c>
      <c r="AV92" s="1">
        <v>0</v>
      </c>
      <c r="AX92" s="1" t="s">
        <v>338</v>
      </c>
      <c r="AY92" s="1">
        <v>0</v>
      </c>
      <c r="AZ92" s="1">
        <v>0</v>
      </c>
      <c r="BA92" s="1">
        <v>0</v>
      </c>
      <c r="BC92" s="1" t="s">
        <v>338</v>
      </c>
      <c r="BD92" s="1">
        <v>25087000</v>
      </c>
      <c r="BE92" s="1">
        <v>15811000</v>
      </c>
      <c r="BF92" s="1">
        <v>18830000</v>
      </c>
      <c r="BG92" s="1">
        <v>26387000</v>
      </c>
      <c r="BH92" s="1">
        <v>25066000</v>
      </c>
      <c r="BJ92" s="1" t="s">
        <v>338</v>
      </c>
      <c r="BK92" s="1">
        <v>4360000000</v>
      </c>
      <c r="BL92" s="1">
        <v>81000000</v>
      </c>
      <c r="BM92" s="1">
        <v>95000000</v>
      </c>
      <c r="BN92" s="1">
        <v>141000000</v>
      </c>
      <c r="BO92" s="1">
        <v>271000000</v>
      </c>
      <c r="BQ92" s="1" t="s">
        <v>338</v>
      </c>
      <c r="BR92" s="1">
        <v>47167000</v>
      </c>
      <c r="BS92" s="1">
        <v>32809000</v>
      </c>
      <c r="BT92" s="1">
        <v>24451000</v>
      </c>
      <c r="BU92" s="1">
        <v>23481000</v>
      </c>
      <c r="BV92" s="1">
        <v>19343000</v>
      </c>
      <c r="BX92" s="1" t="s">
        <v>338</v>
      </c>
      <c r="BY92" s="1">
        <v>16811000</v>
      </c>
      <c r="BZ92" s="1">
        <v>20460000</v>
      </c>
      <c r="CA92" s="1">
        <v>10678000</v>
      </c>
      <c r="CB92" s="1">
        <v>9850000</v>
      </c>
      <c r="CE92" s="1" t="s">
        <v>338</v>
      </c>
      <c r="CF92" s="1">
        <v>0</v>
      </c>
      <c r="CG92" s="1">
        <v>0</v>
      </c>
      <c r="CH92" s="1">
        <v>0</v>
      </c>
      <c r="CI92" s="1">
        <v>0</v>
      </c>
      <c r="CJ92" s="1">
        <v>0</v>
      </c>
      <c r="CL92" s="1" t="s">
        <v>338</v>
      </c>
      <c r="CM92" s="1">
        <v>0</v>
      </c>
      <c r="CN92" s="1">
        <v>0</v>
      </c>
      <c r="CO92" s="1">
        <v>0</v>
      </c>
      <c r="CP92" s="1">
        <v>0</v>
      </c>
      <c r="CQ92" s="1">
        <v>0</v>
      </c>
      <c r="CS92" s="1" t="s">
        <v>338</v>
      </c>
      <c r="CT92" s="1">
        <v>0</v>
      </c>
      <c r="CU92" s="1">
        <v>0</v>
      </c>
      <c r="CV92" s="1">
        <v>0</v>
      </c>
      <c r="CW92" s="1">
        <v>0</v>
      </c>
      <c r="CX92" s="1">
        <v>0</v>
      </c>
    </row>
    <row r="93" spans="1:102" x14ac:dyDescent="0.15">
      <c r="A93" s="1" t="s">
        <v>339</v>
      </c>
      <c r="B93" s="1">
        <v>916000000</v>
      </c>
      <c r="C93" s="1">
        <v>603900000</v>
      </c>
      <c r="D93" s="1">
        <v>423100000</v>
      </c>
      <c r="E93" s="1">
        <v>206800000</v>
      </c>
      <c r="F93" s="1">
        <v>169100000</v>
      </c>
      <c r="H93" s="1" t="s">
        <v>339</v>
      </c>
      <c r="I93" s="1">
        <v>659100000</v>
      </c>
      <c r="J93" s="1">
        <v>368000000</v>
      </c>
      <c r="K93" s="1">
        <v>297000000</v>
      </c>
      <c r="L93" s="1">
        <v>203400000</v>
      </c>
      <c r="M93" s="1">
        <v>19939000</v>
      </c>
      <c r="O93" s="1" t="s">
        <v>339</v>
      </c>
      <c r="P93" s="1">
        <v>217704000</v>
      </c>
      <c r="Q93" s="1">
        <v>135018000</v>
      </c>
      <c r="R93" s="1">
        <v>87943000</v>
      </c>
      <c r="S93" s="1">
        <v>19101000</v>
      </c>
      <c r="T93" s="1">
        <v>13181000</v>
      </c>
      <c r="V93" s="1" t="s">
        <v>339</v>
      </c>
      <c r="W93" s="1">
        <v>79818000</v>
      </c>
      <c r="X93" s="1">
        <v>63894000</v>
      </c>
      <c r="Y93" s="1">
        <v>35372000</v>
      </c>
      <c r="Z93" s="1">
        <v>24194000</v>
      </c>
      <c r="AA93" s="1">
        <v>14940000</v>
      </c>
      <c r="AC93" s="1" t="s">
        <v>339</v>
      </c>
      <c r="AD93" s="1">
        <v>165307000</v>
      </c>
      <c r="AE93" s="1">
        <v>85729000</v>
      </c>
      <c r="AF93" s="1">
        <v>50843000</v>
      </c>
      <c r="AG93" s="1">
        <v>40852000</v>
      </c>
      <c r="AH93" s="1">
        <v>26854000</v>
      </c>
      <c r="AJ93" s="1" t="s">
        <v>339</v>
      </c>
      <c r="AK93" s="1">
        <v>80300000</v>
      </c>
      <c r="AL93" s="1">
        <v>85500000</v>
      </c>
      <c r="AM93" s="1">
        <v>94200000</v>
      </c>
      <c r="AN93" s="1">
        <v>64220000</v>
      </c>
      <c r="AO93" s="1">
        <v>33575000</v>
      </c>
      <c r="AQ93" s="1" t="s">
        <v>339</v>
      </c>
      <c r="AR93" s="1">
        <v>146000000</v>
      </c>
      <c r="AS93" s="1">
        <v>342000000</v>
      </c>
      <c r="AT93" s="1">
        <v>469000000</v>
      </c>
      <c r="AU93" s="1">
        <v>-375000000</v>
      </c>
      <c r="AV93" s="1">
        <v>124000000</v>
      </c>
      <c r="AX93" s="1" t="s">
        <v>339</v>
      </c>
      <c r="AY93" s="1">
        <v>51351000</v>
      </c>
      <c r="AZ93" s="1">
        <v>24634000</v>
      </c>
      <c r="BA93" s="1">
        <v>15146000</v>
      </c>
      <c r="BC93" s="1" t="s">
        <v>339</v>
      </c>
      <c r="BD93" s="1">
        <v>19014000</v>
      </c>
      <c r="BE93" s="1">
        <v>18064000</v>
      </c>
      <c r="BF93" s="1">
        <v>16282000</v>
      </c>
      <c r="BG93" s="1">
        <v>10475000</v>
      </c>
      <c r="BH93" s="1">
        <v>3378000</v>
      </c>
      <c r="BJ93" s="1" t="s">
        <v>339</v>
      </c>
      <c r="BK93" s="1">
        <v>9900000000</v>
      </c>
      <c r="BL93" s="1">
        <v>11165000000</v>
      </c>
      <c r="BM93" s="1">
        <v>10224000000</v>
      </c>
      <c r="BN93" s="1">
        <v>8446000000</v>
      </c>
      <c r="BO93" s="1">
        <v>9234000000</v>
      </c>
      <c r="BQ93" s="1" t="s">
        <v>339</v>
      </c>
      <c r="BR93" s="1">
        <v>121743000</v>
      </c>
      <c r="BS93" s="1">
        <v>99992000</v>
      </c>
      <c r="BT93" s="1">
        <v>72091000</v>
      </c>
      <c r="BU93" s="1">
        <v>31863000</v>
      </c>
      <c r="BV93" s="1">
        <v>6060000</v>
      </c>
      <c r="BX93" s="1" t="s">
        <v>339</v>
      </c>
      <c r="BY93" s="1">
        <v>58571000</v>
      </c>
      <c r="BZ93" s="1">
        <v>47862000</v>
      </c>
      <c r="CA93" s="1">
        <v>40302000</v>
      </c>
      <c r="CB93" s="1">
        <v>25199000</v>
      </c>
      <c r="CE93" s="1" t="s">
        <v>339</v>
      </c>
      <c r="CF93" s="1">
        <v>68382000</v>
      </c>
      <c r="CG93" s="1">
        <v>51374000</v>
      </c>
      <c r="CH93" s="1">
        <v>39349000</v>
      </c>
      <c r="CI93" s="1">
        <v>28802000</v>
      </c>
      <c r="CJ93" s="1">
        <v>1363000</v>
      </c>
      <c r="CL93" s="1" t="s">
        <v>339</v>
      </c>
      <c r="CM93" s="1">
        <v>90868000</v>
      </c>
      <c r="CN93" s="1">
        <v>0</v>
      </c>
      <c r="CO93" s="1">
        <v>56310000</v>
      </c>
      <c r="CP93" s="1">
        <v>43972000</v>
      </c>
      <c r="CQ93" s="1">
        <v>38780000</v>
      </c>
      <c r="CS93" s="1" t="s">
        <v>339</v>
      </c>
      <c r="CT93" s="1">
        <v>21798000</v>
      </c>
      <c r="CU93" s="1">
        <v>74664000</v>
      </c>
      <c r="CV93" s="1">
        <v>84468000</v>
      </c>
      <c r="CW93" s="1">
        <v>82769000</v>
      </c>
      <c r="CX93" s="1">
        <v>11537000</v>
      </c>
    </row>
    <row r="94" spans="1:102" x14ac:dyDescent="0.15">
      <c r="A94" s="1" t="s">
        <v>340</v>
      </c>
      <c r="B94" s="1">
        <v>5594300000</v>
      </c>
      <c r="C94" s="1">
        <v>3936200000</v>
      </c>
      <c r="D94" s="1">
        <v>2927400000</v>
      </c>
      <c r="E94" s="1">
        <v>1691000000</v>
      </c>
      <c r="F94" s="1">
        <v>1462000000</v>
      </c>
      <c r="H94" s="1" t="s">
        <v>340</v>
      </c>
      <c r="I94" s="1">
        <v>2318500000</v>
      </c>
      <c r="J94" s="1">
        <v>1304100000</v>
      </c>
      <c r="K94" s="1">
        <v>1116500000</v>
      </c>
      <c r="L94" s="1">
        <v>857100000</v>
      </c>
      <c r="M94" s="1">
        <v>541096000</v>
      </c>
      <c r="O94" s="1" t="s">
        <v>340</v>
      </c>
      <c r="P94" s="1">
        <v>1047429000</v>
      </c>
      <c r="Q94" s="1">
        <v>440259000</v>
      </c>
      <c r="R94" s="1">
        <v>233270000</v>
      </c>
      <c r="S94" s="1">
        <v>101831000</v>
      </c>
      <c r="T94" s="1">
        <v>64092000</v>
      </c>
      <c r="V94" s="1" t="s">
        <v>340</v>
      </c>
      <c r="W94" s="1">
        <v>418652000</v>
      </c>
      <c r="X94" s="1">
        <v>250697000</v>
      </c>
      <c r="Y94" s="1">
        <v>140952000</v>
      </c>
      <c r="Z94" s="1">
        <v>101643000</v>
      </c>
      <c r="AA94" s="1">
        <v>71119000</v>
      </c>
      <c r="AC94" s="1" t="s">
        <v>340</v>
      </c>
      <c r="AD94" s="1">
        <v>409328000</v>
      </c>
      <c r="AE94" s="1">
        <v>251665000</v>
      </c>
      <c r="AF94" s="1">
        <v>108076000</v>
      </c>
      <c r="AG94" s="1">
        <v>60617000</v>
      </c>
      <c r="AH94" s="1">
        <v>39993000</v>
      </c>
      <c r="AJ94" s="1" t="s">
        <v>340</v>
      </c>
      <c r="AK94" s="1">
        <v>3562300000</v>
      </c>
      <c r="AL94" s="1">
        <v>3560600000</v>
      </c>
      <c r="AM94" s="1">
        <v>3630700000</v>
      </c>
      <c r="AN94" s="1">
        <v>3506306000</v>
      </c>
      <c r="AO94" s="1">
        <v>3498495000</v>
      </c>
      <c r="AQ94" s="1" t="s">
        <v>340</v>
      </c>
      <c r="AR94" s="1">
        <v>4823000000</v>
      </c>
      <c r="AS94" s="1">
        <v>4656000000</v>
      </c>
      <c r="AT94" s="1">
        <v>12752000000</v>
      </c>
      <c r="AU94" s="1">
        <v>12266000000</v>
      </c>
      <c r="AV94" s="1">
        <v>12850000000</v>
      </c>
      <c r="AX94" s="1" t="s">
        <v>340</v>
      </c>
      <c r="AY94" s="1">
        <v>224527000</v>
      </c>
      <c r="AZ94" s="1">
        <v>56503000</v>
      </c>
      <c r="BA94" s="1">
        <v>23738000</v>
      </c>
      <c r="BC94" s="1" t="s">
        <v>340</v>
      </c>
      <c r="BD94" s="1">
        <v>268161000</v>
      </c>
      <c r="BE94" s="1">
        <v>261474000</v>
      </c>
      <c r="BF94" s="1">
        <v>279992000</v>
      </c>
      <c r="BG94" s="1">
        <v>206715000</v>
      </c>
      <c r="BH94" s="1">
        <v>168175000</v>
      </c>
      <c r="BJ94" s="1" t="s">
        <v>340</v>
      </c>
      <c r="BK94" s="1">
        <v>58385000000</v>
      </c>
      <c r="BL94" s="1">
        <v>51280000000</v>
      </c>
      <c r="BM94" s="1">
        <v>50038000000</v>
      </c>
      <c r="BN94" s="1">
        <v>46947000000</v>
      </c>
      <c r="BO94" s="1">
        <v>46115000000</v>
      </c>
      <c r="BQ94" s="1" t="s">
        <v>340</v>
      </c>
      <c r="BR94" s="1">
        <v>631338000</v>
      </c>
      <c r="BS94" s="1">
        <v>500921000</v>
      </c>
      <c r="BT94" s="1">
        <v>258965000</v>
      </c>
      <c r="BU94" s="1">
        <v>191857000</v>
      </c>
      <c r="BV94" s="1">
        <v>146921000</v>
      </c>
      <c r="BX94" s="1" t="s">
        <v>340</v>
      </c>
      <c r="BY94" s="1">
        <v>1575936000</v>
      </c>
      <c r="BZ94" s="1">
        <v>1572155000</v>
      </c>
      <c r="CA94" s="1">
        <v>1598148000</v>
      </c>
      <c r="CB94" s="1">
        <v>1654579000</v>
      </c>
      <c r="CE94" s="1" t="s">
        <v>340</v>
      </c>
      <c r="CF94" s="1">
        <v>863275000</v>
      </c>
      <c r="CG94" s="1">
        <v>439687000</v>
      </c>
      <c r="CH94" s="1">
        <v>300317000</v>
      </c>
      <c r="CI94" s="1">
        <v>203592000</v>
      </c>
      <c r="CJ94" s="1">
        <v>110858000</v>
      </c>
      <c r="CL94" s="1" t="s">
        <v>340</v>
      </c>
      <c r="CM94" s="1">
        <v>499381000</v>
      </c>
      <c r="CN94" s="1">
        <v>106527000</v>
      </c>
      <c r="CO94" s="1">
        <v>195650000</v>
      </c>
      <c r="CP94" s="1">
        <v>63824000</v>
      </c>
      <c r="CQ94" s="1">
        <v>53082000</v>
      </c>
      <c r="CS94" s="1" t="s">
        <v>340</v>
      </c>
      <c r="CT94" s="1">
        <v>1233429000</v>
      </c>
      <c r="CU94" s="1">
        <v>1683638000</v>
      </c>
      <c r="CV94" s="1">
        <v>1576750000</v>
      </c>
      <c r="CW94" s="1">
        <v>1314898000</v>
      </c>
      <c r="CX94" s="1">
        <v>1254943000</v>
      </c>
    </row>
    <row r="95" spans="1:102" x14ac:dyDescent="0.15">
      <c r="A95" s="1" t="s">
        <v>341</v>
      </c>
      <c r="B95" s="1">
        <v>0</v>
      </c>
      <c r="C95" s="1">
        <v>0</v>
      </c>
      <c r="D95" s="1">
        <v>0</v>
      </c>
      <c r="E95" s="1">
        <v>0</v>
      </c>
      <c r="F95" s="1">
        <v>0</v>
      </c>
      <c r="H95" s="1" t="s">
        <v>341</v>
      </c>
      <c r="I95" s="1">
        <v>0</v>
      </c>
      <c r="J95" s="1">
        <v>0</v>
      </c>
      <c r="K95" s="1">
        <v>0</v>
      </c>
      <c r="L95" s="1">
        <v>0</v>
      </c>
      <c r="M95" s="1">
        <v>0</v>
      </c>
      <c r="O95" s="1" t="s">
        <v>341</v>
      </c>
      <c r="P95" s="1">
        <v>0</v>
      </c>
      <c r="Q95" s="1">
        <v>0</v>
      </c>
      <c r="R95" s="1">
        <v>0</v>
      </c>
      <c r="S95" s="1">
        <v>0</v>
      </c>
      <c r="T95" s="1">
        <v>0</v>
      </c>
      <c r="V95" s="1" t="s">
        <v>341</v>
      </c>
      <c r="W95" s="1">
        <v>0</v>
      </c>
      <c r="X95" s="1">
        <v>0</v>
      </c>
      <c r="Y95" s="1">
        <v>0</v>
      </c>
      <c r="Z95" s="1">
        <v>0</v>
      </c>
      <c r="AA95" s="1">
        <v>0</v>
      </c>
      <c r="AC95" s="1" t="s">
        <v>341</v>
      </c>
      <c r="AD95" s="1">
        <v>0</v>
      </c>
      <c r="AE95" s="1">
        <v>0</v>
      </c>
      <c r="AF95" s="1">
        <v>0</v>
      </c>
      <c r="AG95" s="1">
        <v>0</v>
      </c>
      <c r="AH95" s="1">
        <v>0</v>
      </c>
      <c r="AJ95" s="1" t="s">
        <v>341</v>
      </c>
      <c r="AK95" s="1">
        <v>0</v>
      </c>
      <c r="AL95" s="1">
        <v>0</v>
      </c>
      <c r="AM95" s="1">
        <v>0</v>
      </c>
      <c r="AN95" s="1">
        <v>0</v>
      </c>
      <c r="AO95" s="1">
        <v>0</v>
      </c>
      <c r="AQ95" s="1" t="s">
        <v>341</v>
      </c>
      <c r="AR95" s="1">
        <v>0</v>
      </c>
      <c r="AS95" s="1">
        <v>0</v>
      </c>
      <c r="AT95" s="1">
        <v>0</v>
      </c>
      <c r="AU95" s="1">
        <v>0</v>
      </c>
      <c r="AV95" s="1">
        <v>0</v>
      </c>
      <c r="AX95" s="1" t="s">
        <v>341</v>
      </c>
      <c r="AY95" s="1">
        <v>0</v>
      </c>
      <c r="AZ95" s="1">
        <v>0</v>
      </c>
      <c r="BA95" s="1">
        <v>0</v>
      </c>
      <c r="BC95" s="1" t="s">
        <v>341</v>
      </c>
      <c r="BD95" s="1">
        <v>0</v>
      </c>
      <c r="BE95" s="1">
        <v>0</v>
      </c>
      <c r="BF95" s="1">
        <v>0</v>
      </c>
      <c r="BG95" s="1">
        <v>0</v>
      </c>
      <c r="BH95" s="1">
        <v>0</v>
      </c>
      <c r="BJ95" s="1" t="s">
        <v>341</v>
      </c>
      <c r="BK95" s="1">
        <v>0</v>
      </c>
      <c r="BL95" s="1">
        <v>0</v>
      </c>
      <c r="BM95" s="1">
        <v>0</v>
      </c>
      <c r="BN95" s="1">
        <v>0</v>
      </c>
      <c r="BO95" s="1">
        <v>0</v>
      </c>
      <c r="BQ95" s="1" t="s">
        <v>341</v>
      </c>
      <c r="BR95" s="1">
        <v>0</v>
      </c>
      <c r="BS95" s="1">
        <v>0</v>
      </c>
      <c r="BT95" s="1">
        <v>0</v>
      </c>
      <c r="BU95" s="1">
        <v>0</v>
      </c>
      <c r="BV95" s="1">
        <v>0</v>
      </c>
      <c r="BX95" s="1" t="s">
        <v>341</v>
      </c>
      <c r="BY95" s="1">
        <v>0</v>
      </c>
      <c r="BZ95" s="1">
        <v>0</v>
      </c>
      <c r="CA95" s="1">
        <v>0</v>
      </c>
      <c r="CB95" s="1">
        <v>0</v>
      </c>
      <c r="CE95" s="1" t="s">
        <v>341</v>
      </c>
      <c r="CF95" s="1">
        <v>0</v>
      </c>
      <c r="CG95" s="1">
        <v>0</v>
      </c>
      <c r="CH95" s="1">
        <v>0</v>
      </c>
      <c r="CI95" s="1">
        <v>0</v>
      </c>
      <c r="CJ95" s="1">
        <v>0</v>
      </c>
      <c r="CL95" s="1" t="s">
        <v>341</v>
      </c>
      <c r="CM95" s="1">
        <v>0</v>
      </c>
      <c r="CN95" s="1">
        <v>0</v>
      </c>
      <c r="CO95" s="1">
        <v>0</v>
      </c>
      <c r="CP95" s="1">
        <v>0</v>
      </c>
      <c r="CQ95" s="1">
        <v>0</v>
      </c>
      <c r="CS95" s="1" t="s">
        <v>341</v>
      </c>
      <c r="CT95" s="1">
        <v>0</v>
      </c>
      <c r="CU95" s="1">
        <v>0</v>
      </c>
      <c r="CV95" s="1">
        <v>0</v>
      </c>
      <c r="CW95" s="1">
        <v>0</v>
      </c>
      <c r="CX95" s="1">
        <v>0</v>
      </c>
    </row>
    <row r="96" spans="1:102" x14ac:dyDescent="0.15">
      <c r="A96" s="1" t="s">
        <v>342</v>
      </c>
      <c r="B96" s="1">
        <v>10241600000</v>
      </c>
      <c r="C96" s="1">
        <v>9065400000</v>
      </c>
      <c r="D96" s="1">
        <v>6592200000</v>
      </c>
      <c r="E96" s="1">
        <v>5823000000</v>
      </c>
      <c r="F96" s="1">
        <v>3438300000</v>
      </c>
      <c r="H96" s="1" t="s">
        <v>342</v>
      </c>
      <c r="I96" s="1">
        <v>5919100000</v>
      </c>
      <c r="J96" s="1">
        <v>4044500000</v>
      </c>
      <c r="K96" s="1">
        <v>3885500000</v>
      </c>
      <c r="L96" s="1">
        <v>3078000000</v>
      </c>
      <c r="M96" s="1">
        <v>2257916000</v>
      </c>
      <c r="O96" s="1" t="s">
        <v>342</v>
      </c>
      <c r="P96" s="1">
        <v>3618381000</v>
      </c>
      <c r="Q96" s="1">
        <v>2732533000</v>
      </c>
      <c r="R96" s="1">
        <v>1404906000</v>
      </c>
      <c r="S96" s="1">
        <v>433219000</v>
      </c>
      <c r="T96" s="1">
        <v>217703000</v>
      </c>
      <c r="V96" s="1" t="s">
        <v>342</v>
      </c>
      <c r="W96" s="1">
        <v>2372071000</v>
      </c>
      <c r="X96" s="1">
        <v>1380651000</v>
      </c>
      <c r="Y96" s="1">
        <v>830824000</v>
      </c>
      <c r="Z96" s="1">
        <v>298380000</v>
      </c>
      <c r="AA96" s="1">
        <v>163143000</v>
      </c>
      <c r="AC96" s="1" t="s">
        <v>342</v>
      </c>
      <c r="AD96" s="1">
        <v>2257631000</v>
      </c>
      <c r="AE96" s="1">
        <v>1833458000</v>
      </c>
      <c r="AF96" s="1">
        <v>604162000</v>
      </c>
      <c r="AG96" s="1">
        <v>447781000</v>
      </c>
      <c r="AH96" s="1">
        <v>182902000</v>
      </c>
      <c r="AJ96" s="1" t="s">
        <v>342</v>
      </c>
      <c r="AK96" s="1">
        <v>5900200000</v>
      </c>
      <c r="AL96" s="1">
        <v>5839200000</v>
      </c>
      <c r="AM96" s="1">
        <v>5764900000</v>
      </c>
      <c r="AN96" s="1">
        <v>5828213000</v>
      </c>
      <c r="AO96" s="1">
        <v>5462926000</v>
      </c>
      <c r="AQ96" s="1" t="s">
        <v>342</v>
      </c>
      <c r="AR96" s="1">
        <v>6361000000</v>
      </c>
      <c r="AS96" s="1">
        <v>7735000000</v>
      </c>
      <c r="AT96" s="1">
        <v>15938000000</v>
      </c>
      <c r="AU96" s="1">
        <v>15759000000</v>
      </c>
      <c r="AV96" s="1">
        <v>18174000000</v>
      </c>
      <c r="AX96" s="1" t="s">
        <v>342</v>
      </c>
      <c r="AY96" s="1">
        <v>2042181000</v>
      </c>
      <c r="AZ96" s="1">
        <v>520560000</v>
      </c>
      <c r="BA96" s="1">
        <v>112454000</v>
      </c>
      <c r="BC96" s="1" t="s">
        <v>342</v>
      </c>
      <c r="BD96" s="1">
        <v>814559000</v>
      </c>
      <c r="BE96" s="1">
        <v>736819000</v>
      </c>
      <c r="BF96" s="1">
        <v>675608000</v>
      </c>
      <c r="BG96" s="1">
        <v>585680000</v>
      </c>
      <c r="BH96" s="1">
        <v>537525000</v>
      </c>
      <c r="BJ96" s="1" t="s">
        <v>342</v>
      </c>
      <c r="BK96" s="1">
        <v>97497000000</v>
      </c>
      <c r="BL96" s="1">
        <v>94853000000</v>
      </c>
      <c r="BM96" s="1">
        <v>97793000000</v>
      </c>
      <c r="BN96" s="1">
        <v>108784000000</v>
      </c>
      <c r="BO96" s="1">
        <v>129818000000</v>
      </c>
      <c r="BQ96" s="1" t="s">
        <v>342</v>
      </c>
      <c r="BR96" s="1">
        <v>1693202000</v>
      </c>
      <c r="BS96" s="1">
        <v>1562352000</v>
      </c>
      <c r="BT96" s="1">
        <v>1405166000</v>
      </c>
      <c r="BU96" s="1">
        <v>673620000</v>
      </c>
      <c r="BV96" s="1">
        <v>502576000</v>
      </c>
      <c r="BX96" s="1" t="s">
        <v>342</v>
      </c>
      <c r="BY96" s="1">
        <v>2256218000</v>
      </c>
      <c r="BZ96" s="1">
        <v>2042080000</v>
      </c>
      <c r="CA96" s="1">
        <v>1811366000</v>
      </c>
      <c r="CB96" s="1">
        <v>1899002000</v>
      </c>
      <c r="CE96" s="1" t="s">
        <v>342</v>
      </c>
      <c r="CF96" s="1">
        <v>1296011000</v>
      </c>
      <c r="CG96" s="1">
        <v>913122000</v>
      </c>
      <c r="CH96" s="1">
        <v>664913000</v>
      </c>
      <c r="CI96" s="1">
        <v>559369000</v>
      </c>
      <c r="CJ96" s="1">
        <v>284136000</v>
      </c>
      <c r="CL96" s="1" t="s">
        <v>342</v>
      </c>
      <c r="CM96" s="1">
        <v>1248819000</v>
      </c>
      <c r="CN96" s="1">
        <v>590320000</v>
      </c>
      <c r="CO96" s="1">
        <v>558612000</v>
      </c>
      <c r="CP96" s="1">
        <v>460612000</v>
      </c>
      <c r="CQ96" s="1">
        <v>164337000</v>
      </c>
      <c r="CS96" s="1" t="s">
        <v>342</v>
      </c>
      <c r="CT96" s="1">
        <v>3642722000</v>
      </c>
      <c r="CU96" s="1">
        <v>3245882000</v>
      </c>
      <c r="CV96" s="1">
        <v>2890486000</v>
      </c>
      <c r="CW96" s="1">
        <v>2696078000</v>
      </c>
      <c r="CX96" s="1">
        <v>2332081000</v>
      </c>
    </row>
    <row r="97" spans="1:102" x14ac:dyDescent="0.15">
      <c r="A97" s="1" t="s">
        <v>343</v>
      </c>
      <c r="B97" s="1">
        <v>56900000</v>
      </c>
      <c r="C97" s="1">
        <v>63600000</v>
      </c>
      <c r="D97" s="1">
        <v>73300000</v>
      </c>
      <c r="E97" s="1">
        <v>49400000</v>
      </c>
      <c r="F97" s="1">
        <v>35500000</v>
      </c>
      <c r="H97" s="1" t="s">
        <v>343</v>
      </c>
      <c r="I97" s="1">
        <v>148400000</v>
      </c>
      <c r="J97" s="1">
        <v>141600000</v>
      </c>
      <c r="K97" s="1">
        <v>96400000</v>
      </c>
      <c r="L97" s="1">
        <v>86400000</v>
      </c>
      <c r="M97" s="1">
        <v>70009000</v>
      </c>
      <c r="O97" s="1" t="s">
        <v>343</v>
      </c>
      <c r="P97" s="1">
        <v>47634000</v>
      </c>
      <c r="Q97" s="1">
        <v>12065000</v>
      </c>
      <c r="R97" s="1">
        <v>1345000</v>
      </c>
      <c r="S97" s="1">
        <v>6855000</v>
      </c>
      <c r="T97" s="1">
        <v>12261000</v>
      </c>
      <c r="V97" s="1" t="s">
        <v>343</v>
      </c>
      <c r="W97" s="1">
        <v>26086000</v>
      </c>
      <c r="X97" s="1">
        <v>14485000</v>
      </c>
      <c r="Y97" s="1">
        <v>11463000</v>
      </c>
      <c r="Z97" s="1">
        <v>14285000</v>
      </c>
      <c r="AA97" s="1">
        <v>4725000</v>
      </c>
      <c r="AC97" s="1" t="s">
        <v>343</v>
      </c>
      <c r="AD97" s="1">
        <v>12547000</v>
      </c>
      <c r="AE97" s="1">
        <v>5233000</v>
      </c>
      <c r="AF97" s="1">
        <v>6208000</v>
      </c>
      <c r="AG97" s="1">
        <v>4895000</v>
      </c>
      <c r="AH97" s="1">
        <v>3763000</v>
      </c>
      <c r="AJ97" s="1" t="s">
        <v>343</v>
      </c>
      <c r="AK97" s="1">
        <v>0</v>
      </c>
      <c r="AL97" s="1">
        <v>17500000</v>
      </c>
      <c r="AM97" s="1">
        <v>15900000</v>
      </c>
      <c r="AN97" s="1">
        <v>20763000</v>
      </c>
      <c r="AO97" s="1">
        <v>12222000</v>
      </c>
      <c r="AQ97" s="1" t="s">
        <v>343</v>
      </c>
      <c r="AR97" s="1">
        <v>52000000</v>
      </c>
      <c r="AS97" s="1">
        <v>87000000</v>
      </c>
      <c r="AT97" s="1">
        <v>165000000</v>
      </c>
      <c r="AU97" s="1">
        <v>168000000</v>
      </c>
      <c r="AV97" s="1">
        <v>180000000</v>
      </c>
      <c r="AX97" s="1" t="s">
        <v>343</v>
      </c>
      <c r="AY97" s="1">
        <v>9944000</v>
      </c>
      <c r="AZ97" s="1">
        <v>11822000</v>
      </c>
      <c r="BA97" s="1">
        <v>4624000</v>
      </c>
      <c r="BC97" s="1" t="s">
        <v>343</v>
      </c>
      <c r="BD97" s="1">
        <v>1296000</v>
      </c>
      <c r="BE97" s="1">
        <v>731000</v>
      </c>
      <c r="BF97" s="1">
        <v>848000</v>
      </c>
      <c r="BG97" s="1">
        <v>5588000</v>
      </c>
      <c r="BH97" s="1">
        <v>1144000</v>
      </c>
      <c r="BJ97" s="1" t="s">
        <v>343</v>
      </c>
      <c r="BK97" s="1">
        <v>2362000000</v>
      </c>
      <c r="BL97" s="1">
        <v>2218000000</v>
      </c>
      <c r="BM97" s="1">
        <v>2059000000</v>
      </c>
      <c r="BN97" s="1">
        <v>1904000000</v>
      </c>
      <c r="BO97" s="1">
        <v>1385000000</v>
      </c>
      <c r="BQ97" s="1" t="s">
        <v>343</v>
      </c>
      <c r="BR97" s="1">
        <v>10076000</v>
      </c>
      <c r="BS97" s="1">
        <v>8250000</v>
      </c>
      <c r="BT97" s="1">
        <v>5675000</v>
      </c>
      <c r="BU97" s="1">
        <v>4924000</v>
      </c>
      <c r="BV97" s="1">
        <v>1960000</v>
      </c>
      <c r="BX97" s="1" t="s">
        <v>343</v>
      </c>
      <c r="BY97" s="1">
        <v>9621000</v>
      </c>
      <c r="BZ97" s="1">
        <v>11112000</v>
      </c>
      <c r="CA97" s="1">
        <v>6559000</v>
      </c>
      <c r="CB97" s="1">
        <v>3165000</v>
      </c>
      <c r="CE97" s="1" t="s">
        <v>343</v>
      </c>
      <c r="CF97" s="1">
        <v>3521000</v>
      </c>
      <c r="CG97" s="1">
        <v>3860000</v>
      </c>
      <c r="CH97" s="1">
        <v>6836000</v>
      </c>
      <c r="CI97" s="1">
        <v>7048000</v>
      </c>
      <c r="CJ97" s="1">
        <v>2240000</v>
      </c>
      <c r="CL97" s="1" t="s">
        <v>343</v>
      </c>
      <c r="CM97" s="1">
        <v>0</v>
      </c>
      <c r="CN97" s="1">
        <v>5731000</v>
      </c>
      <c r="CO97" s="1">
        <v>1732000</v>
      </c>
      <c r="CP97" s="1">
        <v>171000</v>
      </c>
      <c r="CQ97" s="1">
        <v>338000</v>
      </c>
      <c r="CS97" s="1" t="s">
        <v>343</v>
      </c>
      <c r="CT97" s="1">
        <v>32585000</v>
      </c>
      <c r="CU97" s="1">
        <v>5107000</v>
      </c>
      <c r="CV97" s="1">
        <v>26271000</v>
      </c>
      <c r="CW97" s="1">
        <v>26944000</v>
      </c>
      <c r="CX97" s="1">
        <v>35684000</v>
      </c>
    </row>
    <row r="98" spans="1:102" x14ac:dyDescent="0.15">
      <c r="A98" s="1" t="s">
        <v>344</v>
      </c>
      <c r="B98" s="1">
        <v>1557900000</v>
      </c>
      <c r="C98" s="1">
        <v>0</v>
      </c>
      <c r="D98" s="1">
        <v>0</v>
      </c>
      <c r="E98" s="1">
        <v>550400000</v>
      </c>
      <c r="F98" s="1">
        <v>0</v>
      </c>
      <c r="H98" s="1" t="s">
        <v>344</v>
      </c>
      <c r="I98" s="1">
        <v>0</v>
      </c>
      <c r="J98" s="1">
        <v>0</v>
      </c>
      <c r="K98" s="1">
        <v>0</v>
      </c>
      <c r="L98" s="1">
        <v>0</v>
      </c>
      <c r="M98" s="1">
        <v>0</v>
      </c>
      <c r="O98" s="1" t="s">
        <v>344</v>
      </c>
      <c r="P98" s="1">
        <v>9820000</v>
      </c>
      <c r="Q98" s="1">
        <v>8977000</v>
      </c>
      <c r="R98" s="1">
        <v>0</v>
      </c>
      <c r="S98" s="1">
        <v>0</v>
      </c>
      <c r="T98" s="1">
        <v>0</v>
      </c>
      <c r="V98" s="1" t="s">
        <v>344</v>
      </c>
      <c r="W98" s="1">
        <v>37292000</v>
      </c>
      <c r="X98" s="1">
        <v>255000</v>
      </c>
      <c r="Y98" s="1">
        <v>0</v>
      </c>
      <c r="Z98" s="1">
        <v>0</v>
      </c>
      <c r="AA98" s="1">
        <v>0</v>
      </c>
      <c r="AC98" s="1" t="s">
        <v>344</v>
      </c>
      <c r="AD98" s="1">
        <v>19842000</v>
      </c>
      <c r="AE98" s="1">
        <v>15600000</v>
      </c>
      <c r="AF98" s="1">
        <v>0</v>
      </c>
      <c r="AG98" s="1">
        <v>0</v>
      </c>
      <c r="AH98" s="1">
        <v>0</v>
      </c>
      <c r="AJ98" s="1" t="s">
        <v>344</v>
      </c>
      <c r="AK98" s="1">
        <v>0</v>
      </c>
      <c r="AL98" s="1">
        <v>0</v>
      </c>
      <c r="AM98" s="1">
        <v>0</v>
      </c>
      <c r="AN98" s="1">
        <v>0</v>
      </c>
      <c r="AO98" s="1">
        <v>0</v>
      </c>
      <c r="AQ98" s="1" t="s">
        <v>344</v>
      </c>
      <c r="AR98" s="1">
        <v>339000000</v>
      </c>
      <c r="AS98" s="1">
        <v>28000000</v>
      </c>
      <c r="AT98" s="1">
        <v>0</v>
      </c>
      <c r="AU98" s="1">
        <v>0</v>
      </c>
      <c r="AV98" s="1">
        <v>1310000000</v>
      </c>
      <c r="AX98" s="1" t="s">
        <v>344</v>
      </c>
      <c r="AY98" s="1">
        <v>4613000</v>
      </c>
      <c r="AZ98" s="1">
        <v>3634000</v>
      </c>
      <c r="BA98" s="1">
        <v>0</v>
      </c>
      <c r="BC98" s="1" t="s">
        <v>344</v>
      </c>
      <c r="BD98" s="1">
        <v>12608000</v>
      </c>
      <c r="BE98" s="1">
        <v>11672000</v>
      </c>
      <c r="BF98" s="1">
        <v>0</v>
      </c>
      <c r="BG98" s="1">
        <v>0</v>
      </c>
      <c r="BH98" s="1">
        <v>0</v>
      </c>
      <c r="BJ98" s="1" t="s">
        <v>344</v>
      </c>
      <c r="BK98" s="1">
        <v>2508000000</v>
      </c>
      <c r="BL98" s="1">
        <v>3005000000</v>
      </c>
      <c r="BM98" s="1">
        <v>10191000000</v>
      </c>
      <c r="BN98" s="1">
        <v>5238000000</v>
      </c>
      <c r="BO98" s="1">
        <v>7992000000</v>
      </c>
      <c r="BQ98" s="1" t="s">
        <v>344</v>
      </c>
      <c r="BR98" s="1">
        <v>0</v>
      </c>
      <c r="BS98" s="1">
        <v>7025000</v>
      </c>
      <c r="BT98" s="1">
        <v>5925000</v>
      </c>
      <c r="BU98" s="1">
        <v>0</v>
      </c>
      <c r="BV98" s="1">
        <v>0</v>
      </c>
      <c r="BX98" s="1" t="s">
        <v>344</v>
      </c>
      <c r="BY98" s="1">
        <v>9491000</v>
      </c>
      <c r="BZ98" s="1">
        <v>0</v>
      </c>
      <c r="CA98" s="1">
        <v>606650000</v>
      </c>
      <c r="CB98" s="1">
        <v>1747363000</v>
      </c>
      <c r="CE98" s="1" t="s">
        <v>344</v>
      </c>
      <c r="CF98" s="1">
        <v>9630000</v>
      </c>
      <c r="CG98" s="1">
        <v>9612000</v>
      </c>
      <c r="CH98" s="1">
        <v>0</v>
      </c>
      <c r="CI98" s="1">
        <v>0</v>
      </c>
      <c r="CJ98" s="1">
        <v>0</v>
      </c>
      <c r="CL98" s="1" t="s">
        <v>344</v>
      </c>
      <c r="CM98" s="1">
        <v>2320000</v>
      </c>
      <c r="CN98" s="1">
        <v>3815000</v>
      </c>
      <c r="CO98" s="1">
        <v>5209000</v>
      </c>
      <c r="CP98" s="1">
        <v>4262000</v>
      </c>
      <c r="CQ98" s="1">
        <v>0</v>
      </c>
      <c r="CS98" s="1" t="s">
        <v>344</v>
      </c>
      <c r="CT98" s="1">
        <v>464336000</v>
      </c>
      <c r="CU98" s="1">
        <v>16024000</v>
      </c>
      <c r="CV98" s="1">
        <v>135725000</v>
      </c>
      <c r="CW98" s="1">
        <v>0</v>
      </c>
      <c r="CX98" s="1">
        <v>0</v>
      </c>
    </row>
    <row r="99" spans="1:102" x14ac:dyDescent="0.15">
      <c r="A99" s="1" t="s">
        <v>345</v>
      </c>
      <c r="B99" s="1">
        <v>0</v>
      </c>
      <c r="C99" s="1">
        <v>0</v>
      </c>
      <c r="D99" s="1">
        <v>0</v>
      </c>
      <c r="E99" s="1">
        <v>0</v>
      </c>
      <c r="F99" s="1">
        <v>0</v>
      </c>
      <c r="H99" s="1" t="s">
        <v>345</v>
      </c>
      <c r="I99" s="1">
        <v>0</v>
      </c>
      <c r="J99" s="1">
        <v>0</v>
      </c>
      <c r="K99" s="1">
        <v>4100000</v>
      </c>
      <c r="L99" s="1">
        <v>28200000</v>
      </c>
      <c r="M99" s="1">
        <v>21435000</v>
      </c>
      <c r="O99" s="1" t="s">
        <v>345</v>
      </c>
      <c r="P99" s="1">
        <v>0</v>
      </c>
      <c r="Q99" s="1">
        <v>0</v>
      </c>
      <c r="R99" s="1">
        <v>0</v>
      </c>
      <c r="S99" s="1">
        <v>0</v>
      </c>
      <c r="T99" s="1">
        <v>0</v>
      </c>
      <c r="V99" s="1" t="s">
        <v>345</v>
      </c>
      <c r="W99" s="1">
        <v>0</v>
      </c>
      <c r="X99" s="1">
        <v>0</v>
      </c>
      <c r="Y99" s="1">
        <v>0</v>
      </c>
      <c r="Z99" s="1">
        <v>0</v>
      </c>
      <c r="AA99" s="1">
        <v>0</v>
      </c>
      <c r="AC99" s="1" t="s">
        <v>345</v>
      </c>
      <c r="AD99" s="1">
        <v>0</v>
      </c>
      <c r="AE99" s="1">
        <v>0</v>
      </c>
      <c r="AF99" s="1">
        <v>0</v>
      </c>
      <c r="AG99" s="1">
        <v>0</v>
      </c>
      <c r="AH99" s="1">
        <v>0</v>
      </c>
      <c r="AJ99" s="1" t="s">
        <v>345</v>
      </c>
      <c r="AK99" s="1">
        <v>0</v>
      </c>
      <c r="AL99" s="1">
        <v>11900000</v>
      </c>
      <c r="AM99" s="1">
        <v>0</v>
      </c>
      <c r="AN99" s="1">
        <v>0</v>
      </c>
      <c r="AO99" s="1">
        <v>0</v>
      </c>
      <c r="AQ99" s="1" t="s">
        <v>345</v>
      </c>
      <c r="AR99" s="1">
        <v>193000000</v>
      </c>
      <c r="AS99" s="1">
        <v>1310000000</v>
      </c>
      <c r="AT99" s="1">
        <v>446000000</v>
      </c>
      <c r="AU99" s="1">
        <v>378000000</v>
      </c>
      <c r="AV99" s="1">
        <v>0</v>
      </c>
      <c r="AX99" s="1" t="s">
        <v>345</v>
      </c>
      <c r="AY99" s="1">
        <v>0</v>
      </c>
      <c r="AZ99" s="1">
        <v>0</v>
      </c>
      <c r="BA99" s="1">
        <v>0</v>
      </c>
      <c r="BC99" s="1" t="s">
        <v>345</v>
      </c>
      <c r="BD99" s="1">
        <v>0</v>
      </c>
      <c r="BE99" s="1">
        <v>0</v>
      </c>
      <c r="BF99" s="1">
        <v>0</v>
      </c>
      <c r="BG99" s="1">
        <v>0</v>
      </c>
      <c r="BH99" s="1">
        <v>0</v>
      </c>
      <c r="BJ99" s="1" t="s">
        <v>345</v>
      </c>
      <c r="BK99" s="1">
        <v>801000000</v>
      </c>
      <c r="BL99" s="1">
        <v>839000000</v>
      </c>
      <c r="BM99" s="1">
        <v>1149000000</v>
      </c>
      <c r="BN99" s="1">
        <v>1004000000</v>
      </c>
      <c r="BO99" s="1">
        <v>98000000</v>
      </c>
      <c r="BQ99" s="1" t="s">
        <v>345</v>
      </c>
      <c r="BR99" s="1">
        <v>0</v>
      </c>
      <c r="BS99" s="1">
        <v>0</v>
      </c>
      <c r="BT99" s="1">
        <v>0</v>
      </c>
      <c r="BU99" s="1">
        <v>0</v>
      </c>
      <c r="BV99" s="1">
        <v>0</v>
      </c>
      <c r="BX99" s="1" t="s">
        <v>345</v>
      </c>
      <c r="BY99" s="1">
        <v>32118000</v>
      </c>
      <c r="BZ99" s="1">
        <v>34106000</v>
      </c>
      <c r="CA99" s="1">
        <v>10085000</v>
      </c>
      <c r="CB99" s="1">
        <v>7799000</v>
      </c>
      <c r="CE99" s="1" t="s">
        <v>345</v>
      </c>
      <c r="CF99" s="1">
        <v>0</v>
      </c>
      <c r="CG99" s="1">
        <v>0</v>
      </c>
      <c r="CH99" s="1">
        <v>0</v>
      </c>
      <c r="CI99" s="1">
        <v>0</v>
      </c>
      <c r="CJ99" s="1">
        <v>0</v>
      </c>
      <c r="CL99" s="1" t="s">
        <v>345</v>
      </c>
      <c r="CM99" s="1">
        <v>0</v>
      </c>
      <c r="CN99" s="1">
        <v>0</v>
      </c>
      <c r="CO99" s="1">
        <v>0</v>
      </c>
      <c r="CP99" s="1">
        <v>0</v>
      </c>
      <c r="CQ99" s="1">
        <v>0</v>
      </c>
      <c r="CS99" s="1" t="s">
        <v>345</v>
      </c>
      <c r="CT99" s="1">
        <v>0</v>
      </c>
      <c r="CU99" s="1">
        <v>0</v>
      </c>
      <c r="CV99" s="1">
        <v>0</v>
      </c>
      <c r="CW99" s="1">
        <v>0</v>
      </c>
      <c r="CX99" s="1">
        <v>0</v>
      </c>
    </row>
    <row r="100" spans="1:102" x14ac:dyDescent="0.15">
      <c r="A100" s="1" t="s">
        <v>346</v>
      </c>
      <c r="B100" s="1">
        <v>2741900000</v>
      </c>
      <c r="C100" s="1">
        <v>2049100000</v>
      </c>
      <c r="D100" s="1">
        <v>1582100000</v>
      </c>
      <c r="E100" s="1">
        <v>1268900000</v>
      </c>
      <c r="F100" s="1">
        <v>968400000</v>
      </c>
      <c r="H100" s="1" t="s">
        <v>346</v>
      </c>
      <c r="I100" s="1">
        <v>1777400000</v>
      </c>
      <c r="J100" s="1">
        <v>1392800000</v>
      </c>
      <c r="K100" s="1">
        <v>1173600000</v>
      </c>
      <c r="L100" s="1">
        <v>965900000</v>
      </c>
      <c r="M100" s="1">
        <v>793820000</v>
      </c>
      <c r="O100" s="1" t="s">
        <v>346</v>
      </c>
      <c r="P100" s="1">
        <v>1136502000</v>
      </c>
      <c r="Q100" s="1">
        <v>701988000</v>
      </c>
      <c r="R100" s="1">
        <v>412985000</v>
      </c>
      <c r="S100" s="1">
        <v>218700000</v>
      </c>
      <c r="T100" s="1">
        <v>109003000</v>
      </c>
      <c r="V100" s="1" t="s">
        <v>346</v>
      </c>
      <c r="W100" s="1">
        <v>116546000</v>
      </c>
      <c r="X100" s="1">
        <v>54945000</v>
      </c>
      <c r="Y100" s="1">
        <v>30843000</v>
      </c>
      <c r="Z100" s="1">
        <v>16817000</v>
      </c>
      <c r="AA100" s="1">
        <v>11927000</v>
      </c>
      <c r="AC100" s="1" t="s">
        <v>346</v>
      </c>
      <c r="AD100" s="1">
        <v>571286000</v>
      </c>
      <c r="AE100" s="1">
        <v>337263000</v>
      </c>
      <c r="AF100" s="1">
        <v>221387000</v>
      </c>
      <c r="AG100" s="1">
        <v>140670000</v>
      </c>
      <c r="AH100" s="1">
        <v>85468000</v>
      </c>
      <c r="AJ100" s="1" t="s">
        <v>346</v>
      </c>
      <c r="AK100" s="1">
        <v>1257400000</v>
      </c>
      <c r="AL100" s="1">
        <v>1108600000</v>
      </c>
      <c r="AM100" s="1">
        <v>1011900000</v>
      </c>
      <c r="AN100" s="1">
        <v>980175000</v>
      </c>
      <c r="AO100" s="1">
        <v>878287000</v>
      </c>
      <c r="AQ100" s="1" t="s">
        <v>346</v>
      </c>
      <c r="AR100" s="1">
        <v>1210000000</v>
      </c>
      <c r="AS100" s="1">
        <v>149000000</v>
      </c>
      <c r="AT100" s="1">
        <v>2320000000</v>
      </c>
      <c r="AU100" s="1">
        <v>2368000000</v>
      </c>
      <c r="AV100" s="1">
        <v>2353000000</v>
      </c>
      <c r="AX100" s="1" t="s">
        <v>346</v>
      </c>
      <c r="AY100" s="1">
        <v>182957000</v>
      </c>
      <c r="AZ100" s="1">
        <v>89645000</v>
      </c>
      <c r="BA100" s="1">
        <v>52823000</v>
      </c>
      <c r="BC100" s="1" t="s">
        <v>346</v>
      </c>
      <c r="BD100" s="1">
        <v>257872000</v>
      </c>
      <c r="BE100" s="1">
        <v>213494000</v>
      </c>
      <c r="BF100" s="1">
        <v>192172000</v>
      </c>
      <c r="BG100" s="1">
        <v>164624000</v>
      </c>
      <c r="BH100" s="1">
        <v>143186000</v>
      </c>
      <c r="BJ100" s="1" t="s">
        <v>346</v>
      </c>
      <c r="BK100" s="1">
        <v>12148000000</v>
      </c>
      <c r="BL100" s="1">
        <v>11406000000</v>
      </c>
      <c r="BM100" s="1">
        <v>10668000000</v>
      </c>
      <c r="BN100" s="1">
        <v>11490000000</v>
      </c>
      <c r="BO100" s="1">
        <v>10821000000</v>
      </c>
      <c r="BQ100" s="1" t="s">
        <v>346</v>
      </c>
      <c r="BR100" s="1">
        <v>230908000</v>
      </c>
      <c r="BS100" s="1">
        <v>161679000</v>
      </c>
      <c r="BT100" s="1">
        <v>118519000</v>
      </c>
      <c r="BU100" s="1">
        <v>92375000</v>
      </c>
      <c r="BV100" s="1">
        <v>66986000</v>
      </c>
      <c r="BX100" s="1" t="s">
        <v>346</v>
      </c>
      <c r="BY100" s="1">
        <v>509272000</v>
      </c>
      <c r="BZ100" s="1">
        <v>384060000</v>
      </c>
      <c r="CA100" s="1">
        <v>272772000</v>
      </c>
      <c r="CB100" s="1">
        <v>194019000</v>
      </c>
      <c r="CE100" s="1" t="s">
        <v>346</v>
      </c>
      <c r="CF100" s="1">
        <v>372067000</v>
      </c>
      <c r="CG100" s="1">
        <v>278585000</v>
      </c>
      <c r="CH100" s="1">
        <v>231518000</v>
      </c>
      <c r="CI100" s="1">
        <v>189855000</v>
      </c>
      <c r="CJ100" s="1">
        <v>155811000</v>
      </c>
      <c r="CL100" s="1" t="s">
        <v>346</v>
      </c>
      <c r="CM100" s="1">
        <v>407498000</v>
      </c>
      <c r="CN100" s="1">
        <v>328819000</v>
      </c>
      <c r="CO100" s="1">
        <v>274348000</v>
      </c>
      <c r="CP100" s="1">
        <v>213644000</v>
      </c>
      <c r="CQ100" s="1">
        <v>154898000</v>
      </c>
      <c r="CS100" s="1" t="s">
        <v>346</v>
      </c>
      <c r="CT100" s="1">
        <v>307611000</v>
      </c>
      <c r="CU100" s="1">
        <v>613709000</v>
      </c>
      <c r="CV100" s="1">
        <v>603944000</v>
      </c>
      <c r="CW100" s="1">
        <v>556815000</v>
      </c>
      <c r="CX100" s="1">
        <v>443064000</v>
      </c>
    </row>
    <row r="101" spans="1:102" x14ac:dyDescent="0.15">
      <c r="A101" s="1" t="s">
        <v>347</v>
      </c>
      <c r="B101" s="1">
        <v>760000000</v>
      </c>
      <c r="C101" s="1">
        <v>579000000</v>
      </c>
      <c r="D101" s="1">
        <v>397900000</v>
      </c>
      <c r="E101" s="1">
        <v>270700000</v>
      </c>
      <c r="F101" s="1">
        <v>197400000</v>
      </c>
      <c r="H101" s="1" t="s">
        <v>347</v>
      </c>
      <c r="I101" s="1">
        <v>392300000</v>
      </c>
      <c r="J101" s="1">
        <v>295100000</v>
      </c>
      <c r="K101" s="1">
        <v>203600000</v>
      </c>
      <c r="L101" s="1">
        <v>204100000</v>
      </c>
      <c r="M101" s="1">
        <v>163394000</v>
      </c>
      <c r="O101" s="1" t="s">
        <v>347</v>
      </c>
      <c r="P101" s="1">
        <v>212874000</v>
      </c>
      <c r="Q101" s="1">
        <v>140523000</v>
      </c>
      <c r="R101" s="1">
        <v>78766000</v>
      </c>
      <c r="S101" s="1">
        <v>55865000</v>
      </c>
      <c r="T101" s="1">
        <v>44626000</v>
      </c>
      <c r="V101" s="1" t="s">
        <v>347</v>
      </c>
      <c r="W101" s="1">
        <v>108641000</v>
      </c>
      <c r="X101" s="1">
        <v>71692000</v>
      </c>
      <c r="Y101" s="1">
        <v>41577000</v>
      </c>
      <c r="Z101" s="1">
        <v>30277000</v>
      </c>
      <c r="AA101" s="1">
        <v>10511000</v>
      </c>
      <c r="AC101" s="1" t="s">
        <v>347</v>
      </c>
      <c r="AD101" s="1">
        <v>116530000</v>
      </c>
      <c r="AE101" s="1">
        <v>65805000</v>
      </c>
      <c r="AF101" s="1">
        <v>34354000</v>
      </c>
      <c r="AG101" s="1">
        <v>37267000</v>
      </c>
      <c r="AH101" s="1">
        <v>31228000</v>
      </c>
      <c r="AJ101" s="1" t="s">
        <v>347</v>
      </c>
      <c r="AK101" s="1">
        <v>454700000</v>
      </c>
      <c r="AL101" s="1">
        <v>417700000</v>
      </c>
      <c r="AM101" s="1">
        <v>368900000</v>
      </c>
      <c r="AN101" s="1">
        <v>330932000</v>
      </c>
      <c r="AO101" s="1">
        <v>316416000</v>
      </c>
      <c r="AQ101" s="1" t="s">
        <v>347</v>
      </c>
      <c r="AR101" s="1">
        <v>535000000</v>
      </c>
      <c r="AS101" s="1">
        <v>2358000000</v>
      </c>
      <c r="AT101" s="1">
        <v>1281000000</v>
      </c>
      <c r="AU101" s="1">
        <v>634000000</v>
      </c>
      <c r="AV101" s="1">
        <v>779000000</v>
      </c>
      <c r="AX101" s="1" t="s">
        <v>347</v>
      </c>
      <c r="AY101" s="1">
        <v>83807000</v>
      </c>
      <c r="AZ101" s="1">
        <v>23805000</v>
      </c>
      <c r="BA101" s="1">
        <v>14289000</v>
      </c>
      <c r="BC101" s="1" t="s">
        <v>347</v>
      </c>
      <c r="BD101" s="1">
        <v>32504000</v>
      </c>
      <c r="BE101" s="1">
        <v>29833000</v>
      </c>
      <c r="BF101" s="1">
        <v>30447000</v>
      </c>
      <c r="BG101" s="1">
        <v>26695000</v>
      </c>
      <c r="BH101" s="1">
        <v>21444000</v>
      </c>
      <c r="BJ101" s="1" t="s">
        <v>347</v>
      </c>
      <c r="BK101" s="1">
        <v>9239000000</v>
      </c>
      <c r="BL101" s="1">
        <v>8702000000</v>
      </c>
      <c r="BM101" s="1">
        <v>8794000000</v>
      </c>
      <c r="BN101" s="1">
        <v>8403000000</v>
      </c>
      <c r="BO101" s="1">
        <v>7385000000</v>
      </c>
      <c r="BQ101" s="1" t="s">
        <v>347</v>
      </c>
      <c r="BR101" s="1">
        <v>99018000</v>
      </c>
      <c r="BS101" s="1">
        <v>70059000</v>
      </c>
      <c r="BT101" s="1">
        <v>62552000</v>
      </c>
      <c r="BU101" s="1">
        <v>46124000</v>
      </c>
      <c r="BV101" s="1">
        <v>35462000</v>
      </c>
      <c r="BX101" s="1" t="s">
        <v>347</v>
      </c>
      <c r="BY101" s="1">
        <v>119527000</v>
      </c>
      <c r="BZ101" s="1">
        <v>93728000</v>
      </c>
      <c r="CA101" s="1">
        <v>64920000</v>
      </c>
      <c r="CB101" s="1">
        <v>58432000</v>
      </c>
      <c r="CE101" s="1" t="s">
        <v>347</v>
      </c>
      <c r="CF101" s="1">
        <v>83462000</v>
      </c>
      <c r="CG101" s="1">
        <v>61677000</v>
      </c>
      <c r="CH101" s="1">
        <v>48319000</v>
      </c>
      <c r="CI101" s="1">
        <v>38083000</v>
      </c>
      <c r="CJ101" s="1">
        <v>31434000</v>
      </c>
      <c r="CL101" s="1" t="s">
        <v>347</v>
      </c>
      <c r="CM101" s="1">
        <v>74064000</v>
      </c>
      <c r="CN101" s="1">
        <v>36537000</v>
      </c>
      <c r="CO101" s="1">
        <v>46354000</v>
      </c>
      <c r="CP101" s="1">
        <v>36227000</v>
      </c>
      <c r="CQ101" s="1">
        <v>25110000</v>
      </c>
      <c r="CS101" s="1" t="s">
        <v>347</v>
      </c>
      <c r="CT101" s="1">
        <v>166650000</v>
      </c>
      <c r="CU101" s="1">
        <v>118903000</v>
      </c>
      <c r="CV101" s="1">
        <v>84009000</v>
      </c>
      <c r="CW101" s="1">
        <v>93605000</v>
      </c>
      <c r="CX101" s="1">
        <v>79157000</v>
      </c>
    </row>
    <row r="102" spans="1:102" x14ac:dyDescent="0.15">
      <c r="A102" s="1" t="s">
        <v>348</v>
      </c>
      <c r="B102" s="1">
        <v>5116700000</v>
      </c>
      <c r="C102" s="1">
        <v>2691700000</v>
      </c>
      <c r="D102" s="1">
        <v>2053300000</v>
      </c>
      <c r="E102" s="1">
        <v>2139400000</v>
      </c>
      <c r="F102" s="1">
        <v>1201300000</v>
      </c>
      <c r="H102" s="1" t="s">
        <v>348</v>
      </c>
      <c r="I102" s="1">
        <v>2318100000</v>
      </c>
      <c r="J102" s="1">
        <v>1829500000</v>
      </c>
      <c r="K102" s="1">
        <v>1473600000</v>
      </c>
      <c r="L102" s="1">
        <v>1256400000</v>
      </c>
      <c r="M102" s="1">
        <v>1027223000</v>
      </c>
      <c r="O102" s="1" t="s">
        <v>348</v>
      </c>
      <c r="P102" s="1">
        <v>1406830000</v>
      </c>
      <c r="Q102" s="1">
        <v>863553000</v>
      </c>
      <c r="R102" s="1">
        <v>493096000</v>
      </c>
      <c r="S102" s="1">
        <v>281420000</v>
      </c>
      <c r="T102" s="1">
        <v>165890000</v>
      </c>
      <c r="V102" s="1" t="s">
        <v>348</v>
      </c>
      <c r="W102" s="1">
        <v>288565000</v>
      </c>
      <c r="X102" s="1">
        <v>141377000</v>
      </c>
      <c r="Y102" s="1">
        <v>83883000</v>
      </c>
      <c r="Z102" s="1">
        <v>61379000</v>
      </c>
      <c r="AA102" s="1">
        <v>27163000</v>
      </c>
      <c r="AC102" s="1" t="s">
        <v>348</v>
      </c>
      <c r="AD102" s="1">
        <v>720205000</v>
      </c>
      <c r="AE102" s="1">
        <v>423901000</v>
      </c>
      <c r="AF102" s="1">
        <v>261949000</v>
      </c>
      <c r="AG102" s="1">
        <v>182832000</v>
      </c>
      <c r="AH102" s="1">
        <v>120459000</v>
      </c>
      <c r="AJ102" s="1" t="s">
        <v>348</v>
      </c>
      <c r="AK102" s="1">
        <v>1712100000</v>
      </c>
      <c r="AL102" s="1">
        <v>1543800000</v>
      </c>
      <c r="AM102" s="1">
        <v>1396700000</v>
      </c>
      <c r="AN102" s="1">
        <v>1331870000</v>
      </c>
      <c r="AO102" s="1">
        <v>1206925000</v>
      </c>
      <c r="AQ102" s="1" t="s">
        <v>348</v>
      </c>
      <c r="AR102" s="1">
        <v>2136000000</v>
      </c>
      <c r="AS102" s="1">
        <v>2622000000</v>
      </c>
      <c r="AT102" s="1">
        <v>3766000000</v>
      </c>
      <c r="AU102" s="1">
        <v>3170000000</v>
      </c>
      <c r="AV102" s="1">
        <v>4622000000</v>
      </c>
      <c r="AX102" s="1" t="s">
        <v>348</v>
      </c>
      <c r="AY102" s="1">
        <v>281321000</v>
      </c>
      <c r="AZ102" s="1">
        <v>128906000</v>
      </c>
      <c r="BA102" s="1">
        <v>71736000</v>
      </c>
      <c r="BC102" s="1" t="s">
        <v>348</v>
      </c>
      <c r="BD102" s="1">
        <v>304280000</v>
      </c>
      <c r="BE102" s="1">
        <v>255730000</v>
      </c>
      <c r="BF102" s="1">
        <v>223467000</v>
      </c>
      <c r="BG102" s="1">
        <v>196907000</v>
      </c>
      <c r="BH102" s="1">
        <v>165774000</v>
      </c>
      <c r="BJ102" s="1" t="s">
        <v>348</v>
      </c>
      <c r="BK102" s="1">
        <v>26257000000</v>
      </c>
      <c r="BL102" s="1">
        <v>25331000000</v>
      </c>
      <c r="BM102" s="1">
        <v>31712000000</v>
      </c>
      <c r="BN102" s="1">
        <v>27035000000</v>
      </c>
      <c r="BO102" s="1">
        <v>27583000000</v>
      </c>
      <c r="BQ102" s="1" t="s">
        <v>348</v>
      </c>
      <c r="BR102" s="1">
        <v>340002000</v>
      </c>
      <c r="BS102" s="1">
        <v>247013000</v>
      </c>
      <c r="BT102" s="1">
        <v>192671000</v>
      </c>
      <c r="BU102" s="1">
        <v>143423000</v>
      </c>
      <c r="BV102" s="1">
        <v>104408000</v>
      </c>
      <c r="BX102" s="1" t="s">
        <v>348</v>
      </c>
      <c r="BY102" s="1">
        <v>647911000</v>
      </c>
      <c r="BZ102" s="1">
        <v>488900000</v>
      </c>
      <c r="CA102" s="1">
        <v>950901000</v>
      </c>
      <c r="CB102" s="1">
        <v>2002979000</v>
      </c>
      <c r="CE102" s="1" t="s">
        <v>348</v>
      </c>
      <c r="CF102" s="1">
        <v>468680000</v>
      </c>
      <c r="CG102" s="1">
        <v>353734000</v>
      </c>
      <c r="CH102" s="1">
        <v>286673000</v>
      </c>
      <c r="CI102" s="1">
        <v>234986000</v>
      </c>
      <c r="CJ102" s="1">
        <v>189485000</v>
      </c>
      <c r="CL102" s="1" t="s">
        <v>348</v>
      </c>
      <c r="CM102" s="1">
        <v>483882000</v>
      </c>
      <c r="CN102" s="1">
        <v>374902000</v>
      </c>
      <c r="CO102" s="1">
        <v>327643000</v>
      </c>
      <c r="CP102" s="1">
        <v>254304000</v>
      </c>
      <c r="CQ102" s="1">
        <v>180346000</v>
      </c>
      <c r="CS102" s="1" t="s">
        <v>348</v>
      </c>
      <c r="CT102" s="1">
        <v>971182000</v>
      </c>
      <c r="CU102" s="1">
        <v>753743000</v>
      </c>
      <c r="CV102" s="1">
        <v>849949000</v>
      </c>
      <c r="CW102" s="1">
        <v>677364000</v>
      </c>
      <c r="CX102" s="1">
        <v>557905000</v>
      </c>
    </row>
    <row r="103" spans="1:102" x14ac:dyDescent="0.15">
      <c r="A103" s="1" t="s">
        <v>349</v>
      </c>
      <c r="B103" s="1">
        <v>1981500000</v>
      </c>
      <c r="C103" s="1">
        <v>3084100000</v>
      </c>
      <c r="D103" s="1">
        <v>1430000000</v>
      </c>
      <c r="E103" s="1">
        <v>1369700000</v>
      </c>
      <c r="F103" s="1">
        <v>524700000</v>
      </c>
      <c r="H103" s="1" t="s">
        <v>349</v>
      </c>
      <c r="I103" s="1">
        <v>988400000</v>
      </c>
      <c r="J103" s="1">
        <v>0</v>
      </c>
      <c r="K103" s="1">
        <v>0</v>
      </c>
      <c r="L103" s="1">
        <v>0</v>
      </c>
      <c r="M103" s="1">
        <v>0</v>
      </c>
      <c r="O103" s="1" t="s">
        <v>349</v>
      </c>
      <c r="P103" s="1">
        <v>764896000</v>
      </c>
      <c r="Q103" s="1">
        <v>770015000</v>
      </c>
      <c r="R103" s="1">
        <v>0</v>
      </c>
      <c r="S103" s="1">
        <v>0</v>
      </c>
      <c r="T103" s="1">
        <v>15971000</v>
      </c>
      <c r="V103" s="1" t="s">
        <v>349</v>
      </c>
      <c r="W103" s="1">
        <v>1255914000</v>
      </c>
      <c r="X103" s="1">
        <v>383275000</v>
      </c>
      <c r="Y103" s="1">
        <v>0</v>
      </c>
      <c r="Z103" s="1">
        <v>0</v>
      </c>
      <c r="AA103" s="1">
        <v>255000</v>
      </c>
      <c r="AC103" s="1" t="s">
        <v>349</v>
      </c>
      <c r="AD103" s="1">
        <v>944763000</v>
      </c>
      <c r="AE103" s="1">
        <v>889638000</v>
      </c>
      <c r="AF103" s="1">
        <v>0</v>
      </c>
      <c r="AG103" s="1">
        <v>0</v>
      </c>
      <c r="AH103" s="1">
        <v>0</v>
      </c>
      <c r="AJ103" s="1" t="s">
        <v>349</v>
      </c>
      <c r="AK103" s="1">
        <v>0</v>
      </c>
      <c r="AL103" s="1">
        <v>0</v>
      </c>
      <c r="AM103" s="1">
        <v>0</v>
      </c>
      <c r="AN103" s="1">
        <v>0</v>
      </c>
      <c r="AO103" s="1">
        <v>0</v>
      </c>
      <c r="AQ103" s="1" t="s">
        <v>349</v>
      </c>
      <c r="AR103" s="1">
        <v>3354000000</v>
      </c>
      <c r="AS103" s="1">
        <v>3465000000</v>
      </c>
      <c r="AT103" s="1">
        <v>3961000000</v>
      </c>
      <c r="AU103" s="1">
        <v>5026000000</v>
      </c>
      <c r="AV103" s="1">
        <v>6876000000</v>
      </c>
      <c r="AX103" s="1" t="s">
        <v>349</v>
      </c>
      <c r="AY103" s="1">
        <v>24467000</v>
      </c>
      <c r="AZ103" s="1">
        <v>38460000</v>
      </c>
      <c r="BA103" s="1">
        <v>19598000</v>
      </c>
      <c r="BC103" s="1" t="s">
        <v>349</v>
      </c>
      <c r="BD103" s="1">
        <v>35914000</v>
      </c>
      <c r="BE103" s="1">
        <v>45700000</v>
      </c>
      <c r="BF103" s="1">
        <v>0</v>
      </c>
      <c r="BG103" s="1">
        <v>0</v>
      </c>
      <c r="BH103" s="1">
        <v>0</v>
      </c>
      <c r="BJ103" s="1" t="s">
        <v>349</v>
      </c>
      <c r="BK103" s="1">
        <v>9018000000</v>
      </c>
      <c r="BL103" s="1">
        <v>11578000000</v>
      </c>
      <c r="BM103" s="1">
        <v>14475000000</v>
      </c>
      <c r="BN103" s="1">
        <v>20331000000</v>
      </c>
      <c r="BO103" s="1">
        <v>25725000000</v>
      </c>
      <c r="BQ103" s="1" t="s">
        <v>349</v>
      </c>
      <c r="BR103" s="1">
        <v>520094000</v>
      </c>
      <c r="BS103" s="1">
        <v>502302000</v>
      </c>
      <c r="BT103" s="1">
        <v>485119000</v>
      </c>
      <c r="BU103" s="1">
        <v>0</v>
      </c>
      <c r="BV103" s="1">
        <v>0</v>
      </c>
      <c r="BX103" s="1" t="s">
        <v>349</v>
      </c>
      <c r="BY103" s="1">
        <v>430116000</v>
      </c>
      <c r="BZ103" s="1">
        <v>509985000</v>
      </c>
      <c r="CA103" s="1">
        <v>1011793000</v>
      </c>
      <c r="CB103" s="1">
        <v>0</v>
      </c>
      <c r="CE103" s="1" t="s">
        <v>349</v>
      </c>
      <c r="CF103" s="1">
        <v>902928000</v>
      </c>
      <c r="CG103" s="1">
        <v>378586000</v>
      </c>
      <c r="CH103" s="1">
        <v>185200000</v>
      </c>
      <c r="CI103" s="1">
        <v>174688000</v>
      </c>
      <c r="CJ103" s="1">
        <v>0</v>
      </c>
      <c r="CL103" s="1" t="s">
        <v>349</v>
      </c>
      <c r="CM103" s="1">
        <v>419774000</v>
      </c>
      <c r="CN103" s="1">
        <v>0</v>
      </c>
      <c r="CO103" s="1">
        <v>0</v>
      </c>
      <c r="CP103" s="1">
        <v>0</v>
      </c>
      <c r="CQ103" s="1">
        <v>0</v>
      </c>
      <c r="CS103" s="1" t="s">
        <v>349</v>
      </c>
      <c r="CT103" s="1">
        <v>608372000</v>
      </c>
      <c r="CU103" s="1">
        <v>1003098000</v>
      </c>
      <c r="CV103" s="1">
        <v>963754000</v>
      </c>
      <c r="CW103" s="1">
        <v>962577000</v>
      </c>
      <c r="CX103" s="1">
        <v>779578000</v>
      </c>
    </row>
    <row r="104" spans="1:102" x14ac:dyDescent="0.15">
      <c r="A104" s="1" t="s">
        <v>350</v>
      </c>
      <c r="B104" s="1">
        <v>2282100000</v>
      </c>
      <c r="C104" s="1">
        <v>1761100000</v>
      </c>
      <c r="D104" s="1">
        <v>1306600000</v>
      </c>
      <c r="E104" s="1">
        <v>1096000000</v>
      </c>
      <c r="F104" s="1">
        <v>805100000</v>
      </c>
      <c r="H104" s="1" t="s">
        <v>350</v>
      </c>
      <c r="I104" s="1">
        <v>1675500000</v>
      </c>
      <c r="J104" s="1">
        <v>1212500000</v>
      </c>
      <c r="K104" s="1">
        <v>962300000</v>
      </c>
      <c r="L104" s="1">
        <v>720900000</v>
      </c>
      <c r="M104" s="1">
        <v>542494000</v>
      </c>
      <c r="O104" s="1" t="s">
        <v>350</v>
      </c>
      <c r="P104" s="1">
        <v>392819000</v>
      </c>
      <c r="Q104" s="1">
        <v>209907000</v>
      </c>
      <c r="R104" s="1">
        <v>158183000</v>
      </c>
      <c r="S104" s="1">
        <v>71367000</v>
      </c>
      <c r="T104" s="1">
        <v>49947000</v>
      </c>
      <c r="V104" s="1" t="s">
        <v>350</v>
      </c>
      <c r="W104" s="1">
        <v>4680000</v>
      </c>
      <c r="X104" s="1">
        <v>1891000</v>
      </c>
      <c r="Y104" s="1">
        <v>804000</v>
      </c>
      <c r="Z104" s="1">
        <v>220000</v>
      </c>
      <c r="AA104" s="1">
        <v>207000</v>
      </c>
      <c r="AC104" s="1" t="s">
        <v>350</v>
      </c>
      <c r="AD104" s="1">
        <v>59315000</v>
      </c>
      <c r="AE104" s="1">
        <v>32504000</v>
      </c>
      <c r="AF104" s="1">
        <v>29815000</v>
      </c>
      <c r="AG104" s="1">
        <v>23353000</v>
      </c>
      <c r="AH104" s="1">
        <v>11151000</v>
      </c>
      <c r="AJ104" s="1" t="s">
        <v>350</v>
      </c>
      <c r="AK104" s="1">
        <v>449700000</v>
      </c>
      <c r="AL104" s="1">
        <v>373300000</v>
      </c>
      <c r="AM104" s="1">
        <v>374800000</v>
      </c>
      <c r="AN104" s="1">
        <v>357779000</v>
      </c>
      <c r="AO104" s="1">
        <v>308286000</v>
      </c>
      <c r="AQ104" s="1" t="s">
        <v>350</v>
      </c>
      <c r="AR104" s="1">
        <v>55000000</v>
      </c>
      <c r="AS104" s="1">
        <v>0</v>
      </c>
      <c r="AT104" s="1">
        <v>736000000</v>
      </c>
      <c r="AU104" s="1">
        <v>735000000</v>
      </c>
      <c r="AV104" s="1">
        <v>434000000</v>
      </c>
      <c r="AX104" s="1" t="s">
        <v>350</v>
      </c>
      <c r="AY104" s="1">
        <v>79062000</v>
      </c>
      <c r="AZ104" s="1">
        <v>52190000</v>
      </c>
      <c r="BA104" s="1">
        <v>39946000</v>
      </c>
      <c r="BC104" s="1" t="s">
        <v>350</v>
      </c>
      <c r="BD104" s="1">
        <v>32753000</v>
      </c>
      <c r="BE104" s="1">
        <v>30540000</v>
      </c>
      <c r="BF104" s="1">
        <v>20935000</v>
      </c>
      <c r="BG104" s="1">
        <v>20423000</v>
      </c>
      <c r="BH104" s="1">
        <v>17136000</v>
      </c>
      <c r="BJ104" s="1" t="s">
        <v>350</v>
      </c>
      <c r="BK104" s="1">
        <v>10016000000</v>
      </c>
      <c r="BL104" s="1">
        <v>9040000000</v>
      </c>
      <c r="BM104" s="1">
        <v>7799000000</v>
      </c>
      <c r="BN104" s="1">
        <v>8195000000</v>
      </c>
      <c r="BO104" s="1">
        <v>7673000000</v>
      </c>
      <c r="BQ104" s="1" t="s">
        <v>350</v>
      </c>
      <c r="BR104" s="1">
        <v>86367000</v>
      </c>
      <c r="BS104" s="1">
        <v>80829000</v>
      </c>
      <c r="BT104" s="1">
        <v>71836000</v>
      </c>
      <c r="BU104" s="1">
        <v>57159000</v>
      </c>
      <c r="BV104" s="1">
        <v>38249000</v>
      </c>
      <c r="BX104" s="1" t="s">
        <v>350</v>
      </c>
      <c r="BY104" s="1">
        <v>47504000</v>
      </c>
      <c r="BZ104" s="1">
        <v>60711000</v>
      </c>
      <c r="CA104" s="1">
        <v>92973000</v>
      </c>
      <c r="CB104" s="1">
        <v>52608000</v>
      </c>
      <c r="CE104" s="1" t="s">
        <v>350</v>
      </c>
      <c r="CF104" s="1">
        <v>33056000</v>
      </c>
      <c r="CG104" s="1">
        <v>31365000</v>
      </c>
      <c r="CH104" s="1">
        <v>36226000</v>
      </c>
      <c r="CI104" s="1">
        <v>58716000</v>
      </c>
      <c r="CJ104" s="1">
        <v>68689000</v>
      </c>
      <c r="CL104" s="1" t="s">
        <v>350</v>
      </c>
      <c r="CM104" s="1">
        <v>123387000</v>
      </c>
      <c r="CN104" s="1">
        <v>0</v>
      </c>
      <c r="CO104" s="1">
        <v>88779000</v>
      </c>
      <c r="CP104" s="1">
        <v>76259000</v>
      </c>
      <c r="CQ104" s="1">
        <v>70920000</v>
      </c>
      <c r="CS104" s="1" t="s">
        <v>350</v>
      </c>
      <c r="CT104" s="1">
        <v>102717000</v>
      </c>
      <c r="CU104" s="1">
        <v>342748000</v>
      </c>
      <c r="CV104" s="1">
        <v>370623000</v>
      </c>
      <c r="CW104" s="1">
        <v>378013000</v>
      </c>
      <c r="CX104" s="1">
        <v>227680000</v>
      </c>
    </row>
    <row r="105" spans="1:102" x14ac:dyDescent="0.15">
      <c r="A105" s="1" t="s">
        <v>351</v>
      </c>
      <c r="B105" s="1">
        <v>0</v>
      </c>
      <c r="C105" s="1">
        <v>0</v>
      </c>
      <c r="D105" s="1">
        <v>0</v>
      </c>
      <c r="E105" s="1">
        <v>0</v>
      </c>
      <c r="F105" s="1">
        <v>0</v>
      </c>
      <c r="H105" s="1" t="s">
        <v>351</v>
      </c>
      <c r="I105" s="1">
        <v>0</v>
      </c>
      <c r="J105" s="1">
        <v>0</v>
      </c>
      <c r="K105" s="1">
        <v>0</v>
      </c>
      <c r="L105" s="1">
        <v>0</v>
      </c>
      <c r="M105" s="1">
        <v>0</v>
      </c>
      <c r="O105" s="1" t="s">
        <v>351</v>
      </c>
      <c r="P105" s="1">
        <v>0</v>
      </c>
      <c r="Q105" s="1">
        <v>0</v>
      </c>
      <c r="R105" s="1">
        <v>0</v>
      </c>
      <c r="S105" s="1">
        <v>0</v>
      </c>
      <c r="T105" s="1">
        <v>0</v>
      </c>
      <c r="V105" s="1" t="s">
        <v>351</v>
      </c>
      <c r="W105" s="1">
        <v>0</v>
      </c>
      <c r="X105" s="1">
        <v>0</v>
      </c>
      <c r="Y105" s="1">
        <v>0</v>
      </c>
      <c r="Z105" s="1">
        <v>0</v>
      </c>
      <c r="AA105" s="1">
        <v>0</v>
      </c>
      <c r="AC105" s="1" t="s">
        <v>351</v>
      </c>
      <c r="AD105" s="1">
        <v>0</v>
      </c>
      <c r="AE105" s="1">
        <v>0</v>
      </c>
      <c r="AF105" s="1">
        <v>0</v>
      </c>
      <c r="AG105" s="1">
        <v>0</v>
      </c>
      <c r="AH105" s="1">
        <v>0</v>
      </c>
      <c r="AJ105" s="1" t="s">
        <v>351</v>
      </c>
      <c r="AK105" s="1">
        <v>0</v>
      </c>
      <c r="AL105" s="1">
        <v>0</v>
      </c>
      <c r="AM105" s="1">
        <v>0</v>
      </c>
      <c r="AN105" s="1">
        <v>0</v>
      </c>
      <c r="AO105" s="1">
        <v>0</v>
      </c>
      <c r="AQ105" s="1" t="s">
        <v>351</v>
      </c>
      <c r="AR105" s="1">
        <v>137000000</v>
      </c>
      <c r="AS105" s="1">
        <v>0</v>
      </c>
      <c r="AT105" s="1">
        <v>577000000</v>
      </c>
      <c r="AU105" s="1">
        <v>592000000</v>
      </c>
      <c r="AV105" s="1">
        <v>2401000000</v>
      </c>
      <c r="AX105" s="1" t="s">
        <v>351</v>
      </c>
      <c r="AY105" s="1">
        <v>0</v>
      </c>
      <c r="AZ105" s="1">
        <v>0</v>
      </c>
      <c r="BA105" s="1">
        <v>0</v>
      </c>
      <c r="BC105" s="1" t="s">
        <v>351</v>
      </c>
      <c r="BD105" s="1">
        <v>0</v>
      </c>
      <c r="BE105" s="1">
        <v>0</v>
      </c>
      <c r="BF105" s="1">
        <v>0</v>
      </c>
      <c r="BG105" s="1">
        <v>0</v>
      </c>
      <c r="BH105" s="1">
        <v>0</v>
      </c>
      <c r="BJ105" s="1" t="s">
        <v>351</v>
      </c>
      <c r="BK105" s="1">
        <v>0</v>
      </c>
      <c r="BL105" s="1">
        <v>8837000000</v>
      </c>
      <c r="BM105" s="1">
        <v>8927000000</v>
      </c>
      <c r="BN105" s="1">
        <v>8585000000</v>
      </c>
      <c r="BO105" s="1">
        <v>1250000000</v>
      </c>
      <c r="BQ105" s="1" t="s">
        <v>351</v>
      </c>
      <c r="BR105" s="1">
        <v>0</v>
      </c>
      <c r="BS105" s="1">
        <v>0</v>
      </c>
      <c r="BT105" s="1">
        <v>0</v>
      </c>
      <c r="BU105" s="1">
        <v>0</v>
      </c>
      <c r="BV105" s="1">
        <v>0</v>
      </c>
      <c r="BX105" s="1" t="s">
        <v>351</v>
      </c>
      <c r="BY105" s="1">
        <v>1014000</v>
      </c>
      <c r="BZ105" s="1">
        <v>0</v>
      </c>
      <c r="CA105" s="1">
        <v>47598000</v>
      </c>
      <c r="CB105" s="1">
        <v>80195000</v>
      </c>
      <c r="CE105" s="1" t="s">
        <v>351</v>
      </c>
      <c r="CF105" s="1">
        <v>0</v>
      </c>
      <c r="CG105" s="1">
        <v>0</v>
      </c>
      <c r="CH105" s="1">
        <v>0</v>
      </c>
      <c r="CI105" s="1">
        <v>0</v>
      </c>
      <c r="CJ105" s="1">
        <v>0</v>
      </c>
      <c r="CL105" s="1" t="s">
        <v>351</v>
      </c>
      <c r="CM105" s="1">
        <v>0</v>
      </c>
      <c r="CN105" s="1">
        <v>0</v>
      </c>
      <c r="CO105" s="1">
        <v>0</v>
      </c>
      <c r="CP105" s="1">
        <v>0</v>
      </c>
      <c r="CQ105" s="1">
        <v>0</v>
      </c>
      <c r="CS105" s="1" t="s">
        <v>351</v>
      </c>
      <c r="CT105" s="1">
        <v>0</v>
      </c>
      <c r="CU105" s="1">
        <v>0</v>
      </c>
      <c r="CV105" s="1">
        <v>0</v>
      </c>
      <c r="CW105" s="1">
        <v>0</v>
      </c>
      <c r="CX105" s="1">
        <v>0</v>
      </c>
    </row>
    <row r="106" spans="1:102" x14ac:dyDescent="0.15">
      <c r="A106" s="1" t="s">
        <v>352</v>
      </c>
      <c r="B106" s="1">
        <v>97700000</v>
      </c>
      <c r="C106" s="1">
        <v>426700000</v>
      </c>
      <c r="D106" s="1">
        <v>216000000</v>
      </c>
      <c r="E106" s="1">
        <v>229600000</v>
      </c>
      <c r="F106" s="1">
        <v>147600000</v>
      </c>
      <c r="H106" s="1" t="s">
        <v>352</v>
      </c>
      <c r="I106" s="1">
        <v>138700000</v>
      </c>
      <c r="J106" s="1">
        <v>146500000</v>
      </c>
      <c r="K106" s="1">
        <v>127700000</v>
      </c>
      <c r="L106" s="1">
        <v>90500000</v>
      </c>
      <c r="M106" s="1">
        <v>98822000</v>
      </c>
      <c r="O106" s="1" t="s">
        <v>352</v>
      </c>
      <c r="P106" s="1">
        <v>16193000</v>
      </c>
      <c r="Q106" s="1">
        <v>17184000</v>
      </c>
      <c r="R106" s="1">
        <v>11020000</v>
      </c>
      <c r="S106" s="1">
        <v>5776000</v>
      </c>
      <c r="T106" s="1">
        <v>355369000</v>
      </c>
      <c r="V106" s="1" t="s">
        <v>352</v>
      </c>
      <c r="W106" s="1">
        <v>7114000</v>
      </c>
      <c r="X106" s="1">
        <v>37168000</v>
      </c>
      <c r="Y106" s="1">
        <v>20309000</v>
      </c>
      <c r="Z106" s="1">
        <v>350286000</v>
      </c>
      <c r="AA106" s="1">
        <v>195352000</v>
      </c>
      <c r="AC106" s="1" t="s">
        <v>352</v>
      </c>
      <c r="AD106" s="1">
        <v>4453000</v>
      </c>
      <c r="AE106" s="1">
        <v>2586000</v>
      </c>
      <c r="AF106" s="1">
        <v>3840000</v>
      </c>
      <c r="AG106" s="1">
        <v>1360000</v>
      </c>
      <c r="AH106" s="1">
        <v>1457000</v>
      </c>
      <c r="AJ106" s="1" t="s">
        <v>352</v>
      </c>
      <c r="AK106" s="1">
        <v>481300000</v>
      </c>
      <c r="AL106" s="1">
        <v>455900000</v>
      </c>
      <c r="AM106" s="1">
        <v>424600000</v>
      </c>
      <c r="AN106" s="1">
        <v>366175000</v>
      </c>
      <c r="AO106" s="1">
        <v>347592000</v>
      </c>
      <c r="AQ106" s="1" t="s">
        <v>352</v>
      </c>
      <c r="AR106" s="1">
        <v>1179000000</v>
      </c>
      <c r="AS106" s="1">
        <v>1638000000</v>
      </c>
      <c r="AT106" s="1">
        <v>1160000000</v>
      </c>
      <c r="AU106" s="1">
        <v>1213000000</v>
      </c>
      <c r="AV106" s="1">
        <v>354000000</v>
      </c>
      <c r="AX106" s="1" t="s">
        <v>352</v>
      </c>
      <c r="AY106" s="1">
        <v>6543000</v>
      </c>
      <c r="AZ106" s="1">
        <v>621540000</v>
      </c>
      <c r="BA106" s="1">
        <v>205387000</v>
      </c>
      <c r="BC106" s="1" t="s">
        <v>352</v>
      </c>
      <c r="BD106" s="1">
        <v>4898000</v>
      </c>
      <c r="BE106" s="1">
        <v>367000</v>
      </c>
      <c r="BF106" s="1">
        <v>44403000</v>
      </c>
      <c r="BG106" s="1">
        <v>10361000</v>
      </c>
      <c r="BH106" s="1">
        <v>11071000</v>
      </c>
      <c r="BJ106" s="1" t="s">
        <v>352</v>
      </c>
      <c r="BK106" s="1">
        <v>10931000000</v>
      </c>
      <c r="BL106" s="1">
        <v>2147000000</v>
      </c>
      <c r="BM106" s="1">
        <v>1309000000</v>
      </c>
      <c r="BN106" s="1">
        <v>1434000000</v>
      </c>
      <c r="BO106" s="1">
        <v>1450000000</v>
      </c>
      <c r="BQ106" s="1" t="s">
        <v>352</v>
      </c>
      <c r="BR106" s="1">
        <v>20227000</v>
      </c>
      <c r="BS106" s="1">
        <v>24920000</v>
      </c>
      <c r="BT106" s="1">
        <v>31408000</v>
      </c>
      <c r="BU106" s="1">
        <v>6268000</v>
      </c>
      <c r="BV106" s="1">
        <v>5954000</v>
      </c>
      <c r="BX106" s="1" t="s">
        <v>352</v>
      </c>
      <c r="BY106" s="1">
        <v>16072000</v>
      </c>
      <c r="BZ106" s="1">
        <v>20987000</v>
      </c>
      <c r="CA106" s="1">
        <v>98359000</v>
      </c>
      <c r="CB106" s="1">
        <v>31910000</v>
      </c>
      <c r="CE106" s="1" t="s">
        <v>352</v>
      </c>
      <c r="CF106" s="1">
        <v>17342000</v>
      </c>
      <c r="CG106" s="1">
        <v>77901000</v>
      </c>
      <c r="CH106" s="1">
        <v>73646000</v>
      </c>
      <c r="CI106" s="1">
        <v>3660000</v>
      </c>
      <c r="CJ106" s="1">
        <v>1809000</v>
      </c>
      <c r="CL106" s="1" t="s">
        <v>352</v>
      </c>
      <c r="CM106" s="1">
        <v>6463000</v>
      </c>
      <c r="CN106" s="1">
        <v>0</v>
      </c>
      <c r="CO106" s="1">
        <v>43285000</v>
      </c>
      <c r="CP106" s="1">
        <v>8286000</v>
      </c>
      <c r="CQ106" s="1">
        <v>284736000</v>
      </c>
      <c r="CS106" s="1" t="s">
        <v>352</v>
      </c>
      <c r="CT106" s="1">
        <v>7377000</v>
      </c>
      <c r="CU106" s="1">
        <v>12339000</v>
      </c>
      <c r="CV106" s="1">
        <v>4494000</v>
      </c>
      <c r="CW106" s="1">
        <v>27730000</v>
      </c>
      <c r="CX106" s="1">
        <v>22102000</v>
      </c>
    </row>
    <row r="107" spans="1:102" x14ac:dyDescent="0.15">
      <c r="A107" s="1" t="s">
        <v>353</v>
      </c>
      <c r="B107" s="1">
        <v>4361300000</v>
      </c>
      <c r="C107" s="1">
        <v>5271900000</v>
      </c>
      <c r="D107" s="1">
        <v>2952600000</v>
      </c>
      <c r="E107" s="1">
        <v>2695300000</v>
      </c>
      <c r="F107" s="1">
        <v>1477400000</v>
      </c>
      <c r="H107" s="1" t="s">
        <v>353</v>
      </c>
      <c r="I107" s="1">
        <v>2802600000</v>
      </c>
      <c r="J107" s="1">
        <v>1359000000</v>
      </c>
      <c r="K107" s="1">
        <v>1090000000</v>
      </c>
      <c r="L107" s="1">
        <v>811400000</v>
      </c>
      <c r="M107" s="1">
        <v>641316000</v>
      </c>
      <c r="O107" s="1" t="s">
        <v>353</v>
      </c>
      <c r="P107" s="1">
        <v>1173908000</v>
      </c>
      <c r="Q107" s="1">
        <v>997106000</v>
      </c>
      <c r="R107" s="1">
        <v>169203000</v>
      </c>
      <c r="S107" s="1">
        <v>77143000</v>
      </c>
      <c r="T107" s="1">
        <v>421287000</v>
      </c>
      <c r="V107" s="1" t="s">
        <v>353</v>
      </c>
      <c r="W107" s="1">
        <v>1267708000</v>
      </c>
      <c r="X107" s="1">
        <v>422334000</v>
      </c>
      <c r="Y107" s="1">
        <v>21113000</v>
      </c>
      <c r="Z107" s="1">
        <v>350506000</v>
      </c>
      <c r="AA107" s="1">
        <v>195814000</v>
      </c>
      <c r="AC107" s="1" t="s">
        <v>353</v>
      </c>
      <c r="AD107" s="1">
        <v>1008531000</v>
      </c>
      <c r="AE107" s="1">
        <v>924728000</v>
      </c>
      <c r="AF107" s="1">
        <v>33655000</v>
      </c>
      <c r="AG107" s="1">
        <v>24713000</v>
      </c>
      <c r="AH107" s="1">
        <v>12608000</v>
      </c>
      <c r="AJ107" s="1" t="s">
        <v>353</v>
      </c>
      <c r="AK107" s="1">
        <v>931000000</v>
      </c>
      <c r="AL107" s="1">
        <v>829200000</v>
      </c>
      <c r="AM107" s="1">
        <v>799400000</v>
      </c>
      <c r="AN107" s="1">
        <v>723954000</v>
      </c>
      <c r="AO107" s="1">
        <v>655878000</v>
      </c>
      <c r="AQ107" s="1" t="s">
        <v>353</v>
      </c>
      <c r="AR107" s="1">
        <v>4725000000</v>
      </c>
      <c r="AS107" s="1">
        <v>5103000000</v>
      </c>
      <c r="AT107" s="1">
        <v>6434000000</v>
      </c>
      <c r="AU107" s="1">
        <v>7566000000</v>
      </c>
      <c r="AV107" s="1">
        <v>10065000000</v>
      </c>
      <c r="AX107" s="1" t="s">
        <v>353</v>
      </c>
      <c r="AY107" s="1">
        <v>110072000</v>
      </c>
      <c r="AZ107" s="1">
        <v>712190000</v>
      </c>
      <c r="BA107" s="1">
        <v>264931000</v>
      </c>
      <c r="BC107" s="1" t="s">
        <v>353</v>
      </c>
      <c r="BD107" s="1">
        <v>73565000</v>
      </c>
      <c r="BE107" s="1">
        <v>76607000</v>
      </c>
      <c r="BF107" s="1">
        <v>65338000</v>
      </c>
      <c r="BG107" s="1">
        <v>30784000</v>
      </c>
      <c r="BH107" s="1">
        <v>28207000</v>
      </c>
      <c r="BJ107" s="1" t="s">
        <v>353</v>
      </c>
      <c r="BK107" s="1">
        <v>29965000000</v>
      </c>
      <c r="BL107" s="1">
        <v>31602000000</v>
      </c>
      <c r="BM107" s="1">
        <v>32510000000</v>
      </c>
      <c r="BN107" s="1">
        <v>38545000000</v>
      </c>
      <c r="BO107" s="1">
        <v>36098000000</v>
      </c>
      <c r="BQ107" s="1" t="s">
        <v>353</v>
      </c>
      <c r="BR107" s="1">
        <v>626688000</v>
      </c>
      <c r="BS107" s="1">
        <v>608051000</v>
      </c>
      <c r="BT107" s="1">
        <v>588363000</v>
      </c>
      <c r="BU107" s="1">
        <v>63427000</v>
      </c>
      <c r="BV107" s="1">
        <v>44203000</v>
      </c>
      <c r="BX107" s="1" t="s">
        <v>353</v>
      </c>
      <c r="BY107" s="1">
        <v>494706000</v>
      </c>
      <c r="BZ107" s="1">
        <v>591683000</v>
      </c>
      <c r="CA107" s="1">
        <v>1250723000</v>
      </c>
      <c r="CB107" s="1">
        <v>164713000</v>
      </c>
      <c r="CE107" s="1" t="s">
        <v>353</v>
      </c>
      <c r="CF107" s="1">
        <v>953326000</v>
      </c>
      <c r="CG107" s="1">
        <v>487852000</v>
      </c>
      <c r="CH107" s="1">
        <v>295072000</v>
      </c>
      <c r="CI107" s="1">
        <v>237064000</v>
      </c>
      <c r="CJ107" s="1">
        <v>70498000</v>
      </c>
      <c r="CL107" s="1" t="s">
        <v>353</v>
      </c>
      <c r="CM107" s="1">
        <v>549624000</v>
      </c>
      <c r="CN107" s="1">
        <v>0</v>
      </c>
      <c r="CO107" s="1">
        <v>132064000</v>
      </c>
      <c r="CP107" s="1">
        <v>84545000</v>
      </c>
      <c r="CQ107" s="1">
        <v>355656000</v>
      </c>
      <c r="CS107" s="1" t="s">
        <v>353</v>
      </c>
      <c r="CT107" s="1">
        <v>718466000</v>
      </c>
      <c r="CU107" s="1">
        <v>1358185000</v>
      </c>
      <c r="CV107" s="1">
        <v>1338871000</v>
      </c>
      <c r="CW107" s="1">
        <v>1368320000</v>
      </c>
      <c r="CX107" s="1">
        <v>1029360000</v>
      </c>
    </row>
    <row r="108" spans="1:102" x14ac:dyDescent="0.15">
      <c r="A108" s="1" t="s">
        <v>354</v>
      </c>
      <c r="B108" s="1">
        <v>0</v>
      </c>
      <c r="C108" s="1">
        <v>0</v>
      </c>
      <c r="D108" s="1">
        <v>0</v>
      </c>
      <c r="E108" s="1">
        <v>0</v>
      </c>
      <c r="F108" s="1">
        <v>0</v>
      </c>
      <c r="H108" s="1" t="s">
        <v>354</v>
      </c>
      <c r="I108" s="1">
        <v>0</v>
      </c>
      <c r="J108" s="1">
        <v>0</v>
      </c>
      <c r="K108" s="1">
        <v>0</v>
      </c>
      <c r="L108" s="1">
        <v>0</v>
      </c>
      <c r="M108" s="1">
        <v>0</v>
      </c>
      <c r="O108" s="1" t="s">
        <v>354</v>
      </c>
      <c r="P108" s="1">
        <v>0</v>
      </c>
      <c r="Q108" s="1">
        <v>0</v>
      </c>
      <c r="R108" s="1">
        <v>0</v>
      </c>
      <c r="S108" s="1">
        <v>0</v>
      </c>
      <c r="T108" s="1">
        <v>0</v>
      </c>
      <c r="V108" s="1" t="s">
        <v>354</v>
      </c>
      <c r="W108" s="1">
        <v>0</v>
      </c>
      <c r="X108" s="1">
        <v>0</v>
      </c>
      <c r="Y108" s="1">
        <v>0</v>
      </c>
      <c r="Z108" s="1">
        <v>0</v>
      </c>
      <c r="AA108" s="1">
        <v>0</v>
      </c>
      <c r="AC108" s="1" t="s">
        <v>354</v>
      </c>
      <c r="AD108" s="1">
        <v>0</v>
      </c>
      <c r="AE108" s="1">
        <v>0</v>
      </c>
      <c r="AF108" s="1">
        <v>0</v>
      </c>
      <c r="AG108" s="1">
        <v>0</v>
      </c>
      <c r="AH108" s="1">
        <v>0</v>
      </c>
      <c r="AJ108" s="1" t="s">
        <v>354</v>
      </c>
      <c r="AK108" s="1">
        <v>0</v>
      </c>
      <c r="AL108" s="1">
        <v>0</v>
      </c>
      <c r="AM108" s="1">
        <v>0</v>
      </c>
      <c r="AN108" s="1">
        <v>0</v>
      </c>
      <c r="AO108" s="1">
        <v>0</v>
      </c>
      <c r="AQ108" s="1" t="s">
        <v>354</v>
      </c>
      <c r="AR108" s="1">
        <v>0</v>
      </c>
      <c r="AS108" s="1">
        <v>0</v>
      </c>
      <c r="AT108" s="1">
        <v>0</v>
      </c>
      <c r="AU108" s="1">
        <v>0</v>
      </c>
      <c r="AV108" s="1">
        <v>0</v>
      </c>
      <c r="AX108" s="1" t="s">
        <v>354</v>
      </c>
      <c r="AY108" s="1">
        <v>0</v>
      </c>
      <c r="AZ108" s="1">
        <v>0</v>
      </c>
      <c r="BA108" s="1">
        <v>0</v>
      </c>
      <c r="BC108" s="1" t="s">
        <v>354</v>
      </c>
      <c r="BD108" s="1">
        <v>0</v>
      </c>
      <c r="BE108" s="1">
        <v>0</v>
      </c>
      <c r="BF108" s="1">
        <v>0</v>
      </c>
      <c r="BG108" s="1">
        <v>0</v>
      </c>
      <c r="BH108" s="1">
        <v>0</v>
      </c>
      <c r="BJ108" s="1" t="s">
        <v>354</v>
      </c>
      <c r="BK108" s="1">
        <v>0</v>
      </c>
      <c r="BL108" s="1">
        <v>0</v>
      </c>
      <c r="BM108" s="1">
        <v>0</v>
      </c>
      <c r="BN108" s="1">
        <v>0</v>
      </c>
      <c r="BO108" s="1">
        <v>0</v>
      </c>
      <c r="BQ108" s="1" t="s">
        <v>354</v>
      </c>
      <c r="BR108" s="1">
        <v>0</v>
      </c>
      <c r="BS108" s="1">
        <v>0</v>
      </c>
      <c r="BT108" s="1">
        <v>0</v>
      </c>
      <c r="BU108" s="1">
        <v>0</v>
      </c>
      <c r="BV108" s="1">
        <v>0</v>
      </c>
      <c r="BX108" s="1" t="s">
        <v>354</v>
      </c>
      <c r="BY108" s="1">
        <v>0</v>
      </c>
      <c r="BZ108" s="1">
        <v>0</v>
      </c>
      <c r="CA108" s="1">
        <v>0</v>
      </c>
      <c r="CB108" s="1">
        <v>0</v>
      </c>
      <c r="CE108" s="1" t="s">
        <v>354</v>
      </c>
      <c r="CF108" s="1">
        <v>0</v>
      </c>
      <c r="CG108" s="1">
        <v>0</v>
      </c>
      <c r="CH108" s="1">
        <v>0</v>
      </c>
      <c r="CI108" s="1">
        <v>0</v>
      </c>
      <c r="CJ108" s="1">
        <v>0</v>
      </c>
      <c r="CL108" s="1" t="s">
        <v>354</v>
      </c>
      <c r="CM108" s="1">
        <v>0</v>
      </c>
      <c r="CN108" s="1">
        <v>165022000</v>
      </c>
      <c r="CO108" s="1">
        <v>0</v>
      </c>
      <c r="CP108" s="1">
        <v>0</v>
      </c>
      <c r="CQ108" s="1">
        <v>0</v>
      </c>
      <c r="CS108" s="1" t="s">
        <v>354</v>
      </c>
      <c r="CT108" s="1">
        <v>0</v>
      </c>
      <c r="CU108" s="1">
        <v>0</v>
      </c>
      <c r="CV108" s="1">
        <v>0</v>
      </c>
      <c r="CW108" s="1">
        <v>0</v>
      </c>
      <c r="CX108" s="1">
        <v>0</v>
      </c>
    </row>
    <row r="109" spans="1:102" x14ac:dyDescent="0.15">
      <c r="A109" s="1" t="s">
        <v>355</v>
      </c>
      <c r="B109" s="1">
        <v>313400000</v>
      </c>
      <c r="C109" s="1">
        <v>336600000</v>
      </c>
      <c r="D109" s="1">
        <v>0</v>
      </c>
      <c r="E109" s="1">
        <v>0</v>
      </c>
      <c r="F109" s="1">
        <v>0</v>
      </c>
      <c r="H109" s="1" t="s">
        <v>355</v>
      </c>
      <c r="I109" s="1">
        <v>0</v>
      </c>
      <c r="J109" s="1">
        <v>0</v>
      </c>
      <c r="K109" s="1">
        <v>0</v>
      </c>
      <c r="L109" s="1">
        <v>0</v>
      </c>
      <c r="M109" s="1">
        <v>0</v>
      </c>
      <c r="O109" s="1" t="s">
        <v>355</v>
      </c>
      <c r="P109" s="1">
        <v>0</v>
      </c>
      <c r="Q109" s="1">
        <v>40963000</v>
      </c>
      <c r="R109" s="1">
        <v>0</v>
      </c>
      <c r="S109" s="1">
        <v>0</v>
      </c>
      <c r="T109" s="1">
        <v>0</v>
      </c>
      <c r="V109" s="1" t="s">
        <v>355</v>
      </c>
      <c r="W109" s="1">
        <v>134212000</v>
      </c>
      <c r="X109" s="1">
        <v>45026000</v>
      </c>
      <c r="Y109" s="1">
        <v>10506000</v>
      </c>
      <c r="Z109" s="1">
        <v>10443000</v>
      </c>
      <c r="AA109" s="1">
        <v>10313000</v>
      </c>
      <c r="AC109" s="1" t="s">
        <v>355</v>
      </c>
      <c r="AD109" s="1">
        <v>51067000</v>
      </c>
      <c r="AE109" s="1">
        <v>43623000</v>
      </c>
      <c r="AF109" s="1">
        <v>0</v>
      </c>
      <c r="AG109" s="1">
        <v>0</v>
      </c>
      <c r="AH109" s="1">
        <v>0</v>
      </c>
      <c r="AJ109" s="1" t="s">
        <v>355</v>
      </c>
      <c r="AK109" s="1">
        <v>0</v>
      </c>
      <c r="AL109" s="1">
        <v>0</v>
      </c>
      <c r="AM109" s="1">
        <v>0</v>
      </c>
      <c r="AN109" s="1">
        <v>0</v>
      </c>
      <c r="AO109" s="1">
        <v>0</v>
      </c>
      <c r="AQ109" s="1" t="s">
        <v>355</v>
      </c>
      <c r="AR109" s="1">
        <v>92000000</v>
      </c>
      <c r="AS109" s="1">
        <v>101000000</v>
      </c>
      <c r="AT109" s="1">
        <v>0</v>
      </c>
      <c r="AU109" s="1">
        <v>0</v>
      </c>
      <c r="AV109" s="1">
        <v>0</v>
      </c>
      <c r="AX109" s="1" t="s">
        <v>355</v>
      </c>
      <c r="AY109" s="1">
        <v>0</v>
      </c>
      <c r="AZ109" s="1">
        <v>22473000</v>
      </c>
      <c r="BA109" s="1">
        <v>0</v>
      </c>
      <c r="BC109" s="1" t="s">
        <v>355</v>
      </c>
      <c r="BD109" s="1">
        <v>48522000</v>
      </c>
      <c r="BE109" s="1">
        <v>57372000</v>
      </c>
      <c r="BF109" s="1">
        <v>51678000</v>
      </c>
      <c r="BG109" s="1">
        <v>1565000</v>
      </c>
      <c r="BH109" s="1">
        <v>0</v>
      </c>
      <c r="BJ109" s="1" t="s">
        <v>355</v>
      </c>
      <c r="BK109" s="1">
        <v>0</v>
      </c>
      <c r="BL109" s="1">
        <v>0</v>
      </c>
      <c r="BM109" s="1">
        <v>0</v>
      </c>
      <c r="BN109" s="1">
        <v>0</v>
      </c>
      <c r="BO109" s="1">
        <v>0</v>
      </c>
      <c r="BQ109" s="1" t="s">
        <v>355</v>
      </c>
      <c r="BR109" s="1">
        <v>0</v>
      </c>
      <c r="BS109" s="1">
        <v>7025000</v>
      </c>
      <c r="BT109" s="1">
        <v>5925000</v>
      </c>
      <c r="BU109" s="1">
        <v>0</v>
      </c>
      <c r="BV109" s="1">
        <v>0</v>
      </c>
      <c r="BX109" s="1" t="s">
        <v>355</v>
      </c>
      <c r="BY109" s="1">
        <v>47694000</v>
      </c>
      <c r="BZ109" s="1">
        <v>0</v>
      </c>
      <c r="CA109" s="1">
        <v>0</v>
      </c>
      <c r="CB109" s="1">
        <v>0</v>
      </c>
      <c r="CE109" s="1" t="s">
        <v>355</v>
      </c>
      <c r="CF109" s="1">
        <v>100495000</v>
      </c>
      <c r="CG109" s="1">
        <v>85349000</v>
      </c>
      <c r="CH109" s="1">
        <v>79473000</v>
      </c>
      <c r="CI109" s="1">
        <v>0</v>
      </c>
      <c r="CJ109" s="1">
        <v>0</v>
      </c>
      <c r="CL109" s="1" t="s">
        <v>355</v>
      </c>
      <c r="CM109" s="1">
        <v>57366000</v>
      </c>
      <c r="CN109" s="1">
        <v>58344000</v>
      </c>
      <c r="CO109" s="1">
        <v>45872000</v>
      </c>
      <c r="CP109" s="1">
        <v>10317000</v>
      </c>
      <c r="CQ109" s="1">
        <v>0</v>
      </c>
      <c r="CS109" s="1" t="s">
        <v>355</v>
      </c>
      <c r="CT109" s="1">
        <v>65438000</v>
      </c>
      <c r="CU109" s="1">
        <v>58226000</v>
      </c>
      <c r="CV109" s="1">
        <v>88918000</v>
      </c>
      <c r="CW109" s="1">
        <v>0</v>
      </c>
      <c r="CX109" s="1">
        <v>0</v>
      </c>
    </row>
    <row r="110" spans="1:102" x14ac:dyDescent="0.15">
      <c r="A110" s="1" t="s">
        <v>356</v>
      </c>
      <c r="B110" s="1">
        <v>9478000000</v>
      </c>
      <c r="C110" s="1">
        <v>7963600000</v>
      </c>
      <c r="D110" s="1">
        <v>5005900000</v>
      </c>
      <c r="E110" s="1">
        <v>4834700000</v>
      </c>
      <c r="F110" s="1">
        <v>2678700000</v>
      </c>
      <c r="H110" s="1" t="s">
        <v>356</v>
      </c>
      <c r="I110" s="1">
        <v>5120700000</v>
      </c>
      <c r="J110" s="1">
        <v>3188500000</v>
      </c>
      <c r="K110" s="1">
        <v>2563600000</v>
      </c>
      <c r="L110" s="1">
        <v>2067800000</v>
      </c>
      <c r="M110" s="1">
        <v>1668539000</v>
      </c>
      <c r="O110" s="1" t="s">
        <v>356</v>
      </c>
      <c r="P110" s="1">
        <v>2580738000</v>
      </c>
      <c r="Q110" s="1">
        <v>1860659000</v>
      </c>
      <c r="R110" s="1">
        <v>662299000</v>
      </c>
      <c r="S110" s="1">
        <v>358563000</v>
      </c>
      <c r="T110" s="1">
        <v>587177000</v>
      </c>
      <c r="V110" s="1" t="s">
        <v>356</v>
      </c>
      <c r="W110" s="1">
        <v>1556273000</v>
      </c>
      <c r="X110" s="1">
        <v>563711000</v>
      </c>
      <c r="Y110" s="1">
        <v>104996000</v>
      </c>
      <c r="Z110" s="1">
        <v>411885000</v>
      </c>
      <c r="AA110" s="1">
        <v>222977000</v>
      </c>
      <c r="AC110" s="1" t="s">
        <v>356</v>
      </c>
      <c r="AD110" s="1">
        <v>1728736000</v>
      </c>
      <c r="AE110" s="1">
        <v>1348629000</v>
      </c>
      <c r="AF110" s="1">
        <v>295604000</v>
      </c>
      <c r="AG110" s="1">
        <v>207545000</v>
      </c>
      <c r="AH110" s="1">
        <v>133067000</v>
      </c>
      <c r="AJ110" s="1" t="s">
        <v>356</v>
      </c>
      <c r="AK110" s="1">
        <v>2643100000</v>
      </c>
      <c r="AL110" s="1">
        <v>2373000000</v>
      </c>
      <c r="AM110" s="1">
        <v>2196100000</v>
      </c>
      <c r="AN110" s="1">
        <v>2055824000</v>
      </c>
      <c r="AO110" s="1">
        <v>1862803000</v>
      </c>
      <c r="AQ110" s="1" t="s">
        <v>356</v>
      </c>
      <c r="AR110" s="1">
        <v>6861000000</v>
      </c>
      <c r="AS110" s="1">
        <v>7725000000</v>
      </c>
      <c r="AT110" s="1">
        <v>10200000000</v>
      </c>
      <c r="AU110" s="1">
        <v>10736000000</v>
      </c>
      <c r="AV110" s="1">
        <v>14687000000</v>
      </c>
      <c r="AX110" s="1" t="s">
        <v>356</v>
      </c>
      <c r="AY110" s="1">
        <v>391393000</v>
      </c>
      <c r="AZ110" s="1">
        <v>841096000</v>
      </c>
      <c r="BA110" s="1">
        <v>336667000</v>
      </c>
      <c r="BC110" s="1" t="s">
        <v>356</v>
      </c>
      <c r="BD110" s="1">
        <v>377845000</v>
      </c>
      <c r="BE110" s="1">
        <v>332337000</v>
      </c>
      <c r="BF110" s="1">
        <v>288805000</v>
      </c>
      <c r="BG110" s="1">
        <v>227691000</v>
      </c>
      <c r="BH110" s="1">
        <v>193981000</v>
      </c>
      <c r="BJ110" s="1" t="s">
        <v>356</v>
      </c>
      <c r="BK110" s="1">
        <v>56222000000</v>
      </c>
      <c r="BL110" s="1">
        <v>56933000000</v>
      </c>
      <c r="BM110" s="1">
        <v>64222000000</v>
      </c>
      <c r="BN110" s="1">
        <v>65580000000</v>
      </c>
      <c r="BO110" s="1">
        <v>63681000000</v>
      </c>
      <c r="BQ110" s="1" t="s">
        <v>356</v>
      </c>
      <c r="BR110" s="1">
        <v>966690000</v>
      </c>
      <c r="BS110" s="1">
        <v>855064000</v>
      </c>
      <c r="BT110" s="1">
        <v>781034000</v>
      </c>
      <c r="BU110" s="1">
        <v>206850000</v>
      </c>
      <c r="BV110" s="1">
        <v>148611000</v>
      </c>
      <c r="BX110" s="1" t="s">
        <v>356</v>
      </c>
      <c r="BY110" s="1">
        <v>1142617000</v>
      </c>
      <c r="BZ110" s="1">
        <v>1080583000</v>
      </c>
      <c r="CA110" s="1">
        <v>2201624000</v>
      </c>
      <c r="CB110" s="1">
        <v>2167692000</v>
      </c>
      <c r="CE110" s="1" t="s">
        <v>356</v>
      </c>
      <c r="CF110" s="1">
        <v>1422006000</v>
      </c>
      <c r="CG110" s="1">
        <v>841586000</v>
      </c>
      <c r="CH110" s="1">
        <v>581745000</v>
      </c>
      <c r="CI110" s="1">
        <v>472050000</v>
      </c>
      <c r="CJ110" s="1">
        <v>259983000</v>
      </c>
      <c r="CL110" s="1" t="s">
        <v>356</v>
      </c>
      <c r="CM110" s="1">
        <v>1033506000</v>
      </c>
      <c r="CN110" s="1">
        <v>539924000</v>
      </c>
      <c r="CO110" s="1">
        <v>459707000</v>
      </c>
      <c r="CP110" s="1">
        <v>338849000</v>
      </c>
      <c r="CQ110" s="1">
        <v>536002000</v>
      </c>
      <c r="CS110" s="1" t="s">
        <v>356</v>
      </c>
      <c r="CT110" s="1">
        <v>1689648000</v>
      </c>
      <c r="CU110" s="1">
        <v>2111928000</v>
      </c>
      <c r="CV110" s="1">
        <v>2188820000</v>
      </c>
      <c r="CW110" s="1">
        <v>2045684000</v>
      </c>
      <c r="CX110" s="1">
        <v>1587265000</v>
      </c>
    </row>
    <row r="111" spans="1:102" x14ac:dyDescent="0.15">
      <c r="A111" s="1" t="s">
        <v>357</v>
      </c>
      <c r="B111" s="1">
        <v>0</v>
      </c>
      <c r="C111" s="1">
        <v>0</v>
      </c>
      <c r="D111" s="1">
        <v>0</v>
      </c>
      <c r="E111" s="1">
        <v>0</v>
      </c>
      <c r="F111" s="1">
        <v>0</v>
      </c>
      <c r="H111" s="1" t="s">
        <v>357</v>
      </c>
      <c r="I111" s="1">
        <v>0</v>
      </c>
      <c r="J111" s="1">
        <v>0</v>
      </c>
      <c r="K111" s="1">
        <v>0</v>
      </c>
      <c r="L111" s="1">
        <v>0</v>
      </c>
      <c r="M111" s="1">
        <v>0</v>
      </c>
      <c r="O111" s="1" t="s">
        <v>357</v>
      </c>
      <c r="P111" s="1">
        <v>0</v>
      </c>
      <c r="Q111" s="1">
        <v>0</v>
      </c>
      <c r="R111" s="1">
        <v>0</v>
      </c>
      <c r="S111" s="1">
        <v>0</v>
      </c>
      <c r="T111" s="1">
        <v>0</v>
      </c>
      <c r="V111" s="1" t="s">
        <v>357</v>
      </c>
      <c r="W111" s="1">
        <v>0</v>
      </c>
      <c r="X111" s="1">
        <v>0</v>
      </c>
      <c r="Y111" s="1">
        <v>0</v>
      </c>
      <c r="Z111" s="1">
        <v>0</v>
      </c>
      <c r="AA111" s="1">
        <v>0</v>
      </c>
      <c r="AC111" s="1" t="s">
        <v>357</v>
      </c>
      <c r="AD111" s="1">
        <v>0</v>
      </c>
      <c r="AE111" s="1">
        <v>0</v>
      </c>
      <c r="AF111" s="1">
        <v>0</v>
      </c>
      <c r="AG111" s="1">
        <v>0</v>
      </c>
      <c r="AH111" s="1">
        <v>200977000</v>
      </c>
      <c r="AJ111" s="1" t="s">
        <v>357</v>
      </c>
      <c r="AK111" s="1">
        <v>0</v>
      </c>
      <c r="AL111" s="1">
        <v>0</v>
      </c>
      <c r="AM111" s="1">
        <v>0</v>
      </c>
      <c r="AN111" s="1">
        <v>0</v>
      </c>
      <c r="AO111" s="1">
        <v>0</v>
      </c>
      <c r="AQ111" s="1" t="s">
        <v>357</v>
      </c>
      <c r="AR111" s="1">
        <v>0</v>
      </c>
      <c r="AS111" s="1">
        <v>0</v>
      </c>
      <c r="AT111" s="1">
        <v>0</v>
      </c>
      <c r="AU111" s="1">
        <v>0</v>
      </c>
      <c r="AV111" s="1">
        <v>0</v>
      </c>
      <c r="AX111" s="1" t="s">
        <v>357</v>
      </c>
      <c r="AY111" s="1">
        <v>0</v>
      </c>
      <c r="AZ111" s="1">
        <v>0</v>
      </c>
      <c r="BA111" s="1">
        <v>0</v>
      </c>
      <c r="BC111" s="1" t="s">
        <v>357</v>
      </c>
      <c r="BD111" s="1">
        <v>0</v>
      </c>
      <c r="BE111" s="1">
        <v>0</v>
      </c>
      <c r="BF111" s="1">
        <v>0</v>
      </c>
      <c r="BG111" s="1">
        <v>0</v>
      </c>
      <c r="BH111" s="1">
        <v>0</v>
      </c>
      <c r="BJ111" s="1" t="s">
        <v>357</v>
      </c>
      <c r="BK111" s="1">
        <v>0</v>
      </c>
      <c r="BL111" s="1">
        <v>0</v>
      </c>
      <c r="BM111" s="1">
        <v>0</v>
      </c>
      <c r="BN111" s="1">
        <v>0</v>
      </c>
      <c r="BO111" s="1">
        <v>0</v>
      </c>
      <c r="BQ111" s="1" t="s">
        <v>357</v>
      </c>
      <c r="BR111" s="1">
        <v>0</v>
      </c>
      <c r="BS111" s="1">
        <v>0</v>
      </c>
      <c r="BT111" s="1">
        <v>0</v>
      </c>
      <c r="BU111" s="1">
        <v>0</v>
      </c>
      <c r="BV111" s="1">
        <v>0</v>
      </c>
      <c r="BX111" s="1" t="s">
        <v>357</v>
      </c>
      <c r="BY111" s="1">
        <v>0</v>
      </c>
      <c r="BZ111" s="1">
        <v>0</v>
      </c>
      <c r="CA111" s="1">
        <v>0</v>
      </c>
      <c r="CB111" s="1">
        <v>0</v>
      </c>
      <c r="CE111" s="1" t="s">
        <v>357</v>
      </c>
      <c r="CF111" s="1">
        <v>0</v>
      </c>
      <c r="CG111" s="1">
        <v>0</v>
      </c>
      <c r="CH111" s="1">
        <v>0</v>
      </c>
      <c r="CI111" s="1">
        <v>0</v>
      </c>
      <c r="CJ111" s="1">
        <v>0</v>
      </c>
      <c r="CL111" s="1" t="s">
        <v>357</v>
      </c>
      <c r="CM111" s="1">
        <v>0</v>
      </c>
      <c r="CN111" s="1">
        <v>0</v>
      </c>
      <c r="CO111" s="1">
        <v>0</v>
      </c>
      <c r="CP111" s="1">
        <v>0</v>
      </c>
      <c r="CQ111" s="1">
        <v>0</v>
      </c>
      <c r="CS111" s="1" t="s">
        <v>357</v>
      </c>
      <c r="CT111" s="1">
        <v>419404000</v>
      </c>
      <c r="CU111" s="1">
        <v>401050000</v>
      </c>
      <c r="CV111" s="1">
        <v>0</v>
      </c>
      <c r="CW111" s="1">
        <v>0</v>
      </c>
      <c r="CX111" s="1">
        <v>0</v>
      </c>
    </row>
    <row r="112" spans="1:102" x14ac:dyDescent="0.15">
      <c r="A112" s="1" t="s">
        <v>358</v>
      </c>
      <c r="B112" s="1">
        <v>2311200000</v>
      </c>
      <c r="C112" s="1">
        <v>2259200000</v>
      </c>
      <c r="D112" s="1">
        <v>2490900000</v>
      </c>
      <c r="E112" s="1">
        <v>1967400000</v>
      </c>
      <c r="F112" s="1">
        <v>1599700000</v>
      </c>
      <c r="H112" s="1" t="s">
        <v>358</v>
      </c>
      <c r="I112" s="1">
        <v>200000</v>
      </c>
      <c r="J112" s="1">
        <v>200000</v>
      </c>
      <c r="K112" s="1">
        <v>200000</v>
      </c>
      <c r="L112" s="1">
        <v>200000</v>
      </c>
      <c r="M112" s="1">
        <v>168000</v>
      </c>
      <c r="O112" s="1" t="s">
        <v>358</v>
      </c>
      <c r="P112" s="1">
        <v>115000</v>
      </c>
      <c r="Q112" s="1">
        <v>112000</v>
      </c>
      <c r="R112" s="1">
        <v>106000</v>
      </c>
      <c r="S112" s="1">
        <v>90000</v>
      </c>
      <c r="T112" s="1">
        <v>22000</v>
      </c>
      <c r="V112" s="1" t="s">
        <v>358</v>
      </c>
      <c r="W112" s="1">
        <v>321000</v>
      </c>
      <c r="X112" s="1">
        <v>304000</v>
      </c>
      <c r="Y112" s="1">
        <v>294000</v>
      </c>
      <c r="Z112" s="1">
        <v>85000</v>
      </c>
      <c r="AA112" s="1">
        <v>79000</v>
      </c>
      <c r="AC112" s="1" t="s">
        <v>358</v>
      </c>
      <c r="AD112" s="1">
        <v>139000</v>
      </c>
      <c r="AE112" s="1">
        <v>133000</v>
      </c>
      <c r="AF112" s="1">
        <v>127000</v>
      </c>
      <c r="AG112" s="1">
        <v>119000</v>
      </c>
      <c r="AH112" s="1">
        <v>18000</v>
      </c>
      <c r="AJ112" s="1" t="s">
        <v>358</v>
      </c>
      <c r="AK112" s="1">
        <v>800000</v>
      </c>
      <c r="AL112" s="1">
        <v>800000</v>
      </c>
      <c r="AM112" s="1">
        <v>800000</v>
      </c>
      <c r="AN112" s="1">
        <v>774000</v>
      </c>
      <c r="AO112" s="1">
        <v>774000</v>
      </c>
      <c r="AQ112" s="1" t="s">
        <v>358</v>
      </c>
      <c r="AR112" s="1">
        <v>2229000000</v>
      </c>
      <c r="AS112" s="1">
        <v>3356000000</v>
      </c>
      <c r="AT112" s="1">
        <v>4812000000</v>
      </c>
      <c r="AU112" s="1">
        <v>4691000000</v>
      </c>
      <c r="AV112" s="1">
        <v>4236000000</v>
      </c>
      <c r="AX112" s="1" t="s">
        <v>358</v>
      </c>
      <c r="AY112" s="1">
        <v>27000</v>
      </c>
      <c r="AZ112" s="1">
        <v>2000</v>
      </c>
      <c r="BA112" s="1">
        <v>1000</v>
      </c>
      <c r="BC112" s="1" t="s">
        <v>358</v>
      </c>
      <c r="BD112" s="1">
        <v>39000</v>
      </c>
      <c r="BE112" s="1">
        <v>39000</v>
      </c>
      <c r="BF112" s="1">
        <v>39000</v>
      </c>
      <c r="BG112" s="1">
        <v>39000</v>
      </c>
      <c r="BH112" s="1">
        <v>39000</v>
      </c>
      <c r="BJ112" s="1" t="s">
        <v>358</v>
      </c>
      <c r="BK112" s="1">
        <v>42346000000</v>
      </c>
      <c r="BL112" s="1">
        <v>41202000000</v>
      </c>
      <c r="BM112" s="1">
        <v>40266000000</v>
      </c>
      <c r="BN112" s="1">
        <v>42820000000</v>
      </c>
      <c r="BO112" s="1">
        <v>45253000000</v>
      </c>
      <c r="BQ112" s="1" t="s">
        <v>358</v>
      </c>
      <c r="BR112" s="1">
        <v>104000</v>
      </c>
      <c r="BS112" s="1">
        <v>101000</v>
      </c>
      <c r="BT112" s="1">
        <v>99000</v>
      </c>
      <c r="BU112" s="1">
        <v>95000</v>
      </c>
      <c r="BV112" s="1">
        <v>91000</v>
      </c>
      <c r="BX112" s="1" t="s">
        <v>358</v>
      </c>
      <c r="BY112" s="1">
        <v>283000</v>
      </c>
      <c r="BZ112" s="1">
        <v>281000</v>
      </c>
      <c r="CA112" s="1">
        <v>0</v>
      </c>
      <c r="CB112" s="1">
        <v>0</v>
      </c>
      <c r="CE112" s="1" t="s">
        <v>358</v>
      </c>
      <c r="CF112" s="1">
        <v>577000</v>
      </c>
      <c r="CG112" s="1">
        <v>522000</v>
      </c>
      <c r="CH112" s="1">
        <v>499000</v>
      </c>
      <c r="CI112" s="1">
        <v>476000</v>
      </c>
      <c r="CJ112" s="1">
        <v>441000</v>
      </c>
      <c r="CL112" s="1" t="s">
        <v>358</v>
      </c>
      <c r="CM112" s="1">
        <v>1089000</v>
      </c>
      <c r="CN112" s="1">
        <v>1037000</v>
      </c>
      <c r="CO112" s="1">
        <v>986000</v>
      </c>
      <c r="CP112" s="1">
        <v>931000</v>
      </c>
      <c r="CQ112" s="1">
        <v>246000</v>
      </c>
      <c r="CS112" s="1" t="s">
        <v>358</v>
      </c>
      <c r="CT112" s="1">
        <v>23000</v>
      </c>
      <c r="CU112" s="1">
        <v>24000</v>
      </c>
      <c r="CV112" s="1">
        <v>22000</v>
      </c>
      <c r="CW112" s="1">
        <v>20000</v>
      </c>
      <c r="CX112" s="1">
        <v>19000</v>
      </c>
    </row>
    <row r="113" spans="1:102" x14ac:dyDescent="0.15">
      <c r="A113" s="1" t="s">
        <v>359</v>
      </c>
      <c r="B113" s="1">
        <v>-1666800000</v>
      </c>
      <c r="C113" s="1">
        <v>-1167900000</v>
      </c>
      <c r="D113" s="1">
        <v>-900900000</v>
      </c>
      <c r="E113" s="1">
        <v>-984600000</v>
      </c>
      <c r="F113" s="1">
        <v>-836700000</v>
      </c>
      <c r="H113" s="1" t="s">
        <v>359</v>
      </c>
      <c r="I113" s="1">
        <v>-467900000</v>
      </c>
      <c r="J113" s="1">
        <v>-352100000</v>
      </c>
      <c r="K113" s="1">
        <v>140300000</v>
      </c>
      <c r="L113" s="1">
        <v>-57500000</v>
      </c>
      <c r="M113" s="1">
        <v>-319580000</v>
      </c>
      <c r="O113" s="1" t="s">
        <v>359</v>
      </c>
      <c r="P113" s="1">
        <v>-964918000</v>
      </c>
      <c r="Q113" s="1">
        <v>-730116000</v>
      </c>
      <c r="R113" s="1">
        <v>-637487000</v>
      </c>
      <c r="S113" s="1">
        <v>-529488000</v>
      </c>
      <c r="T113" s="1">
        <v>-378948000</v>
      </c>
      <c r="V113" s="1" t="s">
        <v>359</v>
      </c>
      <c r="W113" s="1">
        <v>-680829000</v>
      </c>
      <c r="X113" s="1">
        <v>-420520000</v>
      </c>
      <c r="Y113" s="1">
        <v>-301706000</v>
      </c>
      <c r="Z113" s="1">
        <v>-195878000</v>
      </c>
      <c r="AA113" s="1">
        <v>-108714000</v>
      </c>
      <c r="AC113" s="1" t="s">
        <v>359</v>
      </c>
      <c r="AD113" s="1">
        <v>-601600000</v>
      </c>
      <c r="AE113" s="1">
        <v>-339571000</v>
      </c>
      <c r="AF113" s="1">
        <v>-224455000</v>
      </c>
      <c r="AG113" s="1">
        <v>-196100000</v>
      </c>
      <c r="AH113" s="1">
        <v>-162016000</v>
      </c>
      <c r="AJ113" s="1" t="s">
        <v>359</v>
      </c>
      <c r="AK113" s="1">
        <v>11530900000</v>
      </c>
      <c r="AL113" s="1">
        <v>10715300000</v>
      </c>
      <c r="AM113" s="1">
        <v>9868700000</v>
      </c>
      <c r="AN113" s="1">
        <v>9043014000</v>
      </c>
      <c r="AO113" s="1">
        <v>8203035000</v>
      </c>
      <c r="AQ113" s="1" t="s">
        <v>359</v>
      </c>
      <c r="AR113" s="1">
        <v>-2776000000</v>
      </c>
      <c r="AS113" s="1">
        <v>-3330000000</v>
      </c>
      <c r="AT113" s="1">
        <v>328000000</v>
      </c>
      <c r="AU113" s="1">
        <v>-761000000</v>
      </c>
      <c r="AV113" s="1">
        <v>-761000000</v>
      </c>
      <c r="AX113" s="1" t="s">
        <v>359</v>
      </c>
      <c r="AY113" s="1">
        <v>-621673000</v>
      </c>
      <c r="AZ113" s="1">
        <v>-350572000</v>
      </c>
      <c r="BA113" s="1">
        <v>-232999000</v>
      </c>
      <c r="BC113" s="1" t="s">
        <v>359</v>
      </c>
      <c r="BD113" s="1">
        <v>-41655000</v>
      </c>
      <c r="BE113" s="1">
        <v>3568000</v>
      </c>
      <c r="BF113" s="1">
        <v>23194000</v>
      </c>
      <c r="BG113" s="1">
        <v>27964000</v>
      </c>
      <c r="BH113" s="1">
        <v>39924000</v>
      </c>
      <c r="BJ113" s="1" t="s">
        <v>359</v>
      </c>
      <c r="BK113" s="1">
        <v>-654000000</v>
      </c>
      <c r="BL113" s="1">
        <v>-2763000000</v>
      </c>
      <c r="BM113" s="1">
        <v>-5903000000</v>
      </c>
      <c r="BN113" s="1">
        <v>1233000000</v>
      </c>
      <c r="BO113" s="1">
        <v>20838000000</v>
      </c>
      <c r="BQ113" s="1" t="s">
        <v>359</v>
      </c>
      <c r="BR113" s="1">
        <v>137074000</v>
      </c>
      <c r="BS113" s="1">
        <v>221020000</v>
      </c>
      <c r="BT113" s="1">
        <v>226778000</v>
      </c>
      <c r="BU113" s="1">
        <v>163714000</v>
      </c>
      <c r="BV113" s="1">
        <v>103893000</v>
      </c>
      <c r="BX113" s="1" t="s">
        <v>359</v>
      </c>
      <c r="BY113" s="1">
        <v>-513799000</v>
      </c>
      <c r="BZ113" s="1">
        <v>-594026000</v>
      </c>
      <c r="CA113" s="1">
        <v>-176002000</v>
      </c>
      <c r="CB113" s="1">
        <v>-59808000</v>
      </c>
      <c r="CE113" s="1" t="s">
        <v>359</v>
      </c>
      <c r="CF113" s="1">
        <v>-736028000</v>
      </c>
      <c r="CG113" s="1">
        <v>-617279000</v>
      </c>
      <c r="CH113" s="1">
        <v>-518430000</v>
      </c>
      <c r="CI113" s="1">
        <v>-464585000</v>
      </c>
      <c r="CJ113" s="1">
        <v>-434913000</v>
      </c>
      <c r="CL113" s="1" t="s">
        <v>359</v>
      </c>
      <c r="CM113" s="1">
        <v>-654529000</v>
      </c>
      <c r="CN113" s="1">
        <v>0</v>
      </c>
      <c r="CO113" s="1">
        <v>-565121000</v>
      </c>
      <c r="CP113" s="1">
        <v>-466108000</v>
      </c>
      <c r="CQ113" s="1">
        <v>-392587000</v>
      </c>
      <c r="CS113" s="1" t="s">
        <v>359</v>
      </c>
      <c r="CT113" s="1">
        <v>-1895625000</v>
      </c>
      <c r="CU113" s="1">
        <v>-2814198000</v>
      </c>
      <c r="CV113" s="1">
        <v>-2606895000</v>
      </c>
      <c r="CW113" s="1">
        <v>-2349486000</v>
      </c>
      <c r="CX113" s="1">
        <v>-1993763000</v>
      </c>
    </row>
    <row r="114" spans="1:102" x14ac:dyDescent="0.15">
      <c r="A114" s="1" t="s">
        <v>360</v>
      </c>
      <c r="B114" s="1">
        <v>-9900000</v>
      </c>
      <c r="C114" s="1">
        <v>11000000</v>
      </c>
      <c r="D114" s="1">
        <v>-4000000</v>
      </c>
      <c r="E114" s="1">
        <v>-16000000</v>
      </c>
      <c r="F114" s="1">
        <v>-3000000</v>
      </c>
      <c r="H114" s="1" t="s">
        <v>360</v>
      </c>
      <c r="I114" s="1">
        <v>-4800000</v>
      </c>
      <c r="J114" s="1">
        <v>700000</v>
      </c>
      <c r="K114" s="1">
        <v>1100000</v>
      </c>
      <c r="L114" s="1">
        <v>-800000</v>
      </c>
      <c r="M114" s="1">
        <v>-847000</v>
      </c>
      <c r="O114" s="1" t="s">
        <v>360</v>
      </c>
      <c r="P114" s="1">
        <v>-1240000</v>
      </c>
      <c r="Q114" s="1">
        <v>2319000</v>
      </c>
      <c r="R114" s="1">
        <v>1009000</v>
      </c>
      <c r="S114" s="1">
        <v>98000</v>
      </c>
      <c r="T114" s="1">
        <v>970000</v>
      </c>
      <c r="V114" s="1" t="s">
        <v>360</v>
      </c>
      <c r="W114" s="1">
        <v>-2645000</v>
      </c>
      <c r="X114" s="1">
        <v>163000</v>
      </c>
      <c r="Y114" s="1">
        <v>-67189000</v>
      </c>
      <c r="Z114" s="1">
        <v>-39899000</v>
      </c>
      <c r="AA114" s="1">
        <v>-27736000</v>
      </c>
      <c r="AC114" s="1" t="s">
        <v>360</v>
      </c>
      <c r="AD114" s="1">
        <v>-650000</v>
      </c>
      <c r="AE114" s="1">
        <v>463000</v>
      </c>
      <c r="AF114" s="1">
        <v>268000</v>
      </c>
      <c r="AG114" s="1">
        <v>-124000</v>
      </c>
      <c r="AH114" s="1">
        <v>-17304000</v>
      </c>
      <c r="AJ114" s="1" t="s">
        <v>360</v>
      </c>
      <c r="AK114" s="1">
        <v>-600000</v>
      </c>
      <c r="AL114" s="1">
        <v>40700000</v>
      </c>
      <c r="AM114" s="1">
        <v>21700000</v>
      </c>
      <c r="AN114" s="1">
        <v>-24497000</v>
      </c>
      <c r="AO114" s="1">
        <v>-15634000</v>
      </c>
      <c r="AQ114" s="1" t="s">
        <v>360</v>
      </c>
      <c r="AR114" s="1">
        <v>47000000</v>
      </c>
      <c r="AS114" s="1">
        <v>-16000000</v>
      </c>
      <c r="AT114" s="1">
        <v>-7000000</v>
      </c>
      <c r="AU114" s="1">
        <v>4000000</v>
      </c>
      <c r="AV114" s="1">
        <v>12000000</v>
      </c>
      <c r="AX114" s="1" t="s">
        <v>360</v>
      </c>
      <c r="AY114" s="1">
        <v>454000</v>
      </c>
      <c r="AZ114" s="1">
        <v>165000</v>
      </c>
      <c r="BA114" s="1">
        <v>-201000</v>
      </c>
      <c r="BC114" s="1" t="s">
        <v>360</v>
      </c>
      <c r="BD114" s="1">
        <v>1007000</v>
      </c>
      <c r="BE114" s="1">
        <v>-484000</v>
      </c>
      <c r="BF114" s="1">
        <v>1000000</v>
      </c>
      <c r="BG114" s="1">
        <v>-1000000</v>
      </c>
      <c r="BH114" s="1">
        <v>-1000000</v>
      </c>
      <c r="BJ114" s="1" t="s">
        <v>360</v>
      </c>
      <c r="BK114" s="1">
        <v>-417000000</v>
      </c>
      <c r="BL114" s="1">
        <v>-519000000</v>
      </c>
      <c r="BM114" s="1">
        <v>-792000000</v>
      </c>
      <c r="BN114" s="1">
        <v>-849000000</v>
      </c>
      <c r="BO114" s="1">
        <v>46000000</v>
      </c>
      <c r="BQ114" s="1" t="s">
        <v>360</v>
      </c>
      <c r="BR114" s="1">
        <v>397000</v>
      </c>
      <c r="BS114" s="1">
        <v>4175000</v>
      </c>
      <c r="BT114" s="1">
        <v>818000</v>
      </c>
      <c r="BU114" s="1">
        <v>-939000</v>
      </c>
      <c r="BV114" s="1">
        <v>107000</v>
      </c>
      <c r="BX114" s="1" t="s">
        <v>360</v>
      </c>
      <c r="BY114" s="1">
        <v>-26211000</v>
      </c>
      <c r="BZ114" s="1">
        <v>-18105000</v>
      </c>
      <c r="CA114" s="1">
        <v>-29710000</v>
      </c>
      <c r="CB114" s="1">
        <v>-25798000</v>
      </c>
      <c r="CE114" s="1" t="s">
        <v>360</v>
      </c>
      <c r="CF114" s="1">
        <v>-812000</v>
      </c>
      <c r="CG114" s="1">
        <v>454000</v>
      </c>
      <c r="CH114" s="1">
        <v>-14008000</v>
      </c>
      <c r="CI114" s="1">
        <v>-26218000</v>
      </c>
      <c r="CJ114" s="1">
        <v>-20729000</v>
      </c>
      <c r="CL114" s="1" t="s">
        <v>360</v>
      </c>
      <c r="CM114" s="1">
        <v>-306000</v>
      </c>
      <c r="CN114" s="1">
        <v>10000</v>
      </c>
      <c r="CO114" s="1">
        <v>50000</v>
      </c>
      <c r="CP114" s="1">
        <v>-13186000</v>
      </c>
      <c r="CQ114" s="1">
        <v>-8728000</v>
      </c>
      <c r="CS114" s="1" t="s">
        <v>360</v>
      </c>
      <c r="CT114" s="1">
        <v>-2172000</v>
      </c>
      <c r="CU114" s="1">
        <v>3834000</v>
      </c>
      <c r="CV114" s="1">
        <v>1180000</v>
      </c>
      <c r="CW114" s="1">
        <v>-2299000</v>
      </c>
      <c r="CX114" s="1">
        <v>-2881000</v>
      </c>
    </row>
    <row r="115" spans="1:102" x14ac:dyDescent="0.15">
      <c r="A115" s="1" t="s">
        <v>361</v>
      </c>
      <c r="B115" s="1">
        <v>129100000</v>
      </c>
      <c r="C115" s="1">
        <v>-500000</v>
      </c>
      <c r="D115" s="1">
        <v>300000</v>
      </c>
      <c r="E115" s="1">
        <v>21500000</v>
      </c>
      <c r="F115" s="1">
        <v>-400000</v>
      </c>
      <c r="H115" s="1" t="s">
        <v>361</v>
      </c>
      <c r="I115" s="1">
        <v>0</v>
      </c>
      <c r="J115" s="1">
        <v>1207200000</v>
      </c>
      <c r="K115" s="1">
        <v>1180300000</v>
      </c>
      <c r="L115" s="1">
        <v>1068300000</v>
      </c>
      <c r="M115" s="1">
        <v>909636000</v>
      </c>
      <c r="O115" s="1" t="s">
        <v>361</v>
      </c>
      <c r="P115" s="1">
        <v>2003686000</v>
      </c>
      <c r="Q115" s="1">
        <v>1598259000</v>
      </c>
      <c r="R115" s="1">
        <v>1378479000</v>
      </c>
      <c r="S115" s="1">
        <v>603956000</v>
      </c>
      <c r="T115" s="1">
        <v>8482000</v>
      </c>
      <c r="V115" s="1" t="s">
        <v>361</v>
      </c>
      <c r="W115" s="1">
        <v>0</v>
      </c>
      <c r="X115" s="1">
        <v>1236993000</v>
      </c>
      <c r="Y115" s="1">
        <v>1094429000</v>
      </c>
      <c r="Z115" s="1">
        <v>122187000</v>
      </c>
      <c r="AA115" s="1">
        <v>76537000</v>
      </c>
      <c r="AC115" s="1" t="s">
        <v>361</v>
      </c>
      <c r="AD115" s="1">
        <v>1131006000</v>
      </c>
      <c r="AE115" s="1">
        <v>823804000</v>
      </c>
      <c r="AF115" s="1">
        <v>532618000</v>
      </c>
      <c r="AG115" s="1">
        <v>436341000</v>
      </c>
      <c r="AH115" s="1">
        <v>28160000</v>
      </c>
      <c r="AJ115" s="1" t="s">
        <v>361</v>
      </c>
      <c r="AK115" s="1">
        <v>0</v>
      </c>
      <c r="AL115" s="1">
        <v>-7290600000</v>
      </c>
      <c r="AM115" s="1">
        <v>-6322400000</v>
      </c>
      <c r="AN115" s="1">
        <v>-5246902000</v>
      </c>
      <c r="AO115" s="1">
        <v>-4588052000</v>
      </c>
      <c r="AQ115" s="1" t="s">
        <v>361</v>
      </c>
      <c r="AR115" s="1">
        <v>0</v>
      </c>
      <c r="AS115" s="1">
        <v>0</v>
      </c>
      <c r="AT115" s="1">
        <v>605000000</v>
      </c>
      <c r="AU115" s="1">
        <v>1089000000</v>
      </c>
      <c r="AV115" s="1">
        <v>0</v>
      </c>
      <c r="AX115" s="1" t="s">
        <v>361</v>
      </c>
      <c r="AY115" s="1">
        <v>2271980000</v>
      </c>
      <c r="AZ115" s="1">
        <v>29869000</v>
      </c>
      <c r="BA115" s="1">
        <v>8986000</v>
      </c>
      <c r="BC115" s="1" t="s">
        <v>361</v>
      </c>
      <c r="BD115" s="1">
        <v>477323000</v>
      </c>
      <c r="BE115" s="1">
        <v>401359000</v>
      </c>
      <c r="BF115" s="1">
        <v>362570000</v>
      </c>
      <c r="BG115" s="1">
        <v>330986000</v>
      </c>
      <c r="BH115" s="1">
        <v>304581000</v>
      </c>
      <c r="BJ115" s="1" t="s">
        <v>361</v>
      </c>
      <c r="BK115" s="1">
        <v>0</v>
      </c>
      <c r="BL115" s="1">
        <v>0</v>
      </c>
      <c r="BM115" s="1">
        <v>0</v>
      </c>
      <c r="BN115" s="1">
        <v>0</v>
      </c>
      <c r="BO115" s="1">
        <v>0</v>
      </c>
      <c r="BQ115" s="1" t="s">
        <v>361</v>
      </c>
      <c r="BR115" s="1">
        <v>588937000</v>
      </c>
      <c r="BS115" s="1">
        <v>481992000</v>
      </c>
      <c r="BT115" s="1">
        <v>396437000</v>
      </c>
      <c r="BU115" s="1">
        <v>303900000</v>
      </c>
      <c r="BV115" s="1">
        <v>249874000</v>
      </c>
      <c r="BX115" s="1" t="s">
        <v>361</v>
      </c>
      <c r="BY115" s="1">
        <v>1653328000</v>
      </c>
      <c r="BZ115" s="1">
        <v>1573347000</v>
      </c>
      <c r="CA115" s="1">
        <v>0</v>
      </c>
      <c r="CB115" s="1">
        <v>0</v>
      </c>
      <c r="CE115" s="1" t="s">
        <v>361</v>
      </c>
      <c r="CF115" s="1">
        <v>0</v>
      </c>
      <c r="CG115" s="1">
        <v>687839000</v>
      </c>
      <c r="CH115" s="1">
        <v>615107000</v>
      </c>
      <c r="CI115" s="1">
        <v>577646000</v>
      </c>
      <c r="CJ115" s="1">
        <v>479354000</v>
      </c>
      <c r="CL115" s="1" t="s">
        <v>361</v>
      </c>
      <c r="CM115" s="1">
        <v>0</v>
      </c>
      <c r="CN115" s="1">
        <v>149618000</v>
      </c>
      <c r="CO115" s="1">
        <v>662990000</v>
      </c>
      <c r="CP115" s="1">
        <v>600126000</v>
      </c>
      <c r="CQ115" s="1">
        <v>29404000</v>
      </c>
      <c r="CS115" s="1" t="s">
        <v>361</v>
      </c>
      <c r="CT115" s="1">
        <v>3431444000</v>
      </c>
      <c r="CU115" s="1">
        <v>3543244000</v>
      </c>
      <c r="CV115" s="1">
        <v>0</v>
      </c>
      <c r="CW115" s="1">
        <v>0</v>
      </c>
      <c r="CX115" s="1">
        <v>0</v>
      </c>
    </row>
    <row r="116" spans="1:102" x14ac:dyDescent="0.15">
      <c r="A116" s="1" t="s">
        <v>362</v>
      </c>
      <c r="B116" s="1">
        <v>763600000</v>
      </c>
      <c r="C116" s="1">
        <v>1101800000</v>
      </c>
      <c r="D116" s="1">
        <v>1586300000</v>
      </c>
      <c r="E116" s="1">
        <v>988300000</v>
      </c>
      <c r="F116" s="1">
        <v>759600000</v>
      </c>
      <c r="H116" s="1" t="s">
        <v>362</v>
      </c>
      <c r="I116" s="1">
        <v>781700000</v>
      </c>
      <c r="J116" s="1">
        <v>856000000</v>
      </c>
      <c r="K116" s="1">
        <v>1321900000</v>
      </c>
      <c r="L116" s="1">
        <v>1010200000</v>
      </c>
      <c r="M116" s="1">
        <v>589377000</v>
      </c>
      <c r="O116" s="1" t="s">
        <v>362</v>
      </c>
      <c r="P116" s="1">
        <v>1037643000</v>
      </c>
      <c r="Q116" s="1">
        <v>870574000</v>
      </c>
      <c r="R116" s="1">
        <v>742107000</v>
      </c>
      <c r="S116" s="1">
        <v>74656000</v>
      </c>
      <c r="T116" s="1">
        <v>-369474000</v>
      </c>
      <c r="V116" s="1" t="s">
        <v>362</v>
      </c>
      <c r="W116" s="1">
        <v>815798000</v>
      </c>
      <c r="X116" s="1">
        <v>816940000</v>
      </c>
      <c r="Y116" s="1">
        <v>725828000</v>
      </c>
      <c r="Z116" s="1">
        <v>-113505000</v>
      </c>
      <c r="AA116" s="1">
        <v>-59834000</v>
      </c>
      <c r="AC116" s="1" t="s">
        <v>362</v>
      </c>
      <c r="AD116" s="1">
        <v>528895000</v>
      </c>
      <c r="AE116" s="1">
        <v>484829000</v>
      </c>
      <c r="AF116" s="1">
        <v>308558000</v>
      </c>
      <c r="AG116" s="1">
        <v>240236000</v>
      </c>
      <c r="AH116" s="1">
        <v>49835000</v>
      </c>
      <c r="AJ116" s="1" t="s">
        <v>362</v>
      </c>
      <c r="AK116" s="1">
        <v>3257100000</v>
      </c>
      <c r="AL116" s="1">
        <v>3466200000</v>
      </c>
      <c r="AM116" s="1">
        <v>3568800000</v>
      </c>
      <c r="AN116" s="1">
        <v>3772389000</v>
      </c>
      <c r="AO116" s="1">
        <v>3600123000</v>
      </c>
      <c r="AQ116" s="1" t="s">
        <v>362</v>
      </c>
      <c r="AR116" s="1">
        <v>-500000000</v>
      </c>
      <c r="AS116" s="1">
        <v>10000000</v>
      </c>
      <c r="AT116" s="1">
        <v>5738000000</v>
      </c>
      <c r="AU116" s="1">
        <v>5023000000</v>
      </c>
      <c r="AV116" s="1">
        <v>3487000000</v>
      </c>
      <c r="AX116" s="1" t="s">
        <v>362</v>
      </c>
      <c r="AY116" s="1">
        <v>1650788000</v>
      </c>
      <c r="AZ116" s="1">
        <v>-320536000</v>
      </c>
      <c r="BA116" s="1">
        <v>-224213000</v>
      </c>
      <c r="BC116" s="1" t="s">
        <v>362</v>
      </c>
      <c r="BD116" s="1">
        <v>436714000</v>
      </c>
      <c r="BE116" s="1">
        <v>404482000</v>
      </c>
      <c r="BF116" s="1">
        <v>386803000</v>
      </c>
      <c r="BG116" s="1">
        <v>357989000</v>
      </c>
      <c r="BH116" s="1">
        <v>343544000</v>
      </c>
      <c r="BJ116" s="1" t="s">
        <v>362</v>
      </c>
      <c r="BK116" s="1">
        <v>41275000000</v>
      </c>
      <c r="BL116" s="1">
        <v>37920000000</v>
      </c>
      <c r="BM116" s="1">
        <v>33571000000</v>
      </c>
      <c r="BN116" s="1">
        <v>43204000000</v>
      </c>
      <c r="BO116" s="1">
        <v>66137000000</v>
      </c>
      <c r="BQ116" s="1" t="s">
        <v>362</v>
      </c>
      <c r="BR116" s="1">
        <v>726512000</v>
      </c>
      <c r="BS116" s="1">
        <v>707288000</v>
      </c>
      <c r="BT116" s="1">
        <v>624132000</v>
      </c>
      <c r="BU116" s="1">
        <v>466770000</v>
      </c>
      <c r="BV116" s="1">
        <v>353965000</v>
      </c>
      <c r="BX116" s="1" t="s">
        <v>362</v>
      </c>
      <c r="BY116" s="1">
        <v>1113601000</v>
      </c>
      <c r="BZ116" s="1">
        <v>961497000</v>
      </c>
      <c r="CA116" s="1">
        <v>-390258000</v>
      </c>
      <c r="CB116" s="1">
        <v>-268690000</v>
      </c>
      <c r="CE116" s="1" t="s">
        <v>362</v>
      </c>
      <c r="CF116" s="1">
        <v>-125995000</v>
      </c>
      <c r="CG116" s="1">
        <v>71536000</v>
      </c>
      <c r="CH116" s="1">
        <v>83168000</v>
      </c>
      <c r="CI116" s="1">
        <v>87319000</v>
      </c>
      <c r="CJ116" s="1">
        <v>24153000</v>
      </c>
      <c r="CL116" s="1" t="s">
        <v>362</v>
      </c>
      <c r="CM116" s="1">
        <v>215313000</v>
      </c>
      <c r="CN116" s="1">
        <v>150665000</v>
      </c>
      <c r="CO116" s="1">
        <v>98905000</v>
      </c>
      <c r="CP116" s="1">
        <v>121763000</v>
      </c>
      <c r="CQ116" s="1">
        <v>-371665000</v>
      </c>
      <c r="CS116" s="1" t="s">
        <v>362</v>
      </c>
      <c r="CT116" s="1">
        <v>1953074000</v>
      </c>
      <c r="CU116" s="1">
        <v>1133954000</v>
      </c>
      <c r="CV116" s="1">
        <v>701666000</v>
      </c>
      <c r="CW116" s="1">
        <v>650394000</v>
      </c>
      <c r="CX116" s="1">
        <v>744816000</v>
      </c>
    </row>
    <row r="117" spans="1:102" x14ac:dyDescent="0.15">
      <c r="A117" s="1" t="s">
        <v>363</v>
      </c>
      <c r="B117" s="1">
        <v>10241600000</v>
      </c>
      <c r="C117" s="1">
        <v>9065400000</v>
      </c>
      <c r="D117" s="1">
        <v>6592200000</v>
      </c>
      <c r="E117" s="1">
        <v>5823000000</v>
      </c>
      <c r="F117" s="1">
        <v>3438300000</v>
      </c>
      <c r="H117" s="1" t="s">
        <v>363</v>
      </c>
      <c r="I117" s="1">
        <v>5902400000</v>
      </c>
      <c r="J117" s="1">
        <v>4044500000</v>
      </c>
      <c r="K117" s="1">
        <v>3885500000</v>
      </c>
      <c r="L117" s="1">
        <v>3078000000</v>
      </c>
      <c r="M117" s="1">
        <v>2257916000</v>
      </c>
      <c r="O117" s="1" t="s">
        <v>363</v>
      </c>
      <c r="P117" s="1">
        <v>3618381000</v>
      </c>
      <c r="Q117" s="1">
        <v>2731233000</v>
      </c>
      <c r="R117" s="1">
        <v>1404406000</v>
      </c>
      <c r="S117" s="1">
        <v>433219000</v>
      </c>
      <c r="T117" s="1">
        <v>217703000</v>
      </c>
      <c r="V117" s="1" t="s">
        <v>363</v>
      </c>
      <c r="W117" s="1">
        <v>2372071000</v>
      </c>
      <c r="X117" s="1">
        <v>1380651000</v>
      </c>
      <c r="Y117" s="1">
        <v>830824000</v>
      </c>
      <c r="Z117" s="1">
        <v>298380000</v>
      </c>
      <c r="AA117" s="1">
        <v>163143000</v>
      </c>
      <c r="AC117" s="1" t="s">
        <v>363</v>
      </c>
      <c r="AD117" s="1">
        <v>2257631000</v>
      </c>
      <c r="AE117" s="1">
        <v>1833458000</v>
      </c>
      <c r="AF117" s="1">
        <v>604162000</v>
      </c>
      <c r="AG117" s="1">
        <v>447781000</v>
      </c>
      <c r="AH117" s="1">
        <v>182902000</v>
      </c>
      <c r="AJ117" s="1" t="s">
        <v>363</v>
      </c>
      <c r="AK117" s="1">
        <v>5900200000</v>
      </c>
      <c r="AL117" s="1">
        <v>5839200000</v>
      </c>
      <c r="AM117" s="1">
        <v>5764900000</v>
      </c>
      <c r="AN117" s="1">
        <v>5828213000</v>
      </c>
      <c r="AO117" s="1">
        <v>5462926000</v>
      </c>
      <c r="AQ117" s="1" t="s">
        <v>363</v>
      </c>
      <c r="AR117" s="1">
        <v>6361000000</v>
      </c>
      <c r="AS117" s="1">
        <v>7735000000</v>
      </c>
      <c r="AT117" s="1">
        <v>15938000000</v>
      </c>
      <c r="AU117" s="1">
        <v>15759000000</v>
      </c>
      <c r="AV117" s="1">
        <v>18174000000</v>
      </c>
      <c r="AX117" s="1" t="s">
        <v>363</v>
      </c>
      <c r="AY117" s="1">
        <v>2042181000</v>
      </c>
      <c r="AZ117" s="1">
        <v>520560000</v>
      </c>
      <c r="BA117" s="1">
        <v>112454000</v>
      </c>
      <c r="BC117" s="1" t="s">
        <v>363</v>
      </c>
      <c r="BD117" s="1">
        <v>814559000</v>
      </c>
      <c r="BE117" s="1">
        <v>736819000</v>
      </c>
      <c r="BF117" s="1">
        <v>675608000</v>
      </c>
      <c r="BG117" s="1">
        <v>585680000</v>
      </c>
      <c r="BH117" s="1">
        <v>537525000</v>
      </c>
      <c r="BJ117" s="1" t="s">
        <v>363</v>
      </c>
      <c r="BK117" s="1">
        <v>97497000000</v>
      </c>
      <c r="BL117" s="1">
        <v>94853000000</v>
      </c>
      <c r="BM117" s="1">
        <v>97793000000</v>
      </c>
      <c r="BN117" s="1">
        <v>108784000000</v>
      </c>
      <c r="BO117" s="1">
        <v>129818000000</v>
      </c>
      <c r="BQ117" s="1" t="s">
        <v>363</v>
      </c>
      <c r="BR117" s="1">
        <v>1693202000</v>
      </c>
      <c r="BS117" s="1">
        <v>1562352000</v>
      </c>
      <c r="BT117" s="1">
        <v>1405166000</v>
      </c>
      <c r="BU117" s="1">
        <v>673620000</v>
      </c>
      <c r="BV117" s="1">
        <v>502576000</v>
      </c>
      <c r="BX117" s="1" t="s">
        <v>363</v>
      </c>
      <c r="BY117" s="1">
        <v>2256218000</v>
      </c>
      <c r="BZ117" s="1">
        <v>2042080000</v>
      </c>
      <c r="CA117" s="1">
        <v>1811366000</v>
      </c>
      <c r="CB117" s="1">
        <v>1899002000</v>
      </c>
      <c r="CE117" s="1" t="s">
        <v>363</v>
      </c>
      <c r="CF117" s="1">
        <v>1296011000</v>
      </c>
      <c r="CG117" s="1">
        <v>913122000</v>
      </c>
      <c r="CH117" s="1">
        <v>664913000</v>
      </c>
      <c r="CI117" s="1">
        <v>559369000</v>
      </c>
      <c r="CJ117" s="1">
        <v>284136000</v>
      </c>
      <c r="CL117" s="1" t="s">
        <v>363</v>
      </c>
      <c r="CM117" s="1">
        <v>1248819000</v>
      </c>
      <c r="CN117" s="1">
        <v>690589000</v>
      </c>
      <c r="CO117" s="1">
        <v>558612000</v>
      </c>
      <c r="CP117" s="1">
        <v>460612000</v>
      </c>
      <c r="CQ117" s="1">
        <v>164337000</v>
      </c>
      <c r="CS117" s="1" t="s">
        <v>363</v>
      </c>
      <c r="CT117" s="1">
        <v>3642722000</v>
      </c>
      <c r="CU117" s="1">
        <v>3245882000</v>
      </c>
      <c r="CV117" s="1">
        <v>2890486000</v>
      </c>
      <c r="CW117" s="1">
        <v>2696078000</v>
      </c>
      <c r="CX117" s="1">
        <v>2332081000</v>
      </c>
    </row>
    <row r="118" spans="1:102" x14ac:dyDescent="0.15">
      <c r="A118" s="1" t="s">
        <v>364</v>
      </c>
      <c r="B118" s="1">
        <v>0</v>
      </c>
      <c r="C118" s="1">
        <v>0</v>
      </c>
      <c r="D118" s="1">
        <v>0</v>
      </c>
      <c r="E118" s="1">
        <v>0</v>
      </c>
      <c r="F118" s="1">
        <v>0</v>
      </c>
      <c r="H118" s="1" t="s">
        <v>364</v>
      </c>
      <c r="I118" s="1">
        <v>16700000</v>
      </c>
      <c r="J118" s="1">
        <v>0</v>
      </c>
      <c r="K118" s="1">
        <v>0</v>
      </c>
      <c r="L118" s="1">
        <v>0</v>
      </c>
      <c r="M118" s="1">
        <v>0</v>
      </c>
      <c r="O118" s="1" t="s">
        <v>364</v>
      </c>
      <c r="P118" s="1">
        <v>0</v>
      </c>
      <c r="Q118" s="1">
        <v>1300000</v>
      </c>
      <c r="R118" s="1">
        <v>500000</v>
      </c>
      <c r="S118" s="1">
        <v>0</v>
      </c>
      <c r="T118" s="1">
        <v>0</v>
      </c>
      <c r="V118" s="1" t="s">
        <v>364</v>
      </c>
      <c r="W118" s="1">
        <v>0</v>
      </c>
      <c r="X118" s="1">
        <v>0</v>
      </c>
      <c r="Y118" s="1">
        <v>0</v>
      </c>
      <c r="Z118" s="1">
        <v>0</v>
      </c>
      <c r="AA118" s="1">
        <v>0</v>
      </c>
      <c r="AC118" s="1" t="s">
        <v>364</v>
      </c>
      <c r="AD118" s="1">
        <v>0</v>
      </c>
      <c r="AE118" s="1">
        <v>0</v>
      </c>
      <c r="AF118" s="1">
        <v>0</v>
      </c>
      <c r="AG118" s="1">
        <v>0</v>
      </c>
      <c r="AH118" s="1">
        <v>0</v>
      </c>
      <c r="AJ118" s="1" t="s">
        <v>364</v>
      </c>
      <c r="AK118" s="1">
        <v>0</v>
      </c>
      <c r="AL118" s="1">
        <v>0</v>
      </c>
      <c r="AM118" s="1">
        <v>0</v>
      </c>
      <c r="AN118" s="1">
        <v>0</v>
      </c>
      <c r="AO118" s="1">
        <v>0</v>
      </c>
      <c r="AQ118" s="1" t="s">
        <v>364</v>
      </c>
      <c r="AR118" s="1">
        <v>0</v>
      </c>
      <c r="AS118" s="1">
        <v>0</v>
      </c>
      <c r="AT118" s="1">
        <v>0</v>
      </c>
      <c r="AU118" s="1">
        <v>0</v>
      </c>
      <c r="AV118" s="1">
        <v>0</v>
      </c>
      <c r="AX118" s="1" t="s">
        <v>364</v>
      </c>
      <c r="AY118" s="1">
        <v>0</v>
      </c>
      <c r="AZ118" s="1">
        <v>0</v>
      </c>
      <c r="BA118" s="1">
        <v>0</v>
      </c>
      <c r="BC118" s="1" t="s">
        <v>364</v>
      </c>
      <c r="BD118" s="1">
        <v>0</v>
      </c>
      <c r="BE118" s="1">
        <v>0</v>
      </c>
      <c r="BF118" s="1">
        <v>0</v>
      </c>
      <c r="BG118" s="1">
        <v>0</v>
      </c>
      <c r="BH118" s="1">
        <v>0</v>
      </c>
      <c r="BJ118" s="1" t="s">
        <v>364</v>
      </c>
      <c r="BK118" s="1">
        <v>0</v>
      </c>
      <c r="BL118" s="1">
        <v>0</v>
      </c>
      <c r="BM118" s="1">
        <v>0</v>
      </c>
      <c r="BN118" s="1">
        <v>0</v>
      </c>
      <c r="BO118" s="1">
        <v>0</v>
      </c>
      <c r="BQ118" s="1" t="s">
        <v>364</v>
      </c>
      <c r="BR118" s="1">
        <v>0</v>
      </c>
      <c r="BS118" s="1">
        <v>0</v>
      </c>
      <c r="BT118" s="1">
        <v>0</v>
      </c>
      <c r="BU118" s="1">
        <v>0</v>
      </c>
      <c r="BV118" s="1">
        <v>0</v>
      </c>
      <c r="BX118" s="1" t="s">
        <v>364</v>
      </c>
      <c r="BY118" s="1">
        <v>0</v>
      </c>
      <c r="BZ118" s="1">
        <v>0</v>
      </c>
      <c r="CA118" s="1">
        <v>0</v>
      </c>
      <c r="CB118" s="1">
        <v>0</v>
      </c>
      <c r="CE118" s="1" t="s">
        <v>364</v>
      </c>
      <c r="CF118" s="1">
        <v>0</v>
      </c>
      <c r="CG118" s="1">
        <v>0</v>
      </c>
      <c r="CH118" s="1">
        <v>0</v>
      </c>
      <c r="CI118" s="1">
        <v>0</v>
      </c>
      <c r="CJ118" s="1">
        <v>0</v>
      </c>
      <c r="CL118" s="1" t="s">
        <v>364</v>
      </c>
      <c r="CM118" s="1">
        <v>0</v>
      </c>
      <c r="CN118" s="1">
        <v>-100269000</v>
      </c>
      <c r="CO118" s="1">
        <v>0</v>
      </c>
      <c r="CP118" s="1">
        <v>0</v>
      </c>
      <c r="CQ118" s="1">
        <v>0</v>
      </c>
      <c r="CS118" s="1" t="s">
        <v>364</v>
      </c>
      <c r="CT118" s="1">
        <v>0</v>
      </c>
      <c r="CU118" s="1">
        <v>0</v>
      </c>
      <c r="CV118" s="1">
        <v>0</v>
      </c>
      <c r="CW118" s="1">
        <v>0</v>
      </c>
      <c r="CX118" s="1">
        <v>0</v>
      </c>
    </row>
    <row r="119" spans="1:102" x14ac:dyDescent="0.15">
      <c r="A119" s="1" t="s">
        <v>365</v>
      </c>
      <c r="B119" s="1">
        <v>763600000</v>
      </c>
      <c r="C119" s="1">
        <v>1101800000</v>
      </c>
      <c r="D119" s="1">
        <v>1586300000</v>
      </c>
      <c r="E119" s="1">
        <v>988300000</v>
      </c>
      <c r="F119" s="1">
        <v>759600000</v>
      </c>
      <c r="H119" s="1" t="s">
        <v>365</v>
      </c>
      <c r="I119" s="1">
        <v>798400000</v>
      </c>
      <c r="J119" s="1">
        <v>856000000</v>
      </c>
      <c r="K119" s="1">
        <v>1321900000</v>
      </c>
      <c r="L119" s="1">
        <v>1010200000</v>
      </c>
      <c r="M119" s="1">
        <v>589377000</v>
      </c>
      <c r="O119" s="1" t="s">
        <v>365</v>
      </c>
      <c r="P119" s="1">
        <v>1037643000</v>
      </c>
      <c r="Q119" s="1">
        <v>871874000</v>
      </c>
      <c r="R119" s="1">
        <v>742607000</v>
      </c>
      <c r="S119" s="1">
        <v>74656000</v>
      </c>
      <c r="T119" s="1">
        <v>-369474000</v>
      </c>
      <c r="V119" s="1" t="s">
        <v>365</v>
      </c>
      <c r="W119" s="1">
        <v>815798000</v>
      </c>
      <c r="X119" s="1">
        <v>816940000</v>
      </c>
      <c r="Y119" s="1">
        <v>725828000</v>
      </c>
      <c r="Z119" s="1">
        <v>-113505000</v>
      </c>
      <c r="AA119" s="1">
        <v>-59834000</v>
      </c>
      <c r="AC119" s="1" t="s">
        <v>365</v>
      </c>
      <c r="AD119" s="1">
        <v>528895000</v>
      </c>
      <c r="AE119" s="1">
        <v>484829000</v>
      </c>
      <c r="AF119" s="1">
        <v>308558000</v>
      </c>
      <c r="AG119" s="1">
        <v>240236000</v>
      </c>
      <c r="AH119" s="1">
        <v>49835000</v>
      </c>
      <c r="AJ119" s="1" t="s">
        <v>365</v>
      </c>
      <c r="AK119" s="1">
        <v>3257100000</v>
      </c>
      <c r="AL119" s="1">
        <v>3466200000</v>
      </c>
      <c r="AM119" s="1">
        <v>3568800000</v>
      </c>
      <c r="AN119" s="1">
        <v>3772389000</v>
      </c>
      <c r="AO119" s="1">
        <v>3600123000</v>
      </c>
      <c r="AQ119" s="1" t="s">
        <v>365</v>
      </c>
      <c r="AR119" s="1">
        <v>-500000000</v>
      </c>
      <c r="AS119" s="1">
        <v>10000000</v>
      </c>
      <c r="AT119" s="1">
        <v>5738000000</v>
      </c>
      <c r="AU119" s="1">
        <v>5023000000</v>
      </c>
      <c r="AV119" s="1">
        <v>3487000000</v>
      </c>
      <c r="AX119" s="1" t="s">
        <v>365</v>
      </c>
      <c r="AY119" s="1">
        <v>1650788000</v>
      </c>
      <c r="AZ119" s="1">
        <v>-320536000</v>
      </c>
      <c r="BA119" s="1">
        <v>-224213000</v>
      </c>
      <c r="BC119" s="1" t="s">
        <v>365</v>
      </c>
      <c r="BD119" s="1">
        <v>436714000</v>
      </c>
      <c r="BE119" s="1">
        <v>404482000</v>
      </c>
      <c r="BF119" s="1">
        <v>386803000</v>
      </c>
      <c r="BG119" s="1">
        <v>357989000</v>
      </c>
      <c r="BH119" s="1">
        <v>343544000</v>
      </c>
      <c r="BJ119" s="1" t="s">
        <v>365</v>
      </c>
      <c r="BK119" s="1">
        <v>41275000000</v>
      </c>
      <c r="BL119" s="1">
        <v>37920000000</v>
      </c>
      <c r="BM119" s="1">
        <v>33571000000</v>
      </c>
      <c r="BN119" s="1">
        <v>43204000000</v>
      </c>
      <c r="BO119" s="1">
        <v>66137000000</v>
      </c>
      <c r="BQ119" s="1" t="s">
        <v>365</v>
      </c>
      <c r="BR119" s="1">
        <v>726512000</v>
      </c>
      <c r="BS119" s="1">
        <v>707288000</v>
      </c>
      <c r="BT119" s="1">
        <v>624132000</v>
      </c>
      <c r="BU119" s="1">
        <v>466770000</v>
      </c>
      <c r="BV119" s="1">
        <v>353965000</v>
      </c>
      <c r="BX119" s="1" t="s">
        <v>365</v>
      </c>
      <c r="BY119" s="1">
        <v>1113601000</v>
      </c>
      <c r="BZ119" s="1">
        <v>961497000</v>
      </c>
      <c r="CA119" s="1">
        <v>-390258000</v>
      </c>
      <c r="CB119" s="1">
        <v>-268690000</v>
      </c>
      <c r="CE119" s="1" t="s">
        <v>365</v>
      </c>
      <c r="CF119" s="1">
        <v>-125995000</v>
      </c>
      <c r="CG119" s="1">
        <v>71536000</v>
      </c>
      <c r="CH119" s="1">
        <v>83168000</v>
      </c>
      <c r="CI119" s="1">
        <v>87319000</v>
      </c>
      <c r="CJ119" s="1">
        <v>24153000</v>
      </c>
      <c r="CL119" s="1" t="s">
        <v>365</v>
      </c>
      <c r="CM119" s="1">
        <v>215313000</v>
      </c>
      <c r="CN119" s="1">
        <v>50396000</v>
      </c>
      <c r="CO119" s="1">
        <v>98905000</v>
      </c>
      <c r="CP119" s="1">
        <v>121763000</v>
      </c>
      <c r="CQ119" s="1">
        <v>-371665000</v>
      </c>
      <c r="CS119" s="1" t="s">
        <v>365</v>
      </c>
      <c r="CT119" s="1">
        <v>1953074000</v>
      </c>
      <c r="CU119" s="1">
        <v>1133954000</v>
      </c>
      <c r="CV119" s="1">
        <v>701666000</v>
      </c>
      <c r="CW119" s="1">
        <v>650394000</v>
      </c>
      <c r="CX119" s="1">
        <v>744816000</v>
      </c>
    </row>
    <row r="120" spans="1:102" x14ac:dyDescent="0.15">
      <c r="A120" s="1" t="s">
        <v>366</v>
      </c>
      <c r="B120" s="1">
        <v>10241600000</v>
      </c>
      <c r="C120" s="1">
        <v>9065400000</v>
      </c>
      <c r="D120" s="1">
        <v>6592200000</v>
      </c>
      <c r="E120" s="1">
        <v>5823000000</v>
      </c>
      <c r="F120" s="1">
        <v>3438300000</v>
      </c>
      <c r="H120" s="1" t="s">
        <v>366</v>
      </c>
      <c r="I120" s="1">
        <v>5919100000</v>
      </c>
      <c r="J120" s="1">
        <v>4044500000</v>
      </c>
      <c r="K120" s="1">
        <v>3885500000</v>
      </c>
      <c r="L120" s="1">
        <v>3078000000</v>
      </c>
      <c r="M120" s="1">
        <v>2257916000</v>
      </c>
      <c r="O120" s="1" t="s">
        <v>366</v>
      </c>
      <c r="P120" s="1">
        <v>3618381000</v>
      </c>
      <c r="Q120" s="1">
        <v>2732533000</v>
      </c>
      <c r="R120" s="1">
        <v>1404906000</v>
      </c>
      <c r="S120" s="1">
        <v>433219000</v>
      </c>
      <c r="T120" s="1">
        <v>217703000</v>
      </c>
      <c r="V120" s="1" t="s">
        <v>366</v>
      </c>
      <c r="W120" s="1">
        <v>2372071000</v>
      </c>
      <c r="X120" s="1">
        <v>1380651000</v>
      </c>
      <c r="Y120" s="1">
        <v>830824000</v>
      </c>
      <c r="Z120" s="1">
        <v>298380000</v>
      </c>
      <c r="AA120" s="1">
        <v>163143000</v>
      </c>
      <c r="AC120" s="1" t="s">
        <v>366</v>
      </c>
      <c r="AD120" s="1">
        <v>2257631000</v>
      </c>
      <c r="AE120" s="1">
        <v>1833458000</v>
      </c>
      <c r="AF120" s="1">
        <v>604162000</v>
      </c>
      <c r="AG120" s="1">
        <v>447781000</v>
      </c>
      <c r="AH120" s="1">
        <v>182902000</v>
      </c>
      <c r="AJ120" s="1" t="s">
        <v>366</v>
      </c>
      <c r="AK120" s="1">
        <v>5900200000</v>
      </c>
      <c r="AL120" s="1">
        <v>5839200000</v>
      </c>
      <c r="AM120" s="1">
        <v>5764900000</v>
      </c>
      <c r="AN120" s="1">
        <v>5828213000</v>
      </c>
      <c r="AO120" s="1">
        <v>5462926000</v>
      </c>
      <c r="AQ120" s="1" t="s">
        <v>366</v>
      </c>
      <c r="AR120" s="1">
        <v>6361000000</v>
      </c>
      <c r="AS120" s="1">
        <v>7735000000</v>
      </c>
      <c r="AT120" s="1">
        <v>15938000000</v>
      </c>
      <c r="AU120" s="1">
        <v>15759000000</v>
      </c>
      <c r="AV120" s="1">
        <v>18174000000</v>
      </c>
      <c r="AX120" s="1" t="s">
        <v>366</v>
      </c>
      <c r="AY120" s="1">
        <v>2042181000</v>
      </c>
      <c r="AZ120" s="1">
        <v>520560000</v>
      </c>
      <c r="BA120" s="1">
        <v>112454000</v>
      </c>
      <c r="BC120" s="1" t="s">
        <v>366</v>
      </c>
      <c r="BD120" s="1">
        <v>814559000</v>
      </c>
      <c r="BE120" s="1">
        <v>736819000</v>
      </c>
      <c r="BF120" s="1">
        <v>675608000</v>
      </c>
      <c r="BG120" s="1">
        <v>585680000</v>
      </c>
      <c r="BH120" s="1">
        <v>537525000</v>
      </c>
      <c r="BJ120" s="1" t="s">
        <v>366</v>
      </c>
      <c r="BK120" s="1">
        <v>97497000000</v>
      </c>
      <c r="BL120" s="1">
        <v>94853000000</v>
      </c>
      <c r="BM120" s="1">
        <v>97793000000</v>
      </c>
      <c r="BN120" s="1">
        <v>108784000000</v>
      </c>
      <c r="BO120" s="1">
        <v>129818000000</v>
      </c>
      <c r="BQ120" s="1" t="s">
        <v>366</v>
      </c>
      <c r="BR120" s="1">
        <v>1693202000</v>
      </c>
      <c r="BS120" s="1">
        <v>1562352000</v>
      </c>
      <c r="BT120" s="1">
        <v>1405166000</v>
      </c>
      <c r="BU120" s="1">
        <v>673620000</v>
      </c>
      <c r="BV120" s="1">
        <v>502576000</v>
      </c>
      <c r="BX120" s="1" t="s">
        <v>366</v>
      </c>
      <c r="BY120" s="1">
        <v>2256218000</v>
      </c>
      <c r="BZ120" s="1">
        <v>2042080000</v>
      </c>
      <c r="CA120" s="1">
        <v>1811366000</v>
      </c>
      <c r="CB120" s="1">
        <v>1899002000</v>
      </c>
      <c r="CE120" s="1" t="s">
        <v>366</v>
      </c>
      <c r="CF120" s="1">
        <v>1296011000</v>
      </c>
      <c r="CG120" s="1">
        <v>913122000</v>
      </c>
      <c r="CH120" s="1">
        <v>664913000</v>
      </c>
      <c r="CI120" s="1">
        <v>559369000</v>
      </c>
      <c r="CJ120" s="1">
        <v>284136000</v>
      </c>
      <c r="CL120" s="1" t="s">
        <v>366</v>
      </c>
      <c r="CM120" s="1">
        <v>1248819000</v>
      </c>
      <c r="CN120" s="1">
        <v>590320000</v>
      </c>
      <c r="CO120" s="1">
        <v>558612000</v>
      </c>
      <c r="CP120" s="1">
        <v>460612000</v>
      </c>
      <c r="CQ120" s="1">
        <v>164337000</v>
      </c>
      <c r="CS120" s="1" t="s">
        <v>366</v>
      </c>
      <c r="CT120" s="1">
        <v>3642722000</v>
      </c>
      <c r="CU120" s="1">
        <v>3245882000</v>
      </c>
      <c r="CV120" s="1">
        <v>2890486000</v>
      </c>
      <c r="CW120" s="1">
        <v>2696078000</v>
      </c>
      <c r="CX120" s="1">
        <v>2332081000</v>
      </c>
    </row>
    <row r="121" spans="1:102" x14ac:dyDescent="0.15">
      <c r="A121" s="1" t="s">
        <v>367</v>
      </c>
      <c r="B121" s="1">
        <v>1915200000</v>
      </c>
      <c r="C121" s="1">
        <v>1344200000</v>
      </c>
      <c r="D121" s="1">
        <v>2417100000</v>
      </c>
      <c r="E121" s="1">
        <v>1444000000</v>
      </c>
      <c r="F121" s="1">
        <v>1420000000</v>
      </c>
      <c r="H121" s="1" t="s">
        <v>367</v>
      </c>
      <c r="I121" s="1">
        <v>1673400000</v>
      </c>
      <c r="J121" s="1">
        <v>893800000</v>
      </c>
      <c r="K121" s="1">
        <v>987400000</v>
      </c>
      <c r="L121" s="1">
        <v>604200000</v>
      </c>
      <c r="M121" s="1">
        <v>538295000</v>
      </c>
      <c r="O121" s="1" t="s">
        <v>367</v>
      </c>
      <c r="P121" s="1">
        <v>0</v>
      </c>
      <c r="Q121" s="1">
        <v>0</v>
      </c>
      <c r="R121" s="1">
        <v>648266000</v>
      </c>
      <c r="S121" s="1">
        <v>0</v>
      </c>
      <c r="T121" s="1">
        <v>0</v>
      </c>
      <c r="V121" s="1" t="s">
        <v>367</v>
      </c>
      <c r="W121" s="1">
        <v>0</v>
      </c>
      <c r="X121" s="1">
        <v>0</v>
      </c>
      <c r="Y121" s="1">
        <v>0</v>
      </c>
      <c r="Z121" s="1">
        <v>0</v>
      </c>
      <c r="AA121" s="1">
        <v>0</v>
      </c>
      <c r="AC121" s="1" t="s">
        <v>367</v>
      </c>
      <c r="AD121" s="1">
        <v>0</v>
      </c>
      <c r="AE121" s="1">
        <v>0</v>
      </c>
      <c r="AF121" s="1">
        <v>0</v>
      </c>
      <c r="AG121" s="1">
        <v>0</v>
      </c>
      <c r="AH121" s="1">
        <v>0</v>
      </c>
      <c r="AJ121" s="1" t="s">
        <v>367</v>
      </c>
      <c r="AK121" s="1">
        <v>3511500000</v>
      </c>
      <c r="AL121" s="1">
        <v>3743900000</v>
      </c>
      <c r="AM121" s="1">
        <v>3668900000</v>
      </c>
      <c r="AN121" s="1">
        <v>3735437000</v>
      </c>
      <c r="AO121" s="1">
        <v>3603031000</v>
      </c>
      <c r="AQ121" s="1" t="s">
        <v>367</v>
      </c>
      <c r="AR121" s="1">
        <v>203000000</v>
      </c>
      <c r="AS121" s="1">
        <v>273000000</v>
      </c>
      <c r="AT121" s="1">
        <v>468000000</v>
      </c>
      <c r="AU121" s="1">
        <v>697000000</v>
      </c>
      <c r="AV121" s="1">
        <v>0</v>
      </c>
      <c r="AX121" s="1" t="s">
        <v>367</v>
      </c>
      <c r="AY121" s="1">
        <v>0</v>
      </c>
      <c r="AZ121" s="1">
        <v>0</v>
      </c>
      <c r="BA121" s="1">
        <v>0</v>
      </c>
      <c r="BC121" s="1" t="s">
        <v>367</v>
      </c>
      <c r="BD121" s="1">
        <v>379158000</v>
      </c>
      <c r="BE121" s="1">
        <v>380350000</v>
      </c>
      <c r="BF121" s="1">
        <v>330839000</v>
      </c>
      <c r="BG121" s="1">
        <v>327350000</v>
      </c>
      <c r="BH121" s="1">
        <v>269047000</v>
      </c>
      <c r="BJ121" s="1" t="s">
        <v>367</v>
      </c>
      <c r="BK121" s="1">
        <v>0</v>
      </c>
      <c r="BL121" s="1">
        <v>18888000000</v>
      </c>
      <c r="BM121" s="1">
        <v>22863000000</v>
      </c>
      <c r="BN121" s="1">
        <v>38710000000</v>
      </c>
      <c r="BO121" s="1">
        <v>59767000000</v>
      </c>
      <c r="BQ121" s="1" t="s">
        <v>367</v>
      </c>
      <c r="BR121" s="1">
        <v>870240000</v>
      </c>
      <c r="BS121" s="1">
        <v>655189000</v>
      </c>
      <c r="BT121" s="1">
        <v>326887000</v>
      </c>
      <c r="BU121" s="1">
        <v>190608000</v>
      </c>
      <c r="BV121" s="1">
        <v>169079000</v>
      </c>
      <c r="BX121" s="1" t="s">
        <v>367</v>
      </c>
      <c r="BY121" s="1">
        <v>0</v>
      </c>
      <c r="BZ121" s="1">
        <v>0</v>
      </c>
      <c r="CA121" s="1">
        <v>0</v>
      </c>
      <c r="CB121" s="1">
        <v>0</v>
      </c>
      <c r="CE121" s="1" t="s">
        <v>367</v>
      </c>
      <c r="CF121" s="1">
        <v>92918000</v>
      </c>
      <c r="CG121" s="1">
        <v>148963000</v>
      </c>
      <c r="CH121" s="1">
        <v>139045000</v>
      </c>
      <c r="CI121" s="1">
        <v>204102000</v>
      </c>
      <c r="CJ121" s="1">
        <v>40280000</v>
      </c>
      <c r="CL121" s="1" t="s">
        <v>367</v>
      </c>
      <c r="CM121" s="1">
        <v>0</v>
      </c>
      <c r="CN121" s="1">
        <v>0</v>
      </c>
      <c r="CO121" s="1">
        <v>0</v>
      </c>
      <c r="CP121" s="1">
        <v>0</v>
      </c>
      <c r="CQ121" s="1">
        <v>0</v>
      </c>
      <c r="CS121" s="1" t="s">
        <v>367</v>
      </c>
      <c r="CT121" s="1">
        <v>0</v>
      </c>
      <c r="CU121" s="1">
        <v>0</v>
      </c>
      <c r="CV121" s="1">
        <v>0</v>
      </c>
      <c r="CW121" s="1">
        <v>0</v>
      </c>
      <c r="CX121" s="1">
        <v>0</v>
      </c>
    </row>
    <row r="122" spans="1:102" x14ac:dyDescent="0.15">
      <c r="A122" s="1" t="s">
        <v>368</v>
      </c>
      <c r="B122" s="1">
        <v>3539400000</v>
      </c>
      <c r="C122" s="1">
        <v>3873900000</v>
      </c>
      <c r="D122" s="1">
        <v>3271700000</v>
      </c>
      <c r="E122" s="1">
        <v>1920100000</v>
      </c>
      <c r="F122" s="1">
        <v>1155400000</v>
      </c>
      <c r="H122" s="1" t="s">
        <v>368</v>
      </c>
      <c r="I122" s="1">
        <v>988400000</v>
      </c>
      <c r="J122" s="1">
        <v>0</v>
      </c>
      <c r="K122" s="1">
        <v>0</v>
      </c>
      <c r="L122" s="1">
        <v>0</v>
      </c>
      <c r="M122" s="1">
        <v>0</v>
      </c>
      <c r="O122" s="1" t="s">
        <v>368</v>
      </c>
      <c r="P122" s="1">
        <v>774716000</v>
      </c>
      <c r="Q122" s="1">
        <v>778992000</v>
      </c>
      <c r="R122" s="1">
        <v>0</v>
      </c>
      <c r="S122" s="1">
        <v>0</v>
      </c>
      <c r="T122" s="1">
        <v>18564000</v>
      </c>
      <c r="V122" s="1" t="s">
        <v>368</v>
      </c>
      <c r="W122" s="1">
        <v>1293206000</v>
      </c>
      <c r="X122" s="1">
        <v>383530000</v>
      </c>
      <c r="Y122" s="1">
        <v>10506000</v>
      </c>
      <c r="Z122" s="1">
        <v>10698000</v>
      </c>
      <c r="AA122" s="1">
        <v>10924000</v>
      </c>
      <c r="AC122" s="1" t="s">
        <v>368</v>
      </c>
      <c r="AD122" s="1">
        <v>964605000</v>
      </c>
      <c r="AE122" s="1">
        <v>905238000</v>
      </c>
      <c r="AF122" s="1">
        <v>0</v>
      </c>
      <c r="AG122" s="1">
        <v>0</v>
      </c>
      <c r="AH122" s="1">
        <v>0</v>
      </c>
      <c r="AJ122" s="1" t="s">
        <v>368</v>
      </c>
      <c r="AK122" s="1">
        <v>0</v>
      </c>
      <c r="AL122" s="1">
        <v>0</v>
      </c>
      <c r="AM122" s="1">
        <v>0</v>
      </c>
      <c r="AN122" s="1">
        <v>0</v>
      </c>
      <c r="AO122" s="1">
        <v>0</v>
      </c>
      <c r="AQ122" s="1" t="s">
        <v>368</v>
      </c>
      <c r="AR122" s="1">
        <v>3693000000</v>
      </c>
      <c r="AS122" s="1">
        <v>3493000000</v>
      </c>
      <c r="AT122" s="1">
        <v>4452000000</v>
      </c>
      <c r="AU122" s="1">
        <v>5026000000</v>
      </c>
      <c r="AV122" s="1">
        <v>8186000000</v>
      </c>
      <c r="AX122" s="1" t="s">
        <v>368</v>
      </c>
      <c r="AY122" s="1">
        <v>29080000</v>
      </c>
      <c r="AZ122" s="1">
        <v>42094000</v>
      </c>
      <c r="BA122" s="1">
        <v>19598000</v>
      </c>
      <c r="BC122" s="1" t="s">
        <v>368</v>
      </c>
      <c r="BD122" s="1">
        <v>48522000</v>
      </c>
      <c r="BE122" s="1">
        <v>57372000</v>
      </c>
      <c r="BF122" s="1">
        <v>51678000</v>
      </c>
      <c r="BG122" s="1">
        <v>1565000</v>
      </c>
      <c r="BH122" s="1">
        <v>0</v>
      </c>
      <c r="BJ122" s="1" t="s">
        <v>368</v>
      </c>
      <c r="BK122" s="1">
        <v>11526000000</v>
      </c>
      <c r="BL122" s="1">
        <v>14583000000</v>
      </c>
      <c r="BM122" s="1">
        <v>24666000000</v>
      </c>
      <c r="BN122" s="1">
        <v>25569000000</v>
      </c>
      <c r="BO122" s="1">
        <v>33717000000</v>
      </c>
      <c r="BQ122" s="1" t="s">
        <v>368</v>
      </c>
      <c r="BR122" s="1">
        <v>520094000</v>
      </c>
      <c r="BS122" s="1">
        <v>509327000</v>
      </c>
      <c r="BT122" s="1">
        <v>491044000</v>
      </c>
      <c r="BU122" s="1">
        <v>0</v>
      </c>
      <c r="BV122" s="1">
        <v>0</v>
      </c>
      <c r="BX122" s="1" t="s">
        <v>368</v>
      </c>
      <c r="BY122" s="1">
        <v>439607000</v>
      </c>
      <c r="BZ122" s="1">
        <v>509985000</v>
      </c>
      <c r="CA122" s="1">
        <v>1618443000</v>
      </c>
      <c r="CB122" s="1">
        <v>0</v>
      </c>
      <c r="CE122" s="1" t="s">
        <v>368</v>
      </c>
      <c r="CF122" s="1">
        <v>912558000</v>
      </c>
      <c r="CG122" s="1">
        <v>388198000</v>
      </c>
      <c r="CH122" s="1">
        <v>301358000</v>
      </c>
      <c r="CI122" s="1">
        <v>333898000</v>
      </c>
      <c r="CJ122" s="1">
        <v>0</v>
      </c>
      <c r="CL122" s="1" t="s">
        <v>368</v>
      </c>
      <c r="CM122" s="1">
        <v>422094000</v>
      </c>
      <c r="CN122" s="1">
        <v>54529000</v>
      </c>
      <c r="CO122" s="1">
        <v>45872000</v>
      </c>
      <c r="CP122" s="1">
        <v>10317000</v>
      </c>
      <c r="CQ122" s="1">
        <v>0</v>
      </c>
      <c r="CS122" s="1" t="s">
        <v>368</v>
      </c>
      <c r="CT122" s="1">
        <v>1072708000</v>
      </c>
      <c r="CU122" s="1">
        <v>1019122000</v>
      </c>
      <c r="CV122" s="1">
        <v>1099479000</v>
      </c>
      <c r="CW122" s="1">
        <v>962577000</v>
      </c>
      <c r="CX122" s="1">
        <v>779578000</v>
      </c>
    </row>
    <row r="123" spans="1:102" x14ac:dyDescent="0.15">
      <c r="A123" s="1" t="s">
        <v>369</v>
      </c>
      <c r="B123" s="1">
        <v>1665200000</v>
      </c>
      <c r="C123" s="1">
        <v>915900000</v>
      </c>
      <c r="D123" s="1">
        <v>2310300000</v>
      </c>
      <c r="E123" s="1">
        <v>-586800000</v>
      </c>
      <c r="F123" s="1">
        <v>411100000</v>
      </c>
      <c r="H123" s="1" t="s">
        <v>369</v>
      </c>
      <c r="I123" s="1">
        <v>-330700000</v>
      </c>
      <c r="J123" s="1">
        <v>-1061800000</v>
      </c>
      <c r="K123" s="1">
        <v>-1222500000</v>
      </c>
      <c r="L123" s="1">
        <v>-1112400000</v>
      </c>
      <c r="M123" s="1">
        <v>-811004000</v>
      </c>
      <c r="O123" s="1" t="s">
        <v>369</v>
      </c>
      <c r="P123" s="1">
        <v>-1221917000</v>
      </c>
      <c r="Q123" s="1">
        <v>-1139616000</v>
      </c>
      <c r="R123" s="1">
        <v>-264798000</v>
      </c>
      <c r="S123" s="1">
        <v>-88408000</v>
      </c>
      <c r="T123" s="1">
        <v>-44615000</v>
      </c>
      <c r="V123" s="1" t="s">
        <v>369</v>
      </c>
      <c r="W123" s="1">
        <v>979429000</v>
      </c>
      <c r="X123" s="1">
        <v>274635000</v>
      </c>
      <c r="Y123" s="1">
        <v>-128470000</v>
      </c>
      <c r="Z123" s="1">
        <v>-14357000</v>
      </c>
      <c r="AA123" s="1">
        <v>-13520000</v>
      </c>
      <c r="AC123" s="1" t="s">
        <v>369</v>
      </c>
      <c r="AD123" s="1">
        <v>688707000</v>
      </c>
      <c r="AE123" s="1">
        <v>763387000</v>
      </c>
      <c r="AF123" s="1">
        <v>-78484000</v>
      </c>
      <c r="AG123" s="1">
        <v>-135579000</v>
      </c>
      <c r="AH123" s="1">
        <v>-87978000</v>
      </c>
      <c r="AJ123" s="1" t="s">
        <v>369</v>
      </c>
      <c r="AK123" s="1">
        <v>-271900000</v>
      </c>
      <c r="AL123" s="1">
        <v>-255700000</v>
      </c>
      <c r="AM123" s="1">
        <v>-279200000</v>
      </c>
      <c r="AN123" s="1">
        <v>-303687000</v>
      </c>
      <c r="AO123" s="1">
        <v>-245014000</v>
      </c>
      <c r="AQ123" s="1" t="s">
        <v>369</v>
      </c>
      <c r="AR123" s="1">
        <v>2760000000</v>
      </c>
      <c r="AS123" s="1">
        <v>1316000000</v>
      </c>
      <c r="AT123" s="1">
        <v>2661000000</v>
      </c>
      <c r="AU123" s="1">
        <v>3252000000</v>
      </c>
      <c r="AV123" s="1">
        <v>3939000000</v>
      </c>
      <c r="AX123" s="1" t="s">
        <v>369</v>
      </c>
      <c r="AY123" s="1">
        <v>-1640224000</v>
      </c>
      <c r="AZ123" s="1">
        <v>-353378000</v>
      </c>
      <c r="BA123" s="1">
        <v>-25762000</v>
      </c>
      <c r="BC123" s="1" t="s">
        <v>369</v>
      </c>
      <c r="BD123" s="1">
        <v>-88806000</v>
      </c>
      <c r="BE123" s="1">
        <v>-16760000</v>
      </c>
      <c r="BF123" s="1">
        <v>-35881000</v>
      </c>
      <c r="BG123" s="1">
        <v>-39461000</v>
      </c>
      <c r="BH123" s="1">
        <v>-86591000</v>
      </c>
      <c r="BJ123" s="1" t="s">
        <v>369</v>
      </c>
      <c r="BK123" s="1">
        <v>2351000000</v>
      </c>
      <c r="BL123" s="1">
        <v>2774000000</v>
      </c>
      <c r="BM123" s="1">
        <v>12895000000</v>
      </c>
      <c r="BN123" s="1">
        <v>16635000000</v>
      </c>
      <c r="BO123" s="1">
        <v>22009000000</v>
      </c>
      <c r="BQ123" s="1" t="s">
        <v>369</v>
      </c>
      <c r="BR123" s="1">
        <v>163244000</v>
      </c>
      <c r="BS123" s="1">
        <v>9335000</v>
      </c>
      <c r="BT123" s="1">
        <v>-301319000</v>
      </c>
      <c r="BU123" s="1">
        <v>-260636000</v>
      </c>
      <c r="BV123" s="1">
        <v>-161261000</v>
      </c>
      <c r="BX123" s="1" t="s">
        <v>369</v>
      </c>
      <c r="BY123" s="1">
        <v>114645000</v>
      </c>
      <c r="BZ123" s="1">
        <v>296815000</v>
      </c>
      <c r="CA123" s="1">
        <v>1567129000</v>
      </c>
      <c r="CB123" s="1">
        <v>-77581000</v>
      </c>
      <c r="CE123" s="1" t="s">
        <v>369</v>
      </c>
      <c r="CF123" s="1">
        <v>747976000</v>
      </c>
      <c r="CG123" s="1">
        <v>214581000</v>
      </c>
      <c r="CH123" s="1">
        <v>177945000</v>
      </c>
      <c r="CI123" s="1">
        <v>234333000</v>
      </c>
      <c r="CJ123" s="1">
        <v>-51562000</v>
      </c>
      <c r="CL123" s="1" t="s">
        <v>369</v>
      </c>
      <c r="CM123" s="1">
        <v>144094000</v>
      </c>
      <c r="CN123" s="1">
        <v>-123694000</v>
      </c>
      <c r="CO123" s="1">
        <v>-28491000</v>
      </c>
      <c r="CP123" s="1">
        <v>-154799000</v>
      </c>
      <c r="CQ123" s="1">
        <v>-27210000</v>
      </c>
      <c r="CS123" s="1" t="s">
        <v>369</v>
      </c>
      <c r="CT123" s="1">
        <v>-81750000</v>
      </c>
      <c r="CU123" s="1">
        <v>342668000</v>
      </c>
      <c r="CV123" s="1">
        <v>764876000</v>
      </c>
      <c r="CW123" s="1">
        <v>552748000</v>
      </c>
      <c r="CX123" s="1">
        <v>598687000</v>
      </c>
    </row>
    <row r="124" spans="1:102" x14ac:dyDescent="0.15">
      <c r="A124" s="1" t="s">
        <v>199</v>
      </c>
      <c r="B124" s="17" t="s">
        <v>204</v>
      </c>
      <c r="C124" s="17" t="s">
        <v>206</v>
      </c>
      <c r="D124" s="17" t="s">
        <v>208</v>
      </c>
      <c r="E124" s="17" t="s">
        <v>210</v>
      </c>
      <c r="F124" s="17" t="s">
        <v>212</v>
      </c>
      <c r="H124" s="1" t="s">
        <v>199</v>
      </c>
      <c r="I124" s="17" t="s">
        <v>215</v>
      </c>
      <c r="J124" s="17" t="s">
        <v>217</v>
      </c>
      <c r="K124" s="17" t="s">
        <v>219</v>
      </c>
      <c r="L124" s="17" t="s">
        <v>221</v>
      </c>
      <c r="M124" s="17" t="s">
        <v>223</v>
      </c>
      <c r="O124" s="1" t="s">
        <v>199</v>
      </c>
      <c r="P124" s="17" t="s">
        <v>226</v>
      </c>
      <c r="Q124" s="17" t="s">
        <v>228</v>
      </c>
      <c r="R124" s="17" t="s">
        <v>230</v>
      </c>
      <c r="V124" s="1" t="s">
        <v>199</v>
      </c>
      <c r="W124" s="17" t="s">
        <v>233</v>
      </c>
      <c r="X124" s="17" t="s">
        <v>235</v>
      </c>
      <c r="Y124" s="17" t="s">
        <v>237</v>
      </c>
      <c r="AC124" s="1" t="s">
        <v>199</v>
      </c>
      <c r="AD124" s="17" t="s">
        <v>240</v>
      </c>
      <c r="AE124" s="17" t="s">
        <v>242</v>
      </c>
      <c r="AF124" s="17" t="s">
        <v>244</v>
      </c>
      <c r="AG124" s="17" t="s">
        <v>245</v>
      </c>
      <c r="AJ124" s="1" t="s">
        <v>199</v>
      </c>
      <c r="AM124" s="17" t="s">
        <v>307</v>
      </c>
      <c r="AN124" s="17" t="s">
        <v>308</v>
      </c>
      <c r="AO124" s="17" t="s">
        <v>309</v>
      </c>
      <c r="AQ124" s="1" t="s">
        <v>199</v>
      </c>
      <c r="AR124" s="17" t="s">
        <v>248</v>
      </c>
      <c r="AS124" s="17" t="s">
        <v>250</v>
      </c>
      <c r="AT124" s="17" t="s">
        <v>252</v>
      </c>
      <c r="AU124" s="17" t="s">
        <v>254</v>
      </c>
      <c r="AV124" s="17" t="s">
        <v>256</v>
      </c>
      <c r="AX124" s="1" t="s">
        <v>199</v>
      </c>
      <c r="BC124" s="1" t="s">
        <v>199</v>
      </c>
      <c r="BD124" s="17" t="s">
        <v>260</v>
      </c>
      <c r="BE124" s="17" t="s">
        <v>262</v>
      </c>
      <c r="BF124" s="17" t="s">
        <v>264</v>
      </c>
      <c r="BG124" s="17" t="s">
        <v>266</v>
      </c>
      <c r="BH124" s="17" t="s">
        <v>268</v>
      </c>
      <c r="BJ124" s="1" t="s">
        <v>199</v>
      </c>
      <c r="BK124" s="17" t="s">
        <v>276</v>
      </c>
      <c r="BL124" s="17" t="s">
        <v>278</v>
      </c>
      <c r="BM124" s="17" t="s">
        <v>280</v>
      </c>
      <c r="BN124" s="17" t="s">
        <v>282</v>
      </c>
      <c r="BO124" s="17" t="s">
        <v>284</v>
      </c>
      <c r="BQ124" s="1" t="s">
        <v>199</v>
      </c>
      <c r="BT124" s="17" t="s">
        <v>286</v>
      </c>
      <c r="BU124" s="17" t="s">
        <v>288</v>
      </c>
      <c r="BV124" s="17" t="s">
        <v>290</v>
      </c>
      <c r="BX124" s="1" t="s">
        <v>199</v>
      </c>
      <c r="BY124" s="17" t="s">
        <v>292</v>
      </c>
      <c r="BZ124" s="17" t="s">
        <v>294</v>
      </c>
      <c r="CE124" s="1" t="s">
        <v>199</v>
      </c>
      <c r="CF124" s="17" t="s">
        <v>296</v>
      </c>
      <c r="CG124" s="17" t="s">
        <v>298</v>
      </c>
      <c r="CH124" s="17" t="s">
        <v>300</v>
      </c>
      <c r="CI124" s="17" t="s">
        <v>302</v>
      </c>
      <c r="CJ124" s="17" t="s">
        <v>304</v>
      </c>
      <c r="CL124" s="1" t="s">
        <v>199</v>
      </c>
      <c r="CM124" s="17" t="s">
        <v>311</v>
      </c>
      <c r="CN124" s="17" t="s">
        <v>313</v>
      </c>
      <c r="CO124" s="17" t="s">
        <v>315</v>
      </c>
      <c r="CP124" s="17" t="s">
        <v>317</v>
      </c>
      <c r="CS124" s="1" t="s">
        <v>199</v>
      </c>
      <c r="CT124" s="17" t="s">
        <v>319</v>
      </c>
      <c r="CU124" s="17" t="s">
        <v>321</v>
      </c>
    </row>
    <row r="125" spans="1:102" x14ac:dyDescent="0.15">
      <c r="A125" s="1" t="s">
        <v>200</v>
      </c>
      <c r="B125" s="17" t="s">
        <v>205</v>
      </c>
      <c r="C125" s="17" t="s">
        <v>207</v>
      </c>
      <c r="D125" s="17" t="s">
        <v>209</v>
      </c>
      <c r="E125" s="17" t="s">
        <v>211</v>
      </c>
      <c r="F125" s="17" t="s">
        <v>213</v>
      </c>
      <c r="H125" s="1" t="s">
        <v>200</v>
      </c>
      <c r="I125" s="17" t="s">
        <v>216</v>
      </c>
      <c r="J125" s="17" t="s">
        <v>218</v>
      </c>
      <c r="K125" s="17" t="s">
        <v>220</v>
      </c>
      <c r="L125" s="17" t="s">
        <v>222</v>
      </c>
      <c r="M125" s="17" t="s">
        <v>224</v>
      </c>
      <c r="O125" s="1" t="s">
        <v>200</v>
      </c>
      <c r="P125" s="17" t="s">
        <v>227</v>
      </c>
      <c r="Q125" s="17" t="s">
        <v>229</v>
      </c>
      <c r="R125" s="17" t="s">
        <v>231</v>
      </c>
      <c r="V125" s="1" t="s">
        <v>200</v>
      </c>
      <c r="W125" s="17" t="s">
        <v>234</v>
      </c>
      <c r="X125" s="17" t="s">
        <v>236</v>
      </c>
      <c r="Y125" s="17" t="s">
        <v>238</v>
      </c>
      <c r="AC125" s="1" t="s">
        <v>200</v>
      </c>
      <c r="AD125" s="17" t="s">
        <v>241</v>
      </c>
      <c r="AE125" s="17" t="s">
        <v>243</v>
      </c>
      <c r="AF125" s="17" t="s">
        <v>244</v>
      </c>
      <c r="AG125" s="17" t="s">
        <v>246</v>
      </c>
      <c r="AJ125" s="1" t="s">
        <v>200</v>
      </c>
      <c r="AM125" s="17" t="s">
        <v>307</v>
      </c>
      <c r="AN125" s="17" t="s">
        <v>308</v>
      </c>
      <c r="AO125" s="17" t="s">
        <v>309</v>
      </c>
      <c r="AQ125" s="1" t="s">
        <v>200</v>
      </c>
      <c r="AR125" s="17" t="s">
        <v>249</v>
      </c>
      <c r="AS125" s="17" t="s">
        <v>251</v>
      </c>
      <c r="AT125" s="17" t="s">
        <v>253</v>
      </c>
      <c r="AU125" s="17" t="s">
        <v>255</v>
      </c>
      <c r="AV125" s="17" t="s">
        <v>257</v>
      </c>
      <c r="AX125" s="1" t="s">
        <v>200</v>
      </c>
      <c r="BC125" s="1" t="s">
        <v>200</v>
      </c>
      <c r="BD125" s="17" t="s">
        <v>261</v>
      </c>
      <c r="BE125" s="17" t="s">
        <v>263</v>
      </c>
      <c r="BF125" s="17" t="s">
        <v>265</v>
      </c>
      <c r="BG125" s="17" t="s">
        <v>267</v>
      </c>
      <c r="BH125" s="17" t="s">
        <v>269</v>
      </c>
      <c r="BJ125" s="1" t="s">
        <v>200</v>
      </c>
      <c r="BK125" s="17" t="s">
        <v>277</v>
      </c>
      <c r="BL125" s="17" t="s">
        <v>279</v>
      </c>
      <c r="BM125" s="17" t="s">
        <v>281</v>
      </c>
      <c r="BN125" s="17" t="s">
        <v>283</v>
      </c>
      <c r="BO125" s="17" t="s">
        <v>285</v>
      </c>
      <c r="BQ125" s="1" t="s">
        <v>200</v>
      </c>
      <c r="BT125" s="17" t="s">
        <v>287</v>
      </c>
      <c r="BU125" s="17" t="s">
        <v>289</v>
      </c>
      <c r="BV125" s="17" t="s">
        <v>291</v>
      </c>
      <c r="BX125" s="1" t="s">
        <v>200</v>
      </c>
      <c r="BY125" s="17" t="s">
        <v>293</v>
      </c>
      <c r="BZ125" s="17" t="s">
        <v>295</v>
      </c>
      <c r="CE125" s="1" t="s">
        <v>200</v>
      </c>
      <c r="CF125" s="17" t="s">
        <v>297</v>
      </c>
      <c r="CG125" s="17" t="s">
        <v>299</v>
      </c>
      <c r="CH125" s="17" t="s">
        <v>301</v>
      </c>
      <c r="CI125" s="17" t="s">
        <v>303</v>
      </c>
      <c r="CJ125" s="17" t="s">
        <v>305</v>
      </c>
      <c r="CL125" s="1" t="s">
        <v>200</v>
      </c>
      <c r="CM125" s="17" t="s">
        <v>312</v>
      </c>
      <c r="CN125" s="17" t="s">
        <v>314</v>
      </c>
      <c r="CO125" s="17" t="s">
        <v>316</v>
      </c>
      <c r="CP125" s="17" t="s">
        <v>318</v>
      </c>
      <c r="CS125" s="1" t="s">
        <v>200</v>
      </c>
      <c r="CT125" s="17" t="s">
        <v>320</v>
      </c>
      <c r="CU125" s="17" t="s">
        <v>322</v>
      </c>
    </row>
  </sheetData>
  <mergeCells count="2">
    <mergeCell ref="A5:B5"/>
    <mergeCell ref="H2:L2"/>
  </mergeCells>
  <hyperlinks>
    <hyperlink ref="B62" r:id="rId1" xr:uid="{6F44D4CA-B05A-3748-8D97-7F513BC3AF37}"/>
    <hyperlink ref="B63" r:id="rId2" xr:uid="{10DA24B6-152B-7347-8388-6B337C1490D6}"/>
    <hyperlink ref="C62" r:id="rId3" xr:uid="{3CB07B1E-FA79-474B-AB51-6B8D6A465958}"/>
    <hyperlink ref="C63" r:id="rId4" xr:uid="{8E92B86D-D003-CE4A-A102-B1EA42734616}"/>
    <hyperlink ref="D62" r:id="rId5" xr:uid="{131361C5-43B2-944A-B8A1-818F392E7F81}"/>
    <hyperlink ref="D63" r:id="rId6" xr:uid="{ABFD6663-26BC-1440-AFB2-042EFABDA36D}"/>
    <hyperlink ref="E62" r:id="rId7" xr:uid="{81C0FE91-0B80-E04A-B961-64D535D55302}"/>
    <hyperlink ref="E63" r:id="rId8" xr:uid="{3800A7DF-E13E-7E4F-8391-CA9C26BA9D86}"/>
    <hyperlink ref="F62" r:id="rId9" xr:uid="{2E8B3E3F-54EC-444A-BE10-B0153BF4969D}"/>
    <hyperlink ref="F63" r:id="rId10" xr:uid="{3F4B4BB9-9539-DE44-9CE6-42CD3CC4F093}"/>
    <hyperlink ref="I62" r:id="rId11" xr:uid="{4FD3004E-87EE-AC43-80D0-76CA3D4A39B1}"/>
    <hyperlink ref="I63" r:id="rId12" xr:uid="{448E0188-FFC1-0B4C-B9D7-55DF5C6DE297}"/>
    <hyperlink ref="J62" r:id="rId13" xr:uid="{8302529B-8B46-C94D-8C41-AA439A75E844}"/>
    <hyperlink ref="J63" r:id="rId14" xr:uid="{2BBE6DCB-1B3E-104F-97A3-F305C8F1EB27}"/>
    <hyperlink ref="K62" r:id="rId15" xr:uid="{D1F099E3-1B1D-8947-A518-083F1CFC2D45}"/>
    <hyperlink ref="K63" r:id="rId16" xr:uid="{D012F4B2-05B2-9A4D-A1DB-5B08AFA3DA7B}"/>
    <hyperlink ref="L62" r:id="rId17" xr:uid="{16B4FB39-2AFF-664D-8C46-B910A8F7EB22}"/>
    <hyperlink ref="L63" r:id="rId18" xr:uid="{CB1AB08D-5A60-754F-BCDB-7EB17D273AF1}"/>
    <hyperlink ref="M62" r:id="rId19" xr:uid="{03F24E42-41B9-9E46-8979-F62082C3374A}"/>
    <hyperlink ref="M63" r:id="rId20" xr:uid="{CAB4BBDD-F09A-9E41-A0F0-FEEA1F4A4633}"/>
    <hyperlink ref="P62" r:id="rId21" xr:uid="{619A7E9E-B0F6-3B42-A306-C874D8F195A1}"/>
    <hyperlink ref="P63" r:id="rId22" xr:uid="{B16EFFFC-3835-914B-AFFA-9DCB26BAAC84}"/>
    <hyperlink ref="Q62" r:id="rId23" xr:uid="{5CC40014-279A-C247-8BDE-55130E9974DD}"/>
    <hyperlink ref="Q63" r:id="rId24" xr:uid="{745C6719-B354-6649-91FB-E9F74DBCF6D8}"/>
    <hyperlink ref="R62" r:id="rId25" xr:uid="{AED21E58-1CC8-464B-BA40-9A5A39472014}"/>
    <hyperlink ref="R63" r:id="rId26" xr:uid="{6D05101E-00EC-DD4E-9CEC-D21EF8051755}"/>
    <hyperlink ref="W62" r:id="rId27" xr:uid="{69B2244F-E185-3A46-B950-BB27A9DF887C}"/>
    <hyperlink ref="W63" r:id="rId28" xr:uid="{482AA303-6823-434F-A45F-DBD0A48A7287}"/>
    <hyperlink ref="X62" r:id="rId29" xr:uid="{B5B9D3EF-9D0A-284F-9022-5659F8024632}"/>
    <hyperlink ref="X63" r:id="rId30" xr:uid="{2C7DF8AE-DD1D-204B-B371-0F20BCFFCF02}"/>
    <hyperlink ref="Y62" r:id="rId31" xr:uid="{51A8BC41-9446-5143-AB9C-504E339ACA0B}"/>
    <hyperlink ref="Y63" r:id="rId32" xr:uid="{0F3B3DB8-D66E-AC4D-8E41-057C9F803F17}"/>
    <hyperlink ref="AD62" r:id="rId33" xr:uid="{93A5DC59-2E01-3441-AF5B-C9DD92163B0B}"/>
    <hyperlink ref="AD63" r:id="rId34" xr:uid="{F3F346B3-0248-204A-9415-0292BC6B0101}"/>
    <hyperlink ref="AE62" r:id="rId35" xr:uid="{F297E5C9-22C4-5540-AD67-A4DB444AE9CC}"/>
    <hyperlink ref="AE63" r:id="rId36" xr:uid="{CAD28EEE-A1B9-BD43-BAF2-781AF487625B}"/>
    <hyperlink ref="AF62" r:id="rId37" xr:uid="{F4710633-255F-CE4E-8069-26AF6CB09E95}"/>
    <hyperlink ref="AF63" r:id="rId38" xr:uid="{C1A149D5-0C8C-5C44-9914-4BDC144DCD30}"/>
    <hyperlink ref="AG62" r:id="rId39" xr:uid="{504D485E-B4C9-A047-B9EC-8381B12A7991}"/>
    <hyperlink ref="AG63" r:id="rId40" xr:uid="{586C0A94-33CD-C842-9076-8D8ADB6E157A}"/>
    <hyperlink ref="AR62" r:id="rId41" xr:uid="{530D59D8-187C-3D4A-A713-3673DD32F481}"/>
    <hyperlink ref="AR63" r:id="rId42" xr:uid="{1AB1269B-15FF-6944-B9C7-7A9AA7A97DCC}"/>
    <hyperlink ref="AS62" r:id="rId43" xr:uid="{228B0A50-34B2-F744-A353-76B65EB0AFC4}"/>
    <hyperlink ref="AS63" r:id="rId44" xr:uid="{BB80BBF4-601B-C942-AF55-6E5250B09772}"/>
    <hyperlink ref="AT62" r:id="rId45" xr:uid="{EDDF23E2-A312-A44A-A0E1-9AC96AA03B17}"/>
    <hyperlink ref="AT63" r:id="rId46" xr:uid="{9E28717A-BD72-414E-8ECE-92D38536610A}"/>
    <hyperlink ref="AU62" r:id="rId47" xr:uid="{C6321C7C-5D7F-6F4D-AA43-DF31281AB7E6}"/>
    <hyperlink ref="AU63" r:id="rId48" xr:uid="{8DDAA51C-7666-7940-B55D-9741105DB969}"/>
    <hyperlink ref="AV62" r:id="rId49" xr:uid="{CDFCD567-46EE-C041-AD56-0744515B77FE}"/>
    <hyperlink ref="AV63" r:id="rId50" xr:uid="{87FEC64E-1942-4B4F-A6D5-51E79F549216}"/>
    <hyperlink ref="BD62" r:id="rId51" xr:uid="{3A9265C0-4FF8-6A43-B1B1-C35A43A5697B}"/>
    <hyperlink ref="BD63" r:id="rId52" xr:uid="{24BA57D3-5B3C-0648-A6DC-79508FC4BB7F}"/>
    <hyperlink ref="BE62" r:id="rId53" xr:uid="{DD082852-9BB4-4B49-AE0A-5FD44621DBAD}"/>
    <hyperlink ref="BE63" r:id="rId54" xr:uid="{46736F56-261A-954E-A7EB-85B0796CC659}"/>
    <hyperlink ref="BF62" r:id="rId55" xr:uid="{0B14C4A3-9E74-0245-B768-FEA0B3EB7409}"/>
    <hyperlink ref="BF63" r:id="rId56" xr:uid="{C7FAD9C2-F43B-E444-B2C5-C62C550CF3ED}"/>
    <hyperlink ref="BG62" r:id="rId57" xr:uid="{F7FA6613-9E8B-1D46-911A-CEABA4A3B8A2}"/>
    <hyperlink ref="BG63" r:id="rId58" xr:uid="{BDDCD2A3-6A9B-6C44-8538-849195B73945}"/>
    <hyperlink ref="BH62" r:id="rId59" xr:uid="{3B98DCE5-8853-6842-B148-64EFF586C90A}"/>
    <hyperlink ref="BH63" r:id="rId60" xr:uid="{15F27D6E-43D4-234B-B84B-15265AB0B3C2}"/>
    <hyperlink ref="BK62" r:id="rId61" xr:uid="{D0A95492-A3E8-EE42-BA06-89F1A1E4379E}"/>
    <hyperlink ref="BS63" r:id="rId62" xr:uid="{4319FA05-26AF-4642-AB7E-61232285F6B5}"/>
    <hyperlink ref="BL62" r:id="rId63" xr:uid="{5ECF3FCF-1E62-D14B-A1CB-6AFB9FF8B61C}"/>
    <hyperlink ref="BT63" r:id="rId64" xr:uid="{E7937869-4AD4-1248-B04C-EF1A89ACE87C}"/>
    <hyperlink ref="BM62" r:id="rId65" xr:uid="{DB293F65-BCB1-124A-AF96-190BF58725FE}"/>
    <hyperlink ref="BU63" r:id="rId66" xr:uid="{D52AECFE-1C6C-DC43-A4A4-9842EBABB7A2}"/>
    <hyperlink ref="BN62" r:id="rId67" xr:uid="{A78A2BAE-D654-D94D-A67C-87DD4739848B}"/>
    <hyperlink ref="BV63" r:id="rId68" xr:uid="{10257905-1975-BB42-B445-365AB439CFE3}"/>
    <hyperlink ref="BO62" r:id="rId69" xr:uid="{4B547B9B-F3FF-D946-9D45-0323F589AA9A}"/>
    <hyperlink ref="BW63" r:id="rId70" xr:uid="{84D4D971-267A-9C43-8418-15734841CC45}"/>
    <hyperlink ref="BT62" r:id="rId71" xr:uid="{3C89EDCB-C73B-DA4C-8DE4-EA892F5B15DC}"/>
    <hyperlink ref="CB63" r:id="rId72" xr:uid="{C1DDD9C8-9655-E94F-A7EC-353794E4D517}"/>
    <hyperlink ref="BU62" r:id="rId73" xr:uid="{35E825DB-62B2-664F-87DA-DAA49C138337}"/>
    <hyperlink ref="CC63" r:id="rId74" xr:uid="{000853AD-E33A-5044-AF8F-BA4F79D04B76}"/>
    <hyperlink ref="BV62" r:id="rId75" xr:uid="{1BEED7AF-3AC5-094E-B0CE-D10BB06BC981}"/>
    <hyperlink ref="CD63" r:id="rId76" xr:uid="{75DCE1F5-EABF-FF4C-B647-A16D7712D901}"/>
    <hyperlink ref="BY62" r:id="rId77" xr:uid="{EEC12B7E-362A-7B45-A99B-A84086622B5C}"/>
    <hyperlink ref="CG63" r:id="rId78" display="https://www.sec.gov/Archives/edgar/data/1773383/000177338321000054/dt-20210331.htm" xr:uid="{BA63F087-E31D-0945-B34F-2885230435B5}"/>
    <hyperlink ref="BZ62" r:id="rId79" xr:uid="{8C118AE0-0D30-6543-9FD4-1B138DF915CB}"/>
    <hyperlink ref="CH63" r:id="rId80" display="https://www.sec.gov/Archives/edgar/data/1773383/000177338320000053/dynatrace10-kfy20.htm" xr:uid="{BA39189B-371A-F648-AE81-A81D3EFB1E96}"/>
    <hyperlink ref="CF62" r:id="rId81" xr:uid="{B6182AC6-58E8-0C44-AC28-AD2FB0B23708}"/>
    <hyperlink ref="CN63" r:id="rId82" display="https://www.sec.gov/Archives/edgar/data/1560327/000156032722000026/rp-20211231.htm" xr:uid="{84397E56-E3C9-DE47-B990-984065D6644B}"/>
    <hyperlink ref="CG62" r:id="rId83" xr:uid="{35F80FF2-A36D-954B-A6C9-42058AB2506A}"/>
    <hyperlink ref="CO63" r:id="rId84" display="https://www.sec.gov/Archives/edgar/data/1560327/000156032721000043/rp-20201231.htm" xr:uid="{AFA5BDE8-E641-4F45-85F4-05DA8820973D}"/>
    <hyperlink ref="CH62" r:id="rId85" xr:uid="{03635BE0-00F1-9D42-A583-0D6AA6977842}"/>
    <hyperlink ref="CP63" r:id="rId86" display="https://www.sec.gov/Archives/edgar/data/1560327/000156032720000046/rp-20191231.htm" xr:uid="{00A4178E-883B-E44D-B2DD-1D8360342977}"/>
    <hyperlink ref="CI62" r:id="rId87" xr:uid="{A21C5879-846D-F74C-9BCC-D82DB16798A9}"/>
    <hyperlink ref="CQ63" r:id="rId88" display="https://www.sec.gov/Archives/edgar/data/1560327/000156032719000046/rapid7201810-k.htm" xr:uid="{AD938D9F-987D-9042-BB2E-77CCBEED62D1}"/>
    <hyperlink ref="CJ62" r:id="rId89" xr:uid="{D3EBE977-FA5D-8E4F-BDB4-D0886ED18A8E}"/>
    <hyperlink ref="CR63" r:id="rId90" display="https://www.sec.gov/Archives/edgar/data/1560327/000156032718000032/rapid710-k.htm" xr:uid="{8702E949-B60D-094B-BE3A-146BAB8AA2AC}"/>
    <hyperlink ref="CO62" r:id="rId91" display="https://www.sec.gov/Archives/edgar/data/1598110/000117891320000737/0001178913-20-000737-index.html" xr:uid="{FB2196F3-E7B7-D044-A3EF-ECAC88C8B191}"/>
    <hyperlink ref="CW63" r:id="rId92" display="https://www.sec.gov/Archives/edgar/data/1598110/000117891320000737/cybr20f2019.htm" xr:uid="{EBA35813-9412-4549-8BED-6C1138BEC013}"/>
    <hyperlink ref="CP62" r:id="rId93" display="https://www.sec.gov/Archives/edgar/data/1598110/000117891319000824/0001178913-19-000824-index.html" xr:uid="{9E001126-4AC8-484C-9BA3-5A98E099EB02}"/>
    <hyperlink ref="CX63" r:id="rId94" display="https://www.sec.gov/Archives/edgar/data/1598110/000117891319000824/zk1922792.htm" xr:uid="{0E928F9A-652F-2041-973E-08AB6529160D}"/>
    <hyperlink ref="CQ62" r:id="rId95" display="https://www.sec.gov/Archives/edgar/data/1598110/000117891318000853/0001178913-18-000853-index.html" xr:uid="{BD39C1E8-75B2-7A4E-9BDA-A9389468185C}"/>
    <hyperlink ref="CY63" r:id="rId96" xr:uid="{13138908-A2BB-9C40-84CD-32F04836429F}"/>
    <hyperlink ref="CT62" r:id="rId97" display="https://www.sec.gov/Archives/edgar/data/1773383/000177338321000054/0001773383-21-000054-index.htm" xr:uid="{3F3CED61-CBB7-C347-BEE8-195994AB9817}"/>
    <hyperlink ref="DB63" r:id="rId98" xr:uid="{CA9C57CC-1B35-3049-A9FA-5379E9A0513D}"/>
    <hyperlink ref="CU62" r:id="rId99" display="https://www.sec.gov/Archives/edgar/data/1773383/000177338320000053/0001773383-20-000053-index.htm" xr:uid="{18C63ABE-7380-E740-89A1-DB9862F33D26}"/>
    <hyperlink ref="DC63" r:id="rId100" xr:uid="{3FEC3542-C9E4-3144-83E5-2CBB1599A031}"/>
    <hyperlink ref="DA62" r:id="rId101" xr:uid="{FE0885DE-B55B-F445-9C35-A409568BB267}"/>
    <hyperlink ref="DI63" r:id="rId102" xr:uid="{76DE8623-3C99-0245-93E3-517DECE42048}"/>
    <hyperlink ref="DB62" r:id="rId103" xr:uid="{B6EA109D-A70D-E645-933B-70D58BD1EE87}"/>
    <hyperlink ref="DJ63" r:id="rId104" xr:uid="{197093DA-64CE-D042-AF52-A29FE9432763}"/>
    <hyperlink ref="DC62" r:id="rId105" xr:uid="{01F8C34C-9F1B-2040-A476-04360B0AACD7}"/>
    <hyperlink ref="DK63" r:id="rId106" xr:uid="{D3D72C82-4DED-0143-AF98-F50610FE37DB}"/>
    <hyperlink ref="DD62" r:id="rId107" xr:uid="{4A805462-D189-7343-8FB0-BF6B101D294B}"/>
    <hyperlink ref="DL63" r:id="rId108" xr:uid="{A1C09F6F-810A-AC4C-A22B-CAE4AB4640B0}"/>
    <hyperlink ref="DE62" r:id="rId109" xr:uid="{95BB31DC-68AC-C246-801C-DF8EF30F0B3B}"/>
    <hyperlink ref="DM63" r:id="rId110" xr:uid="{D2BB0CD2-6B13-0A4F-8BC0-2B9C3A632BA2}"/>
    <hyperlink ref="AK62" r:id="rId111" display="https://www.sec.gov/Archives/edgar/data/1327567/000132756721000029/0001327567-21-000029-index.htm" xr:uid="{8E5CC5EB-3F65-A44C-A4BA-6082B1193092}"/>
    <hyperlink ref="AK63" r:id="rId112" display="https://www.sec.gov/Archives/edgar/data/1327567/000132756721000029/panw-20210731.htm" xr:uid="{1B672700-ADF3-5D41-9BA7-BD4048485E88}"/>
    <hyperlink ref="AL62" r:id="rId113" display="https://www.sec.gov/Archives/edgar/data/1327567/000132756720000032/0001327567-20-000032-index.htm" xr:uid="{4038EF62-51DE-174D-BF2E-4D5C93D15076}"/>
    <hyperlink ref="AL63" r:id="rId114" display="https://www.sec.gov/Archives/edgar/data/1327567/000132756720000032/panw-20200731.htm" xr:uid="{3D40B5BD-3676-2341-9C35-89B6AD259BF3}"/>
    <hyperlink ref="AM62" r:id="rId115" display="https://www.sec.gov/Archives/edgar/data/1327567/000132756719000032/0001327567-19-000032-index.html" xr:uid="{E81641B4-1465-2443-AEE6-104AA6F7A696}"/>
    <hyperlink ref="AM63" r:id="rId116" display="https://www.sec.gov/Archives/edgar/data/1327567/000132756719000032/panw-7312019x10k.htm" xr:uid="{09F3002D-66D2-BD42-A20D-B0D02E8A559A}"/>
    <hyperlink ref="AN62" r:id="rId117" display="https://www.sec.gov/Archives/edgar/data/1327567/000132756718000024/0001327567-18-000024-index.html" xr:uid="{3383FD8A-D10F-2046-81E6-CD668352CD1B}"/>
    <hyperlink ref="AN63" r:id="rId118" display="https://www.sec.gov/Archives/edgar/data/1327567/000132756718000024/panw-7312018x10k.htm" xr:uid="{0F7FFB5D-1D77-794F-8A72-9AF6EC34B465}"/>
    <hyperlink ref="AO62" r:id="rId119" display="https://www.sec.gov/Archives/edgar/data/1327567/000132756717000027/0001327567-17-000027-index.html" xr:uid="{373745B6-85C5-CB49-A782-31A5B6249F6D}"/>
    <hyperlink ref="AO63" r:id="rId120" display="https://www.sec.gov/Archives/edgar/data/1327567/000132756717000027/panw-7312017x10k.htm" xr:uid="{F8686AB4-1798-C64D-8EBA-68727B0F64C6}"/>
    <hyperlink ref="B124" r:id="rId121" xr:uid="{DFDCF051-C1D7-AB45-9CD1-C4280202C578}"/>
    <hyperlink ref="B125" r:id="rId122" xr:uid="{782D8F5F-1F35-EC46-A3A7-EA9EA19AE1EF}"/>
    <hyperlink ref="C124" r:id="rId123" xr:uid="{8FD434DF-DEC5-7D4A-8FC2-B093E8D44602}"/>
    <hyperlink ref="C125" r:id="rId124" xr:uid="{8DD77F71-774A-B74C-B027-8FF9A7CF81CE}"/>
    <hyperlink ref="D124" r:id="rId125" xr:uid="{CFD59D93-3454-3E4A-828E-C87D4A66ADBD}"/>
    <hyperlink ref="D125" r:id="rId126" xr:uid="{6169BC6E-34D9-B545-9C9A-C002640A904B}"/>
    <hyperlink ref="E124" r:id="rId127" xr:uid="{07941643-C3FC-D143-98CC-16860876DFC4}"/>
    <hyperlink ref="E125" r:id="rId128" xr:uid="{A087511B-C572-564B-A0DA-180AB39711A0}"/>
    <hyperlink ref="F124" r:id="rId129" xr:uid="{FF132C28-F609-F647-973F-8CEA50BC0735}"/>
    <hyperlink ref="F125" r:id="rId130" xr:uid="{70195882-6D21-1E44-A9E5-EBD20702915A}"/>
    <hyperlink ref="I124" r:id="rId131" xr:uid="{5DD2D9C9-D42E-C04E-915D-9542DB731C0E}"/>
    <hyperlink ref="I125" r:id="rId132" xr:uid="{80A81E60-A18A-BB4A-B18C-8E6D688A30FE}"/>
    <hyperlink ref="J124" r:id="rId133" xr:uid="{ADE6D2D3-D67E-754E-B8E3-ED78289C749F}"/>
    <hyperlink ref="J125" r:id="rId134" xr:uid="{08CD8791-5B34-3C48-B266-6EE1A9684616}"/>
    <hyperlink ref="K124" r:id="rId135" xr:uid="{0CA8D499-FF34-EC40-B726-BDAC8F615047}"/>
    <hyperlink ref="K125" r:id="rId136" xr:uid="{AD0E8097-D6CF-C148-AD4C-327207C68FDF}"/>
    <hyperlink ref="L124" r:id="rId137" xr:uid="{6C7836A9-C052-CE4E-88E1-272B196485C6}"/>
    <hyperlink ref="L125" r:id="rId138" xr:uid="{CF0EAF01-1C75-464C-9C3C-9D1FFC7D25E0}"/>
    <hyperlink ref="M124" r:id="rId139" xr:uid="{D40D5CC2-C712-764F-8037-714CEEA40594}"/>
    <hyperlink ref="M125" r:id="rId140" xr:uid="{67971456-F69E-8C40-9E46-73098B7F5C74}"/>
    <hyperlink ref="P124" r:id="rId141" xr:uid="{8A43464A-FC64-064A-92AE-07DF75D30F35}"/>
    <hyperlink ref="P125" r:id="rId142" xr:uid="{78B7D0C8-37BF-884D-957A-9AE8CB769D87}"/>
    <hyperlink ref="Q124" r:id="rId143" xr:uid="{8FFFF560-5071-D648-80D1-D9A9E46FC32D}"/>
    <hyperlink ref="Q125" r:id="rId144" xr:uid="{BAF37680-5155-A945-A7E6-0B27D55BF5A4}"/>
    <hyperlink ref="R124" r:id="rId145" xr:uid="{712511D9-529D-D548-9082-B058C65E2AA8}"/>
    <hyperlink ref="R125" r:id="rId146" xr:uid="{E84D9BE8-4F1B-F245-9DC5-3EFED58675D7}"/>
    <hyperlink ref="W124" r:id="rId147" xr:uid="{AF11A715-6E2A-3C49-A122-46F5A8F0D73B}"/>
    <hyperlink ref="W125" r:id="rId148" xr:uid="{A1BB8A48-194D-054B-A169-546155AE86A7}"/>
    <hyperlink ref="X124" r:id="rId149" xr:uid="{F2832AAF-961E-0E4B-8200-EB8A858F0188}"/>
    <hyperlink ref="X125" r:id="rId150" xr:uid="{597E7BE7-EE7C-6D4F-BF49-C8CF071DA8F4}"/>
    <hyperlink ref="Y124" r:id="rId151" xr:uid="{D6CA71D0-A084-424C-ADF4-E058309C8A56}"/>
    <hyperlink ref="Y125" r:id="rId152" xr:uid="{2992EECF-0BA4-F846-83E6-E97C84438327}"/>
    <hyperlink ref="AD124" r:id="rId153" xr:uid="{3C5CF1B8-84F6-554A-ACAB-2CC803068458}"/>
    <hyperlink ref="AD125" r:id="rId154" xr:uid="{09342238-260D-5E4D-A695-F7B902944BAC}"/>
    <hyperlink ref="AE124" r:id="rId155" xr:uid="{D3E4969F-9903-C94D-A7CA-ACC056530F48}"/>
    <hyperlink ref="AE125" r:id="rId156" xr:uid="{D7C463F4-7879-5645-8FD1-208534635F1A}"/>
    <hyperlink ref="AF124" r:id="rId157" xr:uid="{69A9DE0E-4C26-DD4E-A862-276A09D21CA0}"/>
    <hyperlink ref="AF125" r:id="rId158" xr:uid="{C3057095-8A0F-2B43-91ED-EF48471AEBAE}"/>
    <hyperlink ref="AG124" r:id="rId159" xr:uid="{8644DA0F-64C1-5447-BF30-8B93AE6140F9}"/>
    <hyperlink ref="AG125" r:id="rId160" xr:uid="{189DB378-2F7D-AB4F-B6E8-704D74556426}"/>
    <hyperlink ref="AM124" r:id="rId161" xr:uid="{1D908171-BF8B-C542-8EAB-CA24BFB22252}"/>
    <hyperlink ref="AM125" r:id="rId162" xr:uid="{A11E8E58-1E1B-5A47-B085-83A368B82CD2}"/>
    <hyperlink ref="AN124" r:id="rId163" xr:uid="{0AAB80E6-BE20-8C44-8E1F-A4E7770E4671}"/>
    <hyperlink ref="AN125" r:id="rId164" xr:uid="{FB8767AA-900C-774A-837A-8631FACF25CC}"/>
    <hyperlink ref="AO124" r:id="rId165" xr:uid="{FD87FB15-B65A-D749-B497-B578F23D62C7}"/>
    <hyperlink ref="AO125" r:id="rId166" xr:uid="{F1245F4E-D051-8941-AB72-922E26AC1374}"/>
    <hyperlink ref="AR124" r:id="rId167" xr:uid="{94164E43-4F3D-2040-8F2F-7BA1FA4E8627}"/>
    <hyperlink ref="AR125" r:id="rId168" xr:uid="{0F3A1E9E-1374-FC40-9C4D-65BF20F33532}"/>
    <hyperlink ref="AS124" r:id="rId169" xr:uid="{3EEF9F12-3519-3A4A-9889-3E572D281BF6}"/>
    <hyperlink ref="AS125" r:id="rId170" xr:uid="{21F5BE9C-2624-1348-80D8-A1A3F40312BB}"/>
    <hyperlink ref="AT124" r:id="rId171" xr:uid="{43CA7EF3-BA64-CC4A-B889-92C4A7B8B485}"/>
    <hyperlink ref="AT125" r:id="rId172" xr:uid="{FC541688-903D-064A-B150-DA338C2C9152}"/>
    <hyperlink ref="AU124" r:id="rId173" xr:uid="{B6237C4B-EAAA-5645-9A06-A4033CA02683}"/>
    <hyperlink ref="AU125" r:id="rId174" xr:uid="{4C30C033-A053-7441-A7AE-F84BEAC35977}"/>
    <hyperlink ref="AV124" r:id="rId175" xr:uid="{7EFB8E84-1A54-7C4C-AB49-18DFD4894952}"/>
    <hyperlink ref="AV125" r:id="rId176" xr:uid="{FA707252-FE7E-7841-9348-81225139FCB7}"/>
    <hyperlink ref="BD124" r:id="rId177" xr:uid="{4058E8F0-5CD1-6645-B221-961C84D35BE3}"/>
    <hyperlink ref="BD125" r:id="rId178" xr:uid="{E005AE5E-6BE5-5541-B120-92907E9E3D47}"/>
    <hyperlink ref="BE124" r:id="rId179" xr:uid="{06FF7B94-54E5-624B-B64F-A36280DCDE05}"/>
    <hyperlink ref="BE125" r:id="rId180" xr:uid="{08F32E87-32CF-D04D-849D-D9FCD65CB1DA}"/>
    <hyperlink ref="BF124" r:id="rId181" xr:uid="{9B0F50BA-4634-0041-A6DB-9369FFF9475F}"/>
    <hyperlink ref="BF125" r:id="rId182" xr:uid="{DA5B1C5E-41D3-8E49-B0A9-2A9E086FE081}"/>
    <hyperlink ref="BG124" r:id="rId183" xr:uid="{64DE6BD8-029C-DD42-9E7D-2212A206AE15}"/>
    <hyperlink ref="BG125" r:id="rId184" xr:uid="{CB6E50DF-5703-594D-BAFD-47B94B3A137C}"/>
    <hyperlink ref="BH124" r:id="rId185" xr:uid="{B5114541-B194-6F4D-AB7A-FE32C57B715C}"/>
    <hyperlink ref="BH125" r:id="rId186" xr:uid="{E14B771C-8432-6442-A6E1-6E63AD83DEF7}"/>
    <hyperlink ref="BK124" r:id="rId187" xr:uid="{4090953B-BF54-2445-AC5E-583F588CFFA6}"/>
    <hyperlink ref="BK125" r:id="rId188" xr:uid="{B0E3EFCB-788C-854D-B56B-67A5C90265A8}"/>
    <hyperlink ref="BL124" r:id="rId189" xr:uid="{115C6896-1BE7-E949-A667-215C27152CE8}"/>
    <hyperlink ref="BL125" r:id="rId190" xr:uid="{1BE72D91-0005-5C4E-BDDC-AF42F9C19C45}"/>
    <hyperlink ref="BM124" r:id="rId191" xr:uid="{2E5235B1-951F-F843-8E98-0485343E51BE}"/>
    <hyperlink ref="BM125" r:id="rId192" xr:uid="{657E64E8-33C8-E949-875C-5FBA67C1A7C0}"/>
    <hyperlink ref="BN124" r:id="rId193" xr:uid="{857F2461-293D-3B4F-96E2-42F5FA1E2CD9}"/>
    <hyperlink ref="BN125" r:id="rId194" xr:uid="{1AC582CE-ADF5-2247-B36C-5AC0384CAFC5}"/>
    <hyperlink ref="BO124" r:id="rId195" xr:uid="{5DF9FCF6-A0A2-984A-BC85-66EDFFDEC5FC}"/>
    <hyperlink ref="BO125" r:id="rId196" xr:uid="{348D3C58-F40B-214F-A843-6169FBB71FB1}"/>
    <hyperlink ref="BT124" r:id="rId197" xr:uid="{5AC1B0D1-16F9-FF46-8FF5-DC4CB98CC353}"/>
    <hyperlink ref="BT125" r:id="rId198" xr:uid="{FA8C1612-1AFC-C446-BB81-627CC3AC5EA9}"/>
    <hyperlink ref="BU124" r:id="rId199" xr:uid="{6B0666B6-AB82-B246-AD35-06418BFBB527}"/>
    <hyperlink ref="BU125" r:id="rId200" xr:uid="{18114BC8-80F8-9747-85DF-38E6D1280CA8}"/>
    <hyperlink ref="BV124" r:id="rId201" xr:uid="{9FFA9956-51BB-AD44-818E-70D009BC0398}"/>
    <hyperlink ref="BV125" r:id="rId202" xr:uid="{6D477A23-435E-724C-9DD4-F8F7195C485E}"/>
    <hyperlink ref="BY124" r:id="rId203" xr:uid="{B1DA93EE-7EEB-9749-A4D6-77C55D75C45A}"/>
    <hyperlink ref="BY125" r:id="rId204" xr:uid="{AF7E4B60-977B-F34F-AFDD-71C2DAF5E143}"/>
    <hyperlink ref="BZ124" r:id="rId205" xr:uid="{C59A4DB6-E7A8-7043-B785-C68D487E752D}"/>
    <hyperlink ref="BZ125" r:id="rId206" xr:uid="{54EC2E64-A0FD-0540-B23C-037C95D45FDF}"/>
    <hyperlink ref="CF124" r:id="rId207" xr:uid="{90A48BDF-D4E3-EC46-8207-21A5606CC322}"/>
    <hyperlink ref="CF125" r:id="rId208" xr:uid="{F6E2AA2B-E92E-8343-A0C7-E4B084A4C413}"/>
    <hyperlink ref="CG124" r:id="rId209" xr:uid="{1131D9A9-8D3B-A94A-8046-CD45436AF84E}"/>
    <hyperlink ref="CG125" r:id="rId210" xr:uid="{39441AC0-C29A-F64B-BF9E-8C63FB02D7ED}"/>
    <hyperlink ref="CH124" r:id="rId211" xr:uid="{5590508B-7FBB-8046-9051-D3C1F92C5204}"/>
    <hyperlink ref="CH125" r:id="rId212" xr:uid="{6E1FCDA9-0B7F-E64A-86C6-9705B8FBF3A7}"/>
    <hyperlink ref="CI124" r:id="rId213" xr:uid="{40CA676B-D6B3-9F43-BB48-2F8CC5B9A3FF}"/>
    <hyperlink ref="CI125" r:id="rId214" xr:uid="{E0EA1AF0-2460-D549-8DC0-13CF3B1F7400}"/>
    <hyperlink ref="CJ124" r:id="rId215" xr:uid="{9C5D8D17-C2A1-9A49-80DA-314E160228B5}"/>
    <hyperlink ref="CJ125" r:id="rId216" xr:uid="{FEB500B1-3E07-A447-8321-2D4DA5DFDED0}"/>
    <hyperlink ref="CM124" r:id="rId217" xr:uid="{F0116CF3-2207-7448-8C84-F4741FC50973}"/>
    <hyperlink ref="CM125" r:id="rId218" xr:uid="{FD75C15C-D662-5345-B0EC-A62F458D295A}"/>
    <hyperlink ref="CN124" r:id="rId219" xr:uid="{8CC88C4E-71DE-4648-B18E-29585DE34413}"/>
    <hyperlink ref="CN125" r:id="rId220" xr:uid="{C8322AF7-A611-4D49-8D00-6B94EE1C4318}"/>
    <hyperlink ref="CO124" r:id="rId221" xr:uid="{52D9AE35-D792-4143-8D27-DFA49A748625}"/>
    <hyperlink ref="CO125" r:id="rId222" xr:uid="{478E8672-CDBB-D644-BA79-188215DF1627}"/>
    <hyperlink ref="CP124" r:id="rId223" xr:uid="{F8F2A7BA-6AC4-0D45-919E-5174B5C15BC8}"/>
    <hyperlink ref="CP125" r:id="rId224" xr:uid="{3EC3EBE1-259F-1B4C-B901-4F607EA7DD3F}"/>
    <hyperlink ref="CT124" r:id="rId225" xr:uid="{B0A91A4D-17BA-4B43-8EFA-BEDB8D17A3EA}"/>
    <hyperlink ref="CT125" r:id="rId226" xr:uid="{F9EDB68B-12A7-3C4E-BB05-FAABB5E5EF5B}"/>
    <hyperlink ref="CU124" r:id="rId227" xr:uid="{E70F2604-D6FE-484B-AC05-8B03CFAFCBF6}"/>
    <hyperlink ref="CU125" r:id="rId228" xr:uid="{787BD445-391C-F345-9D21-CC5BB69B5852}"/>
  </hyperlinks>
  <pageMargins left="0.7" right="0.7" top="0.75" bottom="0.75" header="0.3" footer="0.3"/>
  <pageSetup orientation="portrait" horizontalDpi="0" verticalDpi="0"/>
  <ignoredErrors>
    <ignoredError sqref="M13:S13"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5ADE3-D6FC-4FAC-87AD-C642F6749FEA}">
  <sheetPr>
    <outlinePr summaryBelow="0" summaryRight="0"/>
  </sheetPr>
  <dimension ref="A6:AT210"/>
  <sheetViews>
    <sheetView zoomScale="125" zoomScaleNormal="140" workbookViewId="0">
      <selection activeCell="G88" sqref="G88"/>
    </sheetView>
  </sheetViews>
  <sheetFormatPr baseColWidth="10" defaultColWidth="9.1640625" defaultRowHeight="15" customHeight="1" outlineLevelRow="1" x14ac:dyDescent="0.15"/>
  <cols>
    <col min="1" max="1" width="9.1640625" style="1"/>
    <col min="2" max="4" width="10.33203125" style="1" customWidth="1"/>
    <col min="5" max="14" width="10.5" style="1" customWidth="1"/>
    <col min="15" max="15" width="10.6640625" style="1" bestFit="1" customWidth="1"/>
    <col min="16" max="16384" width="9.1640625" style="1"/>
  </cols>
  <sheetData>
    <row r="6" spans="2:23" ht="15" customHeight="1" x14ac:dyDescent="0.15">
      <c r="B6" s="1" t="e" vm="16">
        <v>#VALUE!</v>
      </c>
      <c r="R6" s="143"/>
      <c r="T6" s="126"/>
      <c r="U6" s="126"/>
      <c r="V6" s="126"/>
      <c r="W6" s="126"/>
    </row>
    <row r="7" spans="2:23" ht="15" customHeight="1" x14ac:dyDescent="0.15">
      <c r="T7" s="128"/>
      <c r="U7" s="128"/>
      <c r="V7" s="128"/>
    </row>
    <row r="8" spans="2:23" ht="15" customHeight="1" x14ac:dyDescent="0.15">
      <c r="T8" s="77"/>
      <c r="U8" s="77"/>
      <c r="V8" s="77"/>
      <c r="W8" s="131"/>
    </row>
    <row r="9" spans="2:23" ht="15" customHeight="1" x14ac:dyDescent="0.15">
      <c r="B9" s="183" t="s">
        <v>148</v>
      </c>
      <c r="C9" s="183"/>
      <c r="D9" s="183"/>
      <c r="E9" s="133"/>
      <c r="F9" s="133"/>
      <c r="G9" s="133"/>
      <c r="T9" s="77"/>
      <c r="U9" s="77"/>
      <c r="V9" s="77"/>
      <c r="W9" s="131"/>
    </row>
    <row r="10" spans="2:23" ht="15" customHeight="1" x14ac:dyDescent="0.15">
      <c r="B10" s="1" t="s">
        <v>157</v>
      </c>
      <c r="D10" s="134">
        <f>D18/D19-1</f>
        <v>0.34635517041810426</v>
      </c>
      <c r="E10" s="27"/>
      <c r="F10" s="27"/>
      <c r="G10" s="27"/>
      <c r="T10" s="128"/>
      <c r="U10" s="128"/>
      <c r="V10" s="128"/>
      <c r="W10" s="131"/>
    </row>
    <row r="11" spans="2:23" ht="15" customHeight="1" x14ac:dyDescent="0.15">
      <c r="B11" s="1" t="s">
        <v>149</v>
      </c>
      <c r="D11" s="135">
        <f>AVERAGE(F31:O31)</f>
        <v>0.15780710007209886</v>
      </c>
      <c r="E11" s="27"/>
      <c r="F11" s="27"/>
      <c r="G11" s="27"/>
      <c r="V11" s="132"/>
      <c r="W11" s="77"/>
    </row>
    <row r="12" spans="2:23" ht="15" customHeight="1" x14ac:dyDescent="0.15">
      <c r="B12" s="1" t="s">
        <v>150</v>
      </c>
      <c r="D12" s="134">
        <f>AE122</f>
        <v>0.18637630651280235</v>
      </c>
      <c r="E12" s="27"/>
      <c r="F12" s="27"/>
      <c r="G12" s="27"/>
    </row>
    <row r="13" spans="2:23" ht="15" customHeight="1" x14ac:dyDescent="0.15">
      <c r="B13" s="1" t="s">
        <v>151</v>
      </c>
      <c r="D13" s="27" t="s">
        <v>152</v>
      </c>
      <c r="E13" s="27"/>
      <c r="F13" s="27"/>
      <c r="G13" s="27"/>
    </row>
    <row r="14" spans="2:23" ht="15" customHeight="1" x14ac:dyDescent="0.15">
      <c r="B14" s="1" t="s">
        <v>129</v>
      </c>
      <c r="D14" s="27" t="s">
        <v>153</v>
      </c>
      <c r="E14" s="149"/>
    </row>
    <row r="15" spans="2:23" ht="15" customHeight="1" x14ac:dyDescent="0.15">
      <c r="Q15" s="16"/>
    </row>
    <row r="16" spans="2:23" ht="15" customHeight="1" x14ac:dyDescent="0.15">
      <c r="B16" s="183" t="s">
        <v>158</v>
      </c>
      <c r="C16" s="183"/>
      <c r="D16" s="183"/>
      <c r="E16" s="150"/>
      <c r="G16" s="126"/>
    </row>
    <row r="17" spans="2:20" ht="15" customHeight="1" x14ac:dyDescent="0.15">
      <c r="B17" s="1" t="s">
        <v>156</v>
      </c>
      <c r="D17" s="128">
        <f>AVERAGE(K101,K79)</f>
        <v>107.11420259436457</v>
      </c>
      <c r="E17" s="151">
        <f>D17</f>
        <v>107.11420259436457</v>
      </c>
      <c r="G17" s="131">
        <v>0</v>
      </c>
    </row>
    <row r="18" spans="2:20" ht="15" customHeight="1" x14ac:dyDescent="0.15">
      <c r="B18" s="1" t="s">
        <v>155</v>
      </c>
      <c r="D18" s="128">
        <f>AVERAGE(M78,M100)</f>
        <v>173.07395715724732</v>
      </c>
      <c r="E18" s="151">
        <f>D18</f>
        <v>173.07395715724732</v>
      </c>
      <c r="G18" s="131">
        <v>0</v>
      </c>
    </row>
    <row r="19" spans="2:20" ht="15" customHeight="1" x14ac:dyDescent="0.15">
      <c r="B19" s="130" t="s">
        <v>147</v>
      </c>
      <c r="D19" s="142" cm="1">
        <f t="array" ref="D19">_FV(B6,"Price")</f>
        <v>128.55000000000001</v>
      </c>
      <c r="E19" s="151">
        <f>D19</f>
        <v>128.55000000000001</v>
      </c>
      <c r="G19" s="131">
        <v>0</v>
      </c>
    </row>
    <row r="20" spans="2:20" ht="15" customHeight="1" x14ac:dyDescent="0.15">
      <c r="B20" s="1" t="s">
        <v>146</v>
      </c>
      <c r="D20" s="98">
        <v>0</v>
      </c>
      <c r="E20" s="152">
        <v>129</v>
      </c>
      <c r="F20" s="142"/>
      <c r="G20" s="142"/>
    </row>
    <row r="21" spans="2:20" ht="15" customHeight="1" x14ac:dyDescent="0.15">
      <c r="R21" s="16"/>
    </row>
    <row r="22" spans="2:20" ht="15" customHeight="1" x14ac:dyDescent="0.15">
      <c r="B22" s="136" t="s">
        <v>159</v>
      </c>
      <c r="C22" s="137"/>
      <c r="D22" s="138" t="s">
        <v>138</v>
      </c>
      <c r="E22" s="138" t="s">
        <v>140</v>
      </c>
      <c r="F22" s="138" t="s">
        <v>139</v>
      </c>
      <c r="G22" s="98"/>
    </row>
    <row r="23" spans="2:20" ht="15" customHeight="1" x14ac:dyDescent="0.15">
      <c r="B23" s="1" t="s">
        <v>136</v>
      </c>
      <c r="D23" s="77">
        <f>MIN(K76:O80)</f>
        <v>80.288271584825949</v>
      </c>
      <c r="E23" s="77">
        <f>F23-D23</f>
        <v>297.16174630041701</v>
      </c>
      <c r="F23" s="77">
        <f>MAX(K76:O80)</f>
        <v>377.45001788524297</v>
      </c>
    </row>
    <row r="24" spans="2:20" ht="15" customHeight="1" x14ac:dyDescent="0.15">
      <c r="B24" s="1" t="s">
        <v>137</v>
      </c>
      <c r="D24" s="77">
        <f>MIN(K98:O102)</f>
        <v>113.92494613881966</v>
      </c>
      <c r="E24" s="77">
        <f>F24-D24</f>
        <v>119.23926108199886</v>
      </c>
      <c r="F24" s="77">
        <f>MAX(K98:O102)</f>
        <v>233.16420722081853</v>
      </c>
      <c r="G24" s="98"/>
    </row>
    <row r="25" spans="2:20" ht="15" customHeight="1" x14ac:dyDescent="0.15">
      <c r="B25" s="1" t="s">
        <v>141</v>
      </c>
      <c r="D25" s="128">
        <v>90.26</v>
      </c>
      <c r="E25" s="128">
        <f>F25-D25</f>
        <v>54.92</v>
      </c>
      <c r="F25" s="128">
        <v>145.18</v>
      </c>
      <c r="G25" s="98"/>
    </row>
    <row r="26" spans="2:20" ht="15" customHeight="1" x14ac:dyDescent="0.15">
      <c r="F26" s="98"/>
      <c r="G26" s="98"/>
    </row>
    <row r="27" spans="2:20" ht="15" customHeight="1" x14ac:dyDescent="0.15">
      <c r="D27" s="128"/>
      <c r="E27" s="128"/>
      <c r="F27" s="98"/>
      <c r="G27" s="98"/>
    </row>
    <row r="29" spans="2:20" ht="15" customHeight="1" x14ac:dyDescent="0.2">
      <c r="B29" s="139" t="s">
        <v>19</v>
      </c>
      <c r="C29" s="139"/>
      <c r="D29" s="139"/>
      <c r="E29" s="140">
        <v>2016</v>
      </c>
      <c r="F29" s="140">
        <v>2017</v>
      </c>
      <c r="G29" s="140">
        <v>2018</v>
      </c>
      <c r="H29" s="140">
        <v>2019</v>
      </c>
      <c r="I29" s="140">
        <v>2020</v>
      </c>
      <c r="J29" s="140">
        <v>2021</v>
      </c>
      <c r="K29" s="141">
        <v>2022</v>
      </c>
      <c r="L29" s="141">
        <v>2023</v>
      </c>
      <c r="M29" s="141">
        <v>2024</v>
      </c>
      <c r="N29" s="141">
        <v>2025</v>
      </c>
      <c r="O29" s="141">
        <v>2026</v>
      </c>
      <c r="Q29" s="182" t="s">
        <v>20</v>
      </c>
      <c r="R29" s="182"/>
      <c r="S29" s="182"/>
      <c r="T29" s="127"/>
    </row>
    <row r="30" spans="2:20" ht="15" customHeight="1" x14ac:dyDescent="0.2">
      <c r="B30" s="1" t="s">
        <v>21</v>
      </c>
      <c r="E30" s="2">
        <f t="shared" ref="E30:O30" si="0">E108</f>
        <v>197.925003</v>
      </c>
      <c r="F30" s="2">
        <f t="shared" si="0"/>
        <v>230.828003</v>
      </c>
      <c r="G30" s="2">
        <f t="shared" si="0"/>
        <v>278.88900799999999</v>
      </c>
      <c r="H30" s="2">
        <f t="shared" si="0"/>
        <v>321.60699499999998</v>
      </c>
      <c r="I30" s="2">
        <f t="shared" si="0"/>
        <v>362.96301299999999</v>
      </c>
      <c r="J30" s="2">
        <f t="shared" si="0"/>
        <v>411.17199699999998</v>
      </c>
      <c r="K30" s="2">
        <f t="shared" si="0"/>
        <v>476.05785747742368</v>
      </c>
      <c r="L30" s="2">
        <f t="shared" si="0"/>
        <v>551.18316743247249</v>
      </c>
      <c r="M30" s="2">
        <f t="shared" si="0"/>
        <v>638.16378469354504</v>
      </c>
      <c r="N30" s="2">
        <f t="shared" si="0"/>
        <v>738.87056092706871</v>
      </c>
      <c r="O30" s="2">
        <f t="shared" si="0"/>
        <v>855.4695814756144</v>
      </c>
      <c r="Q30" s="1" t="s">
        <v>22</v>
      </c>
      <c r="R30" s="3"/>
      <c r="S30" s="4" cm="1">
        <f t="array" ref="S30">_FV(Q41,"Yield yesterday",TRUE)</f>
        <v>1.7219999999999999E-2</v>
      </c>
    </row>
    <row r="31" spans="2:20" ht="15" customHeight="1" x14ac:dyDescent="0.2">
      <c r="B31" s="5" t="s">
        <v>23</v>
      </c>
      <c r="C31" s="5"/>
      <c r="D31" s="5"/>
      <c r="E31" s="6"/>
      <c r="F31" s="11">
        <f>F30/E30-1</f>
        <v>0.16623973475448173</v>
      </c>
      <c r="G31" s="11">
        <f>G30/F30-1</f>
        <v>0.20821132780843743</v>
      </c>
      <c r="H31" s="4">
        <f t="shared" ref="H31:O31" si="1">H30/G30-1</f>
        <v>0.15317199952175953</v>
      </c>
      <c r="I31" s="4">
        <f t="shared" si="1"/>
        <v>0.12859178638200963</v>
      </c>
      <c r="J31" s="4">
        <f t="shared" si="1"/>
        <v>0.13282065189380599</v>
      </c>
      <c r="K31" s="4">
        <f t="shared" si="1"/>
        <v>0.15780710007209886</v>
      </c>
      <c r="L31" s="4">
        <f t="shared" si="1"/>
        <v>0.15780710007209886</v>
      </c>
      <c r="M31" s="4">
        <f t="shared" si="1"/>
        <v>0.15780710007209886</v>
      </c>
      <c r="N31" s="4">
        <f t="shared" si="1"/>
        <v>0.15780710007209886</v>
      </c>
      <c r="O31" s="4">
        <f t="shared" si="1"/>
        <v>0.15780710007209886</v>
      </c>
      <c r="Q31" s="1" t="s">
        <v>24</v>
      </c>
      <c r="R31" s="3"/>
      <c r="S31" s="7" cm="1">
        <f t="array" ref="S31">_FV(B6,"Beta")</f>
        <v>0.73880000000000001</v>
      </c>
    </row>
    <row r="32" spans="2:20" ht="15" customHeight="1" x14ac:dyDescent="0.2">
      <c r="E32" s="6"/>
      <c r="F32" s="6"/>
      <c r="Q32" s="1" t="s">
        <v>25</v>
      </c>
      <c r="R32" s="3"/>
      <c r="S32" s="8">
        <v>0.1</v>
      </c>
    </row>
    <row r="33" spans="2:23" s="28" customFormat="1" ht="15" customHeight="1" x14ac:dyDescent="0.2">
      <c r="B33" s="28" t="s">
        <v>26</v>
      </c>
      <c r="E33" s="29">
        <f>E39+E37</f>
        <v>80.515003000000007</v>
      </c>
      <c r="F33" s="29">
        <f t="shared" ref="F33" si="2">F39+F37</f>
        <v>106.58399900000001</v>
      </c>
      <c r="G33" s="29">
        <f>G39+G37</f>
        <v>123.627995</v>
      </c>
      <c r="H33" s="29">
        <f>H39+H37</f>
        <v>171.253998</v>
      </c>
      <c r="I33" s="29">
        <f t="shared" ref="I33:N33" si="3">I39+I37</f>
        <v>190.550995</v>
      </c>
      <c r="J33" s="29">
        <f t="shared" si="3"/>
        <v>219.05300899999997</v>
      </c>
      <c r="K33" s="29">
        <f>K39+K37</f>
        <v>230.25840204404142</v>
      </c>
      <c r="L33" s="29">
        <f t="shared" si="3"/>
        <v>266.59481273784706</v>
      </c>
      <c r="M33" s="29">
        <f t="shared" si="3"/>
        <v>308.66536703027089</v>
      </c>
      <c r="N33" s="29">
        <f t="shared" si="3"/>
        <v>357.37495349400797</v>
      </c>
      <c r="O33" s="29">
        <f>O39+O37</f>
        <v>413.77125854329859</v>
      </c>
      <c r="Q33" s="28" t="s">
        <v>27</v>
      </c>
      <c r="R33" s="30"/>
      <c r="S33" s="31">
        <f>-AE117</f>
        <v>9.1639819774590753E-3</v>
      </c>
    </row>
    <row r="34" spans="2:23" s="28" customFormat="1" ht="15" customHeight="1" x14ac:dyDescent="0.2">
      <c r="B34" s="32" t="s">
        <v>28</v>
      </c>
      <c r="C34" s="32"/>
      <c r="D34" s="32"/>
      <c r="E34" s="33">
        <f t="shared" ref="E34:O34" si="4">E33/E30</f>
        <v>0.40679551233858013</v>
      </c>
      <c r="F34" s="33">
        <f t="shared" si="4"/>
        <v>0.46174639824787639</v>
      </c>
      <c r="G34" s="34">
        <f t="shared" si="4"/>
        <v>0.44328744214974586</v>
      </c>
      <c r="H34" s="34">
        <f t="shared" si="4"/>
        <v>0.53249463059719826</v>
      </c>
      <c r="I34" s="34">
        <f t="shared" si="4"/>
        <v>0.52498736283082381</v>
      </c>
      <c r="J34" s="34">
        <f t="shared" si="4"/>
        <v>0.53275274240040227</v>
      </c>
      <c r="K34" s="34">
        <f t="shared" si="4"/>
        <v>0.48367734809410445</v>
      </c>
      <c r="L34" s="34">
        <f t="shared" si="4"/>
        <v>0.48367734809410445</v>
      </c>
      <c r="M34" s="34">
        <f t="shared" si="4"/>
        <v>0.4836773480941044</v>
      </c>
      <c r="N34" s="34">
        <f t="shared" si="4"/>
        <v>0.4836773480941044</v>
      </c>
      <c r="O34" s="34">
        <f t="shared" si="4"/>
        <v>0.48367734809410445</v>
      </c>
      <c r="Q34" s="28" t="s">
        <v>29</v>
      </c>
      <c r="R34" s="30"/>
      <c r="S34" s="35">
        <f>-Y121</f>
        <v>0.2062373388512812</v>
      </c>
    </row>
    <row r="35" spans="2:23" s="28" customFormat="1" ht="15" customHeight="1" x14ac:dyDescent="0.2">
      <c r="B35" s="32" t="s">
        <v>23</v>
      </c>
      <c r="C35" s="32"/>
      <c r="D35" s="32"/>
      <c r="E35" s="36"/>
      <c r="F35" s="33">
        <f>F33/E33-1</f>
        <v>0.32377811623505748</v>
      </c>
      <c r="G35" s="33">
        <f>G33/F33-1</f>
        <v>0.15991139533055043</v>
      </c>
      <c r="H35" s="34">
        <f>H33/G33-1</f>
        <v>0.38523639407077659</v>
      </c>
      <c r="I35" s="34">
        <f>I33/H33-1</f>
        <v>0.1126805635217929</v>
      </c>
      <c r="J35" s="34">
        <f>J33/I33-1</f>
        <v>0.14957683112596687</v>
      </c>
      <c r="K35" s="34">
        <f t="shared" ref="K35:O35" si="5">K33/J33-1</f>
        <v>5.1153796495173598E-2</v>
      </c>
      <c r="L35" s="34">
        <f t="shared" si="5"/>
        <v>0.15780710007209908</v>
      </c>
      <c r="M35" s="34">
        <f t="shared" si="5"/>
        <v>0.15780710007209864</v>
      </c>
      <c r="N35" s="34">
        <f t="shared" si="5"/>
        <v>0.15780710007209886</v>
      </c>
      <c r="O35" s="34">
        <f t="shared" si="5"/>
        <v>0.15780710007209886</v>
      </c>
      <c r="Q35" s="28" t="s">
        <v>30</v>
      </c>
      <c r="R35" s="30"/>
      <c r="S35" s="35">
        <f>S33*(1-S34)</f>
        <v>7.2740267211468135E-3</v>
      </c>
    </row>
    <row r="36" spans="2:23" s="28" customFormat="1" ht="15" customHeight="1" x14ac:dyDescent="0.2">
      <c r="E36" s="37"/>
      <c r="F36" s="37"/>
      <c r="Q36" s="28" t="s">
        <v>31</v>
      </c>
      <c r="R36" s="30"/>
      <c r="S36" s="35">
        <f>S30+S31*(S32-S30)</f>
        <v>7.8377864000000005E-2</v>
      </c>
    </row>
    <row r="37" spans="2:23" ht="15" customHeight="1" x14ac:dyDescent="0.2">
      <c r="B37" s="1" t="s">
        <v>32</v>
      </c>
      <c r="E37" s="2">
        <f>E180</f>
        <v>50.086002000000001</v>
      </c>
      <c r="F37" s="2">
        <f t="shared" ref="F37:O37" si="6">F180</f>
        <v>67.206001000000001</v>
      </c>
      <c r="G37" s="2">
        <f t="shared" si="6"/>
        <v>68.159996000000007</v>
      </c>
      <c r="H37" s="2">
        <f t="shared" si="6"/>
        <v>91.270995999999997</v>
      </c>
      <c r="I37" s="2">
        <f t="shared" si="6"/>
        <v>88.513992000000002</v>
      </c>
      <c r="J37" s="2">
        <f t="shared" si="6"/>
        <v>129.65600599999999</v>
      </c>
      <c r="K37" s="2">
        <f t="shared" si="6"/>
        <v>129.45600742181074</v>
      </c>
      <c r="L37" s="2">
        <f t="shared" si="6"/>
        <v>149.8850845399588</v>
      </c>
      <c r="M37" s="2">
        <f t="shared" si="6"/>
        <v>173.53801507527106</v>
      </c>
      <c r="N37" s="2">
        <f t="shared" si="6"/>
        <v>200.92354598656777</v>
      </c>
      <c r="O37" s="2">
        <f t="shared" si="6"/>
        <v>232.63070811491102</v>
      </c>
      <c r="Q37" s="1" t="s">
        <v>33</v>
      </c>
      <c r="R37" s="3"/>
      <c r="S37" s="10">
        <f>J168/J151</f>
        <v>0.53613547667038852</v>
      </c>
    </row>
    <row r="38" spans="2:23" ht="15" customHeight="1" x14ac:dyDescent="0.2">
      <c r="E38" s="6"/>
      <c r="F38" s="6"/>
      <c r="Q38" s="1" t="s">
        <v>34</v>
      </c>
      <c r="R38" s="3"/>
      <c r="S38" s="8">
        <f>1-S37</f>
        <v>0.46386452332961148</v>
      </c>
    </row>
    <row r="39" spans="2:23" ht="15" customHeight="1" x14ac:dyDescent="0.2">
      <c r="B39" s="1" t="s">
        <v>35</v>
      </c>
      <c r="E39" s="2">
        <f t="shared" ref="E39:O39" si="7">E120</f>
        <v>30.429001</v>
      </c>
      <c r="F39" s="2">
        <f t="shared" si="7"/>
        <v>39.377997999999998</v>
      </c>
      <c r="G39" s="2">
        <f t="shared" si="7"/>
        <v>55.467998999999999</v>
      </c>
      <c r="H39" s="2">
        <f t="shared" si="7"/>
        <v>79.983001999999999</v>
      </c>
      <c r="I39" s="2">
        <f t="shared" si="7"/>
        <v>102.037003</v>
      </c>
      <c r="J39" s="2">
        <f t="shared" si="7"/>
        <v>89.397002999999998</v>
      </c>
      <c r="K39" s="2">
        <f t="shared" si="7"/>
        <v>100.80239462223068</v>
      </c>
      <c r="L39" s="2">
        <f t="shared" si="7"/>
        <v>116.70972819788824</v>
      </c>
      <c r="M39" s="2">
        <f t="shared" si="7"/>
        <v>135.12735195499982</v>
      </c>
      <c r="N39" s="2">
        <f t="shared" si="7"/>
        <v>156.45140750744022</v>
      </c>
      <c r="O39" s="2">
        <f t="shared" si="7"/>
        <v>181.14055042838754</v>
      </c>
      <c r="Q39" s="12" t="s">
        <v>20</v>
      </c>
      <c r="R39" s="13"/>
      <c r="S39" s="14">
        <f>S36*S37+S35*S38</f>
        <v>4.5395316413738514E-2</v>
      </c>
    </row>
    <row r="40" spans="2:23" ht="15" customHeight="1" x14ac:dyDescent="0.2">
      <c r="B40" s="5" t="s">
        <v>28</v>
      </c>
      <c r="C40" s="5"/>
      <c r="D40" s="5"/>
      <c r="E40" s="11">
        <f t="shared" ref="E40:O40" si="8">E39/E30</f>
        <v>0.15374005577253924</v>
      </c>
      <c r="F40" s="11">
        <f t="shared" si="8"/>
        <v>0.1705945443716376</v>
      </c>
      <c r="G40" s="4">
        <f t="shared" si="8"/>
        <v>0.19888915449833722</v>
      </c>
      <c r="H40" s="4">
        <f t="shared" si="8"/>
        <v>0.24869795509267453</v>
      </c>
      <c r="I40" s="4">
        <f t="shared" si="8"/>
        <v>0.28112231644936231</v>
      </c>
      <c r="J40" s="4">
        <f t="shared" si="8"/>
        <v>0.21741996938570698</v>
      </c>
      <c r="K40" s="4">
        <f t="shared" si="8"/>
        <v>0.21174399926170964</v>
      </c>
      <c r="L40" s="4">
        <f t="shared" si="8"/>
        <v>0.21174399926170964</v>
      </c>
      <c r="M40" s="4">
        <f t="shared" si="8"/>
        <v>0.21174399926170964</v>
      </c>
      <c r="N40" s="4">
        <f t="shared" si="8"/>
        <v>0.21174399926170964</v>
      </c>
      <c r="O40" s="4">
        <f t="shared" si="8"/>
        <v>0.21174399926170964</v>
      </c>
    </row>
    <row r="41" spans="2:23" ht="15" customHeight="1" x14ac:dyDescent="0.2">
      <c r="B41" s="5" t="s">
        <v>23</v>
      </c>
      <c r="C41" s="5"/>
      <c r="D41" s="5"/>
      <c r="E41" s="11"/>
      <c r="F41" s="11">
        <f>F39/E39-1</f>
        <v>0.29409434111885568</v>
      </c>
      <c r="G41" s="4"/>
      <c r="H41" s="4">
        <f t="shared" ref="H41:O41" si="9">H39/G39-1</f>
        <v>0.44196660131907772</v>
      </c>
      <c r="I41" s="4">
        <f t="shared" si="9"/>
        <v>0.27573359899644667</v>
      </c>
      <c r="J41" s="4">
        <f t="shared" si="9"/>
        <v>-0.12387662934396459</v>
      </c>
      <c r="K41" s="4">
        <f t="shared" si="9"/>
        <v>0.12758136446957491</v>
      </c>
      <c r="L41" s="4">
        <f t="shared" si="9"/>
        <v>0.15780710007209886</v>
      </c>
      <c r="M41" s="4">
        <f t="shared" si="9"/>
        <v>0.15780710007209864</v>
      </c>
      <c r="N41" s="4">
        <f t="shared" si="9"/>
        <v>0.15780710007209908</v>
      </c>
      <c r="O41" s="4">
        <f t="shared" si="9"/>
        <v>0.15780710007209864</v>
      </c>
      <c r="Q41" s="1" t="e" vm="17">
        <v>#VALUE!</v>
      </c>
      <c r="R41" s="3"/>
      <c r="S41" s="3"/>
    </row>
    <row r="42" spans="2:23" ht="15" customHeight="1" x14ac:dyDescent="0.2">
      <c r="E42" s="6"/>
      <c r="F42" s="6"/>
      <c r="Q42" s="1" t="s">
        <v>37</v>
      </c>
      <c r="R42" s="3"/>
      <c r="S42" s="16" cm="1">
        <f t="array" ref="S42">_FV(B6,"Shares outstanding",TRUE)/1000000</f>
        <v>39.029420000000002</v>
      </c>
      <c r="U42" s="15"/>
    </row>
    <row r="43" spans="2:23" ht="15" customHeight="1" x14ac:dyDescent="0.2">
      <c r="B43" s="1" t="s">
        <v>36</v>
      </c>
      <c r="E43" s="2">
        <f>E121</f>
        <v>-11.205</v>
      </c>
      <c r="F43" s="2">
        <f t="shared" ref="F43:O43" si="10">F121</f>
        <v>1.0620000000000001</v>
      </c>
      <c r="G43" s="2">
        <f t="shared" si="10"/>
        <v>1.8360000000000001</v>
      </c>
      <c r="H43" s="2">
        <f t="shared" si="10"/>
        <v>-10.647</v>
      </c>
      <c r="I43" s="2">
        <f t="shared" si="10"/>
        <v>-10.465</v>
      </c>
      <c r="J43" s="2">
        <f t="shared" si="10"/>
        <v>-18.437000000000001</v>
      </c>
      <c r="K43" s="2">
        <f t="shared" si="10"/>
        <v>-12.601620711387989</v>
      </c>
      <c r="L43" s="2">
        <f t="shared" si="10"/>
        <v>-14.590245932060629</v>
      </c>
      <c r="M43" s="2">
        <f t="shared" si="10"/>
        <v>-16.89269033193785</v>
      </c>
      <c r="N43" s="2">
        <f t="shared" si="10"/>
        <v>-19.558476805636946</v>
      </c>
      <c r="O43" s="2">
        <f t="shared" si="10"/>
        <v>-22.644943312161917</v>
      </c>
    </row>
    <row r="44" spans="2:23" ht="15" customHeight="1" x14ac:dyDescent="0.2">
      <c r="B44" s="5" t="s">
        <v>38</v>
      </c>
      <c r="C44" s="5"/>
      <c r="D44" s="5"/>
      <c r="E44" s="11">
        <v>3.5771516772336767E-2</v>
      </c>
      <c r="F44" s="11">
        <v>1.4280463116876531E-2</v>
      </c>
      <c r="G44" s="4">
        <v>5.7563859486735439E-2</v>
      </c>
      <c r="H44" s="4">
        <v>0.16541353383458646</v>
      </c>
      <c r="I44" s="4">
        <v>0.2530329289428076</v>
      </c>
      <c r="J44" s="4">
        <v>0.11020022071574964</v>
      </c>
      <c r="K44" s="4">
        <v>0.14655263574496979</v>
      </c>
      <c r="L44" s="4">
        <v>0.14655263574496979</v>
      </c>
      <c r="M44" s="4">
        <v>0.14655263574496979</v>
      </c>
      <c r="N44" s="4">
        <v>0.14655263574496979</v>
      </c>
      <c r="O44" s="4">
        <v>0.14655263574496979</v>
      </c>
    </row>
    <row r="45" spans="2:23" ht="15" customHeight="1" x14ac:dyDescent="0.2">
      <c r="E45" s="6"/>
      <c r="F45" s="6"/>
      <c r="Q45" s="17"/>
      <c r="R45" s="3"/>
      <c r="S45" s="3"/>
    </row>
    <row r="46" spans="2:23" ht="15" customHeight="1" x14ac:dyDescent="0.2">
      <c r="B46" s="1" t="s">
        <v>39</v>
      </c>
      <c r="E46" s="2">
        <f>E142</f>
        <v>39.401001000000001</v>
      </c>
      <c r="F46" s="2">
        <f t="shared" ref="F46:O46" si="11">F142</f>
        <v>58.556998999999998</v>
      </c>
      <c r="G46" s="2">
        <f t="shared" si="11"/>
        <v>61.442000999999998</v>
      </c>
      <c r="H46" s="2">
        <f t="shared" si="11"/>
        <v>60.578999000000003</v>
      </c>
      <c r="I46" s="2">
        <f t="shared" si="11"/>
        <v>64.849997999999999</v>
      </c>
      <c r="J46" s="2">
        <f t="shared" si="11"/>
        <v>61.853999999999999</v>
      </c>
      <c r="K46" s="2">
        <f t="shared" si="11"/>
        <v>94.460017789264128</v>
      </c>
      <c r="L46" s="2">
        <f t="shared" si="11"/>
        <v>109.36647926934678</v>
      </c>
      <c r="M46" s="2">
        <f t="shared" si="11"/>
        <v>126.62528620793771</v>
      </c>
      <c r="N46" s="2">
        <f t="shared" si="11"/>
        <v>146.6076554202119</v>
      </c>
      <c r="O46" s="2">
        <f t="shared" si="11"/>
        <v>169.74338437044506</v>
      </c>
      <c r="V46" s="126"/>
      <c r="W46" s="126"/>
    </row>
    <row r="47" spans="2:23" ht="15" customHeight="1" x14ac:dyDescent="0.2">
      <c r="E47" s="6"/>
      <c r="F47" s="6"/>
      <c r="G47" s="18"/>
      <c r="H47" s="18"/>
      <c r="I47" s="18"/>
      <c r="J47" s="18"/>
      <c r="K47" s="18"/>
      <c r="L47" s="18"/>
      <c r="M47" s="18"/>
      <c r="N47" s="18"/>
      <c r="O47" s="18"/>
      <c r="V47" s="71"/>
      <c r="W47" s="71"/>
    </row>
    <row r="48" spans="2:23" ht="15" customHeight="1" x14ac:dyDescent="0.2">
      <c r="B48" s="1" t="s">
        <v>40</v>
      </c>
      <c r="E48" s="2">
        <f>E191</f>
        <v>20.829000000000001</v>
      </c>
      <c r="F48" s="2">
        <f t="shared" ref="F48:O48" si="12">F191</f>
        <v>20.185001</v>
      </c>
      <c r="G48" s="2">
        <f t="shared" si="12"/>
        <v>12.728</v>
      </c>
      <c r="H48" s="2">
        <f t="shared" si="12"/>
        <v>19.230999000000001</v>
      </c>
      <c r="I48" s="2">
        <f t="shared" si="12"/>
        <v>10.703999</v>
      </c>
      <c r="J48" s="2">
        <f t="shared" si="12"/>
        <v>30.994999</v>
      </c>
      <c r="K48" s="2">
        <f t="shared" si="12"/>
        <v>31.974456856200387</v>
      </c>
      <c r="L48" s="2">
        <f t="shared" si="12"/>
        <v>37.02025316905781</v>
      </c>
      <c r="M48" s="2">
        <f t="shared" si="12"/>
        <v>42.862311965601748</v>
      </c>
      <c r="N48" s="2">
        <f t="shared" si="12"/>
        <v>49.626289119278987</v>
      </c>
      <c r="O48" s="2">
        <f t="shared" si="12"/>
        <v>57.457669892531953</v>
      </c>
      <c r="V48" s="125"/>
      <c r="W48" s="125"/>
    </row>
    <row r="49" spans="2:23" ht="15" customHeight="1" x14ac:dyDescent="0.2">
      <c r="E49" s="6"/>
      <c r="F49" s="6"/>
      <c r="V49" s="125"/>
      <c r="W49" s="125"/>
    </row>
    <row r="50" spans="2:23" ht="15" customHeight="1" x14ac:dyDescent="0.2">
      <c r="B50" s="1" t="s">
        <v>41</v>
      </c>
      <c r="E50" s="19">
        <f>E33+E43-E46-E48</f>
        <v>9.0800020000000075</v>
      </c>
      <c r="F50" s="19">
        <f t="shared" ref="F50:N50" si="13">F33+F43-F46-F48</f>
        <v>28.903999000000006</v>
      </c>
      <c r="G50" s="19">
        <f t="shared" si="13"/>
        <v>51.293994000000005</v>
      </c>
      <c r="H50" s="19">
        <f>H33+H43-H46-H48</f>
        <v>80.796999999999997</v>
      </c>
      <c r="I50" s="19">
        <f t="shared" si="13"/>
        <v>104.531998</v>
      </c>
      <c r="J50" s="19">
        <f t="shared" si="13"/>
        <v>107.76700999999997</v>
      </c>
      <c r="K50" s="19">
        <f t="shared" si="13"/>
        <v>91.222306687188905</v>
      </c>
      <c r="L50" s="19">
        <f t="shared" si="13"/>
        <v>105.61783436738182</v>
      </c>
      <c r="M50" s="19">
        <f t="shared" si="13"/>
        <v>122.28507852479359</v>
      </c>
      <c r="N50" s="19">
        <f t="shared" si="13"/>
        <v>141.58253214888015</v>
      </c>
      <c r="O50" s="19">
        <f>O33+O43-O46-O48</f>
        <v>163.92526096815968</v>
      </c>
      <c r="Q50" s="3"/>
      <c r="R50" s="3"/>
      <c r="S50" s="3"/>
    </row>
    <row r="51" spans="2:23" ht="15" customHeight="1" x14ac:dyDescent="0.2">
      <c r="B51" s="5" t="s">
        <v>28</v>
      </c>
      <c r="C51" s="5"/>
      <c r="D51" s="5"/>
      <c r="E51" s="11">
        <f t="shared" ref="E51:O51" si="14">E50/E30</f>
        <v>4.5875972526826271E-2</v>
      </c>
      <c r="F51" s="11">
        <f t="shared" si="14"/>
        <v>0.12521877165830703</v>
      </c>
      <c r="G51" s="4">
        <f t="shared" si="14"/>
        <v>0.18392260909759486</v>
      </c>
      <c r="H51" s="4">
        <f t="shared" si="14"/>
        <v>0.25122898834958485</v>
      </c>
      <c r="I51" s="4">
        <f t="shared" si="14"/>
        <v>0.28799628131806371</v>
      </c>
      <c r="J51" s="4">
        <f t="shared" si="14"/>
        <v>0.26209715346933021</v>
      </c>
      <c r="K51" s="4">
        <f t="shared" si="14"/>
        <v>0.19162021013698946</v>
      </c>
      <c r="L51" s="4">
        <f t="shared" si="14"/>
        <v>0.19162021013698946</v>
      </c>
      <c r="M51" s="4">
        <f t="shared" si="14"/>
        <v>0.19162021013698946</v>
      </c>
      <c r="N51" s="4">
        <f t="shared" si="14"/>
        <v>0.19162021013698941</v>
      </c>
      <c r="O51" s="4">
        <f t="shared" si="14"/>
        <v>0.19162021013698949</v>
      </c>
      <c r="Q51" s="3"/>
      <c r="R51" s="3"/>
      <c r="S51" s="124"/>
      <c r="T51" s="124"/>
      <c r="U51" s="124"/>
      <c r="V51" s="124"/>
      <c r="W51" s="124"/>
    </row>
    <row r="52" spans="2:23" ht="15" customHeight="1" x14ac:dyDescent="0.2">
      <c r="B52" s="5" t="s">
        <v>23</v>
      </c>
      <c r="C52" s="5"/>
      <c r="D52" s="5"/>
      <c r="E52" s="11"/>
      <c r="F52" s="11">
        <f>F50/E50-1</f>
        <v>2.1832591006037205</v>
      </c>
      <c r="G52" s="4"/>
      <c r="H52" s="4">
        <f>H50/G50-1</f>
        <v>0.57517466859765287</v>
      </c>
      <c r="I52" s="4">
        <f>I50/H50-1</f>
        <v>0.29376088221097318</v>
      </c>
      <c r="J52" s="4">
        <f>J50/I50-1</f>
        <v>3.0947576454053438E-2</v>
      </c>
      <c r="K52" s="4">
        <f>K50/J50-1</f>
        <v>-0.15352289455568147</v>
      </c>
      <c r="L52" s="4">
        <f>L50/K50-1</f>
        <v>0.15780710007209886</v>
      </c>
      <c r="M52" s="4">
        <f>(M50-L50)/-L50</f>
        <v>-0.15780710007209875</v>
      </c>
      <c r="N52" s="4">
        <f>(N50-M50)/M50</f>
        <v>0.15780710007209878</v>
      </c>
      <c r="O52" s="4">
        <f>(O50-N50)/N50</f>
        <v>0.15780710007209919</v>
      </c>
      <c r="W52" s="20"/>
    </row>
    <row r="54" spans="2:23" ht="15" customHeight="1" x14ac:dyDescent="0.2">
      <c r="G54" s="21" t="s">
        <v>20</v>
      </c>
      <c r="H54" s="22" t="s">
        <v>42</v>
      </c>
      <c r="J54" s="23" t="s">
        <v>43</v>
      </c>
      <c r="K54" s="24">
        <v>0</v>
      </c>
      <c r="L54" s="1">
        <f>K54+1</f>
        <v>1</v>
      </c>
      <c r="M54" s="1">
        <f t="shared" ref="M54:O54" si="15">L54+1</f>
        <v>2</v>
      </c>
      <c r="N54" s="1">
        <f t="shared" si="15"/>
        <v>3</v>
      </c>
      <c r="O54" s="1">
        <f t="shared" si="15"/>
        <v>4</v>
      </c>
    </row>
    <row r="55" spans="2:23" ht="15" customHeight="1" x14ac:dyDescent="0.2">
      <c r="G55" s="25">
        <f>G56-1%</f>
        <v>2.539531641373851E-2</v>
      </c>
      <c r="H55" s="9">
        <f>SUM(K55:O55)</f>
        <v>780.02105747668531</v>
      </c>
      <c r="K55" s="19">
        <f t="shared" ref="K55:O59" si="16">$O$50/(1+$G55)^K$54</f>
        <v>163.92526096815968</v>
      </c>
      <c r="L55" s="19">
        <f t="shared" si="16"/>
        <v>159.86542784443262</v>
      </c>
      <c r="M55" s="19">
        <f t="shared" si="16"/>
        <v>155.9061420365687</v>
      </c>
      <c r="N55" s="19">
        <f t="shared" si="16"/>
        <v>152.04491335287298</v>
      </c>
      <c r="O55" s="19">
        <f t="shared" si="16"/>
        <v>148.2793132746514</v>
      </c>
    </row>
    <row r="56" spans="2:23" ht="15" customHeight="1" x14ac:dyDescent="0.2">
      <c r="G56" s="25">
        <f>G57-1%</f>
        <v>3.5395316413738512E-2</v>
      </c>
      <c r="H56" s="9">
        <f>SUM(K56:O56)</f>
        <v>765.47110486252382</v>
      </c>
      <c r="K56" s="19">
        <f t="shared" si="16"/>
        <v>163.92526096815968</v>
      </c>
      <c r="L56" s="19">
        <f t="shared" si="16"/>
        <v>158.32142406819233</v>
      </c>
      <c r="M56" s="19">
        <f t="shared" si="16"/>
        <v>152.90915610528791</v>
      </c>
      <c r="N56" s="19">
        <f t="shared" si="16"/>
        <v>147.68190823473475</v>
      </c>
      <c r="O56" s="19">
        <f t="shared" si="16"/>
        <v>142.63335548614924</v>
      </c>
    </row>
    <row r="57" spans="2:23" ht="15" customHeight="1" x14ac:dyDescent="0.2">
      <c r="G57" s="25">
        <f>S39</f>
        <v>4.5395316413738514E-2</v>
      </c>
      <c r="H57" s="9">
        <f>SUM(K57:O57)</f>
        <v>751.46781524157996</v>
      </c>
      <c r="K57" s="19">
        <f t="shared" si="16"/>
        <v>163.92526096815968</v>
      </c>
      <c r="L57" s="19">
        <f t="shared" si="16"/>
        <v>156.80695942900377</v>
      </c>
      <c r="M57" s="19">
        <f t="shared" si="16"/>
        <v>149.99776349384746</v>
      </c>
      <c r="N57" s="19">
        <f t="shared" si="16"/>
        <v>143.4842505401875</v>
      </c>
      <c r="O57" s="19">
        <f t="shared" si="16"/>
        <v>137.25358081038158</v>
      </c>
    </row>
    <row r="58" spans="2:23" ht="15" customHeight="1" x14ac:dyDescent="0.2">
      <c r="G58" s="25">
        <f>G57+1%</f>
        <v>5.5395316413738516E-2</v>
      </c>
      <c r="H58" s="9">
        <f>SUM(K58:O58)</f>
        <v>737.98444283424317</v>
      </c>
      <c r="K58" s="19">
        <f t="shared" si="16"/>
        <v>163.92526096815968</v>
      </c>
      <c r="L58" s="19">
        <f t="shared" si="16"/>
        <v>155.32119426603302</v>
      </c>
      <c r="M58" s="19">
        <f t="shared" si="16"/>
        <v>147.16873559171984</v>
      </c>
      <c r="N58" s="19">
        <f t="shared" si="16"/>
        <v>139.44418105985454</v>
      </c>
      <c r="O58" s="19">
        <f t="shared" si="16"/>
        <v>132.12507094847606</v>
      </c>
    </row>
    <row r="59" spans="2:23" ht="15" customHeight="1" x14ac:dyDescent="0.2">
      <c r="G59" s="25">
        <f>G58+1%</f>
        <v>6.5395316413738511E-2</v>
      </c>
      <c r="H59" s="9">
        <f>SUM(K59:O59)</f>
        <v>724.99582346280499</v>
      </c>
      <c r="K59" s="19">
        <f t="shared" si="16"/>
        <v>163.92526096815968</v>
      </c>
      <c r="L59" s="19">
        <f t="shared" si="16"/>
        <v>153.86332044330155</v>
      </c>
      <c r="M59" s="19">
        <f t="shared" si="16"/>
        <v>144.41899459557027</v>
      </c>
      <c r="N59" s="19">
        <f t="shared" si="16"/>
        <v>135.55437345238545</v>
      </c>
      <c r="O59" s="19">
        <f t="shared" si="16"/>
        <v>127.23387400338817</v>
      </c>
    </row>
    <row r="60" spans="2:23" ht="15" customHeight="1" x14ac:dyDescent="0.2">
      <c r="G60" s="26"/>
      <c r="H60" s="9"/>
      <c r="K60" s="19"/>
      <c r="L60" s="19"/>
      <c r="M60" s="19"/>
      <c r="N60" s="19"/>
      <c r="O60" s="19"/>
    </row>
    <row r="61" spans="2:23" ht="15" customHeight="1" x14ac:dyDescent="0.2">
      <c r="G61" s="26"/>
      <c r="H61" s="9"/>
      <c r="K61" s="19"/>
      <c r="L61" s="19"/>
      <c r="M61" s="19"/>
      <c r="N61" s="19"/>
      <c r="O61" s="19"/>
    </row>
    <row r="62" spans="2:23" ht="16" x14ac:dyDescent="0.2">
      <c r="B62" s="181" t="s">
        <v>119</v>
      </c>
      <c r="C62" s="181"/>
      <c r="D62" s="181"/>
      <c r="E62" s="181"/>
      <c r="F62" s="181"/>
      <c r="G62" s="181"/>
      <c r="H62" s="181"/>
      <c r="I62" s="181"/>
      <c r="J62" s="181"/>
      <c r="K62" s="181"/>
      <c r="L62" s="181"/>
      <c r="M62" s="181"/>
      <c r="N62" s="181"/>
      <c r="O62" s="181"/>
      <c r="Q62" s="138" t="s">
        <v>120</v>
      </c>
      <c r="R62" s="138" t="s">
        <v>121</v>
      </c>
      <c r="S62" s="138" t="s">
        <v>122</v>
      </c>
    </row>
    <row r="63" spans="2:23" ht="16" x14ac:dyDescent="0.2">
      <c r="B63" s="70"/>
      <c r="Q63" s="71">
        <v>0</v>
      </c>
      <c r="R63" s="95">
        <f>J157+J159</f>
        <v>48.522001000000003</v>
      </c>
      <c r="S63" s="95">
        <f>J135</f>
        <v>137.328003</v>
      </c>
    </row>
    <row r="64" spans="2:23" ht="16" x14ac:dyDescent="0.2">
      <c r="C64" s="184" t="s">
        <v>123</v>
      </c>
      <c r="D64" s="184"/>
      <c r="E64" s="184"/>
      <c r="F64" s="184"/>
      <c r="G64" s="184"/>
      <c r="K64" s="184" t="s">
        <v>124</v>
      </c>
      <c r="L64" s="184"/>
      <c r="M64" s="184"/>
      <c r="N64" s="184"/>
      <c r="O64" s="184"/>
      <c r="Q64" s="97">
        <f t="shared" ref="Q64" si="17">Q63</f>
        <v>0</v>
      </c>
      <c r="R64" s="96">
        <f t="shared" ref="R64:S67" si="18">R63</f>
        <v>48.522001000000003</v>
      </c>
      <c r="S64" s="96">
        <f t="shared" si="18"/>
        <v>137.328003</v>
      </c>
    </row>
    <row r="65" spans="2:22" ht="13" x14ac:dyDescent="0.15">
      <c r="C65" s="179" t="s">
        <v>125</v>
      </c>
      <c r="D65" s="179"/>
      <c r="E65" s="179"/>
      <c r="F65" s="179"/>
      <c r="G65" s="179"/>
      <c r="K65" s="179" t="s">
        <v>125</v>
      </c>
      <c r="L65" s="179"/>
      <c r="M65" s="179"/>
      <c r="N65" s="179"/>
      <c r="O65" s="179"/>
      <c r="Q65" s="97">
        <f t="shared" ref="Q65" si="19">Q64</f>
        <v>0</v>
      </c>
      <c r="R65" s="96">
        <f t="shared" si="18"/>
        <v>48.522001000000003</v>
      </c>
      <c r="S65" s="96">
        <f t="shared" si="18"/>
        <v>137.328003</v>
      </c>
    </row>
    <row r="66" spans="2:22" ht="16" x14ac:dyDescent="0.2">
      <c r="B66" s="72" t="s">
        <v>20</v>
      </c>
      <c r="C66" s="73">
        <f>D66-0.5%</f>
        <v>9.9999999999999985E-3</v>
      </c>
      <c r="D66" s="73">
        <f>E66-0.5%</f>
        <v>1.4999999999999999E-2</v>
      </c>
      <c r="E66" s="74">
        <v>0.02</v>
      </c>
      <c r="F66" s="73">
        <f>E66+0.5%</f>
        <v>2.5000000000000001E-2</v>
      </c>
      <c r="G66" s="73">
        <f>F66+0.5%</f>
        <v>3.0000000000000002E-2</v>
      </c>
      <c r="I66" s="27"/>
      <c r="J66" s="75" t="s">
        <v>20</v>
      </c>
      <c r="K66" s="73">
        <f>L66-0.5%</f>
        <v>9.9999999999999985E-3</v>
      </c>
      <c r="L66" s="73">
        <f>M66-0.5%</f>
        <v>1.4999999999999999E-2</v>
      </c>
      <c r="M66" s="76">
        <f>E66</f>
        <v>0.02</v>
      </c>
      <c r="N66" s="73">
        <f>M66+0.5%</f>
        <v>2.5000000000000001E-2</v>
      </c>
      <c r="O66" s="73">
        <f>N66+0.5%</f>
        <v>3.0000000000000002E-2</v>
      </c>
      <c r="Q66" s="97">
        <f t="shared" ref="Q66" si="20">Q65</f>
        <v>0</v>
      </c>
      <c r="R66" s="96">
        <f t="shared" si="18"/>
        <v>48.522001000000003</v>
      </c>
      <c r="S66" s="96">
        <f t="shared" si="18"/>
        <v>137.328003</v>
      </c>
    </row>
    <row r="67" spans="2:22" ht="13" x14ac:dyDescent="0.15">
      <c r="B67" s="25">
        <f>B68-0.25%</f>
        <v>4.0395316413738509E-2</v>
      </c>
      <c r="C67" s="77">
        <f t="shared" ref="C67:G71" si="21">$O$50*(1+C$66)/($B67-C$66)/(1+$B67)^$O$54</f>
        <v>4649.0801662981985</v>
      </c>
      <c r="D67" s="77">
        <f t="shared" si="21"/>
        <v>5591.9688547972964</v>
      </c>
      <c r="E67" s="77">
        <f t="shared" si="21"/>
        <v>6997.1640206129041</v>
      </c>
      <c r="F67" s="77">
        <f t="shared" si="21"/>
        <v>9315.101171102262</v>
      </c>
      <c r="G67" s="77">
        <f t="shared" si="21"/>
        <v>13862.828217573973</v>
      </c>
      <c r="I67" s="27"/>
      <c r="J67" s="78">
        <f>B67</f>
        <v>4.0395316413738509E-2</v>
      </c>
      <c r="K67" s="77">
        <f>C67+$H55</f>
        <v>5429.1012237748837</v>
      </c>
      <c r="L67" s="77">
        <f t="shared" ref="L67:O67" si="22">D67+$H55</f>
        <v>6371.9899122739816</v>
      </c>
      <c r="M67" s="77">
        <f t="shared" si="22"/>
        <v>7777.1850780895893</v>
      </c>
      <c r="N67" s="77">
        <f t="shared" si="22"/>
        <v>10095.122228578948</v>
      </c>
      <c r="O67" s="77">
        <f t="shared" si="22"/>
        <v>14642.849275050659</v>
      </c>
      <c r="Q67" s="97">
        <f t="shared" ref="Q67" si="23">Q66</f>
        <v>0</v>
      </c>
      <c r="R67" s="96">
        <f t="shared" si="18"/>
        <v>48.522001000000003</v>
      </c>
      <c r="S67" s="96">
        <f t="shared" si="18"/>
        <v>137.328003</v>
      </c>
      <c r="V67" s="79"/>
    </row>
    <row r="68" spans="2:22" ht="13" x14ac:dyDescent="0.15">
      <c r="B68" s="25">
        <f>B69-0.25%</f>
        <v>4.2895316413738512E-2</v>
      </c>
      <c r="C68" s="77">
        <f t="shared" si="21"/>
        <v>4254.7134981299578</v>
      </c>
      <c r="D68" s="77">
        <f t="shared" si="21"/>
        <v>5042.1732701778565</v>
      </c>
      <c r="E68" s="77">
        <f t="shared" si="21"/>
        <v>6173.572281945274</v>
      </c>
      <c r="F68" s="77">
        <f t="shared" si="21"/>
        <v>7937.2032060240172</v>
      </c>
      <c r="G68" s="77">
        <f t="shared" si="21"/>
        <v>11068.486436951001</v>
      </c>
      <c r="I68" s="27"/>
      <c r="J68" s="78">
        <f>B68</f>
        <v>4.2895316413738512E-2</v>
      </c>
      <c r="K68" s="77">
        <f t="shared" ref="K68:K71" si="24">C68+$H56</f>
        <v>5020.1846029924818</v>
      </c>
      <c r="L68" s="77">
        <f t="shared" ref="L68:L71" si="25">D68+$H56</f>
        <v>5807.6443750403805</v>
      </c>
      <c r="M68" s="77">
        <f t="shared" ref="M68:M71" si="26">E68+$H56</f>
        <v>6939.043386807798</v>
      </c>
      <c r="N68" s="77">
        <f t="shared" ref="N68:N71" si="27">F68+$H56</f>
        <v>8702.6743108865412</v>
      </c>
      <c r="O68" s="77">
        <f t="shared" ref="O68:O71" si="28">G68+$H56</f>
        <v>11833.957541813525</v>
      </c>
    </row>
    <row r="69" spans="2:22" ht="13" x14ac:dyDescent="0.15">
      <c r="B69" s="25">
        <f>S39</f>
        <v>4.5395316413738514E-2</v>
      </c>
      <c r="C69" s="77">
        <f t="shared" si="21"/>
        <v>3916.5101675621236</v>
      </c>
      <c r="D69" s="77">
        <f t="shared" si="21"/>
        <v>4583.3503631358444</v>
      </c>
      <c r="E69" s="77">
        <f t="shared" si="21"/>
        <v>5512.7744874583204</v>
      </c>
      <c r="F69" s="77">
        <f t="shared" si="21"/>
        <v>6897.9032968507508</v>
      </c>
      <c r="G69" s="77">
        <f t="shared" si="21"/>
        <v>9182.7400253063897</v>
      </c>
      <c r="I69" s="27"/>
      <c r="J69" s="78">
        <f>B69</f>
        <v>4.5395316413738514E-2</v>
      </c>
      <c r="K69" s="77">
        <f t="shared" si="24"/>
        <v>4667.9779828037035</v>
      </c>
      <c r="L69" s="77">
        <f t="shared" si="25"/>
        <v>5334.8181783774244</v>
      </c>
      <c r="M69" s="77">
        <f t="shared" si="26"/>
        <v>6264.2423026999004</v>
      </c>
      <c r="N69" s="77">
        <f t="shared" si="27"/>
        <v>7649.3711120923308</v>
      </c>
      <c r="O69" s="77">
        <f t="shared" si="28"/>
        <v>9934.2078405479697</v>
      </c>
      <c r="V69" s="80"/>
    </row>
    <row r="70" spans="2:22" ht="13" x14ac:dyDescent="0.15">
      <c r="B70" s="25">
        <f>B69+1%</f>
        <v>5.5395316413738516E-2</v>
      </c>
      <c r="C70" s="77">
        <f t="shared" si="21"/>
        <v>2939.6495541900085</v>
      </c>
      <c r="D70" s="77">
        <f t="shared" si="21"/>
        <v>3319.8637594306151</v>
      </c>
      <c r="E70" s="77">
        <f t="shared" si="21"/>
        <v>3807.4973194797099</v>
      </c>
      <c r="F70" s="77">
        <f t="shared" si="21"/>
        <v>4455.5613726388174</v>
      </c>
      <c r="G70" s="77">
        <f t="shared" si="21"/>
        <v>5358.8158091744899</v>
      </c>
      <c r="I70" s="27"/>
      <c r="J70" s="78">
        <f>B70</f>
        <v>5.5395316413738516E-2</v>
      </c>
      <c r="K70" s="77">
        <f t="shared" si="24"/>
        <v>3677.6339970242516</v>
      </c>
      <c r="L70" s="77">
        <f t="shared" si="25"/>
        <v>4057.8482022648582</v>
      </c>
      <c r="M70" s="77">
        <f t="shared" si="26"/>
        <v>4545.4817623139534</v>
      </c>
      <c r="N70" s="77">
        <f t="shared" si="27"/>
        <v>5193.5458154730604</v>
      </c>
      <c r="O70" s="77">
        <f t="shared" si="28"/>
        <v>6096.800252008733</v>
      </c>
    </row>
    <row r="71" spans="2:22" ht="13" x14ac:dyDescent="0.15">
      <c r="B71" s="25">
        <f>B70+1%</f>
        <v>6.5395316413738511E-2</v>
      </c>
      <c r="C71" s="77">
        <f t="shared" si="21"/>
        <v>2319.8028472954329</v>
      </c>
      <c r="D71" s="77">
        <f t="shared" si="21"/>
        <v>2562.5869883065734</v>
      </c>
      <c r="E71" s="77">
        <f t="shared" si="21"/>
        <v>2858.8533297276358</v>
      </c>
      <c r="F71" s="77">
        <f t="shared" si="21"/>
        <v>3228.4614265112832</v>
      </c>
      <c r="G71" s="77">
        <f t="shared" si="21"/>
        <v>3702.4924058207625</v>
      </c>
      <c r="I71" s="27"/>
      <c r="J71" s="78">
        <f>B71</f>
        <v>6.5395316413738511E-2</v>
      </c>
      <c r="K71" s="77">
        <f t="shared" si="24"/>
        <v>3044.7986707582377</v>
      </c>
      <c r="L71" s="77">
        <f t="shared" si="25"/>
        <v>3287.5828117693782</v>
      </c>
      <c r="M71" s="77">
        <f t="shared" si="26"/>
        <v>3583.849153190441</v>
      </c>
      <c r="N71" s="77">
        <f t="shared" si="27"/>
        <v>3953.457249974088</v>
      </c>
      <c r="O71" s="77">
        <f t="shared" si="28"/>
        <v>4427.4882292835673</v>
      </c>
    </row>
    <row r="72" spans="2:22" ht="13" x14ac:dyDescent="0.15">
      <c r="C72" s="27"/>
      <c r="D72" s="27"/>
      <c r="E72" s="27"/>
      <c r="F72" s="27"/>
      <c r="G72" s="27"/>
      <c r="I72" s="27"/>
      <c r="J72" s="27"/>
      <c r="K72" s="27"/>
      <c r="L72" s="27"/>
      <c r="M72" s="27"/>
      <c r="N72" s="27"/>
      <c r="O72" s="27"/>
    </row>
    <row r="73" spans="2:22" ht="16" x14ac:dyDescent="0.2">
      <c r="C73" s="185" t="s">
        <v>126</v>
      </c>
      <c r="D73" s="185"/>
      <c r="E73" s="185"/>
      <c r="F73" s="185"/>
      <c r="G73" s="185"/>
      <c r="H73" s="81"/>
      <c r="I73" s="82"/>
      <c r="J73" s="82"/>
      <c r="K73" s="185" t="s">
        <v>127</v>
      </c>
      <c r="L73" s="185"/>
      <c r="M73" s="185"/>
      <c r="N73" s="185"/>
      <c r="O73" s="185"/>
    </row>
    <row r="74" spans="2:22" ht="16" x14ac:dyDescent="0.2">
      <c r="C74" s="180" t="s">
        <v>125</v>
      </c>
      <c r="D74" s="180"/>
      <c r="E74" s="180"/>
      <c r="F74" s="180"/>
      <c r="G74" s="180"/>
      <c r="H74" s="81"/>
      <c r="I74" s="82"/>
      <c r="J74" s="82"/>
      <c r="K74" s="180" t="s">
        <v>125</v>
      </c>
      <c r="L74" s="180"/>
      <c r="M74" s="180"/>
      <c r="N74" s="180"/>
      <c r="O74" s="180"/>
    </row>
    <row r="75" spans="2:22" ht="16" x14ac:dyDescent="0.2">
      <c r="B75" s="72" t="s">
        <v>20</v>
      </c>
      <c r="C75" s="76">
        <f>D75-0.5%</f>
        <v>9.9999999999999985E-3</v>
      </c>
      <c r="D75" s="76">
        <f>E75-0.5%</f>
        <v>1.4999999999999999E-2</v>
      </c>
      <c r="E75" s="76">
        <f>E66</f>
        <v>0.02</v>
      </c>
      <c r="F75" s="76">
        <f>E75+0.5%</f>
        <v>2.5000000000000001E-2</v>
      </c>
      <c r="G75" s="76">
        <f>F75+0.5%</f>
        <v>3.0000000000000002E-2</v>
      </c>
      <c r="H75" s="81"/>
      <c r="I75" s="82"/>
      <c r="J75" s="84" t="s">
        <v>20</v>
      </c>
      <c r="K75" s="76">
        <f>L75-0.5%</f>
        <v>9.9999999999999985E-3</v>
      </c>
      <c r="L75" s="76">
        <f>M75-0.5%</f>
        <v>1.4999999999999999E-2</v>
      </c>
      <c r="M75" s="76">
        <f>E66</f>
        <v>0.02</v>
      </c>
      <c r="N75" s="76">
        <f>M75+0.5%</f>
        <v>2.5000000000000001E-2</v>
      </c>
      <c r="O75" s="76">
        <f>N75+0.5%</f>
        <v>3.0000000000000002E-2</v>
      </c>
    </row>
    <row r="76" spans="2:22" ht="16" x14ac:dyDescent="0.2">
      <c r="B76" s="25">
        <f>B67</f>
        <v>4.0395316413738509E-2</v>
      </c>
      <c r="C76" s="85">
        <f t="shared" ref="C76:G80" si="29">K67-$R63+$S63-$Q63</f>
        <v>5517.907225774883</v>
      </c>
      <c r="D76" s="85">
        <f t="shared" si="29"/>
        <v>6460.795914273981</v>
      </c>
      <c r="E76" s="85">
        <f t="shared" si="29"/>
        <v>7865.9910800895886</v>
      </c>
      <c r="F76" s="85">
        <f t="shared" si="29"/>
        <v>10183.928230578949</v>
      </c>
      <c r="G76" s="85">
        <f t="shared" si="29"/>
        <v>14731.655277050661</v>
      </c>
      <c r="H76" s="81"/>
      <c r="I76" s="82"/>
      <c r="J76" s="86">
        <f>J67</f>
        <v>4.0395316413738509E-2</v>
      </c>
      <c r="K76" s="85">
        <f t="shared" ref="K76:O80" si="30">C76/$S$42</f>
        <v>141.37815078407218</v>
      </c>
      <c r="L76" s="85">
        <f t="shared" si="30"/>
        <v>165.53655970993114</v>
      </c>
      <c r="M76" s="85">
        <f t="shared" si="30"/>
        <v>201.54004543468974</v>
      </c>
      <c r="N76" s="85">
        <f t="shared" si="30"/>
        <v>260.92953035374211</v>
      </c>
      <c r="O76" s="85">
        <f t="shared" si="30"/>
        <v>377.45001788524297</v>
      </c>
    </row>
    <row r="77" spans="2:22" ht="16" x14ac:dyDescent="0.2">
      <c r="B77" s="25">
        <f>B68</f>
        <v>4.2895316413738512E-2</v>
      </c>
      <c r="C77" s="85">
        <f t="shared" si="29"/>
        <v>5108.9906049924812</v>
      </c>
      <c r="D77" s="85">
        <f t="shared" si="29"/>
        <v>5896.4503770403799</v>
      </c>
      <c r="E77" s="85">
        <f t="shared" si="29"/>
        <v>7027.8493888077974</v>
      </c>
      <c r="F77" s="85">
        <f t="shared" si="29"/>
        <v>8791.4803128865424</v>
      </c>
      <c r="G77" s="85">
        <f t="shared" si="29"/>
        <v>11922.763543813526</v>
      </c>
      <c r="H77" s="81"/>
      <c r="I77" s="82"/>
      <c r="J77" s="86">
        <f>J68</f>
        <v>4.2895316413738512E-2</v>
      </c>
      <c r="K77" s="85">
        <f t="shared" si="30"/>
        <v>130.90101274865168</v>
      </c>
      <c r="L77" s="87">
        <f t="shared" si="30"/>
        <v>151.07706896593339</v>
      </c>
      <c r="M77" s="88">
        <f t="shared" si="30"/>
        <v>180.06543240478072</v>
      </c>
      <c r="N77" s="89">
        <f t="shared" si="30"/>
        <v>225.25265076669194</v>
      </c>
      <c r="O77" s="85">
        <f t="shared" si="30"/>
        <v>305.48144307072778</v>
      </c>
    </row>
    <row r="78" spans="2:22" ht="16" x14ac:dyDescent="0.2">
      <c r="B78" s="25">
        <f>B69</f>
        <v>4.5395316413738514E-2</v>
      </c>
      <c r="C78" s="85">
        <f t="shared" si="29"/>
        <v>4756.7839848037029</v>
      </c>
      <c r="D78" s="85">
        <f t="shared" si="29"/>
        <v>5423.6241803774237</v>
      </c>
      <c r="E78" s="85">
        <f t="shared" si="29"/>
        <v>6353.0483046998997</v>
      </c>
      <c r="F78" s="85">
        <f t="shared" si="29"/>
        <v>7738.1771140923302</v>
      </c>
      <c r="G78" s="85">
        <f t="shared" si="29"/>
        <v>10023.013842547971</v>
      </c>
      <c r="H78" s="81"/>
      <c r="I78" s="82"/>
      <c r="J78" s="86">
        <f>J69</f>
        <v>4.5395316413738514E-2</v>
      </c>
      <c r="K78" s="85">
        <f t="shared" si="30"/>
        <v>121.8768812040687</v>
      </c>
      <c r="L78" s="90">
        <f t="shared" si="30"/>
        <v>138.96245909822446</v>
      </c>
      <c r="M78" s="85">
        <f t="shared" si="30"/>
        <v>162.77588303131071</v>
      </c>
      <c r="N78" s="91">
        <f t="shared" si="30"/>
        <v>198.26523463818651</v>
      </c>
      <c r="O78" s="85">
        <f t="shared" si="30"/>
        <v>256.80663055069664</v>
      </c>
    </row>
    <row r="79" spans="2:22" ht="16" x14ac:dyDescent="0.2">
      <c r="B79" s="25">
        <f>B70</f>
        <v>5.5395316413738516E-2</v>
      </c>
      <c r="C79" s="85">
        <f t="shared" si="29"/>
        <v>3766.4399990242518</v>
      </c>
      <c r="D79" s="85">
        <f t="shared" si="29"/>
        <v>4146.654204264858</v>
      </c>
      <c r="E79" s="85">
        <f t="shared" si="29"/>
        <v>4634.2877643139527</v>
      </c>
      <c r="F79" s="85">
        <f t="shared" si="29"/>
        <v>5282.3518174730598</v>
      </c>
      <c r="G79" s="85">
        <f t="shared" si="29"/>
        <v>6185.6062540087323</v>
      </c>
      <c r="H79" s="81"/>
      <c r="I79" s="82"/>
      <c r="J79" s="86">
        <f>J70</f>
        <v>5.5395316413738516E-2</v>
      </c>
      <c r="K79" s="85">
        <f t="shared" si="30"/>
        <v>96.502586997814774</v>
      </c>
      <c r="L79" s="92">
        <f t="shared" si="30"/>
        <v>106.24432041943892</v>
      </c>
      <c r="M79" s="93">
        <f t="shared" si="30"/>
        <v>118.73832007531632</v>
      </c>
      <c r="N79" s="94">
        <f t="shared" si="30"/>
        <v>135.34282132486365</v>
      </c>
      <c r="O79" s="85">
        <f t="shared" si="30"/>
        <v>158.48573342900642</v>
      </c>
    </row>
    <row r="80" spans="2:22" ht="13" x14ac:dyDescent="0.15">
      <c r="B80" s="25">
        <f>B71</f>
        <v>6.5395316413738511E-2</v>
      </c>
      <c r="C80" s="77">
        <f t="shared" si="29"/>
        <v>3133.6046727582379</v>
      </c>
      <c r="D80" s="77">
        <f t="shared" si="29"/>
        <v>3376.3888137693784</v>
      </c>
      <c r="E80" s="77">
        <f t="shared" si="29"/>
        <v>3672.6551551904413</v>
      </c>
      <c r="F80" s="77">
        <f t="shared" si="29"/>
        <v>4042.2632519740882</v>
      </c>
      <c r="G80" s="77">
        <f t="shared" si="29"/>
        <v>4516.2942312835667</v>
      </c>
      <c r="I80" s="27"/>
      <c r="J80" s="78">
        <f>J71</f>
        <v>6.5395316413738511E-2</v>
      </c>
      <c r="K80" s="77">
        <f t="shared" si="30"/>
        <v>80.288271584825949</v>
      </c>
      <c r="L80" s="77">
        <f t="shared" si="30"/>
        <v>86.508813448147023</v>
      </c>
      <c r="M80" s="77">
        <f t="shared" si="30"/>
        <v>94.099660081816253</v>
      </c>
      <c r="N80" s="77">
        <f t="shared" si="30"/>
        <v>103.56964699895843</v>
      </c>
      <c r="O80" s="77">
        <f t="shared" si="30"/>
        <v>115.7151254434108</v>
      </c>
    </row>
    <row r="81" spans="2:19" ht="13" x14ac:dyDescent="0.15">
      <c r="B81" s="26"/>
      <c r="C81" s="77"/>
      <c r="D81" s="77"/>
      <c r="E81" s="77"/>
      <c r="F81" s="77"/>
      <c r="G81" s="77"/>
      <c r="I81" s="27"/>
      <c r="J81" s="111"/>
      <c r="K81" s="77"/>
      <c r="L81" s="77"/>
      <c r="M81" s="77"/>
      <c r="N81" s="77"/>
      <c r="O81" s="77"/>
    </row>
    <row r="82" spans="2:19" ht="13" x14ac:dyDescent="0.15">
      <c r="B82" s="26"/>
      <c r="C82" s="77"/>
      <c r="D82" s="77"/>
      <c r="E82" s="77"/>
      <c r="F82" s="77"/>
      <c r="G82" s="77"/>
      <c r="I82" s="27"/>
      <c r="J82" s="111"/>
      <c r="K82" s="77"/>
      <c r="L82" s="77"/>
      <c r="M82" s="77"/>
      <c r="N82" s="77"/>
      <c r="O82" s="77"/>
    </row>
    <row r="83" spans="2:19" ht="16" x14ac:dyDescent="0.2">
      <c r="G83" s="26"/>
      <c r="H83" s="9"/>
      <c r="K83" s="19"/>
      <c r="L83" s="19"/>
      <c r="M83" s="19"/>
      <c r="N83" s="19"/>
      <c r="O83" s="19"/>
    </row>
    <row r="84" spans="2:19" ht="16" x14ac:dyDescent="0.2">
      <c r="B84" s="181" t="s">
        <v>132</v>
      </c>
      <c r="C84" s="181"/>
      <c r="D84" s="181"/>
      <c r="E84" s="181"/>
      <c r="F84" s="181"/>
      <c r="G84" s="181"/>
      <c r="H84" s="181"/>
      <c r="I84" s="181"/>
      <c r="J84" s="181"/>
      <c r="K84" s="181"/>
      <c r="L84" s="181"/>
      <c r="M84" s="181"/>
      <c r="N84" s="181"/>
      <c r="O84" s="181"/>
      <c r="Q84" s="181" t="s">
        <v>145</v>
      </c>
      <c r="R84" s="181"/>
      <c r="S84" s="181"/>
    </row>
    <row r="85" spans="2:19" ht="13" x14ac:dyDescent="0.15"/>
    <row r="86" spans="2:19" ht="16" x14ac:dyDescent="0.2">
      <c r="C86" s="184" t="s">
        <v>133</v>
      </c>
      <c r="D86" s="184"/>
      <c r="E86" s="184"/>
      <c r="F86" s="184"/>
      <c r="G86" s="184"/>
      <c r="K86" s="184" t="s">
        <v>124</v>
      </c>
      <c r="L86" s="184"/>
      <c r="M86" s="184"/>
      <c r="N86" s="184"/>
      <c r="O86" s="184"/>
      <c r="Q86" s="1" t="s">
        <v>154</v>
      </c>
      <c r="S86" s="16">
        <f>AVERAGE(T135:Y135)</f>
        <v>20.64471968741417</v>
      </c>
    </row>
    <row r="87" spans="2:19" ht="13" x14ac:dyDescent="0.15">
      <c r="C87" s="179" t="s">
        <v>134</v>
      </c>
      <c r="D87" s="179"/>
      <c r="E87" s="179"/>
      <c r="F87" s="179"/>
      <c r="G87" s="179"/>
      <c r="K87" s="179" t="s">
        <v>134</v>
      </c>
      <c r="L87" s="179"/>
      <c r="M87" s="179"/>
      <c r="N87" s="179"/>
      <c r="O87" s="179"/>
      <c r="Q87" s="1" t="s">
        <v>142</v>
      </c>
      <c r="S87" s="16">
        <f>MAX(T135:Y135)</f>
        <v>24.961938860513428</v>
      </c>
    </row>
    <row r="88" spans="2:19" ht="16" x14ac:dyDescent="0.2">
      <c r="B88" s="72" t="s">
        <v>20</v>
      </c>
      <c r="C88" s="99">
        <f>D88-$S$90</f>
        <v>12.778123020128309</v>
      </c>
      <c r="D88" s="99">
        <f>E88-$S$90</f>
        <v>16.711421353771239</v>
      </c>
      <c r="E88" s="100">
        <f>S86</f>
        <v>20.64471968741417</v>
      </c>
      <c r="F88" s="99">
        <f>E88+$S$89</f>
        <v>22.803329273963797</v>
      </c>
      <c r="G88" s="99">
        <f>F88+$S$89</f>
        <v>24.961938860513428</v>
      </c>
      <c r="I88" s="27"/>
      <c r="J88" s="75" t="s">
        <v>20</v>
      </c>
      <c r="K88" s="99">
        <f>C88</f>
        <v>12.778123020128309</v>
      </c>
      <c r="L88" s="99">
        <f>D88</f>
        <v>16.711421353771239</v>
      </c>
      <c r="M88" s="100">
        <f>E88</f>
        <v>20.64471968741417</v>
      </c>
      <c r="N88" s="99">
        <f>F88</f>
        <v>22.803329273963797</v>
      </c>
      <c r="O88" s="99">
        <f>G88</f>
        <v>24.961938860513428</v>
      </c>
      <c r="Q88" s="1" t="s">
        <v>135</v>
      </c>
      <c r="S88" s="123">
        <f>T135</f>
        <v>12.778123020128309</v>
      </c>
    </row>
    <row r="89" spans="2:19" ht="13" x14ac:dyDescent="0.15">
      <c r="B89" s="25">
        <f t="shared" ref="B89" si="31">B90-1%</f>
        <v>5.8377864000000008E-2</v>
      </c>
      <c r="C89" s="77">
        <f t="shared" ref="C89:G93" si="32">$O$33*C$88/(1+$B89)^$O$54</f>
        <v>4213.7075785778179</v>
      </c>
      <c r="D89" s="77">
        <f t="shared" si="32"/>
        <v>5510.7501075291711</v>
      </c>
      <c r="E89" s="77">
        <f t="shared" si="32"/>
        <v>6807.7926364805244</v>
      </c>
      <c r="F89" s="77">
        <f t="shared" si="32"/>
        <v>7519.6146747960984</v>
      </c>
      <c r="G89" s="77">
        <f t="shared" si="32"/>
        <v>8231.4367131116724</v>
      </c>
      <c r="I89" s="27"/>
      <c r="J89" s="78">
        <f>B89</f>
        <v>5.8377864000000008E-2</v>
      </c>
      <c r="K89" s="77">
        <f t="shared" ref="K89:O93" si="33">C89+$H55</f>
        <v>4993.7286360545031</v>
      </c>
      <c r="L89" s="77">
        <f t="shared" si="33"/>
        <v>6290.7711650058563</v>
      </c>
      <c r="M89" s="77">
        <f t="shared" si="33"/>
        <v>7587.8136939572096</v>
      </c>
      <c r="N89" s="77">
        <f t="shared" si="33"/>
        <v>8299.6357322727836</v>
      </c>
      <c r="O89" s="77">
        <f t="shared" si="33"/>
        <v>9011.4577705883585</v>
      </c>
      <c r="Q89" s="1" t="s">
        <v>143</v>
      </c>
      <c r="S89" s="16">
        <f>(S87-S86)/2</f>
        <v>2.1586095865496286</v>
      </c>
    </row>
    <row r="90" spans="2:19" ht="13" x14ac:dyDescent="0.15">
      <c r="B90" s="25">
        <f>B91-1%</f>
        <v>6.837786400000001E-2</v>
      </c>
      <c r="C90" s="77">
        <f t="shared" si="32"/>
        <v>4058.1478029676709</v>
      </c>
      <c r="D90" s="77">
        <f t="shared" si="32"/>
        <v>5307.3066947662555</v>
      </c>
      <c r="E90" s="77">
        <f t="shared" si="32"/>
        <v>6556.465586564841</v>
      </c>
      <c r="F90" s="77">
        <f t="shared" si="32"/>
        <v>7242.0088965895202</v>
      </c>
      <c r="G90" s="77">
        <f t="shared" si="32"/>
        <v>7927.5522066142012</v>
      </c>
      <c r="I90" s="27"/>
      <c r="J90" s="78">
        <f>B90</f>
        <v>6.837786400000001E-2</v>
      </c>
      <c r="K90" s="77">
        <f t="shared" si="33"/>
        <v>4823.618907830195</v>
      </c>
      <c r="L90" s="77">
        <f t="shared" si="33"/>
        <v>6072.7777996287796</v>
      </c>
      <c r="M90" s="77">
        <f t="shared" si="33"/>
        <v>7321.9366914273651</v>
      </c>
      <c r="N90" s="77">
        <f t="shared" si="33"/>
        <v>8007.4800014520442</v>
      </c>
      <c r="O90" s="77">
        <f t="shared" si="33"/>
        <v>8693.0233114767252</v>
      </c>
      <c r="Q90" s="129" t="s">
        <v>144</v>
      </c>
      <c r="S90" s="16">
        <f>(S86-S88)/2</f>
        <v>3.9332983336429308</v>
      </c>
    </row>
    <row r="91" spans="2:19" ht="13" x14ac:dyDescent="0.15">
      <c r="B91" s="25">
        <f>S36</f>
        <v>7.8377864000000005E-2</v>
      </c>
      <c r="C91" s="77">
        <f t="shared" si="32"/>
        <v>3909.7008383802863</v>
      </c>
      <c r="D91" s="77">
        <f t="shared" si="32"/>
        <v>5113.1655231716159</v>
      </c>
      <c r="E91" s="77">
        <f t="shared" si="32"/>
        <v>6316.6302079629468</v>
      </c>
      <c r="F91" s="77">
        <f t="shared" si="32"/>
        <v>6977.0963575668229</v>
      </c>
      <c r="G91" s="77">
        <f t="shared" si="32"/>
        <v>7637.5625071707</v>
      </c>
      <c r="I91" s="27"/>
      <c r="J91" s="78">
        <f>B91</f>
        <v>7.8377864000000005E-2</v>
      </c>
      <c r="K91" s="77">
        <f t="shared" si="33"/>
        <v>4661.1686536218658</v>
      </c>
      <c r="L91" s="77">
        <f t="shared" si="33"/>
        <v>5864.6333384131958</v>
      </c>
      <c r="M91" s="77">
        <f t="shared" si="33"/>
        <v>7068.0980232045267</v>
      </c>
      <c r="N91" s="77">
        <f t="shared" si="33"/>
        <v>7728.5641728084029</v>
      </c>
      <c r="O91" s="77">
        <f t="shared" si="33"/>
        <v>8389.0303224122799</v>
      </c>
    </row>
    <row r="92" spans="2:19" ht="13" x14ac:dyDescent="0.15">
      <c r="B92" s="25">
        <f>B91+1%</f>
        <v>8.8377864E-2</v>
      </c>
      <c r="C92" s="77">
        <f t="shared" si="32"/>
        <v>3767.9799581825955</v>
      </c>
      <c r="D92" s="77">
        <f t="shared" si="32"/>
        <v>4927.8208258416353</v>
      </c>
      <c r="E92" s="77">
        <f t="shared" si="32"/>
        <v>6087.661693500675</v>
      </c>
      <c r="F92" s="77">
        <f t="shared" si="32"/>
        <v>6724.1869207854361</v>
      </c>
      <c r="G92" s="77">
        <f t="shared" si="32"/>
        <v>7360.7121480701981</v>
      </c>
      <c r="I92" s="27"/>
      <c r="J92" s="78">
        <f>B92</f>
        <v>8.8377864E-2</v>
      </c>
      <c r="K92" s="77">
        <f t="shared" si="33"/>
        <v>4505.9644010168386</v>
      </c>
      <c r="L92" s="77">
        <f t="shared" si="33"/>
        <v>5665.8052686758783</v>
      </c>
      <c r="M92" s="77">
        <f t="shared" si="33"/>
        <v>6825.6461363349181</v>
      </c>
      <c r="N92" s="77">
        <f t="shared" si="33"/>
        <v>7462.1713636196791</v>
      </c>
      <c r="O92" s="77">
        <f t="shared" si="33"/>
        <v>8098.6965909044411</v>
      </c>
    </row>
    <row r="93" spans="2:19" ht="16" x14ac:dyDescent="0.2">
      <c r="B93" s="25">
        <f>B92+1%</f>
        <v>9.8377863999999995E-2</v>
      </c>
      <c r="C93" s="77">
        <f t="shared" si="32"/>
        <v>3632.6227458665667</v>
      </c>
      <c r="D93" s="77">
        <f t="shared" si="32"/>
        <v>4750.7986290196231</v>
      </c>
      <c r="E93" s="77">
        <f t="shared" si="32"/>
        <v>5868.9745121726801</v>
      </c>
      <c r="F93" s="77">
        <f t="shared" si="32"/>
        <v>6482.6338321834419</v>
      </c>
      <c r="G93" s="77">
        <f t="shared" si="32"/>
        <v>7096.2931521942037</v>
      </c>
      <c r="H93" s="81"/>
      <c r="I93" s="83"/>
      <c r="J93" s="86">
        <f>B93</f>
        <v>9.8377863999999995E-2</v>
      </c>
      <c r="K93" s="77">
        <f t="shared" si="33"/>
        <v>4357.6185693293719</v>
      </c>
      <c r="L93" s="77">
        <f t="shared" si="33"/>
        <v>5475.7944524824279</v>
      </c>
      <c r="M93" s="77">
        <f t="shared" si="33"/>
        <v>6593.9703356354848</v>
      </c>
      <c r="N93" s="77">
        <f t="shared" si="33"/>
        <v>7207.6296556462466</v>
      </c>
      <c r="O93" s="77">
        <f t="shared" si="33"/>
        <v>7821.2889756570085</v>
      </c>
    </row>
    <row r="94" spans="2:19" ht="16" x14ac:dyDescent="0.2">
      <c r="C94" s="83"/>
      <c r="D94" s="83"/>
      <c r="E94" s="83"/>
      <c r="F94" s="83"/>
      <c r="G94" s="83"/>
      <c r="H94" s="81"/>
      <c r="I94" s="83"/>
      <c r="J94" s="83"/>
      <c r="K94" s="83"/>
      <c r="L94" s="83"/>
      <c r="M94" s="83"/>
      <c r="N94" s="83"/>
      <c r="O94" s="83"/>
    </row>
    <row r="95" spans="2:19" ht="16" x14ac:dyDescent="0.2">
      <c r="C95" s="185" t="s">
        <v>126</v>
      </c>
      <c r="D95" s="185"/>
      <c r="E95" s="185"/>
      <c r="F95" s="185"/>
      <c r="G95" s="185"/>
      <c r="H95" s="81"/>
      <c r="I95" s="83"/>
      <c r="J95" s="83"/>
      <c r="K95" s="185" t="s">
        <v>127</v>
      </c>
      <c r="L95" s="185"/>
      <c r="M95" s="185"/>
      <c r="N95" s="185"/>
      <c r="O95" s="185"/>
    </row>
    <row r="96" spans="2:19" ht="16" x14ac:dyDescent="0.2">
      <c r="C96" s="180" t="s">
        <v>134</v>
      </c>
      <c r="D96" s="180"/>
      <c r="E96" s="180"/>
      <c r="F96" s="180"/>
      <c r="G96" s="180"/>
      <c r="H96" s="81"/>
      <c r="I96" s="83"/>
      <c r="J96" s="83"/>
      <c r="K96" s="180" t="s">
        <v>134</v>
      </c>
      <c r="L96" s="180"/>
      <c r="M96" s="180"/>
      <c r="N96" s="180"/>
      <c r="O96" s="180"/>
    </row>
    <row r="97" spans="1:31" ht="16" x14ac:dyDescent="0.2">
      <c r="B97" s="72" t="s">
        <v>20</v>
      </c>
      <c r="C97" s="101">
        <f>C88</f>
        <v>12.778123020128309</v>
      </c>
      <c r="D97" s="101">
        <f>D88</f>
        <v>16.711421353771239</v>
      </c>
      <c r="E97" s="102">
        <f>E88</f>
        <v>20.64471968741417</v>
      </c>
      <c r="F97" s="101">
        <f>F88</f>
        <v>22.803329273963797</v>
      </c>
      <c r="G97" s="101">
        <f>G88</f>
        <v>24.961938860513428</v>
      </c>
      <c r="H97" s="81"/>
      <c r="I97" s="83"/>
      <c r="J97" s="84" t="s">
        <v>20</v>
      </c>
      <c r="K97" s="100">
        <f>C88</f>
        <v>12.778123020128309</v>
      </c>
      <c r="L97" s="100">
        <f t="shared" ref="L97:O97" si="34">D88</f>
        <v>16.711421353771239</v>
      </c>
      <c r="M97" s="100">
        <f t="shared" si="34"/>
        <v>20.64471968741417</v>
      </c>
      <c r="N97" s="100">
        <f t="shared" si="34"/>
        <v>22.803329273963797</v>
      </c>
      <c r="O97" s="100">
        <f t="shared" si="34"/>
        <v>24.961938860513428</v>
      </c>
    </row>
    <row r="98" spans="1:31" ht="13" x14ac:dyDescent="0.15">
      <c r="B98" s="25">
        <f>B89</f>
        <v>5.8377864000000008E-2</v>
      </c>
      <c r="C98" s="77">
        <f>K89-$R63+$S63-$Q63</f>
        <v>5082.5346380545025</v>
      </c>
      <c r="D98" s="77">
        <f t="shared" ref="D98:G98" si="35">L89-$R63+$S63-$Q63</f>
        <v>6379.5771670058557</v>
      </c>
      <c r="E98" s="77">
        <f t="shared" si="35"/>
        <v>7676.6196959572089</v>
      </c>
      <c r="F98" s="77">
        <f t="shared" si="35"/>
        <v>8388.4417342727847</v>
      </c>
      <c r="G98" s="77">
        <f t="shared" si="35"/>
        <v>9100.2637725883596</v>
      </c>
      <c r="I98" s="27"/>
      <c r="J98" s="78">
        <f>J89</f>
        <v>5.8377864000000008E-2</v>
      </c>
      <c r="K98" s="77">
        <f t="shared" ref="K98:O102" si="36">C98/$S$42</f>
        <v>130.2231659618437</v>
      </c>
      <c r="L98" s="77">
        <f t="shared" si="36"/>
        <v>163.45559752119954</v>
      </c>
      <c r="M98" s="77">
        <f t="shared" si="36"/>
        <v>196.68802908055534</v>
      </c>
      <c r="N98" s="77">
        <f t="shared" si="36"/>
        <v>214.92611815068696</v>
      </c>
      <c r="O98" s="77">
        <f t="shared" si="36"/>
        <v>233.16420722081853</v>
      </c>
    </row>
    <row r="99" spans="1:31" ht="13" x14ac:dyDescent="0.15">
      <c r="B99" s="25">
        <f t="shared" ref="B99:B102" si="37">B90</f>
        <v>6.837786400000001E-2</v>
      </c>
      <c r="C99" s="77">
        <f>K90-$R64+$S64-$Q64</f>
        <v>4912.4249098301943</v>
      </c>
      <c r="D99" s="77">
        <f t="shared" ref="D99:G102" si="38">L90-$R64+$S64-$Q64</f>
        <v>6161.5838016287789</v>
      </c>
      <c r="E99" s="77">
        <f t="shared" si="38"/>
        <v>7410.7426934273644</v>
      </c>
      <c r="F99" s="77">
        <f t="shared" si="38"/>
        <v>8096.2860034520436</v>
      </c>
      <c r="G99" s="77">
        <f t="shared" si="38"/>
        <v>8781.8293134767264</v>
      </c>
      <c r="I99" s="27"/>
      <c r="J99" s="78">
        <f t="shared" ref="J99:J102" si="39">J90</f>
        <v>6.837786400000001E-2</v>
      </c>
      <c r="K99" s="77">
        <f t="shared" si="36"/>
        <v>125.86466593226838</v>
      </c>
      <c r="L99" s="103">
        <f t="shared" si="36"/>
        <v>157.87023741651242</v>
      </c>
      <c r="M99" s="104">
        <f t="shared" si="36"/>
        <v>189.87580890075651</v>
      </c>
      <c r="N99" s="105">
        <f t="shared" si="36"/>
        <v>207.44059233911349</v>
      </c>
      <c r="O99" s="77">
        <f t="shared" si="36"/>
        <v>225.00537577747059</v>
      </c>
    </row>
    <row r="100" spans="1:31" ht="13" x14ac:dyDescent="0.15">
      <c r="B100" s="25">
        <f>B91</f>
        <v>7.8377864000000005E-2</v>
      </c>
      <c r="C100" s="77">
        <f>K91-$R65+$S65-$Q65</f>
        <v>4749.9746556218652</v>
      </c>
      <c r="D100" s="77">
        <f t="shared" si="38"/>
        <v>5953.4393404131952</v>
      </c>
      <c r="E100" s="77">
        <f t="shared" si="38"/>
        <v>7156.9040252045261</v>
      </c>
      <c r="F100" s="77">
        <f t="shared" si="38"/>
        <v>7817.3701748084022</v>
      </c>
      <c r="G100" s="77">
        <f t="shared" si="38"/>
        <v>8477.8363244122811</v>
      </c>
      <c r="I100" s="27"/>
      <c r="J100" s="78">
        <f t="shared" si="39"/>
        <v>7.8377864000000005E-2</v>
      </c>
      <c r="K100" s="77">
        <f t="shared" si="36"/>
        <v>121.70241463034462</v>
      </c>
      <c r="L100" s="106">
        <f t="shared" si="36"/>
        <v>152.53722295676428</v>
      </c>
      <c r="M100" s="77">
        <f t="shared" si="36"/>
        <v>183.37203128318396</v>
      </c>
      <c r="N100" s="107">
        <f t="shared" si="36"/>
        <v>200.29429529848002</v>
      </c>
      <c r="O100" s="77">
        <f t="shared" si="36"/>
        <v>217.21655931377614</v>
      </c>
    </row>
    <row r="101" spans="1:31" ht="13" x14ac:dyDescent="0.15">
      <c r="B101" s="25">
        <f>B92</f>
        <v>8.8377864E-2</v>
      </c>
      <c r="C101" s="77">
        <f>K92-$R66+$S66-$Q66</f>
        <v>4594.7704030168379</v>
      </c>
      <c r="D101" s="77">
        <f t="shared" si="38"/>
        <v>5754.6112706758777</v>
      </c>
      <c r="E101" s="77">
        <f t="shared" si="38"/>
        <v>6914.4521383349174</v>
      </c>
      <c r="F101" s="77">
        <f t="shared" si="38"/>
        <v>7550.9773656196785</v>
      </c>
      <c r="G101" s="77">
        <f t="shared" si="38"/>
        <v>8187.5025929044405</v>
      </c>
      <c r="I101" s="27"/>
      <c r="J101" s="78">
        <f t="shared" si="39"/>
        <v>8.8377864E-2</v>
      </c>
      <c r="K101" s="77">
        <f t="shared" si="36"/>
        <v>117.72581819091438</v>
      </c>
      <c r="L101" s="108">
        <f t="shared" si="36"/>
        <v>147.44291026297284</v>
      </c>
      <c r="M101" s="109">
        <f t="shared" si="36"/>
        <v>177.16000233503129</v>
      </c>
      <c r="N101" s="110">
        <f t="shared" si="36"/>
        <v>193.46885927640426</v>
      </c>
      <c r="O101" s="77">
        <f t="shared" si="36"/>
        <v>209.77771621777725</v>
      </c>
    </row>
    <row r="102" spans="1:31" ht="13" x14ac:dyDescent="0.15">
      <c r="B102" s="25">
        <f t="shared" si="37"/>
        <v>9.8377863999999995E-2</v>
      </c>
      <c r="C102" s="77">
        <f>K93-$R67+$S67-$Q67</f>
        <v>4446.4245713293712</v>
      </c>
      <c r="D102" s="77">
        <f t="shared" si="38"/>
        <v>5564.6004544824273</v>
      </c>
      <c r="E102" s="77">
        <f t="shared" si="38"/>
        <v>6682.7763376354842</v>
      </c>
      <c r="F102" s="77">
        <f t="shared" si="38"/>
        <v>7296.435657646246</v>
      </c>
      <c r="G102" s="77">
        <f t="shared" si="38"/>
        <v>7910.0949776570078</v>
      </c>
      <c r="I102" s="27"/>
      <c r="J102" s="78">
        <f t="shared" si="39"/>
        <v>9.8377863999999995E-2</v>
      </c>
      <c r="K102" s="77">
        <f t="shared" si="36"/>
        <v>113.92494613881966</v>
      </c>
      <c r="L102" s="77">
        <f t="shared" si="36"/>
        <v>142.57451057388059</v>
      </c>
      <c r="M102" s="77">
        <f t="shared" si="36"/>
        <v>171.22407500894155</v>
      </c>
      <c r="N102" s="77">
        <f t="shared" si="36"/>
        <v>186.94706858688255</v>
      </c>
      <c r="O102" s="77">
        <f t="shared" si="36"/>
        <v>202.67006216482355</v>
      </c>
    </row>
    <row r="103" spans="1:31" ht="16" x14ac:dyDescent="0.2">
      <c r="G103" s="26"/>
      <c r="H103" s="9"/>
      <c r="K103" s="19"/>
      <c r="L103" s="19"/>
      <c r="M103" s="19"/>
      <c r="N103" s="19"/>
      <c r="O103" s="19"/>
    </row>
    <row r="104" spans="1:31" ht="16" x14ac:dyDescent="0.2">
      <c r="G104" s="26"/>
      <c r="H104" s="9"/>
      <c r="K104" s="19"/>
      <c r="L104" s="19"/>
      <c r="M104" s="19"/>
      <c r="N104" s="19"/>
      <c r="O104" s="19"/>
    </row>
    <row r="105" spans="1:31" ht="13" x14ac:dyDescent="0.15">
      <c r="A105" s="58"/>
    </row>
    <row r="106" spans="1:31" ht="15" customHeight="1" x14ac:dyDescent="0.2">
      <c r="E106" s="26"/>
      <c r="F106" s="9"/>
      <c r="I106" s="19"/>
      <c r="J106" s="19"/>
      <c r="K106" s="19"/>
      <c r="L106" s="19"/>
      <c r="M106" s="19"/>
    </row>
    <row r="107" spans="1:31" ht="15" customHeight="1" x14ac:dyDescent="0.2">
      <c r="B107" s="139" t="s">
        <v>89</v>
      </c>
      <c r="C107" s="139"/>
      <c r="D107" s="139"/>
      <c r="E107" s="140">
        <v>2016</v>
      </c>
      <c r="F107" s="140">
        <v>2017</v>
      </c>
      <c r="G107" s="140">
        <v>2018</v>
      </c>
      <c r="H107" s="140">
        <v>2019</v>
      </c>
      <c r="I107" s="140">
        <v>2020</v>
      </c>
      <c r="J107" s="140">
        <v>2021</v>
      </c>
      <c r="K107" s="141">
        <v>2022</v>
      </c>
      <c r="L107" s="141">
        <v>2023</v>
      </c>
      <c r="M107" s="141">
        <v>2024</v>
      </c>
      <c r="N107" s="141">
        <v>2025</v>
      </c>
      <c r="O107" s="141">
        <v>2026</v>
      </c>
      <c r="Q107" s="182" t="s">
        <v>44</v>
      </c>
      <c r="R107" s="182"/>
      <c r="S107" s="182"/>
      <c r="T107" s="140">
        <v>2016</v>
      </c>
      <c r="U107" s="140">
        <v>2017</v>
      </c>
      <c r="V107" s="140">
        <v>2018</v>
      </c>
      <c r="W107" s="140">
        <v>2019</v>
      </c>
      <c r="X107" s="140">
        <v>2020</v>
      </c>
      <c r="Y107" s="140">
        <v>2021</v>
      </c>
      <c r="Z107" s="141">
        <v>2022</v>
      </c>
      <c r="AA107" s="141">
        <v>2023</v>
      </c>
      <c r="AB107" s="141">
        <v>2024</v>
      </c>
      <c r="AC107" s="141">
        <v>2025</v>
      </c>
      <c r="AD107" s="141">
        <v>2026</v>
      </c>
      <c r="AE107" s="138" t="s">
        <v>45</v>
      </c>
    </row>
    <row r="108" spans="1:31" s="58" customFormat="1" ht="15" customHeight="1" x14ac:dyDescent="0.15">
      <c r="A108" s="1"/>
      <c r="B108" s="38" t="s">
        <v>0</v>
      </c>
      <c r="C108" s="38"/>
      <c r="D108" s="38"/>
      <c r="E108" s="62">
        <v>197.925003</v>
      </c>
      <c r="F108" s="62">
        <v>230.828003</v>
      </c>
      <c r="G108" s="62">
        <v>278.88900799999999</v>
      </c>
      <c r="H108" s="62">
        <v>321.60699499999998</v>
      </c>
      <c r="I108" s="62">
        <v>362.96301299999999</v>
      </c>
      <c r="J108" s="62">
        <v>411.17199699999998</v>
      </c>
      <c r="K108" s="63">
        <f>J108*(1+$AE$108)</f>
        <v>476.05785747742368</v>
      </c>
      <c r="L108" s="63">
        <f>K108*(1+$AE$108)</f>
        <v>551.18316743247249</v>
      </c>
      <c r="M108" s="63">
        <f>L108*(1+$AE$108)</f>
        <v>638.16378469354504</v>
      </c>
      <c r="N108" s="63">
        <f>M108*(1+$AE$108)</f>
        <v>738.87056092706871</v>
      </c>
      <c r="O108" s="63">
        <f>N108*(1+$AE$108)</f>
        <v>855.4695814756144</v>
      </c>
      <c r="Q108" s="38" t="s">
        <v>46</v>
      </c>
      <c r="T108" s="59"/>
      <c r="U108" s="60">
        <f t="shared" ref="U108:AD108" si="40">F108/E108-1</f>
        <v>0.16623973475448173</v>
      </c>
      <c r="V108" s="60">
        <f>G108/F108-1</f>
        <v>0.20821132780843743</v>
      </c>
      <c r="W108" s="60">
        <f>H108/G108-1</f>
        <v>0.15317199952175953</v>
      </c>
      <c r="X108" s="60">
        <f>I108/H108-1</f>
        <v>0.12859178638200963</v>
      </c>
      <c r="Y108" s="60">
        <f t="shared" si="40"/>
        <v>0.13282065189380599</v>
      </c>
      <c r="Z108" s="57">
        <f t="shared" si="40"/>
        <v>0.15780710007209886</v>
      </c>
      <c r="AA108" s="57">
        <f t="shared" si="40"/>
        <v>0.15780710007209886</v>
      </c>
      <c r="AB108" s="57">
        <f t="shared" si="40"/>
        <v>0.15780710007209886</v>
      </c>
      <c r="AC108" s="57">
        <f t="shared" si="40"/>
        <v>0.15780710007209886</v>
      </c>
      <c r="AD108" s="57">
        <f t="shared" si="40"/>
        <v>0.15780710007209886</v>
      </c>
      <c r="AE108" s="57">
        <f t="shared" ref="AE108:AE116" si="41">AVERAGE(T108:Y108)</f>
        <v>0.15780710007209886</v>
      </c>
    </row>
    <row r="109" spans="1:31" ht="15" customHeight="1" x14ac:dyDescent="0.15">
      <c r="B109" s="39" t="s">
        <v>1</v>
      </c>
      <c r="C109" s="39"/>
      <c r="D109" s="39"/>
      <c r="E109" s="64">
        <v>-43.127997999999998</v>
      </c>
      <c r="F109" s="64">
        <v>-51.580002</v>
      </c>
      <c r="G109" s="64">
        <v>-66.184997999999993</v>
      </c>
      <c r="H109" s="64">
        <v>-69.516998000000001</v>
      </c>
      <c r="I109" s="64">
        <v>-79.225998000000004</v>
      </c>
      <c r="J109" s="64">
        <v>-89.439003</v>
      </c>
      <c r="K109" s="65">
        <f>K108*$AE$109</f>
        <v>-105.57588078938888</v>
      </c>
      <c r="L109" s="65">
        <f>L108*$AE$109</f>
        <v>-122.23650437431995</v>
      </c>
      <c r="M109" s="65">
        <f>M108*$AE$109</f>
        <v>-141.52629265258179</v>
      </c>
      <c r="N109" s="65">
        <f>N108*$AE$109</f>
        <v>-163.86014648004095</v>
      </c>
      <c r="O109" s="65">
        <f>O108*$AE$109</f>
        <v>-189.71844101344553</v>
      </c>
      <c r="Q109" s="39" t="s">
        <v>111</v>
      </c>
      <c r="R109" s="47"/>
      <c r="S109" s="47"/>
      <c r="T109" s="61">
        <f t="shared" ref="T109:AD116" si="42">E109/E$108</f>
        <v>-0.21790070656207086</v>
      </c>
      <c r="U109" s="61">
        <f t="shared" si="42"/>
        <v>-0.22345643219033526</v>
      </c>
      <c r="V109" s="61">
        <f t="shared" ref="V109:X116" si="43">G109/G$108</f>
        <v>-0.23731662454046951</v>
      </c>
      <c r="W109" s="61">
        <f t="shared" si="43"/>
        <v>-0.21615511814349686</v>
      </c>
      <c r="X109" s="61">
        <f t="shared" si="43"/>
        <v>-0.21827567868464881</v>
      </c>
      <c r="Y109" s="61">
        <f t="shared" si="42"/>
        <v>-0.21752211641981056</v>
      </c>
      <c r="Z109" s="47">
        <f t="shared" si="42"/>
        <v>-0.22177111275680531</v>
      </c>
      <c r="AA109" s="47">
        <f t="shared" si="42"/>
        <v>-0.22177111275680531</v>
      </c>
      <c r="AB109" s="47">
        <f t="shared" si="42"/>
        <v>-0.22177111275680528</v>
      </c>
      <c r="AC109" s="47">
        <f t="shared" si="42"/>
        <v>-0.22177111275680533</v>
      </c>
      <c r="AD109" s="47">
        <f t="shared" si="42"/>
        <v>-0.22177111275680531</v>
      </c>
      <c r="AE109" s="47">
        <f t="shared" si="41"/>
        <v>-0.22177111275680531</v>
      </c>
    </row>
    <row r="110" spans="1:31" s="58" customFormat="1" ht="15" customHeight="1" x14ac:dyDescent="0.15">
      <c r="A110" s="1"/>
      <c r="B110" s="38" t="s">
        <v>2</v>
      </c>
      <c r="C110" s="38"/>
      <c r="D110" s="38"/>
      <c r="E110" s="62">
        <v>154.796997</v>
      </c>
      <c r="F110" s="62">
        <v>179.24800099999999</v>
      </c>
      <c r="G110" s="62">
        <v>212.70399499999999</v>
      </c>
      <c r="H110" s="62">
        <v>252.08999600000001</v>
      </c>
      <c r="I110" s="62">
        <v>283.73700000000002</v>
      </c>
      <c r="J110" s="62">
        <v>321.733002</v>
      </c>
      <c r="K110" s="63">
        <f>K108+K109</f>
        <v>370.48197668803482</v>
      </c>
      <c r="L110" s="63">
        <f t="shared" ref="L110:O110" si="44">L108+L109</f>
        <v>428.94666305815252</v>
      </c>
      <c r="M110" s="63">
        <f t="shared" si="44"/>
        <v>496.63749204096325</v>
      </c>
      <c r="N110" s="63">
        <f t="shared" si="44"/>
        <v>575.01041444702776</v>
      </c>
      <c r="O110" s="63">
        <f t="shared" si="44"/>
        <v>665.75114046216891</v>
      </c>
      <c r="Q110" s="38" t="s">
        <v>110</v>
      </c>
      <c r="R110" s="57"/>
      <c r="S110" s="57"/>
      <c r="T110" s="60">
        <f t="shared" si="42"/>
        <v>0.78209925301857897</v>
      </c>
      <c r="U110" s="60">
        <f t="shared" si="42"/>
        <v>0.77654356780966471</v>
      </c>
      <c r="V110" s="60">
        <f t="shared" si="43"/>
        <v>0.76268332167469288</v>
      </c>
      <c r="W110" s="60">
        <f t="shared" si="43"/>
        <v>0.78384487874711817</v>
      </c>
      <c r="X110" s="60">
        <f t="shared" si="43"/>
        <v>0.78172427998882643</v>
      </c>
      <c r="Y110" s="60">
        <f t="shared" si="42"/>
        <v>0.78247790303676745</v>
      </c>
      <c r="Z110" s="57">
        <f t="shared" si="42"/>
        <v>0.77822888724319472</v>
      </c>
      <c r="AA110" s="57">
        <f t="shared" si="42"/>
        <v>0.77822888724319472</v>
      </c>
      <c r="AB110" s="57">
        <f t="shared" si="42"/>
        <v>0.77822888724319472</v>
      </c>
      <c r="AC110" s="57">
        <f t="shared" si="42"/>
        <v>0.77822888724319472</v>
      </c>
      <c r="AD110" s="57">
        <f t="shared" si="42"/>
        <v>0.77822888724319472</v>
      </c>
      <c r="AE110" s="57">
        <f t="shared" si="41"/>
        <v>0.77822886737927466</v>
      </c>
    </row>
    <row r="111" spans="1:31" ht="15" customHeight="1" collapsed="1" x14ac:dyDescent="0.15">
      <c r="B111" s="56" t="s">
        <v>3</v>
      </c>
      <c r="C111" s="56"/>
      <c r="D111" s="56"/>
      <c r="E111" s="62">
        <v>-124.69000200000001</v>
      </c>
      <c r="F111" s="62">
        <v>-142.00500500000001</v>
      </c>
      <c r="G111" s="62">
        <v>-162.34300200000001</v>
      </c>
      <c r="H111" s="62">
        <v>-179.837006</v>
      </c>
      <c r="I111" s="62">
        <v>-187.08299299999999</v>
      </c>
      <c r="J111" s="62">
        <v>-234.050003</v>
      </c>
      <c r="K111" s="65">
        <f>K108*$AE$111</f>
        <v>-275.40996527893702</v>
      </c>
      <c r="L111" s="65">
        <f>L108*$AE$111</f>
        <v>-318.87161323056353</v>
      </c>
      <c r="M111" s="65">
        <f>M108*$AE$111</f>
        <v>-369.19181780979062</v>
      </c>
      <c r="N111" s="65">
        <f>N108*$AE$111</f>
        <v>-427.45290794870039</v>
      </c>
      <c r="O111" s="65">
        <f>O108*$AE$111</f>
        <v>-494.90801176947053</v>
      </c>
      <c r="Q111" s="42" t="s">
        <v>112</v>
      </c>
      <c r="R111" s="47"/>
      <c r="S111" s="47"/>
      <c r="T111" s="61">
        <f t="shared" si="42"/>
        <v>-0.62998610640415154</v>
      </c>
      <c r="U111" s="61">
        <f t="shared" si="42"/>
        <v>-0.61519834315769739</v>
      </c>
      <c r="V111" s="61">
        <f t="shared" si="43"/>
        <v>-0.58210613306064762</v>
      </c>
      <c r="W111" s="61">
        <f t="shared" si="43"/>
        <v>-0.55918250783071433</v>
      </c>
      <c r="X111" s="61">
        <f t="shared" si="43"/>
        <v>-0.51543266476025196</v>
      </c>
      <c r="Y111" s="61">
        <f t="shared" si="42"/>
        <v>-0.56922651519967205</v>
      </c>
      <c r="Z111" s="47">
        <f t="shared" si="42"/>
        <v>-0.57852204506885574</v>
      </c>
      <c r="AA111" s="47">
        <f t="shared" si="42"/>
        <v>-0.57852204506885574</v>
      </c>
      <c r="AB111" s="47">
        <f t="shared" si="42"/>
        <v>-0.57852204506885574</v>
      </c>
      <c r="AC111" s="47">
        <f t="shared" si="42"/>
        <v>-0.57852204506885574</v>
      </c>
      <c r="AD111" s="47">
        <f t="shared" si="42"/>
        <v>-0.57852204506885574</v>
      </c>
      <c r="AE111" s="47">
        <f t="shared" si="41"/>
        <v>-0.57852204506885574</v>
      </c>
    </row>
    <row r="112" spans="1:31" ht="15" hidden="1" customHeight="1" outlineLevel="1" x14ac:dyDescent="0.15">
      <c r="B112" s="44" t="s">
        <v>4</v>
      </c>
      <c r="C112" s="44"/>
      <c r="D112" s="44"/>
      <c r="E112" s="64">
        <v>-36.591000000000001</v>
      </c>
      <c r="F112" s="64">
        <v>-42.816001999999997</v>
      </c>
      <c r="G112" s="64">
        <v>-53.255001</v>
      </c>
      <c r="H112" s="64">
        <v>-68.238997999999995</v>
      </c>
      <c r="I112" s="64">
        <v>-72.547996999999995</v>
      </c>
      <c r="J112" s="64">
        <v>-81.289000999999999</v>
      </c>
      <c r="K112" s="65"/>
      <c r="L112" s="65"/>
      <c r="M112" s="65"/>
      <c r="N112" s="65"/>
      <c r="O112" s="65"/>
      <c r="Q112" s="44" t="s">
        <v>4</v>
      </c>
      <c r="R112" s="47"/>
      <c r="S112" s="47"/>
      <c r="T112" s="61">
        <f t="shared" si="42"/>
        <v>-0.18487305517433794</v>
      </c>
      <c r="U112" s="61">
        <f t="shared" si="42"/>
        <v>-0.18548876844894768</v>
      </c>
      <c r="V112" s="61">
        <f t="shared" si="43"/>
        <v>-0.19095410529768889</v>
      </c>
      <c r="W112" s="61">
        <f t="shared" si="43"/>
        <v>-0.21218132397897627</v>
      </c>
      <c r="X112" s="61">
        <f t="shared" si="43"/>
        <v>-0.19987710703734982</v>
      </c>
      <c r="Y112" s="61">
        <f t="shared" si="42"/>
        <v>-0.1977007227950886</v>
      </c>
      <c r="Z112" s="47">
        <f t="shared" si="42"/>
        <v>0</v>
      </c>
      <c r="AA112" s="47">
        <f t="shared" si="42"/>
        <v>0</v>
      </c>
      <c r="AB112" s="47">
        <f t="shared" si="42"/>
        <v>0</v>
      </c>
      <c r="AC112" s="47">
        <f t="shared" si="42"/>
        <v>0</v>
      </c>
      <c r="AD112" s="47">
        <f t="shared" si="42"/>
        <v>0</v>
      </c>
      <c r="AE112" s="47">
        <f t="shared" si="41"/>
        <v>-0.1951791804553982</v>
      </c>
    </row>
    <row r="113" spans="1:31" ht="15" hidden="1" customHeight="1" outlineLevel="1" x14ac:dyDescent="0.15">
      <c r="B113" s="44" t="s">
        <v>5</v>
      </c>
      <c r="C113" s="44"/>
      <c r="D113" s="44"/>
      <c r="E113" s="64">
        <v>-58.985000999999997</v>
      </c>
      <c r="F113" s="64">
        <v>-63.854999999999997</v>
      </c>
      <c r="G113" s="64">
        <v>-70.039000999999999</v>
      </c>
      <c r="H113" s="64">
        <v>-70.832999999999998</v>
      </c>
      <c r="I113" s="64">
        <v>-67.964995999999999</v>
      </c>
      <c r="J113" s="64">
        <v>-76.486999999999995</v>
      </c>
      <c r="K113" s="65"/>
      <c r="L113" s="65"/>
      <c r="M113" s="65"/>
      <c r="N113" s="65"/>
      <c r="O113" s="65"/>
      <c r="Q113" s="44" t="s">
        <v>5</v>
      </c>
      <c r="R113" s="47"/>
      <c r="S113" s="47"/>
      <c r="T113" s="61">
        <f t="shared" si="42"/>
        <v>-0.29801692613843234</v>
      </c>
      <c r="U113" s="61">
        <f t="shared" si="42"/>
        <v>-0.27663454680583099</v>
      </c>
      <c r="V113" s="61">
        <f t="shared" si="43"/>
        <v>-0.25113575290138362</v>
      </c>
      <c r="W113" s="61">
        <f t="shared" si="43"/>
        <v>-0.22024707516078748</v>
      </c>
      <c r="X113" s="61">
        <f t="shared" si="43"/>
        <v>-0.18725047336985823</v>
      </c>
      <c r="Y113" s="61">
        <f t="shared" si="42"/>
        <v>-0.18602190946383929</v>
      </c>
      <c r="Z113" s="47">
        <f t="shared" si="42"/>
        <v>0</v>
      </c>
      <c r="AA113" s="47">
        <f t="shared" si="42"/>
        <v>0</v>
      </c>
      <c r="AB113" s="47">
        <f t="shared" si="42"/>
        <v>0</v>
      </c>
      <c r="AC113" s="47">
        <f t="shared" si="42"/>
        <v>0</v>
      </c>
      <c r="AD113" s="47">
        <f t="shared" si="42"/>
        <v>0</v>
      </c>
      <c r="AE113" s="47">
        <f t="shared" si="41"/>
        <v>-0.23655111397335535</v>
      </c>
    </row>
    <row r="114" spans="1:31" ht="15" hidden="1" customHeight="1" outlineLevel="1" x14ac:dyDescent="0.15">
      <c r="B114" s="44" t="s">
        <v>6</v>
      </c>
      <c r="C114" s="44"/>
      <c r="D114" s="44"/>
      <c r="E114" s="64">
        <v>-29.114000000000001</v>
      </c>
      <c r="F114" s="64">
        <v>-35.334000000000003</v>
      </c>
      <c r="G114" s="64">
        <v>-39.048999999999999</v>
      </c>
      <c r="H114" s="64">
        <v>-40.764999000000003</v>
      </c>
      <c r="I114" s="64">
        <v>-46.57</v>
      </c>
      <c r="J114" s="64">
        <v>-76.274001999999996</v>
      </c>
      <c r="K114" s="65"/>
      <c r="L114" s="65"/>
      <c r="M114" s="65"/>
      <c r="N114" s="65"/>
      <c r="O114" s="65"/>
      <c r="Q114" s="44" t="s">
        <v>6</v>
      </c>
      <c r="R114" s="47"/>
      <c r="S114" s="47"/>
      <c r="T114" s="61">
        <f t="shared" si="42"/>
        <v>-0.14709612003896244</v>
      </c>
      <c r="U114" s="61">
        <f t="shared" si="42"/>
        <v>-0.15307501490622871</v>
      </c>
      <c r="V114" s="61">
        <f t="shared" si="43"/>
        <v>-0.14001627486157503</v>
      </c>
      <c r="W114" s="61">
        <f t="shared" si="43"/>
        <v>-0.12675408070648464</v>
      </c>
      <c r="X114" s="61">
        <f t="shared" si="43"/>
        <v>-0.128305084353044</v>
      </c>
      <c r="Y114" s="61">
        <f t="shared" si="42"/>
        <v>-0.18550388294074413</v>
      </c>
      <c r="Z114" s="47">
        <f t="shared" si="42"/>
        <v>0</v>
      </c>
      <c r="AA114" s="47">
        <f t="shared" si="42"/>
        <v>0</v>
      </c>
      <c r="AB114" s="47">
        <f t="shared" si="42"/>
        <v>0</v>
      </c>
      <c r="AC114" s="47">
        <f t="shared" si="42"/>
        <v>0</v>
      </c>
      <c r="AD114" s="47">
        <f t="shared" si="42"/>
        <v>0</v>
      </c>
      <c r="AE114" s="47">
        <f t="shared" si="41"/>
        <v>-0.14679174296783984</v>
      </c>
    </row>
    <row r="115" spans="1:31" s="58" customFormat="1" ht="15" customHeight="1" x14ac:dyDescent="0.15">
      <c r="A115" s="1"/>
      <c r="B115" s="38" t="s">
        <v>7</v>
      </c>
      <c r="C115" s="38"/>
      <c r="D115" s="38"/>
      <c r="E115" s="62">
        <v>30.106999999999999</v>
      </c>
      <c r="F115" s="62">
        <v>37.243000000000002</v>
      </c>
      <c r="G115" s="62">
        <v>50.360999999999997</v>
      </c>
      <c r="H115" s="62">
        <v>72.252998000000005</v>
      </c>
      <c r="I115" s="62">
        <v>96.653998999999999</v>
      </c>
      <c r="J115" s="62">
        <v>87.682998999999995</v>
      </c>
      <c r="K115" s="63">
        <f>K110+K111</f>
        <v>95.072011409097797</v>
      </c>
      <c r="L115" s="63">
        <f t="shared" ref="L115:O115" si="45">L110+L111</f>
        <v>110.075049827589</v>
      </c>
      <c r="M115" s="63">
        <f t="shared" si="45"/>
        <v>127.44567423117263</v>
      </c>
      <c r="N115" s="63">
        <f t="shared" si="45"/>
        <v>147.55750649832737</v>
      </c>
      <c r="O115" s="63">
        <f t="shared" si="45"/>
        <v>170.84312869269837</v>
      </c>
      <c r="Q115" s="38" t="s">
        <v>114</v>
      </c>
      <c r="R115" s="57"/>
      <c r="S115" s="57"/>
      <c r="T115" s="60">
        <f t="shared" si="42"/>
        <v>0.15211317187652132</v>
      </c>
      <c r="U115" s="60">
        <f t="shared" si="42"/>
        <v>0.1613452419808874</v>
      </c>
      <c r="V115" s="60">
        <f t="shared" si="43"/>
        <v>0.18057721371363622</v>
      </c>
      <c r="W115" s="60">
        <f t="shared" si="43"/>
        <v>0.22466239579148459</v>
      </c>
      <c r="X115" s="60">
        <f t="shared" si="43"/>
        <v>0.26629159318776097</v>
      </c>
      <c r="Y115" s="60">
        <f t="shared" si="42"/>
        <v>0.21325138783709532</v>
      </c>
      <c r="Z115" s="57">
        <f t="shared" si="42"/>
        <v>0.19970684217433896</v>
      </c>
      <c r="AA115" s="57">
        <f t="shared" si="42"/>
        <v>0.1997068421743389</v>
      </c>
      <c r="AB115" s="57">
        <f t="shared" si="42"/>
        <v>0.19970684217433896</v>
      </c>
      <c r="AC115" s="57">
        <f t="shared" si="42"/>
        <v>0.1997068421743389</v>
      </c>
      <c r="AD115" s="57">
        <f t="shared" si="42"/>
        <v>0.19970684217433901</v>
      </c>
      <c r="AE115" s="57">
        <f t="shared" si="41"/>
        <v>0.19970683406456433</v>
      </c>
    </row>
    <row r="116" spans="1:31" ht="15" customHeight="1" x14ac:dyDescent="0.15">
      <c r="B116" s="56" t="s">
        <v>8</v>
      </c>
      <c r="C116" s="56"/>
      <c r="D116" s="56"/>
      <c r="E116" s="62">
        <v>0.32200000000000001</v>
      </c>
      <c r="F116" s="62">
        <v>2.1349999999999998</v>
      </c>
      <c r="G116" s="62">
        <v>5.1070000000000002</v>
      </c>
      <c r="H116" s="62">
        <v>7.73</v>
      </c>
      <c r="I116" s="62">
        <v>5.383</v>
      </c>
      <c r="J116" s="62">
        <v>1.714</v>
      </c>
      <c r="K116" s="65">
        <f>K108*$AE$116</f>
        <v>5.7303850118467921</v>
      </c>
      <c r="L116" s="65">
        <f>L108*$AE$116</f>
        <v>6.6346804528629546</v>
      </c>
      <c r="M116" s="65">
        <f>M108*$AE$116</f>
        <v>7.6816801350342967</v>
      </c>
      <c r="N116" s="65">
        <f>N108*$AE$116</f>
        <v>8.8939038008255089</v>
      </c>
      <c r="O116" s="65">
        <f>O108*$AE$116</f>
        <v>10.297424967953999</v>
      </c>
      <c r="Q116" s="42" t="s">
        <v>113</v>
      </c>
      <c r="R116" s="47"/>
      <c r="S116" s="47"/>
      <c r="T116" s="61">
        <f t="shared" si="42"/>
        <v>1.6268788435991586E-3</v>
      </c>
      <c r="U116" s="61">
        <f t="shared" si="42"/>
        <v>9.2493110552102284E-3</v>
      </c>
      <c r="V116" s="61">
        <f t="shared" si="43"/>
        <v>1.8311944370356829E-2</v>
      </c>
      <c r="W116" s="61">
        <f t="shared" si="43"/>
        <v>2.4035546863649532E-2</v>
      </c>
      <c r="X116" s="61">
        <f t="shared" si="43"/>
        <v>1.483071224119467E-2</v>
      </c>
      <c r="Y116" s="61">
        <f t="shared" si="42"/>
        <v>4.1685718203226764E-3</v>
      </c>
      <c r="Z116" s="47">
        <f t="shared" si="42"/>
        <v>1.2037160865722181E-2</v>
      </c>
      <c r="AA116" s="47">
        <f t="shared" si="42"/>
        <v>1.2037160865722181E-2</v>
      </c>
      <c r="AB116" s="47">
        <f t="shared" si="42"/>
        <v>1.2037160865722181E-2</v>
      </c>
      <c r="AC116" s="47">
        <f t="shared" si="42"/>
        <v>1.2037160865722183E-2</v>
      </c>
      <c r="AD116" s="47">
        <f t="shared" si="42"/>
        <v>1.2037160865722181E-2</v>
      </c>
      <c r="AE116" s="47">
        <f t="shared" si="41"/>
        <v>1.2037160865722181E-2</v>
      </c>
    </row>
    <row r="117" spans="1:31" ht="15" customHeight="1" outlineLevel="1" x14ac:dyDescent="0.15">
      <c r="B117" s="44" t="s">
        <v>9</v>
      </c>
      <c r="C117" s="44"/>
      <c r="D117" s="44"/>
      <c r="E117" s="64">
        <v>-2.5999999999999999E-2</v>
      </c>
      <c r="F117" s="64">
        <v>-3.0000000000000001E-3</v>
      </c>
      <c r="G117" s="64">
        <v>-0.17199999999999999</v>
      </c>
      <c r="H117" s="64">
        <v>-0.106</v>
      </c>
      <c r="I117" s="64">
        <v>-8.9999999999999993E-3</v>
      </c>
      <c r="J117" s="64">
        <v>0</v>
      </c>
      <c r="K117" s="65">
        <f>K108*$AE$117</f>
        <v>-4.3625856261508913</v>
      </c>
      <c r="L117" s="65">
        <f>L108*$AE$117</f>
        <v>-5.051032612629986</v>
      </c>
      <c r="M117" s="65">
        <f>M108*$AE$117</f>
        <v>-5.8481214215987203</v>
      </c>
      <c r="N117" s="65">
        <f>N108*$AE$117</f>
        <v>-6.7709965040107356</v>
      </c>
      <c r="O117" s="65">
        <f>O108*$AE$117</f>
        <v>-7.8395078269069884</v>
      </c>
      <c r="Q117" s="44" t="s">
        <v>9</v>
      </c>
      <c r="R117" s="47"/>
      <c r="S117" s="47"/>
      <c r="T117" s="61">
        <f>E117/(E157+E159+(E160/2))</f>
        <v>-1.9040644452581471E-2</v>
      </c>
      <c r="U117" s="61">
        <f t="shared" ref="U117:X117" si="46">F117/(F157+F159+(F160/2))</f>
        <v>-5.4195646283081926E-4</v>
      </c>
      <c r="V117" s="61">
        <f t="shared" si="46"/>
        <v>-3.3201428433548882E-2</v>
      </c>
      <c r="W117" s="61">
        <f t="shared" si="46"/>
        <v>-2.0434917112024157E-3</v>
      </c>
      <c r="X117" s="61">
        <f t="shared" si="46"/>
        <v>-1.5637080459085916E-4</v>
      </c>
      <c r="Y117" s="61">
        <f>J117/(J157+J159+(J160/2))</f>
        <v>0</v>
      </c>
      <c r="Z117" s="47"/>
      <c r="AA117" s="47"/>
      <c r="AB117" s="47"/>
      <c r="AC117" s="47"/>
      <c r="AD117" s="47"/>
      <c r="AE117" s="47">
        <f>AVERAGE(T117:Y117)</f>
        <v>-9.1639819774590753E-3</v>
      </c>
    </row>
    <row r="118" spans="1:31" ht="15" customHeight="1" outlineLevel="1" x14ac:dyDescent="0.15">
      <c r="B118" s="44" t="s">
        <v>10</v>
      </c>
      <c r="C118" s="44"/>
      <c r="D118" s="44"/>
      <c r="E118" s="64">
        <v>1.32</v>
      </c>
      <c r="F118" s="64">
        <v>2.6739999999999999</v>
      </c>
      <c r="G118" s="64">
        <v>6.08</v>
      </c>
      <c r="H118" s="64">
        <v>8.4429999999999996</v>
      </c>
      <c r="I118" s="64">
        <v>5.3849999999999998</v>
      </c>
      <c r="J118" s="64">
        <v>2.2869999999999999</v>
      </c>
      <c r="K118" s="65"/>
      <c r="L118" s="65"/>
      <c r="M118" s="65"/>
      <c r="N118" s="65"/>
      <c r="O118" s="65"/>
      <c r="Q118" s="44" t="s">
        <v>10</v>
      </c>
      <c r="R118" s="47"/>
      <c r="S118" s="47"/>
      <c r="T118" s="61"/>
      <c r="U118" s="61"/>
      <c r="V118" s="61"/>
      <c r="W118" s="61"/>
      <c r="X118" s="61"/>
      <c r="Y118" s="61"/>
      <c r="Z118" s="47"/>
      <c r="AA118" s="47"/>
      <c r="AB118" s="47"/>
      <c r="AC118" s="47"/>
      <c r="AD118" s="47"/>
      <c r="AE118" s="47"/>
    </row>
    <row r="119" spans="1:31" ht="15" customHeight="1" outlineLevel="1" x14ac:dyDescent="0.15">
      <c r="B119" s="44" t="s">
        <v>11</v>
      </c>
      <c r="C119" s="44"/>
      <c r="D119" s="44"/>
      <c r="E119" s="64">
        <v>-0.97199999999999998</v>
      </c>
      <c r="F119" s="64">
        <v>-0.53600000000000003</v>
      </c>
      <c r="G119" s="64">
        <v>-0.80100000000000005</v>
      </c>
      <c r="H119" s="64">
        <v>-0.60699999999999998</v>
      </c>
      <c r="I119" s="64">
        <v>7.0000000000000001E-3</v>
      </c>
      <c r="J119" s="64">
        <v>-0.57299999999999995</v>
      </c>
      <c r="K119" s="65"/>
      <c r="L119" s="65"/>
      <c r="M119" s="65"/>
      <c r="N119" s="65"/>
      <c r="O119" s="65"/>
      <c r="Q119" s="44" t="s">
        <v>11</v>
      </c>
      <c r="R119" s="47"/>
      <c r="S119" s="47"/>
      <c r="T119" s="61"/>
      <c r="U119" s="61"/>
      <c r="V119" s="61"/>
      <c r="W119" s="61"/>
      <c r="X119" s="61"/>
      <c r="Y119" s="61"/>
      <c r="Z119" s="47"/>
      <c r="AA119" s="47"/>
      <c r="AB119" s="47"/>
      <c r="AC119" s="47"/>
      <c r="AD119" s="47"/>
      <c r="AE119" s="47"/>
    </row>
    <row r="120" spans="1:31" s="58" customFormat="1" ht="15" customHeight="1" x14ac:dyDescent="0.15">
      <c r="A120" s="1"/>
      <c r="B120" s="38" t="s">
        <v>115</v>
      </c>
      <c r="C120" s="38"/>
      <c r="D120" s="38"/>
      <c r="E120" s="62">
        <v>30.429001</v>
      </c>
      <c r="F120" s="62">
        <v>39.377997999999998</v>
      </c>
      <c r="G120" s="62">
        <v>55.467998999999999</v>
      </c>
      <c r="H120" s="62">
        <v>79.983001999999999</v>
      </c>
      <c r="I120" s="62">
        <v>102.037003</v>
      </c>
      <c r="J120" s="62">
        <v>89.397002999999998</v>
      </c>
      <c r="K120" s="63">
        <f>K108*$AE$120</f>
        <v>100.80239462223068</v>
      </c>
      <c r="L120" s="63">
        <f>L108*$AE$120</f>
        <v>116.70972819788824</v>
      </c>
      <c r="M120" s="63">
        <f>M108*$AE$120</f>
        <v>135.12735195499982</v>
      </c>
      <c r="N120" s="63">
        <f>N108*$AE$120</f>
        <v>156.45140750744022</v>
      </c>
      <c r="O120" s="63">
        <f>O108*$AE$120</f>
        <v>181.14055042838754</v>
      </c>
      <c r="Q120" s="38" t="s">
        <v>115</v>
      </c>
      <c r="R120" s="57"/>
      <c r="S120" s="57"/>
      <c r="T120" s="60">
        <f t="shared" ref="T120:AD120" si="47">E120/E108</f>
        <v>0.15374005577253924</v>
      </c>
      <c r="U120" s="60">
        <f t="shared" si="47"/>
        <v>0.1705945443716376</v>
      </c>
      <c r="V120" s="60">
        <f>G120/G108</f>
        <v>0.19888915449833722</v>
      </c>
      <c r="W120" s="60">
        <f>H120/H108</f>
        <v>0.24869795509267453</v>
      </c>
      <c r="X120" s="60">
        <f>I120/I108</f>
        <v>0.28112231644936231</v>
      </c>
      <c r="Y120" s="60">
        <f t="shared" si="47"/>
        <v>0.21741996938570698</v>
      </c>
      <c r="Z120" s="57">
        <f t="shared" si="47"/>
        <v>0.21174399926170964</v>
      </c>
      <c r="AA120" s="57">
        <f t="shared" si="47"/>
        <v>0.21174399926170964</v>
      </c>
      <c r="AB120" s="57">
        <f t="shared" si="47"/>
        <v>0.21174399926170964</v>
      </c>
      <c r="AC120" s="57">
        <f t="shared" si="47"/>
        <v>0.21174399926170964</v>
      </c>
      <c r="AD120" s="57">
        <f t="shared" si="47"/>
        <v>0.21174399926170964</v>
      </c>
      <c r="AE120" s="57">
        <f>AVERAGE(T120:Y120)</f>
        <v>0.21174399926170964</v>
      </c>
    </row>
    <row r="121" spans="1:31" ht="15" customHeight="1" x14ac:dyDescent="0.15">
      <c r="B121" s="39" t="s">
        <v>116</v>
      </c>
      <c r="C121" s="39"/>
      <c r="D121" s="39"/>
      <c r="E121" s="64">
        <v>-11.205</v>
      </c>
      <c r="F121" s="64">
        <v>1.0620000000000001</v>
      </c>
      <c r="G121" s="64">
        <v>1.8360000000000001</v>
      </c>
      <c r="H121" s="64">
        <v>-10.647</v>
      </c>
      <c r="I121" s="64">
        <v>-10.465</v>
      </c>
      <c r="J121" s="64">
        <v>-18.437000000000001</v>
      </c>
      <c r="K121" s="65">
        <f>K120*$AE$121</f>
        <v>-12.601620711387989</v>
      </c>
      <c r="L121" s="65">
        <f>L120*$AE$121</f>
        <v>-14.590245932060629</v>
      </c>
      <c r="M121" s="65">
        <f>M120*$AE$121</f>
        <v>-16.89269033193785</v>
      </c>
      <c r="N121" s="65">
        <f>N120*$AE$121</f>
        <v>-19.558476805636946</v>
      </c>
      <c r="O121" s="65">
        <f>O120*$AE$121</f>
        <v>-22.644943312161917</v>
      </c>
      <c r="Q121" s="39" t="s">
        <v>118</v>
      </c>
      <c r="R121" s="47"/>
      <c r="S121" s="47"/>
      <c r="T121" s="61">
        <f t="shared" ref="T121:AD121" si="48">E121/E120</f>
        <v>-0.36823423812040362</v>
      </c>
      <c r="U121" s="61">
        <f t="shared" si="48"/>
        <v>2.6969375131767746E-2</v>
      </c>
      <c r="V121" s="61">
        <f>G121/G120</f>
        <v>3.3100166458141025E-2</v>
      </c>
      <c r="W121" s="61">
        <f>H121/H120</f>
        <v>-0.13311578377615785</v>
      </c>
      <c r="X121" s="61">
        <f>I121/I120</f>
        <v>-0.10256083275985674</v>
      </c>
      <c r="Y121" s="61">
        <f t="shared" si="48"/>
        <v>-0.2062373388512812</v>
      </c>
      <c r="Z121" s="47">
        <f t="shared" si="48"/>
        <v>-0.12501310865296511</v>
      </c>
      <c r="AA121" s="47">
        <f t="shared" si="48"/>
        <v>-0.12501310865296511</v>
      </c>
      <c r="AB121" s="47">
        <f t="shared" si="48"/>
        <v>-0.12501310865296511</v>
      </c>
      <c r="AC121" s="47">
        <f t="shared" si="48"/>
        <v>-0.12501310865296511</v>
      </c>
      <c r="AD121" s="47">
        <f t="shared" si="48"/>
        <v>-0.12501310865296511</v>
      </c>
      <c r="AE121" s="47">
        <f>AVERAGE(T121:Y121)</f>
        <v>-0.12501310865296511</v>
      </c>
    </row>
    <row r="122" spans="1:31" s="58" customFormat="1" ht="15" customHeight="1" collapsed="1" x14ac:dyDescent="0.15">
      <c r="A122" s="1"/>
      <c r="B122" s="38" t="s">
        <v>117</v>
      </c>
      <c r="C122" s="38"/>
      <c r="D122" s="38"/>
      <c r="E122" s="62">
        <v>19.224001000000001</v>
      </c>
      <c r="F122" s="62">
        <v>40.439999</v>
      </c>
      <c r="G122" s="62">
        <v>57.304001</v>
      </c>
      <c r="H122" s="62">
        <v>69.335999000000001</v>
      </c>
      <c r="I122" s="62">
        <v>91.571999000000005</v>
      </c>
      <c r="J122" s="62">
        <v>70.959998999999996</v>
      </c>
      <c r="K122" s="63">
        <f>K120+K121</f>
        <v>88.200773910842685</v>
      </c>
      <c r="L122" s="63">
        <f t="shared" ref="L122:O122" si="49">L120+L121</f>
        <v>102.11948226582761</v>
      </c>
      <c r="M122" s="63">
        <f t="shared" si="49"/>
        <v>118.23466162306198</v>
      </c>
      <c r="N122" s="63">
        <f t="shared" si="49"/>
        <v>136.89293070180327</v>
      </c>
      <c r="O122" s="63">
        <f t="shared" si="49"/>
        <v>158.49560711622561</v>
      </c>
      <c r="Q122" s="38" t="s">
        <v>117</v>
      </c>
      <c r="R122" s="57"/>
      <c r="S122" s="57"/>
      <c r="T122" s="60">
        <f t="shared" ref="T122:AD122" si="50">E122/E108</f>
        <v>9.7127703466549906E-2</v>
      </c>
      <c r="U122" s="60">
        <f t="shared" si="50"/>
        <v>0.17519537696645932</v>
      </c>
      <c r="V122" s="60">
        <f>G122/G108</f>
        <v>0.20547242579026279</v>
      </c>
      <c r="W122" s="60">
        <f>H122/H108</f>
        <v>0.21559232254883015</v>
      </c>
      <c r="X122" s="60">
        <f>I122/I108</f>
        <v>0.25229016654652908</v>
      </c>
      <c r="Y122" s="60">
        <f t="shared" si="50"/>
        <v>0.17257984375818278</v>
      </c>
      <c r="Z122" s="57">
        <f t="shared" si="50"/>
        <v>0.18527322367539217</v>
      </c>
      <c r="AA122" s="57">
        <f t="shared" si="50"/>
        <v>0.18527322367539217</v>
      </c>
      <c r="AB122" s="57">
        <f t="shared" si="50"/>
        <v>0.18527322367539217</v>
      </c>
      <c r="AC122" s="57">
        <f t="shared" si="50"/>
        <v>0.18527322367539215</v>
      </c>
      <c r="AD122" s="57">
        <f t="shared" si="50"/>
        <v>0.18527322367539215</v>
      </c>
      <c r="AE122" s="57">
        <f>AVERAGE(T122:Y122)</f>
        <v>0.18637630651280235</v>
      </c>
    </row>
    <row r="123" spans="1:31" ht="15" hidden="1" customHeight="1" outlineLevel="1" x14ac:dyDescent="0.15">
      <c r="B123" s="39" t="s">
        <v>13</v>
      </c>
      <c r="C123" s="39"/>
      <c r="D123" s="39"/>
      <c r="E123" s="66"/>
      <c r="F123" s="66"/>
      <c r="G123" s="66"/>
      <c r="H123" s="66"/>
      <c r="I123" s="66"/>
      <c r="J123" s="66"/>
      <c r="K123" s="65"/>
      <c r="L123" s="65"/>
      <c r="M123" s="65"/>
      <c r="N123" s="65"/>
      <c r="O123" s="65"/>
      <c r="Q123" s="39" t="s">
        <v>13</v>
      </c>
      <c r="R123" s="47"/>
      <c r="S123" s="47"/>
      <c r="T123" s="47"/>
      <c r="U123" s="47"/>
      <c r="V123" s="47"/>
      <c r="W123" s="47"/>
      <c r="X123" s="47"/>
      <c r="Y123" s="47"/>
      <c r="Z123" s="47"/>
      <c r="AA123" s="47"/>
      <c r="AB123" s="47"/>
      <c r="AE123" s="47" t="e">
        <f>AVERAGE(T123:Y123)</f>
        <v>#DIV/0!</v>
      </c>
    </row>
    <row r="124" spans="1:31" ht="15" hidden="1" customHeight="1" outlineLevel="1" x14ac:dyDescent="0.15">
      <c r="B124" s="39" t="s">
        <v>14</v>
      </c>
      <c r="C124" s="39"/>
      <c r="D124" s="39"/>
      <c r="E124" s="64">
        <v>19.224001000000001</v>
      </c>
      <c r="F124" s="64">
        <v>40.439999</v>
      </c>
      <c r="G124" s="64">
        <v>57.304001</v>
      </c>
      <c r="H124" s="64">
        <v>69.335999000000001</v>
      </c>
      <c r="I124" s="64">
        <v>91.571999000000005</v>
      </c>
      <c r="J124" s="64">
        <v>70.959998999999996</v>
      </c>
      <c r="K124" s="65"/>
      <c r="L124" s="65"/>
      <c r="M124" s="65"/>
      <c r="N124" s="65"/>
      <c r="O124" s="65"/>
      <c r="Q124" s="39" t="s">
        <v>14</v>
      </c>
      <c r="R124" s="47"/>
      <c r="S124" s="47"/>
      <c r="T124" s="47"/>
      <c r="U124" s="47"/>
      <c r="V124" s="47"/>
      <c r="W124" s="47"/>
      <c r="X124" s="47"/>
      <c r="Y124" s="47"/>
      <c r="Z124" s="47"/>
      <c r="AA124" s="47"/>
      <c r="AB124" s="47"/>
      <c r="AE124" s="47" t="e">
        <f>AVERAGE(T124:Y124)</f>
        <v>#DIV/0!</v>
      </c>
    </row>
    <row r="125" spans="1:31" ht="15" customHeight="1" x14ac:dyDescent="0.15">
      <c r="B125" s="42" t="s">
        <v>15</v>
      </c>
      <c r="C125" s="42"/>
      <c r="D125" s="42"/>
      <c r="E125" s="67"/>
      <c r="F125" s="67"/>
      <c r="G125" s="67"/>
      <c r="H125" s="67"/>
      <c r="I125" s="67"/>
      <c r="J125" s="67"/>
      <c r="K125" s="65"/>
      <c r="L125" s="65"/>
      <c r="M125" s="65"/>
      <c r="N125" s="65"/>
      <c r="O125" s="65"/>
      <c r="Q125" s="42"/>
      <c r="R125" s="47"/>
      <c r="S125" s="47"/>
      <c r="T125" s="47"/>
      <c r="U125" s="47"/>
      <c r="V125" s="47"/>
      <c r="W125" s="47"/>
      <c r="X125" s="47"/>
      <c r="Y125" s="47"/>
      <c r="Z125" s="47"/>
      <c r="AA125" s="47"/>
      <c r="AB125" s="47"/>
      <c r="AE125" s="47"/>
    </row>
    <row r="126" spans="1:31" ht="15" customHeight="1" x14ac:dyDescent="0.15">
      <c r="B126" s="44" t="s">
        <v>16</v>
      </c>
      <c r="C126" s="44"/>
      <c r="D126" s="44"/>
      <c r="E126" s="64">
        <v>0.55000000000000004</v>
      </c>
      <c r="F126" s="64">
        <v>1.08</v>
      </c>
      <c r="G126" s="64">
        <v>1.47</v>
      </c>
      <c r="H126" s="64">
        <v>1.77</v>
      </c>
      <c r="I126" s="64">
        <v>2.34</v>
      </c>
      <c r="J126" s="64">
        <v>1.82</v>
      </c>
      <c r="K126" s="65"/>
      <c r="L126" s="65"/>
      <c r="M126" s="65"/>
      <c r="N126" s="65"/>
      <c r="O126" s="65"/>
      <c r="Q126" s="44"/>
      <c r="R126" s="47"/>
      <c r="S126" s="47"/>
      <c r="T126" s="47"/>
      <c r="U126" s="47"/>
      <c r="V126" s="47"/>
      <c r="W126" s="47"/>
      <c r="X126" s="47"/>
      <c r="Y126" s="47"/>
      <c r="Z126" s="47"/>
      <c r="AA126" s="47"/>
      <c r="AB126" s="47"/>
      <c r="AE126" s="47"/>
    </row>
    <row r="127" spans="1:31" ht="15" customHeight="1" x14ac:dyDescent="0.15">
      <c r="B127" s="44" t="s">
        <v>17</v>
      </c>
      <c r="C127" s="44"/>
      <c r="D127" s="44"/>
      <c r="E127" s="64">
        <v>0.5</v>
      </c>
      <c r="F127" s="64">
        <v>1.01</v>
      </c>
      <c r="G127" s="64">
        <v>1.37</v>
      </c>
      <c r="H127" s="64">
        <v>1.68</v>
      </c>
      <c r="I127" s="64">
        <v>2.25</v>
      </c>
      <c r="J127" s="64">
        <v>1.77</v>
      </c>
      <c r="K127" s="65"/>
      <c r="L127" s="65"/>
      <c r="M127" s="65"/>
      <c r="N127" s="65"/>
      <c r="O127" s="65"/>
      <c r="Q127" s="44"/>
      <c r="R127" s="47"/>
      <c r="S127" s="47"/>
      <c r="T127" s="47"/>
      <c r="U127" s="47"/>
      <c r="V127" s="47"/>
      <c r="W127" s="47"/>
      <c r="X127" s="47"/>
      <c r="Y127" s="47"/>
      <c r="Z127" s="47"/>
      <c r="AA127" s="47"/>
      <c r="AB127" s="47"/>
      <c r="AE127" s="47"/>
    </row>
    <row r="128" spans="1:31" ht="15" customHeight="1" x14ac:dyDescent="0.15">
      <c r="B128" s="42" t="s">
        <v>18</v>
      </c>
      <c r="C128" s="42"/>
      <c r="D128" s="42"/>
      <c r="E128" s="67"/>
      <c r="F128" s="67"/>
      <c r="G128" s="67"/>
      <c r="H128" s="67"/>
      <c r="I128" s="67"/>
      <c r="J128" s="67"/>
      <c r="K128" s="65"/>
      <c r="L128" s="65"/>
      <c r="M128" s="65"/>
      <c r="N128" s="65"/>
      <c r="O128" s="65"/>
      <c r="Q128" s="42"/>
      <c r="R128" s="47"/>
      <c r="S128" s="47"/>
      <c r="T128" s="47"/>
      <c r="U128" s="47"/>
      <c r="V128" s="47"/>
      <c r="W128" s="47"/>
      <c r="X128" s="47"/>
      <c r="Y128" s="47"/>
      <c r="Z128" s="47"/>
      <c r="AA128" s="47"/>
      <c r="AB128" s="47"/>
      <c r="AE128" s="47"/>
    </row>
    <row r="129" spans="2:37" ht="15" customHeight="1" x14ac:dyDescent="0.15">
      <c r="B129" s="44" t="s">
        <v>16</v>
      </c>
      <c r="C129" s="44"/>
      <c r="D129" s="44"/>
      <c r="E129" s="64">
        <v>35.247002000000002</v>
      </c>
      <c r="F129" s="64">
        <v>37.443001000000002</v>
      </c>
      <c r="G129" s="64">
        <v>38.875999</v>
      </c>
      <c r="H129" s="64">
        <v>39.075001</v>
      </c>
      <c r="I129" s="64">
        <v>39.167000000000002</v>
      </c>
      <c r="J129" s="64">
        <v>39.029998999999997</v>
      </c>
      <c r="K129" s="65"/>
      <c r="L129" s="65"/>
      <c r="M129" s="65"/>
      <c r="N129" s="65"/>
      <c r="O129" s="65"/>
      <c r="Q129" s="44"/>
      <c r="R129" s="47"/>
      <c r="S129" s="47"/>
      <c r="T129" s="47"/>
      <c r="U129" s="47"/>
      <c r="V129" s="47"/>
      <c r="W129" s="47"/>
      <c r="X129" s="47"/>
      <c r="Y129" s="47"/>
      <c r="Z129" s="47"/>
      <c r="AA129" s="47"/>
      <c r="AB129" s="47"/>
      <c r="AE129" s="47"/>
    </row>
    <row r="130" spans="2:37" ht="15" customHeight="1" x14ac:dyDescent="0.15">
      <c r="B130" s="44" t="s">
        <v>17</v>
      </c>
      <c r="C130" s="44"/>
      <c r="D130" s="44"/>
      <c r="E130" s="64">
        <v>38.368999000000002</v>
      </c>
      <c r="F130" s="64">
        <v>40.070999</v>
      </c>
      <c r="G130" s="64">
        <v>41.896999000000001</v>
      </c>
      <c r="H130" s="64">
        <v>41.283999999999999</v>
      </c>
      <c r="I130" s="64">
        <v>40.740001999999997</v>
      </c>
      <c r="J130" s="64">
        <v>40.118000000000002</v>
      </c>
      <c r="K130" s="65"/>
      <c r="L130" s="65"/>
      <c r="M130" s="65"/>
      <c r="N130" s="65"/>
      <c r="O130" s="65"/>
      <c r="Q130" s="44"/>
      <c r="R130" s="47"/>
      <c r="S130" s="47"/>
      <c r="T130" s="47"/>
      <c r="U130" s="47"/>
      <c r="V130" s="47"/>
      <c r="W130" s="47"/>
      <c r="X130" s="47"/>
      <c r="Y130" s="47"/>
      <c r="Z130" s="47"/>
      <c r="AA130" s="47"/>
      <c r="AB130" s="47"/>
      <c r="AE130" s="47"/>
    </row>
    <row r="131" spans="2:37" ht="15" customHeight="1" x14ac:dyDescent="0.15">
      <c r="B131" s="46"/>
      <c r="C131" s="46"/>
      <c r="D131" s="46"/>
      <c r="E131" s="68"/>
      <c r="F131" s="68"/>
      <c r="G131" s="68"/>
      <c r="H131" s="68"/>
      <c r="I131" s="68"/>
      <c r="J131" s="68"/>
      <c r="K131" s="68"/>
      <c r="L131" s="68"/>
      <c r="M131" s="68"/>
      <c r="N131" s="68"/>
      <c r="O131" s="68"/>
      <c r="AE131" s="47"/>
    </row>
    <row r="132" spans="2:37" ht="15" customHeight="1" x14ac:dyDescent="0.2">
      <c r="B132" s="139" t="s">
        <v>88</v>
      </c>
      <c r="C132" s="139"/>
      <c r="D132" s="139"/>
      <c r="E132" s="140">
        <v>2016</v>
      </c>
      <c r="F132" s="140">
        <v>2017</v>
      </c>
      <c r="G132" s="140">
        <v>2018</v>
      </c>
      <c r="H132" s="140">
        <v>2019</v>
      </c>
      <c r="I132" s="140">
        <v>2020</v>
      </c>
      <c r="J132" s="140">
        <v>2021</v>
      </c>
      <c r="K132" s="141">
        <v>2022</v>
      </c>
      <c r="L132" s="141">
        <v>2023</v>
      </c>
      <c r="M132" s="141">
        <v>2024</v>
      </c>
      <c r="N132" s="141">
        <v>2025</v>
      </c>
      <c r="O132" s="141">
        <v>2026</v>
      </c>
      <c r="Q132" s="182" t="s">
        <v>128</v>
      </c>
      <c r="R132" s="182"/>
      <c r="S132" s="182"/>
      <c r="T132" s="140">
        <v>2016</v>
      </c>
      <c r="U132" s="140">
        <v>2017</v>
      </c>
      <c r="V132" s="140">
        <v>2018</v>
      </c>
      <c r="W132" s="140">
        <v>2019</v>
      </c>
      <c r="X132" s="140">
        <v>2020</v>
      </c>
      <c r="Y132" s="140">
        <v>2021</v>
      </c>
      <c r="Z132" s="141">
        <v>2022</v>
      </c>
      <c r="AA132" s="141">
        <v>2023</v>
      </c>
      <c r="AB132" s="141">
        <v>2024</v>
      </c>
      <c r="AC132" s="141">
        <v>2025</v>
      </c>
      <c r="AD132" s="141">
        <v>2026</v>
      </c>
      <c r="AE132" s="138" t="s">
        <v>45</v>
      </c>
    </row>
    <row r="133" spans="2:37" ht="15" customHeight="1" x14ac:dyDescent="0.15">
      <c r="B133" s="42" t="s">
        <v>47</v>
      </c>
      <c r="C133" s="42"/>
      <c r="D133" s="42"/>
      <c r="E133" s="112">
        <v>407.00399800000002</v>
      </c>
      <c r="F133" s="112">
        <v>537.52502400000003</v>
      </c>
      <c r="G133" s="112">
        <v>585.67999299999997</v>
      </c>
      <c r="H133" s="112">
        <v>675.60797100000002</v>
      </c>
      <c r="I133" s="112">
        <v>736.81897000000004</v>
      </c>
      <c r="J133" s="112">
        <v>814.55902100000003</v>
      </c>
      <c r="K133" s="68"/>
      <c r="Q133" s="58" t="s">
        <v>129</v>
      </c>
    </row>
    <row r="134" spans="2:37" ht="15" customHeight="1" x14ac:dyDescent="0.15">
      <c r="B134" s="50" t="s">
        <v>48</v>
      </c>
      <c r="C134" s="50"/>
      <c r="D134" s="50"/>
      <c r="E134" s="112">
        <v>300.68798800000002</v>
      </c>
      <c r="F134" s="112">
        <v>369.35000600000001</v>
      </c>
      <c r="G134" s="112">
        <v>378.96499599999999</v>
      </c>
      <c r="H134" s="112">
        <v>395.61599699999999</v>
      </c>
      <c r="I134" s="112">
        <v>475.34500100000002</v>
      </c>
      <c r="J134" s="112">
        <v>546.39801</v>
      </c>
      <c r="K134" s="68"/>
      <c r="Q134" s="1" t="s">
        <v>131</v>
      </c>
      <c r="T134" s="1">
        <v>31.65</v>
      </c>
      <c r="U134" s="1">
        <v>59.53</v>
      </c>
      <c r="V134" s="1">
        <v>74.739999999999995</v>
      </c>
      <c r="W134" s="1">
        <v>83.37</v>
      </c>
      <c r="X134" s="1">
        <v>121.87</v>
      </c>
      <c r="Y134" s="1">
        <v>137.22</v>
      </c>
      <c r="AH134" s="43"/>
      <c r="AI134" s="43"/>
      <c r="AJ134" s="43"/>
      <c r="AK134" s="43"/>
    </row>
    <row r="135" spans="2:37" ht="15" customHeight="1" x14ac:dyDescent="0.15">
      <c r="B135" s="52" t="s">
        <v>49</v>
      </c>
      <c r="C135" s="52"/>
      <c r="D135" s="52"/>
      <c r="E135" s="115">
        <v>86.736999999999995</v>
      </c>
      <c r="F135" s="115">
        <v>86.591003000000001</v>
      </c>
      <c r="G135" s="115">
        <v>41.026001000000001</v>
      </c>
      <c r="H135" s="115">
        <v>87.558998000000003</v>
      </c>
      <c r="I135" s="115">
        <v>74.132003999999995</v>
      </c>
      <c r="J135" s="115">
        <v>137.328003</v>
      </c>
      <c r="K135" s="68"/>
      <c r="Q135" s="1" t="s">
        <v>130</v>
      </c>
      <c r="T135" s="47">
        <f t="shared" ref="T135:Y135" si="51">(E129*T134+E157+E159-E135)/E33</f>
        <v>12.778123020128309</v>
      </c>
      <c r="U135" s="47">
        <f t="shared" si="51"/>
        <v>20.100492256159388</v>
      </c>
      <c r="V135" s="47">
        <f t="shared" si="51"/>
        <v>23.1708535292512</v>
      </c>
      <c r="W135" s="47">
        <f t="shared" si="51"/>
        <v>18.813002160510145</v>
      </c>
      <c r="X135" s="47">
        <f t="shared" si="51"/>
        <v>24.961938860513428</v>
      </c>
      <c r="Y135" s="47">
        <f t="shared" si="51"/>
        <v>24.043908297922542</v>
      </c>
      <c r="AE135" s="47">
        <f>AVERAGE(T135:Y135)</f>
        <v>20.64471968741417</v>
      </c>
      <c r="AH135" s="49"/>
      <c r="AI135" s="49"/>
      <c r="AJ135" s="49"/>
      <c r="AK135" s="49"/>
    </row>
    <row r="136" spans="2:37" ht="15" customHeight="1" outlineLevel="1" x14ac:dyDescent="0.15">
      <c r="B136" s="52" t="s">
        <v>50</v>
      </c>
      <c r="C136" s="52"/>
      <c r="D136" s="52"/>
      <c r="E136" s="115">
        <v>157.11900299999999</v>
      </c>
      <c r="F136" s="115">
        <v>201.82299800000001</v>
      </c>
      <c r="G136" s="115">
        <v>248.13999899999999</v>
      </c>
      <c r="H136" s="115">
        <v>211.330994</v>
      </c>
      <c r="I136" s="115">
        <v>281.891998</v>
      </c>
      <c r="J136" s="115">
        <v>267.959991</v>
      </c>
      <c r="K136" s="68"/>
      <c r="AH136" s="51"/>
      <c r="AI136" s="51"/>
      <c r="AJ136" s="51"/>
      <c r="AK136" s="51"/>
    </row>
    <row r="137" spans="2:37" ht="15" customHeight="1" outlineLevel="1" x14ac:dyDescent="0.15">
      <c r="B137" s="52" t="s">
        <v>51</v>
      </c>
      <c r="C137" s="52"/>
      <c r="D137" s="52"/>
      <c r="E137" s="115">
        <v>47.023997999999999</v>
      </c>
      <c r="F137" s="115">
        <v>64.412002999999999</v>
      </c>
      <c r="G137" s="115">
        <v>75.824996999999996</v>
      </c>
      <c r="H137" s="115">
        <v>78.033996999999999</v>
      </c>
      <c r="I137" s="115">
        <v>100.179001</v>
      </c>
      <c r="J137" s="115">
        <v>108.998001</v>
      </c>
      <c r="K137" s="68"/>
      <c r="AH137" s="49"/>
      <c r="AI137" s="49"/>
      <c r="AJ137" s="49"/>
      <c r="AK137" s="49"/>
    </row>
    <row r="138" spans="2:37" ht="15" customHeight="1" outlineLevel="1" x14ac:dyDescent="0.15">
      <c r="B138" s="54" t="s">
        <v>52</v>
      </c>
      <c r="C138" s="54"/>
      <c r="D138" s="54"/>
      <c r="E138" s="112">
        <v>9.8079999999999998</v>
      </c>
      <c r="F138" s="112">
        <v>16.524000000000001</v>
      </c>
      <c r="G138" s="112">
        <v>13.974</v>
      </c>
      <c r="H138" s="112">
        <v>18.691998999999999</v>
      </c>
      <c r="I138" s="112">
        <v>19.141999999999999</v>
      </c>
      <c r="J138" s="112">
        <v>32.112000000000002</v>
      </c>
      <c r="K138" s="68"/>
      <c r="S138" s="43"/>
      <c r="T138" s="43"/>
      <c r="U138" s="43"/>
      <c r="V138" s="43"/>
      <c r="W138" s="43"/>
      <c r="X138" s="43"/>
      <c r="AH138" s="53"/>
      <c r="AI138" s="53"/>
      <c r="AJ138" s="53"/>
      <c r="AK138" s="53"/>
    </row>
    <row r="139" spans="2:37" ht="15" customHeight="1" outlineLevel="1" x14ac:dyDescent="0.15">
      <c r="B139" s="55" t="s">
        <v>53</v>
      </c>
      <c r="C139" s="55"/>
      <c r="D139" s="55"/>
      <c r="E139" s="120"/>
      <c r="F139" s="120"/>
      <c r="G139" s="120"/>
      <c r="H139" s="120"/>
      <c r="I139" s="120"/>
      <c r="J139" s="120"/>
      <c r="K139" s="68"/>
      <c r="S139" s="49"/>
      <c r="T139" s="49"/>
      <c r="U139" s="49"/>
      <c r="V139" s="49"/>
      <c r="W139" s="49"/>
      <c r="X139" s="49"/>
      <c r="AH139" s="49"/>
      <c r="AI139" s="49"/>
      <c r="AJ139" s="49"/>
      <c r="AK139" s="49"/>
    </row>
    <row r="140" spans="2:37" ht="15" customHeight="1" outlineLevel="1" x14ac:dyDescent="0.15">
      <c r="B140" s="55" t="s">
        <v>54</v>
      </c>
      <c r="C140" s="55"/>
      <c r="D140" s="55"/>
      <c r="E140" s="120"/>
      <c r="F140" s="120"/>
      <c r="G140" s="120"/>
      <c r="H140" s="120"/>
      <c r="I140" s="120"/>
      <c r="J140" s="120"/>
      <c r="K140" s="68"/>
      <c r="S140" s="51"/>
      <c r="T140" s="51"/>
      <c r="U140" s="51"/>
      <c r="V140" s="51"/>
      <c r="W140" s="51"/>
      <c r="X140" s="51"/>
      <c r="AH140" s="49"/>
      <c r="AI140" s="49"/>
      <c r="AJ140" s="49"/>
      <c r="AK140" s="49"/>
    </row>
    <row r="141" spans="2:37" ht="15" customHeight="1" outlineLevel="1" x14ac:dyDescent="0.2">
      <c r="B141" s="48" t="s">
        <v>55</v>
      </c>
      <c r="C141" s="48"/>
      <c r="D141" s="48"/>
      <c r="E141" s="120"/>
      <c r="F141" s="115">
        <v>67.223999000000006</v>
      </c>
      <c r="G141" s="115">
        <v>76.709998999999996</v>
      </c>
      <c r="H141" s="115">
        <v>119.508003</v>
      </c>
      <c r="I141" s="115">
        <v>98.457999999999998</v>
      </c>
      <c r="J141" s="115">
        <v>111.197998</v>
      </c>
      <c r="K141" s="68"/>
      <c r="Q141" s="182" t="s">
        <v>44</v>
      </c>
      <c r="R141" s="182"/>
      <c r="S141" s="182"/>
      <c r="T141" s="140">
        <v>2016</v>
      </c>
      <c r="U141" s="140">
        <v>2017</v>
      </c>
      <c r="V141" s="140">
        <v>2018</v>
      </c>
      <c r="W141" s="140">
        <v>2019</v>
      </c>
      <c r="X141" s="140">
        <v>2020</v>
      </c>
      <c r="Y141" s="140">
        <v>2021</v>
      </c>
      <c r="Z141" s="141">
        <v>2022</v>
      </c>
      <c r="AA141" s="141">
        <v>2023</v>
      </c>
      <c r="AB141" s="141">
        <v>2024</v>
      </c>
      <c r="AC141" s="141">
        <v>2025</v>
      </c>
      <c r="AD141" s="141">
        <v>2026</v>
      </c>
      <c r="AE141" s="138" t="s">
        <v>45</v>
      </c>
      <c r="AH141" s="49"/>
      <c r="AI141" s="49"/>
      <c r="AJ141" s="49"/>
      <c r="AK141" s="49"/>
    </row>
    <row r="142" spans="2:37" ht="15" customHeight="1" outlineLevel="1" x14ac:dyDescent="0.15">
      <c r="B142" s="48" t="s">
        <v>56</v>
      </c>
      <c r="C142" s="48"/>
      <c r="D142" s="48"/>
      <c r="E142" s="115">
        <v>39.401001000000001</v>
      </c>
      <c r="F142" s="115">
        <v>58.556998999999998</v>
      </c>
      <c r="G142" s="115">
        <v>61.442000999999998</v>
      </c>
      <c r="H142" s="115">
        <v>60.578999000000003</v>
      </c>
      <c r="I142" s="115">
        <v>64.849997999999999</v>
      </c>
      <c r="J142" s="115">
        <v>61.853999999999999</v>
      </c>
      <c r="K142" s="65">
        <f>K108*$AE$142</f>
        <v>94.460017789264128</v>
      </c>
      <c r="L142" s="65">
        <f t="shared" ref="L142:O142" si="52">L108*$AE$142</f>
        <v>109.36647926934678</v>
      </c>
      <c r="M142" s="65">
        <f t="shared" si="52"/>
        <v>126.62528620793771</v>
      </c>
      <c r="N142" s="65">
        <f t="shared" si="52"/>
        <v>146.6076554202119</v>
      </c>
      <c r="O142" s="65">
        <f t="shared" si="52"/>
        <v>169.74338437044506</v>
      </c>
      <c r="Q142" s="48" t="s">
        <v>56</v>
      </c>
      <c r="R142" s="48"/>
      <c r="S142" s="48"/>
      <c r="T142" s="144">
        <f t="shared" ref="T142:Y142" si="53">E142/E108</f>
        <v>0.19907035696748226</v>
      </c>
      <c r="U142" s="144">
        <f t="shared" si="53"/>
        <v>0.25368238792067183</v>
      </c>
      <c r="V142" s="144">
        <f t="shared" si="53"/>
        <v>0.22030986965251781</v>
      </c>
      <c r="W142" s="144">
        <f t="shared" si="53"/>
        <v>0.18836343718207996</v>
      </c>
      <c r="X142" s="144">
        <f t="shared" si="53"/>
        <v>0.1786683372060282</v>
      </c>
      <c r="Y142" s="144">
        <f t="shared" si="53"/>
        <v>0.15043339636770059</v>
      </c>
      <c r="AE142" s="57">
        <f>AVERAGE(T142:Y142)</f>
        <v>0.19842129754941343</v>
      </c>
      <c r="AH142" s="53"/>
      <c r="AI142" s="53"/>
      <c r="AJ142" s="53"/>
      <c r="AK142" s="49"/>
    </row>
    <row r="143" spans="2:37" ht="15" customHeight="1" outlineLevel="1" x14ac:dyDescent="0.15">
      <c r="B143" s="48" t="s">
        <v>57</v>
      </c>
      <c r="C143" s="48"/>
      <c r="D143" s="48"/>
      <c r="E143" s="120"/>
      <c r="F143" s="120"/>
      <c r="G143" s="115">
        <v>0</v>
      </c>
      <c r="H143" s="115">
        <v>40.550998999999997</v>
      </c>
      <c r="I143" s="115">
        <v>44.838000999999998</v>
      </c>
      <c r="J143" s="115">
        <v>37.015999000000001</v>
      </c>
      <c r="K143" s="68"/>
      <c r="S143" s="49"/>
      <c r="T143" s="49"/>
      <c r="U143" s="49"/>
      <c r="V143" s="49"/>
      <c r="W143" s="49"/>
      <c r="X143" s="49"/>
      <c r="AH143" s="49"/>
      <c r="AI143" s="49"/>
      <c r="AJ143" s="49"/>
      <c r="AK143" s="49"/>
    </row>
    <row r="144" spans="2:37" ht="15" customHeight="1" outlineLevel="1" x14ac:dyDescent="0.15">
      <c r="B144" s="48" t="s">
        <v>58</v>
      </c>
      <c r="C144" s="48"/>
      <c r="D144" s="48"/>
      <c r="E144" s="115">
        <v>16.59</v>
      </c>
      <c r="F144" s="115">
        <v>25.065999999999999</v>
      </c>
      <c r="G144" s="115">
        <v>26.386998999999999</v>
      </c>
      <c r="H144" s="115">
        <v>18.829999999999998</v>
      </c>
      <c r="I144" s="115">
        <v>15.811</v>
      </c>
      <c r="J144" s="115">
        <v>25.087</v>
      </c>
      <c r="K144" s="68"/>
      <c r="AH144" s="41"/>
      <c r="AI144" s="41"/>
      <c r="AJ144" s="41"/>
      <c r="AK144" s="49"/>
    </row>
    <row r="145" spans="2:37" ht="15" customHeight="1" outlineLevel="1" x14ac:dyDescent="0.15">
      <c r="B145" s="48" t="s">
        <v>59</v>
      </c>
      <c r="C145" s="48"/>
      <c r="D145" s="48"/>
      <c r="E145" s="115">
        <v>0.98699999999999999</v>
      </c>
      <c r="F145" s="115">
        <v>12.401</v>
      </c>
      <c r="G145" s="115">
        <v>21.975999999999999</v>
      </c>
      <c r="H145" s="115">
        <v>16.795000000000002</v>
      </c>
      <c r="I145" s="115">
        <v>12.006</v>
      </c>
      <c r="J145" s="115">
        <v>6.5449999999999999</v>
      </c>
      <c r="K145" s="68"/>
      <c r="AH145" s="49"/>
      <c r="AI145" s="41"/>
      <c r="AJ145" s="41"/>
      <c r="AK145" s="49"/>
    </row>
    <row r="146" spans="2:37" ht="15" customHeight="1" outlineLevel="1" x14ac:dyDescent="0.15">
      <c r="B146" s="48" t="s">
        <v>60</v>
      </c>
      <c r="C146" s="48"/>
      <c r="D146" s="48"/>
      <c r="E146" s="115">
        <v>0.317</v>
      </c>
      <c r="F146" s="115">
        <v>1.5489999999999999</v>
      </c>
      <c r="G146" s="115">
        <v>7.2249999999999996</v>
      </c>
      <c r="H146" s="115">
        <v>7.4470000000000001</v>
      </c>
      <c r="I146" s="115">
        <v>7.4470000000000001</v>
      </c>
      <c r="J146" s="115">
        <v>7.4470000000000001</v>
      </c>
      <c r="K146" s="68"/>
      <c r="AH146" s="49"/>
      <c r="AI146" s="49"/>
      <c r="AJ146" s="49"/>
      <c r="AK146" s="53"/>
    </row>
    <row r="147" spans="2:37" ht="15" customHeight="1" outlineLevel="1" x14ac:dyDescent="0.15">
      <c r="B147" s="48" t="s">
        <v>61</v>
      </c>
      <c r="C147" s="48"/>
      <c r="D147" s="48"/>
      <c r="E147" s="115">
        <v>1.2</v>
      </c>
      <c r="F147" s="115">
        <v>1.2</v>
      </c>
      <c r="G147" s="115">
        <v>1.2</v>
      </c>
      <c r="H147" s="115">
        <v>1.2</v>
      </c>
      <c r="I147" s="115">
        <v>1.2</v>
      </c>
      <c r="J147" s="115">
        <v>1.2</v>
      </c>
      <c r="K147" s="68"/>
      <c r="AH147" s="53"/>
      <c r="AI147" s="53"/>
      <c r="AJ147" s="53"/>
      <c r="AK147" s="53"/>
    </row>
    <row r="148" spans="2:37" ht="15" customHeight="1" outlineLevel="1" x14ac:dyDescent="0.15">
      <c r="B148" s="50" t="s">
        <v>62</v>
      </c>
      <c r="C148" s="50"/>
      <c r="D148" s="50"/>
      <c r="E148" s="117">
        <v>47.820999</v>
      </c>
      <c r="F148" s="117">
        <v>2.1779999999999999</v>
      </c>
      <c r="G148" s="112">
        <v>11.775</v>
      </c>
      <c r="H148" s="112">
        <v>15.082000000000001</v>
      </c>
      <c r="I148" s="112">
        <v>16.864000000000001</v>
      </c>
      <c r="J148" s="112">
        <v>17.813998999999999</v>
      </c>
      <c r="K148" s="68"/>
      <c r="AH148" s="51"/>
      <c r="AI148" s="51"/>
      <c r="AJ148" s="51"/>
      <c r="AK148" s="51"/>
    </row>
    <row r="149" spans="2:37" ht="15" customHeight="1" outlineLevel="1" x14ac:dyDescent="0.15">
      <c r="B149" s="52" t="s">
        <v>63</v>
      </c>
      <c r="C149" s="52"/>
      <c r="D149" s="52"/>
      <c r="E149" s="115">
        <v>2.0960000000000001</v>
      </c>
      <c r="F149" s="115">
        <v>2.1779999999999999</v>
      </c>
      <c r="G149" s="120"/>
      <c r="H149" s="120"/>
      <c r="I149" s="120"/>
      <c r="J149" s="120"/>
      <c r="K149" s="68"/>
      <c r="S149" s="41"/>
      <c r="T149" s="49"/>
      <c r="U149" s="49"/>
      <c r="V149" s="41"/>
      <c r="W149" s="41"/>
      <c r="X149" s="41"/>
    </row>
    <row r="150" spans="2:37" ht="15" customHeight="1" outlineLevel="1" x14ac:dyDescent="0.15">
      <c r="B150" s="52" t="s">
        <v>64</v>
      </c>
      <c r="C150" s="52"/>
      <c r="D150" s="52"/>
      <c r="E150" s="115">
        <v>45.724997999999999</v>
      </c>
      <c r="F150" s="115">
        <v>0</v>
      </c>
      <c r="G150" s="120"/>
      <c r="H150" s="120"/>
      <c r="I150" s="120"/>
      <c r="J150" s="120"/>
      <c r="K150" s="68"/>
      <c r="S150" s="53"/>
      <c r="T150" s="53"/>
      <c r="U150" s="53"/>
      <c r="V150" s="53"/>
      <c r="W150" s="53"/>
      <c r="X150" s="53"/>
    </row>
    <row r="151" spans="2:37" ht="15" customHeight="1" outlineLevel="1" x14ac:dyDescent="0.15">
      <c r="B151" s="42" t="s">
        <v>65</v>
      </c>
      <c r="C151" s="42"/>
      <c r="D151" s="42"/>
      <c r="E151" s="112">
        <v>407.00399800000002</v>
      </c>
      <c r="F151" s="112">
        <v>537.52502400000003</v>
      </c>
      <c r="G151" s="112">
        <v>585.67999299999997</v>
      </c>
      <c r="H151" s="112">
        <v>675.60797100000002</v>
      </c>
      <c r="I151" s="112">
        <v>736.81897000000004</v>
      </c>
      <c r="J151" s="112">
        <v>814.55902100000003</v>
      </c>
      <c r="K151" s="68"/>
      <c r="Q151" s="42" t="s">
        <v>65</v>
      </c>
      <c r="R151" s="42"/>
      <c r="S151" s="53"/>
      <c r="T151" s="53"/>
      <c r="U151" s="53"/>
      <c r="V151" s="53"/>
      <c r="W151" s="53"/>
      <c r="X151" s="53"/>
    </row>
    <row r="152" spans="2:37" ht="15" customHeight="1" outlineLevel="1" x14ac:dyDescent="0.15">
      <c r="B152" s="50" t="s">
        <v>66</v>
      </c>
      <c r="C152" s="50"/>
      <c r="D152" s="50"/>
      <c r="E152" s="112">
        <v>148.591003</v>
      </c>
      <c r="F152" s="112">
        <v>193.98100299999999</v>
      </c>
      <c r="G152" s="112">
        <v>227.69101000000001</v>
      </c>
      <c r="H152" s="112">
        <v>288.80499300000002</v>
      </c>
      <c r="I152" s="112">
        <v>332.33700599999997</v>
      </c>
      <c r="J152" s="112">
        <v>377.84500100000002</v>
      </c>
      <c r="K152" s="68"/>
      <c r="Q152" s="50" t="s">
        <v>66</v>
      </c>
      <c r="R152" s="50"/>
      <c r="S152" s="51"/>
      <c r="T152" s="51"/>
      <c r="U152" s="51"/>
      <c r="V152" s="51"/>
      <c r="W152" s="51"/>
      <c r="X152" s="51"/>
    </row>
    <row r="153" spans="2:37" ht="15" customHeight="1" outlineLevel="1" x14ac:dyDescent="0.15">
      <c r="B153" s="54" t="s">
        <v>67</v>
      </c>
      <c r="C153" s="54"/>
      <c r="D153" s="54"/>
      <c r="E153" s="112">
        <v>130.33200099999999</v>
      </c>
      <c r="F153" s="112">
        <v>165.774002</v>
      </c>
      <c r="G153" s="112">
        <v>196.90701300000001</v>
      </c>
      <c r="H153" s="112">
        <v>223.466995</v>
      </c>
      <c r="I153" s="112">
        <v>255.729996</v>
      </c>
      <c r="J153" s="112">
        <v>304.27999899999998</v>
      </c>
      <c r="K153" s="68"/>
      <c r="Q153" s="54" t="s">
        <v>67</v>
      </c>
      <c r="R153" s="54"/>
      <c r="S153" s="43"/>
      <c r="T153" s="43"/>
      <c r="U153" s="43"/>
      <c r="V153" s="43"/>
      <c r="W153" s="51"/>
      <c r="X153" s="51"/>
    </row>
    <row r="154" spans="2:37" ht="15" customHeight="1" outlineLevel="1" x14ac:dyDescent="0.15">
      <c r="B154" s="55" t="s">
        <v>68</v>
      </c>
      <c r="C154" s="55"/>
      <c r="D154" s="55"/>
      <c r="E154" s="115">
        <v>2.0510000000000002</v>
      </c>
      <c r="F154" s="115">
        <v>1.1439999999999999</v>
      </c>
      <c r="G154" s="115">
        <v>5.5880000000000001</v>
      </c>
      <c r="H154" s="115">
        <v>0.84799999999999998</v>
      </c>
      <c r="I154" s="115">
        <v>0.73099999999999998</v>
      </c>
      <c r="J154" s="115">
        <v>1.296</v>
      </c>
      <c r="K154" s="68"/>
      <c r="Q154" s="55" t="s">
        <v>68</v>
      </c>
      <c r="R154" s="55"/>
      <c r="S154" s="53"/>
      <c r="T154" s="53"/>
      <c r="U154" s="53"/>
      <c r="V154" s="53"/>
      <c r="W154" s="49"/>
      <c r="X154" s="49"/>
    </row>
    <row r="155" spans="2:37" ht="15" customHeight="1" outlineLevel="1" x14ac:dyDescent="0.15">
      <c r="B155" s="55" t="s">
        <v>69</v>
      </c>
      <c r="C155" s="55"/>
      <c r="D155" s="55"/>
      <c r="E155" s="115">
        <v>13.317</v>
      </c>
      <c r="F155" s="115">
        <v>21.443999999999999</v>
      </c>
      <c r="G155" s="115">
        <v>26.695</v>
      </c>
      <c r="H155" s="115">
        <v>22.783999999999999</v>
      </c>
      <c r="I155" s="115">
        <v>29.832999999999998</v>
      </c>
      <c r="J155" s="115">
        <v>32.504002</v>
      </c>
      <c r="K155" s="68"/>
      <c r="Q155" s="55" t="s">
        <v>69</v>
      </c>
      <c r="R155" s="55"/>
      <c r="S155" s="53"/>
      <c r="T155" s="53"/>
      <c r="U155" s="53"/>
      <c r="V155" s="53"/>
      <c r="W155" s="49"/>
      <c r="X155" s="49"/>
    </row>
    <row r="156" spans="2:37" ht="15" customHeight="1" outlineLevel="1" x14ac:dyDescent="0.15">
      <c r="B156" s="55" t="s">
        <v>70</v>
      </c>
      <c r="C156" s="55"/>
      <c r="D156" s="55"/>
      <c r="E156" s="115">
        <v>114.96399700000001</v>
      </c>
      <c r="F156" s="115">
        <v>143.18600499999999</v>
      </c>
      <c r="G156" s="115">
        <v>164.62399300000001</v>
      </c>
      <c r="H156" s="115">
        <v>192.171997</v>
      </c>
      <c r="I156" s="115">
        <v>213.49400299999999</v>
      </c>
      <c r="J156" s="115">
        <v>257.87200899999999</v>
      </c>
      <c r="K156" s="68"/>
      <c r="Q156" s="55" t="s">
        <v>70</v>
      </c>
      <c r="R156" s="55"/>
      <c r="S156" s="43"/>
      <c r="T156" s="43"/>
      <c r="U156" s="43"/>
      <c r="V156" s="43"/>
      <c r="W156" s="43"/>
      <c r="X156" s="43"/>
      <c r="AH156" s="38"/>
      <c r="AI156" s="38"/>
      <c r="AJ156" s="38"/>
      <c r="AK156" s="38"/>
    </row>
    <row r="157" spans="2:37" ht="15" customHeight="1" outlineLevel="1" x14ac:dyDescent="0.15">
      <c r="B157" s="55" t="s">
        <v>71</v>
      </c>
      <c r="C157" s="55"/>
      <c r="D157" s="55"/>
      <c r="E157" s="120"/>
      <c r="F157" s="115">
        <v>0</v>
      </c>
      <c r="G157" s="115">
        <v>0</v>
      </c>
      <c r="H157" s="115">
        <v>7.6630000000000003</v>
      </c>
      <c r="I157" s="115">
        <v>11.672000000000001</v>
      </c>
      <c r="J157" s="115">
        <v>12.608000000000001</v>
      </c>
      <c r="K157" s="68"/>
      <c r="Q157" s="55" t="s">
        <v>71</v>
      </c>
      <c r="R157" s="55"/>
      <c r="S157" s="55"/>
      <c r="T157" s="120"/>
      <c r="U157" s="115"/>
      <c r="V157" s="115"/>
      <c r="W157" s="115"/>
      <c r="X157" s="115"/>
      <c r="Y157" s="115"/>
      <c r="AH157" s="40"/>
      <c r="AI157" s="40"/>
      <c r="AJ157" s="40"/>
      <c r="AK157" s="40"/>
    </row>
    <row r="158" spans="2:37" ht="15" customHeight="1" outlineLevel="1" x14ac:dyDescent="0.15">
      <c r="B158" s="52" t="s">
        <v>72</v>
      </c>
      <c r="C158" s="52"/>
      <c r="D158" s="52"/>
      <c r="E158" s="115">
        <v>15.528</v>
      </c>
      <c r="F158" s="115">
        <v>17.135999999999999</v>
      </c>
      <c r="G158" s="115">
        <v>20.422999999999998</v>
      </c>
      <c r="H158" s="115">
        <v>20.934999000000001</v>
      </c>
      <c r="I158" s="115">
        <v>30.540001</v>
      </c>
      <c r="J158" s="115">
        <v>32.752997999999998</v>
      </c>
      <c r="K158" s="68"/>
      <c r="Q158" s="52" t="s">
        <v>72</v>
      </c>
      <c r="R158" s="52"/>
      <c r="S158" s="52"/>
      <c r="T158" s="115"/>
      <c r="U158" s="115"/>
      <c r="V158" s="115"/>
      <c r="W158" s="115"/>
      <c r="X158" s="115"/>
      <c r="Y158" s="115"/>
      <c r="AH158" s="41"/>
      <c r="AI158" s="41"/>
      <c r="AJ158" s="41"/>
      <c r="AK158" s="41"/>
    </row>
    <row r="159" spans="2:37" ht="15" customHeight="1" outlineLevel="1" x14ac:dyDescent="0.15">
      <c r="B159" s="52" t="s">
        <v>73</v>
      </c>
      <c r="C159" s="52"/>
      <c r="D159" s="52"/>
      <c r="E159" s="120"/>
      <c r="F159" s="120"/>
      <c r="G159" s="115">
        <v>0</v>
      </c>
      <c r="H159" s="115">
        <v>44.014999000000003</v>
      </c>
      <c r="I159" s="115">
        <v>45.700001</v>
      </c>
      <c r="J159" s="115">
        <v>35.914000999999999</v>
      </c>
      <c r="K159" s="65">
        <f>K108*$AE$159</f>
        <v>27.779021394266941</v>
      </c>
      <c r="L159" s="65">
        <f t="shared" ref="L159:O159" si="54">L108*$AE$159</f>
        <v>32.162748203337003</v>
      </c>
      <c r="M159" s="65">
        <f t="shared" si="54"/>
        <v>37.238258227654718</v>
      </c>
      <c r="N159" s="65">
        <f t="shared" si="54"/>
        <v>43.114719770296887</v>
      </c>
      <c r="O159" s="65">
        <f t="shared" si="54"/>
        <v>49.918528667668625</v>
      </c>
      <c r="Q159" s="52" t="s">
        <v>73</v>
      </c>
      <c r="R159" s="52"/>
      <c r="S159" s="52"/>
      <c r="T159" s="145">
        <f>E159/E108</f>
        <v>0</v>
      </c>
      <c r="U159" s="145">
        <f t="shared" ref="U159:Y159" si="55">F159/F108</f>
        <v>0</v>
      </c>
      <c r="V159" s="145">
        <f t="shared" si="55"/>
        <v>0</v>
      </c>
      <c r="W159" s="145">
        <f t="shared" si="55"/>
        <v>0.13685958229857534</v>
      </c>
      <c r="X159" s="145">
        <f t="shared" si="55"/>
        <v>0.12590814866307054</v>
      </c>
      <c r="Y159" s="145">
        <f t="shared" si="55"/>
        <v>8.7345444879603509E-2</v>
      </c>
      <c r="Z159" s="49"/>
      <c r="AA159" s="49"/>
      <c r="AB159" s="53"/>
      <c r="AC159" s="49"/>
      <c r="AD159" s="41"/>
      <c r="AE159" s="148">
        <f>AVERAGE(T159:Y159)</f>
        <v>5.8352195973541555E-2</v>
      </c>
      <c r="AF159" s="53"/>
      <c r="AG159" s="53"/>
      <c r="AH159" s="51"/>
      <c r="AI159" s="40"/>
      <c r="AJ159" s="40"/>
      <c r="AK159" s="40"/>
    </row>
    <row r="160" spans="2:37" s="58" customFormat="1" ht="15" customHeight="1" outlineLevel="1" x14ac:dyDescent="0.15">
      <c r="B160" s="54" t="s">
        <v>74</v>
      </c>
      <c r="C160" s="54"/>
      <c r="D160" s="54"/>
      <c r="E160" s="112">
        <v>2.7309999999999999</v>
      </c>
      <c r="F160" s="112">
        <v>11.071</v>
      </c>
      <c r="G160" s="112">
        <v>10.361000000000001</v>
      </c>
      <c r="H160" s="112">
        <v>0.38800000000000001</v>
      </c>
      <c r="I160" s="112">
        <v>0.36699999999999999</v>
      </c>
      <c r="J160" s="112">
        <v>4.8979999999999997</v>
      </c>
      <c r="K160" s="65">
        <f>K108*$AE$160</f>
        <v>8.9690179253714106</v>
      </c>
      <c r="L160" s="65">
        <f t="shared" ref="L160:O160" si="56">L108*$AE$160</f>
        <v>10.384392634668947</v>
      </c>
      <c r="M160" s="65">
        <f t="shared" si="56"/>
        <v>12.023123522356114</v>
      </c>
      <c r="N160" s="65">
        <f t="shared" si="56"/>
        <v>13.920457779227771</v>
      </c>
      <c r="O160" s="65">
        <f t="shared" si="56"/>
        <v>16.117204853043795</v>
      </c>
      <c r="Q160" s="54" t="s">
        <v>74</v>
      </c>
      <c r="R160" s="54"/>
      <c r="S160" s="54"/>
      <c r="T160" s="146">
        <f>E160/E108</f>
        <v>1.3798155657979198E-2</v>
      </c>
      <c r="U160" s="146">
        <f t="shared" ref="U160:Y160" si="57">F160/F108</f>
        <v>4.7962118357017539E-2</v>
      </c>
      <c r="V160" s="146">
        <f t="shared" si="57"/>
        <v>3.7150980149063463E-2</v>
      </c>
      <c r="W160" s="146">
        <f t="shared" si="57"/>
        <v>1.2064414208403647E-3</v>
      </c>
      <c r="X160" s="146">
        <f t="shared" si="57"/>
        <v>1.0111223095891591E-3</v>
      </c>
      <c r="Y160" s="146">
        <f t="shared" si="57"/>
        <v>1.1912289834270985E-2</v>
      </c>
      <c r="Z160" s="147"/>
      <c r="AA160" s="147"/>
      <c r="AB160" s="38"/>
      <c r="AC160" s="147"/>
      <c r="AD160" s="38"/>
      <c r="AE160" s="57">
        <f>AVERAGE(T160:Y160)</f>
        <v>1.8840184621460119E-2</v>
      </c>
      <c r="AF160" s="38"/>
      <c r="AG160" s="38"/>
      <c r="AH160" s="51"/>
      <c r="AI160" s="43"/>
      <c r="AJ160" s="43"/>
      <c r="AK160" s="43"/>
    </row>
    <row r="161" spans="2:46" ht="15" customHeight="1" outlineLevel="1" x14ac:dyDescent="0.15">
      <c r="B161" s="55" t="s">
        <v>75</v>
      </c>
      <c r="C161" s="55"/>
      <c r="D161" s="55"/>
      <c r="E161" s="120"/>
      <c r="F161" s="120"/>
      <c r="G161" s="120"/>
      <c r="H161" s="120"/>
      <c r="I161" s="120"/>
      <c r="J161" s="120"/>
      <c r="K161" s="68"/>
      <c r="Q161" s="55" t="s">
        <v>75</v>
      </c>
      <c r="R161" s="55"/>
      <c r="T161" s="43"/>
      <c r="U161" s="49"/>
      <c r="V161" s="51"/>
      <c r="W161" s="49"/>
      <c r="X161" s="53"/>
      <c r="Y161" s="49"/>
      <c r="Z161" s="49"/>
      <c r="AA161" s="49"/>
      <c r="AB161" s="53"/>
      <c r="AC161" s="41"/>
      <c r="AD161" s="53"/>
      <c r="AE161" s="41"/>
      <c r="AF161" s="53"/>
      <c r="AG161" s="53"/>
      <c r="AH161" s="51"/>
      <c r="AI161" s="41"/>
      <c r="AJ161" s="41"/>
      <c r="AK161" s="41"/>
    </row>
    <row r="162" spans="2:46" ht="15" customHeight="1" outlineLevel="1" x14ac:dyDescent="0.15">
      <c r="B162" s="55" t="s">
        <v>76</v>
      </c>
      <c r="C162" s="55"/>
      <c r="D162" s="55"/>
      <c r="E162" s="120"/>
      <c r="F162" s="120"/>
      <c r="G162" s="120"/>
      <c r="H162" s="120"/>
      <c r="I162" s="120"/>
      <c r="J162" s="120"/>
      <c r="K162" s="68"/>
      <c r="Q162" s="55" t="s">
        <v>76</v>
      </c>
      <c r="R162" s="55"/>
      <c r="T162" s="43"/>
      <c r="U162" s="49"/>
      <c r="V162" s="51"/>
      <c r="W162" s="49"/>
      <c r="X162" s="49"/>
      <c r="Y162" s="49"/>
      <c r="Z162" s="49"/>
      <c r="AA162" s="49"/>
      <c r="AB162" s="53"/>
      <c r="AC162" s="41"/>
      <c r="AD162" s="53"/>
      <c r="AE162" s="49"/>
      <c r="AF162" s="53"/>
      <c r="AG162" s="53"/>
      <c r="AH162" s="51"/>
      <c r="AI162" s="41"/>
      <c r="AJ162" s="41"/>
      <c r="AK162" s="41"/>
    </row>
    <row r="163" spans="2:46" ht="15" customHeight="1" outlineLevel="1" x14ac:dyDescent="0.15">
      <c r="B163" s="52" t="s">
        <v>77</v>
      </c>
      <c r="C163" s="52"/>
      <c r="D163" s="52"/>
      <c r="E163" s="120"/>
      <c r="F163" s="120"/>
      <c r="G163" s="120"/>
      <c r="H163" s="120"/>
      <c r="I163" s="120"/>
      <c r="J163" s="120"/>
      <c r="K163" s="68"/>
      <c r="Q163" s="52" t="s">
        <v>77</v>
      </c>
      <c r="R163" s="52"/>
      <c r="T163" s="43"/>
      <c r="U163" s="49"/>
      <c r="V163" s="51"/>
      <c r="W163" s="49"/>
      <c r="X163" s="49"/>
      <c r="Y163" s="49"/>
      <c r="Z163" s="49"/>
      <c r="AA163" s="49"/>
      <c r="AB163" s="53"/>
      <c r="AC163" s="49"/>
      <c r="AD163" s="53"/>
      <c r="AE163" s="49"/>
      <c r="AF163" s="53"/>
      <c r="AG163" s="53"/>
      <c r="AH163" s="51"/>
      <c r="AI163" s="41"/>
      <c r="AJ163" s="41"/>
      <c r="AK163" s="41"/>
      <c r="AQ163" s="43"/>
      <c r="AR163" s="43"/>
      <c r="AS163" s="43"/>
      <c r="AT163" s="43"/>
    </row>
    <row r="164" spans="2:46" ht="15" customHeight="1" outlineLevel="1" x14ac:dyDescent="0.15">
      <c r="B164" s="50" t="s">
        <v>78</v>
      </c>
      <c r="C164" s="50"/>
      <c r="D164" s="50"/>
      <c r="E164" s="113"/>
      <c r="F164" s="113"/>
      <c r="G164" s="113"/>
      <c r="H164" s="113"/>
      <c r="I164" s="113"/>
      <c r="J164" s="113"/>
      <c r="K164" s="68"/>
      <c r="T164" s="43"/>
      <c r="U164" s="49"/>
      <c r="V164" s="51"/>
      <c r="W164" s="49"/>
      <c r="X164" s="49"/>
      <c r="Y164" s="49"/>
      <c r="Z164" s="49"/>
      <c r="AA164" s="49"/>
      <c r="AB164" s="53"/>
      <c r="AC164" s="49"/>
      <c r="AD164" s="53"/>
      <c r="AE164" s="41"/>
      <c r="AF164" s="53"/>
      <c r="AG164" s="53"/>
      <c r="AH164" s="51"/>
      <c r="AI164" s="40"/>
      <c r="AJ164" s="40"/>
      <c r="AK164" s="40"/>
      <c r="AQ164" s="43"/>
      <c r="AR164" s="43"/>
      <c r="AS164" s="43"/>
      <c r="AT164" s="43"/>
    </row>
    <row r="165" spans="2:46" ht="15" customHeight="1" outlineLevel="1" x14ac:dyDescent="0.15">
      <c r="B165" s="52" t="s">
        <v>79</v>
      </c>
      <c r="C165" s="52"/>
      <c r="D165" s="52"/>
      <c r="E165" s="120"/>
      <c r="F165" s="120"/>
      <c r="G165" s="120"/>
      <c r="H165" s="120"/>
      <c r="I165" s="120"/>
      <c r="J165" s="120"/>
      <c r="K165" s="68"/>
      <c r="S165" s="43"/>
      <c r="T165" s="43"/>
      <c r="U165" s="43"/>
      <c r="V165" s="43"/>
      <c r="W165" s="43"/>
      <c r="X165" s="43"/>
      <c r="AH165" s="43"/>
      <c r="AI165" s="43"/>
      <c r="AJ165" s="43"/>
      <c r="AK165" s="43"/>
      <c r="AQ165" s="49"/>
      <c r="AR165" s="49"/>
      <c r="AS165" s="49"/>
      <c r="AT165" s="49"/>
    </row>
    <row r="166" spans="2:46" ht="15" customHeight="1" outlineLevel="1" x14ac:dyDescent="0.15">
      <c r="B166" s="52" t="s">
        <v>80</v>
      </c>
      <c r="C166" s="52"/>
      <c r="D166" s="52"/>
      <c r="E166" s="120"/>
      <c r="F166" s="120"/>
      <c r="G166" s="120"/>
      <c r="H166" s="120"/>
      <c r="I166" s="120"/>
      <c r="J166" s="120"/>
      <c r="K166" s="68"/>
      <c r="S166" s="53"/>
      <c r="T166" s="53"/>
      <c r="U166" s="53"/>
      <c r="V166" s="53"/>
      <c r="W166" s="53"/>
      <c r="X166" s="53"/>
      <c r="AH166" s="41"/>
      <c r="AI166" s="41"/>
      <c r="AJ166" s="41"/>
      <c r="AK166" s="41"/>
      <c r="AQ166" s="49"/>
      <c r="AR166" s="49"/>
      <c r="AS166" s="49"/>
      <c r="AT166" s="49"/>
    </row>
    <row r="167" spans="2:46" ht="15" customHeight="1" outlineLevel="1" x14ac:dyDescent="0.15">
      <c r="B167" s="52" t="s">
        <v>81</v>
      </c>
      <c r="C167" s="52"/>
      <c r="D167" s="52"/>
      <c r="E167" s="120"/>
      <c r="F167" s="120"/>
      <c r="G167" s="120"/>
      <c r="H167" s="120"/>
      <c r="I167" s="120"/>
      <c r="J167" s="120"/>
      <c r="K167" s="68"/>
      <c r="S167" s="53"/>
      <c r="T167" s="53"/>
      <c r="U167" s="53"/>
      <c r="V167" s="53"/>
      <c r="W167" s="53"/>
      <c r="X167" s="53"/>
      <c r="AH167" s="40"/>
      <c r="AI167" s="40"/>
      <c r="AJ167" s="40"/>
      <c r="AK167" s="40"/>
      <c r="AQ167" s="49"/>
      <c r="AR167" s="49"/>
      <c r="AS167" s="49"/>
      <c r="AT167" s="49"/>
    </row>
    <row r="168" spans="2:46" ht="15" customHeight="1" outlineLevel="1" x14ac:dyDescent="0.15">
      <c r="B168" s="50" t="s">
        <v>82</v>
      </c>
      <c r="C168" s="50"/>
      <c r="D168" s="50"/>
      <c r="E168" s="112">
        <v>258.41299400000003</v>
      </c>
      <c r="F168" s="112">
        <v>343.54400600000002</v>
      </c>
      <c r="G168" s="112">
        <v>357.98898300000002</v>
      </c>
      <c r="H168" s="112">
        <v>386.80300899999997</v>
      </c>
      <c r="I168" s="112">
        <v>404.48199499999998</v>
      </c>
      <c r="J168" s="112">
        <v>436.71398900000003</v>
      </c>
      <c r="K168" s="68"/>
      <c r="S168" s="53"/>
      <c r="T168" s="53"/>
      <c r="U168" s="53"/>
      <c r="V168" s="53"/>
      <c r="W168" s="53"/>
      <c r="X168" s="53"/>
      <c r="AH168" s="41"/>
      <c r="AI168" s="41"/>
      <c r="AJ168" s="41"/>
      <c r="AK168" s="41"/>
      <c r="AQ168" s="43"/>
      <c r="AR168" s="43"/>
      <c r="AS168" s="51"/>
      <c r="AT168" s="43"/>
    </row>
    <row r="169" spans="2:46" ht="15" customHeight="1" outlineLevel="1" x14ac:dyDescent="0.15">
      <c r="B169" s="52" t="s">
        <v>83</v>
      </c>
      <c r="C169" s="52"/>
      <c r="D169" s="52"/>
      <c r="E169" s="115">
        <v>0</v>
      </c>
      <c r="F169" s="115">
        <v>0</v>
      </c>
      <c r="G169" s="115">
        <v>0</v>
      </c>
      <c r="H169" s="115">
        <v>0</v>
      </c>
      <c r="I169" s="115">
        <v>0</v>
      </c>
      <c r="J169" s="115">
        <v>0</v>
      </c>
      <c r="K169" s="68"/>
      <c r="S169" s="42"/>
      <c r="T169" s="42"/>
      <c r="U169" s="42"/>
      <c r="V169" s="42"/>
      <c r="W169" s="42"/>
      <c r="X169" s="42"/>
      <c r="AH169" s="40"/>
      <c r="AI169" s="40"/>
      <c r="AJ169" s="40"/>
      <c r="AK169" s="40"/>
      <c r="AQ169" s="53"/>
      <c r="AR169" s="53"/>
      <c r="AS169" s="49"/>
      <c r="AT169" s="53"/>
    </row>
    <row r="170" spans="2:46" ht="15" customHeight="1" outlineLevel="1" x14ac:dyDescent="0.15">
      <c r="B170" s="52" t="s">
        <v>84</v>
      </c>
      <c r="C170" s="52"/>
      <c r="D170" s="52"/>
      <c r="E170" s="115">
        <v>3.5999999999999997E-2</v>
      </c>
      <c r="F170" s="115">
        <v>3.9E-2</v>
      </c>
      <c r="G170" s="115">
        <v>3.9E-2</v>
      </c>
      <c r="H170" s="115">
        <v>3.9E-2</v>
      </c>
      <c r="I170" s="115">
        <v>3.9E-2</v>
      </c>
      <c r="J170" s="115">
        <v>3.9E-2</v>
      </c>
      <c r="K170" s="68"/>
      <c r="S170" s="53"/>
      <c r="T170" s="53"/>
      <c r="U170" s="53"/>
      <c r="V170" s="53"/>
      <c r="W170" s="53"/>
      <c r="X170" s="53"/>
      <c r="AH170" s="41"/>
      <c r="AI170" s="40"/>
      <c r="AJ170" s="41"/>
      <c r="AK170" s="41"/>
      <c r="AQ170" s="53"/>
      <c r="AR170" s="53"/>
      <c r="AS170" s="49"/>
      <c r="AT170" s="53"/>
    </row>
    <row r="171" spans="2:46" ht="15" customHeight="1" outlineLevel="1" x14ac:dyDescent="0.15">
      <c r="B171" s="52" t="s">
        <v>85</v>
      </c>
      <c r="C171" s="52"/>
      <c r="D171" s="52"/>
      <c r="E171" s="115">
        <v>266.79400600000002</v>
      </c>
      <c r="F171" s="115">
        <v>304.15499899999998</v>
      </c>
      <c r="G171" s="115">
        <v>330.57199100000003</v>
      </c>
      <c r="H171" s="115">
        <v>362.40798999999998</v>
      </c>
      <c r="I171" s="115">
        <v>401.35900900000001</v>
      </c>
      <c r="J171" s="115">
        <v>477.32299799999998</v>
      </c>
      <c r="K171" s="68"/>
      <c r="S171" s="53"/>
      <c r="T171" s="53"/>
      <c r="U171" s="53"/>
      <c r="V171" s="53"/>
      <c r="W171" s="53"/>
      <c r="X171" s="53"/>
      <c r="AH171" s="40"/>
      <c r="AI171" s="40"/>
      <c r="AJ171" s="40"/>
      <c r="AK171" s="40"/>
      <c r="AQ171" s="53"/>
      <c r="AR171" s="53"/>
      <c r="AS171" s="53"/>
      <c r="AT171" s="53"/>
    </row>
    <row r="172" spans="2:46" ht="15" customHeight="1" outlineLevel="1" x14ac:dyDescent="0.15">
      <c r="B172" s="52" t="s">
        <v>86</v>
      </c>
      <c r="C172" s="52"/>
      <c r="D172" s="52"/>
      <c r="E172" s="115">
        <v>-0.156</v>
      </c>
      <c r="F172" s="115">
        <v>-0.57399999999999995</v>
      </c>
      <c r="G172" s="115">
        <v>-0.58599999999999997</v>
      </c>
      <c r="H172" s="115">
        <v>1.1619999999999999</v>
      </c>
      <c r="I172" s="115">
        <v>-0.48399999999999999</v>
      </c>
      <c r="J172" s="115">
        <v>1.0069999999999999</v>
      </c>
      <c r="K172" s="68"/>
      <c r="S172" s="53"/>
      <c r="T172" s="53"/>
      <c r="U172" s="53"/>
      <c r="V172" s="53"/>
      <c r="W172" s="53"/>
      <c r="X172" s="53"/>
      <c r="AH172" s="39"/>
      <c r="AI172" s="39"/>
      <c r="AJ172" s="41"/>
      <c r="AK172" s="41"/>
      <c r="AQ172" s="49"/>
      <c r="AR172" s="49"/>
      <c r="AS172" s="49"/>
      <c r="AT172" s="49"/>
    </row>
    <row r="173" spans="2:46" ht="15" customHeight="1" outlineLevel="1" x14ac:dyDescent="0.15">
      <c r="B173" s="52" t="s">
        <v>87</v>
      </c>
      <c r="C173" s="52"/>
      <c r="D173" s="52"/>
      <c r="E173" s="115">
        <v>-8.2609999999999992</v>
      </c>
      <c r="F173" s="115">
        <v>39.923999999999999</v>
      </c>
      <c r="G173" s="115">
        <v>27.964001</v>
      </c>
      <c r="H173" s="115">
        <v>23.193999999999999</v>
      </c>
      <c r="I173" s="115">
        <v>3.5680000000000001</v>
      </c>
      <c r="J173" s="115">
        <v>-41.654998999999997</v>
      </c>
      <c r="K173" s="68"/>
      <c r="S173" s="43"/>
      <c r="T173" s="43"/>
      <c r="U173" s="43"/>
      <c r="V173" s="43"/>
      <c r="W173" s="43"/>
      <c r="X173" s="43"/>
      <c r="AH173" s="40"/>
      <c r="AI173" s="40"/>
      <c r="AJ173" s="40"/>
      <c r="AK173" s="40"/>
      <c r="AQ173" s="53"/>
      <c r="AR173" s="53"/>
      <c r="AS173" s="53"/>
      <c r="AT173" s="53"/>
    </row>
    <row r="174" spans="2:46" ht="15" customHeight="1" outlineLevel="1" x14ac:dyDescent="0.15">
      <c r="E174" s="115"/>
      <c r="F174" s="115"/>
      <c r="G174" s="115"/>
      <c r="H174" s="115"/>
      <c r="I174" s="115"/>
      <c r="J174" s="115"/>
      <c r="K174" s="68"/>
      <c r="S174" s="49"/>
      <c r="T174" s="49"/>
      <c r="U174" s="49"/>
      <c r="V174" s="49"/>
      <c r="W174" s="49"/>
      <c r="X174" s="49"/>
      <c r="AH174" s="42"/>
      <c r="AI174" s="42"/>
      <c r="AJ174" s="42"/>
      <c r="AK174" s="42"/>
      <c r="AQ174" s="49"/>
      <c r="AR174" s="49"/>
      <c r="AS174" s="49"/>
      <c r="AT174" s="53"/>
    </row>
    <row r="175" spans="2:46" ht="15" customHeight="1" x14ac:dyDescent="0.15">
      <c r="AH175" s="40"/>
      <c r="AI175" s="40"/>
      <c r="AJ175" s="40"/>
      <c r="AK175" s="40"/>
      <c r="AQ175" s="49"/>
      <c r="AR175" s="49"/>
      <c r="AS175" s="49"/>
      <c r="AT175" s="49"/>
    </row>
    <row r="176" spans="2:46" ht="15" customHeight="1" x14ac:dyDescent="0.2">
      <c r="B176" s="139" t="s">
        <v>109</v>
      </c>
      <c r="C176" s="139"/>
      <c r="D176" s="139"/>
      <c r="E176" s="139">
        <v>2016</v>
      </c>
      <c r="F176" s="139">
        <v>2017</v>
      </c>
      <c r="G176" s="139">
        <v>2018</v>
      </c>
      <c r="H176" s="139">
        <v>2019</v>
      </c>
      <c r="I176" s="139">
        <v>2020</v>
      </c>
      <c r="J176" s="139">
        <v>2021</v>
      </c>
      <c r="K176" s="139">
        <v>2022</v>
      </c>
      <c r="L176" s="139">
        <v>2023</v>
      </c>
      <c r="M176" s="139">
        <v>2024</v>
      </c>
      <c r="N176" s="139">
        <v>2025</v>
      </c>
      <c r="O176" s="139">
        <v>2026</v>
      </c>
      <c r="Q176" s="182" t="s">
        <v>44</v>
      </c>
      <c r="R176" s="182"/>
      <c r="S176" s="182"/>
      <c r="T176" s="140">
        <v>2016</v>
      </c>
      <c r="U176" s="140">
        <v>2017</v>
      </c>
      <c r="V176" s="140">
        <v>2018</v>
      </c>
      <c r="W176" s="140">
        <v>2019</v>
      </c>
      <c r="X176" s="140">
        <v>2020</v>
      </c>
      <c r="Y176" s="140">
        <v>2021</v>
      </c>
      <c r="Z176" s="141">
        <v>2022</v>
      </c>
      <c r="AA176" s="141">
        <v>2023</v>
      </c>
      <c r="AB176" s="141">
        <v>2024</v>
      </c>
      <c r="AC176" s="141">
        <v>2025</v>
      </c>
      <c r="AD176" s="141">
        <v>2026</v>
      </c>
      <c r="AE176" s="138" t="s">
        <v>45</v>
      </c>
      <c r="AH176" s="40"/>
      <c r="AI176" s="40"/>
      <c r="AJ176" s="40"/>
      <c r="AK176" s="40"/>
      <c r="AQ176" s="49"/>
      <c r="AR176" s="49"/>
      <c r="AS176" s="49"/>
      <c r="AT176" s="49"/>
    </row>
    <row r="177" spans="2:46" ht="15" customHeight="1" x14ac:dyDescent="0.15">
      <c r="B177" s="42" t="s">
        <v>90</v>
      </c>
      <c r="C177" s="42"/>
      <c r="D177" s="42"/>
      <c r="E177" s="68">
        <v>2016</v>
      </c>
      <c r="F177" s="68">
        <v>2017</v>
      </c>
      <c r="G177" s="68">
        <v>2018</v>
      </c>
      <c r="H177" s="68">
        <v>2019</v>
      </c>
      <c r="I177" s="68">
        <v>2020</v>
      </c>
      <c r="J177" s="68">
        <v>2021</v>
      </c>
      <c r="K177" s="112"/>
      <c r="L177" s="112"/>
      <c r="M177" s="112"/>
      <c r="N177" s="112"/>
      <c r="O177" s="68"/>
      <c r="P177" s="68"/>
      <c r="Q177" s="113" t="s">
        <v>90</v>
      </c>
      <c r="R177" s="114"/>
      <c r="S177" s="58"/>
      <c r="T177" s="59"/>
      <c r="U177" s="60"/>
      <c r="V177" s="60"/>
      <c r="W177" s="60"/>
      <c r="X177" s="60"/>
      <c r="Y177" s="60"/>
      <c r="Z177" s="57"/>
      <c r="AA177" s="57"/>
      <c r="AB177" s="57"/>
      <c r="AC177" s="57"/>
      <c r="AD177" s="57"/>
      <c r="AE177" s="57"/>
      <c r="AH177" s="42"/>
      <c r="AI177" s="42"/>
      <c r="AJ177" s="42"/>
      <c r="AK177" s="42"/>
      <c r="AQ177" s="49"/>
      <c r="AR177" s="53"/>
      <c r="AS177" s="53"/>
      <c r="AT177" s="53"/>
    </row>
    <row r="178" spans="2:46" ht="15" customHeight="1" x14ac:dyDescent="0.15">
      <c r="B178" s="48" t="s">
        <v>12</v>
      </c>
      <c r="C178" s="48"/>
      <c r="D178" s="48"/>
      <c r="E178" s="112">
        <v>69.309997999999993</v>
      </c>
      <c r="F178" s="112">
        <v>107.646004</v>
      </c>
      <c r="G178" s="112">
        <v>125.46399700000001</v>
      </c>
      <c r="H178" s="112">
        <v>160.60699500000001</v>
      </c>
      <c r="I178" s="112">
        <v>180.08599899999999</v>
      </c>
      <c r="J178" s="112">
        <v>200.61599699999999</v>
      </c>
      <c r="K178" s="115"/>
      <c r="L178" s="115"/>
      <c r="M178" s="115"/>
      <c r="N178" s="115"/>
      <c r="O178" s="68"/>
      <c r="P178" s="68"/>
      <c r="Q178" s="116" t="s">
        <v>12</v>
      </c>
      <c r="R178" s="65"/>
      <c r="S178" s="47"/>
      <c r="T178" s="61">
        <f t="shared" ref="T178:AD185" si="58">E178/E$108</f>
        <v>0.35018313477049684</v>
      </c>
      <c r="U178" s="61">
        <f t="shared" si="58"/>
        <v>0.4663472481716181</v>
      </c>
      <c r="V178" s="61">
        <f t="shared" ref="V178:X185" si="59">G178/G$108</f>
        <v>0.44987071344167145</v>
      </c>
      <c r="W178" s="61">
        <f t="shared" si="59"/>
        <v>0.49938899805335396</v>
      </c>
      <c r="X178" s="61">
        <f t="shared" si="59"/>
        <v>0.49615523496880382</v>
      </c>
      <c r="Y178" s="61">
        <f t="shared" si="58"/>
        <v>0.48791259731630021</v>
      </c>
      <c r="Z178" s="47">
        <f t="shared" si="58"/>
        <v>0</v>
      </c>
      <c r="AA178" s="47">
        <f t="shared" si="58"/>
        <v>0</v>
      </c>
      <c r="AB178" s="47">
        <f t="shared" si="58"/>
        <v>0</v>
      </c>
      <c r="AC178" s="47">
        <f t="shared" si="58"/>
        <v>0</v>
      </c>
      <c r="AD178" s="47">
        <f t="shared" si="58"/>
        <v>0</v>
      </c>
      <c r="AE178" s="47">
        <f t="shared" ref="AE178:AE193" si="60">AVERAGE(T178:Y178)</f>
        <v>0.45830965445370736</v>
      </c>
      <c r="AH178" s="45"/>
      <c r="AI178" s="45"/>
      <c r="AJ178" s="45"/>
      <c r="AK178" s="45"/>
      <c r="AQ178" s="51"/>
      <c r="AR178" s="51"/>
      <c r="AS178" s="51"/>
      <c r="AT178" s="51"/>
    </row>
    <row r="179" spans="2:46" ht="15" customHeight="1" x14ac:dyDescent="0.15">
      <c r="B179" s="50" t="s">
        <v>91</v>
      </c>
      <c r="C179" s="50"/>
      <c r="D179" s="50"/>
      <c r="E179" s="115">
        <v>19.224001000000001</v>
      </c>
      <c r="F179" s="115">
        <v>40.439999</v>
      </c>
      <c r="G179" s="115">
        <v>57.304001</v>
      </c>
      <c r="H179" s="115">
        <v>69.335999000000001</v>
      </c>
      <c r="I179" s="115">
        <v>91.571999000000005</v>
      </c>
      <c r="J179" s="115">
        <v>70.959998999999996</v>
      </c>
      <c r="K179" s="117"/>
      <c r="L179" s="117"/>
      <c r="M179" s="117"/>
      <c r="N179" s="117"/>
      <c r="O179" s="68"/>
      <c r="P179" s="68"/>
      <c r="Q179" s="118" t="s">
        <v>91</v>
      </c>
      <c r="R179" s="63"/>
      <c r="S179" s="57"/>
      <c r="T179" s="60">
        <f t="shared" si="58"/>
        <v>9.7127703466549906E-2</v>
      </c>
      <c r="U179" s="60">
        <f t="shared" si="58"/>
        <v>0.17519537696645932</v>
      </c>
      <c r="V179" s="60">
        <f t="shared" si="59"/>
        <v>0.20547242579026279</v>
      </c>
      <c r="W179" s="60">
        <f t="shared" si="59"/>
        <v>0.21559232254883015</v>
      </c>
      <c r="X179" s="60">
        <f t="shared" si="59"/>
        <v>0.25229016654652908</v>
      </c>
      <c r="Y179" s="60">
        <f t="shared" si="58"/>
        <v>0.17257984375818278</v>
      </c>
      <c r="Z179" s="57">
        <f t="shared" si="58"/>
        <v>0</v>
      </c>
      <c r="AA179" s="57">
        <f t="shared" si="58"/>
        <v>0</v>
      </c>
      <c r="AB179" s="57">
        <f t="shared" si="58"/>
        <v>0</v>
      </c>
      <c r="AC179" s="57">
        <f t="shared" si="58"/>
        <v>0</v>
      </c>
      <c r="AD179" s="57">
        <f t="shared" si="58"/>
        <v>0</v>
      </c>
      <c r="AE179" s="57">
        <f t="shared" si="60"/>
        <v>0.18637630651280235</v>
      </c>
      <c r="AH179" s="45"/>
      <c r="AI179" s="45"/>
      <c r="AJ179" s="45"/>
      <c r="AK179" s="45"/>
      <c r="AQ179" s="49"/>
      <c r="AR179" s="49"/>
      <c r="AS179" s="49"/>
      <c r="AT179" s="49"/>
    </row>
    <row r="180" spans="2:46" ht="15" customHeight="1" collapsed="1" x14ac:dyDescent="0.15">
      <c r="B180" s="52" t="s">
        <v>92</v>
      </c>
      <c r="C180" s="52"/>
      <c r="D180" s="52"/>
      <c r="E180" s="117">
        <v>50.086002000000001</v>
      </c>
      <c r="F180" s="117">
        <v>67.206001000000001</v>
      </c>
      <c r="G180" s="117">
        <v>68.159996000000007</v>
      </c>
      <c r="H180" s="117">
        <v>91.270995999999997</v>
      </c>
      <c r="I180" s="117">
        <v>88.513992000000002</v>
      </c>
      <c r="J180" s="117">
        <v>129.65600599999999</v>
      </c>
      <c r="K180" s="69">
        <f>K108*$AE$180</f>
        <v>129.45600742181074</v>
      </c>
      <c r="L180" s="69">
        <f>L108*$AE$180</f>
        <v>149.8850845399588</v>
      </c>
      <c r="M180" s="69">
        <f>M108*$AE$180</f>
        <v>173.53801507527106</v>
      </c>
      <c r="N180" s="69">
        <f>N108*$AE$180</f>
        <v>200.92354598656777</v>
      </c>
      <c r="O180" s="69">
        <f>O108*$AE$180</f>
        <v>232.63070811491102</v>
      </c>
      <c r="P180" s="68"/>
      <c r="Q180" s="119" t="s">
        <v>92</v>
      </c>
      <c r="R180" s="65"/>
      <c r="S180" s="47"/>
      <c r="T180" s="61">
        <f t="shared" si="58"/>
        <v>0.25305545656604084</v>
      </c>
      <c r="U180" s="61">
        <f t="shared" si="58"/>
        <v>0.29115185387623876</v>
      </c>
      <c r="V180" s="61">
        <f t="shared" si="59"/>
        <v>0.24439828765140864</v>
      </c>
      <c r="W180" s="61">
        <f t="shared" si="59"/>
        <v>0.28379667550452375</v>
      </c>
      <c r="X180" s="61">
        <f t="shared" si="59"/>
        <v>0.24386504638146148</v>
      </c>
      <c r="Y180" s="61">
        <f t="shared" si="58"/>
        <v>0.31533277301469537</v>
      </c>
      <c r="Z180" s="47">
        <f t="shared" si="58"/>
        <v>0.27193334883239478</v>
      </c>
      <c r="AA180" s="47">
        <f t="shared" si="58"/>
        <v>0.27193334883239478</v>
      </c>
      <c r="AB180" s="47">
        <f t="shared" si="58"/>
        <v>0.27193334883239478</v>
      </c>
      <c r="AC180" s="47">
        <f t="shared" si="58"/>
        <v>0.27193334883239478</v>
      </c>
      <c r="AD180" s="47">
        <f t="shared" si="58"/>
        <v>0.27193334883239478</v>
      </c>
      <c r="AE180" s="47">
        <f t="shared" si="60"/>
        <v>0.27193334883239478</v>
      </c>
      <c r="AQ180" s="49"/>
      <c r="AR180" s="49"/>
      <c r="AS180" s="49"/>
      <c r="AT180" s="49"/>
    </row>
    <row r="181" spans="2:46" ht="15" hidden="1" customHeight="1" outlineLevel="1" x14ac:dyDescent="0.15">
      <c r="B181" s="52" t="s">
        <v>93</v>
      </c>
      <c r="C181" s="52"/>
      <c r="D181" s="52"/>
      <c r="E181" s="115">
        <v>16.993998999999999</v>
      </c>
      <c r="F181" s="115">
        <v>20.635999999999999</v>
      </c>
      <c r="G181" s="115">
        <v>28.903998999999999</v>
      </c>
      <c r="H181" s="115">
        <v>31.201000000000001</v>
      </c>
      <c r="I181" s="115">
        <v>32.845001000000003</v>
      </c>
      <c r="J181" s="115">
        <v>35.896999000000001</v>
      </c>
      <c r="K181" s="120"/>
      <c r="L181" s="120"/>
      <c r="M181" s="120"/>
      <c r="N181" s="120"/>
      <c r="O181" s="68"/>
      <c r="P181" s="68"/>
      <c r="Q181" s="119" t="s">
        <v>93</v>
      </c>
      <c r="R181" s="65"/>
      <c r="S181" s="47"/>
      <c r="T181" s="61">
        <f t="shared" si="58"/>
        <v>8.586079950697284E-2</v>
      </c>
      <c r="U181" s="61">
        <f t="shared" si="58"/>
        <v>8.9399898330359856E-2</v>
      </c>
      <c r="V181" s="61">
        <f t="shared" si="59"/>
        <v>0.10363979278810444</v>
      </c>
      <c r="W181" s="61">
        <f t="shared" si="59"/>
        <v>9.7015924669175815E-2</v>
      </c>
      <c r="X181" s="61">
        <f t="shared" si="59"/>
        <v>9.0491316810839911E-2</v>
      </c>
      <c r="Y181" s="61">
        <f t="shared" si="58"/>
        <v>8.7304094787369488E-2</v>
      </c>
      <c r="Z181" s="47">
        <f t="shared" si="58"/>
        <v>0</v>
      </c>
      <c r="AA181" s="47">
        <f t="shared" si="58"/>
        <v>0</v>
      </c>
      <c r="AB181" s="47">
        <f t="shared" si="58"/>
        <v>0</v>
      </c>
      <c r="AC181" s="47">
        <f t="shared" si="58"/>
        <v>0</v>
      </c>
      <c r="AD181" s="47">
        <f t="shared" si="58"/>
        <v>0</v>
      </c>
      <c r="AE181" s="47">
        <f t="shared" si="60"/>
        <v>9.2285304482137051E-2</v>
      </c>
      <c r="AQ181" s="43"/>
      <c r="AR181" s="43"/>
      <c r="AS181" s="43"/>
      <c r="AT181" s="43"/>
    </row>
    <row r="182" spans="2:46" ht="15" hidden="1" customHeight="1" outlineLevel="1" x14ac:dyDescent="0.15">
      <c r="B182" s="52" t="s">
        <v>94</v>
      </c>
      <c r="C182" s="52"/>
      <c r="D182" s="52"/>
      <c r="E182" s="120"/>
      <c r="F182" s="120"/>
      <c r="G182" s="120"/>
      <c r="H182" s="115">
        <v>0</v>
      </c>
      <c r="I182" s="115">
        <v>0</v>
      </c>
      <c r="J182" s="115">
        <v>0.625</v>
      </c>
      <c r="K182" s="115"/>
      <c r="L182" s="115"/>
      <c r="M182" s="115"/>
      <c r="N182" s="115"/>
      <c r="O182" s="68"/>
      <c r="P182" s="68"/>
      <c r="Q182" s="119" t="s">
        <v>94</v>
      </c>
      <c r="R182" s="65"/>
      <c r="S182" s="47"/>
      <c r="T182" s="61">
        <f t="shared" si="58"/>
        <v>0</v>
      </c>
      <c r="U182" s="61">
        <f t="shared" si="58"/>
        <v>0</v>
      </c>
      <c r="V182" s="61">
        <f t="shared" si="59"/>
        <v>0</v>
      </c>
      <c r="W182" s="61">
        <f t="shared" si="59"/>
        <v>0</v>
      </c>
      <c r="X182" s="61">
        <f t="shared" si="59"/>
        <v>0</v>
      </c>
      <c r="Y182" s="61">
        <f t="shared" si="58"/>
        <v>1.5200451503510344E-3</v>
      </c>
      <c r="Z182" s="47">
        <f t="shared" si="58"/>
        <v>0</v>
      </c>
      <c r="AA182" s="47">
        <f t="shared" si="58"/>
        <v>0</v>
      </c>
      <c r="AB182" s="47">
        <f t="shared" si="58"/>
        <v>0</v>
      </c>
      <c r="AC182" s="47">
        <f t="shared" si="58"/>
        <v>0</v>
      </c>
      <c r="AD182" s="47">
        <f t="shared" si="58"/>
        <v>0</v>
      </c>
      <c r="AE182" s="47">
        <f t="shared" si="60"/>
        <v>2.5334085839183907E-4</v>
      </c>
      <c r="AQ182" s="43"/>
      <c r="AR182" s="43"/>
      <c r="AS182" s="43"/>
      <c r="AT182" s="43"/>
    </row>
    <row r="183" spans="2:46" ht="15" hidden="1" customHeight="1" outlineLevel="1" x14ac:dyDescent="0.15">
      <c r="B183" s="52" t="s">
        <v>95</v>
      </c>
      <c r="C183" s="52"/>
      <c r="D183" s="52"/>
      <c r="E183" s="115">
        <v>0.19900000000000001</v>
      </c>
      <c r="F183" s="115">
        <v>0.65700000000000003</v>
      </c>
      <c r="G183" s="115">
        <v>8.5999999999999993E-2</v>
      </c>
      <c r="H183" s="115">
        <v>0.247</v>
      </c>
      <c r="I183" s="115">
        <v>0.48599999999999999</v>
      </c>
      <c r="J183" s="115">
        <v>0.40200000000000002</v>
      </c>
      <c r="K183" s="115"/>
      <c r="L183" s="115"/>
      <c r="M183" s="115"/>
      <c r="N183" s="115"/>
      <c r="O183" s="68"/>
      <c r="P183" s="68"/>
      <c r="Q183" s="119" t="s">
        <v>95</v>
      </c>
      <c r="R183" s="65"/>
      <c r="S183" s="47"/>
      <c r="T183" s="61">
        <f t="shared" si="58"/>
        <v>1.0054313350193558E-3</v>
      </c>
      <c r="U183" s="61">
        <f t="shared" si="58"/>
        <v>2.8462751116033356E-3</v>
      </c>
      <c r="V183" s="61">
        <f t="shared" si="59"/>
        <v>3.0836640216383139E-4</v>
      </c>
      <c r="W183" s="61">
        <f t="shared" si="59"/>
        <v>7.6801812099889187E-4</v>
      </c>
      <c r="X183" s="61">
        <f t="shared" si="59"/>
        <v>1.3389794072488593E-3</v>
      </c>
      <c r="Y183" s="61">
        <f t="shared" si="58"/>
        <v>9.7769304070578528E-4</v>
      </c>
      <c r="Z183" s="47">
        <f t="shared" si="58"/>
        <v>0</v>
      </c>
      <c r="AA183" s="47">
        <f t="shared" si="58"/>
        <v>0</v>
      </c>
      <c r="AB183" s="47">
        <f t="shared" si="58"/>
        <v>0</v>
      </c>
      <c r="AC183" s="47">
        <f t="shared" si="58"/>
        <v>0</v>
      </c>
      <c r="AD183" s="47">
        <f t="shared" si="58"/>
        <v>0</v>
      </c>
      <c r="AE183" s="47">
        <f t="shared" si="60"/>
        <v>1.2074605696233431E-3</v>
      </c>
      <c r="AQ183" s="43"/>
      <c r="AR183" s="43"/>
      <c r="AS183" s="43"/>
      <c r="AT183" s="43"/>
    </row>
    <row r="184" spans="2:46" ht="15" hidden="1" customHeight="1" outlineLevel="1" x14ac:dyDescent="0.15">
      <c r="B184" s="52" t="s">
        <v>96</v>
      </c>
      <c r="C184" s="52"/>
      <c r="D184" s="52"/>
      <c r="E184" s="115">
        <v>5.5E-2</v>
      </c>
      <c r="F184" s="115">
        <v>0.161</v>
      </c>
      <c r="G184" s="115">
        <v>8.9999999999999993E-3</v>
      </c>
      <c r="H184" s="115">
        <v>0.20200000000000001</v>
      </c>
      <c r="I184" s="115">
        <v>0.106</v>
      </c>
      <c r="J184" s="115">
        <v>1.2E-2</v>
      </c>
      <c r="K184" s="115"/>
      <c r="L184" s="115"/>
      <c r="M184" s="115"/>
      <c r="N184" s="115"/>
      <c r="O184" s="68"/>
      <c r="P184" s="68"/>
      <c r="Q184" s="119" t="s">
        <v>96</v>
      </c>
      <c r="R184" s="63"/>
      <c r="S184" s="57"/>
      <c r="T184" s="60">
        <f t="shared" si="58"/>
        <v>2.7788303229178175E-4</v>
      </c>
      <c r="U184" s="60">
        <f t="shared" si="58"/>
        <v>6.9748903039290253E-4</v>
      </c>
      <c r="V184" s="60">
        <f t="shared" si="59"/>
        <v>3.227090255202887E-5</v>
      </c>
      <c r="W184" s="60">
        <f t="shared" si="59"/>
        <v>6.2809579126225164E-4</v>
      </c>
      <c r="X184" s="60">
        <f t="shared" si="59"/>
        <v>2.9204077606662365E-4</v>
      </c>
      <c r="Y184" s="60">
        <f t="shared" si="58"/>
        <v>2.9184866886739859E-5</v>
      </c>
      <c r="Z184" s="57">
        <f t="shared" si="58"/>
        <v>0</v>
      </c>
      <c r="AA184" s="57">
        <f t="shared" si="58"/>
        <v>0</v>
      </c>
      <c r="AB184" s="57">
        <f t="shared" si="58"/>
        <v>0</v>
      </c>
      <c r="AC184" s="57">
        <f t="shared" si="58"/>
        <v>0</v>
      </c>
      <c r="AD184" s="57">
        <f t="shared" si="58"/>
        <v>0</v>
      </c>
      <c r="AE184" s="57">
        <f t="shared" si="60"/>
        <v>3.2616073324205473E-4</v>
      </c>
      <c r="AQ184" s="49"/>
      <c r="AR184" s="49"/>
      <c r="AS184" s="49"/>
      <c r="AT184" s="49"/>
    </row>
    <row r="185" spans="2:46" ht="15" hidden="1" customHeight="1" outlineLevel="1" x14ac:dyDescent="0.15">
      <c r="B185" s="52" t="s">
        <v>97</v>
      </c>
      <c r="C185" s="52"/>
      <c r="D185" s="52"/>
      <c r="E185" s="115">
        <v>20.149000000000001</v>
      </c>
      <c r="F185" s="115">
        <v>26.960999999999999</v>
      </c>
      <c r="G185" s="115">
        <v>30.09</v>
      </c>
      <c r="H185" s="115">
        <v>34.891998000000001</v>
      </c>
      <c r="I185" s="115">
        <v>40.034999999999997</v>
      </c>
      <c r="J185" s="115">
        <v>67.579002000000003</v>
      </c>
      <c r="K185" s="120"/>
      <c r="L185" s="120"/>
      <c r="M185" s="120"/>
      <c r="N185" s="115"/>
      <c r="O185" s="68"/>
      <c r="P185" s="68"/>
      <c r="Q185" s="119" t="s">
        <v>97</v>
      </c>
      <c r="R185" s="65"/>
      <c r="S185" s="47"/>
      <c r="T185" s="61">
        <f t="shared" si="58"/>
        <v>0.10180118577540201</v>
      </c>
      <c r="U185" s="61">
        <f t="shared" si="58"/>
        <v>0.11680125309579531</v>
      </c>
      <c r="V185" s="61">
        <f t="shared" si="59"/>
        <v>0.10789238419894986</v>
      </c>
      <c r="W185" s="61">
        <f t="shared" si="59"/>
        <v>0.10849265887391536</v>
      </c>
      <c r="X185" s="61">
        <f t="shared" si="59"/>
        <v>0.11030049499837052</v>
      </c>
      <c r="Y185" s="61">
        <f t="shared" si="58"/>
        <v>0.16435701480906056</v>
      </c>
      <c r="Z185" s="47">
        <f t="shared" si="58"/>
        <v>0</v>
      </c>
      <c r="AA185" s="47">
        <f t="shared" si="58"/>
        <v>0</v>
      </c>
      <c r="AB185" s="47">
        <f t="shared" si="58"/>
        <v>0</v>
      </c>
      <c r="AC185" s="47">
        <f t="shared" si="58"/>
        <v>0</v>
      </c>
      <c r="AD185" s="47">
        <f t="shared" si="58"/>
        <v>0</v>
      </c>
      <c r="AE185" s="47">
        <f t="shared" si="60"/>
        <v>0.11827416529191559</v>
      </c>
      <c r="AQ185" s="49"/>
      <c r="AR185" s="49"/>
      <c r="AS185" s="49"/>
      <c r="AT185" s="49"/>
    </row>
    <row r="186" spans="2:46" ht="15" hidden="1" customHeight="1" outlineLevel="1" x14ac:dyDescent="0.15">
      <c r="B186" s="52" t="s">
        <v>98</v>
      </c>
      <c r="C186" s="52"/>
      <c r="D186" s="52"/>
      <c r="E186" s="120"/>
      <c r="F186" s="120"/>
      <c r="G186" s="120"/>
      <c r="H186" s="120"/>
      <c r="I186" s="120"/>
      <c r="J186" s="120"/>
      <c r="K186" s="115"/>
      <c r="L186" s="115"/>
      <c r="M186" s="115"/>
      <c r="N186" s="115"/>
      <c r="O186" s="68"/>
      <c r="P186" s="68"/>
      <c r="Q186" s="119" t="s">
        <v>98</v>
      </c>
      <c r="R186" s="65"/>
      <c r="S186" s="47"/>
      <c r="T186" s="61"/>
      <c r="U186" s="61"/>
      <c r="V186" s="61"/>
      <c r="W186" s="61" t="e">
        <f>H186/(H226+H228)</f>
        <v>#DIV/0!</v>
      </c>
      <c r="X186" s="61" t="e">
        <f>I186/(I226+I228)</f>
        <v>#DIV/0!</v>
      </c>
      <c r="Y186" s="61" t="e">
        <f t="shared" ref="Y186:AD186" si="61">J186/(J226+J228)</f>
        <v>#DIV/0!</v>
      </c>
      <c r="Z186" s="47" t="e">
        <f t="shared" si="61"/>
        <v>#DIV/0!</v>
      </c>
      <c r="AA186" s="47" t="e">
        <f t="shared" si="61"/>
        <v>#DIV/0!</v>
      </c>
      <c r="AB186" s="47" t="e">
        <f t="shared" si="61"/>
        <v>#DIV/0!</v>
      </c>
      <c r="AC186" s="47" t="e">
        <f t="shared" si="61"/>
        <v>#DIV/0!</v>
      </c>
      <c r="AD186" s="47" t="e">
        <f t="shared" si="61"/>
        <v>#DIV/0!</v>
      </c>
      <c r="AE186" s="47" t="e">
        <f t="shared" si="60"/>
        <v>#DIV/0!</v>
      </c>
      <c r="AQ186" s="49"/>
      <c r="AR186" s="49"/>
      <c r="AS186" s="49"/>
      <c r="AT186" s="49"/>
    </row>
    <row r="187" spans="2:46" ht="15" hidden="1" customHeight="1" outlineLevel="1" x14ac:dyDescent="0.15">
      <c r="B187" s="52" t="s">
        <v>99</v>
      </c>
      <c r="C187" s="52"/>
      <c r="D187" s="52"/>
      <c r="E187" s="115">
        <v>1</v>
      </c>
      <c r="F187" s="115">
        <v>1.3240000000000001</v>
      </c>
      <c r="G187" s="115">
        <v>-1.1359999999999999</v>
      </c>
      <c r="H187" s="115">
        <v>-1.597</v>
      </c>
      <c r="I187" s="115">
        <v>0.82599999999999996</v>
      </c>
      <c r="J187" s="115">
        <v>3.8690000000000002</v>
      </c>
      <c r="K187" s="115"/>
      <c r="L187" s="115"/>
      <c r="M187" s="115"/>
      <c r="N187" s="115"/>
      <c r="O187" s="68"/>
      <c r="P187" s="68"/>
      <c r="Q187" s="119" t="s">
        <v>99</v>
      </c>
      <c r="R187" s="65"/>
      <c r="S187" s="47"/>
      <c r="T187" s="61"/>
      <c r="U187" s="61"/>
      <c r="V187" s="61"/>
      <c r="W187" s="61"/>
      <c r="X187" s="61"/>
      <c r="Y187" s="61"/>
      <c r="Z187" s="47"/>
      <c r="AA187" s="47"/>
      <c r="AB187" s="47"/>
      <c r="AC187" s="47"/>
      <c r="AD187" s="47"/>
      <c r="AE187" s="47" t="e">
        <f t="shared" si="60"/>
        <v>#DIV/0!</v>
      </c>
      <c r="AQ187" s="53"/>
      <c r="AR187" s="53"/>
      <c r="AS187" s="49"/>
      <c r="AT187" s="49"/>
    </row>
    <row r="188" spans="2:46" ht="15" hidden="1" customHeight="1" outlineLevel="1" x14ac:dyDescent="0.15">
      <c r="B188" s="52" t="s">
        <v>100</v>
      </c>
      <c r="C188" s="52"/>
      <c r="D188" s="52"/>
      <c r="E188" s="115">
        <v>-8.6999999999999993</v>
      </c>
      <c r="F188" s="120"/>
      <c r="G188" s="120"/>
      <c r="H188" s="120"/>
      <c r="I188" s="120"/>
      <c r="J188" s="120"/>
      <c r="K188" s="115"/>
      <c r="L188" s="115"/>
      <c r="M188" s="115"/>
      <c r="N188" s="115"/>
      <c r="O188" s="68"/>
      <c r="P188" s="68"/>
      <c r="Q188" s="119" t="s">
        <v>100</v>
      </c>
      <c r="R188" s="65"/>
      <c r="S188" s="47"/>
      <c r="T188" s="61"/>
      <c r="U188" s="61"/>
      <c r="V188" s="61"/>
      <c r="W188" s="61"/>
      <c r="X188" s="61"/>
      <c r="Y188" s="61"/>
      <c r="Z188" s="47"/>
      <c r="AA188" s="47"/>
      <c r="AB188" s="47"/>
      <c r="AC188" s="47"/>
      <c r="AD188" s="47"/>
      <c r="AE188" s="47" t="e">
        <f t="shared" si="60"/>
        <v>#DIV/0!</v>
      </c>
      <c r="AQ188" s="49"/>
      <c r="AR188" s="49"/>
      <c r="AS188" s="49"/>
      <c r="AT188" s="49"/>
    </row>
    <row r="189" spans="2:46" ht="15" hidden="1" customHeight="1" outlineLevel="1" x14ac:dyDescent="0.15">
      <c r="B189" s="52" t="s">
        <v>101</v>
      </c>
      <c r="C189" s="52"/>
      <c r="D189" s="52"/>
      <c r="E189" s="115">
        <v>-0.44</v>
      </c>
      <c r="F189" s="115">
        <v>-2.718</v>
      </c>
      <c r="G189" s="115">
        <v>-2.5209999999999999</v>
      </c>
      <c r="H189" s="115">
        <v>7.0949999999999998</v>
      </c>
      <c r="I189" s="115">
        <v>3.512</v>
      </c>
      <c r="J189" s="115">
        <v>-9.7230000000000008</v>
      </c>
      <c r="K189" s="115"/>
      <c r="L189" s="115"/>
      <c r="M189" s="115"/>
      <c r="N189" s="120"/>
      <c r="O189" s="68"/>
      <c r="P189" s="68"/>
      <c r="Q189" s="119" t="s">
        <v>101</v>
      </c>
      <c r="R189" s="63"/>
      <c r="S189" s="57"/>
      <c r="T189" s="60">
        <f t="shared" ref="T189:AD189" si="62">E189/E177</f>
        <v>-2.1825396825396825E-4</v>
      </c>
      <c r="U189" s="60">
        <f t="shared" si="62"/>
        <v>-1.3475458601883985E-3</v>
      </c>
      <c r="V189" s="60">
        <f>G189/G177</f>
        <v>-1.2492566897918732E-3</v>
      </c>
      <c r="W189" s="60">
        <f>H189/H177</f>
        <v>3.5141158989598809E-3</v>
      </c>
      <c r="X189" s="60">
        <f>I189/I177</f>
        <v>1.7386138613861386E-3</v>
      </c>
      <c r="Y189" s="60">
        <f t="shared" si="62"/>
        <v>-4.810984661058882E-3</v>
      </c>
      <c r="Z189" s="57" t="e">
        <f t="shared" si="62"/>
        <v>#DIV/0!</v>
      </c>
      <c r="AA189" s="57" t="e">
        <f t="shared" si="62"/>
        <v>#DIV/0!</v>
      </c>
      <c r="AB189" s="57" t="e">
        <f t="shared" si="62"/>
        <v>#DIV/0!</v>
      </c>
      <c r="AC189" s="57" t="e">
        <f t="shared" si="62"/>
        <v>#DIV/0!</v>
      </c>
      <c r="AD189" s="57" t="e">
        <f t="shared" si="62"/>
        <v>#DIV/0!</v>
      </c>
      <c r="AE189" s="57">
        <f t="shared" si="60"/>
        <v>-3.9555190315785044E-4</v>
      </c>
      <c r="AQ189" s="53"/>
      <c r="AR189" s="53"/>
      <c r="AS189" s="53"/>
      <c r="AT189" s="53"/>
    </row>
    <row r="190" spans="2:46" ht="15" hidden="1" customHeight="1" outlineLevel="1" x14ac:dyDescent="0.15">
      <c r="B190" s="52" t="s">
        <v>102</v>
      </c>
      <c r="C190" s="52"/>
      <c r="D190" s="52"/>
      <c r="E190" s="120"/>
      <c r="F190" s="120"/>
      <c r="G190" s="120"/>
      <c r="H190" s="120"/>
      <c r="I190" s="120"/>
      <c r="J190" s="120"/>
      <c r="K190" s="120"/>
      <c r="L190" s="120"/>
      <c r="M190" s="120"/>
      <c r="N190" s="120"/>
      <c r="O190" s="68"/>
      <c r="P190" s="68"/>
      <c r="Q190" s="119" t="s">
        <v>102</v>
      </c>
      <c r="R190" s="65"/>
      <c r="S190" s="47"/>
      <c r="T190" s="61">
        <f t="shared" ref="T190:AD190" si="63">E190/E189</f>
        <v>0</v>
      </c>
      <c r="U190" s="61">
        <f t="shared" si="63"/>
        <v>0</v>
      </c>
      <c r="V190" s="61">
        <f>G190/G189</f>
        <v>0</v>
      </c>
      <c r="W190" s="61">
        <f>H190/H189</f>
        <v>0</v>
      </c>
      <c r="X190" s="61">
        <f>I190/I189</f>
        <v>0</v>
      </c>
      <c r="Y190" s="61">
        <f t="shared" si="63"/>
        <v>0</v>
      </c>
      <c r="Z190" s="47" t="e">
        <f t="shared" si="63"/>
        <v>#DIV/0!</v>
      </c>
      <c r="AA190" s="47" t="e">
        <f t="shared" si="63"/>
        <v>#DIV/0!</v>
      </c>
      <c r="AB190" s="47" t="e">
        <f t="shared" si="63"/>
        <v>#DIV/0!</v>
      </c>
      <c r="AC190" s="47" t="e">
        <f t="shared" si="63"/>
        <v>#DIV/0!</v>
      </c>
      <c r="AD190" s="47" t="e">
        <f t="shared" si="63"/>
        <v>#DIV/0!</v>
      </c>
      <c r="AE190" s="47">
        <f t="shared" si="60"/>
        <v>0</v>
      </c>
      <c r="AQ190" s="43"/>
      <c r="AR190" s="43"/>
      <c r="AS190" s="43"/>
      <c r="AT190" s="51"/>
    </row>
    <row r="191" spans="2:46" ht="15" customHeight="1" collapsed="1" x14ac:dyDescent="0.15">
      <c r="B191" s="54" t="s">
        <v>103</v>
      </c>
      <c r="C191" s="54"/>
      <c r="D191" s="54"/>
      <c r="E191" s="117">
        <v>20.829000000000001</v>
      </c>
      <c r="F191" s="117">
        <v>20.185001</v>
      </c>
      <c r="G191" s="117">
        <v>12.728</v>
      </c>
      <c r="H191" s="117">
        <v>19.230999000000001</v>
      </c>
      <c r="I191" s="117">
        <v>10.703999</v>
      </c>
      <c r="J191" s="117">
        <v>30.994999</v>
      </c>
      <c r="K191" s="117">
        <f>K108*$AE$191</f>
        <v>31.974456856200387</v>
      </c>
      <c r="L191" s="117">
        <f>L108*$AE$191</f>
        <v>37.02025316905781</v>
      </c>
      <c r="M191" s="117">
        <f>M108*$AE$191</f>
        <v>42.862311965601748</v>
      </c>
      <c r="N191" s="117">
        <f>N108*$AE$191</f>
        <v>49.626289119278987</v>
      </c>
      <c r="O191" s="117">
        <f>O108*$AE$191</f>
        <v>57.457669892531953</v>
      </c>
      <c r="P191" s="68"/>
      <c r="Q191" s="121" t="s">
        <v>103</v>
      </c>
      <c r="R191" s="63"/>
      <c r="S191" s="57"/>
      <c r="T191" s="60">
        <f t="shared" ref="T191:Y191" si="64">E191/E108</f>
        <v>0.10523683053828223</v>
      </c>
      <c r="U191" s="60">
        <f t="shared" si="64"/>
        <v>8.744606693148925E-2</v>
      </c>
      <c r="V191" s="60">
        <f t="shared" si="64"/>
        <v>4.563822752024705E-2</v>
      </c>
      <c r="W191" s="60">
        <f t="shared" si="64"/>
        <v>5.9796581849844412E-2</v>
      </c>
      <c r="X191" s="60">
        <f t="shared" si="64"/>
        <v>2.9490605424305313E-2</v>
      </c>
      <c r="Y191" s="60">
        <f t="shared" si="64"/>
        <v>7.5382076664136252E-2</v>
      </c>
      <c r="Z191" s="57" t="e">
        <f>K191/K177</f>
        <v>#DIV/0!</v>
      </c>
      <c r="AA191" s="57" t="e">
        <f>L191/L177</f>
        <v>#DIV/0!</v>
      </c>
      <c r="AB191" s="57" t="e">
        <f>M191/M177</f>
        <v>#DIV/0!</v>
      </c>
      <c r="AC191" s="57" t="e">
        <f>N191/N177</f>
        <v>#DIV/0!</v>
      </c>
      <c r="AD191" s="57" t="e">
        <f>O191/O177</f>
        <v>#DIV/0!</v>
      </c>
      <c r="AE191" s="57">
        <f t="shared" si="60"/>
        <v>6.7165064821384082E-2</v>
      </c>
      <c r="AQ191" s="53"/>
      <c r="AR191" s="53"/>
      <c r="AS191" s="53"/>
      <c r="AT191" s="49"/>
    </row>
    <row r="192" spans="2:46" ht="15" hidden="1" customHeight="1" outlineLevel="1" x14ac:dyDescent="0.15">
      <c r="B192" s="55" t="s">
        <v>104</v>
      </c>
      <c r="C192" s="55"/>
      <c r="D192" s="55"/>
      <c r="E192" s="115">
        <v>-4.8979999999999997</v>
      </c>
      <c r="F192" s="115">
        <v>-17.966000000000001</v>
      </c>
      <c r="G192" s="115">
        <v>-11.467000000000001</v>
      </c>
      <c r="H192" s="115">
        <v>-2.456</v>
      </c>
      <c r="I192" s="115">
        <v>-22.631001000000001</v>
      </c>
      <c r="J192" s="115">
        <v>-9.2210000000000001</v>
      </c>
      <c r="K192" s="115"/>
      <c r="L192" s="115"/>
      <c r="M192" s="115"/>
      <c r="N192" s="115"/>
      <c r="O192" s="68"/>
      <c r="P192" s="68"/>
      <c r="Q192" s="122" t="s">
        <v>104</v>
      </c>
      <c r="R192" s="65"/>
      <c r="S192" s="47"/>
      <c r="T192" s="47"/>
      <c r="U192" s="47"/>
      <c r="V192" s="47"/>
      <c r="W192" s="47"/>
      <c r="X192" s="47"/>
      <c r="Y192" s="47"/>
      <c r="Z192" s="47"/>
      <c r="AA192" s="47"/>
      <c r="AB192" s="47"/>
      <c r="AE192" s="47" t="e">
        <f t="shared" si="60"/>
        <v>#DIV/0!</v>
      </c>
      <c r="AQ192" s="53"/>
      <c r="AR192" s="53"/>
      <c r="AS192" s="53"/>
      <c r="AT192" s="49"/>
    </row>
    <row r="193" spans="2:46" ht="15" hidden="1" customHeight="1" outlineLevel="1" x14ac:dyDescent="0.15">
      <c r="B193" s="55" t="s">
        <v>105</v>
      </c>
      <c r="C193" s="55"/>
      <c r="D193" s="55"/>
      <c r="E193" s="115">
        <v>-15.664999999999999</v>
      </c>
      <c r="F193" s="115">
        <v>-2.3290000000000002</v>
      </c>
      <c r="G193" s="115">
        <v>-6.0119999999999996</v>
      </c>
      <c r="H193" s="115">
        <v>-4.97</v>
      </c>
      <c r="I193" s="115">
        <v>-5.2999999999999999E-2</v>
      </c>
      <c r="J193" s="115">
        <v>-2.1070000000000002</v>
      </c>
      <c r="K193" s="115"/>
      <c r="L193" s="115"/>
      <c r="M193" s="115"/>
      <c r="N193" s="115"/>
      <c r="O193" s="68"/>
      <c r="P193" s="68"/>
      <c r="Q193" s="122" t="s">
        <v>105</v>
      </c>
      <c r="R193" s="65"/>
      <c r="S193" s="47"/>
      <c r="T193" s="47"/>
      <c r="U193" s="47"/>
      <c r="V193" s="47"/>
      <c r="W193" s="47"/>
      <c r="X193" s="47"/>
      <c r="Y193" s="47"/>
      <c r="Z193" s="47"/>
      <c r="AA193" s="47"/>
      <c r="AB193" s="47"/>
      <c r="AE193" s="47" t="e">
        <f t="shared" si="60"/>
        <v>#DIV/0!</v>
      </c>
      <c r="AQ193" s="53"/>
      <c r="AR193" s="53"/>
      <c r="AS193" s="53"/>
      <c r="AT193" s="49"/>
    </row>
    <row r="194" spans="2:46" ht="15" hidden="1" customHeight="1" outlineLevel="1" x14ac:dyDescent="0.15">
      <c r="B194" s="55" t="s">
        <v>61</v>
      </c>
      <c r="C194" s="55"/>
      <c r="D194" s="55"/>
      <c r="E194" s="120"/>
      <c r="F194" s="120"/>
      <c r="G194" s="120"/>
      <c r="H194" s="120"/>
      <c r="I194" s="120"/>
      <c r="J194" s="120"/>
      <c r="K194" s="115"/>
      <c r="L194" s="115"/>
      <c r="M194" s="120"/>
      <c r="N194" s="120"/>
      <c r="O194" s="68"/>
      <c r="P194" s="68"/>
      <c r="Q194" s="122" t="s">
        <v>61</v>
      </c>
      <c r="R194" s="65"/>
      <c r="S194" s="47"/>
      <c r="T194" s="47"/>
      <c r="U194" s="47"/>
      <c r="V194" s="47"/>
      <c r="W194" s="47"/>
      <c r="X194" s="47"/>
      <c r="Y194" s="47"/>
      <c r="Z194" s="47"/>
      <c r="AA194" s="47"/>
      <c r="AB194" s="47"/>
      <c r="AE194" s="47"/>
      <c r="AQ194" s="42"/>
      <c r="AR194" s="42"/>
      <c r="AS194" s="42"/>
      <c r="AT194" s="42"/>
    </row>
    <row r="195" spans="2:46" ht="15" hidden="1" customHeight="1" outlineLevel="1" x14ac:dyDescent="0.15">
      <c r="B195" s="55" t="s">
        <v>68</v>
      </c>
      <c r="C195" s="55"/>
      <c r="D195" s="55"/>
      <c r="E195" s="115">
        <v>-3.2000000000000001E-2</v>
      </c>
      <c r="F195" s="115">
        <v>-0.38900000000000001</v>
      </c>
      <c r="G195" s="115">
        <v>-1.0760000000000001</v>
      </c>
      <c r="H195" s="115">
        <v>3.5150000000000001</v>
      </c>
      <c r="I195" s="115">
        <v>-0.45400000000000001</v>
      </c>
      <c r="J195" s="115">
        <v>-1.22</v>
      </c>
      <c r="K195" s="115"/>
      <c r="L195" s="115"/>
      <c r="M195" s="115"/>
      <c r="N195" s="115"/>
      <c r="O195" s="68"/>
      <c r="P195" s="68"/>
      <c r="Q195" s="122" t="s">
        <v>68</v>
      </c>
      <c r="R195" s="68"/>
      <c r="AQ195" s="53"/>
      <c r="AR195" s="53"/>
      <c r="AS195" s="53"/>
      <c r="AT195" s="53"/>
    </row>
    <row r="196" spans="2:46" ht="15" hidden="1" customHeight="1" outlineLevel="1" x14ac:dyDescent="0.15">
      <c r="B196" s="55" t="s">
        <v>106</v>
      </c>
      <c r="C196" s="55"/>
      <c r="D196" s="55"/>
      <c r="E196" s="115">
        <v>9.3219999999999992</v>
      </c>
      <c r="F196" s="115">
        <v>5.1260000000000003</v>
      </c>
      <c r="G196" s="115">
        <v>0.71499999999999997</v>
      </c>
      <c r="H196" s="115">
        <v>1.4259999999999999</v>
      </c>
      <c r="I196" s="115">
        <v>1.4850000000000001</v>
      </c>
      <c r="J196" s="115">
        <v>9.6959999999999997</v>
      </c>
      <c r="K196" s="115"/>
      <c r="L196" s="115"/>
      <c r="M196" s="115"/>
      <c r="N196" s="115"/>
      <c r="O196" s="68"/>
      <c r="P196" s="68"/>
      <c r="Q196" s="122" t="s">
        <v>106</v>
      </c>
      <c r="R196" s="68"/>
      <c r="AQ196" s="53"/>
      <c r="AR196" s="53"/>
      <c r="AS196" s="53"/>
      <c r="AT196" s="53"/>
    </row>
    <row r="197" spans="2:46" ht="15" hidden="1" customHeight="1" outlineLevel="1" x14ac:dyDescent="0.15">
      <c r="B197" s="55" t="s">
        <v>107</v>
      </c>
      <c r="C197" s="55"/>
      <c r="D197" s="55"/>
      <c r="E197" s="115">
        <v>46.591000000000001</v>
      </c>
      <c r="F197" s="115">
        <v>30.927</v>
      </c>
      <c r="G197" s="115">
        <v>28.059999000000001</v>
      </c>
      <c r="H197" s="115">
        <v>24.725000000000001</v>
      </c>
      <c r="I197" s="115">
        <v>29.83</v>
      </c>
      <c r="J197" s="115">
        <v>17.902999999999999</v>
      </c>
      <c r="K197" s="115"/>
      <c r="L197" s="115"/>
      <c r="M197" s="115"/>
      <c r="N197" s="115"/>
      <c r="O197" s="68"/>
      <c r="P197" s="68"/>
      <c r="Q197" s="122" t="s">
        <v>107</v>
      </c>
      <c r="R197" s="68"/>
      <c r="AQ197" s="53"/>
      <c r="AR197" s="53"/>
      <c r="AS197" s="53"/>
      <c r="AT197" s="53"/>
    </row>
    <row r="198" spans="2:46" ht="15" hidden="1" customHeight="1" outlineLevel="1" x14ac:dyDescent="0.15">
      <c r="B198" s="55" t="s">
        <v>108</v>
      </c>
      <c r="C198" s="55"/>
      <c r="D198" s="55"/>
      <c r="E198" s="120"/>
      <c r="F198" s="120"/>
      <c r="G198" s="120"/>
      <c r="H198" s="120"/>
      <c r="I198" s="120"/>
      <c r="J198" s="120"/>
      <c r="K198" s="120"/>
      <c r="L198" s="120"/>
      <c r="M198" s="120"/>
      <c r="N198" s="120"/>
      <c r="O198" s="68"/>
      <c r="P198" s="68"/>
      <c r="Q198" s="122" t="s">
        <v>108</v>
      </c>
      <c r="R198" s="68"/>
      <c r="AQ198" s="43"/>
      <c r="AR198" s="43"/>
      <c r="AS198" s="43"/>
      <c r="AT198" s="43"/>
    </row>
    <row r="199" spans="2:46" ht="15" hidden="1" customHeight="1" outlineLevel="1" x14ac:dyDescent="0.15">
      <c r="B199" s="55" t="s">
        <v>74</v>
      </c>
      <c r="C199" s="55"/>
      <c r="D199" s="55"/>
      <c r="E199" s="120"/>
      <c r="F199" s="120"/>
      <c r="G199" s="120"/>
      <c r="H199" s="115">
        <v>-0.501</v>
      </c>
      <c r="I199" s="115">
        <v>7.343</v>
      </c>
      <c r="J199" s="115">
        <v>1.4550000000000001</v>
      </c>
      <c r="K199" s="115"/>
      <c r="L199" s="115"/>
      <c r="M199" s="115"/>
      <c r="N199" s="115"/>
      <c r="O199" s="68"/>
      <c r="P199" s="68"/>
      <c r="Q199" s="122" t="s">
        <v>74</v>
      </c>
      <c r="R199" s="68"/>
      <c r="AQ199" s="49"/>
      <c r="AR199" s="49"/>
      <c r="AS199" s="49"/>
      <c r="AT199" s="49"/>
    </row>
    <row r="200" spans="2:46" ht="15" customHeight="1" x14ac:dyDescent="0.15">
      <c r="E200" s="68"/>
      <c r="F200" s="68"/>
      <c r="G200" s="68"/>
      <c r="H200" s="68"/>
      <c r="I200" s="68"/>
      <c r="J200" s="68"/>
      <c r="K200" s="68"/>
      <c r="L200" s="68"/>
      <c r="M200" s="68"/>
      <c r="N200" s="68"/>
      <c r="O200" s="68"/>
      <c r="P200" s="68"/>
      <c r="Q200" s="68"/>
      <c r="R200" s="68"/>
      <c r="AQ200" s="49"/>
      <c r="AR200" s="49"/>
      <c r="AS200" s="49"/>
      <c r="AT200" s="49"/>
    </row>
    <row r="201" spans="2:46" ht="15" customHeight="1" x14ac:dyDescent="0.15">
      <c r="E201" s="68"/>
      <c r="F201" s="68"/>
      <c r="G201" s="68"/>
      <c r="H201" s="68"/>
      <c r="I201" s="68"/>
      <c r="J201" s="68"/>
      <c r="K201" s="68"/>
      <c r="L201" s="68"/>
      <c r="M201" s="68"/>
      <c r="N201" s="68"/>
      <c r="O201" s="68"/>
      <c r="P201" s="68"/>
      <c r="Q201" s="68"/>
      <c r="R201" s="68"/>
      <c r="AQ201" s="49"/>
      <c r="AR201" s="49"/>
      <c r="AS201" s="49"/>
      <c r="AT201" s="49"/>
    </row>
    <row r="202" spans="2:46" ht="15" customHeight="1" x14ac:dyDescent="0.15">
      <c r="E202" s="68"/>
      <c r="F202" s="68"/>
      <c r="G202" s="68"/>
      <c r="H202" s="68"/>
      <c r="I202" s="68"/>
      <c r="J202" s="68"/>
      <c r="K202" s="68"/>
      <c r="L202" s="68"/>
      <c r="M202" s="68"/>
      <c r="N202" s="68"/>
      <c r="O202" s="68"/>
      <c r="P202" s="68"/>
      <c r="Q202" s="68"/>
      <c r="R202" s="68"/>
      <c r="AQ202" s="41"/>
      <c r="AR202" s="49"/>
      <c r="AS202" s="49"/>
      <c r="AT202" s="41"/>
    </row>
    <row r="203" spans="2:46" ht="15" customHeight="1" x14ac:dyDescent="0.15">
      <c r="E203" s="68"/>
      <c r="F203" s="68"/>
      <c r="G203" s="68"/>
      <c r="H203" s="68"/>
      <c r="I203" s="68"/>
      <c r="J203" s="68"/>
      <c r="K203" s="68"/>
      <c r="L203" s="68"/>
      <c r="M203" s="68"/>
      <c r="N203" s="68"/>
      <c r="O203" s="68"/>
      <c r="P203" s="68"/>
      <c r="Q203" s="68"/>
      <c r="R203" s="68"/>
      <c r="AQ203" s="41"/>
      <c r="AR203" s="41"/>
      <c r="AS203" s="41"/>
      <c r="AT203" s="41"/>
    </row>
    <row r="204" spans="2:46" ht="15" customHeight="1" x14ac:dyDescent="0.15">
      <c r="E204" s="68"/>
      <c r="F204" s="68"/>
      <c r="G204" s="68"/>
      <c r="H204" s="68"/>
      <c r="I204" s="68"/>
      <c r="J204" s="68"/>
      <c r="K204" s="68"/>
      <c r="L204" s="68"/>
      <c r="M204" s="68"/>
      <c r="N204" s="68"/>
      <c r="O204" s="68"/>
      <c r="P204" s="68"/>
      <c r="Q204" s="68"/>
      <c r="R204" s="68"/>
    </row>
    <row r="205" spans="2:46" ht="15" customHeight="1" x14ac:dyDescent="0.15">
      <c r="E205" s="68"/>
      <c r="F205" s="68"/>
      <c r="G205" s="68"/>
      <c r="H205" s="68"/>
      <c r="I205" s="68"/>
      <c r="J205" s="68"/>
      <c r="K205" s="120"/>
      <c r="L205" s="120"/>
      <c r="M205" s="120"/>
      <c r="N205" s="115"/>
      <c r="O205" s="120"/>
      <c r="P205" s="115"/>
      <c r="Q205" s="115"/>
      <c r="R205" s="115"/>
      <c r="S205" s="49"/>
      <c r="T205" s="51"/>
      <c r="U205" s="49"/>
      <c r="V205" s="49"/>
      <c r="W205" s="43"/>
      <c r="X205" s="43"/>
      <c r="Y205" s="43"/>
      <c r="Z205" s="49"/>
      <c r="AA205" s="49"/>
      <c r="AB205" s="49"/>
      <c r="AC205" s="53"/>
      <c r="AD205" s="49"/>
      <c r="AE205" s="53"/>
      <c r="AF205" s="43"/>
      <c r="AG205" s="53"/>
      <c r="AH205" s="53"/>
      <c r="AI205" s="53"/>
      <c r="AJ205" s="42"/>
      <c r="AK205" s="53"/>
      <c r="AL205" s="53"/>
      <c r="AM205" s="53"/>
      <c r="AN205" s="43"/>
      <c r="AO205" s="49"/>
      <c r="AP205" s="49"/>
      <c r="AQ205" s="49"/>
      <c r="AR205" s="41"/>
      <c r="AS205" s="41"/>
    </row>
    <row r="206" spans="2:46" ht="15" customHeight="1" x14ac:dyDescent="0.15">
      <c r="E206" s="112"/>
      <c r="F206" s="112"/>
      <c r="G206" s="115"/>
      <c r="H206" s="115"/>
      <c r="I206" s="115"/>
      <c r="J206" s="112"/>
      <c r="K206" s="120"/>
      <c r="L206" s="120"/>
      <c r="M206" s="115"/>
      <c r="N206" s="115"/>
      <c r="O206" s="120"/>
      <c r="P206" s="115"/>
      <c r="Q206" s="115"/>
      <c r="R206" s="115"/>
      <c r="S206" s="49"/>
      <c r="T206" s="51"/>
      <c r="U206" s="49"/>
      <c r="V206" s="49"/>
      <c r="W206" s="43"/>
      <c r="X206" s="43"/>
      <c r="Y206" s="43"/>
      <c r="Z206" s="49"/>
      <c r="AA206" s="49"/>
      <c r="AB206" s="49"/>
      <c r="AC206" s="49"/>
      <c r="AD206" s="49"/>
      <c r="AE206" s="53"/>
      <c r="AF206" s="43"/>
      <c r="AG206" s="53"/>
      <c r="AH206" s="53"/>
      <c r="AI206" s="53"/>
      <c r="AJ206" s="42"/>
      <c r="AK206" s="53"/>
      <c r="AL206" s="53"/>
      <c r="AM206" s="53"/>
      <c r="AN206" s="43"/>
      <c r="AO206" s="49"/>
      <c r="AP206" s="49"/>
      <c r="AQ206" s="49"/>
      <c r="AR206" s="41"/>
      <c r="AS206" s="49"/>
    </row>
    <row r="207" spans="2:46" ht="15" customHeight="1" x14ac:dyDescent="0.15">
      <c r="E207" s="112"/>
      <c r="F207" s="112"/>
      <c r="G207" s="115"/>
      <c r="H207" s="115"/>
      <c r="I207" s="115"/>
      <c r="J207" s="112"/>
      <c r="K207" s="120"/>
      <c r="L207" s="120"/>
      <c r="M207" s="115"/>
      <c r="N207" s="115"/>
      <c r="O207" s="115"/>
      <c r="P207" s="115"/>
      <c r="Q207" s="115"/>
      <c r="R207" s="115"/>
      <c r="S207" s="49"/>
      <c r="T207" s="43"/>
      <c r="U207" s="53"/>
      <c r="V207" s="53"/>
      <c r="W207" s="43"/>
      <c r="X207" s="43"/>
      <c r="Y207" s="43"/>
      <c r="Z207" s="49"/>
      <c r="AA207" s="49"/>
      <c r="AB207" s="49"/>
      <c r="AC207" s="49"/>
      <c r="AD207" s="49"/>
      <c r="AE207" s="49"/>
      <c r="AF207" s="43"/>
      <c r="AG207" s="53"/>
      <c r="AH207" s="53"/>
      <c r="AI207" s="53"/>
      <c r="AJ207" s="42"/>
      <c r="AK207" s="53"/>
      <c r="AL207" s="53"/>
      <c r="AM207" s="53"/>
      <c r="AN207" s="43"/>
      <c r="AO207" s="49"/>
      <c r="AP207" s="49"/>
      <c r="AQ207" s="49"/>
      <c r="AR207" s="41"/>
      <c r="AS207" s="49"/>
    </row>
    <row r="208" spans="2:46" ht="15" customHeight="1" x14ac:dyDescent="0.15">
      <c r="E208" s="43"/>
      <c r="F208" s="43"/>
      <c r="G208" s="49"/>
      <c r="H208" s="49"/>
      <c r="I208" s="49"/>
      <c r="J208" s="43"/>
      <c r="K208" s="53"/>
      <c r="L208" s="53"/>
      <c r="M208" s="49"/>
      <c r="N208" s="49"/>
      <c r="O208" s="49"/>
      <c r="P208" s="49"/>
      <c r="Q208" s="49"/>
      <c r="R208" s="49"/>
      <c r="S208" s="49"/>
      <c r="T208" s="43"/>
      <c r="U208" s="53"/>
      <c r="V208" s="53"/>
      <c r="W208" s="43"/>
      <c r="X208" s="43"/>
      <c r="Y208" s="43"/>
      <c r="Z208" s="49"/>
      <c r="AA208" s="49"/>
      <c r="AB208" s="49"/>
      <c r="AC208" s="49"/>
      <c r="AD208" s="49"/>
      <c r="AE208" s="49"/>
      <c r="AF208" s="43"/>
      <c r="AG208" s="53"/>
      <c r="AH208" s="53"/>
      <c r="AI208" s="53"/>
      <c r="AJ208" s="42"/>
      <c r="AK208" s="53"/>
      <c r="AL208" s="53"/>
      <c r="AM208" s="53"/>
      <c r="AN208" s="43"/>
      <c r="AO208" s="49"/>
      <c r="AP208" s="49"/>
      <c r="AQ208" s="49"/>
      <c r="AR208" s="49"/>
      <c r="AS208" s="49"/>
    </row>
    <row r="209" spans="5:45" ht="15" customHeight="1" x14ac:dyDescent="0.15">
      <c r="E209" s="43"/>
      <c r="F209" s="43"/>
      <c r="G209" s="49"/>
      <c r="H209" s="49"/>
      <c r="I209" s="49"/>
      <c r="J209" s="43"/>
      <c r="K209" s="53"/>
      <c r="L209" s="53"/>
      <c r="M209" s="49"/>
      <c r="N209" s="49"/>
      <c r="O209" s="49"/>
      <c r="P209" s="49"/>
      <c r="Q209" s="49"/>
      <c r="R209" s="49"/>
      <c r="S209" s="49"/>
      <c r="T209" s="43"/>
      <c r="U209" s="53"/>
      <c r="V209" s="53"/>
      <c r="W209" s="43"/>
      <c r="X209" s="43"/>
      <c r="Y209" s="43"/>
      <c r="Z209" s="49"/>
      <c r="AA209" s="49"/>
      <c r="AB209" s="49"/>
      <c r="AC209" s="49"/>
      <c r="AD209" s="49"/>
      <c r="AE209" s="49"/>
      <c r="AF209" s="43"/>
      <c r="AG209" s="53"/>
      <c r="AH209" s="53"/>
      <c r="AI209" s="53"/>
      <c r="AJ209" s="42"/>
      <c r="AK209" s="53"/>
      <c r="AL209" s="53"/>
      <c r="AM209" s="53"/>
      <c r="AN209" s="43"/>
      <c r="AO209" s="49"/>
      <c r="AP209" s="49"/>
      <c r="AQ209" s="49"/>
      <c r="AR209" s="41"/>
      <c r="AS209" s="49"/>
    </row>
    <row r="210" spans="5:45" ht="15" customHeight="1" x14ac:dyDescent="0.15">
      <c r="E210" s="43"/>
      <c r="F210" s="43"/>
      <c r="G210" s="49"/>
      <c r="H210" s="49"/>
      <c r="I210" s="49"/>
      <c r="J210" s="43"/>
      <c r="K210" s="53"/>
      <c r="L210" s="53"/>
      <c r="M210" s="49"/>
      <c r="N210" s="49"/>
      <c r="O210" s="49"/>
      <c r="P210" s="49"/>
      <c r="Q210" s="49"/>
      <c r="R210" s="49"/>
      <c r="S210" s="49"/>
      <c r="T210" s="43"/>
      <c r="U210" s="53"/>
      <c r="V210" s="53"/>
      <c r="W210" s="43"/>
      <c r="X210" s="43"/>
      <c r="Y210" s="43"/>
      <c r="Z210" s="49"/>
      <c r="AA210" s="49"/>
      <c r="AB210" s="49"/>
      <c r="AC210" s="49"/>
      <c r="AD210" s="49"/>
      <c r="AE210" s="49"/>
      <c r="AF210" s="43"/>
      <c r="AG210" s="53"/>
      <c r="AH210" s="53"/>
      <c r="AI210" s="53"/>
      <c r="AJ210" s="42"/>
      <c r="AK210" s="53"/>
      <c r="AL210" s="53"/>
      <c r="AM210" s="53"/>
      <c r="AN210" s="43"/>
      <c r="AO210" s="49"/>
      <c r="AP210" s="49"/>
      <c r="AQ210" s="49"/>
      <c r="AR210" s="49"/>
      <c r="AS210" s="41"/>
    </row>
  </sheetData>
  <sortState xmlns:xlrd2="http://schemas.microsoft.com/office/spreadsheetml/2017/richdata2" ref="S159:AH164">
    <sortCondition ref="S159:S164"/>
  </sortState>
  <mergeCells count="26">
    <mergeCell ref="B9:D9"/>
    <mergeCell ref="Q29:S29"/>
    <mergeCell ref="Q107:S107"/>
    <mergeCell ref="Q176:S176"/>
    <mergeCell ref="Q132:S132"/>
    <mergeCell ref="C73:G73"/>
    <mergeCell ref="K73:O73"/>
    <mergeCell ref="C74:G74"/>
    <mergeCell ref="K74:O74"/>
    <mergeCell ref="B62:O62"/>
    <mergeCell ref="C64:G64"/>
    <mergeCell ref="K64:O64"/>
    <mergeCell ref="C65:G65"/>
    <mergeCell ref="K65:O65"/>
    <mergeCell ref="Q84:S84"/>
    <mergeCell ref="C96:G96"/>
    <mergeCell ref="K96:O96"/>
    <mergeCell ref="B84:O84"/>
    <mergeCell ref="Q141:S141"/>
    <mergeCell ref="B16:D16"/>
    <mergeCell ref="C86:G86"/>
    <mergeCell ref="K86:O86"/>
    <mergeCell ref="C87:G87"/>
    <mergeCell ref="K87:O87"/>
    <mergeCell ref="C95:G95"/>
    <mergeCell ref="K95:O95"/>
  </mergeCells>
  <hyperlinks>
    <hyperlink ref="J109" r:id="rId1" display="https://my.apps.factset.com/viewer/?_app_id=central_doc_viewer&amp;_dd2=%26f%3Dsld%26c%3Dtrue%26os%3D111111%26oe%3D111117&amp;_doc_docfn=U2FsdGVkX19JP69hgSfMrfbfsoveXxQGCPQoCbxybBx29s54h3aJ/j+6Cs7biqJGVRA5wql8WOFydfpgaZhbMNSvLXaiSOp9n23snEIu5Cc=&amp;center_on_screen=true&amp;float_window=true&amp;height=800&amp;positioning_strategy=center_on_screen&amp;width=950" xr:uid="{00000000-0004-0000-0000-00000A000000}"/>
    <hyperlink ref="I109" r:id="rId2" display="https://my.apps.factset.com/viewer/?_app_id=central_doc_viewer&amp;_dd2=%26f%3Dsld%26c%3Dtrue%26os%3D111302%26oe%3D111308&amp;_doc_docfn=U2FsdGVkX19HiK6FC0g5gf/U26KjrDTABvGMH11feTcX3DPEiZZH8ccPIRs59Tv08qxqie2mCHKr4gdLx/a0hHOFEmYkPms5Q3aQBqi5u1k=&amp;center_on_screen=true&amp;float_window=true&amp;height=800&amp;positioning_strategy=center_on_screen&amp;width=950" xr:uid="{00000000-0004-0000-0000-00000B000000}"/>
    <hyperlink ref="H109" r:id="rId3" display="https://my.apps.factset.com/viewer/?_app_id=central_doc_viewer&amp;_dd2=%26f%3Dsld%26c%3Dtrue%26os%3D111493%26oe%3D111499&amp;_doc_docfn=U2FsdGVkX1+bHMu8XhTcnx9zPNiJP4wdGHonKY1X+rcLrDVlHdaTKL1yVql+Ric7oiFCmlmceKlXzswJ1VVnBljY53phAUbkB+pl7VH8dd8=&amp;center_on_screen=true&amp;float_window=true&amp;height=800&amp;positioning_strategy=center_on_screen&amp;width=950" xr:uid="{00000000-0004-0000-0000-00000C000000}"/>
    <hyperlink ref="G109" r:id="rId4" display="https://my.apps.factset.com/viewer/?_app_id=central_doc_viewer&amp;_dd2=%26f%3Dsld%26c%3Dtrue%26os%3D162537%26oe%3D162543&amp;_doc_docfn=U2FsdGVkX19GYbd1HBtRWBEoQD42Nfi5b+QbJhLoKXMK5OPp7y7ZR5Owb5AdelHCkhj209O56V74uCF2XKf4QuIOWCRRa6OhCjL0PETrn0w=&amp;center_on_screen=true&amp;float_window=true&amp;height=800&amp;positioning_strategy=center_on_screen&amp;width=950" xr:uid="{00000000-0004-0000-0000-00000D000000}"/>
    <hyperlink ref="F109" r:id="rId5" display="https://my.apps.factset.com/viewer/?_app_id=central_doc_viewer&amp;_dd2=%26f%3Dsld%26c%3Dtrue%26os%3D107924%26oe%3D107930&amp;_doc_docfn=U2FsdGVkX1/CsC2tBWx4vxKf5Eu1RvRVEXxtEWmR1Rxoeoqk5UddW7htNCaBSDfEk9A1cfxBkQZs8MRoc+Q0pjwpgsq1iXoDLqZ+dnGx+5I=&amp;center_on_screen=true&amp;float_window=true&amp;height=800&amp;positioning_strategy=center_on_screen&amp;width=950" xr:uid="{00000000-0004-0000-0000-00000E000000}"/>
    <hyperlink ref="E109" r:id="rId6" display="https://my.apps.factset.com/viewer/?_app_id=central_doc_viewer&amp;_dd2=%26f%3Dsld%26c%3Dtrue%26os%3D45910%26oe%3D45916&amp;_doc_docfn=U2FsdGVkX18n9quD6UCWnGww/29Btpl8A8l/Q1uZAMsGtAR9MZI9IfX9C/D0osl/xzUlldIL57cJOAbnEt4tEPIxKFVwTLBzYktXctPWdIc=&amp;center_on_screen=true&amp;float_window=true&amp;height=800&amp;positioning_strategy=center_on_screen&amp;width=950" xr:uid="{00000000-0004-0000-0000-00000F000000}"/>
    <hyperlink ref="J110" r:id="rId7" display="https://my.apps.factset.com/viewer/?_app_id=central_doc_viewer&amp;_dd2=%26f%3Dsld%26c%3Dtrue%26os%3D111781%26oe%3D111788&amp;_doc_docfn=U2FsdGVkX18gFwi5czL4uVg5lCGZ1hc2+pAlZ3yGPcKMFpf6yfaVA5Z1iRrq3Af/evBVQxX+/zci+D1gc3dt/QZPpq6JuskJ+7lqFp4klUA=&amp;center_on_screen=true&amp;float_window=true&amp;height=800&amp;positioning_strategy=center_on_screen&amp;width=950" xr:uid="{00000000-0004-0000-0000-000014000000}"/>
    <hyperlink ref="I110" r:id="rId8" display="https://my.apps.factset.com/viewer/?_app_id=central_doc_viewer&amp;_dd2=%26f%3Dsld%26c%3Dtrue%26os%3D111972%26oe%3D111979&amp;_doc_docfn=U2FsdGVkX1+nVngWoeivRJRGeXhC33sLezFKf0cQ79+92fta22CKGjjB/p93eBFn3Bqmqq+7STJSqHSTaMuYp+AJ6HZXlyexPPWC/mpPAUc=&amp;center_on_screen=true&amp;float_window=true&amp;height=800&amp;positioning_strategy=center_on_screen&amp;width=950" xr:uid="{00000000-0004-0000-0000-000015000000}"/>
    <hyperlink ref="H110" r:id="rId9" display="https://my.apps.factset.com/viewer/?_app_id=central_doc_viewer&amp;_dd2=%26f%3Dsld%26c%3Dtrue%26os%3D112163%26oe%3D112170&amp;_doc_docfn=U2FsdGVkX19rPoMPcXrq2+/r17aATofTDRpkQLQQgsFyhJqJNO74A/Y3BnKDEHoWPmk8jo62qIEXqYYBf7iNzil2liP9eI0tc9svQO9y/Co=&amp;center_on_screen=true&amp;float_window=true&amp;height=800&amp;positioning_strategy=center_on_screen&amp;width=950" xr:uid="{00000000-0004-0000-0000-000016000000}"/>
    <hyperlink ref="G110" r:id="rId10" display="https://my.apps.factset.com/viewer/?_app_id=central_doc_viewer&amp;_dd2=%26f%3Dsld%26c%3Dtrue%26os%3D163207%26oe%3D163214&amp;_doc_docfn=U2FsdGVkX19Ms9vk+F6bf64XCHj+8nxi6SI+n0F3zTNDYS35Nld22fgK6/ecfbG9NfLVybQvNX23xArTd7VUuLszDAJrOP+jvEC5y7w8NTQ=&amp;center_on_screen=true&amp;float_window=true&amp;height=800&amp;positioning_strategy=center_on_screen&amp;width=950" xr:uid="{00000000-0004-0000-0000-000017000000}"/>
    <hyperlink ref="F110" r:id="rId11" display="https://my.apps.factset.com/viewer/?_app_id=central_doc_viewer&amp;_dd2=%26f%3Dsld%26c%3Dtrue%26os%3D108594%26oe%3D108601&amp;_doc_docfn=U2FsdGVkX19vW0ygNgharwnrSUYS5rBEE/FqNzqx/ZZ9kAnmjsima2VQlmiU2Qyn20m3bkWjGaaVRydneRmh7UcWDfTTDpx08Pgoj7522io=&amp;center_on_screen=true&amp;float_window=true&amp;height=800&amp;positioning_strategy=center_on_screen&amp;width=950" xr:uid="{00000000-0004-0000-0000-000018000000}"/>
    <hyperlink ref="E110" r:id="rId12" display="https://my.apps.factset.com/viewer/?_app_id=central_doc_viewer&amp;_dd2=%26f%3Dsld%26c%3Dtrue%26os%3D46636%26oe%3D46643&amp;_doc_docfn=U2FsdGVkX18XbK2hK88xAfGFYOaVL9jllO8BEX9lGHW6KsHejWlfZtNCmNrHDyV2jZYbs/v9MQxK6VVA2qK2KtGkl56lOI6o/QP62N88A34=&amp;center_on_screen=true&amp;float_window=true&amp;height=800&amp;positioning_strategy=center_on_screen&amp;width=950" xr:uid="{00000000-0004-0000-0000-000019000000}"/>
    <hyperlink ref="J111" r:id="rId13" display="https://my.apps.factset.com/viewer/?_app_id=central_doc_viewer&amp;_dd2=%26f%3Dsld%26c%3Dtrue%26os%3D114976%26oe%3D114983&amp;_doc_docfn=U2FsdGVkX1+NhsWVzpKNKFBdffomJ4tVSNPWNbn+K8wPsVbNWf3RZZJkVYCyopwAXo/Cwmf0/hG08lpi7n7V4RAuHrnJ/qf/eOmEmcZNHMo=&amp;center_on_screen=true&amp;float_window=true&amp;height=800&amp;positioning_strategy=center_on_screen&amp;width=950" xr:uid="{00000000-0004-0000-0000-00001E000000}"/>
    <hyperlink ref="I111" r:id="rId14" display="https://my.apps.factset.com/viewer/?_app_id=central_doc_viewer&amp;_dd2=%26f%3Dsld%26c%3Dtrue%26os%3D115173%26oe%3D115180&amp;_doc_docfn=U2FsdGVkX1+FepWPINxMKzsE1XmhpcaxdlxkMS7K2AflDueNtbK6a9Ga+tXnHkabg1INl1zQYXKa/dKJo2/XNkOH7adpCroKaNSY1oQLtR8=&amp;center_on_screen=true&amp;float_window=true&amp;height=800&amp;positioning_strategy=center_on_screen&amp;width=950" xr:uid="{00000000-0004-0000-0000-00001F000000}"/>
    <hyperlink ref="H111" r:id="rId15" display="https://my.apps.factset.com/viewer/?_app_id=central_doc_viewer&amp;_dd2=%26f%3Dsld%26c%3Dtrue%26os%3D115370%26oe%3D115377&amp;_doc_docfn=U2FsdGVkX19mi/hHmgzeWGitjatpGZdcwKa1SkHevdxp+nh0IZ1waEQmZLXrXpTgADBpin9iau2i2dpR3/CtUfB6cX2576VQOAr4oWO33iA=&amp;center_on_screen=true&amp;float_window=true&amp;height=800&amp;positioning_strategy=center_on_screen&amp;width=950" xr:uid="{00000000-0004-0000-0000-000020000000}"/>
    <hyperlink ref="G111" r:id="rId16" display="https://my.apps.factset.com/viewer/?_app_id=central_doc_viewer&amp;_dd2=%26f%3Dsld%26c%3Dtrue%26os%3D166414%26oe%3D166421&amp;_doc_docfn=U2FsdGVkX1/6a4W3mxQwkv2zqTYuYN106xWt9lfqt1CobKv4ANLlczSfBEqnJQaevzhb1X/0DcfXaaUjK5D8LVNUaUXFp3EZNt0nLyvHrCk=&amp;center_on_screen=true&amp;float_window=true&amp;height=800&amp;positioning_strategy=center_on_screen&amp;width=950" xr:uid="{00000000-0004-0000-0000-000021000000}"/>
    <hyperlink ref="F111" r:id="rId17" display="https://my.apps.factset.com/viewer/?_app_id=central_doc_viewer&amp;_dd2=%26f%3Dsld%26c%3Dtrue%26os%3D111801%26oe%3D111808&amp;_doc_docfn=U2FsdGVkX19CuMnvjp5Q8laYKkpENV7TiiIz/jmX1DAY+/Dehn2ZgQ/ai9fzFVWG3GfkmNefk6JO71ULbQzcKZuu+EwybEFfz1To449J2RM=&amp;center_on_screen=true&amp;float_window=true&amp;height=800&amp;positioning_strategy=center_on_screen&amp;width=950" xr:uid="{00000000-0004-0000-0000-000022000000}"/>
    <hyperlink ref="E111" r:id="rId18" display="https://my.apps.factset.com/viewer/?_app_id=central_doc_viewer&amp;_dd2=%26f%3Dsld%26c%3Dtrue%26os%3D50108%26oe%3D50115&amp;_doc_docfn=U2FsdGVkX18RfSkDq/s7YGsvpcYxBWTzho6w9mBoXYADycdBbKHus1+8AHJKGgnZVq2QBX02uqgU67S2s4qeOV0x/dfNz7ikyHz16ELF9Io=&amp;center_on_screen=true&amp;float_window=true&amp;height=800&amp;positioning_strategy=center_on_screen&amp;width=950" xr:uid="{00000000-0004-0000-0000-000023000000}"/>
    <hyperlink ref="J112" r:id="rId19" display="https://my.apps.factset.com/viewer/?_app_id=central_doc_viewer&amp;_dd2=%26f%3Dsld%26c%3Dtrue%26os%3D112802%26oe%3D112808&amp;_doc_docfn=U2FsdGVkX18Y+bNpgrbGm0li+pzFqh5keqJCeRywr17ftISThzG2gwbAknfkbJ0iQwtkkW57vY8llAKLVf7Ar49lD6ZKnjJPcxcvNY+5Q7s=&amp;center_on_screen=true&amp;float_window=true&amp;height=800&amp;positioning_strategy=center_on_screen&amp;width=950" xr:uid="{00000000-0004-0000-0000-000028000000}"/>
    <hyperlink ref="I112" r:id="rId20" display="https://my.apps.factset.com/viewer/?_app_id=central_doc_viewer&amp;_dd2=%26f%3Dsld%26c%3Dtrue%26os%3D113009%26oe%3D113015&amp;_doc_docfn=U2FsdGVkX1/FxO11gYbehe9lmAkN1hlFn9FQRS8rHzQ6TS9lG88j8FtCDZVm0suv3SmNEEWsBU7vr8zdju4b/PdCVc9n/aK7WaE2gjA/yr8=&amp;center_on_screen=true&amp;float_window=true&amp;height=800&amp;positioning_strategy=center_on_screen&amp;width=950" xr:uid="{00000000-0004-0000-0000-000029000000}"/>
    <hyperlink ref="H112" r:id="rId21" display="https://my.apps.factset.com/viewer/?_app_id=central_doc_viewer&amp;_dd2=%26f%3Dsld%26c%3Dtrue%26os%3D113216%26oe%3D113222&amp;_doc_docfn=U2FsdGVkX1/A/9DWy+J5FdUPkMZ1OVqJDQlqPEa9Cz9ATB+N9ObcNGdWxiiIv8FjVIele3q8xg3JBISjkVA3tIchOFW1R1CjndIh1Diyisc=&amp;center_on_screen=true&amp;float_window=true&amp;height=800&amp;positioning_strategy=center_on_screen&amp;width=950" xr:uid="{00000000-0004-0000-0000-00002A000000}"/>
    <hyperlink ref="G112" r:id="rId22" display="https://my.apps.factset.com/viewer/?_app_id=central_doc_viewer&amp;_dd2=%26f%3Dsld%26c%3Dtrue%26os%3D164260%26oe%3D164266&amp;_doc_docfn=U2FsdGVkX18weLcRqe42anNAhqemu9J8S0ElrGeMC+brfAF0pQRX+2pIbCRNF1tVHfNn+BYcQuhlMRGUhBPh0zEOK5Mncsm3urzVxzzLmj4=&amp;center_on_screen=true&amp;float_window=true&amp;height=800&amp;positioning_strategy=center_on_screen&amp;width=950" xr:uid="{00000000-0004-0000-0000-00002B000000}"/>
    <hyperlink ref="F112" r:id="rId23" display="https://my.apps.factset.com/viewer/?_app_id=central_doc_viewer&amp;_dd2=%26f%3Dsld%26c%3Dtrue%26os%3D109647%26oe%3D109653&amp;_doc_docfn=U2FsdGVkX18Voqqb0wNm6EsiAHZ0APKqnoUngzL97P09FjbIhiqVQIc5JjJIuImb2NVVhEc+qHhNnPe/7wLYwfs2u/01AMZ0O21gzKKKKAE=&amp;center_on_screen=true&amp;float_window=true&amp;height=800&amp;positioning_strategy=center_on_screen&amp;width=950" xr:uid="{00000000-0004-0000-0000-00002C000000}"/>
    <hyperlink ref="E112" r:id="rId24" display="https://my.apps.factset.com/viewer/?_app_id=central_doc_viewer&amp;_dd2=%26f%3Dsld%26c%3Dtrue%26os%3D47786%26oe%3D47792&amp;_doc_docfn=U2FsdGVkX19LKM6V+gXiUW+ozmYeRU41s80fWXnM6Y2rdUvjZ+vlZHTDODfX3j4DzeEaSs5E4W0Sv6UQ4jsE7J/s5iv6gce8GeINcj5+E6o=&amp;center_on_screen=true&amp;float_window=true&amp;height=800&amp;positioning_strategy=center_on_screen&amp;width=950" xr:uid="{00000000-0004-0000-0000-00002D000000}"/>
    <hyperlink ref="J113" r:id="rId25" display="https://my.apps.factset.com/viewer/?_app_id=central_doc_viewer&amp;_dd2=%26f%3Dsld%26c%3Dtrue%26os%3D113524%26oe%3D113530&amp;_doc_docfn=U2FsdGVkX180QXvwn0rE2ltl5pF9z1F2aCOBdczVseXtYhkWNqNDds0joPV4v7jR3iyV57VwTffkFYylpGQNH2nveWZ8dItzexcAUmulNiE=&amp;center_on_screen=true&amp;float_window=true&amp;height=800&amp;positioning_strategy=center_on_screen&amp;width=950" xr:uid="{00000000-0004-0000-0000-000032000000}"/>
    <hyperlink ref="I113" r:id="rId26" display="https://my.apps.factset.com/viewer/?_app_id=central_doc_viewer&amp;_dd2=%26f%3Dsld%26c%3Dtrue%26os%3D113728%26oe%3D113734&amp;_doc_docfn=U2FsdGVkX18+Rd67YcTuRwfJtKSwFN1J6JhmzCL+QfpqXY5jjasB+08hbYMzmxCoR8Xm51llZp97wyIZbYiy9Lg2HZYHEKDKteK7yjw+iqU=&amp;center_on_screen=true&amp;float_window=true&amp;height=800&amp;positioning_strategy=center_on_screen&amp;width=950" xr:uid="{00000000-0004-0000-0000-000033000000}"/>
    <hyperlink ref="H113" r:id="rId27" display="https://my.apps.factset.com/viewer/?_app_id=central_doc_viewer&amp;_dd2=%26f%3Dsld%26c%3Dtrue%26os%3D113932%26oe%3D113938&amp;_doc_docfn=U2FsdGVkX18mA0HeXISxZcIYB0cnOn8L0iCtDQc1g2nVOmOOOlKjj9POSxwXkIA2uTpu3GMafSsvdDACjp24SWh/itTJyBhyzJuyWKZj764=&amp;center_on_screen=true&amp;float_window=true&amp;height=800&amp;positioning_strategy=center_on_screen&amp;width=950" xr:uid="{00000000-0004-0000-0000-000034000000}"/>
    <hyperlink ref="G113" r:id="rId28" display="https://my.apps.factset.com/viewer/?_app_id=central_doc_viewer&amp;_dd2=%26f%3Dsld%26c%3Dtrue%26os%3D164976%26oe%3D164982&amp;_doc_docfn=U2FsdGVkX18bnUtsEC1PKo5FNmz1htUx96IeuhlGIqzFliOz6hO2OWLJqa7jbpZ4l1tzPuUQD9qf3bvdDQ4zV04bLAXnDT0UyYzU+X34DZE=&amp;center_on_screen=true&amp;float_window=true&amp;height=800&amp;positioning_strategy=center_on_screen&amp;width=950" xr:uid="{00000000-0004-0000-0000-000035000000}"/>
    <hyperlink ref="F113" r:id="rId29" display="https://my.apps.factset.com/viewer/?_app_id=central_doc_viewer&amp;_dd2=%26f%3Dsld%26c%3Dtrue%26os%3D110363%26oe%3D110369&amp;_doc_docfn=U2FsdGVkX19gvOss3e8sQL3Nur6B31qSvcgdWKPXDdF3I3/i57sKf4Sx82zjGzJT099ajdMoSlZUTbVKlYw2GR7S/Au8do32cP+JBqORuD0=&amp;center_on_screen=true&amp;float_window=true&amp;height=800&amp;positioning_strategy=center_on_screen&amp;width=950" xr:uid="{00000000-0004-0000-0000-000036000000}"/>
    <hyperlink ref="E113" r:id="rId30" display="https://my.apps.factset.com/viewer/?_app_id=central_doc_viewer&amp;_dd2=%26f%3Dsld%26c%3Dtrue%26os%3D48558%26oe%3D48564&amp;_doc_docfn=U2FsdGVkX1/smpIRS4ZorfbgX5kh3v60CGocs3vByzxMui9fZiPb/QxtEYU4noidXoYcO2RFotMRs5KVUYyd0G7E73ciiB0dNwVmyh9yd70=&amp;center_on_screen=true&amp;float_window=true&amp;height=800&amp;positioning_strategy=center_on_screen&amp;width=950" xr:uid="{00000000-0004-0000-0000-000037000000}"/>
    <hyperlink ref="J114" r:id="rId31" display="https://my.apps.factset.com/viewer/?_app_id=central_doc_viewer&amp;_dd2=%26f%3Dsld%26c%3Dtrue%26os%3D114252%26oe%3D114258&amp;_doc_docfn=U2FsdGVkX19TNru+IHavB2S28TddmrDNBeWUdfO/8HlcvCYIewf+H6une1KtEQitAy1m4Rt4hWrJ9hMLDkCm8KUg3d97iB8a65tolVH48Ao=&amp;center_on_screen=true&amp;float_window=true&amp;height=800&amp;positioning_strategy=center_on_screen&amp;width=950" xr:uid="{00000000-0004-0000-0000-00003C000000}"/>
    <hyperlink ref="I114" r:id="rId32" display="https://my.apps.factset.com/viewer/?_app_id=central_doc_viewer&amp;_dd2=%26f%3Dsld%26c%3Dtrue%26os%3D114461%26oe%3D114467&amp;_doc_docfn=U2FsdGVkX196eKXxlErFn+6jYs0de110kKb/2YtSDlsoTLHxZzYnwE9otjyDAdB4gpptsRL8r+/SVV/lqBtCQBVOuc/hcbsAqNNQSdESFq0=&amp;center_on_screen=true&amp;float_window=true&amp;height=800&amp;positioning_strategy=center_on_screen&amp;width=950" xr:uid="{00000000-0004-0000-0000-00003D000000}"/>
    <hyperlink ref="H114" r:id="rId33" display="https://my.apps.factset.com/viewer/?_app_id=central_doc_viewer&amp;_dd2=%26f%3Dsld%26c%3Dtrue%26os%3D114670%26oe%3D114676&amp;_doc_docfn=U2FsdGVkX1+T+blYOBmohoiF3ZA/kBf8srbZ9/3/D7xgUnO0xV+KOsqs9eg0nfX5v5pxIMdNV22eJOGfJXFQFOcyxDTjEeZzJi6J7utdcdk=&amp;center_on_screen=true&amp;float_window=true&amp;height=800&amp;positioning_strategy=center_on_screen&amp;width=950" xr:uid="{00000000-0004-0000-0000-00003E000000}"/>
    <hyperlink ref="G114" r:id="rId34" display="https://my.apps.factset.com/viewer/?_app_id=central_doc_viewer&amp;_dd2=%26f%3Dsld%26c%3Dtrue%26os%3D165714%26oe%3D165720&amp;_doc_docfn=U2FsdGVkX1+Nv3kffe/r+MYvgaD3/ICF4/sFdkYs99yZjjA0RgbgQv1j1RI59qf2bSiWbT29QIzLimPIU9J8EPzWdI2fj4MqDsX1TxysdMc=&amp;center_on_screen=true&amp;float_window=true&amp;height=800&amp;positioning_strategy=center_on_screen&amp;width=950" xr:uid="{00000000-0004-0000-0000-00003F000000}"/>
    <hyperlink ref="F114" r:id="rId35" display="https://my.apps.factset.com/viewer/?_app_id=central_doc_viewer&amp;_dd2=%26f%3Dsld%26c%3Dtrue%26os%3D111101%26oe%3D111107&amp;_doc_docfn=U2FsdGVkX1+t7824FhNm7RA6d6YbRjVyFf2atjUqkAmH1Ug9wlbAlz5FcHG6a4GExuFKCQnl2Q+w9Aq8b06ajankaVCunEzlNrDeOKV6F0Y=&amp;center_on_screen=true&amp;float_window=true&amp;height=800&amp;positioning_strategy=center_on_screen&amp;width=950" xr:uid="{00000000-0004-0000-0000-000040000000}"/>
    <hyperlink ref="E114" r:id="rId36" display="https://my.apps.factset.com/viewer/?_app_id=central_doc_viewer&amp;_dd2=%26f%3Dsld%26c%3Dtrue%26os%3D49352%26oe%3D49358&amp;_doc_docfn=U2FsdGVkX1+JvEknuN708rws1930OJ5J7HxM4d7Bh5ZLXUE4MPFhYt+h/j+9OSYD9urxfy4yWUWoGHxeLZoUmynrStAQx2Hv4aqPCo2TGok=&amp;center_on_screen=true&amp;float_window=true&amp;height=800&amp;positioning_strategy=center_on_screen&amp;width=950" xr:uid="{00000000-0004-0000-0000-000041000000}"/>
    <hyperlink ref="J115" r:id="rId37" display="https://my.apps.factset.com/viewer/?_app_id=central_doc_viewer&amp;_dd2=%26f%3Dsld%26c%3Dtrue%26os%3D115676%26oe%3D115682&amp;_doc_docfn=U2FsdGVkX18eqDT0dwerzO9jFpuHjupnwAv8AXvOCR9g4aLLjVJtqTKMXrlCof333DBjnue0OdzL1W1WkSkbsJ0HHGrFRtLq4mEYzJmedAs=&amp;center_on_screen=true&amp;float_window=true&amp;height=800&amp;positioning_strategy=center_on_screen&amp;width=950" xr:uid="{00000000-0004-0000-0000-000046000000}"/>
    <hyperlink ref="I115" r:id="rId38" display="https://my.apps.factset.com/viewer/?_app_id=central_doc_viewer&amp;_dd2=%26f%3Dsld%26c%3Dtrue%26os%3D115873%26oe%3D115879&amp;_doc_docfn=U2FsdGVkX1/uVbl6sar5AZllJao3Rj38xEB9cTiW+zHFJ98rb7nz4LGWHH9hGcfsfKhXn3jLjsfk34LO+mRFx0K/YsUXz+fopjpF5cZ/Ytc=&amp;center_on_screen=true&amp;float_window=true&amp;height=800&amp;positioning_strategy=center_on_screen&amp;width=950" xr:uid="{00000000-0004-0000-0000-000047000000}"/>
    <hyperlink ref="H115" r:id="rId39" display="https://my.apps.factset.com/viewer/?_app_id=central_doc_viewer&amp;_dd2=%26f%3Dsld%26c%3Dtrue%26os%3D116070%26oe%3D116076&amp;_doc_docfn=U2FsdGVkX1/bwLkSuU3rPedMwcurBHIznJq+qWol0VJp+PeBzslOshCPGTrByhqY+IsFnXqloQUbiFxSiEjUtfTavv3hyIqk5n6j9gXsPEM=&amp;center_on_screen=true&amp;float_window=true&amp;height=800&amp;positioning_strategy=center_on_screen&amp;width=950" xr:uid="{00000000-0004-0000-0000-000048000000}"/>
    <hyperlink ref="G115" r:id="rId40" display="https://my.apps.factset.com/viewer/?_app_id=central_doc_viewer&amp;_dd2=%26f%3Dsld%26c%3Dtrue%26os%3D167114%26oe%3D167120&amp;_doc_docfn=U2FsdGVkX1+SN38TPWDnafSYrqAvyMCyXFA4TfKRsEbm1CrQu7u86yhYo8RsLtm79XT2Kp575JuP4MCTQScOAqx8Oy+x6aNEyq6UXTzbc2k=&amp;center_on_screen=true&amp;float_window=true&amp;height=800&amp;positioning_strategy=center_on_screen&amp;width=950" xr:uid="{00000000-0004-0000-0000-000049000000}"/>
    <hyperlink ref="F115" r:id="rId41" display="https://my.apps.factset.com/viewer/?_app_id=central_doc_viewer&amp;_dd2=%26f%3Dsld%26c%3Dtrue%26os%3D112501%26oe%3D112507&amp;_doc_docfn=U2FsdGVkX19n9Mp36z0XshheqU6lZywGbqIrOYmrFcqHP8PSPMnlfQo1ZdfaRoTdxqqZmoDVf03teodozPUTK0Qra5u3cfpzvPlX+AiOFFE=&amp;center_on_screen=true&amp;float_window=true&amp;height=800&amp;positioning_strategy=center_on_screen&amp;width=950" xr:uid="{00000000-0004-0000-0000-00004A000000}"/>
    <hyperlink ref="E115" r:id="rId42" display="https://my.apps.factset.com/viewer/?_app_id=central_doc_viewer&amp;_dd2=%26f%3Dsld%26c%3Dtrue%26os%3D50864%26oe%3D50870&amp;_doc_docfn=U2FsdGVkX1//GGxXTa2r0j3/oLJC+C8WlNHPh+DmQ03noDrNoCFQpog81SAie/HtkeqROa2mrDOm2ceqFliDSqAUEX8+E4jTWz5JAhhIRDg=&amp;center_on_screen=true&amp;float_window=true&amp;height=800&amp;positioning_strategy=center_on_screen&amp;width=950" xr:uid="{00000000-0004-0000-0000-00004B000000}"/>
    <hyperlink ref="J116" r:id="rId43" display="https://my.apps.factset.com/viewer/?_app_id=central_doc_viewer&amp;_dd2=%26f%3Dsld%26c%3Dtrue%26os%3D118791%26oe%3D118796&amp;_doc_docfn=U2FsdGVkX1+DtFFGGuzdaKE+PuXJAjDC8ZB+4ssjD6ujY+5wNJGjQ0q8akZoMQJTnAVC7c9kR5E9jbhLNMKBEPEm2sKmbxrMOE8ao6Jh24o=&amp;center_on_screen=true&amp;float_window=true&amp;height=800&amp;positioning_strategy=center_on_screen&amp;width=950" xr:uid="{00000000-0004-0000-0000-000050000000}"/>
    <hyperlink ref="I116" r:id="rId44" display="https://my.apps.factset.com/viewer/?_app_id=central_doc_viewer&amp;_dd2=%26f%3Dsld%26c%3Dtrue%26os%3D118992%26oe%3D118997&amp;_doc_docfn=U2FsdGVkX1/b24gqCm3qVdO975sMVEUkPJGNM6opv5IdQsBx974yBDSvsVVaw2XrbjLG2uGpYa23Mi/FSLv4CB0Pix5NCpLjQQ+MDLIq+ws=&amp;center_on_screen=true&amp;float_window=true&amp;height=800&amp;positioning_strategy=center_on_screen&amp;width=950" xr:uid="{00000000-0004-0000-0000-000051000000}"/>
    <hyperlink ref="H116" r:id="rId45" display="https://my.apps.factset.com/viewer/?_app_id=central_doc_viewer&amp;_dd2=%26f%3Dsld%26c%3Dtrue%26os%3D119193%26oe%3D119198&amp;_doc_docfn=U2FsdGVkX18T6BXAojQZxDZxF4wGlO/3HlRcjFb/6dyP0NPc+v/Md4LumdXiLjjrJ1YKOcaoI7SiGcniQJVm/ByRmQoU22Yx/KtkMAEWCLo=&amp;center_on_screen=true&amp;float_window=true&amp;height=800&amp;positioning_strategy=center_on_screen&amp;width=950" xr:uid="{00000000-0004-0000-0000-000052000000}"/>
    <hyperlink ref="G116" r:id="rId46" display="https://my.apps.factset.com/viewer/?_app_id=central_doc_viewer&amp;_dd2=%26f%3Dsld%26c%3Dtrue%26os%3D170256%26oe%3D170261&amp;_doc_docfn=U2FsdGVkX18G2PMvrxUI8itPPO6nMG0JW6bfMfCb4npCV6vlY8Xo9PrYYLMO0xWcn/beBLFZgy2EslvnYkk6SG6lB9dEaAMbhVOon75BcFc=&amp;center_on_screen=true&amp;float_window=true&amp;height=800&amp;positioning_strategy=center_on_screen&amp;width=950" xr:uid="{00000000-0004-0000-0000-000053000000}"/>
    <hyperlink ref="F116" r:id="rId47" display="https://my.apps.factset.com/viewer/?_app_id=central_doc_viewer&amp;_dd2=%26f%3Dsld%26c%3Dtrue%26os%3D114922%26oe%3D114927&amp;_doc_docfn=U2FsdGVkX1/DvwffXOVErxBz6pCh33PiBNRf177Faq+bGau2xoK0Up2UzVwFZ1IDmo9qylVu1df1kNsQebLVJFmRwh33468Ed6Lhqy4zr+g=&amp;center_on_screen=true&amp;float_window=true&amp;height=800&amp;positioning_strategy=center_on_screen&amp;width=950" xr:uid="{00000000-0004-0000-0000-000054000000}"/>
    <hyperlink ref="E116" r:id="rId48" display="https://my.apps.factset.com/viewer/?_app_id=central_doc_viewer&amp;_dd2=%26f%3Dsld%26c%3Dtrue%26os%3D54265%26oe%3D54268&amp;_doc_docfn=U2FsdGVkX19yWLpcfQt3n8AfDPcV/ybOh7kDnIAMbrnw0MQNTnR2qdv7/pfVssk0P8m96dUxiFTl8+GvolW9Op9cwi8mQtTlW9sIgLuZRiU=&amp;center_on_screen=true&amp;float_window=true&amp;height=800&amp;positioning_strategy=center_on_screen&amp;width=950" xr:uid="{00000000-0004-0000-0000-000055000000}"/>
    <hyperlink ref="J117" r:id="rId49" display="https://my.apps.factset.com/viewer/?_app_id=central_doc_viewer&amp;_dd2=%26f%3Dsld%26c%3Dtrue%26os%3D116688%26oe%3D116689&amp;_doc_docfn=U2FsdGVkX19JW6yCbXYBabhq4+NwvfIgWtBiTk39axuLGM8nOoZQbcSJUAZReB4c1eu31n/vXy2w9cI51+CYGH6cUsDstEao54JU3Yjy858=&amp;center_on_screen=true&amp;float_window=true&amp;height=800&amp;positioning_strategy=center_on_screen&amp;width=950" xr:uid="{00000000-0004-0000-0000-00005A000000}"/>
    <hyperlink ref="I117" r:id="rId50" display="https://my.apps.factset.com/viewer/?_app_id=central_doc_viewer&amp;_dd2=%26f%3Dsld%26c%3Dtrue%26os%3D116872%26oe%3D116875&amp;_doc_docfn=U2FsdGVkX1+zBwn+R6Y90YPOuMGgrpdzOsSlozKHamzA6oJDWW993kJUVtlaoJRor7M/sgTS77whtVvv+OmgVOMvwIcP81vzgMVtmU6ns0w=&amp;center_on_screen=true&amp;float_window=true&amp;height=800&amp;positioning_strategy=center_on_screen&amp;width=950" xr:uid="{00000000-0004-0000-0000-00005B000000}"/>
    <hyperlink ref="H117" r:id="rId51" display="https://my.apps.factset.com/viewer/?_app_id=central_doc_viewer&amp;_dd2=%26f%3Dsld%26c%3Dtrue%26os%3D117060%26oe%3D117065&amp;_doc_docfn=U2FsdGVkX1/79iBw5BV9qKepDvo6L7S5pf3E8i1/FUG6rd41CWQmSxvLZ0G7u3O//W9pYALGwSsAZo1nWjZYQTfxa+tAjl6TrioKc9y+xXU=&amp;center_on_screen=true&amp;float_window=true&amp;height=800&amp;positioning_strategy=center_on_screen&amp;width=950" xr:uid="{00000000-0004-0000-0000-00005C000000}"/>
    <hyperlink ref="G117" r:id="rId52" display="https://my.apps.factset.com/viewer/?_app_id=central_doc_viewer&amp;_dd2=%26f%3Dsld%26c%3Dtrue%26os%3D168113%26oe%3D168118&amp;_doc_docfn=U2FsdGVkX18SM3HuQDDEpVNRcJkEJk5+O5J8ILZw61qN1h3FKx1zqZgQt8NaMRjDzK8neSIjrmZf+62+tROzMucdtMTD6GnpQWDo3StD1L4=&amp;center_on_screen=true&amp;float_window=true&amp;height=800&amp;positioning_strategy=center_on_screen&amp;width=950" xr:uid="{00000000-0004-0000-0000-00005D000000}"/>
    <hyperlink ref="F117" r:id="rId53" display="https://my.apps.factset.com/viewer/?_app_id=central_doc_viewer&amp;_dd2=%26f%3Dsld%26c%3Dtrue%26os%3D113502%26oe%3D113505&amp;_doc_docfn=U2FsdGVkX1+u68X5tSr7xTiTS1r0GI48AYq+7DRZxTfPKlctL4w1gtFQaN4f58FBDmN0Q33ylIvMWZ9H/uJxG70pvsuOCdoZfgOz55BGhUQ=&amp;center_on_screen=true&amp;float_window=true&amp;height=800&amp;positioning_strategy=center_on_screen&amp;width=950" xr:uid="{00000000-0004-0000-0000-00005E000000}"/>
    <hyperlink ref="E117" r:id="rId54" display="https://my.apps.factset.com/viewer/?_app_id=central_doc_viewer&amp;_dd2=%26f%3Dsld%26c%3Dtrue%26os%3D51959%26oe%3D51963&amp;_doc_docfn=U2FsdGVkX19VqfuL+KmJQCuNgRHR+i0f1aidtJJUkHkr6reB9NfvZE0r9FKfLCuUcFNBXWXeOJwEJrnNqTJSQ2g0Cou2v99hC+qrpDfJqUA=&amp;center_on_screen=true&amp;float_window=true&amp;height=800&amp;positioning_strategy=center_on_screen&amp;width=950" xr:uid="{00000000-0004-0000-0000-00005F000000}"/>
    <hyperlink ref="J118" r:id="rId55" display="https://my.apps.factset.com/viewer/?_app_id=central_doc_viewer&amp;_dd2=%26f%3Dsld%26c%3Dtrue%26os%3D117360%26oe%3D117365&amp;_doc_docfn=U2FsdGVkX19xwzEmiP3dwFV+okNv1ZE2wezdp2sm4BUwpkOic68fpIjMp2XHZYk/VVqT1kwnWTMQcm7QQ5QZvaNncmUXyZ1rcE1LyKhzAAU=&amp;center_on_screen=true&amp;float_window=true&amp;height=800&amp;positioning_strategy=center_on_screen&amp;width=950" xr:uid="{00000000-0004-0000-0000-000064000000}"/>
    <hyperlink ref="I118" r:id="rId56" display="https://my.apps.factset.com/viewer/?_app_id=central_doc_viewer&amp;_dd2=%26f%3Dsld%26c%3Dtrue%26os%3D117560%26oe%3D117565&amp;_doc_docfn=U2FsdGVkX18N8FG1vv6ac32ewGxu1c7ykiihZOKlVocKXjQCpZpRxadnF9UVJesyC9qZ5VMQLPwiQ1irtxRnq7A93hyJt17K+8v1KPJY67g=&amp;center_on_screen=true&amp;float_window=true&amp;height=800&amp;positioning_strategy=center_on_screen&amp;width=950" xr:uid="{00000000-0004-0000-0000-000065000000}"/>
    <hyperlink ref="H118" r:id="rId57" display="https://my.apps.factset.com/viewer/?_app_id=central_doc_viewer&amp;_dd2=%26f%3Dsld%26c%3Dtrue%26os%3D117760%26oe%3D117765&amp;_doc_docfn=U2FsdGVkX184DsVV8h0v24KYG9+S+H+XGbLZALSKLBVoqidTp5582IA7QLLgUa4Et0KVyEfG67UkWGZ6M823JQGPSAqNtXqTM0/pHbNdEDw=&amp;center_on_screen=true&amp;float_window=true&amp;height=800&amp;positioning_strategy=center_on_screen&amp;width=950" xr:uid="{00000000-0004-0000-0000-000066000000}"/>
    <hyperlink ref="G118" r:id="rId58" display="https://my.apps.factset.com/viewer/?_app_id=central_doc_viewer&amp;_dd2=%26f%3Dsld%26c%3Dtrue%26os%3D168813%26oe%3D168818&amp;_doc_docfn=U2FsdGVkX18kUbdeEEWKkwb8gQS3blu4VkY/w6PCqNuHGrhT1tdHITT+jzLkc9IFfS7I9g13RHobz0mVuPQP7aWeo5orkCGmC7bIPj1jqm0=&amp;center_on_screen=true&amp;float_window=true&amp;height=800&amp;positioning_strategy=center_on_screen&amp;width=950" xr:uid="{00000000-0004-0000-0000-000067000000}"/>
    <hyperlink ref="F118" r:id="rId59" display="https://my.apps.factset.com/viewer/?_app_id=central_doc_viewer&amp;_dd2=%26f%3Dsld%26c%3Dtrue%26os%3D114200%26oe%3D114205&amp;_doc_docfn=U2FsdGVkX1+Z3F8OtaFehzT8p5JJo8tTczlIs6WxybZBYsJ2oBcFyONhZdsZLGFPKSeWmZwxo+WTqxfOoDd8RES//XIrPo/w/ncZfiQZ4TI=&amp;center_on_screen=true&amp;float_window=true&amp;height=800&amp;positioning_strategy=center_on_screen&amp;width=950" xr:uid="{00000000-0004-0000-0000-000068000000}"/>
    <hyperlink ref="E118" r:id="rId60" display="https://my.apps.factset.com/viewer/?_app_id=central_doc_viewer&amp;_dd2=%26f%3Dsld%26c%3Dtrue%26os%3D52714%26oe%3D52719&amp;_doc_docfn=U2FsdGVkX1/lyJPGaFp24EVmyEotAklTJLaZcVEQX0w92Nt0jJwK0QzQvYroJPS72wnI8pz1P5650ETjOuG3Q7lqR65lULiNh13paITKWAM=&amp;center_on_screen=true&amp;float_window=true&amp;height=800&amp;positioning_strategy=center_on_screen&amp;width=950" xr:uid="{00000000-0004-0000-0000-000069000000}"/>
    <hyperlink ref="J119" r:id="rId61" display="https://my.apps.factset.com/viewer/?_app_id=central_doc_viewer&amp;_dd2=%26f%3Dsld%26c%3Dtrue%26os%3D118077%26oe%3D118082&amp;_doc_docfn=U2FsdGVkX1+VisvyI8vDFsMBvwy5C4RN36554R/UYSV0cBFkafovBYXVSMmyL4x9Wk9KpoLWxFCgkj6rFu4KEAPJVgMv9qAu+Oz/IyAEOGc=&amp;center_on_screen=true&amp;float_window=true&amp;height=800&amp;positioning_strategy=center_on_screen&amp;width=950" xr:uid="{00000000-0004-0000-0000-00006E000000}"/>
    <hyperlink ref="I119" r:id="rId62" display="https://my.apps.factset.com/viewer/?_app_id=central_doc_viewer&amp;_dd2=%26f%3Dsld%26c%3Dtrue%26os%3D118280%26oe%3D118281&amp;_doc_docfn=U2FsdGVkX19871LE6n3KIRiMlqEg0eeBgNornEDBipuEIhIHRuS8LQIxIQjSdgdafq47P543AYbLokgCpOwzuHhkJCvefTdXjobCNgoHQzk=&amp;center_on_screen=true&amp;float_window=true&amp;height=800&amp;positioning_strategy=center_on_screen&amp;width=950" xr:uid="{00000000-0004-0000-0000-00006F000000}"/>
    <hyperlink ref="H119" r:id="rId63" display="https://my.apps.factset.com/viewer/?_app_id=central_doc_viewer&amp;_dd2=%26f%3Dsld%26c%3Dtrue%26os%3D118481%26oe%3D118486&amp;_doc_docfn=U2FsdGVkX19qBsxQm0IJAWXeDM6BQkBa3yXSFYLfdS1vKe8PUT9gfwl/0yNPyaBEZsHxw8irIsKEQxASLJreajki9SKzUWZiM4KbTC2nF8c=&amp;center_on_screen=true&amp;float_window=true&amp;height=800&amp;positioning_strategy=center_on_screen&amp;width=950" xr:uid="{00000000-0004-0000-0000-000070000000}"/>
    <hyperlink ref="G119" r:id="rId64" display="https://my.apps.factset.com/viewer/?_app_id=central_doc_viewer&amp;_dd2=%26f%3Dsld%26c%3Dtrue%26os%3D169534%26oe%3D169539&amp;_doc_docfn=U2FsdGVkX19Lsts9FKpSOReWScfALkYpPbNTsxDGlhnbfpJhob33/KXFpWgk6+7CYTbPP0BdMaNiDUfhqevZlaIc+pNyUP7mHePmJ82xg20=&amp;center_on_screen=true&amp;float_window=true&amp;height=800&amp;positioning_strategy=center_on_screen&amp;width=950" xr:uid="{00000000-0004-0000-0000-000071000000}"/>
    <hyperlink ref="F119" r:id="rId65" display="https://my.apps.factset.com/viewer/?_app_id=central_doc_viewer&amp;_dd2=%26f%3Dsld%26c%3Dtrue%26os%3D1140629%26oe%3D1140632&amp;_doc_docfn=U2FsdGVkX18wi85v8gv8yB2S6MUuga2y7rydw65/VKtpIWlvzcZzfLruZai72jCCM45eibaLXzFanVdUzZllZnhfnVjNEncmWIy7/l64Vfs=&amp;center_on_screen=true&amp;float_window=true&amp;height=800&amp;positioning_strategy=center_on_screen&amp;width=950" xr:uid="{00000000-0004-0000-0000-000072000000}"/>
    <hyperlink ref="E119" r:id="rId66" display="https://my.apps.factset.com/viewer/?_app_id=central_doc_viewer&amp;_dd2=%26f%3Dsld%26c%3Dtrue%26os%3D53488%26oe%3D53493&amp;_doc_docfn=U2FsdGVkX1+MhgVUhlWMCLXGJ2PxVgAdHHUfbXq8wcoCYDELaB3pfI0Kqujwe2zxmHovRjLI4ZO4PhXJF8LhE4uYoFpyrmNDJs7HMkeiKYA=&amp;center_on_screen=true&amp;float_window=true&amp;height=800&amp;positioning_strategy=center_on_screen&amp;width=950" xr:uid="{00000000-0004-0000-0000-000073000000}"/>
    <hyperlink ref="J120" r:id="rId67" display="https://my.apps.factset.com/viewer/?_app_id=central_doc_viewer&amp;_dd2=%26f%3Dsld%26c%3Dtrue%26os%3D119573%26oe%3D119579&amp;_doc_docfn=U2FsdGVkX1/pn1VpG6RZ65fmedoxI0R6nT7aGEFlU4Mru6LQUJ96zxxqiCGiAUqcAakXb9/O4aqhIQZmHY7XRntBCYtUG4u061xekM5y17I=&amp;center_on_screen=true&amp;float_window=true&amp;height=800&amp;positioning_strategy=center_on_screen&amp;width=950" xr:uid="{00000000-0004-0000-0000-000078000000}"/>
    <hyperlink ref="I120" r:id="rId68" display="https://my.apps.factset.com/viewer/?_app_id=central_doc_viewer&amp;_dd2=%26f%3Dsld%26c%3Dtrue%26os%3D119843%26oe%3D119850&amp;_doc_docfn=U2FsdGVkX1+sqhheLXJ5PzQkanhKM9NAcBzvKaAxE4Rhs00HJ0sgJmpXejtjp8r/a0MoSgvI0XrAvhSflJ1RQwVnIc3gFTceGqOYsMhag3o=&amp;center_on_screen=true&amp;float_window=true&amp;height=800&amp;positioning_strategy=center_on_screen&amp;width=950" xr:uid="{00000000-0004-0000-0000-000079000000}"/>
    <hyperlink ref="H120" r:id="rId69" display="https://my.apps.factset.com/viewer/?_app_id=central_doc_viewer&amp;_dd2=%26f%3Dsld%26c%3Dtrue%26os%3D120113%26oe%3D120119&amp;_doc_docfn=U2FsdGVkX19oJL3l/h4ARU1/8hn9mDWAOq/FWvplx4Vj9y8F1Of/f/++ij0hVG1S7qrBy2DK0chNiJAk9FjPZRbu75r9s7oTkfsdk93IYZU=&amp;center_on_screen=true&amp;float_window=true&amp;height=800&amp;positioning_strategy=center_on_screen&amp;width=950" xr:uid="{00000000-0004-0000-0000-00007A000000}"/>
    <hyperlink ref="G120" r:id="rId70" display="https://my.apps.factset.com/viewer/?_app_id=central_doc_viewer&amp;_dd2=%26f%3Dsld%26c%3Dtrue%26os%3D171224%26oe%3D171230&amp;_doc_docfn=U2FsdGVkX1/5VZCGyhGfSNDurcYZkJE/wt9nX3u0tfgMS5p5L9mvONb63jogNUawvxhY6tNEMYKwmqwsJ668Bt2z8AXCCL1J70esMCDp5y4=&amp;center_on_screen=true&amp;float_window=true&amp;height=800&amp;positioning_strategy=center_on_screen&amp;width=950" xr:uid="{00000000-0004-0000-0000-00007B000000}"/>
    <hyperlink ref="F120" r:id="rId71" display="https://my.apps.factset.com/viewer/?_app_id=central_doc_viewer&amp;_dd2=%26f%3Dsld%26c%3Dtrue%26os%3D115888%26oe%3D115894&amp;_doc_docfn=U2FsdGVkX1/5jhOfDEAbd2dV439Jo3gKxMZYD2FudJIG8IAVomW5f89WWpfIFxufy5DtRPO73tOlGbrRerr7aD26LUa0Yyhmx/DyWMk54ec=&amp;center_on_screen=true&amp;float_window=true&amp;height=800&amp;positioning_strategy=center_on_screen&amp;width=950" xr:uid="{00000000-0004-0000-0000-00007C000000}"/>
    <hyperlink ref="E120" r:id="rId72" display="https://my.apps.factset.com/viewer/?_app_id=central_doc_viewer&amp;_dd2=%26f%3Dsld%26c%3Dtrue%26os%3D55285%26oe%3D55291&amp;_doc_docfn=U2FsdGVkX1/5gIUFEN+mnDPp1ZTrfebF8k5ZEQKSJJnumTtPriufLqaWtTr+Vy/p1JhQiAu84itfwLeq2mmihWdEiR9rgXddOqifppCR0UQ=&amp;center_on_screen=true&amp;float_window=true&amp;height=800&amp;positioning_strategy=center_on_screen&amp;width=950" xr:uid="{00000000-0004-0000-0000-00007D000000}"/>
    <hyperlink ref="J121" r:id="rId73" display="https://my.apps.factset.com/viewer/?_app_id=central_doc_viewer&amp;_dd2=%26f%3Dsld%26c%3Dtrue%26os%3D120419%26oe%3D120425&amp;_doc_docfn=U2FsdGVkX18EIvSOIh1CvLwjD9zOt3YDvIgWAjvcmaoF1ph7Q6p+cLRSglvfCT4AKr37KgnpFOga6QdKADhvddr2rW/uxVIYkq9t4e3wiZY=&amp;center_on_screen=true&amp;float_window=true&amp;height=800&amp;positioning_strategy=center_on_screen&amp;width=950" xr:uid="{00000000-0004-0000-0000-000082000000}"/>
    <hyperlink ref="I121" r:id="rId74" display="https://my.apps.factset.com/viewer/?_app_id=central_doc_viewer&amp;_dd2=%26f%3Dsld%26c%3Dtrue%26os%3D120620%26oe%3D120626&amp;_doc_docfn=U2FsdGVkX1/dQPEd/eaCcINNd84Nltzt2a9590EKYNMvhfEsG2ozRUmc0VQHq7Z9/C/ZKJxzapAIC5pkQdC1iM0VlOg7JWjftn4Ldii0O2Q=&amp;center_on_screen=true&amp;float_window=true&amp;height=800&amp;positioning_strategy=center_on_screen&amp;width=950" xr:uid="{00000000-0004-0000-0000-000083000000}"/>
    <hyperlink ref="H121" r:id="rId75" display="https://my.apps.factset.com/viewer/?_app_id=central_doc_viewer&amp;_dd2=%26f%3Dsld%26c%3Dtrue%26os%3D120821%26oe%3D120827&amp;_doc_docfn=U2FsdGVkX19xrTEqCN2NZm0SgRYxZK5FfuJIhwwlg67N85Bn/OzpGgBRMnh8VV1HimgjEGdjuGxH8GEiaZlPPmvZiHTJkJSwy6pkj8IbEj0=&amp;center_on_screen=true&amp;float_window=true&amp;height=800&amp;positioning_strategy=center_on_screen&amp;width=950" xr:uid="{00000000-0004-0000-0000-000084000000}"/>
    <hyperlink ref="G121" r:id="rId76" display="https://my.apps.factset.com/viewer/?_app_id=central_doc_viewer&amp;_dd2=%26f%3Dsld%26c%3Dtrue%26os%3D171952%26oe%3D171959&amp;_doc_docfn=U2FsdGVkX1+nzWw77UnB+XvyF0OgbhZaX4YeNrmI0TdcE8d09Uw92MApABUzaspHQvKU5umZakR75mv8tCucG3LlafJ7BQjQGRzWt3hqsF0=&amp;center_on_screen=true&amp;float_window=true&amp;height=800&amp;positioning_strategy=center_on_screen&amp;width=950" xr:uid="{00000000-0004-0000-0000-000085000000}"/>
    <hyperlink ref="F121" r:id="rId77" display="https://my.apps.factset.com/viewer/?_app_id=central_doc_viewer&amp;_dd2=%26f%3Dsld%26c%3Dtrue%26os%3D116616%26oe%3D116623&amp;_doc_docfn=U2FsdGVkX19tNtK321ScGgkLX88mVuzrcCIZjXW+1bSq015HJB1r3SIiijshEOIfDqhKJu8ZPWEjsFCXs0+suBIanKujwNrhjsw2ZgXPhF0=&amp;center_on_screen=true&amp;float_window=true&amp;height=800&amp;positioning_strategy=center_on_screen&amp;width=950" xr:uid="{00000000-0004-0000-0000-000086000000}"/>
    <hyperlink ref="E121" r:id="rId78" display="https://my.apps.factset.com/viewer/?_app_id=central_doc_viewer&amp;_dd2=%26f%3Dsld%26c%3Dtrue%26os%3D56070%26oe%3D56076&amp;_doc_docfn=U2FsdGVkX19MwOzloNZAjTfHQYNVWq/2VT54HKkwyQrJNNDTVxnLtEAScdYFTNhstJHRT558dDr+X3cvmq569FSlE7xynQqMH8g0NcXc0Sk=&amp;center_on_screen=true&amp;float_window=true&amp;height=800&amp;positioning_strategy=center_on_screen&amp;width=950" xr:uid="{00000000-0004-0000-0000-000087000000}"/>
    <hyperlink ref="J122" r:id="rId79" display="https://my.apps.factset.com/viewer/?_app_id=central_doc_viewer&amp;_dd2=%26f%3Dsld%26c%3Dtrue%26os%3D121110%26oe%3D121118&amp;_doc_docfn=U2FsdGVkX19qmJkZFNfnj7d4aleRAFbe7gdHa6UQ8R2w5aA8yMqquCuw/EdJGJNJtcENi54hapiK7xjzHqdAiYSRqz+6mom8OdvFawP5ALA=&amp;center_on_screen=true&amp;float_window=true&amp;height=800&amp;positioning_strategy=center_on_screen&amp;width=950" xr:uid="{00000000-0004-0000-0000-00008C000000}"/>
    <hyperlink ref="I122" r:id="rId80" display="https://my.apps.factset.com/viewer/?_app_id=central_doc_viewer&amp;_dd2=%26f%3Dsld%26c%3Dtrue%26os%3D121303%26oe%3D121311&amp;_doc_docfn=U2FsdGVkX1+CL2Kfi9RrCqgFrz+AoqfRx18GFQkMYZSzkpFjXOH4DVQVM9ZlB+Ip78hWMQerKEHYUwYaKpmqTyRRJsyKYyyKuXZH/lvNRW4=&amp;center_on_screen=true&amp;float_window=true&amp;height=800&amp;positioning_strategy=center_on_screen&amp;width=950" xr:uid="{00000000-0004-0000-0000-00008D000000}"/>
    <hyperlink ref="H122" r:id="rId81" display="https://my.apps.factset.com/viewer/?_app_id=central_doc_viewer&amp;_dd2=%26f%3Dsld%26c%3Dtrue%26os%3D121496%26oe%3D121504&amp;_doc_docfn=U2FsdGVkX19hzR6BPODWPq7Hai32ChhteJQUvTPrqtSfic2ycqHRyRxpRgvtGr/kh6F59yMocRLGxIhqzwA5tJRZsHo+6TeskrUeAwpt4W4=&amp;center_on_screen=true&amp;float_window=true&amp;height=800&amp;positioning_strategy=center_on_screen&amp;width=950" xr:uid="{00000000-0004-0000-0000-00008E000000}"/>
    <hyperlink ref="G122" r:id="rId82" display="https://my.apps.factset.com/viewer/?_app_id=central_doc_viewer&amp;_dd2=%26f%3Dsld%26c%3Dtrue%26os%3D172628%26oe%3D172634&amp;_doc_docfn=U2FsdGVkX1+Uwq96MjVnk8ycnQq8PY93U6oFNL4bLoYdTuLfl/Gw8vWQhQF3E/w9sf08YGZ6JYNfsVzRzcWtgDh28cLuVSoxUD7lokWBZac=&amp;center_on_screen=true&amp;float_window=true&amp;height=800&amp;positioning_strategy=center_on_screen&amp;width=950" xr:uid="{00000000-0004-0000-0000-00008F000000}"/>
    <hyperlink ref="F122" r:id="rId83" display="https://my.apps.factset.com/viewer/?_app_id=central_doc_viewer&amp;_dd2=%26f%3Dsld%26c%3Dtrue%26os%3D117292%26oe%3D117298&amp;_doc_docfn=U2FsdGVkX19m0uophLFsJB/ILC0xfbiFKNeoiSxS8dVNHS+wLa6v+7klO72YJGRIwPPA2GpUPtq9L8Nx+aHWAvdRMyOuYIl3N5tQcp47rz0=&amp;center_on_screen=true&amp;float_window=true&amp;height=800&amp;positioning_strategy=center_on_screen&amp;width=950" xr:uid="{00000000-0004-0000-0000-000090000000}"/>
    <hyperlink ref="E122" r:id="rId84" display="https://my.apps.factset.com/viewer/?_app_id=central_doc_viewer&amp;_dd2=%26f%3Dsld%26c%3Dtrue%26os%3D56801%26oe%3D56807&amp;_doc_docfn=U2FsdGVkX19RCdUjwOiU9zbtkue7Hwhgyi3CMJc/8il7lxJNIj4sMyeJcrI8211CRkBhFpmbhPwwcBzGmcjNT2HNaGcS0AmyaUYZhztF2lI=&amp;center_on_screen=true&amp;float_window=true&amp;height=800&amp;positioning_strategy=center_on_screen&amp;width=950" xr:uid="{00000000-0004-0000-0000-000091000000}"/>
    <hyperlink ref="J124" r:id="rId85" display="https://my.apps.factset.com/viewer/?_app_id=central_doc_viewer&amp;_dd2=%26f%3Dsld%26c%3Dtrue%26os%3D121110%26oe%3D121118&amp;_doc_docfn=U2FsdGVkX197+8FZsLSqJw+jSCe5SOC6hPgz3ZcX/Bkli/e2eqUhLiLfTfg8YwxlyL9JIl1oBFlfh/SHALeWURwpbOoFK+leysLTqPFErMA=&amp;center_on_screen=true&amp;float_window=true&amp;height=800&amp;positioning_strategy=center_on_screen&amp;width=950" xr:uid="{00000000-0004-0000-0000-000098000000}"/>
    <hyperlink ref="I124" r:id="rId86" display="https://my.apps.factset.com/viewer/?_app_id=central_doc_viewer&amp;_dd2=%26f%3Dsld%26c%3Dtrue%26os%3D121303%26oe%3D121311&amp;_doc_docfn=U2FsdGVkX19tQ4Ld9nLEHAAsX1BiYEgiUwqemG4b8Yfj1+kscE+zAXeAYKpcVO4E8RTrqzYanW97sqio9D14cWc3meutY1MgPa4UClevhd8=&amp;center_on_screen=true&amp;float_window=true&amp;height=800&amp;positioning_strategy=center_on_screen&amp;width=950" xr:uid="{00000000-0004-0000-0000-000099000000}"/>
    <hyperlink ref="H124" r:id="rId87" display="https://my.apps.factset.com/viewer/?_app_id=central_doc_viewer&amp;_dd2=%26f%3Dsld%26c%3Dtrue%26os%3D121496%26oe%3D121504&amp;_doc_docfn=U2FsdGVkX1+qVhbe+dgxHBJlt3w+i/SoyRfv4MmAOwjXLEqPuJo8HsuuhRinZhtiIaneeG1d+E7c7nAt8HFEglr9OKH0jOFa6ys/pgrZxQQ=&amp;center_on_screen=true&amp;float_window=true&amp;height=800&amp;positioning_strategy=center_on_screen&amp;width=950" xr:uid="{00000000-0004-0000-0000-00009A000000}"/>
    <hyperlink ref="G124" r:id="rId88" display="https://my.apps.factset.com/viewer/?_app_id=central_doc_viewer&amp;_dd2=%26f%3Dsld%26c%3Dtrue%26os%3D172628%26oe%3D172634&amp;_doc_docfn=U2FsdGVkX1/5nZtpeurAnyO8uRszTKB+tQo41A/yaKRXMnL/QWdDd9cvGvdeKNJm2W9PqJQgd7uUyhKhU2kPBIOk68QE0Zavj/rz6GsBr1A=&amp;center_on_screen=true&amp;float_window=true&amp;height=800&amp;positioning_strategy=center_on_screen&amp;width=950" xr:uid="{00000000-0004-0000-0000-00009B000000}"/>
    <hyperlink ref="F124" r:id="rId89" display="https://my.apps.factset.com/viewer/?_app_id=central_doc_viewer&amp;_dd2=%26f%3Dsld%26c%3Dtrue%26os%3D117292%26oe%3D117298&amp;_doc_docfn=U2FsdGVkX1+chMYDZAp4Kpm2i8zI+z3knPbOWEtzsqs+waKh3auAZ44/mZ9vebwf2sMC2sbSWFGvQ90es+WW1W4XcFNgxKI3JObYvE5gCXg=&amp;center_on_screen=true&amp;float_window=true&amp;height=800&amp;positioning_strategy=center_on_screen&amp;width=950" xr:uid="{00000000-0004-0000-0000-00009C000000}"/>
    <hyperlink ref="E124" r:id="rId90" display="https://my.apps.factset.com/viewer/?_app_id=central_doc_viewer&amp;_dd2=%26f%3Dsld%26c%3Dtrue%26os%3D56801%26oe%3D56807&amp;_doc_docfn=U2FsdGVkX1+vw77rNXFY5z6wDqSXz//HMMSkzNId6EC1WZVLLBLiB2a95LkU8Z2zOmhCQBVWSNORZQ0SJ4ku14OpCQ9AHnh2Sn1HXeF4lX8=&amp;center_on_screen=true&amp;float_window=true&amp;height=800&amp;positioning_strategy=center_on_screen&amp;width=950" xr:uid="{00000000-0004-0000-0000-00009D000000}"/>
    <hyperlink ref="J126" r:id="rId91" display="https://my.apps.factset.com/viewer/?_app_id=central_doc_viewer&amp;_dd2=%26f%3Dsld%26c%3Dtrue%26os%3D122138%26oe%3D122144&amp;_doc_docfn=U2FsdGVkX1+cgk+PI1ETB5VAhxi4ADQgq/4UMGAe/QraW2ZoQoALT9bdaY4sHik0vJfdLgdyWcM59yupZ+Mq4PIzJtG9DAEYi5Ail8cSufs=&amp;center_on_screen=true&amp;float_window=true&amp;height=800&amp;positioning_strategy=center_on_screen&amp;width=950" xr:uid="{00000000-0004-0000-0000-0000A2000000}"/>
    <hyperlink ref="I126" r:id="rId92" display="https://my.apps.factset.com/viewer/?_app_id=central_doc_viewer&amp;_dd2=%26f%3Dsld%26c%3Dtrue%26os%3D122341%26oe%3D122347&amp;_doc_docfn=U2FsdGVkX191nDdTwQS0QecRXK9sZDP7rw5LpEZB+yn7uBBD0VvWY0XCZj5OBzrSZFcf9ac9mhqnmiTF4Ur0M85rj1ZT657rF+UK5u8e1Ac=&amp;center_on_screen=true&amp;float_window=true&amp;height=800&amp;positioning_strategy=center_on_screen&amp;width=950" xr:uid="{00000000-0004-0000-0000-0000A3000000}"/>
    <hyperlink ref="H126" r:id="rId93" display="https://my.apps.factset.com/viewer/?_app_id=central_doc_viewer&amp;_dd2=%26f%3Dsld%26c%3Dtrue%26os%3D122544%26oe%3D122550&amp;_doc_docfn=U2FsdGVkX1/L8yfdVg4Dwza5r+ysU16ezxqin5TB50nuNOA3Hpe2Kc9PQ697tw5NDk1qcHncMnq8+KuRKLLIo1ABNRtUDFritMW8mjgih3E=&amp;center_on_screen=true&amp;float_window=true&amp;height=800&amp;positioning_strategy=center_on_screen&amp;width=950" xr:uid="{00000000-0004-0000-0000-0000A4000000}"/>
    <hyperlink ref="G126" r:id="rId94" display="https://my.apps.factset.com/viewer/?_app_id=central_doc_viewer&amp;_dd2=%26f%3Dsld%26c%3Dtrue%26os%3D173676%26oe%3D173680&amp;_doc_docfn=U2FsdGVkX1+UCidvPPN48H5lcGqQL2bZhOsdsUe+Tl4mKk72TSyriUV1AjdgtBazxa+D/d03IplsIiRqhSzWpi2hY5RMIkC6T/l7xLihEmE=&amp;center_on_screen=true&amp;float_window=true&amp;height=800&amp;positioning_strategy=center_on_screen&amp;width=950" xr:uid="{00000000-0004-0000-0000-0000A5000000}"/>
    <hyperlink ref="F126" r:id="rId95" display="https://my.apps.factset.com/viewer/?_app_id=central_doc_viewer&amp;_dd2=%26f%3Dsld%26c%3Dtrue%26os%3D118333%26oe%3D118337&amp;_doc_docfn=U2FsdGVkX1/q1qrJoJrcQm1x27GHbbwzfrPomU3uEzO98neDt6KGIRpsPAj4riOJBFfu+jpxZJOpnXsKLqmZTJKvSM0VGwfb1Yf/APa3PfI=&amp;center_on_screen=true&amp;float_window=true&amp;height=800&amp;positioning_strategy=center_on_screen&amp;width=950" xr:uid="{00000000-0004-0000-0000-0000A6000000}"/>
    <hyperlink ref="E126" r:id="rId96" display="https://my.apps.factset.com/viewer/?_app_id=central_doc_viewer&amp;_dd2=%26f%3Dsld%26c%3Dtrue%26os%3D57945%26oe%3D57949&amp;_doc_docfn=U2FsdGVkX1/GieQ8uzdB/zkYt1DnUgRZzg9hWo0+qN0rnUh/vERffc5ik+cr6tpEiQ982Xm5fqzsn9qYqI+bVsVkFigVLD1NW6MwOJ/16oA=&amp;center_on_screen=true&amp;float_window=true&amp;height=800&amp;positioning_strategy=center_on_screen&amp;width=950" xr:uid="{00000000-0004-0000-0000-0000A7000000}"/>
    <hyperlink ref="J127" r:id="rId97" display="https://my.apps.factset.com/viewer/?_app_id=central_doc_viewer&amp;_dd2=%26f%3Dsld%26c%3Dtrue%26os%3D122864%26oe%3D122870&amp;_doc_docfn=U2FsdGVkX1/oImwv4YPUjmp/xJZe/Whb5rGGdoddH2XMg9aBamie7777s0xQUC5FshXQcgSsw08EjHI85uU0wFBYownVesB3Ec5eaFXbHcI=&amp;center_on_screen=true&amp;float_window=true&amp;height=800&amp;positioning_strategy=center_on_screen&amp;width=950" xr:uid="{00000000-0004-0000-0000-0000AC000000}"/>
    <hyperlink ref="I127" r:id="rId98" display="https://my.apps.factset.com/viewer/?_app_id=central_doc_viewer&amp;_dd2=%26f%3Dsld%26c%3Dtrue%26os%3D123069%26oe%3D123075&amp;_doc_docfn=U2FsdGVkX19AN4e8NK+ihKlnpDAzD2nH5LAnBu32L3DTFTd1GRaoUJzASCBXM/IE/aNl/4vv5lnDUzYSO147X4NwN30nykXqFyYvCXBdzWA=&amp;center_on_screen=true&amp;float_window=true&amp;height=800&amp;positioning_strategy=center_on_screen&amp;width=950" xr:uid="{00000000-0004-0000-0000-0000AD000000}"/>
    <hyperlink ref="H127" r:id="rId99" display="https://my.apps.factset.com/viewer/?_app_id=central_doc_viewer&amp;_dd2=%26f%3Dsld%26c%3Dtrue%26os%3D123274%26oe%3D123280&amp;_doc_docfn=U2FsdGVkX1/PEkboPhto9lTl8DdMUrQ+73ErdyfMufBDapEqo/snW6aPHBKx/sdLyhxY4KW+JxC3ObsSFWIwWNOv90xh80BZWD47dJvGsqA=&amp;center_on_screen=true&amp;float_window=true&amp;height=800&amp;positioning_strategy=center_on_screen&amp;width=950" xr:uid="{00000000-0004-0000-0000-0000AE000000}"/>
    <hyperlink ref="G127" r:id="rId100" display="https://my.apps.factset.com/viewer/?_app_id=central_doc_viewer&amp;_dd2=%26f%3Dsld%26c%3Dtrue%26os%3D174406%26oe%3D174410&amp;_doc_docfn=U2FsdGVkX1+r5riq5l9resKyr2kxwBlWxZulJYb7INBAeP3oaS5bpY1Jy1SJo4qTxk5w2kzhqWC9waYoX1bp4kcqwOyaIF39F6feOeUEesc=&amp;center_on_screen=true&amp;float_window=true&amp;height=800&amp;positioning_strategy=center_on_screen&amp;width=950" xr:uid="{00000000-0004-0000-0000-0000AF000000}"/>
    <hyperlink ref="F127" r:id="rId101" display="https://my.apps.factset.com/viewer/?_app_id=central_doc_viewer&amp;_dd2=%26f%3Dsld%26c%3Dtrue%26os%3D119056%26oe%3D119060&amp;_doc_docfn=U2FsdGVkX18y17/RmAVM/g5F95kd4GvCI1CN5uNfj3K7P0BjToMu8cmP2hcUK2TDgunO3Ty/ibPQHRBHGsuzcnwSd3amI2oiS+KL90P2Wyo=&amp;center_on_screen=true&amp;float_window=true&amp;height=800&amp;positioning_strategy=center_on_screen&amp;width=950" xr:uid="{00000000-0004-0000-0000-0000B0000000}"/>
    <hyperlink ref="E127" r:id="rId102" display="https://my.apps.factset.com/viewer/?_app_id=central_doc_viewer&amp;_dd2=%26f%3Dsld%26c%3Dtrue%26os%3D58730%26oe%3D58734&amp;_doc_docfn=U2FsdGVkX1/HqkZOCkq6PwO7qZadtRd5RwzeuBQSiUIMJXXbW/wjErOpA3QeWgJn4kw+hMHLNndzGFnjuXp3NNsDhO0RmoQWEmOl4NjT7ak=&amp;center_on_screen=true&amp;float_window=true&amp;height=800&amp;positioning_strategy=center_on_screen&amp;width=950" xr:uid="{00000000-0004-0000-0000-0000B1000000}"/>
    <hyperlink ref="J129" r:id="rId103" display="https://my.apps.factset.com/viewer/?_app_id=central_doc_viewer&amp;_dd2=%26f%3Dsld%26c%3Dtrue%26os%3D123965%26oe%3D123971&amp;_doc_docfn=U2FsdGVkX18hhiVY41zA1bYdG5tAzRNh5j6+WarlALgCkSjRXTwRVf9CE26LXXEsEcDLKCE4Ibv3Z/j1ZDUjaMJL0ha32Khq2rkk5d297ig=&amp;center_on_screen=true&amp;float_window=true&amp;height=800&amp;positioning_strategy=center_on_screen&amp;width=950" xr:uid="{00000000-0004-0000-0000-0000B6000000}"/>
    <hyperlink ref="I129" r:id="rId104" display="https://my.apps.factset.com/viewer/?_app_id=central_doc_viewer&amp;_dd2=%26f%3Dsld%26c%3Dtrue%26os%3D124190%26oe%3D124196&amp;_doc_docfn=U2FsdGVkX19vl0v6bTiDjs3zSxY/HsYmfHpxod/2oeNTUC0a0YnDoTXAxk0MMgAHIi1nMHH2TdQBZNMRXWe1X7L46uTddCaxh34lTYLC9qU=&amp;center_on_screen=true&amp;float_window=true&amp;height=800&amp;positioning_strategy=center_on_screen&amp;width=950" xr:uid="{00000000-0004-0000-0000-0000B7000000}"/>
    <hyperlink ref="H129" r:id="rId105" display="https://my.apps.factset.com/viewer/?_app_id=central_doc_viewer&amp;_dd2=%26f%3Dsld%26c%3Dtrue%26os%3D124415%26oe%3D124421&amp;_doc_docfn=U2FsdGVkX19dtTuwi4FaWpe41PtAXopOXxkyqKJ1wRNRMqSZM6lOKa3UIPCWD5f3Y4+L+lMXh7RHGKeaxOrkzskfGwY+p+uLNr+ybniP0fk=&amp;center_on_screen=true&amp;float_window=true&amp;height=800&amp;positioning_strategy=center_on_screen&amp;width=950" xr:uid="{00000000-0004-0000-0000-0000B8000000}"/>
    <hyperlink ref="G129" r:id="rId106" display="https://my.apps.factset.com/viewer/?_app_id=central_doc_viewer&amp;_dd2=%26f%3Dsld%26c%3Dtrue%26os%3D175547%26oe%3D175553&amp;_doc_docfn=U2FsdGVkX1/APgTxUJ5GeWbKVdBe2Fbo3oI/sSlNPKfpJWMDeT1PArU638pN/wraGW0AOsJnuvgB8i2FOI5u/CEXTl4UhuKE9hXT2TSLrcc=&amp;center_on_screen=true&amp;float_window=true&amp;height=800&amp;positioning_strategy=center_on_screen&amp;width=950" xr:uid="{00000000-0004-0000-0000-0000B9000000}"/>
    <hyperlink ref="F129" r:id="rId107" display="https://my.apps.factset.com/viewer/?_app_id=central_doc_viewer&amp;_dd2=%26f%3Dsld%26c%3Dtrue%26os%3D120200%26oe%3D120206&amp;_doc_docfn=U2FsdGVkX1/ItJ/Xhx6AkASuNTbtfAN1myh+Hu8vXn5VbbojGDWbRHg3I/IqP4Z1ky1wAOENyoyVJal3j6QFU1P4Fvfy71fbBaL0t1fA/ks=&amp;center_on_screen=true&amp;float_window=true&amp;height=800&amp;positioning_strategy=center_on_screen&amp;width=950" xr:uid="{00000000-0004-0000-0000-0000BA000000}"/>
    <hyperlink ref="E129" r:id="rId108" display="https://my.apps.factset.com/viewer/?_app_id=central_doc_viewer&amp;_dd2=%26f%3Dsld%26c%3Dtrue%26os%3D59971%26oe%3D59977&amp;_doc_docfn=U2FsdGVkX18eRtlHbTt4/W40z4yIh4V3oIDL+alsV2elhOMeXU0s4CQmIujiBevMGQ7JvX5Pwmt8fONxVZNb6ZPePfBb//wyWGUhWBEveVc=&amp;center_on_screen=true&amp;float_window=true&amp;height=800&amp;positioning_strategy=center_on_screen&amp;width=950" xr:uid="{00000000-0004-0000-0000-0000BB000000}"/>
    <hyperlink ref="J130" r:id="rId109" display="https://my.apps.factset.com/viewer/?_app_id=central_doc_viewer&amp;_dd2=%26f%3Dsld%26c%3Dtrue%26os%3D124746%26oe%3D124752&amp;_doc_docfn=U2FsdGVkX1+5CzTJJie5uxRah1cm6z12kWlzdz7K7XRy3BKzbRDTX8KxsqUua4+GyEzhm/Ld8uTn6vduaTEx1kYrTAo/OyFID/oPf7tQR5E=&amp;center_on_screen=true&amp;float_window=true&amp;height=800&amp;positioning_strategy=center_on_screen&amp;width=950" xr:uid="{00000000-0004-0000-0000-0000C0000000}"/>
    <hyperlink ref="I130" r:id="rId110" display="https://my.apps.factset.com/viewer/?_app_id=central_doc_viewer&amp;_dd2=%26f%3Dsld%26c%3Dtrue%26os%3D124973%26oe%3D124979&amp;_doc_docfn=U2FsdGVkX18r0s/VjBY/yEyWa3o7TtOoXfsrnbcPkBBjKOePnZmRJeotr5tdksUaTdfJzJJcVMMyK0Lt4gE/zHgObjkcVCPbIg9HUtXx8E4=&amp;center_on_screen=true&amp;float_window=true&amp;height=800&amp;positioning_strategy=center_on_screen&amp;width=950" xr:uid="{00000000-0004-0000-0000-0000C1000000}"/>
    <hyperlink ref="H130" r:id="rId111" display="https://my.apps.factset.com/viewer/?_app_id=central_doc_viewer&amp;_dd2=%26f%3Dsld%26c%3Dtrue%26os%3D125200%26oe%3D125206&amp;_doc_docfn=U2FsdGVkX18jWkKDSmLxy5nX94702yKMYJ4s+MM2CZQrO1EN2nS74SC9+1u6Gorkuv3zYtLVH3muMn9obmkM+krTOtmaaUMV51vf3VLar8k=&amp;center_on_screen=true&amp;float_window=true&amp;height=800&amp;positioning_strategy=center_on_screen&amp;width=950" xr:uid="{00000000-0004-0000-0000-0000C2000000}"/>
    <hyperlink ref="G130" r:id="rId112" display="https://my.apps.factset.com/viewer/?_app_id=central_doc_viewer&amp;_dd2=%26f%3Dsld%26c%3Dtrue%26os%3D176332%26oe%3D176338&amp;_doc_docfn=U2FsdGVkX1+sZ8opfNIjgjKnOjXFM9oxouq50wQZtPaETV6XYGF/o3Z9HBe/vKrRIRtp8RpHeIZzRcKIMLy2sUI++WxFQiOeqE5auISsfeM=&amp;center_on_screen=true&amp;float_window=true&amp;height=800&amp;positioning_strategy=center_on_screen&amp;width=950" xr:uid="{00000000-0004-0000-0000-0000C3000000}"/>
    <hyperlink ref="F130" r:id="rId113" display="https://my.apps.factset.com/viewer/?_app_id=central_doc_viewer&amp;_dd2=%26f%3Dsld%26c%3Dtrue%26os%3D120988%26oe%3D120994&amp;_doc_docfn=U2FsdGVkX19443H9uWxCWzmmgMfUAu0jD8cERoV8lBL2EDOC/iJ8+NQJNlt0NnIfVyQkyR1vnnPLQIoWsaCNED8z1jSRc1FM3heWRPOamyA=&amp;center_on_screen=true&amp;float_window=true&amp;height=800&amp;positioning_strategy=center_on_screen&amp;width=950" xr:uid="{00000000-0004-0000-0000-0000C4000000}"/>
    <hyperlink ref="E130" r:id="rId114" display="https://my.apps.factset.com/viewer/?_app_id=central_doc_viewer&amp;_dd2=%26f%3Dsld%26c%3Dtrue%26os%3D60815%26oe%3D60821&amp;_doc_docfn=U2FsdGVkX1/NX2KTXVFSOSMgOguP+5J6RlvokkX5dbee+XE+FVXXRyr4E4pHHWCh9ZYkwazo92/velyUoQ0TpwjTrHC5zuOud5srS9bcTfg=&amp;center_on_screen=true&amp;float_window=true&amp;height=800&amp;positioning_strategy=center_on_screen&amp;width=950" xr:uid="{00000000-0004-0000-0000-0000C5000000}"/>
    <hyperlink ref="E193" r:id="rId115" display="https://my.apps.factset.com/viewer/?_app_id=central_doc_viewer&amp;_dd2=%26f%3Dsld%26c%3Dtrue%26os%3D164196%26oe%3D164204&amp;_doc_docfn=U2FsdGVkX18i2nwBxZ99aKV422WQGM+aejemz7az87bCIXCEbAuOe2rtQDXlZAyc/gdMLoBh/LZhmbkXaylReADSQyqF2LhQsAt/btzVSAw=&amp;center_on_screen=true&amp;float_window=true&amp;height=800&amp;positioning_strategy=center_on_screen&amp;width=950" xr:uid="{0F35BCFC-1D7E-1B40-A41F-26FF53817071}"/>
    <hyperlink ref="F193" r:id="rId116" display="https://my.apps.factset.com/viewer/?_app_id=central_doc_viewer&amp;_dd2=%26f%3Dsld%26c%3Dtrue%26os%3D164429%26oe%3D164436&amp;_doc_docfn=U2FsdGVkX19gPeUZQe/3mCJ2V1GNmLpzX5wJNeVashq+/KoGEKaKl5NjZewvXhw00WKMJPKJJCY567K+2mnQ8vh8fIVO3bJnqxT/BCfeOfY=&amp;center_on_screen=true&amp;float_window=true&amp;height=800&amp;positioning_strategy=center_on_screen&amp;width=950" xr:uid="{BB9DA106-5B9F-5F4C-84EE-D24706F5C5DD}"/>
    <hyperlink ref="G193" r:id="rId117" display="https://my.apps.factset.com/viewer/?_app_id=central_doc_viewer&amp;_dd2=%26f%3Dsld%26c%3Dtrue%26os%3D164661%26oe%3D164668&amp;_doc_docfn=U2FsdGVkX1/1mqMqPpKfFkcrUrSOcHA41iNd4PeUzmvqLWkM6ZZmclRLQfPOZMG5VG9S+lJyX7W4Jt5eJiBU0lB94hWYX2/sxFbb5ibd/00=&amp;center_on_screen=true&amp;float_window=true&amp;height=800&amp;positioning_strategy=center_on_screen&amp;width=950" xr:uid="{2FC63DE9-2A64-DB49-A1AC-E978E644ADB0}"/>
    <hyperlink ref="H193" r:id="rId118" display="https://my.apps.factset.com/viewer/?_app_id=central_doc_viewer&amp;_dd2=%26f%3Dsld%26c%3Dtrue%26os%3D286335%26oe%3D286342&amp;_doc_docfn=U2FsdGVkX1/vbz9/X8WZ05wheh1BJ6dqB9WViJQUh+EUU1grY5cHCofbVp3ADrjC4EssaI1uUbpZpPuALatYguFXVkOzA4Jhemgatp6QIj0=&amp;center_on_screen=true&amp;float_window=true&amp;height=800&amp;positioning_strategy=center_on_screen&amp;width=950" xr:uid="{02ADC1FD-FB14-634B-A3CC-4E61DD487BB7}"/>
    <hyperlink ref="I193" r:id="rId119" display="https://my.apps.factset.com/viewer/?_app_id=central_doc_viewer&amp;_dd2=%26f%3Dsld%26c%3Dtrue%26os%3D180522%26oe%3D180526&amp;_doc_docfn=U2FsdGVkX1/DrhoeyD1lnj/uEggkES1OUbYxAzNXTLHFW14yT/69HbB0zDfH+wTCKlg8l8HoM/3iZ5II8Blg4OH6RtXqWyrNbxNcqQoi/XM=&amp;center_on_screen=true&amp;float_window=true&amp;height=800&amp;positioning_strategy=center_on_screen&amp;width=950" xr:uid="{B38BCC6E-1501-5546-A6B2-F9D0F104AE9D}"/>
    <hyperlink ref="J193" r:id="rId120" display="https://my.apps.factset.com/viewer/?_app_id=central_doc_viewer&amp;_dd2=%26f%3Dsld%26c%3Dtrue%26os%3D80023%26oe%3D80030&amp;_doc_docfn=U2FsdGVkX18bl733Rte2P/Iwz8kmQhs2WaVt+7BjMV0sZ+WHUIt4B7g4FhA6MZrv0bE71scHEjcBI3dt26Gl+MwzuFjst0NGQYNES5EwXcQ=&amp;center_on_screen=true&amp;float_window=true&amp;height=800&amp;positioning_strategy=center_on_screen&amp;width=950" xr:uid="{3619F0F2-0CC8-0C40-9B31-EE60F3B139AF}"/>
    <hyperlink ref="E195" r:id="rId121" display="https://my.apps.factset.com/viewer/?_app_id=central_doc_viewer&amp;_dd2=%26f%3Dsld%26c%3Dtrue%26os%3D164971%26oe%3D164975&amp;_doc_docfn=U2FsdGVkX1+wrltBHDESMkRSaKNkgFhsLeYZNk23FiuzTN1I+535YTon7oYJnmjXjIkAe6OT8QHXy2HL+y9LnBL+En6uFXu3IvamdVSl3oY=&amp;center_on_screen=true&amp;float_window=true&amp;height=800&amp;positioning_strategy=center_on_screen&amp;width=950" xr:uid="{C3A5BBB5-4BB9-FB4F-A2C0-A9327872758E}"/>
    <hyperlink ref="F195" r:id="rId122" display="https://my.apps.factset.com/viewer/?_app_id=central_doc_viewer&amp;_dd2=%26f%3Dsld%26c%3Dtrue%26os%3D165178%26oe%3D165183&amp;_doc_docfn=U2FsdGVkX1+iW+0tgYj8pHTym4GVvgCJIjz0S6CD5qNRvGM8uMdKm8cEYLyZdBBNg1wSOUoyjoBQMeu70J+GdvzWAF7fUZqGwP9O2LINiHk=&amp;center_on_screen=true&amp;float_window=true&amp;height=800&amp;positioning_strategy=center_on_screen&amp;width=950" xr:uid="{05A607AA-A1FF-8447-91B9-919C5676CAAD}"/>
    <hyperlink ref="G195" r:id="rId123" display="https://my.apps.factset.com/viewer/?_app_id=central_doc_viewer&amp;_dd2=%26f%3Dsld%26c%3Dtrue%26os%3D165387%26oe%3D165394&amp;_doc_docfn=U2FsdGVkX19Hjg85hTKU+EPYFUdw9rNlYTpVR+16x1jO74GaFrpKDC6jiYyPK14Usyr6QGqh2astRo1KiMkmLJcB0QjPQmqeZ+L2vJC4B+w=&amp;center_on_screen=true&amp;float_window=true&amp;height=800&amp;positioning_strategy=center_on_screen&amp;width=950" xr:uid="{1A8868D3-C35D-C64D-B0E5-136F80284117}"/>
    <hyperlink ref="H195" r:id="rId124" display="https://my.apps.factset.com/viewer/?_app_id=central_doc_viewer&amp;_dd2=%26f%3Dsld%26c%3Dtrue%26os%3D287066%26oe%3D287071&amp;_doc_docfn=U2FsdGVkX18dNMfaGdqKhAPe+6w61YTkXXNHcq6QXAQTccZEBVp4urqKAaYGhp2R+6hSWK73cNSP+lGiA5PrK9qcmAtLTwvPaKkVUTQP32w=&amp;center_on_screen=true&amp;float_window=true&amp;height=800&amp;positioning_strategy=center_on_screen&amp;width=950" xr:uid="{24D13F87-2A8B-5246-A424-1D217BF33425}"/>
    <hyperlink ref="I195" r:id="rId125" display="https://my.apps.factset.com/viewer/?_app_id=central_doc_viewer&amp;_dd2=%26f%3Dsld%26c%3Dtrue%26os%3D181250%26oe%3D181255&amp;_doc_docfn=U2FsdGVkX1+kxnvpIUiKtGdnhNXchTdRKJavn1WnW1GpRarlSCAk7DX+n8GSCZ50sQVuyIJzTlHPtdzp1x1mEtfKhBaYOfk2Kn1q90RYHPg=&amp;center_on_screen=true&amp;float_window=true&amp;height=800&amp;positioning_strategy=center_on_screen&amp;width=950" xr:uid="{D0EAE8A8-E8AD-254A-B791-7F24407A77C9}"/>
    <hyperlink ref="J195" r:id="rId126" display="https://my.apps.factset.com/viewer/?_app_id=central_doc_viewer&amp;_dd2=%26f%3Dsld%26c%3Dtrue%26os%3D80972%26oe%3D80979&amp;_doc_docfn=U2FsdGVkX1+jD/ZgTcVPCD4T/gaNldkkHq5mvHxEhqkF8XV+wsAqNLRTu3DnIoth4fzn/f3YssF8J3zFZNAK01BwsTjek9k2pAGT3hOJYX8=&amp;center_on_screen=true&amp;float_window=true&amp;height=800&amp;positioning_strategy=center_on_screen&amp;width=950" xr:uid="{0C1402D9-A18C-D546-AA36-32AD3542B12F}"/>
    <hyperlink ref="E196" r:id="rId127" display="https://my.apps.factset.com/viewer/?_app_id=central_doc_viewer&amp;_dd2=%26f%3Dsld%26c%3Dtrue%26os%3D165770%26oe%3D165775&amp;_doc_docfn=U2FsdGVkX18b/hRULwWh3MaYcgaWaNDUgPZrJyT9JxTW+9wI3bVnMJBdd194FSx9GWUd6He2kmtSEWXd74YUoPsHBqYDYUedeA3P5BsTP6c=&amp;center_on_screen=true&amp;float_window=true&amp;height=800&amp;positioning_strategy=center_on_screen&amp;width=950" xr:uid="{0995C110-8702-0641-A4F7-442DA4FF155C}"/>
    <hyperlink ref="F196" r:id="rId128" display="https://my.apps.factset.com/viewer/?_app_id=central_doc_viewer&amp;_dd2=%26f%3Dsld%26c%3Dtrue%26os%3D166008%26oe%3D166013&amp;_doc_docfn=U2FsdGVkX18B//MnEvU3pfti7rnIUbvaDjr/gxah3Fq84qdceZklUHIJAWwmoTykqNm+G6r7VFO2DtEQULaULWt18nivXC50wT2b9YWZ//U=&amp;center_on_screen=true&amp;float_window=true&amp;height=800&amp;positioning_strategy=center_on_screen&amp;width=950" xr:uid="{868609BB-FB3A-6D45-9FCB-EEF9EE21DA95}"/>
    <hyperlink ref="G196" r:id="rId129" display="https://my.apps.factset.com/viewer/?_app_id=central_doc_viewer&amp;_dd2=%26f%3Dsld%26c%3Dtrue%26os%3D166245%26oe%3D166248&amp;_doc_docfn=U2FsdGVkX18ga8L1GXedIH5SyptILooGTMbzqJdC0r0BoYAvm/0Hmg3Bjzzl6r4mXB43gkULEDZDc9/egql+wy6gmuVyvIIY0fEeCo1dNJM=&amp;center_on_screen=true&amp;float_window=true&amp;height=800&amp;positioning_strategy=center_on_screen&amp;width=950" xr:uid="{14D1CF09-4E63-5F40-B0D6-A98A1A1080E5}"/>
    <hyperlink ref="H196" r:id="rId130" display="https://my.apps.factset.com/viewer/?_app_id=central_doc_viewer&amp;_dd2=%26f%3Dsld%26c%3Dtrue%26os%3D287803%26oe%3D287808&amp;_doc_docfn=U2FsdGVkX18hHCOxkkzOI4AcewGxnrYdX3bgDdvI/cB9EBHQdUJG5QaLhYSl8MxzrrwxUTSZ4r/08c1VRxI7tFZ9DPFSyBRXFzyDPK4R8bE=&amp;center_on_screen=true&amp;float_window=true&amp;height=800&amp;positioning_strategy=center_on_screen&amp;width=950" xr:uid="{01A44E3A-7334-124A-86F2-EDE26DA1A7BA}"/>
    <hyperlink ref="I196" r:id="rId131" display="https://my.apps.factset.com/viewer/?_app_id=central_doc_viewer&amp;_dd2=%26f%3Dsld%26c%3Dtrue%26os%3D181987%26oe%3D181992&amp;_doc_docfn=U2FsdGVkX19yubPuOmS31dLJi3XempjtFHipaZPdMQ003c1nu/uyiJpoDRlFjq3Y9kgL23H/ga2FmebIddLVjIaERZ8cqGqh0drag/jj8nU=&amp;center_on_screen=true&amp;float_window=true&amp;height=800&amp;positioning_strategy=center_on_screen&amp;width=950" xr:uid="{8E74FEC9-B0D3-264D-8D94-1D8DBEE504D4}"/>
    <hyperlink ref="J196" r:id="rId132" display="https://my.apps.factset.com/viewer/?_app_id=central_doc_viewer&amp;_dd2=%26f%3Dsld%26c%3Dtrue%26os%3D81913%26oe%3D81918&amp;_doc_docfn=U2FsdGVkX19JtYtp5crrWAWunWX6xlH+QfhLNlZbsqjwkkYiE+LEmhw2uc3LNDaTqch0TOz64t64cGzyCznoWu+j6wxf6ZTXVa7UEfpPAT4=&amp;center_on_screen=true&amp;float_window=true&amp;height=800&amp;positioning_strategy=center_on_screen&amp;width=950" xr:uid="{3E7B6E31-D903-C643-B921-AB36318F51BF}"/>
    <hyperlink ref="E197" r:id="rId133" display="https://my.apps.factset.com/viewer/?_app_id=central_doc_viewer&amp;_dd2=%26f%3Dsld%26c%3Dtrue%26os%3D166569%26oe%3D166575&amp;_doc_docfn=U2FsdGVkX1+KbYvp15mvK/W1N2nWxUQ6Y2vIwq0na5BAKsUnLR6bV1QI6kzZJNHAAackfJ2LYNtflUUrDaisMSl2u7YdiccRMehsiadllXw=&amp;center_on_screen=true&amp;float_window=true&amp;height=800&amp;positioning_strategy=center_on_screen&amp;width=950" xr:uid="{D643A0D6-5DAA-324D-9879-83F1A1F66FC3}"/>
    <hyperlink ref="F197" r:id="rId134" display="https://my.apps.factset.com/viewer/?_app_id=central_doc_viewer&amp;_dd2=%26f%3Dsld%26c%3Dtrue%26os%3D166794%26oe%3D166800&amp;_doc_docfn=U2FsdGVkX18g07pBcrTirW9uJGjeCouBo8Z8iDZfF2RzLmtXLt/0IG8SdkoI120qOI4kS8yFhuj/Z8FODJk7bxse03zCkV8LQLLg/JaB8LA=&amp;center_on_screen=true&amp;float_window=true&amp;height=800&amp;positioning_strategy=center_on_screen&amp;width=950" xr:uid="{CEE0140C-5208-D844-A953-12B8D3F0FB80}"/>
    <hyperlink ref="G197" r:id="rId135" display="https://my.apps.factset.com/viewer/?_app_id=central_doc_viewer&amp;_dd2=%26f%3Dsld%26c%3Dtrue%26os%3D167019%26oe%3D167025&amp;_doc_docfn=U2FsdGVkX1+4p0uPeYlo/ERWCIgNSbg9Y/NxQe2H5Yfnwr3W5Yt0WmlW7DHYv2k6cHolAvjypV39y993uJCi8H43AtJ9s8aXGLVnq0k7kJU=&amp;center_on_screen=true&amp;float_window=true&amp;height=800&amp;positioning_strategy=center_on_screen&amp;width=950" xr:uid="{15C4021E-309A-9B45-9806-C0DFFB86FBBD}"/>
    <hyperlink ref="H197" r:id="rId136" display="https://my.apps.factset.com/viewer/?_app_id=central_doc_viewer&amp;_dd2=%26f%3Dsld%26c%3Dtrue%26os%3D288579%26oe%3D288585&amp;_doc_docfn=U2FsdGVkX1+iyOmaHQn2pK9ppLZEad7sA+kd2m2YQp4SVh7s2bm9zKrf/m3bRW9+KCDSNEeIKd9WkC720d3G/LpToYE8FN591S9kyF47gC8=&amp;center_on_screen=true&amp;float_window=true&amp;height=800&amp;positioning_strategy=center_on_screen&amp;width=950" xr:uid="{86E29FDD-BB51-2E45-ABD9-0DEA44854153}"/>
    <hyperlink ref="I197" r:id="rId137" display="https://my.apps.factset.com/viewer/?_app_id=central_doc_viewer&amp;_dd2=%26f%3Dsld%26c%3Dtrue%26os%3D182802%26oe%3D182808&amp;_doc_docfn=U2FsdGVkX18tBeWuHEghuAgDjeeh1rEhn4vWEOEDIIej9DqMuRUsbqmH6FWXyCIdtj+7YsadAYuxsUneesSWoectPaNHaOQ+twIE4OMBuWU=&amp;center_on_screen=true&amp;float_window=true&amp;height=800&amp;positioning_strategy=center_on_screen&amp;width=950" xr:uid="{891C613E-033E-9B4E-B3F0-B9792C82C26F}"/>
    <hyperlink ref="J197" r:id="rId138" display="https://my.apps.factset.com/viewer/?_app_id=central_doc_viewer&amp;_dd2=%26f%3Dsld%26c%3Dtrue%26os%3D82849%26oe%3D82855&amp;_doc_docfn=U2FsdGVkX19pbMCMihDScLAh3rsBNyeu99DC44H6tmptXEGCp8PDvVXNo287pC4l+loQ5X2efs+a1STPzJrmhnW3ungxYNbAM2Z83MbRMaI=&amp;center_on_screen=true&amp;float_window=true&amp;height=800&amp;positioning_strategy=center_on_screen&amp;width=950" xr:uid="{BB65B2BE-E56B-CA4C-A4B5-28996A18AF8B}"/>
    <hyperlink ref="H199" r:id="rId139" display="https://my.apps.factset.com/viewer/?_app_id=central_doc_viewer&amp;_dd2=%26f%3Dsld%26c%3Dtrue%26os%3D289332%26oe%3D289337&amp;_doc_docfn=U2FsdGVkX197sSrBKtcURhS3rpzC0HSNKJ7DwiM/cgfL6ONVa9p3nJEQHx/iTAWGC0PPDR37syNU6DbMD883qYvOj38OJYebTXyGBOOyTQQ=&amp;center_on_screen=true&amp;float_window=true&amp;height=800&amp;positioning_strategy=center_on_screen&amp;width=950" xr:uid="{ECB5B413-A027-3F4F-9CB5-1C0F44B8E456}"/>
    <hyperlink ref="I199" r:id="rId140" display="https://my.apps.factset.com/viewer/?_app_id=central_doc_viewer&amp;_dd2=%26f%3Dsld%26c%3Dtrue%26os%3D183565%26oe%3D183570&amp;_doc_docfn=U2FsdGVkX1/lUshZ4v+ifMEe+n4thqrplIDOfzUfFe+t3Qqg1Yq2Mp10A19Rxbj8eF7+83B1uN8NswmsFIgRrTHx7EjDYtjWB3IdhhAv/KA=&amp;center_on_screen=true&amp;float_window=true&amp;height=800&amp;positioning_strategy=center_on_screen&amp;width=950" xr:uid="{4CBFEF4C-EEE1-084B-8BA2-8CB7C8D78D05}"/>
    <hyperlink ref="J199" r:id="rId141" display="https://my.apps.factset.com/viewer/?_app_id=central_doc_viewer&amp;_dd2=%26f%3Dsld%26c%3Dtrue%26os%3D83821%26oe%3D83826&amp;_doc_docfn=U2FsdGVkX1+OHz2d1yFisrnhJE0LG3nWgIAG2i9CUk8T4DI7ueJ5iEwp7RFiV/KMVpiQC+9rQCnS7uOlyR57xubqQuRjzfiE+4vtY2kIpS8=&amp;center_on_screen=true&amp;float_window=true&amp;height=800&amp;positioning_strategy=center_on_screen&amp;width=950" xr:uid="{742F5015-7394-6A40-A39A-5E175E9587B8}"/>
    <hyperlink ref="J133" r:id="rId142" display="https://my.apps.factset.com/viewer/?_app_id=central_doc_viewer&amp;_dd2=%26f%3Dsld%26c%3Dtrue%26os%3D58105%26oe%3D58112&amp;_doc_docfn=U2FsdGVkX1+z4zyVnpR85e6xIjWOXnfME/170UXzYRyVcGOPuG3ekELxwVSufaLs1Jek/HblQDdbToDAokots6Y+E75sgSpMuHJfI/bIUq8=&amp;center_on_screen=true&amp;float_window=true&amp;height=800&amp;positioning_strategy=center_on_screen&amp;width=950" xr:uid="{BEA8ADE5-3C2C-9A4F-998C-502DA74484F5}"/>
    <hyperlink ref="I133" r:id="rId143" display="https://my.apps.factset.com/viewer/?_app_id=central_doc_viewer&amp;_dd2=%26f%3Dsld%26c%3Dtrue%26os%3D58276%26oe%3D58283&amp;_doc_docfn=U2FsdGVkX1//FtTdTMNsIRp92bSlLbfn2ZsFizPZOzMfiGy9reKBzFW/aquEbugbtE27y/hQwmQyJAQGDOy37atxRTFXIUoreLm63IDTcCY=&amp;center_on_screen=true&amp;float_window=true&amp;height=800&amp;positioning_strategy=center_on_screen&amp;width=950" xr:uid="{F3170A47-05FE-9840-B967-297335589C74}"/>
    <hyperlink ref="H133" r:id="rId144" display="https://my.apps.factset.com/viewer/?_app_id=central_doc_viewer&amp;_dd2=%26f%3Dsld%26c%3Dtrue%26os%3D61586%26oe%3D61593&amp;_doc_docfn=U2FsdGVkX1+I6E8R+kaym1Rr3fzjYwbRCWqkoofD9OJndZVW0+smsyzQlquW512kzJLlmHEBjp6oFrQGh4uFzZ/oLlnYp4nCqf2urNW0rXs=&amp;center_on_screen=true&amp;float_window=true&amp;height=800&amp;positioning_strategy=center_on_screen&amp;width=950" xr:uid="{A572F00E-850B-2749-A321-184895F839BC}"/>
    <hyperlink ref="G133" r:id="rId145" display="https://my.apps.factset.com/viewer/?_app_id=central_doc_viewer&amp;_dd2=%26f%3Dsld%26c%3Dtrue%26os%3D53035%26oe%3D53046&amp;_doc_docfn=U2FsdGVkX19K2hO8ZLNeLPBIXDakQbyzLxVc5JyejLBDhhoeuUkqGL4/dS1i+sXjdZb2XPiGVboT08IcUW6Eflj6MhGvwIk4YVYZjdWzoJ0=&amp;center_on_screen=true&amp;float_window=true&amp;height=800&amp;positioning_strategy=center_on_screen&amp;width=950" xr:uid="{9FC740F2-F28D-2443-BAE5-78EF8A18A9C4}"/>
    <hyperlink ref="F133" r:id="rId146" display="https://my.apps.factset.com/viewer/?_app_id=central_doc_viewer&amp;_dd2=%26f%3Dsld%26c%3Dtrue%26os%3D28947%26oe%3D28954&amp;_doc_docfn=U2FsdGVkX1/8yAhERJfU47lPd7hCQo29XyE5pAkGnww85fpDO2tgaqmXJwRnEVYBODTwUPnbShbcGCBZVO+Z5VWh94GxIA8xojAmBaqtWCU=&amp;center_on_screen=true&amp;float_window=true&amp;height=800&amp;positioning_strategy=center_on_screen&amp;width=950" xr:uid="{144AB54E-C1E1-4C41-845F-738B81309A52}"/>
    <hyperlink ref="E133" r:id="rId147" display="https://my.apps.factset.com/viewer/?_app_id=central_doc_viewer&amp;_dd2=%26f%3Dsld%26c%3Dtrue%26os%3D27233%26oe%3D27240&amp;_doc_docfn=U2FsdGVkX18+bLhDT7sJ/mZehhlZEYF+zqXkTgFngVaUttqDnOWjUkALbVKC2Rdxg61TmgEZRm2+QMqBIg72nUWO1ih/YVVaTTyJR1i1oqU=&amp;center_on_screen=true&amp;float_window=true&amp;height=800&amp;positioning_strategy=center_on_screen&amp;width=950" xr:uid="{4FB4BC8D-761F-F743-A1AD-A8629A31B698}"/>
    <hyperlink ref="J134" r:id="rId148" display="https://my.apps.factset.com/viewer/?_app_id=central_doc_viewer&amp;_dd2=%26f%3Dsld%26c%3Dtrue%26os%3D53705%26oe%3D53712&amp;_doc_docfn=U2FsdGVkX19Idq+YuTdD9Fsy63Ii44zW9YvY1HEI+ArFWzJHx8KsxAYCqBQUg5uy+RBBAKywpTtE0h6hUjiVWGq213z6jWWVG1TOJ7yyeRo=&amp;center_on_screen=true&amp;float_window=true&amp;height=800&amp;positioning_strategy=center_on_screen&amp;width=950" xr:uid="{2A47B076-50FE-D54E-AA14-ACF8024C56FF}"/>
    <hyperlink ref="I134" r:id="rId149" display="https://my.apps.factset.com/viewer/?_app_id=central_doc_viewer&amp;_dd2=%26f%3Dsld%26c%3Dtrue%26os%3D53883%26oe%3D53890&amp;_doc_docfn=U2FsdGVkX19cX5ijs2OcPmWgkQZGTTba3NVyPqip/71kdK+ZVLHBDFZx+1JH1zOMgQXZekTzKeYfpZdDF3k572ySmwR4IZfPe9kLMp6JlsA=&amp;center_on_screen=true&amp;float_window=true&amp;height=800&amp;positioning_strategy=center_on_screen&amp;width=950" xr:uid="{C1D04AFA-21E5-EA4E-A661-B56F6C45F080}"/>
    <hyperlink ref="H134" r:id="rId150" display="https://my.apps.factset.com/viewer/?_app_id=central_doc_viewer&amp;_dd2=%26f%3Dsld%26c%3Dtrue%26os%3D57197%26oe%3D57204&amp;_doc_docfn=U2FsdGVkX1+fCDgkachHZ1pSCGcdp56WiG/GrJBanVBXhjnf1n3VVCDfnXOzvPgHVhqO/O13Jw43CysJe3yeInuSvnm5R/ImZFSpk88mGCA=&amp;center_on_screen=true&amp;float_window=true&amp;height=800&amp;positioning_strategy=center_on_screen&amp;width=950" xr:uid="{34229CA9-3860-3D4B-94DC-B132087B8DA6}"/>
    <hyperlink ref="G134" r:id="rId151" display="https://my.apps.factset.com/viewer/?_app_id=central_doc_viewer&amp;_dd2=%26f%3Dsld%26c%3Dtrue%26os%3D49096%26oe%3D49107&amp;_doc_docfn=U2FsdGVkX1/vD02vNp0R5dBzfH8Q1o8RUgZyFqsiVvYuDcUJ6LncyZ5+8I9rsmO8kif1pPSXqumv3jsfoUC7S1NRUOuUSzoEcQOm6KiRqjE=&amp;center_on_screen=true&amp;float_window=true&amp;height=800&amp;positioning_strategy=center_on_screen&amp;width=950" xr:uid="{F769B711-E498-A445-94F9-E209ABD418E6}"/>
    <hyperlink ref="F134" r:id="rId152" display="https://my.apps.factset.com/viewer/?_app_id=central_doc_viewer&amp;_dd2=%26f%3Dsld%26c%3Dtrue%26os%3D24505%26oe%3D24512&amp;_doc_docfn=U2FsdGVkX1+md9WhZGSSssZ0lRJtMALacuQcjnsIz+429kQleY5fXzC19UBl69WPjd5Pd9kK2ykeUIUxs+BPS/uAUKfrnmG7qTvTRagwpms=&amp;center_on_screen=true&amp;float_window=true&amp;height=800&amp;positioning_strategy=center_on_screen&amp;width=950" xr:uid="{4103C2BC-80BC-3D41-B742-34A31E632A72}"/>
    <hyperlink ref="E134" r:id="rId153" display="https://my.apps.factset.com/viewer/?_app_id=central_doc_viewer&amp;_dd2=%26f%3Dsld%26c%3Dtrue%26os%3D23302%26oe%3D23309&amp;_doc_docfn=U2FsdGVkX1/qCwzhbP21vor853a+AcqZ5Mjz5dMOCwfaS46AiGjP6W8oJdhC9XMUN6+7mkFcbNUM8U0djmqeODyVYcgYmZmAO2jw2zIaRJA=&amp;center_on_screen=true&amp;float_window=true&amp;height=800&amp;positioning_strategy=center_on_screen&amp;width=950" xr:uid="{41325177-F4B9-2340-A6E1-2CEAF428BF18}"/>
    <hyperlink ref="J135" r:id="rId154" display="https://my.apps.factset.com/viewer/?_app_id=central_doc_viewer&amp;_dd2=%26f%3Dsld%26c%3Dtrue%26os%3D51584%26oe%3D51593&amp;_doc_docfn=U2FsdGVkX1+RHwlm8/L5a45lXQwTBUNc25+hnrtloha/fZ0ckdCHN2Qoxo1Q1pGDCehhQ+xzpgJzjEUY8PoBk7e0eupyGXb0CtlkbbJqMfQ=&amp;center_on_screen=true&amp;float_window=true&amp;height=800&amp;positioning_strategy=center_on_screen&amp;width=950" xr:uid="{DEAD4DFB-7AB1-8D44-AE72-4E7C516C1326}"/>
    <hyperlink ref="I135" r:id="rId155" display="https://my.apps.factset.com/viewer/?_app_id=central_doc_viewer&amp;_dd2=%26f%3Dsld%26c%3Dtrue%26os%3D51787%26oe%3D51795&amp;_doc_docfn=U2FsdGVkX19YIsZs9Cz2cEQSS2CptVckpTsgq1zmSPHifpG4WkrfiUPQHKryH5m1fxzRsyLb5ti5xyB5YgSSlUbD8vzw3jKg206BrL3myRs=&amp;center_on_screen=true&amp;float_window=true&amp;height=800&amp;positioning_strategy=center_on_screen&amp;width=950" xr:uid="{C94E6058-093A-8A47-97A6-EC98098E4D81}"/>
    <hyperlink ref="H135" r:id="rId156" display="https://my.apps.factset.com/viewer/?_app_id=central_doc_viewer&amp;_dd2=%26f%3Dsld%26c%3Dtrue%26os%3D55106%26oe%3D55112&amp;_doc_docfn=U2FsdGVkX1/6NO+XkWx9cwCf8XJoerDENWhaG6C98UsEmkW1s9mn9za6zwf2b4SzMr7yosDzCRcv24PEaw2RbGwx2J0B4pwWaItMnyQprmw=&amp;center_on_screen=true&amp;float_window=true&amp;height=800&amp;positioning_strategy=center_on_screen&amp;width=950" xr:uid="{DBE5242A-2AB2-D24C-A87B-BED53569723D}"/>
    <hyperlink ref="G135" r:id="rId157" display="https://my.apps.factset.com/viewer/?_app_id=central_doc_viewer&amp;_dd2=%26f%3Dsld%26c%3Dtrue%26os%3D47017%26oe%3D47027&amp;_doc_docfn=U2FsdGVkX18SdrU30xHcPH+YP5DaGqaM+PPgXPBAbQRWQASDUwEtYudc0oFWUGHdUOmFA9DOm5+Ly+nR44yYaeI8rU/RETwnn99VFu09CAw=&amp;center_on_screen=true&amp;float_window=true&amp;height=800&amp;positioning_strategy=center_on_screen&amp;width=950" xr:uid="{99F1637A-4E55-6745-9F6B-D9432C20DC66}"/>
    <hyperlink ref="F135" r:id="rId158" display="https://my.apps.factset.com/viewer/?_app_id=central_doc_viewer&amp;_dd2=%26f%3Dsld%26c%3Dtrue%26os%3D22406%26oe%3D22412&amp;_doc_docfn=U2FsdGVkX1924HstXcPg+B8gmWaqnii4weEJ5nQH5FlivV9F+zUvEJYBO5oiSj/ekkULy7qsZlSsMFM/OxZ3L1cYM/HNSdwYKTXtCVU55Vs=&amp;center_on_screen=true&amp;float_window=true&amp;height=800&amp;positioning_strategy=center_on_screen&amp;width=950" xr:uid="{7670CCA4-74DE-864D-863F-25CAD59DD856}"/>
    <hyperlink ref="E135" r:id="rId159" display="https://my.apps.factset.com/viewer/?_app_id=central_doc_viewer&amp;_dd2=%26f%3Dsld%26c%3Dtrue%26os%3D21227%26oe%3D21233&amp;_doc_docfn=U2FsdGVkX19MUFihilqXud9oRJ0c1izuIqgAGDBMFECEJKicFZJHjBZvbFtYd//MPfG0nZFLhE1klKsa5j/HOr1zt8YdlTD9ffvhUxcIuZU=&amp;center_on_screen=true&amp;float_window=true&amp;height=800&amp;positioning_strategy=center_on_screen&amp;width=950" xr:uid="{A2DDE2FB-D612-E84B-970A-435E0812FE45}"/>
    <hyperlink ref="J136" r:id="rId160" display="https://my.apps.factset.com/viewer/?_app_id=central_doc_viewer&amp;_dd2=%26f%3Dsld%26c%3Dtrue%26os%3D52115%26oe%3D52122&amp;_doc_docfn=U2FsdGVkX1+TkjKfRDaaj2DZnukXsriN8h4booZhAR0O/fUjl3K6xyM/EpYDsPTmZLbd2aSOc63lwKE9DWxGq1X+xHfp3EMUolS7ZvoBlis=&amp;center_on_screen=true&amp;float_window=true&amp;height=800&amp;positioning_strategy=center_on_screen&amp;width=950" xr:uid="{96A3BD8E-19F6-0244-834A-62DD7AB4AC3D}"/>
    <hyperlink ref="I136" r:id="rId161" display="https://my.apps.factset.com/viewer/?_app_id=central_doc_viewer&amp;_dd2=%26f%3Dsld%26c%3Dtrue%26os%3D52327%26oe%3D52334&amp;_doc_docfn=U2FsdGVkX1+7sUTEMQlSlqpayv9otCQJbj4ux1UaSBRCAInRZuBGeRn67TYBzAcxZd09lzjEKPFIA4GlBuqbaXu5hP1bVf2M5EkJWYhs+no=&amp;center_on_screen=true&amp;float_window=true&amp;height=800&amp;positioning_strategy=center_on_screen&amp;width=950" xr:uid="{13F440C3-6943-1B4B-A39D-6FA71D0E9AFA}"/>
    <hyperlink ref="H136" r:id="rId162" display="https://my.apps.factset.com/viewer/?_app_id=central_doc_viewer&amp;_dd2=%26f%3Dsld%26c%3Dtrue%26os%3D55646%26oe%3D55653&amp;_doc_docfn=U2FsdGVkX18vco1PhXr8TcGnVFcDzfGarUjjy27Bt+V/zJq0RVCZ6xmt/H2e4xFXOgBRH9fVgzip1TNvRXX1VHfkgWkPWF/lQJibyVubPc8=&amp;center_on_screen=true&amp;float_window=true&amp;height=800&amp;positioning_strategy=center_on_screen&amp;width=950" xr:uid="{056C2FE0-67A5-5B42-B8A6-CA0C6BEE46B5}"/>
    <hyperlink ref="G136" r:id="rId163" display="https://my.apps.factset.com/viewer/?_app_id=central_doc_viewer&amp;_dd2=%26f%3Dsld%26c%3Dtrue%26os%3D47523%26oe%3D47534&amp;_doc_docfn=U2FsdGVkX1/UJlZ7YlCP5B095aV9xcL//pCnLvp1uZ5RW8kMLJsV4biDkKItu8Un4HM/qVPUKlRahICJMhIs48BhNnzPTrTwxY4GJbN5JHA=&amp;center_on_screen=true&amp;float_window=true&amp;height=800&amp;positioning_strategy=center_on_screen&amp;width=950" xr:uid="{A4757498-8136-A04B-A13B-703F4051073A}"/>
    <hyperlink ref="F136" r:id="rId164" display="https://my.apps.factset.com/viewer/?_app_id=central_doc_viewer&amp;_dd2=%26f%3Dsld%26c%3Dtrue%26os%3D22917%26oe%3D22924&amp;_doc_docfn=U2FsdGVkX1/BBmWWN+UGUCgpTNRnPyloqwFgT8OAjgaAVCmUzqWbvoao41eJR46yT9gebKaI1BNknxkbzfSH+ufHhGkr9mEhQcgqMCSxtmE=&amp;center_on_screen=true&amp;float_window=true&amp;height=800&amp;positioning_strategy=center_on_screen&amp;width=950" xr:uid="{6ECB5228-85FD-604A-8AFC-89405B5AEF83}"/>
    <hyperlink ref="E136" r:id="rId165" display="https://my.apps.factset.com/viewer/?_app_id=central_doc_viewer&amp;_dd2=%26f%3Dsld%26c%3Dtrue%26os%3D21716%26oe%3D21723&amp;_doc_docfn=U2FsdGVkX1+3U8UBc7S/Yu++MAy0g9uECSfb5naILUgFj0c8oVAFT45JOUf+tv1TpagTw/sm6C7be1RMh7sqXHqrlMT6e/tydbQbKcS/AtY=&amp;center_on_screen=true&amp;float_window=true&amp;height=800&amp;positioning_strategy=center_on_screen&amp;width=950" xr:uid="{0511D7EF-16B4-9543-9245-5A49602E617C}"/>
    <hyperlink ref="J137" r:id="rId166" display="https://my.apps.factset.com/viewer/?_app_id=central_doc_viewer&amp;_dd2=%26f%3Dsld%26c%3Dtrue%26os%3D52706%26oe%3D52713&amp;_doc_docfn=U2FsdGVkX1+10bhSjUHGQpUTMmZgk0fK54Gm1cVGOoE8sdmJXww/QNw/aGamsCdSytLwzsF/sd1aljp+DLjZJsn/VpnMDaBgII8Yd1FYL8E=&amp;center_on_screen=true&amp;float_window=true&amp;height=800&amp;positioning_strategy=center_on_screen&amp;width=950" xr:uid="{F622BF2D-D9C3-204D-B0D9-D0FBEAF46504}"/>
    <hyperlink ref="I137" r:id="rId167" display="https://my.apps.factset.com/viewer/?_app_id=central_doc_viewer&amp;_dd2=%26f%3Dsld%26c%3Dtrue%26os%3D52899%26oe%3D52906&amp;_doc_docfn=U2FsdGVkX18Mn247jg4tFBs1cq0CZ4DB9y552hg3Gyzv44i4vNwmvkGB/nZdZqrvjWj15ohqmwkbJZCLnwfiu/2mitg24qZ2yqvVs3C2E7k=&amp;center_on_screen=true&amp;float_window=true&amp;height=800&amp;positioning_strategy=center_on_screen&amp;width=950" xr:uid="{040A38CD-70AD-0C46-9052-B4A18B659299}"/>
    <hyperlink ref="H137" r:id="rId168" display="https://my.apps.factset.com/viewer/?_app_id=central_doc_viewer&amp;_dd2=%26f%3Dsld%26c%3Dtrue%26os%3D56214%26oe%3D56220&amp;_doc_docfn=U2FsdGVkX1+zHs0vU0ZiWaUiCbzSLWIDBwfdJKggfPCtdZCkd+zf+5gYeJJcGcGCQipuVo/JHyAUNN6/RVKowqM/yVD4C0zl08x1NWzmIGU=&amp;center_on_screen=true&amp;float_window=true&amp;height=800&amp;positioning_strategy=center_on_screen&amp;width=950" xr:uid="{7D809C6B-6A46-D642-A276-F584D80E9719}"/>
    <hyperlink ref="G137" r:id="rId169" display="https://my.apps.factset.com/viewer/?_app_id=central_doc_viewer&amp;_dd2=%26f%3Dsld%26c%3Dtrue%26os%3D48097%26oe%3D48107&amp;_doc_docfn=U2FsdGVkX1/n9O0ihLMVfBE44nE83JghWykCMafc8sM2NYMZlpi/mF2rqwg2132lNE572A+2MqljT+cjiGHTLFRBNYEKfaTjSIy7il0X4Nk=&amp;center_on_screen=true&amp;float_window=true&amp;height=800&amp;positioning_strategy=center_on_screen&amp;width=950" xr:uid="{F642FD2A-E863-BC47-9E4F-1C23C35377FF}"/>
    <hyperlink ref="F137" r:id="rId170" display="https://my.apps.factset.com/viewer/?_app_id=central_doc_viewer&amp;_dd2=%26f%3Dsld%26c%3Dtrue%26os%3D23496%26oe%3D23502&amp;_doc_docfn=U2FsdGVkX19uUrD0+vge8Meg7vGKbUhtSxtkhHSabper5qCg4eY4MhUmLWmvYCGf8WjDm3xet6zWpcr4kifS3xYZx+ZJJ/4OxAW0bPrg2Xg=&amp;center_on_screen=true&amp;float_window=true&amp;height=800&amp;positioning_strategy=center_on_screen&amp;width=950" xr:uid="{B0A76CBD-98D7-B54F-AC23-5EF0DE715FA0}"/>
    <hyperlink ref="E137" r:id="rId171" display="https://my.apps.factset.com/viewer/?_app_id=central_doc_viewer&amp;_dd2=%26f%3Dsld%26c%3Dtrue%26os%3D22295%26oe%3D22301&amp;_doc_docfn=U2FsdGVkX1+KkbPGa+T4LnOwSHd2Z1Jvqyw0yhE0v8qCYHXFjlXFQFKI6Us+PcrxXcpGOWhkP6Mq8F4X4dYXtR/E8NewADpeh1IXRWlop58=&amp;center_on_screen=true&amp;float_window=true&amp;height=800&amp;positioning_strategy=center_on_screen&amp;width=950" xr:uid="{D434884B-3B58-6443-88D9-ACBBF0797977}"/>
    <hyperlink ref="J138" r:id="rId172" display="https://my.apps.factset.com/viewer/?_app_id=central_doc_viewer&amp;_dd2=%26f%3Dsld%26c%3Dtrue%26os%3D53224%26oe%3D53230&amp;_doc_docfn=U2FsdGVkX1+qG/nQGE2SIjRlbNA3wTi3x5DFytg0ewBhEOrmZ7YXRoIFrAYSvKWo+6dvz3v9WG8Yyp+EwSH8Lbi4AkMGLoHDyph3g0ulGrg=&amp;center_on_screen=true&amp;float_window=true&amp;height=800&amp;positioning_strategy=center_on_screen&amp;width=950" xr:uid="{CDD9DDA6-1701-6F4D-9ACA-2607558CB878}"/>
    <hyperlink ref="I138" r:id="rId173" display="https://my.apps.factset.com/viewer/?_app_id=central_doc_viewer&amp;_dd2=%26f%3Dsld%26c%3Dtrue%26os%3D53422%26oe%3D53428&amp;_doc_docfn=U2FsdGVkX1+80kXmp80OWknY2LKcD7yf7M5gPZtkpuf7tM6xGELNu2snXg2zrv1jXzInz6SqznQC5XxOn0Qmsf7ZEU9sp2zbMldCTkAnhAk=&amp;center_on_screen=true&amp;float_window=true&amp;height=800&amp;positioning_strategy=center_on_screen&amp;width=950" xr:uid="{18612CA8-F460-0246-B431-FE4DF5B3222E}"/>
    <hyperlink ref="H138" r:id="rId174" display="https://my.apps.factset.com/viewer/?_app_id=central_doc_viewer&amp;_dd2=%26f%3Dsld%26c%3Dtrue%26os%3D56736%26oe%3D56742&amp;_doc_docfn=U2FsdGVkX1/2wsaB/P+HnpdFRSKViB0wEMkQBCfBAOc2DfT3exDwFYdlXNku8oQmAHBKJ5K1FgnojIYCKSFQ/ss1qZPV6I9DXFfo6THcLpI=&amp;center_on_screen=true&amp;float_window=true&amp;height=800&amp;positioning_strategy=center_on_screen&amp;width=950" xr:uid="{703935E9-018F-944A-9990-EDCDCBF43020}"/>
    <hyperlink ref="G138" r:id="rId175" display="https://my.apps.factset.com/viewer/?_app_id=central_doc_viewer&amp;_dd2=%26f%3Dsld%26c%3Dtrue%26os%3D48627%26oe%3D48637&amp;_doc_docfn=U2FsdGVkX1/h7pIpQXaG024asZ/2z8J2wrShkV69jhL67SONA9SAHsJz5rOeJHmenPQoC8LK4r5zJEj4K8pNP5zOHNN5mCFRfXrAXudksEI=&amp;center_on_screen=true&amp;float_window=true&amp;height=800&amp;positioning_strategy=center_on_screen&amp;width=950" xr:uid="{BE3ABC1D-5B70-E34B-B9FD-B4A0E744BD38}"/>
    <hyperlink ref="F138" r:id="rId176" display="https://my.apps.factset.com/viewer/?_app_id=central_doc_viewer&amp;_dd2=%26f%3Dsld%26c%3Dtrue%26os%3D24031%26oe%3D24037&amp;_doc_docfn=U2FsdGVkX19s9fF0xfuznUM+At74Orj9ZejnzWsJQyyO/yAPHx1//38VNBpVelMqwVuFM8R8cxO5lN5LhuOhXcsmY4/Sc0b0NvVciYjnxlo=&amp;center_on_screen=true&amp;float_window=true&amp;height=800&amp;positioning_strategy=center_on_screen&amp;width=950" xr:uid="{A79A27F4-80B2-9644-B157-51132AA60992}"/>
    <hyperlink ref="E138" r:id="rId177" display="https://my.apps.factset.com/viewer/?_app_id=central_doc_viewer&amp;_dd2=%26f%3Dsld%26c%3Dtrue%26os%3D22829%26oe%3D22834&amp;_doc_docfn=U2FsdGVkX1/dT79YKGBqlYE9g4quCtaDnoUvH6ZyoCEG0WfRu3/SmW9zl378K+FEAGJ4f3V/8DehKq1d3uWdz7qxQMgy9UQx/0vtPqr6Lbc=&amp;center_on_screen=true&amp;float_window=true&amp;height=800&amp;positioning_strategy=center_on_screen&amp;width=950" xr:uid="{4B8FC828-EB84-7440-8A56-8D0E29C4C868}"/>
    <hyperlink ref="J141" r:id="rId178" display="https://my.apps.factset.com/viewer/?_app_id=central_doc_viewer&amp;_dd2=%26f%3Dsld%26c%3Dtrue%26os%3D54214%26oe%3D54221&amp;_doc_docfn=U2FsdGVkX18BliHpRJHUIMANWR87fDzH8HJrCTkIdGwVmDkOm/+nFG9gaDSeM4QgqsZlIOYW2oiu7A1lzN641RdIv6DzCMmRsLbl4/RbUgM=&amp;center_on_screen=true&amp;float_window=true&amp;height=800&amp;positioning_strategy=center_on_screen&amp;width=950" xr:uid="{17857D34-3885-F948-AE5F-C7518972A0F2}"/>
    <hyperlink ref="I141" r:id="rId179" display="https://my.apps.factset.com/viewer/?_app_id=central_doc_viewer&amp;_dd2=%26f%3Dsld%26c%3Dtrue%26os%3D54428%26oe%3D54434&amp;_doc_docfn=U2FsdGVkX18mnhe6xE+SHOBp4UHPqVGdtE5EwRkYCshdUh3HAbFpWDnkjMw465FS1kAbxLbzr92FKJWPHabaesfsD/O8wElLy2lWABQwfrM=&amp;center_on_screen=true&amp;float_window=true&amp;height=800&amp;positioning_strategy=center_on_screen&amp;width=950" xr:uid="{2E5D4B90-C28E-DD49-A6CE-191D533CEB59}"/>
    <hyperlink ref="H141" r:id="rId180" display="https://my.apps.factset.com/viewer/?_app_id=central_doc_viewer&amp;_dd2=%26f%3Dsld%26c%3Dtrue%26os%3D57741%26oe%3D57748&amp;_doc_docfn=U2FsdGVkX18/gJvLp9nIerz3KJF8Hs+KFKAjeZpDBWGfSlhCTPMHaNiM8juc/RMKvbQrGbk93qvs83U/YYRcEAflSkF0Rn3wKIY8IMWmRx4=&amp;center_on_screen=true&amp;float_window=true&amp;height=800&amp;positioning_strategy=center_on_screen&amp;width=950" xr:uid="{837C0407-8BC9-C544-B94B-D0E276CFB730}"/>
    <hyperlink ref="G141" r:id="rId181" display="https://my.apps.factset.com/viewer/?_app_id=central_doc_viewer&amp;_dd2=%26f%3Dsld%26c%3Dtrue%26os%3D49611%26oe%3D49621&amp;_doc_docfn=U2FsdGVkX18/gG375+t7qSM1UP6g++5WXdMGq2Kwq+AoqUSSUHAT20nJzIPxjAKjMp58sXmO5dFgTXt74OcfIA7nipwYL7g4uVZeTzJYrNs=&amp;center_on_screen=true&amp;float_window=true&amp;height=800&amp;positioning_strategy=center_on_screen&amp;width=950" xr:uid="{CFF511E1-B873-1244-A3B0-324288586CE3}"/>
    <hyperlink ref="F141" r:id="rId182" display="https://my.apps.factset.com/viewer/?_app_id=central_doc_viewer&amp;_dd2=%26f%3Dsld%26c%3Dtrue%26os%3D25023%26oe%3D25029&amp;_doc_docfn=U2FsdGVkX1/6Y3eUPje3FvPCfWpC717buqeHSrY5AxfmaNEHz1te01OuiAYoGvE6HYe4VOucwYfXuG0tDyRLEhWofjjxm7B755YCra/nczY=&amp;center_on_screen=true&amp;float_window=true&amp;height=800&amp;positioning_strategy=center_on_screen&amp;width=950" xr:uid="{AC52D699-B0CD-DA44-9BAD-39C9970CB3C5}"/>
    <hyperlink ref="J142" r:id="rId183" display="https://my.apps.factset.com/viewer/?_app_id=central_doc_viewer&amp;_dd2=%26f%3Dsld%26c%3Dtrue%26os%3D54731%26oe%3D54737&amp;_doc_docfn=U2FsdGVkX1/OPMLkCJIDudaz2AXOJM4e7NPFgUmj/8U6ErcHpKiBrvHd9nzq972gveCgOquI0xjx4peF4skIqBbe2+pg7e+DvASioyM6xgE=&amp;center_on_screen=true&amp;float_window=true&amp;height=800&amp;positioning_strategy=center_on_screen&amp;width=950" xr:uid="{F1509E1B-F25D-A14E-ABE0-541871798028}"/>
    <hyperlink ref="I142" r:id="rId184" display="https://my.apps.factset.com/viewer/?_app_id=central_doc_viewer&amp;_dd2=%26f%3Dsld%26c%3Dtrue%26os%3D54922%26oe%3D54928&amp;_doc_docfn=U2FsdGVkX1+KPMFsgqY1sY9JwTfVma0NP0OxFmGlxa5lxNv2wLM9aLr7ZkK4+l3uZbhDlISl02vzV5zd5VnHIZp3HOxcwgoUC85JEJYcsNU=&amp;center_on_screen=true&amp;float_window=true&amp;height=800&amp;positioning_strategy=center_on_screen&amp;width=950" xr:uid="{E8E1D984-B756-A14F-A39F-5F32B6812453}"/>
    <hyperlink ref="H142" r:id="rId185" display="https://my.apps.factset.com/viewer/?_app_id=central_doc_viewer&amp;_dd2=%26f%3Dsld%26c%3Dtrue%26os%3D58236%26oe%3D58242&amp;_doc_docfn=U2FsdGVkX1+DOqTxLzdYZxTmQUe9Y+UQxdNrVsXV1LPMUjqVLGJiekzPFoGq2AMFze8laHd2V+XQYl/jOkQVFJX89ksAzhkYTPEq34sagzI=&amp;center_on_screen=true&amp;float_window=true&amp;height=800&amp;positioning_strategy=center_on_screen&amp;width=950" xr:uid="{E468B4BA-3D61-9D42-8981-BF6C960D2732}"/>
    <hyperlink ref="G142" r:id="rId186" display="https://my.apps.factset.com/viewer/?_app_id=central_doc_viewer&amp;_dd2=%26f%3Dsld%26c%3Dtrue%26os%3D50113%26oe%3D50123&amp;_doc_docfn=U2FsdGVkX1/cmI/TgO872SJ1VJaFBiWq7SKpsQ9WSpPfl3hRgUOhTna9Pw58+U053U0FR8LEM2uSkw+tR9QV2buE3+RTchgYXLc7kZP4gdM=&amp;center_on_screen=true&amp;float_window=true&amp;height=800&amp;positioning_strategy=center_on_screen&amp;width=950" xr:uid="{1D0E351A-E474-B340-ABF5-C8ADB559EF90}"/>
    <hyperlink ref="F142" r:id="rId187" display="https://my.apps.factset.com/viewer/?_app_id=central_doc_viewer&amp;_dd2=%26f%3Dsld%26c%3Dtrue%26os%3D25999%26oe%3D26005&amp;_doc_docfn=U2FsdGVkX1+LN+e/LXT9YvWJYWV96nTYD4dQOLpklvUUhc3S8i/Eh6YW5EbGd4FcjTNFV/ePfaGTBA0nqcPJyow9Cl4e9rp2RAz8SJKBHsQ=&amp;center_on_screen=true&amp;float_window=true&amp;height=800&amp;positioning_strategy=center_on_screen&amp;width=950" xr:uid="{050E6B7E-F1A5-C04C-AA86-F5AF31146677}"/>
    <hyperlink ref="E142" r:id="rId188" display="https://my.apps.factset.com/viewer/?_app_id=central_doc_viewer&amp;_dd2=%26f%3Dsld%26c%3Dtrue%26os%3D24293%26oe%3D24299&amp;_doc_docfn=U2FsdGVkX1+oKSb4jDzobJ0oPiPSUiGC7X6YCP2KyFOES9MId9k2qO7fE+cy/R7a0BiNgkPny0Xua/It6Y3vv3YfNdwXh1puta8gG97Sr+M=&amp;center_on_screen=true&amp;float_window=true&amp;height=800&amp;positioning_strategy=center_on_screen&amp;width=950" xr:uid="{20EA230E-678D-6346-9200-4764E2CAECC8}"/>
    <hyperlink ref="J143" r:id="rId189" display="https://my.apps.factset.com/viewer/?_app_id=central_doc_viewer&amp;_dd2=%26f%3Dsld%26c%3Dtrue%26os%3D55236%26oe%3D55242&amp;_doc_docfn=U2FsdGVkX193bSse5UIlZv5mHTLfoy6hZacYqgPMURyNZq7L0BsX1BiqKwXHHsj04j91em+eN2ibHeTl2QoBa7JLDgb8F9EA9FF4hK7ZCqw=&amp;center_on_screen=true&amp;float_window=true&amp;height=800&amp;positioning_strategy=center_on_screen&amp;width=950" xr:uid="{83C815BC-3B54-BD4D-84DA-0F374377C1A4}"/>
    <hyperlink ref="I143" r:id="rId190" display="https://my.apps.factset.com/viewer/?_app_id=central_doc_viewer&amp;_dd2=%26f%3Dsld%26c%3Dtrue%26os%3D55428%26oe%3D55434&amp;_doc_docfn=U2FsdGVkX1+GP5743H5kQrpzkxcaFS5FlRnrrJe2+7hzAGL49Iqp9bzGEStt4g9Tn0oqzNy9CcX/rZE+su87NcisvmR2Cm1xkogUq45IpRU=&amp;center_on_screen=true&amp;float_window=true&amp;height=800&amp;positioning_strategy=center_on_screen&amp;width=950" xr:uid="{60AE972D-2009-EC46-8257-6271771C38AD}"/>
    <hyperlink ref="H143" r:id="rId191" display="https://my.apps.factset.com/viewer/?_app_id=central_doc_viewer&amp;_dd2=%26f%3Dsld%26c%3Dtrue%26os%3D58742%26oe%3D58748&amp;_doc_docfn=U2FsdGVkX1/PGLHnILJp5SutDba7I4YxO/Ynv1eliw768RS2OzOtuLQ4PqI29YNd2Z3bWmdPIh3AEcsUcBIoF9vwOXYfzqxiTAM4xbC9mYw=&amp;center_on_screen=true&amp;float_window=true&amp;height=800&amp;positioning_strategy=center_on_screen&amp;width=950" xr:uid="{8E62B4C7-C171-ED4A-8B5F-EA23B5646578}"/>
    <hyperlink ref="G143" r:id="rId192" display="https://my.apps.factset.com/viewer/?_app_id=central_doc_viewer&amp;_dd2=%26f%3Dsld%26c%3Dtrue%26os%3D53541%26oe%3D53542&amp;_doc_docfn=U2FsdGVkX18g3F3Ko6auBr9z2pZY3qyxsyGe8N9h8tghlLOg3PKElxgxsYwbqXUIIyTP7s+ZsNdlyDtKs8ChFkJaeiRAm7ZEF7ZJ9m8evVA=&amp;center_on_screen=true&amp;float_window=true&amp;height=800&amp;positioning_strategy=center_on_screen&amp;width=950" xr:uid="{4328D431-AA5E-C645-87D9-28B62B4E8649}"/>
    <hyperlink ref="J144" r:id="rId193" display="https://my.apps.factset.com/viewer/?_app_id=central_doc_viewer&amp;_dd2=%26f%3Dsld%26c%3Dtrue%26os%3D55726%26oe%3D55732&amp;_doc_docfn=U2FsdGVkX1/RKOVW//mkKlTbpfyVlIEvphKWpF9ZCEL/twbgxcDc20ycLBVFqgZH3V7hSGbNTu37tkuVFTJGJToNaZV767vvFD4ySIICQdk=&amp;center_on_screen=true&amp;float_window=true&amp;height=800&amp;positioning_strategy=center_on_screen&amp;width=950" xr:uid="{DB0E0EC1-31AC-EC48-B29C-AF70C0C8F64D}"/>
    <hyperlink ref="I144" r:id="rId194" display="https://my.apps.factset.com/viewer/?_app_id=central_doc_viewer&amp;_dd2=%26f%3Dsld%26c%3Dtrue%26os%3D55915%26oe%3D55921&amp;_doc_docfn=U2FsdGVkX181i4sOzfJovMZJwRBFBRW68/+67h1UJdrJelha9E9DjnlKAWAH9etvP3LOvaUAmaaMTKIDcVuS3Vch5eG/osJCAjZ9QPSg+EY=&amp;center_on_screen=true&amp;float_window=true&amp;height=800&amp;positioning_strategy=center_on_screen&amp;width=950" xr:uid="{AFA70753-E8A2-EE41-802E-F3F37938A8D0}"/>
    <hyperlink ref="H144" r:id="rId195" display="https://my.apps.factset.com/viewer/?_app_id=central_doc_viewer&amp;_dd2=%26f%3Dsld%26c%3Dtrue%26os%3D59229%26oe%3D59235&amp;_doc_docfn=U2FsdGVkX1+gyeQ8E8V47kGP3QCJ149u4JbePbY2GmctIUFDztMuR6x/TnTy/c5kW6criYkbGf7Zj0xivrN1N3FN8RQrG2iWIyZayeZqttM=&amp;center_on_screen=true&amp;float_window=true&amp;height=800&amp;positioning_strategy=center_on_screen&amp;width=950" xr:uid="{6D94FE5C-6A41-E748-A03D-97EA215341EB}"/>
    <hyperlink ref="G144" r:id="rId196" display="https://my.apps.factset.com/viewer/?_app_id=central_doc_viewer&amp;_dd2=%26f%3Dsld%26c%3Dtrue%26os%3D50638%26oe%3D50648&amp;_doc_docfn=U2FsdGVkX185KutwKDLYetSgisIYI6HDP6Cq/SufHOATo63+mMtrRqimnIar4grljxfVYzJ+zhqwwnc4tF3yF+Ju7R76YGXdNkE2QLjMDos=&amp;center_on_screen=true&amp;float_window=true&amp;height=800&amp;positioning_strategy=center_on_screen&amp;width=950" xr:uid="{C815249B-77DC-B546-B998-659403C93EED}"/>
    <hyperlink ref="F144" r:id="rId197" display="https://my.apps.factset.com/viewer/?_app_id=central_doc_viewer&amp;_dd2=%26f%3Dsld%26c%3Dtrue%26os%3D26529%26oe%3D26535&amp;_doc_docfn=U2FsdGVkX19/ND7A69sH2rNnM6903NeXN0HzkSLGMEgBT7duDSDsH3R7wdZNL/qQpYaQshmsa/SsV2K9HZxmB41vDwI8cUDCIxnQX1nVWmc=&amp;center_on_screen=true&amp;float_window=true&amp;height=800&amp;positioning_strategy=center_on_screen&amp;width=950" xr:uid="{430F9470-6C1C-A542-A0B8-AB3E4EDA9F7D}"/>
    <hyperlink ref="E144" r:id="rId198" display="https://my.apps.factset.com/viewer/?_app_id=central_doc_viewer&amp;_dd2=%26f%3Dsld%26c%3Dtrue%26os%3D24823%26oe%3D24829&amp;_doc_docfn=U2FsdGVkX193pVOiL1Mv7+rGHlj9VlzFAnsfmSTcdHq2YLgG2D2q5OaPuP03koBs7822bFORXQ5tEZLpLes3YJ/YBtht44MeUuX1yqzyKJM=&amp;center_on_screen=true&amp;float_window=true&amp;height=800&amp;positioning_strategy=center_on_screen&amp;width=950" xr:uid="{414FD8D0-D995-CA4A-8700-D834DFE84371}"/>
    <hyperlink ref="J145" r:id="rId199" display="https://my.apps.factset.com/viewer/?_app_id=central_doc_viewer&amp;_dd2=%26f%3Dsld%26c%3Dtrue%26os%3D56226%26oe%3D56231&amp;_doc_docfn=U2FsdGVkX19P5Sw+8X1FjI6EqrxY6OthFC+nQxAPDQNieL8yiihBan/uMNS4j8ah2IMLYOtelLSGEAEOGCoz72FapAqRBeGjKD0RE9GjUdM=&amp;center_on_screen=true&amp;float_window=true&amp;height=800&amp;positioning_strategy=center_on_screen&amp;width=950" xr:uid="{5DB1062E-D4F7-C34F-98A6-CBA6F176DEC4}"/>
    <hyperlink ref="I145" r:id="rId200" display="https://my.apps.factset.com/viewer/?_app_id=central_doc_viewer&amp;_dd2=%26f%3Dsld%26c%3Dtrue%26os%3D56424%26oe%3D56430&amp;_doc_docfn=U2FsdGVkX19gRvjZwS+bnh83u52x/r7SdpXfb4UyTxn48qEFTtnpaJklh4NIfP1l88nmOchi3iRpB6wxksSkrBSl6kE5JY46rq0D0m3VByM=&amp;center_on_screen=true&amp;float_window=true&amp;height=800&amp;positioning_strategy=center_on_screen&amp;width=950" xr:uid="{B0A4005D-401B-3A40-8C0B-0BFFE14B3F77}"/>
    <hyperlink ref="H145" r:id="rId201" display="https://my.apps.factset.com/viewer/?_app_id=central_doc_viewer&amp;_dd2=%26f%3Dsld%26c%3Dtrue%26os%3D59734%26oe%3D59740&amp;_doc_docfn=U2FsdGVkX1/vfXYS/ejIwO/QLQ3NbO2oK6ScEGi/vTOG/I/zNo6ylkuXJ2YfJ3HkkxEFREkvDHq46jYNYiGD9IMrKTBm37fvL5KPabScBB4=&amp;center_on_screen=true&amp;float_window=true&amp;height=800&amp;positioning_strategy=center_on_screen&amp;width=950" xr:uid="{C180EA39-6EB6-2847-872A-31978121145D}"/>
    <hyperlink ref="G145" r:id="rId202" display="https://my.apps.factset.com/viewer/?_app_id=central_doc_viewer&amp;_dd2=%26f%3Dsld%26c%3Dtrue%26os%3D51151%26oe%3D51161&amp;_doc_docfn=U2FsdGVkX1+aTgI8vhuqWgf20eExWsZp5+ZUX1NxSoiDFN7bMC5sA3+oQ4GmAMMphVrCw0WgvNdzAJRJuUl6O4Zzqgfx4eKois7MWJMWtqI=&amp;center_on_screen=true&amp;float_window=true&amp;height=800&amp;positioning_strategy=center_on_screen&amp;width=950" xr:uid="{FAB97C4C-1C14-BC4C-80C9-57E36F704DE6}"/>
    <hyperlink ref="F145" r:id="rId203" display="https://my.apps.factset.com/viewer/?_app_id=central_doc_viewer&amp;_dd2=%26f%3Dsld%26c%3Dtrue%26os%3D27047%26oe%3D27053&amp;_doc_docfn=U2FsdGVkX1+AsbY56mKYQsVwR4j9TVZnBOmmVMYxdsvkvT1CYqurhhXwJuX+99N5YiSBjd9g0JLyWNp/9neVjFFR0amkxlo2MzxjMqqCtnE=&amp;center_on_screen=true&amp;float_window=true&amp;height=800&amp;positioning_strategy=center_on_screen&amp;width=950" xr:uid="{A4B813A0-2B28-2948-89DB-10588134D9BD}"/>
    <hyperlink ref="E145" r:id="rId204" display="https://my.apps.factset.com/viewer/?_app_id=central_doc_viewer&amp;_dd2=%26f%3Dsld%26c%3Dtrue%26os%3D25339%26oe%3D25342&amp;_doc_docfn=U2FsdGVkX19skwlYG/LwIKo6jczvmVCoGFJXjXfpojBsftrvuakCdcMFOG1wotJjJys8id9yCFTPim2jrGYlFbiZYJkwP+OioU0kofkG/L0=&amp;center_on_screen=true&amp;float_window=true&amp;height=800&amp;positioning_strategy=center_on_screen&amp;width=950" xr:uid="{578C48E0-D374-D64E-9F22-C7EED4C286D4}"/>
    <hyperlink ref="J146" r:id="rId205" display="https://my.apps.factset.com/viewer/?_app_id=central_doc_viewer&amp;_dd2=%26f%3Dsld%26c%3Dtrue%26os%3D56687%26oe%3D56692&amp;_doc_docfn=U2FsdGVkX1/tStA+YHnzwJS1JepQmWOkmykxwKvNY46ypurq4TfNIpfoLJzuhkoDvosEG/l/D2rOEohSveSDem13104LS/c5+3gZ7CpMAhA=&amp;center_on_screen=true&amp;float_window=true&amp;height=800&amp;positioning_strategy=center_on_screen&amp;width=950" xr:uid="{5DA00765-F5E9-C84D-B883-97535CD6610F}"/>
    <hyperlink ref="I146" r:id="rId206" display="https://my.apps.factset.com/viewer/?_app_id=central_doc_viewer&amp;_dd2=%26f%3Dsld%26c%3Dtrue%26os%3D56856%26oe%3D56861&amp;_doc_docfn=U2FsdGVkX1/VpFvWW4iOzoRPLX8mPLkUqhpml8N9irhG1m5jLRaY5ebJF+H5w9Cr9UEizaVHwCf1tfAypWh47k3OeQ3yAtZUgm5MKIK7vOA=&amp;center_on_screen=true&amp;float_window=true&amp;height=800&amp;positioning_strategy=center_on_screen&amp;width=950" xr:uid="{25080505-E911-054D-B6B4-0D47471B364C}"/>
    <hyperlink ref="H146" r:id="rId207" display="https://my.apps.factset.com/viewer/?_app_id=central_doc_viewer&amp;_dd2=%26f%3Dsld%26c%3Dtrue%26os%3D60166%26oe%3D60171&amp;_doc_docfn=U2FsdGVkX1+QRjXfUigh89qq0nBFvcPPHXaFtD6/SjNqqbsTbIYeSsEAGgJhp8IVleuo+ZOh9L1JMtNBtcjWVBo0+KQHPuTFQrZGuW43Bzw=&amp;center_on_screen=true&amp;float_window=true&amp;height=800&amp;positioning_strategy=center_on_screen&amp;width=950" xr:uid="{06534EFA-626D-C04F-8622-10A03DA4FD92}"/>
    <hyperlink ref="G146" r:id="rId208" display="https://my.apps.factset.com/viewer/?_app_id=central_doc_viewer&amp;_dd2=%26f%3Dsld%26c%3Dtrue%26os%3D51591%26oe%3D51600&amp;_doc_docfn=U2FsdGVkX19M6fiSIEBdta6iPyC18gasbC3fmDgHajVKsINWEIl3wfgvJZVih3nutC3tyXbnxs3M0wXKp9jlvQxd6ASLBdNCRrV0+U79iNc=&amp;center_on_screen=true&amp;float_window=true&amp;height=800&amp;positioning_strategy=center_on_screen&amp;width=950" xr:uid="{DB3ED759-F85D-9E4B-833A-0E708138B675}"/>
    <hyperlink ref="F146" r:id="rId209" display="https://my.apps.factset.com/viewer/?_app_id=central_doc_viewer&amp;_dd2=%26f%3Dsld%26c%3Dtrue%26os%3D27492%26oe%3D27497&amp;_doc_docfn=U2FsdGVkX1/KWE0pCY1msNud7bsfen6HTQ71sJvcuTwgGFXIXuNyG/2by5Q5Vd91NhAygNFCBrRSa3rd40bRvJSL6JIrfYT7d9qWdzLpgDk=&amp;center_on_screen=true&amp;float_window=true&amp;height=800&amp;positioning_strategy=center_on_screen&amp;width=950" xr:uid="{E45786A4-69F0-8948-AD12-E396385B552E}"/>
    <hyperlink ref="E146" r:id="rId210" display="https://my.apps.factset.com/viewer/?_app_id=central_doc_viewer&amp;_dd2=%26f%3Dsld%26c%3Dtrue%26os%3D25780%26oe%3D25783&amp;_doc_docfn=U2FsdGVkX18+2YC+HxrAIJ7SMkqcwIcJohtXUFAwkGzo0VWV7AumDOUt9MHrRqGnSZuoe6eRQpcfqduH+xPV49DwPvjCozUDqhCDmZ0rwXU=&amp;center_on_screen=true&amp;float_window=true&amp;height=800&amp;positioning_strategy=center_on_screen&amp;width=950" xr:uid="{8C634424-25F0-C147-9D06-7405E3AA4543}"/>
    <hyperlink ref="J147" r:id="rId211" display="https://my.apps.factset.com/viewer/?_app_id=central_doc_viewer&amp;_dd2=%26f%3Dsld%26c%3Dtrue%26os%3D57159%26oe%3D57164&amp;_doc_docfn=U2FsdGVkX1/dmkIIHzy1yU5NSZwGJVm+qLvlZLFPLmLVdWgfLWALbZOh2wcvfUEVaz85CXPsBNtImUr7VSTUzwIxkMcfCjfTCZbxJBymmfM=&amp;center_on_screen=true&amp;float_window=true&amp;height=800&amp;positioning_strategy=center_on_screen&amp;width=950" xr:uid="{3BC90193-A172-DC45-AA69-4BCF4209B0AF}"/>
    <hyperlink ref="I147" r:id="rId212" display="https://my.apps.factset.com/viewer/?_app_id=central_doc_viewer&amp;_dd2=%26f%3Dsld%26c%3Dtrue%26os%3D57362%26oe%3D57367&amp;_doc_docfn=U2FsdGVkX1+nzmviHNoyNLyTSUeHj/cxl8qDcafhcIh1Y0iabq2xCv5/HVTv7EjKobrD7oHI8lRxA/ug/ZaUvXrqHjbKk7r6P65f3YYUU0k=&amp;center_on_screen=true&amp;float_window=true&amp;height=800&amp;positioning_strategy=center_on_screen&amp;width=950" xr:uid="{219CC658-16C8-B44B-A29B-120613DBB192}"/>
    <hyperlink ref="H147" r:id="rId213" display="https://my.apps.factset.com/viewer/?_app_id=central_doc_viewer&amp;_dd2=%26f%3Dsld%26c%3Dtrue%26os%3D60672%26oe%3D60677&amp;_doc_docfn=U2FsdGVkX199HWjNwjoNZ+UTg3M+DK0NMj8iyfutuohT05sD9MJtXWFWfDHBcMnMn7OPkd9FeYGKjcACl+0yvutySa3ptRUqSVgeusJ7sTA=&amp;center_on_screen=true&amp;float_window=true&amp;height=800&amp;positioning_strategy=center_on_screen&amp;width=950" xr:uid="{7A2D47A6-6EBE-4746-9364-47469A6EE800}"/>
    <hyperlink ref="G147" r:id="rId214" display="https://my.apps.factset.com/viewer/?_app_id=central_doc_viewer&amp;_dd2=%26f%3Dsld%26c%3Dtrue%26os%3D52105%26oe%3D52114&amp;_doc_docfn=U2FsdGVkX181h2Z131ZubujUUHcSvN1SnddBNfj9VPjv6ow9i2eXtb6z+gYwKJB22FC8YVHrZ8YbO/fLQPQS2n1JZwxplwqP4dBBeDcbqKQ=&amp;center_on_screen=true&amp;float_window=true&amp;height=800&amp;positioning_strategy=center_on_screen&amp;width=950" xr:uid="{5397BBD5-B5BF-634D-8E3B-63A82FD989D1}"/>
    <hyperlink ref="F147" r:id="rId215" display="https://my.apps.factset.com/viewer/?_app_id=central_doc_viewer&amp;_dd2=%26f%3Dsld%26c%3Dtrue%26os%3D28011%26oe%3D28016&amp;_doc_docfn=U2FsdGVkX18S6dBq9cz46MSFlBSfortYZHAgXif6jz4w7CNxFw0PT2zfCqdZFMkE7UWPaicftfGS4dJ52G038GUq/rMe/Qe9nxOBIJmb5ec=&amp;center_on_screen=true&amp;float_window=true&amp;height=800&amp;positioning_strategy=center_on_screen&amp;width=950" xr:uid="{FCF4C106-0668-EC4C-9BC9-474FD7FCC10B}"/>
    <hyperlink ref="E147" r:id="rId216" display="https://my.apps.factset.com/viewer/?_app_id=central_doc_viewer&amp;_dd2=%26f%3Dsld%26c%3Dtrue%26os%3D26297%26oe%3D26302&amp;_doc_docfn=U2FsdGVkX1+jOJAmwAQq4PLBKyJ3dyTcMzSbIPI+lrwscmMf89vkS919zUb4CrT5TWKjXK7/VB79CkZX3cSPnyZNMHqZrURj3vQNt6Qeksw=&amp;center_on_screen=true&amp;float_window=true&amp;height=800&amp;positioning_strategy=center_on_screen&amp;width=950" xr:uid="{88EB796E-6853-834B-B57B-0CC76A6361AA}"/>
    <hyperlink ref="J148" r:id="rId217" display="https://my.apps.factset.com/viewer/?_app_id=central_doc_viewer&amp;_dd2=%26f%3Dsld%26c%3Dtrue%26os%3D57653%26oe%3D57659&amp;_doc_docfn=U2FsdGVkX1954L6mfrHCBTNpmukx+NlwZ/yQzbzvg393ZYCQL+8RoKQdtUQAGQIYuZyr5B4NyO0fJTBwlmK05FFjxaI9P+i4NprH4sdb0+U=&amp;center_on_screen=true&amp;float_window=true&amp;height=800&amp;positioning_strategy=center_on_screen&amp;width=950" xr:uid="{AB3BF687-670A-B745-B02B-7C879D9CA013}"/>
    <hyperlink ref="I148" r:id="rId218" display="https://my.apps.factset.com/viewer/?_app_id=central_doc_viewer&amp;_dd2=%26f%3Dsld%26c%3Dtrue%26os%3D57837%26oe%3D57843&amp;_doc_docfn=U2FsdGVkX1+KlXvbcCJFNzCJbmJvsla2xWX1tR8pBxaVER/E2iD4aiDzpc9juaJ9urbelYqJHtMrJO16CG9h16HIYmcTyjaBuBAOEFoiCjg=&amp;center_on_screen=true&amp;float_window=true&amp;height=800&amp;positioning_strategy=center_on_screen&amp;width=950" xr:uid="{25F6EE32-6636-6048-8253-88EF5DFF87A6}"/>
    <hyperlink ref="H148" r:id="rId219" display="https://my.apps.factset.com/viewer/?_app_id=central_doc_viewer&amp;_dd2=%26f%3Dsld%26c%3Dtrue%26os%3D61147%26oe%3D61153&amp;_doc_docfn=U2FsdGVkX18HY1uhP0k+QkRyOXZQ5UH/ksz/QCQsXFfl4HcQMEJOTDB/5oV17sFxSYoSffOq4gmFxZbdLdyMe1tu1i1Rm+i8/Ac57ZRcvr0=&amp;center_on_screen=true&amp;float_window=true&amp;height=800&amp;positioning_strategy=center_on_screen&amp;width=950" xr:uid="{655D91C7-5E04-7843-916A-FDB826210348}"/>
    <hyperlink ref="G148" r:id="rId220" display="https://my.apps.factset.com/viewer/?_app_id=central_doc_viewer&amp;_dd2=%26f%3Dsld%26c%3Dtrue%26os%3D52588%26oe%3D52598&amp;_doc_docfn=U2FsdGVkX1/c4J2pXUjIhcL2T9IU0VUJ+Ox5qrwU8oUfjnXFysXy10V2GNUgl/y0vHhwgS8yI99dL/dgTRb5nyQT8K6+HMwnI042wMwVGl0=&amp;center_on_screen=true&amp;float_window=true&amp;height=800&amp;positioning_strategy=center_on_screen&amp;width=950" xr:uid="{A4851E29-4767-4B40-BAD2-D220593CCF1F}"/>
    <hyperlink ref="F149" r:id="rId221" display="https://my.apps.factset.com/viewer/?_app_id=central_doc_viewer&amp;_dd2=%26f%3Dsld%26c%3Dtrue%26os%3D28496%26oe%3D28501&amp;_doc_docfn=U2FsdGVkX18Uw28dVEnI+cHgaxgKyn1krfY/Dk0HV9x3IrQzJ7RbKV2oLLdml0d9lOs3LQx6DU90epCc973K6csbzOMXy6llmT+hv9Ta4jk=&amp;center_on_screen=true&amp;float_window=true&amp;height=800&amp;positioning_strategy=center_on_screen&amp;width=950" xr:uid="{A9504FE8-9430-AC4B-83AD-6A067A524104}"/>
    <hyperlink ref="E149" r:id="rId222" display="https://my.apps.factset.com/viewer/?_app_id=central_doc_viewer&amp;_dd2=%26f%3Dsld%26c%3Dtrue%26os%3D26782%26oe%3D26787&amp;_doc_docfn=U2FsdGVkX19FN7avGQnJ8VhW4bP5NlP9td+g2Z4pd8iR6E16RRR0LWUQbl/A5WCu2sKB5MKyk2YyhCLpjjiuQ9UzNKKEeUeijB0OdaZEtlI=&amp;center_on_screen=true&amp;float_window=true&amp;height=800&amp;positioning_strategy=center_on_screen&amp;width=950" xr:uid="{2B64E2C1-2ECC-E749-B82A-8339DBD62EEE}"/>
    <hyperlink ref="F150" r:id="rId223" display="https://my.apps.factset.com/viewer/?_app_id=central_doc_viewer&amp;_dd2=%26f%3Dsld%26c%3Dtrue%26os%3D25497%26oe%3D25498&amp;_doc_docfn=U2FsdGVkX18kVDgVNBqCVAlLI3H0+oZUptgCLe/+TJsUMqIVk2Ud8LMq6txoZbOUDfQlXVdk5jWtC0OKPvlDanZR3z8gk20GwQCiDNaP5ck=&amp;center_on_screen=true&amp;float_window=true&amp;height=800&amp;positioning_strategy=center_on_screen&amp;width=950" xr:uid="{D677FF18-A12B-3848-BF0A-8065B4611998}"/>
    <hyperlink ref="E150" r:id="rId224" display="https://my.apps.factset.com/viewer/?_app_id=central_doc_viewer&amp;_dd2=%26f%3Dsld%26c%3Dtrue%26os%3D23786%26oe%3D23792&amp;_doc_docfn=U2FsdGVkX1+CMY1rSmHV7RJhGZSzGVwbczkNFsty9/dLb9LGRhnsZFUf5sAw6Mnp1iBRo4N2zyE1B0YrXcOWbCBIeka5cDqZZx5qu9Tj1v0=&amp;center_on_screen=true&amp;float_window=true&amp;height=800&amp;positioning_strategy=center_on_screen&amp;width=950" xr:uid="{50DD4EF7-0682-A54E-A216-BAEDDA955E77}"/>
    <hyperlink ref="J151" r:id="rId225" display="https://my.apps.factset.com/viewer/?_app_id=central_doc_viewer&amp;_dd2=%26f%3Dsld%26c%3Dtrue%26os%3D67074%26oe%3D67083&amp;_doc_docfn=U2FsdGVkX19RwcTSmJiVA1vyXkeES86wvD+d54haU/G0b4mWlCu8Qkz51C4vw6wPNM15BffkFo4MdMcEwLxNJRtQu8cLiKBACKFeQRUKA8M=&amp;center_on_screen=true&amp;float_window=true&amp;height=800&amp;positioning_strategy=center_on_screen&amp;width=950" xr:uid="{F10FFF22-A8A4-D441-9C53-C3478AA0D86D}"/>
    <hyperlink ref="I151" r:id="rId226" display="https://my.apps.factset.com/viewer/?_app_id=central_doc_viewer&amp;_dd2=%26f%3Dsld%26c%3Dtrue%26os%3D67273%26oe%3D67282&amp;_doc_docfn=U2FsdGVkX19FW1+Q+ClVgzrmP+TK6hKkalwrvKZiYp+emIBWjHzdrkkRzDYI6WxCuOFH71Qxh1y4F8boXzzOMsov3hpBTOoTmVFv62SKBM4=&amp;center_on_screen=true&amp;float_window=true&amp;height=800&amp;positioning_strategy=center_on_screen&amp;width=950" xr:uid="{3A3D9B3B-6B0E-E94B-8066-949BBEC25595}"/>
    <hyperlink ref="H151" r:id="rId227" display="https://my.apps.factset.com/viewer/?_app_id=central_doc_viewer&amp;_dd2=%26f%3Dsld%26c%3Dtrue%26os%3D70571%26oe%3D70578&amp;_doc_docfn=U2FsdGVkX19V0oiMwq2zN/rAsDkkGwZbfWrSaQUxfAFx6KYDnVkU1lhdRJOk3TivcyYp+rwDnA89o2LnZ/YNvLzGRHUPb+zIlms4/TGeLTo=&amp;center_on_screen=true&amp;float_window=true&amp;height=800&amp;positioning_strategy=center_on_screen&amp;width=950" xr:uid="{4FD162F8-4DF0-0F45-9526-424976ED459D}"/>
    <hyperlink ref="G151" r:id="rId228" display="https://my.apps.factset.com/viewer/?_app_id=central_doc_viewer&amp;_dd2=%26f%3Dsld%26c%3Dtrue%26os%3D61600%26oe%3D61611&amp;_doc_docfn=U2FsdGVkX18xSGCATzPAn/qPTJe80oP5mDVaH0F+48syGueZ3uQVrCoua16wgtQB9UipmbR2yTiQvkfjYy22Eu2NU1gwqd/NofJwGzS/YAM=&amp;center_on_screen=true&amp;float_window=true&amp;height=800&amp;positioning_strategy=center_on_screen&amp;width=950" xr:uid="{9192845E-2B9F-B747-85AB-2F06DC972209}"/>
    <hyperlink ref="F151" r:id="rId229" display="https://my.apps.factset.com/viewer/?_app_id=central_doc_viewer&amp;_dd2=%26f%3Dsld%26c%3Dtrue%26os%3D37650%26oe%3D37657&amp;_doc_docfn=U2FsdGVkX19RihGPIKxSGSmdTugWAV+pKlEH4cMBrBL1vSJiSjflw2LpCwxp0oiuK3VFnt3wMD3ELEyAsqNVDeGPOcmIhlBQvvhWXxTmEI8=&amp;center_on_screen=true&amp;float_window=true&amp;height=800&amp;positioning_strategy=center_on_screen&amp;width=950" xr:uid="{398FA7D6-5758-074E-A569-6AB39E8FA7B8}"/>
    <hyperlink ref="E151" r:id="rId230" display="https://my.apps.factset.com/viewer/?_app_id=central_doc_viewer&amp;_dd2=%26f%3Dsld%26c%3Dtrue%26os%3D35430%26oe%3D35437&amp;_doc_docfn=U2FsdGVkX1/ADSokWkIf6RJblIrk8J2FiSN6ty5Ri6DgbwzMcpJ+hgtDJj98MlU1Qz9wfOgu4KTohiy+s9FaK3aPp6KS7dyFn4EX3jNoegg=&amp;center_on_screen=true&amp;float_window=true&amp;height=800&amp;positioning_strategy=center_on_screen&amp;width=950" xr:uid="{029AB365-A751-8444-8A56-D046208E6201}"/>
    <hyperlink ref="J152" r:id="rId231" display="https://my.apps.factset.com/viewer/?_app_id=central_doc_viewer&amp;_dd2=%26f%3Dsld%26c%3Dtrue%26os%3D62760%26oe%3D62767&amp;_doc_docfn=U2FsdGVkX18EEjZaUzI7rN3pcjDQXxhlLj63n5Cj2pA2Qw/FqMnnb+MbP8nMdAbTJFwayKTa5Zbv4GRg5eZNqs6yjb4BltBzxBKuTY2Q1wI=&amp;center_on_screen=true&amp;float_window=true&amp;height=800&amp;positioning_strategy=center_on_screen&amp;width=950" xr:uid="{D7573E98-91B2-6949-9C22-C1DB30CDB334}"/>
    <hyperlink ref="I152" r:id="rId232" display="https://my.apps.factset.com/viewer/?_app_id=central_doc_viewer&amp;_dd2=%26f%3Dsld%26c%3Dtrue%26os%3D62936%26oe%3D62943&amp;_doc_docfn=U2FsdGVkX1/3w0Um4QWN7F3dHvBH2yA/Oddr9Q8GpVrI++kccGKggvVJncQiqxDA/QERLgIko/XRjWOMyCfZ5B62JRc1W6UmkMONONGHwqw=&amp;center_on_screen=true&amp;float_window=true&amp;height=800&amp;positioning_strategy=center_on_screen&amp;width=950" xr:uid="{708E661C-FD2E-E249-8DEB-0BBF14C03A91}"/>
    <hyperlink ref="H152" r:id="rId233" display="https://my.apps.factset.com/viewer/?_app_id=central_doc_viewer&amp;_dd2=%26f%3Dsld%26c%3Dtrue%26os%3D66248%26oe%3D66255&amp;_doc_docfn=U2FsdGVkX1/8kWUTOlP6Kl8qIxAG0a9ijHUO7k+6JJGfEyKycFfmsrlhogawrTGyKmxKT90AhdcHiWQrIwFqdhTx94G6LFrLAk0juLs0R0g=&amp;center_on_screen=true&amp;float_window=true&amp;height=800&amp;positioning_strategy=center_on_screen&amp;width=950" xr:uid="{39BD6C9A-7E1B-3F4E-8AFC-1609475A0CEE}"/>
    <hyperlink ref="G152" r:id="rId234" display="https://my.apps.factset.com/viewer/?_app_id=central_doc_viewer&amp;_dd2=%26f%3Dsld%26c%3Dtrue%26os%3D57629%26oe%3D57640&amp;_doc_docfn=U2FsdGVkX19F0XzMdwG6efA6l8sQzLdWByE/7OXs4J9gSp4fwHFCnqeFHIwClCSdpm+D6Gndigz3YvZpi/Wjb7Yew3XkYYYMRMv9iszEjrU=&amp;center_on_screen=true&amp;float_window=true&amp;height=800&amp;positioning_strategy=center_on_screen&amp;width=950" xr:uid="{01A04EBF-CAA6-7F44-A8FD-043A601CD052}"/>
    <hyperlink ref="F152" r:id="rId235" display="https://my.apps.factset.com/viewer/?_app_id=central_doc_viewer&amp;_dd2=%26f%3Dsld%26c%3Dtrue%26os%3D33178%26oe%3D33185&amp;_doc_docfn=U2FsdGVkX18hnIL2Jk6lrY6sLTtXHuRUm1OHzLOIBcfG9QpxGJ2dxUpG/twWk1742t+SIFNMOTX3OU0giK406Sbyhz6p0EaTf83NNmfKfb0=&amp;center_on_screen=true&amp;float_window=true&amp;height=800&amp;positioning_strategy=center_on_screen&amp;width=950" xr:uid="{9A74213D-0CA7-3F4D-9DE6-EC265A3F9CAA}"/>
    <hyperlink ref="E152" r:id="rId236" display="https://my.apps.factset.com/viewer/?_app_id=central_doc_viewer&amp;_dd2=%26f%3Dsld%26c%3Dtrue%26os%3D30958%26oe%3D30965&amp;_doc_docfn=U2FsdGVkX1/UDq4PIPy/jNF/s5wE1QMu0LKvp1z5F+8zfuCRS/GpF/46k8w71I8QKgZ5EkKYJldC8puiSB8O4s1SvMsU0nXSbVyVEtJ0co8=&amp;center_on_screen=true&amp;float_window=true&amp;height=800&amp;positioning_strategy=center_on_screen&amp;width=950" xr:uid="{CEBC9104-9777-2D4F-944E-D432C38DA758}"/>
    <hyperlink ref="J153" r:id="rId237" display="https://my.apps.factset.com/viewer/?_app_id=central_doc_viewer&amp;_dd2=%26f%3Dsld%26c%3Dtrue%26os%3D60790%26oe%3D60797&amp;_doc_docfn=U2FsdGVkX1/FQaNOykrtB8j+i7+l+on4K8VHmghltBCtyeYu4qQ/wihOJf2xMKx9uIjXdeod8ee0na3Bc5zYAlmeBSnF7oXyHWvuMxkZTIo=&amp;center_on_screen=true&amp;float_window=true&amp;height=800&amp;positioning_strategy=center_on_screen&amp;width=950" xr:uid="{23B365B2-F673-1648-8EF0-16CA1F08F97D}"/>
    <hyperlink ref="I153" r:id="rId238" display="https://my.apps.factset.com/viewer/?_app_id=central_doc_viewer&amp;_dd2=%26f%3Dsld%26c%3Dtrue%26os%3D60973%26oe%3D60980&amp;_doc_docfn=U2FsdGVkX19j27cp04o+VUV70l/e3kGp0ZxQwdu3PUenpsF/Usg4RFqZjIpBL2ANDlO/oYWp7fykgNx0fbimywiTq4ihBnzmu80Z/Eh8mo8=&amp;center_on_screen=true&amp;float_window=true&amp;height=800&amp;positioning_strategy=center_on_screen&amp;width=950" xr:uid="{E353A55E-2A6C-E64C-8B4B-EEC236FFDB78}"/>
    <hyperlink ref="H153" r:id="rId239" display="https://my.apps.factset.com/viewer/?_app_id=central_doc_viewer&amp;_dd2=%26f%3Dsld%26c%3Dtrue%26os%3D64278%26oe%3D64285&amp;_doc_docfn=U2FsdGVkX1+C9kICrZYBIWnJAl9vmGO60klR15LRyUKtB4aymLQE1GlVGBrhKgvDElSMPvTf3N1Ihq48As0Tf5mNKkpochrn2ZmP79A5eHs=&amp;center_on_screen=true&amp;float_window=true&amp;height=800&amp;positioning_strategy=center_on_screen&amp;width=950" xr:uid="{F72752B7-9DDC-BB47-AF93-E0ACD8E97A59}"/>
    <hyperlink ref="G153" r:id="rId240" display="https://my.apps.factset.com/viewer/?_app_id=central_doc_viewer&amp;_dd2=%26f%3Dsld%26c%3Dtrue%26os%3D55232%26oe%3D55243&amp;_doc_docfn=U2FsdGVkX19hKQXeG5EHTWfC7Kg8jRrjrOFcskvzwW3322rtgZKq+TUYPySq4coLbADjkDu6f7KpHeLq0ld7lCl03xtCcp+XOnFTal3bfT8=&amp;center_on_screen=true&amp;float_window=true&amp;height=800&amp;positioning_strategy=center_on_screen&amp;width=950" xr:uid="{86F56FB1-7E25-A848-8BDC-E7EEB141857A}"/>
    <hyperlink ref="F153" r:id="rId241" display="https://my.apps.factset.com/viewer/?_app_id=central_doc_viewer&amp;_dd2=%26f%3Dsld%26c%3Dtrue%26os%3D31703%26oe%3D31710&amp;_doc_docfn=U2FsdGVkX187h7u6TT/x4sFZLRMURW9Ufn+N/Ns8U82Varv/LVTiI3b+z1zCvtTX3tqqBgV/aiW98qJixbqZHbC8QvJHY+QuUCJ3eA5M7GY=&amp;center_on_screen=true&amp;float_window=true&amp;height=800&amp;positioning_strategy=center_on_screen&amp;width=950" xr:uid="{761BDF02-BE07-FF49-94DB-6B9852DB3FF2}"/>
    <hyperlink ref="E153" r:id="rId242" display="https://my.apps.factset.com/viewer/?_app_id=central_doc_viewer&amp;_dd2=%26f%3Dsld%26c%3Dtrue%26os%3D29485%26oe%3D29492&amp;_doc_docfn=U2FsdGVkX19WwZZ2LOVTTEDMsUj61/WTVyefU14obAOtRp+ben9wbmBCLeKKPx0tjXyVESIpEF1RTFRqTt/qPNaOPlnolp7lrK0Zp0E7lrI=&amp;center_on_screen=true&amp;float_window=true&amp;height=800&amp;positioning_strategy=center_on_screen&amp;width=950" xr:uid="{6F725574-9C7B-F745-8CC3-189581B231F9}"/>
    <hyperlink ref="J154" r:id="rId243" display="https://my.apps.factset.com/viewer/?_app_id=central_doc_viewer&amp;_dd2=%26f%3Dsld%26c%3Dtrue%26os%3D58818%26oe%3D58823&amp;_doc_docfn=U2FsdGVkX19VhTelgO1FkaG4twez6tkp6UOebRWT585b+03nPLwD6bT1q65v6Iayp+1i+Aec3AiiCTS6JQtTJ84jOHwDkrWr0JlCFpithFU=&amp;center_on_screen=true&amp;float_window=true&amp;height=800&amp;positioning_strategy=center_on_screen&amp;width=950" xr:uid="{0E1BAF0F-74DC-DD48-89C4-245445C1D3A8}"/>
    <hyperlink ref="I154" r:id="rId244" display="https://my.apps.factset.com/viewer/?_app_id=central_doc_viewer&amp;_dd2=%26f%3Dsld%26c%3Dtrue%26os%3D59000%26oe%3D59003&amp;_doc_docfn=U2FsdGVkX1/6XUgsTD9WCbl2D919ewnnFpgfoW+O6/gx9dl9DHsbO4W2h4ap6oCA270H2nYXqFhwiMShFDT0NurVM534PBDbd8DMslTodL4=&amp;center_on_screen=true&amp;float_window=true&amp;height=800&amp;positioning_strategy=center_on_screen&amp;width=950" xr:uid="{268C415A-4968-5D46-9768-9F345D1573BD}"/>
    <hyperlink ref="H154" r:id="rId245" display="https://my.apps.factset.com/viewer/?_app_id=central_doc_viewer&amp;_dd2=%26f%3Dsld%26c%3Dtrue%26os%3D62307%26oe%3D62310&amp;_doc_docfn=U2FsdGVkX18nmMuviSlp6CuinXEfQLYgpDGNukqMpYXxPI2Eo6TG22DSPFIGq7ikbS9IMO5Eojd7UeDKozhNnKp+iNF1kB0tGXXxLw8EUIY=&amp;center_on_screen=true&amp;float_window=true&amp;height=800&amp;positioning_strategy=center_on_screen&amp;width=950" xr:uid="{9580018F-DFE0-6749-B012-3B3C6A71D741}"/>
    <hyperlink ref="G154" r:id="rId246" display="https://my.apps.factset.com/viewer/?_app_id=central_doc_viewer&amp;_dd2=%26f%3Dsld%26c%3Dtrue%26os%3D54261%26oe%3D54270&amp;_doc_docfn=U2FsdGVkX1+xDrCxKB/B5Wo5qbQFCk4LIGnSgArZuIxPlIwWuywPY2tfWRPSuo9Gv5fUgCLKPkz3GLSxUaey8HlEGv/Zy1UULpZr+nhM69Y=&amp;center_on_screen=true&amp;float_window=true&amp;height=800&amp;positioning_strategy=center_on_screen&amp;width=950" xr:uid="{5E1A970A-B3CB-A64B-BB4B-DC8140756E7C}"/>
    <hyperlink ref="F154" r:id="rId247" display="https://my.apps.factset.com/viewer/?_app_id=central_doc_viewer&amp;_dd2=%26f%3Dsld%26c%3Dtrue%26os%3D29720%26oe%3D29725&amp;_doc_docfn=U2FsdGVkX18tKO3kIwzZDUXJ5l/ZjzO5siwl88c++Wm3K4ezmz6RZURWQ2h0FGJnrsI0QfNFLrqlPZEd8fU+m92KawDb+bAXmu3Mse2hXAs=&amp;center_on_screen=true&amp;float_window=true&amp;height=800&amp;positioning_strategy=center_on_screen&amp;width=950" xr:uid="{3A44A481-579C-D940-B8CC-8774957DAA2B}"/>
    <hyperlink ref="E154" r:id="rId248" display="https://my.apps.factset.com/viewer/?_app_id=central_doc_viewer&amp;_dd2=%26f%3Dsld%26c%3Dtrue%26os%3D28006%26oe%3D28011&amp;_doc_docfn=U2FsdGVkX1/D+dFvJSc1OKnlXAN6Uex8I0pdvwTVBiq+zLfod6+uhXH/kg/zMX3tpSwszR8znZ6me/Iq8VfzLqXL5+rfcogFlPkCgtRQkxk=&amp;center_on_screen=true&amp;float_window=true&amp;height=800&amp;positioning_strategy=center_on_screen&amp;width=950" xr:uid="{60105BB1-DA58-2049-953D-15C9DE63C2C7}"/>
    <hyperlink ref="J155" r:id="rId249" display="https://my.apps.factset.com/viewer/?_app_id=central_doc_viewer&amp;_dd2=%26f%3Dsld%26c%3Dtrue%26os%3D59289%26oe%3D59295&amp;_doc_docfn=U2FsdGVkX1+pQPePP2wtH+cdeciusUSNrWESurXfsUeFuNl+k5+4KAdTdhja4CprabXJD0YIiwZZgtQBsyXo5iRPFpGfUkVG7e0HxwLNle0=&amp;center_on_screen=true&amp;float_window=true&amp;height=800&amp;positioning_strategy=center_on_screen&amp;width=950" xr:uid="{F65D1855-1D89-AC40-A5CA-D82003046B32}"/>
    <hyperlink ref="I155" r:id="rId250" display="https://my.apps.factset.com/viewer/?_app_id=central_doc_viewer&amp;_dd2=%26f%3Dsld%26c%3Dtrue%26os%3D59477%26oe%3D59483&amp;_doc_docfn=U2FsdGVkX18b2IzjkEq6jDLk4v405e4pX5r1prkIq8VMNPyg5RSuey82QJq0/JS9nO3VLJgNRw5YyBofPIWxfmHMXc12KmCmyGSqYyaeIZE=&amp;center_on_screen=true&amp;float_window=true&amp;height=800&amp;positioning_strategy=center_on_screen&amp;width=950" xr:uid="{598C256B-FE11-D141-8978-64D16C9CD20A}"/>
    <hyperlink ref="H155" r:id="rId251" display="https://my.apps.factset.com/viewer/?_app_id=central_doc_viewer&amp;_dd2=%26f%3Dsld%26c%3Dtrue%26os%3D62784%26oe%3D62790&amp;_doc_docfn=U2FsdGVkX1+l8Cl6yelhq2P6teMWyhREkwf+Vtd0/WUvFu9PD6rcRpecwbjuVxJkbCgmFJ+6Fv54rwm0/gVThlu+wnS3UvVRMxcnOy8Zqcg=&amp;center_on_screen=true&amp;float_window=true&amp;height=800&amp;positioning_strategy=center_on_screen&amp;width=950" xr:uid="{B26B64B9-AD54-134B-8511-6B8C7D2872E3}"/>
    <hyperlink ref="G155" r:id="rId252" display="https://my.apps.factset.com/viewer/?_app_id=central_doc_viewer&amp;_dd2=%26f%3Dsld%26c%3Dtrue%26os%3D54748%26oe%3D54758&amp;_doc_docfn=U2FsdGVkX19mwfALSqwhbegG+Y2kG+pA6iFOxmD9khXRkRtj5k5ij3kGBssJtGIHcIlXBUfq0zzcRGunm4ngeQOO/G/aecrW7n+pgBLaCAY=&amp;center_on_screen=true&amp;float_window=true&amp;height=800&amp;positioning_strategy=center_on_screen&amp;width=950" xr:uid="{94EC28F5-E9C1-3A4B-894D-C283A3C315A0}"/>
    <hyperlink ref="F155" r:id="rId253" display="https://my.apps.factset.com/viewer/?_app_id=central_doc_viewer&amp;_dd2=%26f%3Dsld%26c%3Dtrue%26os%3D30212%26oe%3D30218&amp;_doc_docfn=U2FsdGVkX1/CMCgwKiWGi77kXVF4OQufAk/gelq28a5w2lQ+EnbIB5IOKBP0yZB7/PHkELl6TVNUH3u85lGXWWYHL26aZx8GVcFfkfPYp8c=&amp;center_on_screen=true&amp;float_window=true&amp;height=800&amp;positioning_strategy=center_on_screen&amp;width=950" xr:uid="{A0536C15-6E54-A440-9D3C-A0D37D8F2A06}"/>
    <hyperlink ref="E155" r:id="rId254" display="https://my.apps.factset.com/viewer/?_app_id=central_doc_viewer&amp;_dd2=%26f%3Dsld%26c%3Dtrue%26os%3D28498%26oe%3D28504&amp;_doc_docfn=U2FsdGVkX18Ajiy4kgv3IZ5cCYyx8oYESFfhDlgIRPpn3rhQ/x1xH3ywRa5EyUAumLjWHfmeQWZwONjM9cGDdnXxxqYSP0houA4S8HneVT8=&amp;center_on_screen=true&amp;float_window=true&amp;height=800&amp;positioning_strategy=center_on_screen&amp;width=950" xr:uid="{E7FC1E63-5E6D-7B4E-8EEA-52D0ABB79A41}"/>
    <hyperlink ref="J156" r:id="rId255" display="https://my.apps.factset.com/viewer/?_app_id=central_doc_viewer&amp;_dd2=%26f%3Dsld%26c%3Dtrue%26os%3D59788%26oe%3D59795&amp;_doc_docfn=U2FsdGVkX18rSAQp4cUjPQhMTxk0gK1krTuVFnEHY+K5lH3fUGBZFm+L+Jbq/ujpNY/7dDjXYEfzZmNoWGoPhVL2d+nwFdaT3KSwnmEUYpU=&amp;center_on_screen=true&amp;float_window=true&amp;height=800&amp;positioning_strategy=center_on_screen&amp;width=950" xr:uid="{61FE7298-BCDC-C641-BEFB-1CB55D05BC94}"/>
    <hyperlink ref="I156" r:id="rId256" display="https://my.apps.factset.com/viewer/?_app_id=central_doc_viewer&amp;_dd2=%26f%3Dsld%26c%3Dtrue%26os%3D59989%26oe%3D59996&amp;_doc_docfn=U2FsdGVkX1/s2X1z+CYKvrSMyJ1OtqnS06aqB4MpWX8UcQuiCkU8VU45NUuIcVRd2JyOm3oeqAGMURprUDhFg8BgtnSceqPut+UOJutxuco=&amp;center_on_screen=true&amp;float_window=true&amp;height=800&amp;positioning_strategy=center_on_screen&amp;width=950" xr:uid="{C67FFF91-56CC-D449-AF16-020F43B9564D}"/>
    <hyperlink ref="H156" r:id="rId257" display="https://my.apps.factset.com/viewer/?_app_id=central_doc_viewer&amp;_dd2=%26f%3Dsld%26c%3Dtrue%26os%3D63296%26oe%3D63303&amp;_doc_docfn=U2FsdGVkX1/j7rPxelGnsxFXdGXRLLCXMb7gqJkISHMGx1y2PuiMTmJ7BgXgU1bu4f3HHu64fKHUU6u+tAKBxIV4h8I5I6UrO0yBmIuxzK4=&amp;center_on_screen=true&amp;float_window=true&amp;height=800&amp;positioning_strategy=center_on_screen&amp;width=950" xr:uid="{9A940CD1-E7D2-8240-A929-682885AB1A37}"/>
    <hyperlink ref="G156" r:id="rId258" display="https://my.apps.factset.com/viewer/?_app_id=central_doc_viewer&amp;_dd2=%26f%3Dsld%26c%3Dtrue%26os%3D62141%26oe%3D62152&amp;_doc_docfn=U2FsdGVkX1/PZEvNaS03yFZBwawR3viejJWA/v9DS6kAWhOY2F+cQAOtTwMpHUxQ3Qd8/70kxi1fyMUj9gz1FuDg9L5bfd4BDVPi015UsIg=&amp;center_on_screen=true&amp;float_window=true&amp;height=800&amp;positioning_strategy=center_on_screen&amp;width=950" xr:uid="{74A3543F-D3A4-1A48-8717-3E87E0C19CBF}"/>
    <hyperlink ref="F156" r:id="rId259" display="https://my.apps.factset.com/viewer/?_app_id=central_doc_viewer&amp;_dd2=%26f%3Dsld%26c%3Dtrue%26os%3D30709%26oe%3D30716&amp;_doc_docfn=U2FsdGVkX18OvKDJ+kFhQaRTfflHdrC/mIEWwSCl4qB2z9LSvjFViU+0Bzhmi/pA+UpozVDljqc9P3TbkT9NwJZvkiR8HsCQsLZOxJCufuY=&amp;center_on_screen=true&amp;float_window=true&amp;height=800&amp;positioning_strategy=center_on_screen&amp;width=950" xr:uid="{A1ECBDF3-D684-2B43-9158-9278C32849AD}"/>
    <hyperlink ref="E156" r:id="rId260" display="https://my.apps.factset.com/viewer/?_app_id=central_doc_viewer&amp;_dd2=%26f%3Dsld%26c%3Dtrue%26os%3D28995%26oe%3D29002&amp;_doc_docfn=U2FsdGVkX1/g66bYjTU/ZPQLco9EVosI5pJzUl4H73xKTohA2k3U5EVICQoG+rc5itO9yEfP+7+eEXPkdvpksOrfLunV0mtkau7SEaz7vqs=&amp;center_on_screen=true&amp;float_window=true&amp;height=800&amp;positioning_strategy=center_on_screen&amp;width=950" xr:uid="{0F7D8863-89FA-584D-91FD-2D5C158E6F22}"/>
    <hyperlink ref="J157" r:id="rId261" display="https://my.apps.factset.com/viewer/?_app_id=central_doc_viewer&amp;_dd2=%26f%3Dsld%26c%3Dtrue%26os%3D60304%26oe%3D60310&amp;_doc_docfn=U2FsdGVkX1/nh8hDq1V+nlkFlAUQ/ZPB5C69qp1PXuLh5xtQOyQx8jbm7DWtjv+svy4PneavOD23GIk2AZ2WGpwaVao72ylBBJn3hTkWQfE=&amp;center_on_screen=true&amp;float_window=true&amp;height=800&amp;positioning_strategy=center_on_screen&amp;width=950" xr:uid="{2A697FE5-D2C2-6C45-91A6-85E7CB78C250}"/>
    <hyperlink ref="I157" r:id="rId262" display="https://my.apps.factset.com/viewer/?_app_id=central_doc_viewer&amp;_dd2=%26f%3Dsld%26c%3Dtrue%26os%3D60497%26oe%3D60503&amp;_doc_docfn=U2FsdGVkX19fCgowmWUH4WmAMtz+G/DXSsu+gRKM1fMJEIQ73ArJvwm6CKO0aqazPUysmVltdMfUtvUhOUpC1NVBcH8ILWbRFrTh5+zdfKI=&amp;center_on_screen=true&amp;float_window=true&amp;height=800&amp;positioning_strategy=center_on_screen&amp;width=950" xr:uid="{E5C141F2-73FE-D749-8FE3-ADA2EDD81F3B}"/>
    <hyperlink ref="H157" r:id="rId263" display="https://my.apps.factset.com/viewer/?_app_id=central_doc_viewer&amp;_dd2=%26f%3Dsld%26c%3Dtrue%26os%3D63803%26oe%3D63808&amp;_doc_docfn=U2FsdGVkX19qIKvBgm9F5tUFrFaWNhSq0H9CtAvI/UrxDi/TX7JbIngz083Quoh/ZF0eUreC8ZPgv9z4uKAb9mzG+3HVq+/kDBumhTTNcTw=&amp;center_on_screen=true&amp;float_window=true&amp;height=800&amp;positioning_strategy=center_on_screen&amp;width=950" xr:uid="{5916DE90-B96D-F344-84C9-795DAA0E75A5}"/>
    <hyperlink ref="G157" r:id="rId264" display="https://my.apps.factset.com/viewer/?_app_id=central_doc_viewer&amp;_dd2=%26f%3Dsld%26c%3Dtrue%26os%3D1069634%26oe%3D1069641&amp;_doc_docfn=U2FsdGVkX18cMzIdAU5aFIr+rzYKrazRbHmkFHHLBM4j4UpwyRQQEuS670kPstWo8P1DyFVDD4Ezj4fcYD7JH7YnVqYNKUBcuvg4/QDBLcE=&amp;center_on_screen=true&amp;float_window=true&amp;height=800&amp;positioning_strategy=center_on_screen&amp;width=950" xr:uid="{B2B486CB-0BFB-CD4E-B678-4771C719B700}"/>
    <hyperlink ref="F157" r:id="rId265" display="https://my.apps.factset.com/viewer/?_app_id=central_doc_viewer&amp;_dd2=%26f%3Dsld%26c%3Dtrue%26os%3D31219%26oe%3D31220&amp;_doc_docfn=U2FsdGVkX19Q6YSPEoJjbI3cm++IrqOCjSI+FArHYf0q2PANrL+kwlpiEBd4f1LpOPfhLhMzUKBe1F5GkgdbqiIYTHEobV7G69nde9EO5Wc=&amp;center_on_screen=true&amp;float_window=true&amp;height=800&amp;positioning_strategy=center_on_screen&amp;width=950" xr:uid="{EAEE5F75-894C-7449-95BF-8F9924580B11}"/>
    <hyperlink ref="J158" r:id="rId266" display="https://my.apps.factset.com/viewer/?_app_id=central_doc_viewer&amp;_dd2=%26f%3Dsld%26c%3Dtrue%26os%3D61290%26oe%3D61296&amp;_doc_docfn=U2FsdGVkX1/k3DgWb3HRQUR7yN8yQruyl3itk+vhixSQbzqUCHVsmrNu3Oyybt5D4Bu16qAS3mvTF1WPKBx5ZOXNon51zz/EVAGLWVsxr4o=&amp;center_on_screen=true&amp;float_window=true&amp;height=800&amp;positioning_strategy=center_on_screen&amp;width=950" xr:uid="{EB1AD90B-0B15-F149-A649-2C6DD23952AE}"/>
    <hyperlink ref="I158" r:id="rId267" display="https://my.apps.factset.com/viewer/?_app_id=central_doc_viewer&amp;_dd2=%26f%3Dsld%26c%3Dtrue%26os%3D61492%26oe%3D61498&amp;_doc_docfn=U2FsdGVkX1/zrHa3rT9LZWFU+ZKD/Csx0lHT4VIhWSJs9rDG1FTVyh1TiEkc9EJ3iUM/Yu16OH0Xy2q7/HN3c7vbbuPW1sxg1kiJNAa0FrU=&amp;center_on_screen=true&amp;float_window=true&amp;height=800&amp;positioning_strategy=center_on_screen&amp;width=950" xr:uid="{4033EF1C-69CE-B444-A203-B6FC4179ADA3}"/>
    <hyperlink ref="H158" r:id="rId268" display="https://my.apps.factset.com/viewer/?_app_id=central_doc_viewer&amp;_dd2=%26f%3Dsld%26c%3Dtrue%26os%3D64797%26oe%3D64803&amp;_doc_docfn=U2FsdGVkX19ImuBaLpyFCuPcSrQKuzulilsYWEzjjy4CZe6rZy7fu6+xJ5NuGVXgDc28ticibPGWEHoErld6ivAWlTwg2sK9rPkE2vvhluE=&amp;center_on_screen=true&amp;float_window=true&amp;height=800&amp;positioning_strategy=center_on_screen&amp;width=950" xr:uid="{C42F3809-350D-2342-B4E0-CBFA133B6514}"/>
    <hyperlink ref="G158" r:id="rId269" display="https://my.apps.factset.com/viewer/?_app_id=central_doc_viewer&amp;_dd2=%26f%3Dsld%26c%3Dtrue%26os%3D55775%26oe%3D55785&amp;_doc_docfn=U2FsdGVkX18vnjhKteKjXAwnvB79norqCzdgijqwqSXx8Pf7bt8U9+nTmVHNpM8l6hqZbCwvB5lWVZ7aKRPQxnevYH7EFtLsM7/o1tKbdkI=&amp;center_on_screen=true&amp;float_window=true&amp;height=800&amp;positioning_strategy=center_on_screen&amp;width=950" xr:uid="{3053E8DB-5E4B-2741-9EDE-4D8476D40AA1}"/>
    <hyperlink ref="F158" r:id="rId270" display="https://my.apps.factset.com/viewer/?_app_id=central_doc_viewer&amp;_dd2=%26f%3Dsld%26c%3Dtrue%26os%3D32207%26oe%3D32213&amp;_doc_docfn=U2FsdGVkX19gWpnIHlU0C1J9tSNCR9ttLjHWJobT2CGkzKwz/GtkXUHFd3nyG8A3oY+YY0EKIJb19jgMxxJKrJ07XID17TjVYQ6QVS1XIJI=&amp;center_on_screen=true&amp;float_window=true&amp;height=800&amp;positioning_strategy=center_on_screen&amp;width=950" xr:uid="{0AF4D36F-93FB-F043-8E89-8701FDE859A8}"/>
    <hyperlink ref="E158" r:id="rId271" display="https://my.apps.factset.com/viewer/?_app_id=central_doc_viewer&amp;_dd2=%26f%3Dsld%26c%3Dtrue%26os%3D29989%26oe%3D29995&amp;_doc_docfn=U2FsdGVkX19kZJfB6h6GtMVw3PI+Ev6HV45rzS6uRTuuLnDKA3PLW8BlNf77EaACA+bIOWsQGd+n26k1TBOyCIrD32Mi31xScKaSL/IUl5U=&amp;center_on_screen=true&amp;float_window=true&amp;height=800&amp;positioning_strategy=center_on_screen&amp;width=950" xr:uid="{48DE2F28-8707-0344-941B-6454881DF3AD}"/>
    <hyperlink ref="J159" r:id="rId272" display="https://my.apps.factset.com/viewer/?_app_id=central_doc_viewer&amp;_dd2=%26f%3Dsld%26c%3Dtrue%26os%3D61802%26oe%3D61808&amp;_doc_docfn=U2FsdGVkX1+M1pqhMD/J0embi7ZIag0roDxv+rZAM1v+c0TaqiJ9pgN6rBgW9f/yvdhMgGnSMuymQtbBrhLO48plUtI3jBK8ffZye/oNAjY=&amp;center_on_screen=true&amp;float_window=true&amp;height=800&amp;positioning_strategy=center_on_screen&amp;width=950" xr:uid="{746F6754-B4F2-284B-A61D-81DB097181C0}"/>
    <hyperlink ref="I159" r:id="rId273" display="https://my.apps.factset.com/viewer/?_app_id=central_doc_viewer&amp;_dd2=%26f%3Dsld%26c%3Dtrue%26os%3D61998%26oe%3D62004&amp;_doc_docfn=U2FsdGVkX1/00EA5xp7k98G1E5s5WW0U9aLwK9WwWhBEoReFgR4LVHQjEN9XCoYrxBwcbEzZBGYaYnZTEq8aU650cpVU8BoUtx1chbp4Ve0=&amp;center_on_screen=true&amp;float_window=true&amp;height=800&amp;positioning_strategy=center_on_screen&amp;width=950" xr:uid="{AC397278-D502-FE47-8CED-5810BB61F891}"/>
    <hyperlink ref="H159" r:id="rId274" display="https://my.apps.factset.com/viewer/?_app_id=central_doc_viewer&amp;_dd2=%26f%3Dsld%26c%3Dtrue%26os%3D65313%26oe%3D65319&amp;_doc_docfn=U2FsdGVkX1+LTTaBPzTM9UAbdeo3qW3uzyVvkKJvMRR5ju1wQDAE3MGBB/7yPK+xQKJSSFznR3e9fL5lxfeqVSHaAbPZP46cB8uzGRyEuyo=&amp;center_on_screen=true&amp;float_window=true&amp;height=800&amp;positioning_strategy=center_on_screen&amp;width=950" xr:uid="{FD7FBB1A-E9A1-8B43-9B63-17BDBC658D4C}"/>
    <hyperlink ref="G159" r:id="rId275" display="https://my.apps.factset.com/viewer/?_app_id=central_doc_viewer&amp;_dd2=%26f%3Dsld%26c%3Dtrue%26os%3D57176%26oe%3D57177&amp;_doc_docfn=U2FsdGVkX1/698kvXwiGBau8jJaeZNtTh16Yzg+qiP0PSeJxjhtDxjAffjaAnWXXwpM+OumC2LNAeWj6QCFn+a6ObtdZDRmhlkTBK0Fqr1g=&amp;center_on_screen=true&amp;float_window=true&amp;height=800&amp;positioning_strategy=center_on_screen&amp;width=950" xr:uid="{E397367B-1845-0948-8E00-F6261199D197}"/>
    <hyperlink ref="J160" r:id="rId276" display="https://my.apps.factset.com/viewer/?_app_id=central_doc_viewer&amp;_dd2=%26f%3Dsld%26c%3Dtrue%26os%3D62299%26oe%3D62304&amp;_doc_docfn=U2FsdGVkX182mQcbmKLZTcp03R1k2GR3BAvWa/+6NEPuFzwF5tyGDsilIozxSBMJiI6KGzYo7nSLxLXyRPXXMERwt3a4byeeYoJ/V7rXBik=&amp;center_on_screen=true&amp;float_window=true&amp;height=800&amp;positioning_strategy=center_on_screen&amp;width=950" xr:uid="{B7EC9552-38C8-6F43-8E10-2E93B8F28854}"/>
    <hyperlink ref="I160" r:id="rId277" display="https://my.apps.factset.com/viewer/?_app_id=central_doc_viewer&amp;_dd2=%26f%3Dsld%26c%3Dtrue%26os%3D62485%26oe%3D62488&amp;_doc_docfn=U2FsdGVkX19cg/GA7AO/WDzlvh5xf3wVieambC8eaCNzGU7mBA3hnjqBYwOtJuAR/Yn0lvvZOx0P8zsvvoyuHoxtrawCw47nTCmhyNycRIs=&amp;center_on_screen=true&amp;float_window=true&amp;height=800&amp;positioning_strategy=center_on_screen&amp;width=950" xr:uid="{91CC08A4-7D75-F14B-B8EB-2AFED130D266}"/>
    <hyperlink ref="H160" r:id="rId278" display="https://my.apps.factset.com/viewer/?_app_id=central_doc_viewer&amp;_dd2=%26f%3Dsld%26c%3Dtrue%26os%3D65797%26oe%3D65800&amp;_doc_docfn=U2FsdGVkX18ZLGJDJAQjEwu6Zdy/hauheFzUb8i/qFpFpUzSrQKXxthjMjyyYVsGd6Xz7KSuIqGNUa4AnYMInEy7t0gnpfIJM/FSTSwitlc=&amp;center_on_screen=true&amp;float_window=true&amp;height=800&amp;positioning_strategy=center_on_screen&amp;width=950" xr:uid="{C3D74FF1-15BE-C947-97DC-EC83BA6AB3F9}"/>
    <hyperlink ref="G160" r:id="rId279" display="https://my.apps.factset.com/viewer/?_app_id=central_doc_viewer&amp;_dd2=%26f%3Dsld%26c%3Dtrue%26os%3D56269%26oe%3D56279&amp;_doc_docfn=U2FsdGVkX19ztv4Qb5Nel5dPiH4t9axl98pbrbgwyPu7h5SPHHQcPkv64HM5grg7cHyIjSEO39nlO16uQkUrVDqTkdgMVrP7BgudH08jh3c=&amp;center_on_screen=true&amp;float_window=true&amp;height=800&amp;positioning_strategy=center_on_screen&amp;width=950" xr:uid="{C9AE9F8A-E933-DE49-A108-358CF1077C54}"/>
    <hyperlink ref="F160" r:id="rId280" display="https://my.apps.factset.com/viewer/?_app_id=central_doc_viewer&amp;_dd2=%26f%3Dsld%26c%3Dtrue%26os%3D32711%26oe%3D32717&amp;_doc_docfn=U2FsdGVkX18bzIOph/YSIftB29eIsEhXD92l/n3q9EdpaEha+XO5yU2hAFS/y+pyEWkz6jJSan7SvHJ1xibCnbD8H1l9xEkJ+hWkVXyB3d4=&amp;center_on_screen=true&amp;float_window=true&amp;height=800&amp;positioning_strategy=center_on_screen&amp;width=950" xr:uid="{47F15E84-0BB9-EC40-961E-3E99DEE31E6C}"/>
    <hyperlink ref="E160" r:id="rId281" display="https://my.apps.factset.com/viewer/?_app_id=central_doc_viewer&amp;_dd2=%26f%3Dsld%26c%3Dtrue%26os%3D30492%26oe%3D30497&amp;_doc_docfn=U2FsdGVkX1+mm3QHLtizg2/HHxDv9XUSi+wg4ycqxO7fwDQ1s8xQbgcN7ULYDenoj1f9TdVspjrqfbp66VXeRi8kFR71I0yf5vVX71phYZk=&amp;center_on_screen=true&amp;float_window=true&amp;height=800&amp;positioning_strategy=center_on_screen&amp;width=950" xr:uid="{8C6002A6-3932-B541-AD8F-CD9B10CEA93D}"/>
    <hyperlink ref="J168" r:id="rId282" display="https://my.apps.factset.com/viewer/?_app_id=central_doc_viewer&amp;_dd2=%26f%3Dsld%26c%3Dtrue%26os%3D66564%26oe%3D66571&amp;_doc_docfn=U2FsdGVkX19ScS1hFRdA4JlDs2jh43R+ZTvjoTZzT8iQWKYR2/6ni7mtukUzdIWaCmoJS7QNZh/2z9733gsiUuD8UfLHfSe/6n+7sBB9ZjA=&amp;center_on_screen=true&amp;float_window=true&amp;height=800&amp;positioning_strategy=center_on_screen&amp;width=950" xr:uid="{9A481E17-C144-364A-8EBE-19B7F649A460}"/>
    <hyperlink ref="I168" r:id="rId283" display="https://my.apps.factset.com/viewer/?_app_id=central_doc_viewer&amp;_dd2=%26f%3Dsld%26c%3Dtrue%26os%3D66747%26oe%3D66754&amp;_doc_docfn=U2FsdGVkX19qGDNHEgG/IW62X0emSNAidyL8cbnGLgHXa7S8y/1BPWDKbDfEnAf9JrkbiMLHISOoQUqj20MyRLZl8ZwU1QzZJVKzXD24Uyk=&amp;center_on_screen=true&amp;float_window=true&amp;height=800&amp;positioning_strategy=center_on_screen&amp;width=950" xr:uid="{2CA41523-EBDC-0842-AD10-75A4D7C92B96}"/>
    <hyperlink ref="H168" r:id="rId284" display="https://my.apps.factset.com/viewer/?_app_id=central_doc_viewer&amp;_dd2=%26f%3Dsld%26c%3Dtrue%26os%3D70045%26oe%3D70052&amp;_doc_docfn=U2FsdGVkX1+HrqEdHdqCHJK45N7xdAUwEcu59yEsrgovbBdnE1EIUAZ1Z9wxppuqVCvx9L3dOik3efDke/UsA0T/MiYtDA/biaeAHuvXvmk=&amp;center_on_screen=true&amp;float_window=true&amp;height=800&amp;positioning_strategy=center_on_screen&amp;width=950" xr:uid="{E60DDAF5-9DAB-1744-8D7A-B321A3994583}"/>
    <hyperlink ref="G168" r:id="rId285" display="https://my.apps.factset.com/viewer/?_app_id=central_doc_viewer&amp;_dd2=%26f%3Dsld%26c%3Dtrue%26os%3D61070%26oe%3D61081&amp;_doc_docfn=U2FsdGVkX1/wUIoi/OHRt8/IQO7YpfHfrUVkahuLVI/MWH2Ni7KBXjFZGPDsUy+erGantHkYrtOlkoGN5n6YhlZdPddJfnm4drDvF0HD8Ac=&amp;center_on_screen=true&amp;float_window=true&amp;height=800&amp;positioning_strategy=center_on_screen&amp;width=950" xr:uid="{3B3D391E-AD51-0142-A97D-E02A04BDDCD9}"/>
    <hyperlink ref="F168" r:id="rId286" display="https://my.apps.factset.com/viewer/?_app_id=central_doc_viewer&amp;_dd2=%26f%3Dsld%26c%3Dtrue%26os%3D37111%26oe%3D37118&amp;_doc_docfn=U2FsdGVkX1++jKGWGo9gSKf4/BarzUJGomzjgo87v/syOJ3qnHypsvFgLe2M3qGRcyxFsJmu4SMeMF2wqZK34InJqWjLlRQrOXZRknRMmxc=&amp;center_on_screen=true&amp;float_window=true&amp;height=800&amp;positioning_strategy=center_on_screen&amp;width=950" xr:uid="{549074C9-8A09-FA4E-AFAC-BCEA73DD5655}"/>
    <hyperlink ref="E168" r:id="rId287" display="https://my.apps.factset.com/viewer/?_app_id=central_doc_viewer&amp;_dd2=%26f%3Dsld%26c%3Dtrue%26os%3D34891%26oe%3D34898&amp;_doc_docfn=U2FsdGVkX1+GbeNxVvf3nsdjlKDqeS9fXN36TWJYb0wXjJPGX1Cy/EYlwTieHObXAwmKjSaiIzYqPKxcEho111U39CnMzOQz6QjUyc6nu14=&amp;center_on_screen=true&amp;float_window=true&amp;height=800&amp;positioning_strategy=center_on_screen&amp;width=950" xr:uid="{08FCDA34-F62C-194F-BC47-CACBBDFA1CB9}"/>
    <hyperlink ref="J169" r:id="rId288" display="https://my.apps.factset.com/viewer/?_app_id=central_doc_viewer&amp;_dd2=%26f%3Dsld%26c%3Dtrue%26os%3D63971%26oe%3D63972&amp;_doc_docfn=U2FsdGVkX1+mDTSwilOqvfPVC+14vk1/6DR/Jj4fLiMuA09dFKhJWHnbQ4AnfwpVfYJTmCpmEg3OQSTlZAOkcWgw6tRrAll/5JCnETYCDDY=&amp;center_on_screen=true&amp;float_window=true&amp;height=800&amp;positioning_strategy=center_on_screen&amp;width=950" xr:uid="{6C2D4E2C-4035-414A-AB32-D7C8D8D2AB93}"/>
    <hyperlink ref="I169" r:id="rId289" display="https://my.apps.factset.com/viewer/?_app_id=central_doc_viewer&amp;_dd2=%26f%3Dsld%26c%3Dtrue%26os%3D64141%26oe%3D64142&amp;_doc_docfn=U2FsdGVkX1+LOedqGq054IqTUx76mi3tCNsuStMfZlEVBZ1elonJQgdoK33crHFB2bQ3isYo+2FTwYA1rdCxB475NDgYqbG6Z8gw0B/0dQk=&amp;center_on_screen=true&amp;float_window=true&amp;height=800&amp;positioning_strategy=center_on_screen&amp;width=950" xr:uid="{73501FC0-133B-1943-ABBA-C657130E07D9}"/>
    <hyperlink ref="H169" r:id="rId290" display="https://my.apps.factset.com/viewer/?_app_id=central_doc_viewer&amp;_dd2=%26f%3Dsld%26c%3Dtrue%26os%3D67454%26oe%3D67455&amp;_doc_docfn=U2FsdGVkX1/y7yODAng0fplwAHkMYt4bgJ3WhVTS3gJXx1M64RaF0UP+BQfRRqWEFFK11NypqYdORzenYvTeSrtlmXH9/PelbuAViP7RFqQ=&amp;center_on_screen=true&amp;float_window=true&amp;height=800&amp;positioning_strategy=center_on_screen&amp;width=950" xr:uid="{3468543C-2E68-3047-82F6-CCC998368298}"/>
    <hyperlink ref="G169" r:id="rId291" display="https://my.apps.factset.com/viewer/?_app_id=central_doc_viewer&amp;_dd2=%26f%3Dsld%26c%3Dtrue%26os%3D58448%26oe%3D58449&amp;_doc_docfn=U2FsdGVkX18/zRRtOnWLDRXgFzVBERi9tO1gD063EtirCFH1coS2t81iDatr6WRXO7mCHBI1FiftHZDIE6RfGGlnVnwD46G1GK5hUMSuogM=&amp;center_on_screen=true&amp;float_window=true&amp;height=800&amp;positioning_strategy=center_on_screen&amp;width=950" xr:uid="{0EE199FA-6549-0943-ABE9-FC11E084A172}"/>
    <hyperlink ref="F169" r:id="rId292" display="https://my.apps.factset.com/viewer/?_app_id=central_doc_viewer&amp;_dd2=%26f%3Dsld%26c%3Dtrue%26os%3D34461%26oe%3D34462&amp;_doc_docfn=U2FsdGVkX18hWIqFJ5CUNDmbKWBkaMRff5YMb7b1ghVes3RrWa+om2DfyYCv0HVm3R5OtuKhwzOjxnJXufEmmTbccuj5Sd6b3PEaHd2qleM=&amp;center_on_screen=true&amp;float_window=true&amp;height=800&amp;positioning_strategy=center_on_screen&amp;width=950" xr:uid="{9A4939BF-8CD1-7F46-A8A8-25067B2F388F}"/>
    <hyperlink ref="E169" r:id="rId293" display="https://my.apps.factset.com/viewer/?_app_id=central_doc_viewer&amp;_dd2=%26f%3Dsld%26c%3Dtrue%26os%3D32241%26oe%3D32242&amp;_doc_docfn=U2FsdGVkX1+yAYY7+5pgohmnNWtT5wBRi57USt9eojB8nyij4+5mp/fRIn40SwQnx5MjwG01IwaxMjooF9av7Rt0CPQG+U29ilKtASdkXKg=&amp;center_on_screen=true&amp;float_window=true&amp;height=800&amp;positioning_strategy=center_on_screen&amp;width=950" xr:uid="{D1FBD7EF-FC45-C746-8041-CB032DBDC150}"/>
    <hyperlink ref="J170" r:id="rId294" display="https://my.apps.factset.com/viewer/?_app_id=central_doc_viewer&amp;_dd2=%26f%3Dsld%26c%3Dtrue%26os%3D64552%26oe%3D64554&amp;_doc_docfn=U2FsdGVkX19XzrNdIol5IrIMUylkEiB9RU3e5eAdJUsNAppdUjaEJWyxSW4+7iwiOxQQSPVUb1K2/V5ajT6+hkaQzEhAuDnDhkxxiHPZzX8=&amp;center_on_screen=true&amp;float_window=true&amp;height=800&amp;positioning_strategy=center_on_screen&amp;width=950" xr:uid="{D820FB48-2D30-A848-94C2-ED56AC99CCBE}"/>
    <hyperlink ref="I170" r:id="rId295" display="https://my.apps.factset.com/viewer/?_app_id=central_doc_viewer&amp;_dd2=%26f%3Dsld%26c%3Dtrue%26os%3D64724%26oe%3D64726&amp;_doc_docfn=U2FsdGVkX19lsCGyPsh/m8iH4cOsVocH1oa6P7VvSl9szHis9MZkhBleJimRGrGfNFTPAakKJwO8iy3fA17Ja+EvgZj+Q/kWhRLVPH8rZaQ=&amp;center_on_screen=true&amp;float_window=true&amp;height=800&amp;positioning_strategy=center_on_screen&amp;width=950" xr:uid="{60A08C13-0843-F24C-BF9B-3BE904581660}"/>
    <hyperlink ref="H170" r:id="rId296" display="https://my.apps.factset.com/viewer/?_app_id=central_doc_viewer&amp;_dd2=%26f%3Dsld%26c%3Dtrue%26os%3D68046%26oe%3D68048&amp;_doc_docfn=U2FsdGVkX18TFVIU7hNRUJRDkfgOHkI500eOSx4RASRTQmkbY5qHZAEGfWwk6KycAyeP/HJvkXiSbse7sbgeReUOIttzZvoCCPZMjG4cbxo=&amp;center_on_screen=true&amp;float_window=true&amp;height=800&amp;positioning_strategy=center_on_screen&amp;width=950" xr:uid="{3CE36F11-4AB3-E04F-8B2C-819D9C35DF9A}"/>
    <hyperlink ref="G170" r:id="rId297" display="https://my.apps.factset.com/viewer/?_app_id=central_doc_viewer&amp;_dd2=%26f%3Dsld%26c%3Dtrue%26os%3D59044%26oe%3D59050&amp;_doc_docfn=U2FsdGVkX1/zItuhrnRSJDI/RB9h6P4JgASaZGxXezhWV/JBH45MBF7Pk1s89DnVig8QX3wcQcna8PnV5a00pmb9gCW+zR9XM75bFJT1ul8=&amp;center_on_screen=true&amp;float_window=true&amp;height=800&amp;positioning_strategy=center_on_screen&amp;width=950" xr:uid="{547D95A7-ADB8-CB4D-81E0-8CEE33F97B31}"/>
    <hyperlink ref="F170" r:id="rId298" display="https://my.apps.factset.com/viewer/?_app_id=central_doc_viewer&amp;_dd2=%26f%3Dsld%26c%3Dtrue%26os%3D35066%26oe%3D35068&amp;_doc_docfn=U2FsdGVkX1/irvcTkxqO+pv5+6lvyhIOxKc1lDGmlzhW/v/+ONtiKqykT8dleT0Ys1FgFl+A6jNbDwl4GHVPGVqhjtHtjLq8c2/tuXeK6kE=&amp;center_on_screen=true&amp;float_window=true&amp;height=800&amp;positioning_strategy=center_on_screen&amp;width=950" xr:uid="{7B99B46B-012F-3643-A77D-7E2E22E46697}"/>
    <hyperlink ref="E170" r:id="rId299" display="https://my.apps.factset.com/viewer/?_app_id=central_doc_viewer&amp;_dd2=%26f%3Dsld%26c%3Dtrue%26os%3D32846%26oe%3D32848&amp;_doc_docfn=U2FsdGVkX18t3zsMSTXTwAxUFvL7CdDhLR58asi89UWlcAZgaxRnEpKg95phOvgJPchVOzdF7nqF07peZltERZuKeiekvaGLtFgtiSqe1UY=&amp;center_on_screen=true&amp;float_window=true&amp;height=800&amp;positioning_strategy=center_on_screen&amp;width=950" xr:uid="{120617E8-E2C2-6746-A5F1-4E54C5375E7F}"/>
    <hyperlink ref="J171" r:id="rId300" display="https://my.apps.factset.com/viewer/?_app_id=central_doc_viewer&amp;_dd2=%26f%3Dsld%26c%3Dtrue%26os%3D65018%26oe%3D65025&amp;_doc_docfn=U2FsdGVkX1+Svhz2OtEnBSYtPEU7rIY8g5WzDqArvVxMBF+j646LfERaEbDg0/gPTQ9SGBWWaZiT4wsjNyUpd6Vo2XhFOiNScOqlf/2Pq3s=&amp;center_on_screen=true&amp;float_window=true&amp;height=800&amp;positioning_strategy=center_on_screen&amp;width=950" xr:uid="{F09CA800-DF60-CC4B-867C-8C0002695A48}"/>
    <hyperlink ref="I171" r:id="rId301" display="https://my.apps.factset.com/viewer/?_app_id=central_doc_viewer&amp;_dd2=%26f%3Dsld%26c%3Dtrue%26os%3D65206%26oe%3D65213&amp;_doc_docfn=U2FsdGVkX19FBwgJd3fVz2SHTLji0+F46WtfKqqeQMyZlfUfy+fhmImCvxxSUOQgmxatjiQECAIvOydohV2lPhXGvW0Sj6ORiE/zGnRYj2M=&amp;center_on_screen=true&amp;float_window=true&amp;height=800&amp;positioning_strategy=center_on_screen&amp;width=950" xr:uid="{67B3FF12-D558-DC47-8E64-56151EA973E2}"/>
    <hyperlink ref="H171" r:id="rId302" display="https://my.apps.factset.com/viewer/?_app_id=central_doc_viewer&amp;_dd2=%26f%3Dsld%26c%3Dtrue%26os%3D68528%26oe%3D68535&amp;_doc_docfn=U2FsdGVkX18qDOCIq/nNNVXmF8V2pNUaPUF/Uzbl+UZNt7TtLmgUp6mKTVACKV2CSi0etJp+6lT4lhIU7ZpP5u0BKlNhaKvCKJL911cCslA=&amp;center_on_screen=true&amp;float_window=true&amp;height=800&amp;positioning_strategy=center_on_screen&amp;width=950" xr:uid="{0ACDD1A2-D4F2-BF4E-B54A-1BF5F0E91572}"/>
    <hyperlink ref="G171" r:id="rId303" display="https://my.apps.factset.com/viewer/?_app_id=central_doc_viewer&amp;_dd2=%26f%3Dsld%26c%3Dtrue%26os%3D59534%26oe%3D59545&amp;_doc_docfn=U2FsdGVkX1/e23whKZGAgTD6brzDqp+iyZVKLhKKf/KsHSTR4t7YvXUPg/Y3FFbnx64TLImp+WKaEisjVWaO4dgS5ZQ+6SHzACqdep9k/ss=&amp;center_on_screen=true&amp;float_window=true&amp;height=800&amp;positioning_strategy=center_on_screen&amp;width=950" xr:uid="{146ED223-EB3A-8E45-94B1-C0A36FF77C0F}"/>
    <hyperlink ref="F171" r:id="rId304" display="https://my.apps.factset.com/viewer/?_app_id=central_doc_viewer&amp;_dd2=%26f%3Dsld%26c%3Dtrue%26os%3D35561%26oe%3D35568&amp;_doc_docfn=U2FsdGVkX1++NiGptMy03FRKKSiwcb2sisT+jDYgngHxHl7LzxQ7mOFAoBwGbWXY6elliRsRwcfXt9i2G+6Lx42zu2MewVJ19icFbA7KbJ0=&amp;center_on_screen=true&amp;float_window=true&amp;height=800&amp;positioning_strategy=center_on_screen&amp;width=950" xr:uid="{54FB74BF-7608-8246-97E6-041D9B17E67C}"/>
    <hyperlink ref="E171" r:id="rId305" display="https://my.apps.factset.com/viewer/?_app_id=central_doc_viewer&amp;_dd2=%26f%3Dsld%26c%3Dtrue%26os%3D33341%26oe%3D33348&amp;_doc_docfn=U2FsdGVkX1/BN83pc6N/mE1z9UB8UDsQ+vPLQ6ou687sna+m6sEH8pPUNvXsqfioUigEDtG97Mr1GqWR5ST71AvIKLsrMSg8s7ZbvhJrVBc=&amp;center_on_screen=true&amp;float_window=true&amp;height=800&amp;positioning_strategy=center_on_screen&amp;width=950" xr:uid="{2559843C-2E14-DC40-9E17-FF1247EA215B}"/>
    <hyperlink ref="J172" r:id="rId306" display="https://my.apps.factset.com/viewer/?_app_id=central_doc_viewer&amp;_dd2=%26f%3Dsld%26c%3Dtrue%26os%3D65546%26oe%3D65551&amp;_doc_docfn=U2FsdGVkX19QONKy4O8lBTFStcgR5KquZctpaHnAfcl+PGAO/bM9+GjKsM0ywPMDHCiIcgwqqfn31in6SiQmvZN8/1k2NP75xKkxFGcWWJc=&amp;center_on_screen=true&amp;float_window=true&amp;height=800&amp;positioning_strategy=center_on_screen&amp;width=950" xr:uid="{30117E49-D931-1B41-A405-B5B004C22D21}"/>
    <hyperlink ref="I172" r:id="rId307" display="https://my.apps.factset.com/viewer/?_app_id=central_doc_viewer&amp;_dd2=%26f%3Dsld%26c%3Dtrue%26os%3D65753%26oe%3D65758&amp;_doc_docfn=U2FsdGVkX18Kg+F4CSSznROoj1wpXABPkgFyynfQoikVKLD4WBzUnMahj+LmOUvt1UO42yK++ZnnnId6oy4WvSSdRgKNzZRGrzhpt5Ey7Bk=&amp;center_on_screen=true&amp;float_window=true&amp;height=800&amp;positioning_strategy=center_on_screen&amp;width=950" xr:uid="{BEDAA0B8-551E-4B4F-A8EB-828127A34A8F}"/>
    <hyperlink ref="H172" r:id="rId308" display="https://my.apps.factset.com/viewer/?_app_id=central_doc_viewer&amp;_dd2=%26f%3Dsld%26c%3Dtrue%26os%3D69075%26oe%3D69080&amp;_doc_docfn=U2FsdGVkX1+nSNsjxS1zmpfkR38SBOrXIX6DFfSBQGhU5xlWL7dwabU+ixR0wa5Y/C/aFPZt0GW2nPzG0MGOyOCje3tCjSYAQmWxX9HpDow=&amp;center_on_screen=true&amp;float_window=true&amp;height=800&amp;positioning_strategy=center_on_screen&amp;width=950" xr:uid="{45A85561-7D5D-1243-B20A-B8532F53D4E2}"/>
    <hyperlink ref="G172" r:id="rId309" display="https://my.apps.factset.com/viewer/?_app_id=central_doc_viewer&amp;_dd2=%26f%3Dsld%26c%3Dtrue%26os%3D60080%26oe%3D60089&amp;_doc_docfn=U2FsdGVkX1+rI3oS7+ovYTFw6xynJVmoeGTWLXum0NCqVrBRlNKSkGSDrIfCy6NAEN1KJ2KaeLvq9mPaRLu9TVAOXIvKRz8Jmx3lj0AWn/s=&amp;center_on_screen=true&amp;float_window=true&amp;height=800&amp;positioning_strategy=center_on_screen&amp;width=950" xr:uid="{9C478CE0-62FF-0241-BB9E-C884615151C0}"/>
    <hyperlink ref="F172" r:id="rId310" display="https://my.apps.factset.com/viewer/?_app_id=central_doc_viewer&amp;_dd2=%26f%3Dsld%26c%3Dtrue%26os%3D36111%26oe%3D36116&amp;_doc_docfn=U2FsdGVkX1+7XJVH6I1NV3lDwKJsrjKPOcPdnYT4Hx2F2x+ITsxDlHzYrWNL2i42OqB3wkKluvmyBRU20tQRU+rronKcNKzs9wQoOlM9Zpw=&amp;center_on_screen=true&amp;float_window=true&amp;height=800&amp;positioning_strategy=center_on_screen&amp;width=950" xr:uid="{AD18F5A6-6219-9848-8FC6-0A26F21CD644}"/>
    <hyperlink ref="E172" r:id="rId311" display="https://my.apps.factset.com/viewer/?_app_id=central_doc_viewer&amp;_dd2=%26f%3Dsld%26c%3Dtrue%26os%3D33891%26oe%3D33896&amp;_doc_docfn=U2FsdGVkX18CBSV96egoJoJYo/aMhTQciZ0EbwbDRfngB41QYE5cZanQSZ5zLv3koPB7+gkcsvcfECcBNywoVk/go4PZhJD7HwKDAtfeXIA=&amp;center_on_screen=true&amp;float_window=true&amp;height=800&amp;positioning_strategy=center_on_screen&amp;width=950" xr:uid="{A8BBF89D-6437-B34F-9396-AEEA1854C758}"/>
    <hyperlink ref="J173" r:id="rId312" display="https://my.apps.factset.com/viewer/?_app_id=central_doc_viewer&amp;_dd2=%26f%3Dsld%26c%3Dtrue%26os%3D66073%26oe%3D66081&amp;_doc_docfn=U2FsdGVkX18sg7wX4ap7Cgcm+VZYQa/yE/ETFPJAWk1ftRhDshIKLchxn4NtnRYn38l+uOfdIZ1KkNI/v5EcxleHb7XrTXbvcUDO6YFWaL8=&amp;center_on_screen=true&amp;float_window=true&amp;height=800&amp;positioning_strategy=center_on_screen&amp;width=950" xr:uid="{6A71B982-9ED8-6A40-B62D-EAFF5738B6EC}"/>
    <hyperlink ref="I173" r:id="rId313" display="https://my.apps.factset.com/viewer/?_app_id=central_doc_viewer&amp;_dd2=%26f%3Dsld%26c%3Dtrue%26os%3D66271%26oe%3D66276&amp;_doc_docfn=U2FsdGVkX19MQ7eNMqbVEK8OpmvH1dlTo5jL/ZYtJHhs6e1WcghwlZo9c4y4SeIEAkwLvPGkbG7iR/ZwE8dNLyz1kT8EQtDKyQRp3b4Rlsw=&amp;center_on_screen=true&amp;float_window=true&amp;height=800&amp;positioning_strategy=center_on_screen&amp;width=950" xr:uid="{195A373B-81EC-ED4B-B1CB-895C62062CF3}"/>
    <hyperlink ref="H173" r:id="rId314" display="https://my.apps.factset.com/viewer/?_app_id=central_doc_viewer&amp;_dd2=%26f%3Dsld%26c%3Dtrue%26os%3D69568%26oe%3D69574&amp;_doc_docfn=U2FsdGVkX19pDvs5Sk/sK/5fiHg6ZpRXVeBgoK7E0WNe92ZzjTbSkDt4p8uSC1GMsf16t0O/4AiDDo6BGSE33RT5bsqfxsDFpt9Va24llAQ=&amp;center_on_screen=true&amp;float_window=true&amp;height=800&amp;positioning_strategy=center_on_screen&amp;width=950" xr:uid="{42E74D40-588F-DA47-8C57-7C0CA1D98A90}"/>
    <hyperlink ref="G173" r:id="rId315" display="https://my.apps.factset.com/viewer/?_app_id=central_doc_viewer&amp;_dd2=%26f%3Dsld%26c%3Dtrue%26os%3D60585%26oe%3D60595&amp;_doc_docfn=U2FsdGVkX18MunQtt0xuv6KiFUVTX5hlu9t7+abTTcARK686fqn93fh8d69Ql0yCA6H10H//bzqV0vdlreVsIffqK0JXJQg1NA2DcdYq6D8=&amp;center_on_screen=true&amp;float_window=true&amp;height=800&amp;positioning_strategy=center_on_screen&amp;width=950" xr:uid="{354224FA-CED2-C04F-B7AE-8C8DA6232D40}"/>
    <hyperlink ref="F173" r:id="rId316" display="https://my.apps.factset.com/viewer/?_app_id=central_doc_viewer&amp;_dd2=%26f%3Dsld%26c%3Dtrue%26os%3D36621%26oe%3D36627&amp;_doc_docfn=U2FsdGVkX18bKI2oF68aZjRhYL7BJ9LmBE1UfHAVa4pjm/HsoB5uYJTVF54VmEjTKQ9IMz5hYRp5qiXJftG1tMXCu4YcaY57teJi0K1P7vw=&amp;center_on_screen=true&amp;float_window=true&amp;height=800&amp;positioning_strategy=center_on_screen&amp;width=950" xr:uid="{7E227569-6884-C14C-8469-21479211FF55}"/>
    <hyperlink ref="E173" r:id="rId317" display="https://my.apps.factset.com/viewer/?_app_id=central_doc_viewer&amp;_dd2=%26f%3Dsld%26c%3Dtrue%26os%3D34400%26oe%3D34407&amp;_doc_docfn=U2FsdGVkX1/OQVID1SfMcZrRIHLItKdI7HPHmJN1Npq6+4Ab7SihVSc5taNPVfPupghpYyjzKXqnejeXKnixikGJotVX00zE2nhIS+lMk4k=&amp;center_on_screen=true&amp;float_window=true&amp;height=800&amp;positioning_strategy=center_on_screen&amp;width=950" xr:uid="{4D53F803-685F-6440-AA72-E9EE52DC8F41}"/>
    <hyperlink ref="J178" r:id="rId318" display="https://my.apps.factset.com/viewer/?_app_id=central_doc_viewer&amp;_dd2=%26f%3Dsld%26c%3Dtrue%26os%3D167367%26oe%3D167374&amp;_doc_docfn=U2FsdGVkX1+Nx7aoMdW28awa+hfiejFUU6rCa4X1+stWhnHTh2TYMnr7CZ7pIm1VnjzyX3t0IJvfU5XrwtM6Y8DG9r3GYslKClaFf8k0rAU=&amp;center_on_screen=true&amp;float_window=true&amp;height=800&amp;positioning_strategy=center_on_screen&amp;width=950" xr:uid="{5B6F776E-0CE4-3442-8F53-0C477A44E565}"/>
    <hyperlink ref="I178" r:id="rId319" display="https://my.apps.factset.com/viewer/?_app_id=central_doc_viewer&amp;_dd2=%26f%3Dsld%26c%3Dtrue%26os%3D167589%26oe%3D167596&amp;_doc_docfn=U2FsdGVkX1+hsDbpmHytZ8jKOPKp5uKOYa9vffpfmoWFbXDVFiOt9FAv//5JU39n5Y0i9nXbZwMFVoJJwe7OOZDZUGhAmdzrNZpFbN+7Zyw=&amp;center_on_screen=true&amp;float_window=true&amp;height=800&amp;positioning_strategy=center_on_screen&amp;width=950" xr:uid="{2D13F536-1E80-6640-8D03-EDA261B4537A}"/>
    <hyperlink ref="H178" r:id="rId320" display="https://my.apps.factset.com/viewer/?_app_id=central_doc_viewer&amp;_dd2=%26f%3Dsld%26c%3Dtrue%26os%3D167811%26oe%3D167818&amp;_doc_docfn=U2FsdGVkX18LoCwd73wq1XeTexT6gDbIu11970kFqZ495DOnoQ17GwQqHutaLByciyrzSADfTiveVrpx+Aj4Xg0xrVTafVkkctIknpOMOSE=&amp;center_on_screen=true&amp;float_window=true&amp;height=800&amp;positioning_strategy=center_on_screen&amp;width=950" xr:uid="{29048046-F2ED-EC46-BD3A-EA6D6073AC68}"/>
    <hyperlink ref="G178" r:id="rId321" display="https://my.apps.factset.com/viewer/?_app_id=central_doc_viewer&amp;_dd2=%26f%3Dsld%26c%3Dtrue%26os%3D290123%26oe%3D290130&amp;_doc_docfn=U2FsdGVkX1+4JZN3NRtEzS4AsaTLXjXXYvR4oqXR/6dCXUijTRJR2BweLWuJVCfVjkYgRVlNLKkzQVvq6jxGkvArusJ+KTy6+da2w5vw4QY=&amp;center_on_screen=true&amp;float_window=true&amp;height=800&amp;positioning_strategy=center_on_screen&amp;width=950" xr:uid="{CCB04088-4B39-B047-9900-0816C57856EB}"/>
    <hyperlink ref="F178" r:id="rId322" display="https://my.apps.factset.com/viewer/?_app_id=central_doc_viewer&amp;_dd2=%26f%3Dsld%26c%3Dtrue%26os%3D184356%26oe%3D184363&amp;_doc_docfn=U2FsdGVkX18K9eP4NXKx2kCKRXvGlyBJrtwhaWXuYYR2TlaWplSLuyu5YzVww1zpHWj+dwh44I7KOzSRTDAVSkU9naLu0ZPYwRG6xMaCNrs=&amp;center_on_screen=true&amp;float_window=true&amp;height=800&amp;positioning_strategy=center_on_screen&amp;width=950" xr:uid="{BB276D0F-84C2-774F-97C6-87BA2996976D}"/>
    <hyperlink ref="E178" r:id="rId323" display="https://my.apps.factset.com/viewer/?_app_id=central_doc_viewer&amp;_dd2=%26f%3Dsld%26c%3Dtrue%26os%3D84821%26oe%3D84827&amp;_doc_docfn=U2FsdGVkX18WkEYZx2KIwwMs/B5DstbXwbZifiNl8o8rdJoypIMT/g9kmDdfD5PbkWMn2zXhYSSS0mjPjR9uzk9BMnNdUy0vRpYWgIXfPq0=&amp;center_on_screen=true&amp;float_window=true&amp;height=800&amp;positioning_strategy=center_on_screen&amp;width=950" xr:uid="{8162344C-ED2D-0E48-8F4A-071FE3C7A991}"/>
    <hyperlink ref="J179" r:id="rId324" display="https://my.apps.factset.com/viewer/?_app_id=central_doc_viewer&amp;_dd2=%26f%3Dsld%26c%3Dtrue%26os%3D156766%26oe%3D156772&amp;_doc_docfn=U2FsdGVkX1/kvjjWhbkFzR5PuwWZkgLHJCEKLDM1GtqDKwuWuQZ0l4HcLeDK8fSGw/Tj67QOtfnBhuZckO0CVY676SGUsciaD6IPH8ugrvc=&amp;center_on_screen=true&amp;float_window=true&amp;height=800&amp;positioning_strategy=center_on_screen&amp;width=950" xr:uid="{4F7B4282-3C9C-EB40-AB24-D10751549F44}"/>
    <hyperlink ref="I179" r:id="rId325" display="https://my.apps.factset.com/viewer/?_app_id=central_doc_viewer&amp;_dd2=%26f%3Dsld%26c%3Dtrue%26os%3D156959%26oe%3D156965&amp;_doc_docfn=U2FsdGVkX18A6cPRserQ/N3sZSP4cD8xt0u8e0SMTdseBsmzB6aEDwhG2VJOBesCkQArW2NBGZybq817OIAkMfpdPT8YGWWgqDfsUBPsGJw=&amp;center_on_screen=true&amp;float_window=true&amp;height=800&amp;positioning_strategy=center_on_screen&amp;width=950" xr:uid="{4A192BDB-81D8-4049-A1BA-1EC784062CEB}"/>
    <hyperlink ref="H179" r:id="rId326" display="https://my.apps.factset.com/viewer/?_app_id=central_doc_viewer&amp;_dd2=%26f%3Dsld%26c%3Dtrue%26os%3D157152%26oe%3D157158&amp;_doc_docfn=U2FsdGVkX18vP8UV5vfYxecEA6ORb+dWyqakDHCHLP+Fqb0HA3k2zFzesDb7GW7HuHMW+oa53ukOyhQx5DLn3voiNRnvXZqyXjdRX5MOMzw=&amp;center_on_screen=true&amp;float_window=true&amp;height=800&amp;positioning_strategy=center_on_screen&amp;width=950" xr:uid="{4CF7DCD9-0EB2-1843-A417-E3A974ED6FAB}"/>
    <hyperlink ref="G179" r:id="rId327" display="https://my.apps.factset.com/viewer/?_app_id=central_doc_viewer&amp;_dd2=%26f%3Dsld%26c%3Dtrue%26os%3D279524%26oe%3D279530&amp;_doc_docfn=U2FsdGVkX1/t/GF8EvLYWyI++19OmvNYPXKCkM+wamOYyvqszt42LN/ALq9IpLsGb8bUG5MUNu55Nl5Zy76H08jesrl6AReSDOaPRGc4HZM=&amp;center_on_screen=true&amp;float_window=true&amp;height=800&amp;positioning_strategy=center_on_screen&amp;width=950" xr:uid="{12A5E7EF-576C-7543-A71F-A856486F9F2E}"/>
    <hyperlink ref="F179" r:id="rId328" display="https://my.apps.factset.com/viewer/?_app_id=central_doc_viewer&amp;_dd2=%26f%3Dsld%26c%3Dtrue%26os%3D173720%26oe%3D173726&amp;_doc_docfn=U2FsdGVkX1+23uTbL8ORokGp8HMV+XSWYquc4IIovS8Auf0hnqCTtE8W/XBuJ/HQgMv8uqblSjJnSk3djfANIkE/FyFXdWuTljJmBE7oaj0=&amp;center_on_screen=true&amp;float_window=true&amp;height=800&amp;positioning_strategy=center_on_screen&amp;width=950" xr:uid="{81D65647-9AB2-5A40-AB13-2BA9D14E2B75}"/>
    <hyperlink ref="E179" r:id="rId329" display="https://my.apps.factset.com/viewer/?_app_id=central_doc_viewer&amp;_dd2=%26f%3Dsld%26c%3Dtrue%26os%3D70279%26oe%3D70285&amp;_doc_docfn=U2FsdGVkX18cQk8cQFUA2BNpxE1HxpEl5QfW712V7ON0gBrQBQABlbYohAhnIR4gkHiLXQaGVPMaA8u4CJIcXK/szn7nT7vWQ1BlUjEQBQU=&amp;center_on_screen=true&amp;float_window=true&amp;height=800&amp;positioning_strategy=center_on_screen&amp;width=950" xr:uid="{5B35CBE8-AF45-8A42-A4DE-D9267356F79F}"/>
    <hyperlink ref="J181" r:id="rId330" display="https://my.apps.factset.com/viewer/?_app_id=central_doc_viewer&amp;_dd2=%26f%3Dsld%26c%3Dtrue%26os%3D157872%26oe%3D157878&amp;_doc_docfn=U2FsdGVkX18NU3mJNs7W3d86JFyRL4Xg3IzdX9Yb3qAgkm70FMk+4clHCMsGwzO9pT1J0Y5k/VdCbFzpN2MQDQXLLyZP6cbP1OC944Wew44=&amp;center_on_screen=true&amp;float_window=true&amp;height=800&amp;positioning_strategy=center_on_screen&amp;width=950" xr:uid="{36ED2018-6DF7-5049-8CAA-5D1586EAE805}"/>
    <hyperlink ref="I181" r:id="rId331" display="https://my.apps.factset.com/viewer/?_app_id=central_doc_viewer&amp;_dd2=%26f%3Dsld%26c%3Dtrue%26os%3D158086%26oe%3D158092&amp;_doc_docfn=U2FsdGVkX1/U9J9+Rz3UkBA517a94x4A1gC9y62WRDQRTtZKNLi3mk25xyBzidUfnqYWJFS5m+YU+YNolCk+JJwqtdJfw1ZYiuozqEjg0R4=&amp;center_on_screen=true&amp;float_window=true&amp;height=800&amp;positioning_strategy=center_on_screen&amp;width=950" xr:uid="{0671C870-A19C-974A-8CCB-28FBE3B47E5C}"/>
    <hyperlink ref="H181" r:id="rId332" display="https://my.apps.factset.com/viewer/?_app_id=central_doc_viewer&amp;_dd2=%26f%3Dsld%26c%3Dtrue%26os%3D158300%26oe%3D158306&amp;_doc_docfn=U2FsdGVkX18l+gQhWbSTA77FRiefvHbcTbwbhrIzjOlklPRpsmjRq9XkpJyMUFa/4tGgTL3yx9ULVgeZeK9KwUvImn+RnjDCTjEjvJn2XO0=&amp;center_on_screen=true&amp;float_window=true&amp;height=800&amp;positioning_strategy=center_on_screen&amp;width=950" xr:uid="{AFC9C1B0-CB0A-DD42-9107-F8469C62CDEE}"/>
    <hyperlink ref="G181" r:id="rId333" display="https://my.apps.factset.com/viewer/?_app_id=central_doc_viewer&amp;_dd2=%26f%3Dsld%26c%3Dtrue%26os%3D280672%26oe%3D280678&amp;_doc_docfn=U2FsdGVkX1+u3bo9PN8DXiOZY4LESI9I9Yzs11aqq2blbSiN6m9UMFYocUJK51AsnMMJmPEwcmfuJTupS9Vly98fZRvKk7p/c35C8lPPuMM=&amp;center_on_screen=true&amp;float_window=true&amp;height=800&amp;positioning_strategy=center_on_screen&amp;width=950" xr:uid="{5368E0FE-5D09-1D4A-B826-A6D70A8C321C}"/>
    <hyperlink ref="F181" r:id="rId334" display="https://my.apps.factset.com/viewer/?_app_id=central_doc_viewer&amp;_dd2=%26f%3Dsld%26c%3Dtrue%26os%3D174868%26oe%3D174874&amp;_doc_docfn=U2FsdGVkX180XHdBM8PGkimZpifcTPA1Mxa/PFi+ExblWMbtanAg2WqLs3aynu+WXuEK5c4S7R4l7mVf0n5BG1r7rA2RUz7aEdWrItl6Hv4=&amp;center_on_screen=true&amp;float_window=true&amp;height=800&amp;positioning_strategy=center_on_screen&amp;width=950" xr:uid="{855086BB-99F3-334D-9498-B003B83DEAB9}"/>
    <hyperlink ref="E181" r:id="rId335" display="https://my.apps.factset.com/viewer/?_app_id=central_doc_viewer&amp;_dd2=%26f%3Dsld%26c%3Dtrue%26os%3D71801%26oe%3D71807&amp;_doc_docfn=U2FsdGVkX1/niQx8A8YOqHUVGs0BLgaDAkM3sjXDZlZCOlGU8/SY4msTTZadkIBnpkaURwLkVIvJ7TULdqLpuTBMLaUNsoSRM/ZNbm56RQs=&amp;center_on_screen=true&amp;float_window=true&amp;height=800&amp;positioning_strategy=center_on_screen&amp;width=950" xr:uid="{B463D4D3-0630-954E-8CFC-92D254F97A85}"/>
    <hyperlink ref="J182" r:id="rId336" display="https://my.apps.factset.com/viewer/?_app_id=central_doc_viewer&amp;_dd2=%26f%3Dsld%26c%3Dtrue%26os%3D158617%26oe%3D158620&amp;_doc_docfn=U2FsdGVkX19ThveFpjdL0t2WEjbsnguDRmMKYOpndS6FU343IaSFEqFF5gAd+Ldk0zB1x6ZE5ZZEDlLgshSykYVJpR5bcvVCH6xvqAot/QE=&amp;center_on_screen=true&amp;float_window=true&amp;height=800&amp;positioning_strategy=center_on_screen&amp;width=950" xr:uid="{FCDB85F3-0DB0-5E45-AF06-2B36E55C17B8}"/>
    <hyperlink ref="I182" r:id="rId337" display="https://my.apps.factset.com/viewer/?_app_id=central_doc_viewer&amp;_dd2=%26f%3Dsld%26c%3Dtrue%26os%3D158812%26oe%3D158813&amp;_doc_docfn=U2FsdGVkX18DYLvKsumRebbwpylESU2I0BYGqW3fIJk8/SoYSdNh2CfQj+8eWrj9Mq3Mm5Rwo/JfXsFhNdnUYXxvVl3RPMbvcUcMmgqidKA=&amp;center_on_screen=true&amp;float_window=true&amp;height=800&amp;positioning_strategy=center_on_screen&amp;width=950" xr:uid="{85DE2AE7-C3F1-9942-966D-DBBF87BF7230}"/>
    <hyperlink ref="H182" r:id="rId338" display="https://my.apps.factset.com/viewer/?_app_id=central_doc_viewer&amp;_dd2=%26f%3Dsld%26c%3Dtrue%26os%3D159005%26oe%3D159006&amp;_doc_docfn=U2FsdGVkX18mL8uY16NiiEnXUFLbZQDrp75YPZovvb5eEa/rsLknBQZwYbOHShTXEO0iCcoufLZ2C5ITH0hcvPYi0fGugbUaywwV+lELgH4=&amp;center_on_screen=true&amp;float_window=true&amp;height=800&amp;positioning_strategy=center_on_screen&amp;width=950" xr:uid="{D658FB3C-9121-0748-89FD-26B52080721F}"/>
    <hyperlink ref="J183" r:id="rId339" display="https://my.apps.factset.com/viewer/?_app_id=central_doc_viewer&amp;_dd2=%26f%3Dsld%26c%3Dtrue%26os%3D159305%26oe%3D159308&amp;_doc_docfn=U2FsdGVkX19yeJJVZT5qRdGM4QzW1i54BBkp50HMEINS67puBIPOjef9onUqq0wSWHKTl1TFeRle3nZA5LrXLn9pAXErrO+dASa72fGP+oI=&amp;center_on_screen=true&amp;float_window=true&amp;height=800&amp;positioning_strategy=center_on_screen&amp;width=950" xr:uid="{6840D2B8-0365-2A4A-9F51-E492B8761377}"/>
    <hyperlink ref="I183" r:id="rId340" display="https://my.apps.factset.com/viewer/?_app_id=central_doc_viewer&amp;_dd2=%26f%3Dsld%26c%3Dtrue%26os%3D159506%26oe%3D159509&amp;_doc_docfn=U2FsdGVkX18GV3MzfB7terhFihSMf8VRBZgTo7l5wYKApcX4B8QaCa9/F2iEVRNa5Cv0iUwrlbfosXAA2uZz8xnByxQVxXY9+muPupFue8A=&amp;center_on_screen=true&amp;float_window=true&amp;height=800&amp;positioning_strategy=center_on_screen&amp;width=950" xr:uid="{F336EDC9-6F6F-B24C-883C-A09411019493}"/>
    <hyperlink ref="H183" r:id="rId341" display="https://my.apps.factset.com/viewer/?_app_id=central_doc_viewer&amp;_dd2=%26f%3Dsld%26c%3Dtrue%26os%3D159707%26oe%3D159710&amp;_doc_docfn=U2FsdGVkX1+y613bs1Q6oFLvBKm3CTZLmVEHE3HRINX7M2R6QD8F+2TmhvBKtlklGfq9syhhplEHUJRzZNwrvU16QORixP/XhBM5ug/2kN0=&amp;center_on_screen=true&amp;float_window=true&amp;height=800&amp;positioning_strategy=center_on_screen&amp;width=950" xr:uid="{18155332-F1E7-5F4E-A4F8-307AE5288D2B}"/>
    <hyperlink ref="G183" r:id="rId342" display="https://my.apps.factset.com/viewer/?_app_id=central_doc_viewer&amp;_dd2=%26f%3Dsld%26c%3Dtrue%26os%3D281378%26oe%3D281380&amp;_doc_docfn=U2FsdGVkX19CzP9BFblTmuz47DckgK9XZM+7wbSsqkes8UcUN22ZLd8lEt8sS56+/xICnMvDMVCvFknHeDPy8M81oG5IMD5/jR3ik2oYPRs=&amp;center_on_screen=true&amp;float_window=true&amp;height=800&amp;positioning_strategy=center_on_screen&amp;width=950" xr:uid="{D6AB39C5-3D37-3B40-BAE2-742A0DD67BB6}"/>
    <hyperlink ref="F183" r:id="rId343" display="https://my.apps.factset.com/viewer/?_app_id=central_doc_viewer&amp;_dd2=%26f%3Dsld%26c%3Dtrue%26os%3D175573%26oe%3D175576&amp;_doc_docfn=U2FsdGVkX1+Yc/AB2v2hNyrBvY5S5V8/FEmOS0xBKTWMMyrzltxhiWGq8m6u/+c+aBjRtpPrMQ4uxjQRH/UUi2yvP468UcywLz8Mq/9oX8M=&amp;center_on_screen=true&amp;float_window=true&amp;height=800&amp;positioning_strategy=center_on_screen&amp;width=950" xr:uid="{A8278C80-351D-1F47-8F19-BE93E63F6180}"/>
    <hyperlink ref="E183" r:id="rId344" display="https://my.apps.factset.com/viewer/?_app_id=central_doc_viewer&amp;_dd2=%26f%3Dsld%26c%3Dtrue%26os%3D72708%26oe%3D72711&amp;_doc_docfn=U2FsdGVkX1+IRl53LTFV//T2E4Ufx/4SfwOUkDTEiM0fck6SInIBsN4SoqlEynn33L0peqXT6N8wDr2Js6ehItszYtXwSOzClSBSBm31oCg=&amp;center_on_screen=true&amp;float_window=true&amp;height=800&amp;positioning_strategy=center_on_screen&amp;width=950" xr:uid="{4C8CB662-E265-B74E-886B-D64C130966F3}"/>
    <hyperlink ref="J184" r:id="rId345" display="https://my.apps.factset.com/viewer/?_app_id=central_doc_viewer&amp;_dd2=%26f%3Dsld%26c%3Dtrue%26os%3D160044%26oe%3D160046&amp;_doc_docfn=U2FsdGVkX19eDox/nbfCMeTmMV6z8XN4oL8sMu62FeH2eZ0WVP3dv5Zve/nSuxu810nDvmgh3lzIHPW1QnkFOkMVfak79VRlWkuZOXNFnow=&amp;center_on_screen=true&amp;float_window=true&amp;height=800&amp;positioning_strategy=center_on_screen&amp;width=950" xr:uid="{43371CF1-7454-CA47-B6E9-C384C538F157}"/>
    <hyperlink ref="I184" r:id="rId346" display="https://my.apps.factset.com/viewer/?_app_id=central_doc_viewer&amp;_dd2=%26f%3Dsld%26c%3Dtrue%26os%3D160254%26oe%3D160257&amp;_doc_docfn=U2FsdGVkX1/Bwulh+aizrvZQgCgs20rjFmYcw+cgtclXmbis9Mx8sySj21Uam+z0X34WSlqxbYk5eb7mmI3DOH11VCbfqwr+dCX8/w0osmM=&amp;center_on_screen=true&amp;float_window=true&amp;height=800&amp;positioning_strategy=center_on_screen&amp;width=950" xr:uid="{1E98EE0D-24AD-E848-BFD7-90CE82552AAF}"/>
    <hyperlink ref="H184" r:id="rId347" display="https://my.apps.factset.com/viewer/?_app_id=central_doc_viewer&amp;_dd2=%26f%3Dsld%26c%3Dtrue%26os%3D160465%26oe%3D160468&amp;_doc_docfn=U2FsdGVkX19uAEb75/Sy/MZM/gMJa7P968jET1QuvT5lAUA1Ju/m9sEu1osRnT27H8x4+YKvrnd3rmAJ74hzobxFp9FO7z6aZDV5vJof5VY=&amp;center_on_screen=true&amp;float_window=true&amp;height=800&amp;positioning_strategy=center_on_screen&amp;width=950" xr:uid="{3D1CDB27-B3DB-EF43-AA24-8D018C7EA3C6}"/>
    <hyperlink ref="G184" r:id="rId348" display="https://my.apps.factset.com/viewer/?_app_id=central_doc_viewer&amp;_dd2=%26f%3Dsld%26c%3Dtrue%26os%3D282135%26oe%3D282136&amp;_doc_docfn=U2FsdGVkX18VgHgWpCJIBRtHMNOrc5XGRM9pLxPvob40H1iUNO9VqqjS2w70GPg6l2fkl44esFHX4JtGpiBb5MAG+Yug4epNY6LZO58NKVg=&amp;center_on_screen=true&amp;float_window=true&amp;height=800&amp;positioning_strategy=center_on_screen&amp;width=950" xr:uid="{E445F76B-CD6C-7E4A-93E7-D3FC719B14F1}"/>
    <hyperlink ref="F184" r:id="rId349" display="https://my.apps.factset.com/viewer/?_app_id=central_doc_viewer&amp;_dd2=%26f%3Dsld%26c%3Dtrue%26os%3D176329%26oe%3D176332&amp;_doc_docfn=U2FsdGVkX1/75vb9CpIP8vLPFj3XHorcC2ukRHuV/N2EGNBh32nagfzX3r4Qo6IzHgbLHac3eeubALhStEd9EVCGRF4DHO5mvEQFjri1brA=&amp;center_on_screen=true&amp;float_window=true&amp;height=800&amp;positioning_strategy=center_on_screen&amp;width=950" xr:uid="{8E1D1DE7-7386-FA4C-BA5F-E5152859BD52}"/>
    <hyperlink ref="E184" r:id="rId350" display="https://my.apps.factset.com/viewer/?_app_id=central_doc_viewer&amp;_dd2=%26f%3Dsld%26c%3Dtrue%26os%3D73657%26oe%3D73659&amp;_doc_docfn=U2FsdGVkX1/tPo1tJbi2XYmARbRgDjF4HBbBkUxn3ESWaqzwL3gnGTpm5D8V1Ivi3rAAuhlq2D6y/mJ3i9sxp1CGKbHE+3RXXF0Q78ooP3w=&amp;center_on_screen=true&amp;float_window=true&amp;height=800&amp;positioning_strategy=center_on_screen&amp;width=950" xr:uid="{AEC6E729-8F15-E34C-B908-FBC0CD400B85}"/>
    <hyperlink ref="J185" r:id="rId351" display="https://my.apps.factset.com/viewer/?_app_id=central_doc_viewer&amp;_dd2=%26f%3Dsld%26c%3Dtrue%26os%3D160771%26oe%3D160777&amp;_doc_docfn=U2FsdGVkX1+GhOX4sbZppgg5wHzhbtLKvlYQFQvMlPvSYOAYOswDsZoRTgcCnWp8pTrSJumXo7IdmSOLX5tQz0u7MHnCAcMSjQJGwwUz1cY=&amp;center_on_screen=true&amp;float_window=true&amp;height=800&amp;positioning_strategy=center_on_screen&amp;width=950" xr:uid="{DAD689FE-5197-0140-90E6-9637A9D72888}"/>
    <hyperlink ref="I185" r:id="rId352" display="https://my.apps.factset.com/viewer/?_app_id=central_doc_viewer&amp;_dd2=%26f%3Dsld%26c%3Dtrue%26os%3D160971%26oe%3D160977&amp;_doc_docfn=U2FsdGVkX19zGsb4aZmZvllaKc5WAfKedjBuVI+wTv15V8IUUupJJipHlX8En5l8ITYxHy1SHY1NGH/ruOpoOwQNRB7xPgUvM+GNUWy2yTE=&amp;center_on_screen=true&amp;float_window=true&amp;height=800&amp;positioning_strategy=center_on_screen&amp;width=950" xr:uid="{9998D271-9B60-C64A-A9AC-9CD0635A5828}"/>
    <hyperlink ref="H185" r:id="rId353" display="https://my.apps.factset.com/viewer/?_app_id=central_doc_viewer&amp;_dd2=%26f%3Dsld%26c%3Dtrue%26os%3D161171%26oe%3D161177&amp;_doc_docfn=U2FsdGVkX1/JNfi6qQYc3imT3D5hTTmsYYLj1OFioXOjVSwrdh0cEv6le0raJGn1bRlbHcRRA+SE5U6SopitjXzKPhidyv4MzItkuk51mrE=&amp;center_on_screen=true&amp;float_window=true&amp;height=800&amp;positioning_strategy=center_on_screen&amp;width=950" xr:uid="{4D4EC785-A71C-174C-9F51-803EC31345FB}"/>
    <hyperlink ref="G185" r:id="rId354" display="https://my.apps.factset.com/viewer/?_app_id=central_doc_viewer&amp;_dd2=%26f%3Dsld%26c%3Dtrue%26os%3D282839%26oe%3D282845&amp;_doc_docfn=U2FsdGVkX18xbTZxqOPCLhq6yMi943kPZ66DGMFNtjdMPPld9pkqhHvXlAYvH2juGSgm5fohj3L8vkmwx/gUIj3XYM7auPcDamH6TCZdXNs=&amp;center_on_screen=true&amp;float_window=true&amp;height=800&amp;positioning_strategy=center_on_screen&amp;width=950" xr:uid="{168FEA5B-79FA-4D4E-95DC-18DDE52D286B}"/>
    <hyperlink ref="F185" r:id="rId355" display="https://my.apps.factset.com/viewer/?_app_id=central_doc_viewer&amp;_dd2=%26f%3Dsld%26c%3Dtrue%26os%3D177035%26oe%3D177041&amp;_doc_docfn=U2FsdGVkX1+ORDwMoYjnLrk+PC7scHETbB22hoelyD0dPsS9RwFypsdR4ppg011CLdh25RCk3Y5dmllWTu0+C4Ezqfk9AcierNBu0R9Z7d0=&amp;center_on_screen=true&amp;float_window=true&amp;height=800&amp;positioning_strategy=center_on_screen&amp;width=950" xr:uid="{5C279CE7-4A6A-964C-B25F-6A20A62BD203}"/>
    <hyperlink ref="E185" r:id="rId356" display="https://my.apps.factset.com/viewer/?_app_id=central_doc_viewer&amp;_dd2=%26f%3Dsld%26c%3Dtrue%26os%3D74566%26oe%3D74572&amp;_doc_docfn=U2FsdGVkX19t/f8GYepncIYNcxtzOb6LoD+Zsm4qVQ1xmUiTOlPYAZbv+1WL+ecZijuYA23FjFcQ67L4CnfM2HGNBjvhjAsSqf6xe5ft1L0=&amp;center_on_screen=true&amp;float_window=true&amp;height=800&amp;positioning_strategy=center_on_screen&amp;width=950" xr:uid="{402C83E8-6C9E-9843-8F22-1C8B5405B3D2}"/>
    <hyperlink ref="J187" r:id="rId357" display="https://my.apps.factset.com/viewer/?_app_id=central_doc_viewer&amp;_dd2=%26f%3Dsld%26c%3Dtrue%26os%3D161561%26oe%3D161566&amp;_doc_docfn=U2FsdGVkX1+UlMWGO7LIftb1hdSGlSLfw8moz1Vaeqw5fiXf4+CEpDI/SdDROvAsiiD8WBbSrfMIURAML45XfnEe8+qIjr6C51FKs9d/eNo=&amp;center_on_screen=true&amp;float_window=true&amp;height=800&amp;positioning_strategy=center_on_screen&amp;width=950" xr:uid="{E46E2C47-8300-FA46-AD73-0F3A8763E8D9}"/>
    <hyperlink ref="I187" r:id="rId358" display="https://my.apps.factset.com/viewer/?_app_id=central_doc_viewer&amp;_dd2=%26f%3Dsld%26c%3Dtrue%26os%3D161790%26oe%3D161793&amp;_doc_docfn=U2FsdGVkX1+nblX0HLZ7/Llw5gwYD5OZOSK4Ur7mPFPjH+rjFhY1+1KZlpWj2/WmbuijtIlKKCJoeJXhAn/r60fKZGVUD1hYMw2m+WHlQKY=&amp;center_on_screen=true&amp;float_window=true&amp;height=800&amp;positioning_strategy=center_on_screen&amp;width=950" xr:uid="{BEC7F511-65D8-5B4F-93B4-7503E4666D29}"/>
    <hyperlink ref="H187" r:id="rId359" display="https://my.apps.factset.com/viewer/?_app_id=central_doc_viewer&amp;_dd2=%26f%3Dsld%26c%3Dtrue%26os%3D162018%26oe%3D162025&amp;_doc_docfn=U2FsdGVkX1+BE0x0cQABJze78mqxzVEytRRqffcxufRcuG0DXatEd2NY72bc/Umk7Sxan6oC21yUjA3K05APPUraP8thmBQsFO2gQbo+U4M=&amp;center_on_screen=true&amp;float_window=true&amp;height=800&amp;positioning_strategy=center_on_screen&amp;width=950" xr:uid="{ABF4B8BE-9871-E845-B584-E073A256246B}"/>
    <hyperlink ref="G187" r:id="rId360" display="https://my.apps.factset.com/viewer/?_app_id=central_doc_viewer&amp;_dd2=%26f%3Dsld%26c%3Dtrue%26os%3D283692%26oe%3D283699&amp;_doc_docfn=U2FsdGVkX1+JMbwnnEcmB2vMtD76H42gKPyKg5op4Wk8x8vHD8Mbw5RUWlq1nDJ5L/vTDXdKNHt6kI7o8BFcDfZOgJkCR6JeSINe8xcdTaI=&amp;center_on_screen=true&amp;float_window=true&amp;height=800&amp;positioning_strategy=center_on_screen&amp;width=950" xr:uid="{2767E720-1376-F14D-B528-0CE94B9F681D}"/>
    <hyperlink ref="F187" r:id="rId361" display="https://my.apps.factset.com/viewer/?_app_id=central_doc_viewer&amp;_dd2=%26f%3Dsld%26c%3Dtrue%26os%3D177881%26oe%3D177886&amp;_doc_docfn=U2FsdGVkX19MOQxeE1XKE+uew53CAK+X67WKrS3nN9iSObVWW8w6iyOWq8eyho1OXgkC90X0lv7iMEtLP5HCgQ3IztbECuNXR47859zBLJ8=&amp;center_on_screen=true&amp;float_window=true&amp;height=800&amp;positioning_strategy=center_on_screen&amp;width=950" xr:uid="{5B92BDEE-17B6-4642-828B-88E111BE5AF5}"/>
    <hyperlink ref="E187" r:id="rId362" display="https://my.apps.factset.com/viewer/?_app_id=central_doc_viewer&amp;_dd2=%26f%3Dsld%26c%3Dtrue%26os%3D75598%26oe%3D75603&amp;_doc_docfn=U2FsdGVkX1/JUnxYK73DgV5j4ClMymrW+TYUChmKP5T1vdAxqPqPtA/x3ZRjG851xVfN3O2bbSpQGcmaaWbegcmc30NcgLsv4KOTo8zGAjY=&amp;center_on_screen=true&amp;float_window=true&amp;height=800&amp;positioning_strategy=center_on_screen&amp;width=950" xr:uid="{97614055-5191-B440-A59F-73C42A0733C0}"/>
    <hyperlink ref="E188" r:id="rId363" display="https://my.apps.factset.com/viewer/?_app_id=central_doc_viewer&amp;_dd2=%26f%3Dsld%26c%3Dtrue%26os%3D76643%26oe%3D76650&amp;_doc_docfn=U2FsdGVkX1+0R1bHT4SN65IOSQgreg57CozzpIyZxMJ4ryKhiyItE/FTPBCtmPB6NuIspKyQ7+PxzwaQJ/SPtrKkcIveWPpVrAhpbcYjHc0=&amp;center_on_screen=true&amp;float_window=true&amp;height=800&amp;positioning_strategy=center_on_screen&amp;width=950" xr:uid="{4A62CFA1-1368-844A-8AE2-5C73CB808FE5}"/>
    <hyperlink ref="J189" r:id="rId364" display="https://my.apps.factset.com/viewer/?_app_id=central_doc_viewer&amp;_dd2=%26f%3Dsld%26c%3Dtrue%26os%3D162334%26oe%3D162341&amp;_doc_docfn=U2FsdGVkX19k84uScyBko7C+dwlqjwLa/SkLh4K0usuaiK8wZZYM7OLNqnDiqybldPNbHunGNP9moP5rMmYx/0U7ERwg1xcLqgcMg3KHiko=&amp;center_on_screen=true&amp;float_window=true&amp;height=800&amp;positioning_strategy=center_on_screen&amp;width=950" xr:uid="{7CE2AABC-7665-7E42-98EB-6E817DC14DF0}"/>
    <hyperlink ref="I189" r:id="rId365" display="https://my.apps.factset.com/viewer/?_app_id=central_doc_viewer&amp;_dd2=%26f%3Dsld%26c%3Dtrue%26os%3D162544%26oe%3D162549&amp;_doc_docfn=U2FsdGVkX19lnU+Pu2/T3YTXGcwAgGofuXci6+SvfUvn7XON9bB88Whta7zyDLOrx5JLgMtEm/ThmlOfW1B29DAFtDtSMUyCDPBDVYV1KTM=&amp;center_on_screen=true&amp;float_window=true&amp;height=800&amp;positioning_strategy=center_on_screen&amp;width=950" xr:uid="{14FED9DB-8AD0-A54D-8FE4-CC18E3D1D221}"/>
    <hyperlink ref="H189" r:id="rId366" display="https://my.apps.factset.com/viewer/?_app_id=central_doc_viewer&amp;_dd2=%26f%3Dsld%26c%3Dtrue%26os%3D162752%26oe%3D162757&amp;_doc_docfn=U2FsdGVkX1+Xcc6/4mkdf9NfUgf8EbfvYHNfq7qVgwPosR77wKFNVmCADT5JIVRDkrLvktHXLdlqQbcKqvqrhVpVa70DYL3OPogHiwgd904=&amp;center_on_screen=true&amp;float_window=true&amp;height=800&amp;positioning_strategy=center_on_screen&amp;width=950" xr:uid="{EE9C35FA-FED1-8247-B375-B2FE7CF656A8}"/>
    <hyperlink ref="G189" r:id="rId367" display="https://my.apps.factset.com/viewer/?_app_id=central_doc_viewer&amp;_dd2=%26f%3Dsld%26c%3Dtrue%26os%3D284424%26oe%3D284431&amp;_doc_docfn=U2FsdGVkX1/aNQrboskPD8xU2iLsuX/Lpz20JZoo/0qfMv1vqe8w8rv7XmCPMKitwqC0a7/eEVrCYzsnwsTZhJRkizo7Jfm00JgOpDv7ev8=&amp;center_on_screen=true&amp;float_window=true&amp;height=800&amp;positioning_strategy=center_on_screen&amp;width=950" xr:uid="{BEABDACD-508B-AC47-94E3-32584D155882}"/>
    <hyperlink ref="F189" r:id="rId368" display="https://my.apps.factset.com/viewer/?_app_id=central_doc_viewer&amp;_dd2=%26f%3Dsld%26c%3Dtrue%26os%3D178613%26oe%3D178620&amp;_doc_docfn=U2FsdGVkX1+D4NlsIOBpPvd1cCo01P2u/Qqd9VG3HAhUJzHB9URc0iZ0F2EQyHVnlm+dUg80TsR5u3IXMLc7JHPHFzHV4U8kVgeIj05CoA4=&amp;center_on_screen=true&amp;float_window=true&amp;height=800&amp;positioning_strategy=center_on_screen&amp;width=950" xr:uid="{448B72A9-4997-7440-9174-398A8CE379BB}"/>
    <hyperlink ref="E189" r:id="rId369" display="https://my.apps.factset.com/viewer/?_app_id=central_doc_viewer&amp;_dd2=%26f%3Dsld%26c%3Dtrue%26os%3D77605%26oe%3D77610&amp;_doc_docfn=U2FsdGVkX1/gc5PpLdsZjh1rcaDzlGuNuOCbdroz6RxWS80pqQgf6sVEgs7Jcl0OfhGIWWFtoYJlraa0HamDKcELVu/i4H6Q8azHK29/uGQ=&amp;center_on_screen=true&amp;float_window=true&amp;height=800&amp;positioning_strategy=center_on_screen&amp;width=950" xr:uid="{84ABBA98-005B-AC49-97B1-A759009EACFB}"/>
    <hyperlink ref="J192" r:id="rId370" display="https://my.apps.factset.com/viewer/?_app_id=central_doc_viewer&amp;_dd2=%26f%3Dsld%26c%3Dtrue%26os%3D163415%26oe%3D163422&amp;_doc_docfn=U2FsdGVkX1/Dcatk3/ZBv3YHQ8SQUiMFYzx3TByIYobLLXFhLk+21mJ7hv+A2Gpld24ufp2UlTe9MnEkfcZWLk1ICT3nZThXfmPvl26Lcok=&amp;center_on_screen=true&amp;float_window=true&amp;height=800&amp;positioning_strategy=center_on_screen&amp;width=950" xr:uid="{9739A831-B665-0B40-9823-C21E941E203A}"/>
    <hyperlink ref="I192" r:id="rId371" display="https://my.apps.factset.com/viewer/?_app_id=central_doc_viewer&amp;_dd2=%26f%3Dsld%26c%3Dtrue%26os%3D163630%26oe%3D163638&amp;_doc_docfn=U2FsdGVkX1/1/MrGJMaNsefIXe5r61IZN7xaGzuGiQMf8nCWsvuuRX17Mr6QCMEecwktSvg+8+rtUN5epBiZMUrlzJHXovEbhZwhyeZawvw=&amp;center_on_screen=true&amp;float_window=true&amp;height=800&amp;positioning_strategy=center_on_screen&amp;width=950" xr:uid="{D5121B9B-CE0B-8A4B-8CAE-38BA81CE5042}"/>
    <hyperlink ref="H192" r:id="rId372" display="https://my.apps.factset.com/viewer/?_app_id=central_doc_viewer&amp;_dd2=%26f%3Dsld%26c%3Dtrue%26os%3D163845%26oe%3D163852&amp;_doc_docfn=U2FsdGVkX1+lkYXoQlHanCOPB/8XqmZhaPInsaQ7Uc7yZozJhHxdN7ouvh5YHnxeEKftTbPcB8QArqBvfFesiBzMK3pCIiSKS3Zpvml8VPo=&amp;center_on_screen=true&amp;float_window=true&amp;height=800&amp;positioning_strategy=center_on_screen&amp;width=950" xr:uid="{7356CA4B-5272-744C-9753-CD08A7090AE1}"/>
    <hyperlink ref="G192" r:id="rId373" display="https://my.apps.factset.com/viewer/?_app_id=central_doc_viewer&amp;_dd2=%26f%3Dsld%26c%3Dtrue%26os%3D285520%26oe%3D285528&amp;_doc_docfn=U2FsdGVkX1+cOVx8jzZTKZQioUhJO0O5yEaQvpzP7JsCRS4VqGP2DCsa0YFIi/HVITvkGUbq6o9b3YlBE0rnorM6kcukiCFwj5Fx1hDojhE=&amp;center_on_screen=true&amp;float_window=true&amp;height=800&amp;positioning_strategy=center_on_screen&amp;width=950" xr:uid="{BEF20755-A157-5148-BF8D-D620DD299799}"/>
    <hyperlink ref="F192" r:id="rId374" display="https://my.apps.factset.com/viewer/?_app_id=central_doc_viewer&amp;_dd2=%26f%3Dsld%26c%3Dtrue%26os%3D179709%26oe%3D179717&amp;_doc_docfn=U2FsdGVkX1+i5fEjyoQ+jcnTtyoRxqxAQOwuVc8VjhiQZxDJgPl5DC2WWpfh0InKEH0lm8bKNjGm/x9VnxShhysWWtEVJfeQky7B0uBamHs=&amp;center_on_screen=true&amp;float_window=true&amp;height=800&amp;positioning_strategy=center_on_screen&amp;width=950" xr:uid="{B286BDC8-49C3-B447-851A-9F702619A44F}"/>
    <hyperlink ref="E192" r:id="rId375" display="https://my.apps.factset.com/viewer/?_app_id=central_doc_viewer&amp;_dd2=%26f%3Dsld%26c%3Dtrue%26os%3D79012%26oe%3D79019&amp;_doc_docfn=U2FsdGVkX19diD7yqPH9kULjrFvAafOgyWoIOLnmNp51EgghPGUzK5ndJh/m+uwDbCteHbvTzvA27bpKMWG22e54Vzt2tHALWVXk8/VpKjo=&amp;center_on_screen=true&amp;float_window=true&amp;height=800&amp;positioning_strategy=center_on_screen&amp;width=950" xr:uid="{1DD8CADD-3553-EC4C-BF34-39A0E9E060C6}"/>
    <hyperlink ref="E108" r:id="rId376" display="https://my.apps.factset.com/viewer/?_app_id=central_doc_viewer&amp;_dd2=%26f%3Dsld%26c%3Dtrue%26os%3D45179%26oe%3D45186&amp;_doc_docfn=U2FsdGVkX18hAfLjV4MJqNJj2JzhkR9LA0DtMkbkVNERilFe3QaTjVLqaRygd0LnTrzSkEXkg7t8YX9MtGN3drZEXfaf2ycABcTYgjnmX8M=&amp;center_on_screen=true&amp;float_window=true&amp;height=800&amp;positioning_strategy=center_on_screen&amp;width=950" xr:uid="{00000000-0004-0000-0000-000005000000}"/>
    <hyperlink ref="F108" r:id="rId377" display="https://my.apps.factset.com/viewer/?_app_id=central_doc_viewer&amp;_dd2=%26f%3Dsld%26c%3Dtrue%26os%3D107249%26oe%3D107256&amp;_doc_docfn=U2FsdGVkX1+yU/GsO+u+O/TULYgod288NRuiatu77SyfW7d4oxcSab9mYmXDU/8vDnvvqa/rfBzAZO2aGOVYtISj7iUfpG720n5tii3D9Gs=&amp;center_on_screen=true&amp;float_window=true&amp;height=800&amp;positioning_strategy=center_on_screen&amp;width=950" xr:uid="{00000000-0004-0000-0000-000004000000}"/>
    <hyperlink ref="G108" r:id="rId378" display="https://my.apps.factset.com/viewer/?_app_id=central_doc_viewer&amp;_dd2=%26f%3Dsld%26c%3Dtrue%26os%3D161862%26oe%3D161869&amp;_doc_docfn=U2FsdGVkX18Jeb8arq7lW4LuD6yDMw3kX0P1rEjhGFHSJX87hMKNQpTp+FPOHfRTrx5SEsFIGjK6bxsSs7Qqcq/e0kQrd9cig2Jnp3X8Wyo=&amp;center_on_screen=true&amp;float_window=true&amp;height=800&amp;positioning_strategy=center_on_screen&amp;width=950" xr:uid="{00000000-0004-0000-0000-000003000000}"/>
    <hyperlink ref="H108" r:id="rId379" display="https://my.apps.factset.com/viewer/?_app_id=central_doc_viewer&amp;_dd2=%26f%3Dsld%26c%3Dtrue%26os%3D110818%26oe%3D110827&amp;_doc_docfn=U2FsdGVkX18zp3AFw/ON1zSLoS/rNfUjVateBpkMcZ5eGJ9OG+uDlLwWUZZJkQ5cNQr0+lKWZGXPIHl/GmtmTb2/AKoRVDvKJ9qE7WSI3OA=&amp;center_on_screen=true&amp;float_window=true&amp;height=800&amp;positioning_strategy=center_on_screen&amp;width=950" xr:uid="{00000000-0004-0000-0000-000002000000}"/>
    <hyperlink ref="I108" r:id="rId380" display="https://my.apps.factset.com/viewer/?_app_id=central_doc_viewer&amp;_dd2=%26f%3Dsld%26c%3Dtrue%26os%3D110585%26oe%3D110594&amp;_doc_docfn=U2FsdGVkX1/BrJudOYFjF9ou+PowEaVslI2DFol0ZymaPB9xkFAWhNf2lcZVz1ykPaQRBIFlArU/8VY6V62PwY+E/jNV3H8E7XpMwe9IBQg=&amp;center_on_screen=true&amp;float_window=true&amp;height=800&amp;positioning_strategy=center_on_screen&amp;width=950" xr:uid="{00000000-0004-0000-0000-000001000000}"/>
    <hyperlink ref="J108" r:id="rId381" display="https://my.apps.factset.com/viewer/?_app_id=central_doc_viewer&amp;_dd2=%26f%3Dsld%26c%3Dtrue%26os%3D110352%26oe%3D110361&amp;_doc_docfn=U2FsdGVkX18++uAVlndLKsDh7wPCRaN35EEDIDuh8vZ34JZDxvLLLAjzUpeJCIzi8Ifnw5LmELIwe1/UGQu7tZdfUJaBzqB9iewOY9z8ufU=&amp;center_on_screen=true&amp;float_window=true&amp;height=800&amp;positioning_strategy=center_on_screen&amp;width=950" xr:uid="{00000000-0004-0000-0000-000000000000}"/>
  </hyperlinks>
  <pageMargins left="0.75" right="0.75" top="1" bottom="1" header="0.5" footer="0.5"/>
  <pageSetup orientation="portrait"/>
  <ignoredErrors>
    <ignoredError sqref="E33:O35" unlockedFormula="1"/>
  </ignoredErrors>
  <drawing r:id="rId382"/>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Comps</vt:lpstr>
      <vt:lpstr>Financials</vt:lpstr>
      <vt:lpstr>QLYS-US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FactSet Research Systems</dc:creator>
  <cp:keywords/>
  <dc:description/>
  <cp:lastModifiedBy>Microsoft Office User</cp:lastModifiedBy>
  <dcterms:created xsi:type="dcterms:W3CDTF">2022-03-10T02:55:57Z</dcterms:created>
  <dcterms:modified xsi:type="dcterms:W3CDTF">2022-03-23T04:16:44Z</dcterms:modified>
  <cp:category/>
</cp:coreProperties>
</file>