
<file path=[Content_Types].xml><?xml version="1.0" encoding="utf-8"?>
<Types xmlns="http://schemas.openxmlformats.org/package/2006/content-type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502"/>
  <workbookPr defaultThemeVersion="166925"/>
  <mc:AlternateContent xmlns:mc="http://schemas.openxmlformats.org/markup-compatibility/2006">
    <mc:Choice Requires="x15">
      <x15ac:absPath xmlns:x15ac="http://schemas.microsoft.com/office/spreadsheetml/2010/11/ac" url="C:\Users\p90011066\Documents\Product-wise data\"/>
    </mc:Choice>
  </mc:AlternateContent>
  <xr:revisionPtr revIDLastSave="0" documentId="11_0908116E0C19AF85A3527E0CEB06F15690D19C88" xr6:coauthVersionLast="47" xr6:coauthVersionMax="47" xr10:uidLastSave="{00000000-0000-0000-0000-000000000000}"/>
  <bookViews>
    <workbookView xWindow="-120" yWindow="-120" windowWidth="20730" windowHeight="11160" tabRatio="537" firstSheet="4" activeTab="4" xr2:uid="{00000000-000D-0000-FFFF-FFFF00000000}"/>
  </bookViews>
  <sheets>
    <sheet name="Model Data" sheetId="8" r:id="rId1"/>
    <sheet name="Pivot" sheetId="7" r:id="rId2"/>
    <sheet name="Tender Details" sheetId="2" r:id="rId3"/>
    <sheet name="Annual Qty" sheetId="5" r:id="rId4"/>
    <sheet name="Raw Data" sheetId="1" r:id="rId5"/>
    <sheet name="MS" sheetId="9" r:id="rId6"/>
  </sheets>
  <definedNames>
    <definedName name="_xlnm._FilterDatabase" localSheetId="0" hidden="1">'Model Data'!$A$3:$AJ$21</definedName>
    <definedName name="_xlnm._FilterDatabase" localSheetId="4" hidden="1">'Raw Data'!$A$2:$AY$51</definedName>
    <definedName name="_xlnm._FilterDatabase" localSheetId="2" hidden="1">'Tender Details'!$A$3:$Q$48</definedName>
  </definedNames>
  <calcPr calcId="152511"/>
  <pivotCaches>
    <pivotCache cacheId="1150"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5" i="8" l="1"/>
  <c r="AI6" i="8"/>
  <c r="AI7" i="8"/>
  <c r="AI8" i="8"/>
  <c r="AI9" i="8"/>
  <c r="AI10" i="8"/>
  <c r="AI11" i="8"/>
  <c r="AI12" i="8"/>
  <c r="AI13" i="8"/>
  <c r="AI14" i="8"/>
  <c r="AI15" i="8"/>
  <c r="AI16" i="8"/>
  <c r="AI17" i="8"/>
  <c r="AI18" i="8"/>
  <c r="AI19" i="8"/>
  <c r="AI20" i="8"/>
  <c r="AI21" i="8"/>
  <c r="AI4" i="8"/>
  <c r="L12" i="9" l="1"/>
  <c r="AE5" i="8"/>
  <c r="AE6" i="8"/>
  <c r="AE7" i="8"/>
  <c r="AE8" i="8"/>
  <c r="AE9" i="8"/>
  <c r="AE10" i="8"/>
  <c r="AE11" i="8"/>
  <c r="AE12" i="8"/>
  <c r="AE13" i="8"/>
  <c r="AE14" i="8"/>
  <c r="AE15" i="8"/>
  <c r="AE16" i="8"/>
  <c r="AE17" i="8"/>
  <c r="AE18" i="8"/>
  <c r="AE19" i="8"/>
  <c r="AE20" i="8"/>
  <c r="AE21" i="8"/>
  <c r="AE4" i="8"/>
  <c r="AA21" i="8"/>
  <c r="AA20" i="8"/>
  <c r="AA19" i="8"/>
  <c r="AC19" i="8" s="1"/>
  <c r="AA18" i="8"/>
  <c r="AC18" i="8" s="1"/>
  <c r="AA17" i="8"/>
  <c r="AA16" i="8"/>
  <c r="AA15" i="8"/>
  <c r="AA14" i="8"/>
  <c r="AA13" i="8"/>
  <c r="AA12" i="8"/>
  <c r="AC12" i="8" s="1"/>
  <c r="AA11" i="8"/>
  <c r="AA10" i="8"/>
  <c r="AC10" i="8" s="1"/>
  <c r="AA9" i="8"/>
  <c r="AA8" i="8"/>
  <c r="AA7" i="8"/>
  <c r="AA6" i="8"/>
  <c r="AA5" i="8"/>
  <c r="AC6" i="8"/>
  <c r="AC9" i="8"/>
  <c r="AC13" i="8"/>
  <c r="AC14" i="8"/>
  <c r="AC15" i="8"/>
  <c r="AC16" i="8"/>
  <c r="AC20" i="8"/>
  <c r="AC21" i="8"/>
  <c r="AC5" i="8"/>
  <c r="AA4" i="8"/>
  <c r="AC4" i="8" s="1"/>
  <c r="AC7" i="8"/>
  <c r="AC8" i="8"/>
  <c r="AC11" i="8"/>
  <c r="AC17" i="8"/>
  <c r="AF5" i="8"/>
  <c r="AG5" i="8"/>
  <c r="AF6" i="8"/>
  <c r="AG6" i="8"/>
  <c r="AF7" i="8"/>
  <c r="AG7" i="8"/>
  <c r="AF8" i="8"/>
  <c r="AG8" i="8"/>
  <c r="AF9" i="8"/>
  <c r="AG9" i="8"/>
  <c r="AF10" i="8"/>
  <c r="AG10" i="8"/>
  <c r="AF11" i="8"/>
  <c r="AG11" i="8"/>
  <c r="AF12" i="8"/>
  <c r="AG12" i="8"/>
  <c r="AF13" i="8"/>
  <c r="AG13" i="8"/>
  <c r="AF14" i="8"/>
  <c r="AG14" i="8"/>
  <c r="AF15" i="8"/>
  <c r="AG15" i="8"/>
  <c r="AF16" i="8"/>
  <c r="AG16" i="8"/>
  <c r="AF17" i="8"/>
  <c r="AG17" i="8"/>
  <c r="AF18" i="8"/>
  <c r="AG18" i="8"/>
  <c r="AF19" i="8"/>
  <c r="AG19" i="8"/>
  <c r="AF20" i="8"/>
  <c r="AG20" i="8"/>
  <c r="AF21" i="8"/>
  <c r="AG21" i="8"/>
  <c r="AG4" i="8"/>
  <c r="AF4" i="8"/>
  <c r="AD6" i="8"/>
  <c r="AD7" i="8"/>
  <c r="AD8" i="8"/>
  <c r="AD9" i="8"/>
  <c r="AD10" i="8"/>
  <c r="AD11" i="8"/>
  <c r="AD12" i="8"/>
  <c r="AD13" i="8"/>
  <c r="AD14" i="8"/>
  <c r="AD15" i="8"/>
  <c r="AD16" i="8"/>
  <c r="AD17" i="8"/>
  <c r="AD18" i="8"/>
  <c r="AD19" i="8"/>
  <c r="AD20" i="8"/>
  <c r="AD21" i="8"/>
  <c r="AD5" i="8"/>
  <c r="AD4" i="8"/>
  <c r="Y6" i="8"/>
  <c r="Y7" i="8"/>
  <c r="Y8" i="8"/>
  <c r="Y9" i="8"/>
  <c r="Y10" i="8"/>
  <c r="Y11" i="8"/>
  <c r="Y12" i="8"/>
  <c r="Y13" i="8"/>
  <c r="Y14" i="8"/>
  <c r="Y15" i="8"/>
  <c r="Y16" i="8"/>
  <c r="Y17" i="8"/>
  <c r="Y18" i="8"/>
  <c r="Y19" i="8"/>
  <c r="Y20" i="8"/>
  <c r="Y21" i="8"/>
  <c r="Y5" i="8"/>
  <c r="W17" i="8"/>
  <c r="Z17" i="8" s="1"/>
  <c r="AB17" i="8" s="1"/>
  <c r="V6" i="8"/>
  <c r="V7" i="8" s="1"/>
  <c r="V8" i="8" s="1"/>
  <c r="V9" i="8" s="1"/>
  <c r="V10" i="8" s="1"/>
  <c r="V11" i="8" s="1"/>
  <c r="V12" i="8" s="1"/>
  <c r="V13" i="8" s="1"/>
  <c r="V14" i="8" s="1"/>
  <c r="V15" i="8" s="1"/>
  <c r="V16" i="8" s="1"/>
  <c r="V17" i="8" s="1"/>
  <c r="V18" i="8" s="1"/>
  <c r="V19" i="8" s="1"/>
  <c r="V20" i="8" s="1"/>
  <c r="V21" i="8" s="1"/>
  <c r="V5" i="8"/>
  <c r="N17" i="8"/>
  <c r="N16" i="8"/>
  <c r="W16" i="8" s="1"/>
  <c r="Z16" i="8" s="1"/>
  <c r="N14" i="8"/>
  <c r="W14" i="8" s="1"/>
  <c r="Z14" i="8" s="1"/>
  <c r="AB14" i="8" s="1"/>
  <c r="N13" i="8"/>
  <c r="W13" i="8" s="1"/>
  <c r="Z13" i="8" s="1"/>
  <c r="AB13" i="8" s="1"/>
  <c r="N12" i="8"/>
  <c r="W12" i="8" s="1"/>
  <c r="Z12" i="8" s="1"/>
  <c r="N11" i="8"/>
  <c r="W11" i="8" s="1"/>
  <c r="Z11" i="8" s="1"/>
  <c r="N9" i="8"/>
  <c r="W9" i="8" s="1"/>
  <c r="Z9" i="8" s="1"/>
  <c r="N4" i="8"/>
  <c r="W4" i="8" s="1"/>
  <c r="Z4" i="8" s="1"/>
  <c r="AB4" i="8" s="1"/>
  <c r="T19" i="8"/>
  <c r="W19" i="8" s="1"/>
  <c r="Z19" i="8" s="1"/>
  <c r="AB19" i="8" s="1"/>
  <c r="T20" i="8"/>
  <c r="W20" i="8" s="1"/>
  <c r="Z20" i="8" s="1"/>
  <c r="T21" i="8"/>
  <c r="W21" i="8" s="1"/>
  <c r="Z21" i="8" s="1"/>
  <c r="T18" i="8"/>
  <c r="W18" i="8" s="1"/>
  <c r="Z18" i="8" s="1"/>
  <c r="P6" i="8"/>
  <c r="W6" i="8" s="1"/>
  <c r="Z6" i="8" s="1"/>
  <c r="P5" i="8"/>
  <c r="W5" i="8" s="1"/>
  <c r="Z5" i="8" s="1"/>
  <c r="O15" i="8"/>
  <c r="W15" i="8" s="1"/>
  <c r="Z15" i="8" s="1"/>
  <c r="O10" i="8"/>
  <c r="W10" i="8" s="1"/>
  <c r="Z10" i="8" s="1"/>
  <c r="O8" i="8"/>
  <c r="W8" i="8" s="1"/>
  <c r="Z8" i="8" s="1"/>
  <c r="O7" i="8"/>
  <c r="W7" i="8" s="1"/>
  <c r="Z7" i="8" s="1"/>
  <c r="K1" i="2"/>
  <c r="AB5" i="8" l="1"/>
  <c r="AB10" i="8"/>
  <c r="AB16" i="8"/>
  <c r="AB21" i="8"/>
  <c r="AB11" i="8"/>
  <c r="AB9" i="8"/>
  <c r="AB8" i="8"/>
  <c r="AB12" i="8"/>
  <c r="AB15" i="8"/>
  <c r="AB6" i="8"/>
  <c r="AB20" i="8"/>
  <c r="AB7" i="8"/>
  <c r="AB18" i="8"/>
  <c r="K50" i="1"/>
  <c r="K5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Sethuraman Arunachalam</author>
  </authors>
  <commentList>
    <comment ref="X3" authorId="0" shapeId="0" xr:uid="{00000000-0006-0000-0000-000001000000}">
      <text>
        <r>
          <rPr>
            <sz val="9"/>
            <color indexed="81"/>
            <rFont val="Tahoma"/>
            <family val="2"/>
          </rPr>
          <t>To be counted based on number of players prior to this tender</t>
        </r>
      </text>
    </comment>
    <comment ref="Z3" authorId="0" shapeId="0" xr:uid="{00000000-0006-0000-0000-000002000000}">
      <text>
        <r>
          <rPr>
            <sz val="9"/>
            <color indexed="81"/>
            <rFont val="Tahoma"/>
            <family val="2"/>
          </rPr>
          <t>Add DRL price if DRL is the only participant</t>
        </r>
      </text>
    </comment>
    <comment ref="AJ3" authorId="0" shapeId="0" xr:uid="{00000000-0006-0000-0000-000003000000}">
      <text>
        <r>
          <rPr>
            <b/>
            <sz val="9"/>
            <color indexed="81"/>
            <rFont val="Tahoma"/>
            <family val="2"/>
          </rPr>
          <t>Sethuraman Arunachalam:</t>
        </r>
        <r>
          <rPr>
            <sz val="9"/>
            <color indexed="81"/>
            <rFont val="Tahoma"/>
            <family val="2"/>
          </rPr>
          <t xml:space="preserve">
Only DRL or Only Innovator participated Tenders to flagged</t>
        </r>
      </text>
    </comment>
  </commentList>
</comments>
</file>

<file path=xl/sharedStrings.xml><?xml version="1.0" encoding="utf-8"?>
<sst xmlns="http://schemas.openxmlformats.org/spreadsheetml/2006/main" count="2427" uniqueCount="312">
  <si>
    <t>Product Name</t>
  </si>
  <si>
    <t>Form</t>
  </si>
  <si>
    <t>ID pratica</t>
  </si>
  <si>
    <t>Tender Type 
(Regional/Local)</t>
  </si>
  <si>
    <t>Client</t>
  </si>
  <si>
    <t>Region</t>
  </si>
  <si>
    <t>Tender Submission date</t>
  </si>
  <si>
    <t>Tender Start Date</t>
  </si>
  <si>
    <t>Tender End Date (Incl Extension)</t>
  </si>
  <si>
    <t>Tender Duration</t>
  </si>
  <si>
    <t>Annual Qty</t>
  </si>
  <si>
    <t>Winner</t>
  </si>
  <si>
    <t>Winning price</t>
  </si>
  <si>
    <t>ViiV Healthcare S.r.l.</t>
  </si>
  <si>
    <t>Dr Reddys S.r.l.</t>
  </si>
  <si>
    <t>Mylan Italia Srl</t>
  </si>
  <si>
    <t>EG S.p.A.</t>
  </si>
  <si>
    <t>Teva Italia S.r.l.</t>
  </si>
  <si>
    <t>Accord Healthcare Italia S.r.l.</t>
  </si>
  <si>
    <t>SUN PHARMA ITALIA S.R.L.</t>
  </si>
  <si>
    <t>Aurobindo (Italia) S.r.l.</t>
  </si>
  <si>
    <t>Tender #</t>
  </si>
  <si>
    <t>Total # of Participants</t>
  </si>
  <si>
    <t># of Generic Players</t>
  </si>
  <si>
    <t># Months since 1st Generic Entry</t>
  </si>
  <si>
    <t>Lowest Non DRL Price</t>
  </si>
  <si>
    <t>Innovator price (prior to Generic entry)</t>
  </si>
  <si>
    <t>Lowest Non DRL price % wrt innovator</t>
  </si>
  <si>
    <t>Winning price % wrt Innovator</t>
  </si>
  <si>
    <t>Previous Winning price</t>
  </si>
  <si>
    <t>Previous Winning price % Innovator</t>
  </si>
  <si>
    <t>Total Qty</t>
  </si>
  <si>
    <t>Annual Value of Tender (Euro)</t>
  </si>
  <si>
    <t>Mkt Size of Molecule (Vol)</t>
  </si>
  <si>
    <t>% Market Share</t>
  </si>
  <si>
    <t>Comments/
Exceptions</t>
  </si>
  <si>
    <t>Abacavir + Lamivudine 900mg</t>
  </si>
  <si>
    <t>Tablets</t>
  </si>
  <si>
    <t>Regionale</t>
  </si>
  <si>
    <t>REGIONE SICILIANA - ASSESSORATO DELLA SALUTE</t>
  </si>
  <si>
    <t>Sicilia</t>
  </si>
  <si>
    <t>Innovator-Only Participant</t>
  </si>
  <si>
    <t>REGIONE TOSCANA</t>
  </si>
  <si>
    <t>Toscana</t>
  </si>
  <si>
    <t>SO.RE.SA. SpA</t>
  </si>
  <si>
    <t>Campania</t>
  </si>
  <si>
    <t>ENTE GESTIONE ACCENTRATA SERVIZI - CHIUSO VEDI ARCS AZIENDA REGIONALE DI COORDINAMENTO PER LA SALUTE</t>
  </si>
  <si>
    <t>Friuli Venezia Giulia</t>
  </si>
  <si>
    <t>REGIONE VENETO - NON USARE VEDI AZIENDA ZERO</t>
  </si>
  <si>
    <t>Veneto</t>
  </si>
  <si>
    <t>REGIONE CALABRIA - Autorità Regionale Stazione Unica Appaltante (SUA)</t>
  </si>
  <si>
    <t>Calabria</t>
  </si>
  <si>
    <t>UMBRIA SALUTE E SERVIZI S.C.A.R.L.</t>
  </si>
  <si>
    <t>Umbria</t>
  </si>
  <si>
    <t>Locale</t>
  </si>
  <si>
    <t>COMPRENSORIO SANITARIO DI  BOLZANO</t>
  </si>
  <si>
    <t>Trentino Alto Adige</t>
  </si>
  <si>
    <t>S.U.A.A. Stazione Unica Appaltante Abruzzo</t>
  </si>
  <si>
    <t>Abruzzo</t>
  </si>
  <si>
    <t>ARCA S.p.A.- Azienda Regionale Centrale Acquisti - CHIUSO VEDI ARIA SPA</t>
  </si>
  <si>
    <t>Lombardia</t>
  </si>
  <si>
    <t>STAZIONE UNICA APPALTANTE DELLA REGIONE BASILICATA (SUA-RB)</t>
  </si>
  <si>
    <t>Basilicata</t>
  </si>
  <si>
    <t>INNOVAPUGLIA SPA</t>
  </si>
  <si>
    <t>Puglia</t>
  </si>
  <si>
    <t>Multi regione</t>
  </si>
  <si>
    <t>REGIONE LAZIO</t>
  </si>
  <si>
    <t>Lazio</t>
  </si>
  <si>
    <t>Regionale/Locale</t>
  </si>
  <si>
    <t>A.LI.SA. AZIENDA LIGURE SANITARIA DELLA REGIONE LIGURIA</t>
  </si>
  <si>
    <t>Liguria</t>
  </si>
  <si>
    <t>Società di Committenza Regione Piemonte SpA - SCR Piemonte SpA</t>
  </si>
  <si>
    <t>Piemonte</t>
  </si>
  <si>
    <t>REGIONE SARDEGNA</t>
  </si>
  <si>
    <t>Sardegna</t>
  </si>
  <si>
    <t>INTERCENT-ER</t>
  </si>
  <si>
    <t>Emilia Romagna</t>
  </si>
  <si>
    <t>Sum of Loser prices</t>
  </si>
  <si>
    <t>Loser Companies</t>
  </si>
  <si>
    <t>Grand Total</t>
  </si>
  <si>
    <t>Ambito</t>
  </si>
  <si>
    <t>Cliente</t>
  </si>
  <si>
    <t>Reg.</t>
  </si>
  <si>
    <t>Data rif.</t>
  </si>
  <si>
    <t>Data IF</t>
  </si>
  <si>
    <t>Data FF (con proroga)</t>
  </si>
  <si>
    <t>Durata mesi</t>
  </si>
  <si>
    <t>Q. Annua</t>
  </si>
  <si>
    <t>Partecipanti</t>
  </si>
  <si>
    <t>Ditta agg.</t>
  </si>
  <si>
    <t>Pr.Agg</t>
  </si>
  <si>
    <t>Ditta conc.</t>
  </si>
  <si>
    <t>Pr.Conc.</t>
  </si>
  <si>
    <t>Participants</t>
  </si>
  <si>
    <t>Loser prices</t>
  </si>
  <si>
    <t>Remarks</t>
  </si>
  <si>
    <t>ViiV Healthcare S.r.l.,</t>
  </si>
  <si>
    <t/>
  </si>
  <si>
    <t>Mylan Italia Srl,Dr Reddys S.r.l.,ViiV Healthcare S.r.l.</t>
  </si>
  <si>
    <t>Dr Reddys S.r.l.,Mylan Italia Srl,ViiV Healthcare S.r.l.,EG S.p.A.</t>
  </si>
  <si>
    <t>Dr Reddys S.r.l.,Teva Italia S.r.l.,Mylan Italia Srl,ViiV Healthcare S.r.l.,EG S.p.A.</t>
  </si>
  <si>
    <t>ViiV Healthcare S.r.l.,EG S.p.A.,Mylan Italia Srl,Teva Italia S.r.l.</t>
  </si>
  <si>
    <t>Dr Reddys S.r.l.,EG S.p.A.,Mylan Italia Srl,Teva Italia S.r.l.,ViiV Healthcare S.r.l.</t>
  </si>
  <si>
    <t>ViiV Healthcare S.r.l.,Accord Healthcare Italia S.r.l.,Dr Reddys S.r.l.,EG S.p.A.,Mylan Italia Srl,Teva Italia S.r.l.</t>
  </si>
  <si>
    <t>ViiV Healthcare S.r.l.,Dr Reddys S.r.l.,EG S.p.A.,Mylan Italia Srl,Teva Italia S.r.l.</t>
  </si>
  <si>
    <t>ViiV Healthcare S.r.l.,Dr Reddys S.r.l.,EG S.p.A.</t>
  </si>
  <si>
    <t>ViiV Healthcare S.r.l.,Dr Reddys S.r.l.,Mylan Italia Srl</t>
  </si>
  <si>
    <t>Dr Reddys S.r.l.,Mylan Italia Srl,Teva Italia S.r.l.,ViiV Healthcare S.r.l.</t>
  </si>
  <si>
    <t>ViiV Healthcare S.r.l.,Dr Reddys S.r.l.</t>
  </si>
  <si>
    <t>ViiV Healthcare S.r.l.,Mylan Italia Srl</t>
  </si>
  <si>
    <t>SUN PHARMA ITALIA S.R.L.,Dr Reddys S.r.l.,Mylan Italia Srl,ViiV Healthcare S.r.l.</t>
  </si>
  <si>
    <t>SUN PHARMA ITALIA S.R.L.,ViiV Healthcare S.r.l.</t>
  </si>
  <si>
    <t>SUN PHARMA ITALIA S.R.L.,Aurobindo (Italia) S.r.l.,Mylan Italia Srl,ViiV Healthcare S.r.l.</t>
  </si>
  <si>
    <t>Corios,</t>
  </si>
  <si>
    <t>Corios</t>
  </si>
  <si>
    <t>Row Labels</t>
  </si>
  <si>
    <t>Sum of Annual Qty</t>
  </si>
  <si>
    <t>Prov.</t>
  </si>
  <si>
    <t>Tipo</t>
  </si>
  <si>
    <t>ATC</t>
  </si>
  <si>
    <t>Stato agg. gara</t>
  </si>
  <si>
    <t>Sc.Agg</t>
  </si>
  <si>
    <t>UM</t>
  </si>
  <si>
    <t>Pr. altra UM</t>
  </si>
  <si>
    <t>Lotto</t>
  </si>
  <si>
    <t>Biosimilare Gara</t>
  </si>
  <si>
    <t>Biosimilare Prod.</t>
  </si>
  <si>
    <t>Data delibera</t>
  </si>
  <si>
    <t>Numero delibera</t>
  </si>
  <si>
    <t>Prod. agg</t>
  </si>
  <si>
    <t>Sub agg.</t>
  </si>
  <si>
    <t>Ditta distr.</t>
  </si>
  <si>
    <t>Sub agg. conc.</t>
  </si>
  <si>
    <t>Prod. conc.</t>
  </si>
  <si>
    <t>Non agg.</t>
  </si>
  <si>
    <t>Sc.Ult.</t>
  </si>
  <si>
    <t>BA tipo</t>
  </si>
  <si>
    <t>BA</t>
  </si>
  <si>
    <t>Lotto univoco</t>
  </si>
  <si>
    <t>Richiesta cliente</t>
  </si>
  <si>
    <t>Continuità terapeutica</t>
  </si>
  <si>
    <t>Note agg.</t>
  </si>
  <si>
    <t>Note</t>
  </si>
  <si>
    <t>AIC</t>
  </si>
  <si>
    <t>Sc.Conc.</t>
  </si>
  <si>
    <t>Note conc.</t>
  </si>
  <si>
    <t>Pa originale</t>
  </si>
  <si>
    <t>ID ente</t>
  </si>
  <si>
    <t>PA+FF+DOS</t>
  </si>
  <si>
    <t>Data bando</t>
  </si>
  <si>
    <t>Prov. bando</t>
  </si>
  <si>
    <t>Rif. bando</t>
  </si>
  <si>
    <t>ID GP</t>
  </si>
  <si>
    <t>Confezione: abacavir + lamivudina OS cpr cps conf 900MG  (46)</t>
  </si>
  <si>
    <t>NA</t>
  </si>
  <si>
    <t>Appalto specifico</t>
  </si>
  <si>
    <t>J05AR02</t>
  </si>
  <si>
    <t>Disponibile</t>
  </si>
  <si>
    <t>761</t>
  </si>
  <si>
    <t>32</t>
  </si>
  <si>
    <t>KIVEXA*600+300MG 30 CPR</t>
  </si>
  <si>
    <t>Prezzo offerto UE</t>
  </si>
  <si>
    <t>6f9cae44-bfed-477d-a145-b7ba5f850aac</t>
  </si>
  <si>
    <t>J05AR02 ABACAVIR SOLFATO+LAMIVUDINA OS SOLIDO 900 mg</t>
  </si>
  <si>
    <t>Rimesso a gara in altra procedura ID 62910</t>
  </si>
  <si>
    <t>036644019</t>
  </si>
  <si>
    <t>21838-49-379</t>
  </si>
  <si>
    <t>sito ente</t>
  </si>
  <si>
    <t>FI</t>
  </si>
  <si>
    <t>SDA Confronto Competitivo (obsoleto)</t>
  </si>
  <si>
    <t>768</t>
  </si>
  <si>
    <t>386</t>
  </si>
  <si>
    <t>Abacavir / Lamivudina Mylan  600 mg / 300 mg 30 cpr in blister</t>
  </si>
  <si>
    <t xml:space="preserve">Abacavir + Lamivudina 600 mg/300mg 30 compresse riv. </t>
  </si>
  <si>
    <t>2537c834-b628-4dd3-b4c2-6341a1bcc5fe</t>
  </si>
  <si>
    <t>J05AR02 ABACAVIR SOLFATO/LAMIVUDINA COMPRESSE RIVESTITE           OS SOLIDO COMPRESSE RIVESTITE 600MG+300MG</t>
  </si>
  <si>
    <t>Pag. 4 LI: Per le indicazioni terapeutiche non coperte dal prodotto aggiudicato, ESTAR e/o le Aziende
Sanitarie potranno acquistare il primo prodotto idoneo presente nella graduatoria al prezzo 
indicato in sede di gara e alle condizioni del capitolato.</t>
  </si>
  <si>
    <t>043971011</t>
  </si>
  <si>
    <t>lettera invito</t>
  </si>
  <si>
    <t>PA</t>
  </si>
  <si>
    <t>916A</t>
  </si>
  <si>
    <t>975</t>
  </si>
  <si>
    <t>66253d9c-4db6-45bd-9b6f-0dbe63e34459</t>
  </si>
  <si>
    <t>J05AR02 ABACAVIR SOLFATO/LAMIVUDINA COMPRESSE 600 + 300 MG COMPRESSA</t>
  </si>
  <si>
    <t>Rimesso a gara in altra procedura ID 68091</t>
  </si>
  <si>
    <t>349</t>
  </si>
  <si>
    <t>118</t>
  </si>
  <si>
    <t>Non conforme</t>
  </si>
  <si>
    <t>77fb99d7-a9d3-48bd-9542-d74a8bc8e0a4</t>
  </si>
  <si>
    <t>J05AR02 ABACAVIR SOLFATO+LAMIVUDINA   OS SOLIDO 900 mg</t>
  </si>
  <si>
    <t>UD</t>
  </si>
  <si>
    <t>1141A</t>
  </si>
  <si>
    <t>1065</t>
  </si>
  <si>
    <t>ABAC/LAM EG*600/300MG 30CPR</t>
  </si>
  <si>
    <t>2d3fd47d-7728-4cc6-bc4d-f06260c1f30c</t>
  </si>
  <si>
    <t>Pag. 3 CT: Sarà garantita la continuità terapeutica/garanzia di non sostituibilità del prodotto per tutti quei principi attivi che sono stati individuati dall’AIFA, seppur non espressamente citati nell’elenco riportato nel CT non esaustivo (si veda a titolo esemplificativo comunicazione AIFA del 17/09/2012). In tali casi, qualora la specialità risultata aggiudicataria sia diversa da quella prescritta ciascuna Azienda del SSR potrà procedere all’acquisto del prodotto utilizzando la graduatoria di gara dei fornitori, seppur non aggiudicatari, ai prezzi proposti in gara. In casi specifici, per ragioni di ordine clinico, tecnico o scientifico oltre che per il rispetto dei piani terapeutici dei pazienti già in trattamento, verrà garantita la continuità terapeutica, con le modalità sopra riportate (anche qualora non previsto da AIFA) ed in casi circostanziati di espressa non sostituibilità del prescrittore</t>
  </si>
  <si>
    <t>- CIG E CAUZIONE UNICI PER LOTTO</t>
  </si>
  <si>
    <t>044980011</t>
  </si>
  <si>
    <t>CZ</t>
  </si>
  <si>
    <t>1046</t>
  </si>
  <si>
    <t>3106</t>
  </si>
  <si>
    <t>385b1c2b-1977-4ef8-a52d-a044f1813506</t>
  </si>
  <si>
    <t>J05AR02 Abacavir solfato/lamivudina - cpr.riv. 600 mg.+300 mg.</t>
  </si>
  <si>
    <t>lettera di invito</t>
  </si>
  <si>
    <t>ABAC/LAM TEV*600/300MG 30X1</t>
  </si>
  <si>
    <t>213A</t>
  </si>
  <si>
    <t>726</t>
  </si>
  <si>
    <t>d21114b5-b5b3-4b6e-9894-4606dafa396b</t>
  </si>
  <si>
    <t>J05AR02 ABACAVIR SOLFATO/LAMIVUDINA COMPRESSE 600 MG + 300 MG COMPRESSA</t>
  </si>
  <si>
    <t>VE</t>
  </si>
  <si>
    <t>957A</t>
  </si>
  <si>
    <t>214</t>
  </si>
  <si>
    <t>ab7508cf-a4a5-4453-99e4-9dd81591f937</t>
  </si>
  <si>
    <t>J05AR02 ABACAVIR/LAMIVUDINA COMPRESSE RIVESTITE OS SOLIDO 600mg+300mg COMPRESSA</t>
  </si>
  <si>
    <t>AQ</t>
  </si>
  <si>
    <t>60A</t>
  </si>
  <si>
    <t>DPE016/27</t>
  </si>
  <si>
    <t>eaf23608-e37d-4f0b-ac46-4afb5344a92f</t>
  </si>
  <si>
    <t>ART 3 ct:  In casi specifici, al fine di garantire la continuità terapeutica per ragioni di ordine clinico, tecnico
o scientifico ed in casi circostanziati di espressa non sostituibilità dichiarata dal medico
prescrittore, oltre che per il rispetto dei piani terapeutici dei pazienti già in trattamento,
qualora il farmaco prescritto sia prodotto da un fornitore diverso da quello risultato
aggiudicatario, ciascuna ASL Contraente, nei limite delle soglie individuate dal DPCM 24
dicembre 2015, o SUA Abruzzo potranno procedere alla contrattualizzazione dello specifico
prodotto.</t>
  </si>
  <si>
    <t>LETTERA D'INVITO</t>
  </si>
  <si>
    <t>BZ</t>
  </si>
  <si>
    <t>PROCEDURA APERTA</t>
  </si>
  <si>
    <t>1a</t>
  </si>
  <si>
    <t>2018-D2-001448</t>
  </si>
  <si>
    <t>c60c4f1d-dc46-4d7e-a292-f6e3a32e9139</t>
  </si>
  <si>
    <t>PG</t>
  </si>
  <si>
    <t>1089A</t>
  </si>
  <si>
    <t>Det. Amm.re Unico</t>
  </si>
  <si>
    <t>593efafd-1205-4587-9842-ed88b0f91d9b</t>
  </si>
  <si>
    <t>Art. 1 CT: Per tutte le specialità medicinali, qualora le Aziende, per ragioni di ordine clinico, tecnico, o
scientifico, per rispetto di piani terapeutici e per garantire la continuità terapeutica, abbiano
necessità di acquistare un prodotto diverso da quello aggiudicato ma che sia presente nella
graduatoria di gara, il farmaco indicato dal clinico competente, sarà acquistato e contrattualizzato
presso la ditta che lo commercializza, al prezzo ed alle condizioni offerte in gara.
Pag. 7 CT: Per tutte le specialità medicinali, qualora le Aziende, per ragioni di ordine clinico, tecnico, o
scientifico, per rispetto di piani terapeutici e per garantire la continuità terapeutica, abbiano
necessità di acquistare un prodotto diverso da quello aggiudicato ma che sia presente nella graduatoria di gara, il farmaco indicato dal clinico competente, sarà acquistato e contrattualizzato
presso la ditta che lo commercializza, al prezzo ed alle condizioni offerte in gara.
Pag. 25 CT: Per garantire la continuità terapeutica dei pazienti già in trattamento con determinati farmaci , o
per indicazioni non previste per il prodotto aggiudicato, o per eventuale intolleranza o altro, le
Aziende si riservano la facoltà di attingere alla graduatoria alle condizioni ed ai prezzi risultanti
dall’offerta di gara (se ritenuti congrui dalla stazione appaltante), anche nel caso in cui non
risultino oggetto di aggiudicazione per il lotto di riferimento.</t>
  </si>
  <si>
    <t>SITO ENTE</t>
  </si>
  <si>
    <t>ABAC/LAM ACCORD*600/300MG 30X1</t>
  </si>
  <si>
    <t>MI</t>
  </si>
  <si>
    <t>1548</t>
  </si>
  <si>
    <t>456</t>
  </si>
  <si>
    <t>e98b7256-c498-446c-9f6c-603742e4c33e</t>
  </si>
  <si>
    <t>J05AR02 J05AR02 abacavir + lamivudina COMPRESSE RIVESTITE 300 MG + 600 MG CPR/CPS</t>
  </si>
  <si>
    <t>Pag. 10 DG: Si precisa che, al fine di garantire le eventuali esigenze di continuità terapeutica e di libertà prescrittiva del medico, la Convenzione stipulata con l’aggiudicatario non deve intendersi quale esclusiva. Le relative necessità di approvvigionamento, infatti, degli Enti Sanitari derivanti dai principi richiamati ed inerenti prodotti non aggiudicati dalla presente procedura saranno attivate tramite distinte, eventualmente autonome, procedure di acquisto, secondo gli indirizzi espressi dalla Direzione Generale Salute di Regione Lombardia
Pag. 4 CT: Si precisa che, al fine di garantire le richiamate esigenze di continuità terapeutica e di libertà prescrittiva del medico, la Convenzione stipulata con l’aggiudicatario non deve intendersi quale esclusiva, attesa la necessità di attivare ulteriori procedure per garantire i principi sopra descritti e che coinvolgano prodotti non forniti dall’aggiudicatario della Convenzione.</t>
  </si>
  <si>
    <t>1261</t>
  </si>
  <si>
    <t>04</t>
  </si>
  <si>
    <t>5965830c-6c4c-4b07-926d-f9fae478dfa2</t>
  </si>
  <si>
    <t>J05AR02 ABACAVIR SOLFATO/LAMIVUDINA COMPRESSE 600MG+300MG COMPRESSE</t>
  </si>
  <si>
    <t xml:space="preserve">Pag. 2 LI: Ai fini di garantire la continuità terapeutica, la Stazione appaltante si riserva di utilizzare le condizioni economiche offerte dall’Azienda non aggiudicataria per negoziare successivamente, con la stessa, le condizioni di fornitura. </t>
  </si>
  <si>
    <t>LETTERA INVITO</t>
  </si>
  <si>
    <t>RM</t>
  </si>
  <si>
    <t>981</t>
  </si>
  <si>
    <t>G03096</t>
  </si>
  <si>
    <t>de13a4b9-e4aa-432c-9bec-7b1b09b6efb2</t>
  </si>
  <si>
    <t>J05AR02 ABACAVIR SOLFATO/LAMIVUDINA COMPRESSE 600 + 300 MG ORALE COMPRESSA</t>
  </si>
  <si>
    <t>LETTERA DI INVITO</t>
  </si>
  <si>
    <t>TO</t>
  </si>
  <si>
    <t>4</t>
  </si>
  <si>
    <t>154</t>
  </si>
  <si>
    <t>ABACAVIR E LAMIVUDINA SUN*30 cpr riv 600 mg + 300 mg</t>
  </si>
  <si>
    <t>29c36fdb-5fad-4dad-b966-a80372b0257d</t>
  </si>
  <si>
    <t>J05AR02 ABACAVIR+LAMIVUDINA COMPRESSA/CAPSULA/CONFETTO/COMPRESSA MOLLE/PASTIGLIA 600 mg + 300 mg</t>
  </si>
  <si>
    <t>045348012</t>
  </si>
  <si>
    <t>GE</t>
  </si>
  <si>
    <t>2032A</t>
  </si>
  <si>
    <t>247</t>
  </si>
  <si>
    <t>f65bc962-a5e7-42b8-8019-11d99c7fec12</t>
  </si>
  <si>
    <t>PZ</t>
  </si>
  <si>
    <t>2A</t>
  </si>
  <si>
    <t>20AB.2020/D.00168</t>
  </si>
  <si>
    <t>b6f025eb-740d-4eee-be3d-24b153fe6c38</t>
  </si>
  <si>
    <t>J05AR02 ABACAVIR SOLFATO/LAMIVUDINA COMPRESSE 600 MG + 300 MG COMPRESSA ORALE</t>
  </si>
  <si>
    <t>Art. 12 CT: Per i soli farmaci PHT erogati in regime DPC sarà possibile ricorrere alla continuità terapeutica come indicato all'art. 12 CT
Solo per i pazienti drug naive che non rientrano nelle caratteristiche citate sarà somministrato il prodotto aggiudicato</t>
  </si>
  <si>
    <t>CA</t>
  </si>
  <si>
    <t>552A</t>
  </si>
  <si>
    <t>8294</t>
  </si>
  <si>
    <t>ABAC/LAM SUH*600/300MG 30CPR</t>
  </si>
  <si>
    <t>8b9e4469-7a7e-4568-8a9c-dc248c11e724</t>
  </si>
  <si>
    <t>045348036</t>
  </si>
  <si>
    <t>Abacavir e Lamivudina Aurobindo 600 mg/300 mg compresse rivestite con film, 30 cpr</t>
  </si>
  <si>
    <t>BO</t>
  </si>
  <si>
    <t>4381</t>
  </si>
  <si>
    <t>569</t>
  </si>
  <si>
    <t>Importo totale (q per durata)</t>
  </si>
  <si>
    <t>38aee58e-d47f-40e5-a2ca-26648cc20122</t>
  </si>
  <si>
    <t>J05AR02 ABACAVIR/LAMIVUDINA ORALE COMPRESSE   600+300 mg   COMPRESSA</t>
  </si>
  <si>
    <t>True</t>
  </si>
  <si>
    <t>Molecule List</t>
  </si>
  <si>
    <t>International Strength</t>
  </si>
  <si>
    <t>Corporation</t>
  </si>
  <si>
    <t>Innovation Insights</t>
  </si>
  <si>
    <t>Product Launch Date</t>
  </si>
  <si>
    <t xml:space="preserve">
MAT Q3 2016</t>
  </si>
  <si>
    <t xml:space="preserve">
MAT Q3 2017</t>
  </si>
  <si>
    <t xml:space="preserve">
MAT Q3 2018</t>
  </si>
  <si>
    <t xml:space="preserve">
MAT Q3 2019</t>
  </si>
  <si>
    <t xml:space="preserve">
MAT Q3 2020</t>
  </si>
  <si>
    <t xml:space="preserve">
MAT Q3 2021</t>
  </si>
  <si>
    <t>ABACAVIR!LAMIVUDINE</t>
  </si>
  <si>
    <t>600MG+300MG</t>
  </si>
  <si>
    <t>AUROBINDO</t>
  </si>
  <si>
    <t>UNBRANDED PRODUCTS</t>
  </si>
  <si>
    <t>2020-01-01</t>
  </si>
  <si>
    <t>DOC GENERICI</t>
  </si>
  <si>
    <t>2018-04-01</t>
  </si>
  <si>
    <t>DR REDDYS LAB</t>
  </si>
  <si>
    <t>2017-08-01</t>
  </si>
  <si>
    <t>GLAXOSMITHKLINE</t>
  </si>
  <si>
    <t>INNOVATIVE BRANDED PRODUCTS</t>
  </si>
  <si>
    <t>2005-07-01</t>
  </si>
  <si>
    <t>STADA</t>
  </si>
  <si>
    <t>SUN PHARMA</t>
  </si>
  <si>
    <t>2020-08-01</t>
  </si>
  <si>
    <t>TEVA</t>
  </si>
  <si>
    <t>2018-01-01</t>
  </si>
  <si>
    <t>VIATRIS</t>
  </si>
  <si>
    <t>2017-02-01</t>
  </si>
  <si>
    <t>ABACAVIR!LAMIVUDINE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</si>
</sst>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
    <numFmt numFmtId="165" formatCode="#,##0.00000"/>
    <numFmt numFmtId="166" formatCode="#,##0.00#####"/>
    <numFmt numFmtId="167" formatCode="[$-409]d\-mmm\-yy;@"/>
    <numFmt numFmtId="168" formatCode="_(* #,##0.0_);_(* \(#,##0.0\);_(* &quot;-&quot;??_);_(@_)"/>
    <numFmt numFmtId="169" formatCode="_(* #,##0_);_(* \(#,##0\);_(* &quot;-&quot;??_);_(@_)"/>
  </numFmts>
  <fonts count="7">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theme="8" tint="0.79998168889431442"/>
        <bgColor indexed="64"/>
      </patternFill>
    </fill>
    <fill>
      <patternFill patternType="solid">
        <fgColor theme="4" tint="0.79998168889431442"/>
        <bgColor theme="4" tint="0.79998168889431442"/>
      </patternFill>
    </fill>
    <fill>
      <patternFill patternType="solid">
        <fgColor rgb="FF0070C0"/>
        <bgColor theme="4" tint="0.79998168889431442"/>
      </patternFill>
    </fill>
    <fill>
      <patternFill patternType="solid">
        <fgColor theme="7" tint="0.39997558519241921"/>
        <bgColor theme="4" tint="0.79998168889431442"/>
      </patternFill>
    </fill>
    <fill>
      <patternFill patternType="solid">
        <fgColor theme="9" tint="0.39997558519241921"/>
        <bgColor indexed="64"/>
      </patternFill>
    </fill>
    <fill>
      <patternFill patternType="solid">
        <fgColor rgb="FFFFFF0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theme="4" tint="0.39997558519241921"/>
      </bottom>
      <diagonal/>
    </border>
    <border>
      <left/>
      <right/>
      <top style="thin">
        <color theme="4"/>
      </top>
      <bottom style="thin">
        <color theme="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6">
    <xf numFmtId="0" fontId="0" fillId="0" borderId="0" xfId="0"/>
    <xf numFmtId="0" fontId="0" fillId="0" borderId="1" xfId="0" applyBorder="1"/>
    <xf numFmtId="14" fontId="0" fillId="0" borderId="1" xfId="0" applyNumberFormat="1" applyBorder="1"/>
    <xf numFmtId="1" fontId="0" fillId="0" borderId="1" xfId="0" applyNumberFormat="1" applyBorder="1"/>
    <xf numFmtId="164" fontId="0" fillId="0" borderId="1" xfId="0" applyNumberFormat="1" applyBorder="1"/>
    <xf numFmtId="165" fontId="0" fillId="0" borderId="1" xfId="0" applyNumberFormat="1" applyBorder="1"/>
    <xf numFmtId="4" fontId="0" fillId="0" borderId="1" xfId="0" applyNumberFormat="1" applyBorder="1"/>
    <xf numFmtId="166" fontId="0" fillId="0" borderId="1" xfId="0" applyNumberFormat="1" applyBorder="1"/>
    <xf numFmtId="0" fontId="4" fillId="0" borderId="1" xfId="0" applyFont="1" applyBorder="1"/>
    <xf numFmtId="0" fontId="0" fillId="0" borderId="3" xfId="0" applyBorder="1"/>
    <xf numFmtId="0" fontId="0" fillId="0" borderId="4" xfId="0" applyBorder="1"/>
    <xf numFmtId="164" fontId="0" fillId="0" borderId="4" xfId="0" applyNumberFormat="1" applyBorder="1"/>
    <xf numFmtId="0" fontId="3" fillId="2" borderId="2" xfId="0" applyFont="1" applyFill="1" applyBorder="1" applyAlignment="1">
      <alignment vertical="center"/>
    </xf>
    <xf numFmtId="0" fontId="3" fillId="2" borderId="2" xfId="0" applyFont="1" applyFill="1" applyBorder="1" applyAlignment="1">
      <alignment horizontal="center" vertical="center"/>
    </xf>
    <xf numFmtId="0" fontId="3" fillId="2" borderId="2" xfId="0" applyFont="1" applyFill="1" applyBorder="1" applyAlignment="1">
      <alignment vertical="center" wrapText="1"/>
    </xf>
    <xf numFmtId="0" fontId="0" fillId="0" borderId="2" xfId="0" applyBorder="1"/>
    <xf numFmtId="1" fontId="0" fillId="0" borderId="2" xfId="0" applyNumberFormat="1" applyBorder="1"/>
    <xf numFmtId="164" fontId="0" fillId="0" borderId="2" xfId="0" applyNumberFormat="1" applyBorder="1"/>
    <xf numFmtId="165" fontId="0" fillId="0" borderId="2" xfId="0" applyNumberFormat="1" applyBorder="1"/>
    <xf numFmtId="1" fontId="0" fillId="0" borderId="4" xfId="0" applyNumberFormat="1" applyBorder="1"/>
    <xf numFmtId="14" fontId="0" fillId="0" borderId="4" xfId="0" applyNumberFormat="1" applyBorder="1"/>
    <xf numFmtId="165" fontId="0" fillId="0" borderId="4" xfId="0" applyNumberFormat="1" applyBorder="1"/>
    <xf numFmtId="0" fontId="0" fillId="0" borderId="0" xfId="0" pivotButton="1"/>
    <xf numFmtId="1" fontId="0" fillId="0" borderId="0" xfId="0" applyNumberFormat="1" applyAlignment="1">
      <alignment horizontal="left"/>
    </xf>
    <xf numFmtId="1" fontId="0" fillId="0" borderId="0" xfId="0" applyNumberFormat="1"/>
    <xf numFmtId="165" fontId="0" fillId="0" borderId="0" xfId="0" applyNumberFormat="1"/>
    <xf numFmtId="167" fontId="0" fillId="0" borderId="2" xfId="0" applyNumberFormat="1" applyBorder="1"/>
    <xf numFmtId="167" fontId="0" fillId="0" borderId="0" xfId="0" applyNumberFormat="1"/>
    <xf numFmtId="0" fontId="0" fillId="0" borderId="0" xfId="0" applyAlignment="1">
      <alignment vertical="center" wrapText="1"/>
    </xf>
    <xf numFmtId="0" fontId="0" fillId="0" borderId="0" xfId="0" pivotButton="1" applyAlignment="1">
      <alignment vertical="center" wrapText="1"/>
    </xf>
    <xf numFmtId="0" fontId="0" fillId="0" borderId="0" xfId="0" pivotButton="1" applyAlignment="1">
      <alignment vertical="center"/>
    </xf>
    <xf numFmtId="0" fontId="0" fillId="0" borderId="0" xfId="0" applyAlignment="1">
      <alignment vertical="center"/>
    </xf>
    <xf numFmtId="0" fontId="3" fillId="3" borderId="2" xfId="0" applyFont="1" applyFill="1" applyBorder="1" applyAlignment="1">
      <alignment vertical="center"/>
    </xf>
    <xf numFmtId="0" fontId="3" fillId="3" borderId="2" xfId="0" applyFont="1" applyFill="1" applyBorder="1" applyAlignment="1">
      <alignment vertical="center" wrapText="1"/>
    </xf>
    <xf numFmtId="0" fontId="3" fillId="3" borderId="2" xfId="0" applyFont="1" applyFill="1" applyBorder="1" applyAlignment="1">
      <alignment horizontal="center" vertical="center" wrapText="1"/>
    </xf>
    <xf numFmtId="169" fontId="1" fillId="0" borderId="2" xfId="1" applyNumberFormat="1" applyFont="1" applyBorder="1"/>
    <xf numFmtId="0" fontId="2" fillId="4" borderId="2" xfId="0" applyFont="1" applyFill="1" applyBorder="1" applyAlignment="1">
      <alignment vertical="center" wrapText="1"/>
    </xf>
    <xf numFmtId="0" fontId="3" fillId="5" borderId="2" xfId="0" applyFont="1" applyFill="1" applyBorder="1" applyAlignment="1">
      <alignment vertical="center" wrapText="1"/>
    </xf>
    <xf numFmtId="0" fontId="3" fillId="6" borderId="2" xfId="0" applyFont="1" applyFill="1" applyBorder="1" applyAlignment="1">
      <alignment horizontal="center" vertical="center"/>
    </xf>
    <xf numFmtId="0" fontId="3" fillId="6" borderId="2" xfId="0" applyFont="1" applyFill="1" applyBorder="1" applyAlignment="1">
      <alignment horizontal="center" vertical="center" wrapText="1"/>
    </xf>
    <xf numFmtId="0" fontId="3" fillId="6" borderId="2" xfId="0" applyFont="1" applyFill="1" applyBorder="1" applyAlignment="1">
      <alignment vertical="center" wrapText="1"/>
    </xf>
    <xf numFmtId="0" fontId="3" fillId="6" borderId="2" xfId="0" applyFont="1" applyFill="1" applyBorder="1" applyAlignment="1">
      <alignment horizontal="left" vertical="center" wrapText="1"/>
    </xf>
    <xf numFmtId="168" fontId="0" fillId="0" borderId="2" xfId="1" applyNumberFormat="1" applyFont="1" applyBorder="1"/>
    <xf numFmtId="169" fontId="0" fillId="0" borderId="2" xfId="1" applyNumberFormat="1" applyFont="1" applyBorder="1"/>
    <xf numFmtId="168" fontId="0" fillId="0" borderId="2" xfId="0" applyNumberFormat="1" applyBorder="1"/>
    <xf numFmtId="9" fontId="0" fillId="0" borderId="2" xfId="2" applyFont="1" applyBorder="1"/>
    <xf numFmtId="169" fontId="0" fillId="0" borderId="2" xfId="0" applyNumberFormat="1" applyBorder="1"/>
    <xf numFmtId="0" fontId="0" fillId="7" borderId="0" xfId="0" applyFill="1"/>
    <xf numFmtId="0" fontId="3" fillId="0" borderId="0" xfId="0" applyFont="1"/>
    <xf numFmtId="0" fontId="3" fillId="3" borderId="5" xfId="0" applyFont="1" applyFill="1" applyBorder="1"/>
    <xf numFmtId="169" fontId="0" fillId="0" borderId="0" xfId="0" applyNumberFormat="1"/>
    <xf numFmtId="0" fontId="3" fillId="0" borderId="5" xfId="0" applyFont="1" applyBorder="1"/>
    <xf numFmtId="0" fontId="3" fillId="0" borderId="6" xfId="0" applyFont="1" applyBorder="1"/>
    <xf numFmtId="169" fontId="3" fillId="0" borderId="6" xfId="0" applyNumberFormat="1" applyFont="1" applyBorder="1"/>
    <xf numFmtId="9" fontId="0" fillId="0" borderId="0" xfId="2" applyFont="1"/>
    <xf numFmtId="43" fontId="0" fillId="0" borderId="0" xfId="1" applyFont="1"/>
  </cellXfs>
  <cellStyles count="3">
    <cellStyle name="Comma" xfId="1" builtinId="3"/>
    <cellStyle name="Normal" xfId="0" builtinId="0"/>
    <cellStyle name="Percent" xfId="2" builtinId="5"/>
  </cellStyles>
  <dxfs count="76">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absoluteAnchor>
    <xdr:pos x="0" y="0"/>
    <xdr:ext cx="1476375" cy="676275"/>
    <xdr:pic>
      <xdr:nvPicPr>
        <xdr:cNvPr id="2" name="Picture 1">
          <a:extLst>
            <a:ext uri="{FF2B5EF4-FFF2-40B4-BE49-F238E27FC236}">
              <a16:creationId xmlns:a16="http://schemas.microsoft.com/office/drawing/2014/main" id="{8C495BA0-3AB4-4DA4-8190-AAC865EFB9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76375" cy="676275"/>
        </a:xfrm>
        <a:prstGeom prst="rect">
          <a:avLst/>
        </a:prstGeom>
      </xdr:spPr>
    </xdr:pic>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raman Arunachalam" refreshedDate="44606.977088541666" createdVersion="7" refreshedVersion="7" minRefreshableVersion="3" recordCount="45" xr:uid="{00000000-000A-0000-FFFF-FFFF00000000}">
  <cacheSource type="worksheet">
    <worksheetSource ref="A3:Q48" sheet="Tender Details"/>
  </cacheSource>
  <cacheFields count="17">
    <cacheField name="Product Name" numFmtId="0">
      <sharedItems count="1">
        <s v="Abacavir + Lamivudine 900mg"/>
      </sharedItems>
    </cacheField>
    <cacheField name="Form" numFmtId="0">
      <sharedItems count="1">
        <s v="Tablets"/>
      </sharedItems>
    </cacheField>
    <cacheField name="ID pratica" numFmtId="1">
      <sharedItems containsSemiMixedTypes="0" containsString="0" containsNumber="1" containsInteger="1" minValue="60914" maxValue="86307" count="19">
        <n v="60914"/>
        <n v="62643"/>
        <n v="62910"/>
        <n v="64692"/>
        <n v="67051"/>
        <n v="67404"/>
        <n v="68091"/>
        <n v="70870"/>
        <n v="70900"/>
        <n v="71890"/>
        <n v="74397"/>
        <n v="78730"/>
        <n v="80304"/>
        <n v="81197"/>
        <n v="81522"/>
        <n v="82514"/>
        <n v="85420"/>
        <n v="86307"/>
        <n v="61569" u="1"/>
      </sharedItems>
    </cacheField>
    <cacheField name="Tender Type _x000a_(Regional/Local)" numFmtId="0">
      <sharedItems count="4">
        <s v="Regionale"/>
        <s v="Locale"/>
        <s v="Multi regione"/>
        <s v="Regionale/Locale"/>
      </sharedItems>
    </cacheField>
    <cacheField name="Client" numFmtId="0">
      <sharedItems count="17">
        <s v="REGIONE SICILIANA - ASSESSORATO DELLA SALUTE"/>
        <s v="REGIONE TOSCANA"/>
        <s v="SO.RE.SA. SpA"/>
        <s v="ENTE GESTIONE ACCENTRATA SERVIZI - CHIUSO VEDI ARCS AZIENDA REGIONALE DI COORDINAMENTO PER LA SALUTE"/>
        <s v="REGIONE VENETO - NON USARE VEDI AZIENDA ZERO"/>
        <s v="REGIONE CALABRIA - Autorità Regionale Stazione Unica Appaltante (SUA)"/>
        <s v="UMBRIA SALUTE E SERVIZI S.C.A.R.L."/>
        <s v="COMPRENSORIO SANITARIO DI  BOLZANO"/>
        <s v="S.U.A.A. Stazione Unica Appaltante Abruzzo"/>
        <s v="ARCA S.p.A.- Azienda Regionale Centrale Acquisti - CHIUSO VEDI ARIA SPA"/>
        <s v="STAZIONE UNICA APPALTANTE DELLA REGIONE BASILICATA (SUA-RB)"/>
        <s v="INNOVAPUGLIA SPA"/>
        <s v="REGIONE LAZIO"/>
        <s v="A.LI.SA. AZIENDA LIGURE SANITARIA DELLA REGIONE LIGURIA"/>
        <s v="Società di Committenza Regione Piemonte SpA - SCR Piemonte SpA"/>
        <s v="REGIONE SARDEGNA"/>
        <s v="INTERCENT-ER"/>
      </sharedItems>
    </cacheField>
    <cacheField name="Region" numFmtId="0">
      <sharedItems count="17">
        <s v="Sicilia"/>
        <s v="Toscana"/>
        <s v="Campania"/>
        <s v="Friuli Venezia Giulia"/>
        <s v="Veneto"/>
        <s v="Calabria"/>
        <s v="Umbria"/>
        <s v="Trentino Alto Adige"/>
        <s v="Abruzzo"/>
        <s v="Lombardia"/>
        <s v="Basilicata"/>
        <s v="Puglia"/>
        <s v="Lazio"/>
        <s v="Liguria"/>
        <s v="Piemonte"/>
        <s v="Sardegna"/>
        <s v="Emilia Romagna"/>
      </sharedItems>
    </cacheField>
    <cacheField name="Tender Submission date" numFmtId="167">
      <sharedItems containsSemiMixedTypes="0" containsNonDate="0" containsDate="1" containsString="0" minDate="2016-11-21T00:00:00" maxDate="2020-09-15T00:00:00" count="19">
        <d v="2016-11-21T00:00:00"/>
        <d v="2017-03-06T00:00:00"/>
        <d v="2017-04-20T00:00:00"/>
        <d v="2017-06-28T00:00:00"/>
        <d v="2017-11-15T00:00:00"/>
        <d v="2017-12-13T00:00:00"/>
        <d v="2018-01-25T00:00:00"/>
        <d v="2018-06-27T00:00:00"/>
        <d v="2018-07-04T00:00:00"/>
        <d v="2018-07-17T00:00:00"/>
        <d v="2019-03-13T00:00:00"/>
        <d v="2019-10-17T00:00:00"/>
        <d v="2019-11-25T00:00:00"/>
        <d v="2020-02-04T00:00:00"/>
        <d v="2020-03-18T00:00:00"/>
        <d v="2020-04-10T00:00:00"/>
        <d v="2020-07-24T00:00:00"/>
        <d v="2020-09-14T00:00:00"/>
        <d v="2017-01-25T00:00:00" u="1"/>
      </sharedItems>
    </cacheField>
    <cacheField name="Tender Start Date" numFmtId="167">
      <sharedItems containsSemiMixedTypes="0" containsNonDate="0" containsDate="1" containsString="0" minDate="2017-02-22T00:00:00" maxDate="2020-11-26T00:00:00" count="18">
        <d v="2017-06-05T00:00:00"/>
        <d v="2017-04-01T00:00:00"/>
        <d v="2018-01-24T00:00:00"/>
        <d v="2018-05-01T00:00:00"/>
        <d v="2018-04-10T00:00:00"/>
        <d v="2018-04-30T00:00:00"/>
        <d v="2019-01-23T00:00:00"/>
        <d v="2018-11-15T00:00:00"/>
        <d v="2018-10-10T00:00:00"/>
        <d v="2019-07-02T00:00:00"/>
        <d v="2020-08-04T00:00:00"/>
        <d v="2020-01-15T00:00:00"/>
        <d v="2020-03-20T00:00:00"/>
        <d v="2020-05-27T00:00:00"/>
        <d v="2020-04-29T00:00:00"/>
        <d v="2020-11-12T00:00:00"/>
        <d v="2020-11-25T00:00:00"/>
        <d v="2017-02-22T00:00:00" u="1"/>
      </sharedItems>
    </cacheField>
    <cacheField name="Tender End Date (Incl Extension)" numFmtId="167">
      <sharedItems containsSemiMixedTypes="0" containsNonDate="0" containsDate="1" containsString="0" minDate="2021-04-10T00:00:00" maxDate="2025-02-26T00:00:00" count="19">
        <d v="2021-12-30T00:00:00"/>
        <d v="2021-06-30T00:00:00"/>
        <d v="2021-06-05T00:00:00"/>
        <d v="2021-07-24T00:00:00"/>
        <d v="2021-05-01T00:00:00"/>
        <d v="2022-04-10T00:00:00"/>
        <d v="2022-04-30T00:00:00"/>
        <d v="2023-01-23T00:00:00"/>
        <d v="2021-11-15T00:00:00"/>
        <d v="2021-04-10T00:00:00"/>
        <d v="2023-01-01T00:00:00"/>
        <d v="2023-08-03T00:00:00"/>
        <d v="2024-01-14T00:00:00"/>
        <d v="2023-06-19T00:00:00"/>
        <d v="2024-05-26T00:00:00"/>
        <d v="2022-09-30T00:00:00"/>
        <d v="2024-05-11T00:00:00"/>
        <d v="2025-02-25T00:00:00"/>
        <d v="2021-08-21T00:00:00" u="1"/>
      </sharedItems>
    </cacheField>
    <cacheField name="Tender Duration" numFmtId="1">
      <sharedItems containsSemiMixedTypes="0" containsString="0" containsNumber="1" containsInteger="1" minValue="24" maxValue="51" count="6">
        <n v="48"/>
        <n v="36"/>
        <n v="42"/>
        <n v="30"/>
        <n v="24"/>
        <n v="51"/>
      </sharedItems>
    </cacheField>
    <cacheField name="Annual Qty" numFmtId="164">
      <sharedItems containsString="0" containsBlank="1" containsNumber="1" containsInteger="1" minValue="5400" maxValue="718250"/>
    </cacheField>
    <cacheField name="Participants" numFmtId="0">
      <sharedItems/>
    </cacheField>
    <cacheField name="Winner" numFmtId="0">
      <sharedItems count="5">
        <s v="ViiV Healthcare S.r.l."/>
        <s v="Mylan Italia Srl"/>
        <s v="Dr Reddys S.r.l."/>
        <s v="SUN PHARMA ITALIA S.R.L."/>
        <s v="Corios" u="1"/>
      </sharedItems>
    </cacheField>
    <cacheField name="Winning price" numFmtId="165">
      <sharedItems containsSemiMixedTypes="0" containsString="0" containsNumber="1" minValue="0.60399999999999998" maxValue="11.462999999999999" count="16">
        <n v="11.462999999999999"/>
        <n v="2.2000000000000002"/>
        <n v="1.65"/>
        <n v="0.86"/>
        <n v="0.98499999999999999"/>
        <n v="0.88"/>
        <n v="0.93"/>
        <n v="0.8"/>
        <n v="0.93799999999999994"/>
        <n v="0.64676"/>
        <n v="0.75"/>
        <n v="0.65500000000000003"/>
        <n v="0.64888000000000001"/>
        <n v="0.62"/>
        <n v="0.61"/>
        <n v="0.60399999999999998"/>
      </sharedItems>
    </cacheField>
    <cacheField name="Loser Companies" numFmtId="0">
      <sharedItems count="8">
        <s v=""/>
        <s v="Dr Reddys S.r.l."/>
        <s v="ViiV Healthcare S.r.l."/>
        <s v="EG S.p.A."/>
        <s v="Mylan Italia Srl"/>
        <s v="Teva Italia S.r.l."/>
        <s v="Accord Healthcare Italia S.r.l."/>
        <s v="Aurobindo (Italia) S.r.l."/>
      </sharedItems>
    </cacheField>
    <cacheField name="Loser prices" numFmtId="165">
      <sharedItems containsMixedTypes="1" containsNumber="1" minValue="0.61778" maxValue="11.462999999999999"/>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x v="0"/>
    <x v="0"/>
    <x v="0"/>
    <x v="0"/>
    <x v="0"/>
    <x v="0"/>
    <x v="0"/>
    <x v="0"/>
    <x v="0"/>
    <n v="208463"/>
    <s v="ViiV Healthcare S.r.l.,"/>
    <x v="0"/>
    <x v="0"/>
    <x v="0"/>
    <s v=""/>
    <m/>
  </r>
  <r>
    <x v="0"/>
    <x v="0"/>
    <x v="1"/>
    <x v="0"/>
    <x v="1"/>
    <x v="1"/>
    <x v="1"/>
    <x v="1"/>
    <x v="1"/>
    <x v="0"/>
    <n v="265650"/>
    <s v="Mylan Italia Srl,Dr Reddys S.r.l.,ViiV Healthcare S.r.l."/>
    <x v="1"/>
    <x v="1"/>
    <x v="1"/>
    <n v="3.4"/>
    <m/>
  </r>
  <r>
    <x v="0"/>
    <x v="0"/>
    <x v="1"/>
    <x v="0"/>
    <x v="1"/>
    <x v="1"/>
    <x v="1"/>
    <x v="1"/>
    <x v="1"/>
    <x v="0"/>
    <m/>
    <s v="Mylan Italia Srl,Dr Reddys S.r.l.,ViiV Healthcare S.r.l."/>
    <x v="1"/>
    <x v="1"/>
    <x v="2"/>
    <n v="11.462999999999999"/>
    <m/>
  </r>
  <r>
    <x v="0"/>
    <x v="0"/>
    <x v="2"/>
    <x v="0"/>
    <x v="2"/>
    <x v="2"/>
    <x v="2"/>
    <x v="0"/>
    <x v="2"/>
    <x v="0"/>
    <n v="226260"/>
    <s v="Mylan Italia Srl,Dr Reddys S.r.l.,ViiV Healthcare S.r.l."/>
    <x v="1"/>
    <x v="1"/>
    <x v="1"/>
    <s v=""/>
    <m/>
  </r>
  <r>
    <x v="0"/>
    <x v="0"/>
    <x v="2"/>
    <x v="0"/>
    <x v="2"/>
    <x v="2"/>
    <x v="2"/>
    <x v="0"/>
    <x v="2"/>
    <x v="0"/>
    <m/>
    <s v="Mylan Italia Srl,Dr Reddys S.r.l.,ViiV Healthcare S.r.l."/>
    <x v="1"/>
    <x v="1"/>
    <x v="2"/>
    <n v="3.194"/>
    <m/>
  </r>
  <r>
    <x v="0"/>
    <x v="0"/>
    <x v="3"/>
    <x v="0"/>
    <x v="3"/>
    <x v="3"/>
    <x v="3"/>
    <x v="2"/>
    <x v="3"/>
    <x v="1"/>
    <m/>
    <s v="Dr Reddys S.r.l.,Mylan Italia Srl,ViiV Healthcare S.r.l.,EG S.p.A."/>
    <x v="2"/>
    <x v="2"/>
    <x v="3"/>
    <n v="1.95"/>
    <m/>
  </r>
  <r>
    <x v="0"/>
    <x v="0"/>
    <x v="3"/>
    <x v="0"/>
    <x v="3"/>
    <x v="3"/>
    <x v="3"/>
    <x v="2"/>
    <x v="3"/>
    <x v="1"/>
    <n v="99920"/>
    <s v="Dr Reddys S.r.l.,Mylan Italia Srl,ViiV Healthcare S.r.l.,EG S.p.A."/>
    <x v="2"/>
    <x v="2"/>
    <x v="4"/>
    <n v="3"/>
    <m/>
  </r>
  <r>
    <x v="0"/>
    <x v="0"/>
    <x v="3"/>
    <x v="0"/>
    <x v="3"/>
    <x v="3"/>
    <x v="3"/>
    <x v="2"/>
    <x v="3"/>
    <x v="1"/>
    <m/>
    <s v="Dr Reddys S.r.l.,Mylan Italia Srl,ViiV Healthcare S.r.l.,EG S.p.A."/>
    <x v="2"/>
    <x v="2"/>
    <x v="2"/>
    <n v="3.34"/>
    <m/>
  </r>
  <r>
    <x v="0"/>
    <x v="0"/>
    <x v="4"/>
    <x v="0"/>
    <x v="4"/>
    <x v="4"/>
    <x v="4"/>
    <x v="3"/>
    <x v="4"/>
    <x v="1"/>
    <m/>
    <s v="Dr Reddys S.r.l.,Teva Italia S.r.l.,Mylan Italia Srl,ViiV Healthcare S.r.l.,EG S.p.A."/>
    <x v="2"/>
    <x v="3"/>
    <x v="2"/>
    <n v="0.94679999999999997"/>
    <m/>
  </r>
  <r>
    <x v="0"/>
    <x v="0"/>
    <x v="4"/>
    <x v="0"/>
    <x v="4"/>
    <x v="4"/>
    <x v="4"/>
    <x v="3"/>
    <x v="4"/>
    <x v="1"/>
    <m/>
    <s v="Dr Reddys S.r.l.,Teva Italia S.r.l.,Mylan Italia Srl,ViiV Healthcare S.r.l.,EG S.p.A."/>
    <x v="2"/>
    <x v="3"/>
    <x v="3"/>
    <n v="1.06"/>
    <m/>
  </r>
  <r>
    <x v="0"/>
    <x v="0"/>
    <x v="4"/>
    <x v="0"/>
    <x v="4"/>
    <x v="4"/>
    <x v="4"/>
    <x v="3"/>
    <x v="4"/>
    <x v="1"/>
    <n v="234080"/>
    <s v="Dr Reddys S.r.l.,Teva Italia S.r.l.,Mylan Italia Srl,ViiV Healthcare S.r.l.,EG S.p.A."/>
    <x v="2"/>
    <x v="3"/>
    <x v="5"/>
    <n v="2.11"/>
    <m/>
  </r>
  <r>
    <x v="0"/>
    <x v="0"/>
    <x v="4"/>
    <x v="0"/>
    <x v="4"/>
    <x v="4"/>
    <x v="4"/>
    <x v="3"/>
    <x v="4"/>
    <x v="1"/>
    <m/>
    <s v="Dr Reddys S.r.l.,Teva Italia S.r.l.,Mylan Italia Srl,ViiV Healthcare S.r.l.,EG S.p.A."/>
    <x v="2"/>
    <x v="3"/>
    <x v="4"/>
    <n v="2.19"/>
    <m/>
  </r>
  <r>
    <x v="0"/>
    <x v="0"/>
    <x v="5"/>
    <x v="0"/>
    <x v="5"/>
    <x v="5"/>
    <x v="5"/>
    <x v="4"/>
    <x v="5"/>
    <x v="0"/>
    <n v="25460"/>
    <s v="ViiV Healthcare S.r.l.,EG S.p.A.,Mylan Italia Srl,Teva Italia S.r.l."/>
    <x v="0"/>
    <x v="4"/>
    <x v="3"/>
    <n v="1.04"/>
    <m/>
  </r>
  <r>
    <x v="0"/>
    <x v="0"/>
    <x v="5"/>
    <x v="0"/>
    <x v="5"/>
    <x v="5"/>
    <x v="5"/>
    <x v="4"/>
    <x v="5"/>
    <x v="0"/>
    <m/>
    <s v="ViiV Healthcare S.r.l.,EG S.p.A.,Mylan Italia Srl,Teva Italia S.r.l."/>
    <x v="0"/>
    <x v="4"/>
    <x v="4"/>
    <n v="1.1000000000000001"/>
    <m/>
  </r>
  <r>
    <x v="0"/>
    <x v="0"/>
    <x v="5"/>
    <x v="0"/>
    <x v="5"/>
    <x v="5"/>
    <x v="5"/>
    <x v="4"/>
    <x v="5"/>
    <x v="0"/>
    <m/>
    <s v="ViiV Healthcare S.r.l.,EG S.p.A.,Mylan Italia Srl,Teva Italia S.r.l."/>
    <x v="0"/>
    <x v="4"/>
    <x v="5"/>
    <n v="2"/>
    <m/>
  </r>
  <r>
    <x v="0"/>
    <x v="0"/>
    <x v="6"/>
    <x v="0"/>
    <x v="0"/>
    <x v="0"/>
    <x v="6"/>
    <x v="5"/>
    <x v="6"/>
    <x v="2"/>
    <n v="209600"/>
    <s v="Dr Reddys S.r.l.,EG S.p.A.,Mylan Italia Srl,Teva Italia S.r.l.,ViiV Healthcare S.r.l."/>
    <x v="2"/>
    <x v="5"/>
    <x v="3"/>
    <n v="1.04"/>
    <m/>
  </r>
  <r>
    <x v="0"/>
    <x v="0"/>
    <x v="6"/>
    <x v="0"/>
    <x v="0"/>
    <x v="0"/>
    <x v="6"/>
    <x v="5"/>
    <x v="6"/>
    <x v="2"/>
    <m/>
    <s v="Dr Reddys S.r.l.,EG S.p.A.,Mylan Italia Srl,Teva Italia S.r.l.,ViiV Healthcare S.r.l."/>
    <x v="2"/>
    <x v="5"/>
    <x v="4"/>
    <n v="1.1000000000000001"/>
    <m/>
  </r>
  <r>
    <x v="0"/>
    <x v="0"/>
    <x v="6"/>
    <x v="0"/>
    <x v="0"/>
    <x v="0"/>
    <x v="6"/>
    <x v="5"/>
    <x v="6"/>
    <x v="2"/>
    <m/>
    <s v="Dr Reddys S.r.l.,EG S.p.A.,Mylan Italia Srl,Teva Italia S.r.l.,ViiV Healthcare S.r.l."/>
    <x v="2"/>
    <x v="5"/>
    <x v="5"/>
    <n v="2"/>
    <m/>
  </r>
  <r>
    <x v="0"/>
    <x v="0"/>
    <x v="6"/>
    <x v="0"/>
    <x v="0"/>
    <x v="0"/>
    <x v="6"/>
    <x v="5"/>
    <x v="6"/>
    <x v="2"/>
    <m/>
    <s v="Dr Reddys S.r.l.,EG S.p.A.,Mylan Italia Srl,Teva Italia S.r.l.,ViiV Healthcare S.r.l."/>
    <x v="2"/>
    <x v="5"/>
    <x v="2"/>
    <n v="2.0299999999999998"/>
    <m/>
  </r>
  <r>
    <x v="0"/>
    <x v="0"/>
    <x v="7"/>
    <x v="0"/>
    <x v="6"/>
    <x v="6"/>
    <x v="7"/>
    <x v="6"/>
    <x v="7"/>
    <x v="0"/>
    <m/>
    <s v="ViiV Healthcare S.r.l.,Accord Healthcare Italia S.r.l.,Dr Reddys S.r.l.,EG S.p.A.,Mylan Italia Srl,Teva Italia S.r.l."/>
    <x v="0"/>
    <x v="6"/>
    <x v="1"/>
    <n v="0.95"/>
    <m/>
  </r>
  <r>
    <x v="0"/>
    <x v="0"/>
    <x v="7"/>
    <x v="0"/>
    <x v="6"/>
    <x v="6"/>
    <x v="7"/>
    <x v="6"/>
    <x v="7"/>
    <x v="0"/>
    <m/>
    <s v="ViiV Healthcare S.r.l.,Accord Healthcare Italia S.r.l.,Dr Reddys S.r.l.,EG S.p.A.,Mylan Italia Srl,Teva Italia S.r.l."/>
    <x v="0"/>
    <x v="6"/>
    <x v="3"/>
    <n v="0.98"/>
    <m/>
  </r>
  <r>
    <x v="0"/>
    <x v="0"/>
    <x v="7"/>
    <x v="0"/>
    <x v="6"/>
    <x v="6"/>
    <x v="7"/>
    <x v="6"/>
    <x v="7"/>
    <x v="0"/>
    <m/>
    <s v="ViiV Healthcare S.r.l.,Accord Healthcare Italia S.r.l.,Dr Reddys S.r.l.,EG S.p.A.,Mylan Italia Srl,Teva Italia S.r.l."/>
    <x v="0"/>
    <x v="6"/>
    <x v="4"/>
    <n v="1.1000000000000001"/>
    <m/>
  </r>
  <r>
    <x v="0"/>
    <x v="0"/>
    <x v="7"/>
    <x v="0"/>
    <x v="6"/>
    <x v="6"/>
    <x v="7"/>
    <x v="6"/>
    <x v="7"/>
    <x v="0"/>
    <m/>
    <s v="ViiV Healthcare S.r.l.,Accord Healthcare Italia S.r.l.,Dr Reddys S.r.l.,EG S.p.A.,Mylan Italia Srl,Teva Italia S.r.l."/>
    <x v="0"/>
    <x v="6"/>
    <x v="5"/>
    <n v="1.8149999999999999"/>
    <m/>
  </r>
  <r>
    <x v="0"/>
    <x v="0"/>
    <x v="7"/>
    <x v="0"/>
    <x v="6"/>
    <x v="6"/>
    <x v="7"/>
    <x v="6"/>
    <x v="7"/>
    <x v="0"/>
    <n v="14310"/>
    <s v="ViiV Healthcare S.r.l.,Accord Healthcare Italia S.r.l.,Dr Reddys S.r.l.,EG S.p.A.,Mylan Italia Srl,Teva Italia S.r.l."/>
    <x v="0"/>
    <x v="6"/>
    <x v="6"/>
    <n v="1.94859"/>
    <m/>
  </r>
  <r>
    <x v="0"/>
    <x v="0"/>
    <x v="8"/>
    <x v="1"/>
    <x v="7"/>
    <x v="7"/>
    <x v="8"/>
    <x v="7"/>
    <x v="8"/>
    <x v="1"/>
    <m/>
    <s v="ViiV Healthcare S.r.l.,Dr Reddys S.r.l.,EG S.p.A.,Mylan Italia Srl,Teva Italia S.r.l."/>
    <x v="0"/>
    <x v="7"/>
    <x v="3"/>
    <n v="0.98"/>
    <m/>
  </r>
  <r>
    <x v="0"/>
    <x v="0"/>
    <x v="8"/>
    <x v="1"/>
    <x v="7"/>
    <x v="7"/>
    <x v="8"/>
    <x v="7"/>
    <x v="8"/>
    <x v="1"/>
    <m/>
    <s v="ViiV Healthcare S.r.l.,Dr Reddys S.r.l.,EG S.p.A.,Mylan Italia Srl,Teva Italia S.r.l."/>
    <x v="0"/>
    <x v="7"/>
    <x v="4"/>
    <n v="1.1000000000000001"/>
    <m/>
  </r>
  <r>
    <x v="0"/>
    <x v="0"/>
    <x v="8"/>
    <x v="1"/>
    <x v="7"/>
    <x v="7"/>
    <x v="8"/>
    <x v="7"/>
    <x v="8"/>
    <x v="1"/>
    <n v="45000"/>
    <s v="ViiV Healthcare S.r.l.,Dr Reddys S.r.l.,EG S.p.A.,Mylan Italia Srl,Teva Italia S.r.l."/>
    <x v="0"/>
    <x v="7"/>
    <x v="1"/>
    <n v="1.1499999999999999"/>
    <m/>
  </r>
  <r>
    <x v="0"/>
    <x v="0"/>
    <x v="8"/>
    <x v="1"/>
    <x v="7"/>
    <x v="7"/>
    <x v="8"/>
    <x v="7"/>
    <x v="8"/>
    <x v="1"/>
    <m/>
    <s v="ViiV Healthcare S.r.l.,Dr Reddys S.r.l.,EG S.p.A.,Mylan Italia Srl,Teva Italia S.r.l."/>
    <x v="0"/>
    <x v="7"/>
    <x v="5"/>
    <n v="1.27"/>
    <m/>
  </r>
  <r>
    <x v="0"/>
    <x v="0"/>
    <x v="9"/>
    <x v="0"/>
    <x v="8"/>
    <x v="8"/>
    <x v="9"/>
    <x v="8"/>
    <x v="9"/>
    <x v="3"/>
    <m/>
    <s v="ViiV Healthcare S.r.l.,Dr Reddys S.r.l.,EG S.p.A."/>
    <x v="0"/>
    <x v="8"/>
    <x v="3"/>
    <n v="0.96"/>
    <m/>
  </r>
  <r>
    <x v="0"/>
    <x v="0"/>
    <x v="9"/>
    <x v="0"/>
    <x v="8"/>
    <x v="8"/>
    <x v="9"/>
    <x v="8"/>
    <x v="9"/>
    <x v="3"/>
    <n v="104800"/>
    <s v="ViiV Healthcare S.r.l.,Dr Reddys S.r.l.,EG S.p.A."/>
    <x v="0"/>
    <x v="8"/>
    <x v="1"/>
    <n v="0.98"/>
    <m/>
  </r>
  <r>
    <x v="0"/>
    <x v="0"/>
    <x v="10"/>
    <x v="0"/>
    <x v="9"/>
    <x v="9"/>
    <x v="10"/>
    <x v="9"/>
    <x v="10"/>
    <x v="1"/>
    <n v="718250"/>
    <s v="ViiV Healthcare S.r.l.,Dr Reddys S.r.l.,Mylan Italia Srl"/>
    <x v="0"/>
    <x v="9"/>
    <x v="1"/>
    <n v="0.73"/>
    <m/>
  </r>
  <r>
    <x v="0"/>
    <x v="0"/>
    <x v="10"/>
    <x v="0"/>
    <x v="9"/>
    <x v="9"/>
    <x v="10"/>
    <x v="9"/>
    <x v="10"/>
    <x v="1"/>
    <m/>
    <s v="ViiV Healthcare S.r.l.,Dr Reddys S.r.l.,Mylan Italia Srl"/>
    <x v="0"/>
    <x v="9"/>
    <x v="4"/>
    <n v="0.9"/>
    <m/>
  </r>
  <r>
    <x v="0"/>
    <x v="0"/>
    <x v="11"/>
    <x v="0"/>
    <x v="10"/>
    <x v="10"/>
    <x v="11"/>
    <x v="10"/>
    <x v="11"/>
    <x v="1"/>
    <m/>
    <s v="Dr Reddys S.r.l.,Mylan Italia Srl,Teva Italia S.r.l.,ViiV Healthcare S.r.l."/>
    <x v="2"/>
    <x v="10"/>
    <x v="2"/>
    <n v="0.84887999999999997"/>
    <m/>
  </r>
  <r>
    <x v="0"/>
    <x v="0"/>
    <x v="11"/>
    <x v="0"/>
    <x v="10"/>
    <x v="10"/>
    <x v="11"/>
    <x v="10"/>
    <x v="11"/>
    <x v="1"/>
    <n v="5400"/>
    <s v="Dr Reddys S.r.l.,Mylan Italia Srl,Teva Italia S.r.l.,ViiV Healthcare S.r.l."/>
    <x v="2"/>
    <x v="10"/>
    <x v="4"/>
    <n v="1.0069300000000001"/>
    <m/>
  </r>
  <r>
    <x v="0"/>
    <x v="0"/>
    <x v="11"/>
    <x v="0"/>
    <x v="10"/>
    <x v="10"/>
    <x v="11"/>
    <x v="10"/>
    <x v="11"/>
    <x v="1"/>
    <m/>
    <s v="Dr Reddys S.r.l.,Mylan Italia Srl,Teva Italia S.r.l.,ViiV Healthcare S.r.l."/>
    <x v="2"/>
    <x v="10"/>
    <x v="5"/>
    <n v="1.2490000000000001"/>
    <m/>
  </r>
  <r>
    <x v="0"/>
    <x v="0"/>
    <x v="12"/>
    <x v="0"/>
    <x v="11"/>
    <x v="11"/>
    <x v="12"/>
    <x v="11"/>
    <x v="12"/>
    <x v="4"/>
    <n v="62280"/>
    <s v="ViiV Healthcare S.r.l.,Dr Reddys S.r.l."/>
    <x v="0"/>
    <x v="11"/>
    <x v="1"/>
    <n v="0.66"/>
    <m/>
  </r>
  <r>
    <x v="0"/>
    <x v="0"/>
    <x v="13"/>
    <x v="2"/>
    <x v="12"/>
    <x v="12"/>
    <x v="13"/>
    <x v="12"/>
    <x v="13"/>
    <x v="1"/>
    <n v="229500"/>
    <s v="ViiV Healthcare S.r.l.,Mylan Italia Srl"/>
    <x v="0"/>
    <x v="12"/>
    <x v="4"/>
    <n v="0.71560000000000001"/>
    <m/>
  </r>
  <r>
    <x v="0"/>
    <x v="0"/>
    <x v="14"/>
    <x v="3"/>
    <x v="13"/>
    <x v="13"/>
    <x v="14"/>
    <x v="13"/>
    <x v="14"/>
    <x v="1"/>
    <m/>
    <s v="SUN PHARMA ITALIA S.R.L.,Dr Reddys S.r.l.,Mylan Italia Srl,ViiV Healthcare S.r.l."/>
    <x v="3"/>
    <x v="13"/>
    <x v="2"/>
    <n v="0.8"/>
    <m/>
  </r>
  <r>
    <x v="0"/>
    <x v="0"/>
    <x v="14"/>
    <x v="3"/>
    <x v="13"/>
    <x v="13"/>
    <x v="14"/>
    <x v="13"/>
    <x v="14"/>
    <x v="1"/>
    <n v="105312"/>
    <s v="SUN PHARMA ITALIA S.R.L.,Dr Reddys S.r.l.,Mylan Italia Srl,ViiV Healthcare S.r.l."/>
    <x v="3"/>
    <x v="13"/>
    <x v="1"/>
    <n v="0.96"/>
    <m/>
  </r>
  <r>
    <x v="0"/>
    <x v="0"/>
    <x v="14"/>
    <x v="3"/>
    <x v="13"/>
    <x v="13"/>
    <x v="14"/>
    <x v="13"/>
    <x v="14"/>
    <x v="1"/>
    <m/>
    <s v="SUN PHARMA ITALIA S.R.L.,Dr Reddys S.r.l.,Mylan Italia Srl,ViiV Healthcare S.r.l."/>
    <x v="3"/>
    <x v="13"/>
    <x v="4"/>
    <n v="0.98419999999999996"/>
    <m/>
  </r>
  <r>
    <x v="0"/>
    <x v="0"/>
    <x v="15"/>
    <x v="2"/>
    <x v="14"/>
    <x v="14"/>
    <x v="15"/>
    <x v="14"/>
    <x v="15"/>
    <x v="4"/>
    <n v="136540"/>
    <s v="SUN PHARMA ITALIA S.R.L.,ViiV Healthcare S.r.l."/>
    <x v="3"/>
    <x v="13"/>
    <x v="2"/>
    <n v="0.64688000000000001"/>
    <m/>
  </r>
  <r>
    <x v="0"/>
    <x v="0"/>
    <x v="16"/>
    <x v="0"/>
    <x v="15"/>
    <x v="15"/>
    <x v="16"/>
    <x v="15"/>
    <x v="16"/>
    <x v="1"/>
    <m/>
    <s v="SUN PHARMA ITALIA S.R.L.,Aurobindo (Italia) S.r.l.,Mylan Italia Srl,ViiV Healthcare S.r.l."/>
    <x v="3"/>
    <x v="14"/>
    <x v="2"/>
    <n v="0.64800000000000002"/>
    <m/>
  </r>
  <r>
    <x v="0"/>
    <x v="0"/>
    <x v="16"/>
    <x v="0"/>
    <x v="15"/>
    <x v="15"/>
    <x v="16"/>
    <x v="15"/>
    <x v="16"/>
    <x v="1"/>
    <n v="74850"/>
    <s v="SUN PHARMA ITALIA S.R.L.,Aurobindo (Italia) S.r.l.,Mylan Italia Srl,ViiV Healthcare S.r.l."/>
    <x v="3"/>
    <x v="14"/>
    <x v="7"/>
    <n v="0.89"/>
    <m/>
  </r>
  <r>
    <x v="0"/>
    <x v="0"/>
    <x v="16"/>
    <x v="0"/>
    <x v="15"/>
    <x v="15"/>
    <x v="16"/>
    <x v="15"/>
    <x v="16"/>
    <x v="1"/>
    <m/>
    <s v="SUN PHARMA ITALIA S.R.L.,Aurobindo (Italia) S.r.l.,Mylan Italia Srl,ViiV Healthcare S.r.l."/>
    <x v="3"/>
    <x v="14"/>
    <x v="4"/>
    <n v="0.98419999999999996"/>
    <m/>
  </r>
  <r>
    <x v="0"/>
    <x v="0"/>
    <x v="17"/>
    <x v="0"/>
    <x v="16"/>
    <x v="16"/>
    <x v="17"/>
    <x v="16"/>
    <x v="17"/>
    <x v="5"/>
    <n v="526193"/>
    <s v="SUN PHARMA ITALIA S.R.L.,ViiV Healthcare S.r.l."/>
    <x v="3"/>
    <x v="15"/>
    <x v="2"/>
    <n v="0.6177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7" cacheId="1150" applyNumberFormats="0" applyBorderFormats="0" applyFontFormats="0" applyPatternFormats="0" applyAlignmentFormats="0" applyWidthHeightFormats="1" dataCaption="Values" updatedVersion="7" minRefreshableVersion="3" colGrandTotals="0" itemPrintTitles="1" createdVersion="7" indent="0" compact="0" compactData="0" gridDropZones="1" multipleFieldFilters="0">
  <location ref="A3:T23" firstHeaderRow="1" firstDataRow="2" firstDataCol="12"/>
  <pivotFields count="17">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numFmtId="1" outline="0" showAll="0" defaultSubtotal="0">
      <items count="19">
        <item x="0"/>
        <item m="1" x="18"/>
        <item x="1"/>
        <item x="2"/>
        <item x="3"/>
        <item x="4"/>
        <item x="5"/>
        <item x="6"/>
        <item x="7"/>
        <item x="8"/>
        <item x="9"/>
        <item x="10"/>
        <item x="11"/>
        <item x="12"/>
        <item x="13"/>
        <item x="14"/>
        <item x="15"/>
        <item x="16"/>
        <item x="17"/>
      </items>
      <extLst>
        <ext xmlns:x14="http://schemas.microsoft.com/office/spreadsheetml/2009/9/main" uri="{2946ED86-A175-432a-8AC1-64E0C546D7DE}">
          <x14:pivotField fillDownLabels="1"/>
        </ext>
      </extLst>
    </pivotField>
    <pivotField axis="axisRow" compact="0" outline="0" showAll="0" defaultSubtotal="0">
      <items count="4">
        <item x="1"/>
        <item x="2"/>
        <item x="0"/>
        <item x="3"/>
      </items>
      <extLst>
        <ext xmlns:x14="http://schemas.microsoft.com/office/spreadsheetml/2009/9/main" uri="{2946ED86-A175-432a-8AC1-64E0C546D7DE}">
          <x14:pivotField fillDownLabels="1"/>
        </ext>
      </extLst>
    </pivotField>
    <pivotField axis="axisRow" compact="0" outline="0" showAll="0" defaultSubtotal="0">
      <items count="17">
        <item x="13"/>
        <item x="9"/>
        <item x="7"/>
        <item x="3"/>
        <item x="11"/>
        <item x="16"/>
        <item x="5"/>
        <item x="12"/>
        <item x="15"/>
        <item x="0"/>
        <item x="1"/>
        <item x="4"/>
        <item x="8"/>
        <item x="2"/>
        <item x="14"/>
        <item x="10"/>
        <item x="6"/>
      </items>
      <extLst>
        <ext xmlns:x14="http://schemas.microsoft.com/office/spreadsheetml/2009/9/main" uri="{2946ED86-A175-432a-8AC1-64E0C546D7DE}">
          <x14:pivotField fillDownLabels="1"/>
        </ext>
      </extLst>
    </pivotField>
    <pivotField axis="axisRow" compact="0" outline="0" showAll="0" defaultSubtotal="0">
      <items count="17">
        <item x="8"/>
        <item x="10"/>
        <item x="5"/>
        <item x="2"/>
        <item x="16"/>
        <item x="3"/>
        <item x="12"/>
        <item x="13"/>
        <item x="9"/>
        <item x="14"/>
        <item x="11"/>
        <item x="15"/>
        <item x="0"/>
        <item x="1"/>
        <item x="7"/>
        <item x="6"/>
        <item x="4"/>
      </items>
      <extLst>
        <ext xmlns:x14="http://schemas.microsoft.com/office/spreadsheetml/2009/9/main" uri="{2946ED86-A175-432a-8AC1-64E0C546D7DE}">
          <x14:pivotField fillDownLabels="1"/>
        </ext>
      </extLst>
    </pivotField>
    <pivotField axis="axisRow" compact="0" numFmtId="14" outline="0" showAll="0" defaultSubtotal="0">
      <items count="19">
        <item x="0"/>
        <item m="1" x="18"/>
        <item x="1"/>
        <item x="2"/>
        <item x="3"/>
        <item x="4"/>
        <item x="5"/>
        <item x="6"/>
        <item x="7"/>
        <item x="8"/>
        <item x="9"/>
        <item x="10"/>
        <item x="11"/>
        <item x="12"/>
        <item x="13"/>
        <item x="14"/>
        <item x="15"/>
        <item x="16"/>
        <item x="17"/>
      </items>
      <extLst>
        <ext xmlns:x14="http://schemas.microsoft.com/office/spreadsheetml/2009/9/main" uri="{2946ED86-A175-432a-8AC1-64E0C546D7DE}">
          <x14:pivotField fillDownLabels="1"/>
        </ext>
      </extLst>
    </pivotField>
    <pivotField axis="axisRow" compact="0" numFmtId="14" outline="0" showAll="0" defaultSubtotal="0">
      <items count="18">
        <item m="1" x="17"/>
        <item x="1"/>
        <item x="0"/>
        <item x="2"/>
        <item x="4"/>
        <item x="5"/>
        <item x="3"/>
        <item x="8"/>
        <item x="7"/>
        <item x="6"/>
        <item x="9"/>
        <item x="11"/>
        <item x="12"/>
        <item x="14"/>
        <item x="13"/>
        <item x="10"/>
        <item x="15"/>
        <item x="16"/>
      </items>
      <extLst>
        <ext xmlns:x14="http://schemas.microsoft.com/office/spreadsheetml/2009/9/main" uri="{2946ED86-A175-432a-8AC1-64E0C546D7DE}">
          <x14:pivotField fillDownLabels="1"/>
        </ext>
      </extLst>
    </pivotField>
    <pivotField axis="axisRow" compact="0" numFmtId="14" outline="0" showAll="0" defaultSubtotal="0">
      <items count="19">
        <item x="9"/>
        <item x="4"/>
        <item x="2"/>
        <item x="1"/>
        <item x="3"/>
        <item m="1" x="18"/>
        <item x="8"/>
        <item x="0"/>
        <item x="5"/>
        <item x="6"/>
        <item x="15"/>
        <item x="10"/>
        <item x="7"/>
        <item x="13"/>
        <item x="11"/>
        <item x="12"/>
        <item x="16"/>
        <item x="14"/>
        <item x="17"/>
      </items>
      <extLst>
        <ext xmlns:x14="http://schemas.microsoft.com/office/spreadsheetml/2009/9/main" uri="{2946ED86-A175-432a-8AC1-64E0C546D7DE}">
          <x14:pivotField fillDownLabels="1"/>
        </ext>
      </extLst>
    </pivotField>
    <pivotField axis="axisRow" compact="0" numFmtId="1" outline="0" showAll="0" defaultSubtotal="0">
      <items count="6">
        <item x="4"/>
        <item x="3"/>
        <item x="1"/>
        <item x="2"/>
        <item x="0"/>
        <item x="5"/>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defaultSubtotal="0">
      <items count="5">
        <item m="1" x="4"/>
        <item x="2"/>
        <item x="1"/>
        <item x="3"/>
        <item x="0"/>
      </items>
      <extLst>
        <ext xmlns:x14="http://schemas.microsoft.com/office/spreadsheetml/2009/9/main" uri="{2946ED86-A175-432a-8AC1-64E0C546D7DE}">
          <x14:pivotField fillDownLabels="1"/>
        </ext>
      </extLst>
    </pivotField>
    <pivotField axis="axisRow" compact="0" numFmtId="165" outline="0" showAll="0">
      <items count="17">
        <item x="15"/>
        <item x="14"/>
        <item x="13"/>
        <item x="9"/>
        <item x="12"/>
        <item x="11"/>
        <item x="10"/>
        <item x="7"/>
        <item x="3"/>
        <item x="5"/>
        <item x="6"/>
        <item x="8"/>
        <item x="4"/>
        <item x="2"/>
        <item x="1"/>
        <item x="0"/>
        <item t="default"/>
      </items>
      <extLst>
        <ext xmlns:x14="http://schemas.microsoft.com/office/spreadsheetml/2009/9/main" uri="{2946ED86-A175-432a-8AC1-64E0C546D7DE}">
          <x14:pivotField fillDownLabels="1"/>
        </ext>
      </extLst>
    </pivotField>
    <pivotField axis="axisCol" compact="0" outline="0" showAll="0">
      <items count="9">
        <item x="0"/>
        <item x="6"/>
        <item x="7"/>
        <item x="1"/>
        <item x="3"/>
        <item x="4"/>
        <item x="5"/>
        <item x="2"/>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2">
    <field x="0"/>
    <field x="1"/>
    <field x="2"/>
    <field x="3"/>
    <field x="4"/>
    <field x="5"/>
    <field x="6"/>
    <field x="7"/>
    <field x="8"/>
    <field x="9"/>
    <field x="12"/>
    <field x="13"/>
  </rowFields>
  <rowItems count="19">
    <i>
      <x/>
      <x/>
      <x/>
      <x v="2"/>
      <x v="9"/>
      <x v="12"/>
      <x/>
      <x v="2"/>
      <x v="7"/>
      <x v="4"/>
      <x v="4"/>
      <x v="15"/>
    </i>
    <i r="2">
      <x v="2"/>
      <x v="2"/>
      <x v="10"/>
      <x v="13"/>
      <x v="2"/>
      <x v="1"/>
      <x v="3"/>
      <x v="4"/>
      <x v="2"/>
      <x v="14"/>
    </i>
    <i r="2">
      <x v="3"/>
      <x v="2"/>
      <x v="13"/>
      <x v="3"/>
      <x v="3"/>
      <x v="2"/>
      <x v="2"/>
      <x v="4"/>
      <x v="2"/>
      <x v="14"/>
    </i>
    <i r="2">
      <x v="4"/>
      <x v="2"/>
      <x v="3"/>
      <x v="5"/>
      <x v="4"/>
      <x v="3"/>
      <x v="4"/>
      <x v="2"/>
      <x v="1"/>
      <x v="13"/>
    </i>
    <i r="2">
      <x v="5"/>
      <x v="2"/>
      <x v="11"/>
      <x v="16"/>
      <x v="5"/>
      <x v="6"/>
      <x v="1"/>
      <x v="2"/>
      <x v="1"/>
      <x v="8"/>
    </i>
    <i r="2">
      <x v="6"/>
      <x v="2"/>
      <x v="6"/>
      <x v="2"/>
      <x v="6"/>
      <x v="4"/>
      <x v="8"/>
      <x v="4"/>
      <x v="4"/>
      <x v="12"/>
    </i>
    <i r="2">
      <x v="7"/>
      <x v="2"/>
      <x v="9"/>
      <x v="12"/>
      <x v="7"/>
      <x v="5"/>
      <x v="9"/>
      <x v="3"/>
      <x v="1"/>
      <x v="9"/>
    </i>
    <i r="2">
      <x v="8"/>
      <x v="2"/>
      <x v="16"/>
      <x v="15"/>
      <x v="8"/>
      <x v="9"/>
      <x v="12"/>
      <x v="4"/>
      <x v="4"/>
      <x v="10"/>
    </i>
    <i r="2">
      <x v="9"/>
      <x/>
      <x v="2"/>
      <x v="14"/>
      <x v="9"/>
      <x v="8"/>
      <x v="6"/>
      <x v="2"/>
      <x v="4"/>
      <x v="7"/>
    </i>
    <i r="2">
      <x v="10"/>
      <x v="2"/>
      <x v="12"/>
      <x/>
      <x v="10"/>
      <x v="7"/>
      <x/>
      <x v="1"/>
      <x v="4"/>
      <x v="11"/>
    </i>
    <i r="2">
      <x v="11"/>
      <x v="2"/>
      <x v="1"/>
      <x v="8"/>
      <x v="11"/>
      <x v="10"/>
      <x v="11"/>
      <x v="2"/>
      <x v="4"/>
      <x v="3"/>
    </i>
    <i r="2">
      <x v="12"/>
      <x v="2"/>
      <x v="15"/>
      <x v="1"/>
      <x v="12"/>
      <x v="15"/>
      <x v="14"/>
      <x v="2"/>
      <x v="1"/>
      <x v="6"/>
    </i>
    <i r="2">
      <x v="13"/>
      <x v="2"/>
      <x v="4"/>
      <x v="10"/>
      <x v="13"/>
      <x v="11"/>
      <x v="15"/>
      <x/>
      <x v="4"/>
      <x v="5"/>
    </i>
    <i r="2">
      <x v="14"/>
      <x v="1"/>
      <x v="7"/>
      <x v="6"/>
      <x v="14"/>
      <x v="12"/>
      <x v="13"/>
      <x v="2"/>
      <x v="4"/>
      <x v="4"/>
    </i>
    <i r="2">
      <x v="15"/>
      <x v="3"/>
      <x/>
      <x v="7"/>
      <x v="15"/>
      <x v="14"/>
      <x v="17"/>
      <x v="2"/>
      <x v="3"/>
      <x v="2"/>
    </i>
    <i r="2">
      <x v="16"/>
      <x v="1"/>
      <x v="14"/>
      <x v="9"/>
      <x v="16"/>
      <x v="13"/>
      <x v="10"/>
      <x/>
      <x v="3"/>
      <x v="2"/>
    </i>
    <i r="2">
      <x v="17"/>
      <x v="2"/>
      <x v="8"/>
      <x v="11"/>
      <x v="17"/>
      <x v="16"/>
      <x v="16"/>
      <x v="2"/>
      <x v="3"/>
      <x v="1"/>
    </i>
    <i r="2">
      <x v="18"/>
      <x v="2"/>
      <x v="5"/>
      <x v="4"/>
      <x v="18"/>
      <x v="17"/>
      <x v="18"/>
      <x v="5"/>
      <x v="3"/>
      <x/>
    </i>
    <i t="grand">
      <x/>
    </i>
  </rowItems>
  <colFields count="1">
    <field x="14"/>
  </colFields>
  <colItems count="8">
    <i>
      <x/>
    </i>
    <i>
      <x v="1"/>
    </i>
    <i>
      <x v="2"/>
    </i>
    <i>
      <x v="3"/>
    </i>
    <i>
      <x v="4"/>
    </i>
    <i>
      <x v="5"/>
    </i>
    <i>
      <x v="6"/>
    </i>
    <i>
      <x v="7"/>
    </i>
  </colItems>
  <dataFields count="1">
    <dataField name="Sum of Loser prices" fld="15" baseField="0" baseItem="0"/>
  </dataFields>
  <formats count="76">
    <format dxfId="0">
      <pivotArea dataOnly="0" labelOnly="1" outline="0" fieldPosition="0">
        <references count="7">
          <reference field="0" count="0" selected="0"/>
          <reference field="1" count="0" selected="0"/>
          <reference field="2" count="1" selected="0">
            <x v="0"/>
          </reference>
          <reference field="3" count="1" selected="0">
            <x v="2"/>
          </reference>
          <reference field="4" count="1" selected="0">
            <x v="9"/>
          </reference>
          <reference field="5" count="1" selected="0">
            <x v="12"/>
          </reference>
          <reference field="6" count="1">
            <x v="0"/>
          </reference>
        </references>
      </pivotArea>
    </format>
    <format dxfId="1">
      <pivotArea dataOnly="0" labelOnly="1" outline="0" fieldPosition="0">
        <references count="7">
          <reference field="0" count="0" selected="0"/>
          <reference field="1" count="0" selected="0"/>
          <reference field="2" count="1" selected="0">
            <x v="1"/>
          </reference>
          <reference field="3" count="1" selected="0">
            <x v="2"/>
          </reference>
          <reference field="4" count="1" selected="0">
            <x v="13"/>
          </reference>
          <reference field="5" count="1" selected="0">
            <x v="3"/>
          </reference>
          <reference field="6" count="1">
            <x v="1"/>
          </reference>
        </references>
      </pivotArea>
    </format>
    <format dxfId="2">
      <pivotArea dataOnly="0" labelOnly="1" outline="0" fieldPosition="0">
        <references count="7">
          <reference field="0" count="0" selected="0"/>
          <reference field="1" count="0" selected="0"/>
          <reference field="2" count="1" selected="0">
            <x v="2"/>
          </reference>
          <reference field="3" count="1" selected="0">
            <x v="2"/>
          </reference>
          <reference field="4" count="1" selected="0">
            <x v="10"/>
          </reference>
          <reference field="5" count="1" selected="0">
            <x v="13"/>
          </reference>
          <reference field="6" count="1">
            <x v="2"/>
          </reference>
        </references>
      </pivotArea>
    </format>
    <format dxfId="3">
      <pivotArea dataOnly="0" labelOnly="1" outline="0" fieldPosition="0">
        <references count="7">
          <reference field="0" count="0" selected="0"/>
          <reference field="1" count="0" selected="0"/>
          <reference field="2" count="1" selected="0">
            <x v="3"/>
          </reference>
          <reference field="3" count="1" selected="0">
            <x v="2"/>
          </reference>
          <reference field="4" count="1" selected="0">
            <x v="13"/>
          </reference>
          <reference field="5" count="1" selected="0">
            <x v="3"/>
          </reference>
          <reference field="6" count="1">
            <x v="3"/>
          </reference>
        </references>
      </pivotArea>
    </format>
    <format dxfId="4">
      <pivotArea dataOnly="0" labelOnly="1" outline="0" fieldPosition="0">
        <references count="7">
          <reference field="0" count="0" selected="0"/>
          <reference field="1" count="0" selected="0"/>
          <reference field="2" count="1" selected="0">
            <x v="4"/>
          </reference>
          <reference field="3" count="1" selected="0">
            <x v="2"/>
          </reference>
          <reference field="4" count="1" selected="0">
            <x v="3"/>
          </reference>
          <reference field="5" count="1" selected="0">
            <x v="5"/>
          </reference>
          <reference field="6" count="1">
            <x v="4"/>
          </reference>
        </references>
      </pivotArea>
    </format>
    <format dxfId="5">
      <pivotArea dataOnly="0" labelOnly="1" outline="0" fieldPosition="0">
        <references count="7">
          <reference field="0" count="0" selected="0"/>
          <reference field="1" count="0" selected="0"/>
          <reference field="2" count="1" selected="0">
            <x v="5"/>
          </reference>
          <reference field="3" count="1" selected="0">
            <x v="2"/>
          </reference>
          <reference field="4" count="1" selected="0">
            <x v="11"/>
          </reference>
          <reference field="5" count="1" selected="0">
            <x v="16"/>
          </reference>
          <reference field="6" count="1">
            <x v="5"/>
          </reference>
        </references>
      </pivotArea>
    </format>
    <format dxfId="6">
      <pivotArea dataOnly="0" labelOnly="1" outline="0" fieldPosition="0">
        <references count="7">
          <reference field="0" count="0" selected="0"/>
          <reference field="1" count="0" selected="0"/>
          <reference field="2" count="1" selected="0">
            <x v="6"/>
          </reference>
          <reference field="3" count="1" selected="0">
            <x v="2"/>
          </reference>
          <reference field="4" count="1" selected="0">
            <x v="6"/>
          </reference>
          <reference field="5" count="1" selected="0">
            <x v="2"/>
          </reference>
          <reference field="6" count="1">
            <x v="6"/>
          </reference>
        </references>
      </pivotArea>
    </format>
    <format dxfId="7">
      <pivotArea dataOnly="0" labelOnly="1" outline="0" fieldPosition="0">
        <references count="7">
          <reference field="0" count="0" selected="0"/>
          <reference field="1" count="0" selected="0"/>
          <reference field="2" count="1" selected="0">
            <x v="7"/>
          </reference>
          <reference field="3" count="1" selected="0">
            <x v="2"/>
          </reference>
          <reference field="4" count="1" selected="0">
            <x v="9"/>
          </reference>
          <reference field="5" count="1" selected="0">
            <x v="12"/>
          </reference>
          <reference field="6" count="1">
            <x v="7"/>
          </reference>
        </references>
      </pivotArea>
    </format>
    <format dxfId="8">
      <pivotArea dataOnly="0" labelOnly="1" outline="0" fieldPosition="0">
        <references count="7">
          <reference field="0" count="0" selected="0"/>
          <reference field="1" count="0" selected="0"/>
          <reference field="2" count="1" selected="0">
            <x v="8"/>
          </reference>
          <reference field="3" count="1" selected="0">
            <x v="2"/>
          </reference>
          <reference field="4" count="1" selected="0">
            <x v="16"/>
          </reference>
          <reference field="5" count="1" selected="0">
            <x v="15"/>
          </reference>
          <reference field="6" count="1">
            <x v="8"/>
          </reference>
        </references>
      </pivotArea>
    </format>
    <format dxfId="9">
      <pivotArea dataOnly="0" labelOnly="1" outline="0" fieldPosition="0">
        <references count="7">
          <reference field="0" count="0" selected="0"/>
          <reference field="1" count="0" selected="0"/>
          <reference field="2" count="1" selected="0">
            <x v="9"/>
          </reference>
          <reference field="3" count="1" selected="0">
            <x v="0"/>
          </reference>
          <reference field="4" count="1" selected="0">
            <x v="2"/>
          </reference>
          <reference field="5" count="1" selected="0">
            <x v="14"/>
          </reference>
          <reference field="6" count="1">
            <x v="9"/>
          </reference>
        </references>
      </pivotArea>
    </format>
    <format dxfId="10">
      <pivotArea dataOnly="0" labelOnly="1" outline="0" fieldPosition="0">
        <references count="7">
          <reference field="0" count="0" selected="0"/>
          <reference field="1" count="0" selected="0"/>
          <reference field="2" count="1" selected="0">
            <x v="10"/>
          </reference>
          <reference field="3" count="1" selected="0">
            <x v="2"/>
          </reference>
          <reference field="4" count="1" selected="0">
            <x v="12"/>
          </reference>
          <reference field="5" count="1" selected="0">
            <x v="0"/>
          </reference>
          <reference field="6" count="1">
            <x v="10"/>
          </reference>
        </references>
      </pivotArea>
    </format>
    <format dxfId="11">
      <pivotArea dataOnly="0" labelOnly="1" outline="0" fieldPosition="0">
        <references count="7">
          <reference field="0" count="0" selected="0"/>
          <reference field="1" count="0" selected="0"/>
          <reference field="2" count="1" selected="0">
            <x v="11"/>
          </reference>
          <reference field="3" count="1" selected="0">
            <x v="2"/>
          </reference>
          <reference field="4" count="1" selected="0">
            <x v="1"/>
          </reference>
          <reference field="5" count="1" selected="0">
            <x v="8"/>
          </reference>
          <reference field="6" count="1">
            <x v="11"/>
          </reference>
        </references>
      </pivotArea>
    </format>
    <format dxfId="12">
      <pivotArea dataOnly="0" labelOnly="1" outline="0" fieldPosition="0">
        <references count="7">
          <reference field="0" count="0" selected="0"/>
          <reference field="1" count="0" selected="0"/>
          <reference field="2" count="1" selected="0">
            <x v="12"/>
          </reference>
          <reference field="3" count="1" selected="0">
            <x v="2"/>
          </reference>
          <reference field="4" count="1" selected="0">
            <x v="15"/>
          </reference>
          <reference field="5" count="1" selected="0">
            <x v="1"/>
          </reference>
          <reference field="6" count="1">
            <x v="12"/>
          </reference>
        </references>
      </pivotArea>
    </format>
    <format dxfId="13">
      <pivotArea dataOnly="0" labelOnly="1" outline="0" fieldPosition="0">
        <references count="7">
          <reference field="0" count="0" selected="0"/>
          <reference field="1" count="0" selected="0"/>
          <reference field="2" count="1" selected="0">
            <x v="13"/>
          </reference>
          <reference field="3" count="1" selected="0">
            <x v="2"/>
          </reference>
          <reference field="4" count="1" selected="0">
            <x v="4"/>
          </reference>
          <reference field="5" count="1" selected="0">
            <x v="10"/>
          </reference>
          <reference field="6" count="1">
            <x v="13"/>
          </reference>
        </references>
      </pivotArea>
    </format>
    <format dxfId="14">
      <pivotArea dataOnly="0" labelOnly="1" outline="0" fieldPosition="0">
        <references count="7">
          <reference field="0" count="0" selected="0"/>
          <reference field="1" count="0" selected="0"/>
          <reference field="2" count="1" selected="0">
            <x v="14"/>
          </reference>
          <reference field="3" count="1" selected="0">
            <x v="1"/>
          </reference>
          <reference field="4" count="1" selected="0">
            <x v="7"/>
          </reference>
          <reference field="5" count="1" selected="0">
            <x v="6"/>
          </reference>
          <reference field="6" count="1">
            <x v="14"/>
          </reference>
        </references>
      </pivotArea>
    </format>
    <format dxfId="15">
      <pivotArea dataOnly="0" labelOnly="1" outline="0" fieldPosition="0">
        <references count="7">
          <reference field="0" count="0" selected="0"/>
          <reference field="1" count="0" selected="0"/>
          <reference field="2" count="1" selected="0">
            <x v="15"/>
          </reference>
          <reference field="3" count="1" selected="0">
            <x v="3"/>
          </reference>
          <reference field="4" count="1" selected="0">
            <x v="0"/>
          </reference>
          <reference field="5" count="1" selected="0">
            <x v="7"/>
          </reference>
          <reference field="6" count="1">
            <x v="15"/>
          </reference>
        </references>
      </pivotArea>
    </format>
    <format dxfId="16">
      <pivotArea dataOnly="0" labelOnly="1" outline="0" fieldPosition="0">
        <references count="7">
          <reference field="0" count="0" selected="0"/>
          <reference field="1" count="0" selected="0"/>
          <reference field="2" count="1" selected="0">
            <x v="16"/>
          </reference>
          <reference field="3" count="1" selected="0">
            <x v="1"/>
          </reference>
          <reference field="4" count="1" selected="0">
            <x v="14"/>
          </reference>
          <reference field="5" count="1" selected="0">
            <x v="9"/>
          </reference>
          <reference field="6" count="1">
            <x v="16"/>
          </reference>
        </references>
      </pivotArea>
    </format>
    <format dxfId="17">
      <pivotArea dataOnly="0" labelOnly="1" outline="0" fieldPosition="0">
        <references count="7">
          <reference field="0" count="0" selected="0"/>
          <reference field="1" count="0" selected="0"/>
          <reference field="2" count="1" selected="0">
            <x v="17"/>
          </reference>
          <reference field="3" count="1" selected="0">
            <x v="2"/>
          </reference>
          <reference field="4" count="1" selected="0">
            <x v="8"/>
          </reference>
          <reference field="5" count="1" selected="0">
            <x v="11"/>
          </reference>
          <reference field="6" count="1">
            <x v="17"/>
          </reference>
        </references>
      </pivotArea>
    </format>
    <format dxfId="18">
      <pivotArea dataOnly="0" labelOnly="1" outline="0" fieldPosition="0">
        <references count="7">
          <reference field="0" count="0" selected="0"/>
          <reference field="1" count="0" selected="0"/>
          <reference field="2" count="1" selected="0">
            <x v="18"/>
          </reference>
          <reference field="3" count="1" selected="0">
            <x v="2"/>
          </reference>
          <reference field="4" count="1" selected="0">
            <x v="5"/>
          </reference>
          <reference field="5" count="1" selected="0">
            <x v="4"/>
          </reference>
          <reference field="6" count="1">
            <x v="18"/>
          </reference>
        </references>
      </pivotArea>
    </format>
    <format dxfId="19">
      <pivotArea dataOnly="0" labelOnly="1" outline="0" fieldPosition="0">
        <references count="8">
          <reference field="0" count="0" selected="0"/>
          <reference field="1" count="0" selected="0"/>
          <reference field="2" count="1" selected="0">
            <x v="0"/>
          </reference>
          <reference field="3" count="1" selected="0">
            <x v="2"/>
          </reference>
          <reference field="4" count="1" selected="0">
            <x v="9"/>
          </reference>
          <reference field="5" count="1" selected="0">
            <x v="12"/>
          </reference>
          <reference field="6" count="1" selected="0">
            <x v="0"/>
          </reference>
          <reference field="7" count="1">
            <x v="2"/>
          </reference>
        </references>
      </pivotArea>
    </format>
    <format dxfId="20">
      <pivotArea dataOnly="0" labelOnly="1" outline="0" fieldPosition="0">
        <references count="8">
          <reference field="0" count="0" selected="0"/>
          <reference field="1" count="0" selected="0"/>
          <reference field="2" count="1" selected="0">
            <x v="1"/>
          </reference>
          <reference field="3" count="1" selected="0">
            <x v="2"/>
          </reference>
          <reference field="4" count="1" selected="0">
            <x v="13"/>
          </reference>
          <reference field="5" count="1" selected="0">
            <x v="3"/>
          </reference>
          <reference field="6" count="1" selected="0">
            <x v="1"/>
          </reference>
          <reference field="7" count="1">
            <x v="0"/>
          </reference>
        </references>
      </pivotArea>
    </format>
    <format dxfId="21">
      <pivotArea dataOnly="0" labelOnly="1" outline="0" fieldPosition="0">
        <references count="8">
          <reference field="0" count="0" selected="0"/>
          <reference field="1" count="0" selected="0"/>
          <reference field="2" count="1" selected="0">
            <x v="2"/>
          </reference>
          <reference field="3" count="1" selected="0">
            <x v="2"/>
          </reference>
          <reference field="4" count="1" selected="0">
            <x v="10"/>
          </reference>
          <reference field="5" count="1" selected="0">
            <x v="13"/>
          </reference>
          <reference field="6" count="1" selected="0">
            <x v="2"/>
          </reference>
          <reference field="7" count="1">
            <x v="1"/>
          </reference>
        </references>
      </pivotArea>
    </format>
    <format dxfId="22">
      <pivotArea dataOnly="0" labelOnly="1" outline="0" fieldPosition="0">
        <references count="8">
          <reference field="0" count="0" selected="0"/>
          <reference field="1" count="0" selected="0"/>
          <reference field="2" count="1" selected="0">
            <x v="3"/>
          </reference>
          <reference field="3" count="1" selected="0">
            <x v="2"/>
          </reference>
          <reference field="4" count="1" selected="0">
            <x v="13"/>
          </reference>
          <reference field="5" count="1" selected="0">
            <x v="3"/>
          </reference>
          <reference field="6" count="1" selected="0">
            <x v="3"/>
          </reference>
          <reference field="7" count="1">
            <x v="2"/>
          </reference>
        </references>
      </pivotArea>
    </format>
    <format dxfId="23">
      <pivotArea dataOnly="0" labelOnly="1" outline="0" fieldPosition="0">
        <references count="8">
          <reference field="0" count="0" selected="0"/>
          <reference field="1" count="0" selected="0"/>
          <reference field="2" count="1" selected="0">
            <x v="4"/>
          </reference>
          <reference field="3" count="1" selected="0">
            <x v="2"/>
          </reference>
          <reference field="4" count="1" selected="0">
            <x v="3"/>
          </reference>
          <reference field="5" count="1" selected="0">
            <x v="5"/>
          </reference>
          <reference field="6" count="1" selected="0">
            <x v="4"/>
          </reference>
          <reference field="7" count="1">
            <x v="3"/>
          </reference>
        </references>
      </pivotArea>
    </format>
    <format dxfId="24">
      <pivotArea dataOnly="0" labelOnly="1" outline="0" fieldPosition="0">
        <references count="8">
          <reference field="0" count="0" selected="0"/>
          <reference field="1" count="0" selected="0"/>
          <reference field="2" count="1" selected="0">
            <x v="5"/>
          </reference>
          <reference field="3" count="1" selected="0">
            <x v="2"/>
          </reference>
          <reference field="4" count="1" selected="0">
            <x v="11"/>
          </reference>
          <reference field="5" count="1" selected="0">
            <x v="16"/>
          </reference>
          <reference field="6" count="1" selected="0">
            <x v="5"/>
          </reference>
          <reference field="7" count="1">
            <x v="6"/>
          </reference>
        </references>
      </pivotArea>
    </format>
    <format dxfId="25">
      <pivotArea dataOnly="0" labelOnly="1" outline="0" fieldPosition="0">
        <references count="8">
          <reference field="0" count="0" selected="0"/>
          <reference field="1" count="0" selected="0"/>
          <reference field="2" count="1" selected="0">
            <x v="6"/>
          </reference>
          <reference field="3" count="1" selected="0">
            <x v="2"/>
          </reference>
          <reference field="4" count="1" selected="0">
            <x v="6"/>
          </reference>
          <reference field="5" count="1" selected="0">
            <x v="2"/>
          </reference>
          <reference field="6" count="1" selected="0">
            <x v="6"/>
          </reference>
          <reference field="7" count="1">
            <x v="4"/>
          </reference>
        </references>
      </pivotArea>
    </format>
    <format dxfId="26">
      <pivotArea dataOnly="0" labelOnly="1" outline="0" fieldPosition="0">
        <references count="8">
          <reference field="0" count="0" selected="0"/>
          <reference field="1" count="0" selected="0"/>
          <reference field="2" count="1" selected="0">
            <x v="7"/>
          </reference>
          <reference field="3" count="1" selected="0">
            <x v="2"/>
          </reference>
          <reference field="4" count="1" selected="0">
            <x v="9"/>
          </reference>
          <reference field="5" count="1" selected="0">
            <x v="12"/>
          </reference>
          <reference field="6" count="1" selected="0">
            <x v="7"/>
          </reference>
          <reference field="7" count="1">
            <x v="5"/>
          </reference>
        </references>
      </pivotArea>
    </format>
    <format dxfId="27">
      <pivotArea dataOnly="0" labelOnly="1" outline="0" fieldPosition="0">
        <references count="8">
          <reference field="0" count="0" selected="0"/>
          <reference field="1" count="0" selected="0"/>
          <reference field="2" count="1" selected="0">
            <x v="8"/>
          </reference>
          <reference field="3" count="1" selected="0">
            <x v="2"/>
          </reference>
          <reference field="4" count="1" selected="0">
            <x v="16"/>
          </reference>
          <reference field="5" count="1" selected="0">
            <x v="15"/>
          </reference>
          <reference field="6" count="1" selected="0">
            <x v="8"/>
          </reference>
          <reference field="7" count="1">
            <x v="9"/>
          </reference>
        </references>
      </pivotArea>
    </format>
    <format dxfId="28">
      <pivotArea dataOnly="0" labelOnly="1" outline="0" fieldPosition="0">
        <references count="8">
          <reference field="0" count="0" selected="0"/>
          <reference field="1" count="0" selected="0"/>
          <reference field="2" count="1" selected="0">
            <x v="9"/>
          </reference>
          <reference field="3" count="1" selected="0">
            <x v="0"/>
          </reference>
          <reference field="4" count="1" selected="0">
            <x v="2"/>
          </reference>
          <reference field="5" count="1" selected="0">
            <x v="14"/>
          </reference>
          <reference field="6" count="1" selected="0">
            <x v="9"/>
          </reference>
          <reference field="7" count="1">
            <x v="8"/>
          </reference>
        </references>
      </pivotArea>
    </format>
    <format dxfId="29">
      <pivotArea dataOnly="0" labelOnly="1" outline="0" fieldPosition="0">
        <references count="8">
          <reference field="0" count="0" selected="0"/>
          <reference field="1" count="0" selected="0"/>
          <reference field="2" count="1" selected="0">
            <x v="10"/>
          </reference>
          <reference field="3" count="1" selected="0">
            <x v="2"/>
          </reference>
          <reference field="4" count="1" selected="0">
            <x v="12"/>
          </reference>
          <reference field="5" count="1" selected="0">
            <x v="0"/>
          </reference>
          <reference field="6" count="1" selected="0">
            <x v="10"/>
          </reference>
          <reference field="7" count="1">
            <x v="7"/>
          </reference>
        </references>
      </pivotArea>
    </format>
    <format dxfId="30">
      <pivotArea dataOnly="0" labelOnly="1" outline="0" fieldPosition="0">
        <references count="8">
          <reference field="0" count="0" selected="0"/>
          <reference field="1" count="0" selected="0"/>
          <reference field="2" count="1" selected="0">
            <x v="11"/>
          </reference>
          <reference field="3" count="1" selected="0">
            <x v="2"/>
          </reference>
          <reference field="4" count="1" selected="0">
            <x v="1"/>
          </reference>
          <reference field="5" count="1" selected="0">
            <x v="8"/>
          </reference>
          <reference field="6" count="1" selected="0">
            <x v="11"/>
          </reference>
          <reference field="7" count="1">
            <x v="10"/>
          </reference>
        </references>
      </pivotArea>
    </format>
    <format dxfId="31">
      <pivotArea dataOnly="0" labelOnly="1" outline="0" fieldPosition="0">
        <references count="8">
          <reference field="0" count="0" selected="0"/>
          <reference field="1" count="0" selected="0"/>
          <reference field="2" count="1" selected="0">
            <x v="12"/>
          </reference>
          <reference field="3" count="1" selected="0">
            <x v="2"/>
          </reference>
          <reference field="4" count="1" selected="0">
            <x v="15"/>
          </reference>
          <reference field="5" count="1" selected="0">
            <x v="1"/>
          </reference>
          <reference field="6" count="1" selected="0">
            <x v="12"/>
          </reference>
          <reference field="7" count="1">
            <x v="15"/>
          </reference>
        </references>
      </pivotArea>
    </format>
    <format dxfId="32">
      <pivotArea dataOnly="0" labelOnly="1" outline="0" fieldPosition="0">
        <references count="8">
          <reference field="0" count="0" selected="0"/>
          <reference field="1" count="0" selected="0"/>
          <reference field="2" count="1" selected="0">
            <x v="13"/>
          </reference>
          <reference field="3" count="1" selected="0">
            <x v="2"/>
          </reference>
          <reference field="4" count="1" selected="0">
            <x v="4"/>
          </reference>
          <reference field="5" count="1" selected="0">
            <x v="10"/>
          </reference>
          <reference field="6" count="1" selected="0">
            <x v="13"/>
          </reference>
          <reference field="7" count="1">
            <x v="11"/>
          </reference>
        </references>
      </pivotArea>
    </format>
    <format dxfId="33">
      <pivotArea dataOnly="0" labelOnly="1" outline="0" fieldPosition="0">
        <references count="8">
          <reference field="0" count="0" selected="0"/>
          <reference field="1" count="0" selected="0"/>
          <reference field="2" count="1" selected="0">
            <x v="14"/>
          </reference>
          <reference field="3" count="1" selected="0">
            <x v="1"/>
          </reference>
          <reference field="4" count="1" selected="0">
            <x v="7"/>
          </reference>
          <reference field="5" count="1" selected="0">
            <x v="6"/>
          </reference>
          <reference field="6" count="1" selected="0">
            <x v="14"/>
          </reference>
          <reference field="7" count="1">
            <x v="12"/>
          </reference>
        </references>
      </pivotArea>
    </format>
    <format dxfId="34">
      <pivotArea dataOnly="0" labelOnly="1" outline="0" fieldPosition="0">
        <references count="8">
          <reference field="0" count="0" selected="0"/>
          <reference field="1" count="0" selected="0"/>
          <reference field="2" count="1" selected="0">
            <x v="15"/>
          </reference>
          <reference field="3" count="1" selected="0">
            <x v="3"/>
          </reference>
          <reference field="4" count="1" selected="0">
            <x v="0"/>
          </reference>
          <reference field="5" count="1" selected="0">
            <x v="7"/>
          </reference>
          <reference field="6" count="1" selected="0">
            <x v="15"/>
          </reference>
          <reference field="7" count="1">
            <x v="14"/>
          </reference>
        </references>
      </pivotArea>
    </format>
    <format dxfId="35">
      <pivotArea dataOnly="0" labelOnly="1" outline="0" fieldPosition="0">
        <references count="8">
          <reference field="0" count="0" selected="0"/>
          <reference field="1" count="0" selected="0"/>
          <reference field="2" count="1" selected="0">
            <x v="16"/>
          </reference>
          <reference field="3" count="1" selected="0">
            <x v="1"/>
          </reference>
          <reference field="4" count="1" selected="0">
            <x v="14"/>
          </reference>
          <reference field="5" count="1" selected="0">
            <x v="9"/>
          </reference>
          <reference field="6" count="1" selected="0">
            <x v="16"/>
          </reference>
          <reference field="7" count="1">
            <x v="13"/>
          </reference>
        </references>
      </pivotArea>
    </format>
    <format dxfId="36">
      <pivotArea dataOnly="0" labelOnly="1" outline="0" fieldPosition="0">
        <references count="8">
          <reference field="0" count="0" selected="0"/>
          <reference field="1" count="0" selected="0"/>
          <reference field="2" count="1" selected="0">
            <x v="17"/>
          </reference>
          <reference field="3" count="1" selected="0">
            <x v="2"/>
          </reference>
          <reference field="4" count="1" selected="0">
            <x v="8"/>
          </reference>
          <reference field="5" count="1" selected="0">
            <x v="11"/>
          </reference>
          <reference field="6" count="1" selected="0">
            <x v="17"/>
          </reference>
          <reference field="7" count="1">
            <x v="16"/>
          </reference>
        </references>
      </pivotArea>
    </format>
    <format dxfId="37">
      <pivotArea dataOnly="0" labelOnly="1" outline="0" fieldPosition="0">
        <references count="8">
          <reference field="0" count="0" selected="0"/>
          <reference field="1" count="0" selected="0"/>
          <reference field="2" count="1" selected="0">
            <x v="18"/>
          </reference>
          <reference field="3" count="1" selected="0">
            <x v="2"/>
          </reference>
          <reference field="4" count="1" selected="0">
            <x v="5"/>
          </reference>
          <reference field="5" count="1" selected="0">
            <x v="4"/>
          </reference>
          <reference field="6" count="1" selected="0">
            <x v="18"/>
          </reference>
          <reference field="7" count="1">
            <x v="17"/>
          </reference>
        </references>
      </pivotArea>
    </format>
    <format dxfId="38">
      <pivotArea dataOnly="0" labelOnly="1" outline="0" fieldPosition="0">
        <references count="9">
          <reference field="0" count="0" selected="0"/>
          <reference field="1" count="0" selected="0"/>
          <reference field="2" count="1" selected="0">
            <x v="0"/>
          </reference>
          <reference field="3" count="1" selected="0">
            <x v="2"/>
          </reference>
          <reference field="4" count="1" selected="0">
            <x v="9"/>
          </reference>
          <reference field="5" count="1" selected="0">
            <x v="12"/>
          </reference>
          <reference field="6" count="1" selected="0">
            <x v="0"/>
          </reference>
          <reference field="7" count="1" selected="0">
            <x v="2"/>
          </reference>
          <reference field="8" count="1">
            <x v="7"/>
          </reference>
        </references>
      </pivotArea>
    </format>
    <format dxfId="39">
      <pivotArea dataOnly="0" labelOnly="1" outline="0" fieldPosition="0">
        <references count="9">
          <reference field="0" count="0" selected="0"/>
          <reference field="1" count="0" selected="0"/>
          <reference field="2" count="1" selected="0">
            <x v="1"/>
          </reference>
          <reference field="3" count="1" selected="0">
            <x v="2"/>
          </reference>
          <reference field="4" count="1" selected="0">
            <x v="13"/>
          </reference>
          <reference field="5" count="1" selected="0">
            <x v="3"/>
          </reference>
          <reference field="6" count="1" selected="0">
            <x v="1"/>
          </reference>
          <reference field="7" count="1" selected="0">
            <x v="0"/>
          </reference>
          <reference field="8" count="1">
            <x v="5"/>
          </reference>
        </references>
      </pivotArea>
    </format>
    <format dxfId="40">
      <pivotArea dataOnly="0" labelOnly="1" outline="0" fieldPosition="0">
        <references count="9">
          <reference field="0" count="0" selected="0"/>
          <reference field="1" count="0" selected="0"/>
          <reference field="2" count="1" selected="0">
            <x v="2"/>
          </reference>
          <reference field="3" count="1" selected="0">
            <x v="2"/>
          </reference>
          <reference field="4" count="1" selected="0">
            <x v="10"/>
          </reference>
          <reference field="5" count="1" selected="0">
            <x v="13"/>
          </reference>
          <reference field="6" count="1" selected="0">
            <x v="2"/>
          </reference>
          <reference field="7" count="1" selected="0">
            <x v="1"/>
          </reference>
          <reference field="8" count="1">
            <x v="3"/>
          </reference>
        </references>
      </pivotArea>
    </format>
    <format dxfId="41">
      <pivotArea dataOnly="0" labelOnly="1" outline="0" fieldPosition="0">
        <references count="9">
          <reference field="0" count="0" selected="0"/>
          <reference field="1" count="0" selected="0"/>
          <reference field="2" count="1" selected="0">
            <x v="3"/>
          </reference>
          <reference field="3" count="1" selected="0">
            <x v="2"/>
          </reference>
          <reference field="4" count="1" selected="0">
            <x v="13"/>
          </reference>
          <reference field="5" count="1" selected="0">
            <x v="3"/>
          </reference>
          <reference field="6" count="1" selected="0">
            <x v="3"/>
          </reference>
          <reference field="7" count="1" selected="0">
            <x v="2"/>
          </reference>
          <reference field="8" count="1">
            <x v="2"/>
          </reference>
        </references>
      </pivotArea>
    </format>
    <format dxfId="42">
      <pivotArea dataOnly="0" labelOnly="1" outline="0" fieldPosition="0">
        <references count="9">
          <reference field="0" count="0" selected="0"/>
          <reference field="1" count="0" selected="0"/>
          <reference field="2" count="1" selected="0">
            <x v="4"/>
          </reference>
          <reference field="3" count="1" selected="0">
            <x v="2"/>
          </reference>
          <reference field="4" count="1" selected="0">
            <x v="3"/>
          </reference>
          <reference field="5" count="1" selected="0">
            <x v="5"/>
          </reference>
          <reference field="6" count="1" selected="0">
            <x v="4"/>
          </reference>
          <reference field="7" count="1" selected="0">
            <x v="3"/>
          </reference>
          <reference field="8" count="1">
            <x v="4"/>
          </reference>
        </references>
      </pivotArea>
    </format>
    <format dxfId="43">
      <pivotArea dataOnly="0" labelOnly="1" outline="0" fieldPosition="0">
        <references count="9">
          <reference field="0" count="0" selected="0"/>
          <reference field="1" count="0" selected="0"/>
          <reference field="2" count="1" selected="0">
            <x v="5"/>
          </reference>
          <reference field="3" count="1" selected="0">
            <x v="2"/>
          </reference>
          <reference field="4" count="1" selected="0">
            <x v="11"/>
          </reference>
          <reference field="5" count="1" selected="0">
            <x v="16"/>
          </reference>
          <reference field="6" count="1" selected="0">
            <x v="5"/>
          </reference>
          <reference field="7" count="1" selected="0">
            <x v="6"/>
          </reference>
          <reference field="8" count="1">
            <x v="1"/>
          </reference>
        </references>
      </pivotArea>
    </format>
    <format dxfId="44">
      <pivotArea dataOnly="0" labelOnly="1" outline="0" fieldPosition="0">
        <references count="9">
          <reference field="0" count="0" selected="0"/>
          <reference field="1" count="0" selected="0"/>
          <reference field="2" count="1" selected="0">
            <x v="6"/>
          </reference>
          <reference field="3" count="1" selected="0">
            <x v="2"/>
          </reference>
          <reference field="4" count="1" selected="0">
            <x v="6"/>
          </reference>
          <reference field="5" count="1" selected="0">
            <x v="2"/>
          </reference>
          <reference field="6" count="1" selected="0">
            <x v="6"/>
          </reference>
          <reference field="7" count="1" selected="0">
            <x v="4"/>
          </reference>
          <reference field="8" count="1">
            <x v="8"/>
          </reference>
        </references>
      </pivotArea>
    </format>
    <format dxfId="45">
      <pivotArea dataOnly="0" labelOnly="1" outline="0" fieldPosition="0">
        <references count="9">
          <reference field="0" count="0" selected="0"/>
          <reference field="1" count="0" selected="0"/>
          <reference field="2" count="1" selected="0">
            <x v="7"/>
          </reference>
          <reference field="3" count="1" selected="0">
            <x v="2"/>
          </reference>
          <reference field="4" count="1" selected="0">
            <x v="9"/>
          </reference>
          <reference field="5" count="1" selected="0">
            <x v="12"/>
          </reference>
          <reference field="6" count="1" selected="0">
            <x v="7"/>
          </reference>
          <reference field="7" count="1" selected="0">
            <x v="5"/>
          </reference>
          <reference field="8" count="1">
            <x v="9"/>
          </reference>
        </references>
      </pivotArea>
    </format>
    <format dxfId="46">
      <pivotArea dataOnly="0" labelOnly="1" outline="0" fieldPosition="0">
        <references count="9">
          <reference field="0" count="0" selected="0"/>
          <reference field="1" count="0" selected="0"/>
          <reference field="2" count="1" selected="0">
            <x v="8"/>
          </reference>
          <reference field="3" count="1" selected="0">
            <x v="2"/>
          </reference>
          <reference field="4" count="1" selected="0">
            <x v="16"/>
          </reference>
          <reference field="5" count="1" selected="0">
            <x v="15"/>
          </reference>
          <reference field="6" count="1" selected="0">
            <x v="8"/>
          </reference>
          <reference field="7" count="1" selected="0">
            <x v="9"/>
          </reference>
          <reference field="8" count="1">
            <x v="12"/>
          </reference>
        </references>
      </pivotArea>
    </format>
    <format dxfId="47">
      <pivotArea dataOnly="0" labelOnly="1" outline="0" fieldPosition="0">
        <references count="9">
          <reference field="0" count="0" selected="0"/>
          <reference field="1" count="0" selected="0"/>
          <reference field="2" count="1" selected="0">
            <x v="9"/>
          </reference>
          <reference field="3" count="1" selected="0">
            <x v="0"/>
          </reference>
          <reference field="4" count="1" selected="0">
            <x v="2"/>
          </reference>
          <reference field="5" count="1" selected="0">
            <x v="14"/>
          </reference>
          <reference field="6" count="1" selected="0">
            <x v="9"/>
          </reference>
          <reference field="7" count="1" selected="0">
            <x v="8"/>
          </reference>
          <reference field="8" count="1">
            <x v="6"/>
          </reference>
        </references>
      </pivotArea>
    </format>
    <format dxfId="48">
      <pivotArea dataOnly="0" labelOnly="1" outline="0" fieldPosition="0">
        <references count="9">
          <reference field="0" count="0" selected="0"/>
          <reference field="1" count="0" selected="0"/>
          <reference field="2" count="1" selected="0">
            <x v="10"/>
          </reference>
          <reference field="3" count="1" selected="0">
            <x v="2"/>
          </reference>
          <reference field="4" count="1" selected="0">
            <x v="12"/>
          </reference>
          <reference field="5" count="1" selected="0">
            <x v="0"/>
          </reference>
          <reference field="6" count="1" selected="0">
            <x v="10"/>
          </reference>
          <reference field="7" count="1" selected="0">
            <x v="7"/>
          </reference>
          <reference field="8" count="1">
            <x v="0"/>
          </reference>
        </references>
      </pivotArea>
    </format>
    <format dxfId="49">
      <pivotArea dataOnly="0" labelOnly="1" outline="0" fieldPosition="0">
        <references count="9">
          <reference field="0" count="0" selected="0"/>
          <reference field="1" count="0" selected="0"/>
          <reference field="2" count="1" selected="0">
            <x v="11"/>
          </reference>
          <reference field="3" count="1" selected="0">
            <x v="2"/>
          </reference>
          <reference field="4" count="1" selected="0">
            <x v="1"/>
          </reference>
          <reference field="5" count="1" selected="0">
            <x v="8"/>
          </reference>
          <reference field="6" count="1" selected="0">
            <x v="11"/>
          </reference>
          <reference field="7" count="1" selected="0">
            <x v="10"/>
          </reference>
          <reference field="8" count="1">
            <x v="11"/>
          </reference>
        </references>
      </pivotArea>
    </format>
    <format dxfId="50">
      <pivotArea dataOnly="0" labelOnly="1" outline="0" fieldPosition="0">
        <references count="9">
          <reference field="0" count="0" selected="0"/>
          <reference field="1" count="0" selected="0"/>
          <reference field="2" count="1" selected="0">
            <x v="12"/>
          </reference>
          <reference field="3" count="1" selected="0">
            <x v="2"/>
          </reference>
          <reference field="4" count="1" selected="0">
            <x v="15"/>
          </reference>
          <reference field="5" count="1" selected="0">
            <x v="1"/>
          </reference>
          <reference field="6" count="1" selected="0">
            <x v="12"/>
          </reference>
          <reference field="7" count="1" selected="0">
            <x v="15"/>
          </reference>
          <reference field="8" count="1">
            <x v="14"/>
          </reference>
        </references>
      </pivotArea>
    </format>
    <format dxfId="51">
      <pivotArea dataOnly="0" labelOnly="1" outline="0" fieldPosition="0">
        <references count="9">
          <reference field="0" count="0" selected="0"/>
          <reference field="1" count="0" selected="0"/>
          <reference field="2" count="1" selected="0">
            <x v="13"/>
          </reference>
          <reference field="3" count="1" selected="0">
            <x v="2"/>
          </reference>
          <reference field="4" count="1" selected="0">
            <x v="4"/>
          </reference>
          <reference field="5" count="1" selected="0">
            <x v="10"/>
          </reference>
          <reference field="6" count="1" selected="0">
            <x v="13"/>
          </reference>
          <reference field="7" count="1" selected="0">
            <x v="11"/>
          </reference>
          <reference field="8" count="1">
            <x v="15"/>
          </reference>
        </references>
      </pivotArea>
    </format>
    <format dxfId="52">
      <pivotArea dataOnly="0" labelOnly="1" outline="0" fieldPosition="0">
        <references count="9">
          <reference field="0" count="0" selected="0"/>
          <reference field="1" count="0" selected="0"/>
          <reference field="2" count="1" selected="0">
            <x v="14"/>
          </reference>
          <reference field="3" count="1" selected="0">
            <x v="1"/>
          </reference>
          <reference field="4" count="1" selected="0">
            <x v="7"/>
          </reference>
          <reference field="5" count="1" selected="0">
            <x v="6"/>
          </reference>
          <reference field="6" count="1" selected="0">
            <x v="14"/>
          </reference>
          <reference field="7" count="1" selected="0">
            <x v="12"/>
          </reference>
          <reference field="8" count="1">
            <x v="13"/>
          </reference>
        </references>
      </pivotArea>
    </format>
    <format dxfId="53">
      <pivotArea dataOnly="0" labelOnly="1" outline="0" fieldPosition="0">
        <references count="9">
          <reference field="0" count="0" selected="0"/>
          <reference field="1" count="0" selected="0"/>
          <reference field="2" count="1" selected="0">
            <x v="15"/>
          </reference>
          <reference field="3" count="1" selected="0">
            <x v="3"/>
          </reference>
          <reference field="4" count="1" selected="0">
            <x v="0"/>
          </reference>
          <reference field="5" count="1" selected="0">
            <x v="7"/>
          </reference>
          <reference field="6" count="1" selected="0">
            <x v="15"/>
          </reference>
          <reference field="7" count="1" selected="0">
            <x v="14"/>
          </reference>
          <reference field="8" count="1">
            <x v="17"/>
          </reference>
        </references>
      </pivotArea>
    </format>
    <format dxfId="54">
      <pivotArea dataOnly="0" labelOnly="1" outline="0" fieldPosition="0">
        <references count="9">
          <reference field="0" count="0" selected="0"/>
          <reference field="1" count="0" selected="0"/>
          <reference field="2" count="1" selected="0">
            <x v="16"/>
          </reference>
          <reference field="3" count="1" selected="0">
            <x v="1"/>
          </reference>
          <reference field="4" count="1" selected="0">
            <x v="14"/>
          </reference>
          <reference field="5" count="1" selected="0">
            <x v="9"/>
          </reference>
          <reference field="6" count="1" selected="0">
            <x v="16"/>
          </reference>
          <reference field="7" count="1" selected="0">
            <x v="13"/>
          </reference>
          <reference field="8" count="1">
            <x v="10"/>
          </reference>
        </references>
      </pivotArea>
    </format>
    <format dxfId="55">
      <pivotArea dataOnly="0" labelOnly="1" outline="0" fieldPosition="0">
        <references count="9">
          <reference field="0" count="0" selected="0"/>
          <reference field="1" count="0" selected="0"/>
          <reference field="2" count="1" selected="0">
            <x v="17"/>
          </reference>
          <reference field="3" count="1" selected="0">
            <x v="2"/>
          </reference>
          <reference field="4" count="1" selected="0">
            <x v="8"/>
          </reference>
          <reference field="5" count="1" selected="0">
            <x v="11"/>
          </reference>
          <reference field="6" count="1" selected="0">
            <x v="17"/>
          </reference>
          <reference field="7" count="1" selected="0">
            <x v="16"/>
          </reference>
          <reference field="8" count="1">
            <x v="16"/>
          </reference>
        </references>
      </pivotArea>
    </format>
    <format dxfId="56">
      <pivotArea dataOnly="0" labelOnly="1" outline="0" fieldPosition="0">
        <references count="9">
          <reference field="0" count="0" selected="0"/>
          <reference field="1" count="0" selected="0"/>
          <reference field="2" count="1" selected="0">
            <x v="18"/>
          </reference>
          <reference field="3" count="1" selected="0">
            <x v="2"/>
          </reference>
          <reference field="4" count="1" selected="0">
            <x v="5"/>
          </reference>
          <reference field="5" count="1" selected="0">
            <x v="4"/>
          </reference>
          <reference field="6" count="1" selected="0">
            <x v="18"/>
          </reference>
          <reference field="7" count="1" selected="0">
            <x v="17"/>
          </reference>
          <reference field="8" count="1">
            <x v="18"/>
          </reference>
        </references>
      </pivotArea>
    </format>
    <format dxfId="57">
      <pivotArea dataOnly="0" labelOnly="1" outline="0" fieldPosition="0">
        <references count="1">
          <reference field="14" count="7">
            <x v="1"/>
            <x v="2"/>
            <x v="3"/>
            <x v="4"/>
            <x v="5"/>
            <x v="6"/>
            <x v="7"/>
          </reference>
        </references>
      </pivotArea>
    </format>
    <format dxfId="58">
      <pivotArea dataOnly="0" labelOnly="1" grandCol="1" outline="0" fieldPosition="0"/>
    </format>
    <format dxfId="59">
      <pivotArea field="6" type="button" dataOnly="0" labelOnly="1" outline="0" axis="axisRow" fieldPosition="6"/>
    </format>
    <format dxfId="60">
      <pivotArea field="7" type="button" dataOnly="0" labelOnly="1" outline="0" axis="axisRow" fieldPosition="7"/>
    </format>
    <format dxfId="61">
      <pivotArea field="8" type="button" dataOnly="0" labelOnly="1" outline="0" axis="axisRow" fieldPosition="8"/>
    </format>
    <format dxfId="62">
      <pivotArea field="0" type="button" dataOnly="0" labelOnly="1" outline="0" axis="axisRow" fieldPosition="0"/>
    </format>
    <format dxfId="63">
      <pivotArea field="1" type="button" dataOnly="0" labelOnly="1" outline="0" axis="axisRow" fieldPosition="1"/>
    </format>
    <format dxfId="64">
      <pivotArea field="2" type="button" dataOnly="0" labelOnly="1" outline="0" axis="axisRow" fieldPosition="2"/>
    </format>
    <format dxfId="65">
      <pivotArea field="3" type="button" dataOnly="0" labelOnly="1" outline="0" axis="axisRow" fieldPosition="3"/>
    </format>
    <format dxfId="66">
      <pivotArea field="4" type="button" dataOnly="0" labelOnly="1" outline="0" axis="axisRow" fieldPosition="4"/>
    </format>
    <format dxfId="67">
      <pivotArea field="5" type="button" dataOnly="0" labelOnly="1" outline="0" axis="axisRow" fieldPosition="5"/>
    </format>
    <format dxfId="68">
      <pivotArea field="6" type="button" dataOnly="0" labelOnly="1" outline="0" axis="axisRow" fieldPosition="6"/>
    </format>
    <format dxfId="69">
      <pivotArea field="7" type="button" dataOnly="0" labelOnly="1" outline="0" axis="axisRow" fieldPosition="7"/>
    </format>
    <format dxfId="70">
      <pivotArea field="8" type="button" dataOnly="0" labelOnly="1" outline="0" axis="axisRow" fieldPosition="8"/>
    </format>
    <format dxfId="71">
      <pivotArea field="9" type="button" dataOnly="0" labelOnly="1" outline="0" axis="axisRow" fieldPosition="9"/>
    </format>
    <format dxfId="72">
      <pivotArea field="12" type="button" dataOnly="0" labelOnly="1" outline="0" axis="axisRow" fieldPosition="10"/>
    </format>
    <format dxfId="73">
      <pivotArea field="13" type="button" dataOnly="0" labelOnly="1" outline="0" axis="axisRow" fieldPosition="11"/>
    </format>
    <format dxfId="74">
      <pivotArea dataOnly="0" labelOnly="1" outline="0" fieldPosition="0">
        <references count="1">
          <reference field="14" count="0"/>
        </references>
      </pivotArea>
    </format>
    <format dxfId="7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11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2" firstHeaderRow="1" firstDataRow="1" firstDataCol="1"/>
  <pivotFields count="17">
    <pivotField showAll="0"/>
    <pivotField showAll="0"/>
    <pivotField axis="axisRow" numFmtId="1" showAll="0">
      <items count="20">
        <item x="0"/>
        <item m="1" x="18"/>
        <item x="1"/>
        <item x="2"/>
        <item x="3"/>
        <item x="4"/>
        <item x="5"/>
        <item x="6"/>
        <item x="7"/>
        <item x="8"/>
        <item x="9"/>
        <item x="10"/>
        <item x="11"/>
        <item x="12"/>
        <item x="13"/>
        <item x="14"/>
        <item x="15"/>
        <item x="16"/>
        <item x="17"/>
        <item t="default"/>
      </items>
    </pivotField>
    <pivotField showAll="0"/>
    <pivotField showAll="0"/>
    <pivotField showAll="0"/>
    <pivotField numFmtId="14" showAll="0"/>
    <pivotField numFmtId="14" showAll="0"/>
    <pivotField numFmtId="14" showAll="0"/>
    <pivotField numFmtId="1" showAll="0"/>
    <pivotField dataField="1" showAll="0"/>
    <pivotField showAll="0"/>
    <pivotField showAll="0"/>
    <pivotField numFmtId="165" showAll="0"/>
    <pivotField showAll="0"/>
    <pivotField showAll="0"/>
    <pivotField showAll="0"/>
  </pivotFields>
  <rowFields count="1">
    <field x="2"/>
  </rowFields>
  <rowItems count="19">
    <i>
      <x/>
    </i>
    <i>
      <x v="2"/>
    </i>
    <i>
      <x v="3"/>
    </i>
    <i>
      <x v="4"/>
    </i>
    <i>
      <x v="5"/>
    </i>
    <i>
      <x v="6"/>
    </i>
    <i>
      <x v="7"/>
    </i>
    <i>
      <x v="8"/>
    </i>
    <i>
      <x v="9"/>
    </i>
    <i>
      <x v="10"/>
    </i>
    <i>
      <x v="11"/>
    </i>
    <i>
      <x v="12"/>
    </i>
    <i>
      <x v="13"/>
    </i>
    <i>
      <x v="14"/>
    </i>
    <i>
      <x v="15"/>
    </i>
    <i>
      <x v="16"/>
    </i>
    <i>
      <x v="17"/>
    </i>
    <i>
      <x v="18"/>
    </i>
    <i t="grand">
      <x/>
    </i>
  </rowItems>
  <colItems count="1">
    <i/>
  </colItems>
  <dataFields count="1">
    <dataField name="Sum of Annual Qty"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L21"/>
  <sheetViews>
    <sheetView showGridLines="0" workbookViewId="0">
      <pane xSplit="7" ySplit="3" topLeftCell="H4" activePane="bottomRight" state="frozen"/>
      <selection pane="bottomRight" activeCell="H4" sqref="H4"/>
      <selection pane="bottomLeft" activeCell="A4" sqref="A4"/>
      <selection pane="topRight" activeCell="H1" sqref="H1"/>
    </sheetView>
  </sheetViews>
  <sheetFormatPr defaultRowHeight="15" outlineLevelCol="1"/>
  <cols>
    <col min="1" max="1" width="29.28515625" bestFit="1" customWidth="1"/>
    <col min="2" max="3" width="9.28515625" bestFit="1" customWidth="1"/>
    <col min="4" max="6" width="12.7109375" hidden="1" customWidth="1" outlineLevel="1"/>
    <col min="7" max="7" width="15.7109375" customWidth="1" collapsed="1"/>
    <col min="8" max="9" width="15.7109375" customWidth="1"/>
    <col min="10" max="10" width="11.28515625" bestFit="1" customWidth="1"/>
    <col min="11" max="11" width="11.28515625" customWidth="1"/>
    <col min="12" max="12" width="24.5703125" bestFit="1" customWidth="1"/>
    <col min="14" max="21" width="15.7109375" customWidth="1"/>
    <col min="22" max="22" width="10.7109375" customWidth="1"/>
    <col min="23" max="23" width="12.7109375" customWidth="1"/>
    <col min="24" max="25" width="12.85546875" customWidth="1"/>
    <col min="26" max="26" width="14" customWidth="1"/>
    <col min="27" max="31" width="15.7109375" customWidth="1"/>
    <col min="32" max="32" width="12.7109375" customWidth="1"/>
    <col min="33" max="34" width="15.7109375" customWidth="1"/>
    <col min="36" max="36" width="24.85546875" bestFit="1" customWidth="1"/>
  </cols>
  <sheetData>
    <row r="2" spans="1:38">
      <c r="A2" s="47"/>
      <c r="B2" s="47"/>
      <c r="D2" s="47"/>
      <c r="J2" s="47"/>
      <c r="V2" s="47"/>
      <c r="X2" s="47"/>
      <c r="Y2" s="47"/>
      <c r="AA2" s="47"/>
      <c r="AB2" s="47"/>
      <c r="AC2" s="47"/>
      <c r="AE2" s="47"/>
      <c r="AI2" s="47"/>
    </row>
    <row r="3" spans="1:38" ht="60">
      <c r="A3" s="32" t="s">
        <v>0</v>
      </c>
      <c r="B3" s="32" t="s">
        <v>1</v>
      </c>
      <c r="C3" s="32" t="s">
        <v>2</v>
      </c>
      <c r="D3" s="32" t="s">
        <v>3</v>
      </c>
      <c r="E3" s="32" t="s">
        <v>4</v>
      </c>
      <c r="F3" s="32" t="s">
        <v>5</v>
      </c>
      <c r="G3" s="33" t="s">
        <v>6</v>
      </c>
      <c r="H3" s="33" t="s">
        <v>7</v>
      </c>
      <c r="I3" s="33" t="s">
        <v>8</v>
      </c>
      <c r="J3" s="32" t="s">
        <v>9</v>
      </c>
      <c r="K3" s="34" t="s">
        <v>10</v>
      </c>
      <c r="L3" s="32" t="s">
        <v>11</v>
      </c>
      <c r="M3" s="32" t="s">
        <v>12</v>
      </c>
      <c r="N3" s="37" t="s">
        <v>13</v>
      </c>
      <c r="O3" s="36" t="s">
        <v>14</v>
      </c>
      <c r="P3" s="33" t="s">
        <v>15</v>
      </c>
      <c r="Q3" s="33" t="s">
        <v>16</v>
      </c>
      <c r="R3" s="33" t="s">
        <v>17</v>
      </c>
      <c r="S3" s="33" t="s">
        <v>18</v>
      </c>
      <c r="T3" s="33" t="s">
        <v>19</v>
      </c>
      <c r="U3" s="33" t="s">
        <v>20</v>
      </c>
      <c r="V3" s="38" t="s">
        <v>21</v>
      </c>
      <c r="W3" s="39" t="s">
        <v>22</v>
      </c>
      <c r="X3" s="39" t="s">
        <v>23</v>
      </c>
      <c r="Y3" s="39" t="s">
        <v>24</v>
      </c>
      <c r="Z3" s="39" t="s">
        <v>25</v>
      </c>
      <c r="AA3" s="40" t="s">
        <v>26</v>
      </c>
      <c r="AB3" s="40" t="s">
        <v>27</v>
      </c>
      <c r="AC3" s="40" t="s">
        <v>28</v>
      </c>
      <c r="AD3" s="40" t="s">
        <v>29</v>
      </c>
      <c r="AE3" s="40" t="s">
        <v>30</v>
      </c>
      <c r="AF3" s="39" t="s">
        <v>31</v>
      </c>
      <c r="AG3" s="39" t="s">
        <v>32</v>
      </c>
      <c r="AH3" s="39" t="s">
        <v>33</v>
      </c>
      <c r="AI3" s="39" t="s">
        <v>34</v>
      </c>
      <c r="AJ3" s="41" t="s">
        <v>35</v>
      </c>
    </row>
    <row r="4" spans="1:38">
      <c r="A4" s="15" t="s">
        <v>36</v>
      </c>
      <c r="B4" s="15" t="s">
        <v>37</v>
      </c>
      <c r="C4" s="16">
        <v>60914</v>
      </c>
      <c r="D4" s="15" t="s">
        <v>38</v>
      </c>
      <c r="E4" s="15" t="s">
        <v>39</v>
      </c>
      <c r="F4" s="15" t="s">
        <v>40</v>
      </c>
      <c r="G4" s="26">
        <v>42695</v>
      </c>
      <c r="H4" s="26">
        <v>42891</v>
      </c>
      <c r="I4" s="26">
        <v>44560</v>
      </c>
      <c r="J4" s="16">
        <v>48</v>
      </c>
      <c r="K4" s="35">
        <v>208463</v>
      </c>
      <c r="L4" s="15" t="s">
        <v>13</v>
      </c>
      <c r="M4" s="42">
        <v>11.462999999999999</v>
      </c>
      <c r="N4" s="42">
        <f>M4</f>
        <v>11.462999999999999</v>
      </c>
      <c r="O4" s="42"/>
      <c r="P4" s="42"/>
      <c r="Q4" s="42"/>
      <c r="R4" s="42"/>
      <c r="S4" s="42"/>
      <c r="T4" s="42"/>
      <c r="U4" s="42"/>
      <c r="V4" s="15">
        <v>0</v>
      </c>
      <c r="W4" s="15">
        <f>COUNT(N4:U4)</f>
        <v>1</v>
      </c>
      <c r="X4" s="15">
        <v>0</v>
      </c>
      <c r="Y4" s="15"/>
      <c r="Z4" s="42">
        <f>IF(AND(L4=$O$3,W4=1),O4,MIN(N4,P4,Q4,R4,S4,T4,U4))</f>
        <v>11.462999999999999</v>
      </c>
      <c r="AA4" s="44">
        <f>$M$4</f>
        <v>11.462999999999999</v>
      </c>
      <c r="AB4" s="45">
        <f>Z4/AA4</f>
        <v>1</v>
      </c>
      <c r="AC4" s="45">
        <f>M4/AA4</f>
        <v>1</v>
      </c>
      <c r="AD4" s="44">
        <f>M4</f>
        <v>11.462999999999999</v>
      </c>
      <c r="AE4" s="45">
        <f>AD4/AA4</f>
        <v>1</v>
      </c>
      <c r="AF4" s="46">
        <f>K4/12*J4</f>
        <v>833852</v>
      </c>
      <c r="AG4" s="46">
        <f>K4*M4</f>
        <v>2389611.3689999999</v>
      </c>
      <c r="AH4" s="46">
        <v>2215635</v>
      </c>
      <c r="AI4" s="45">
        <f>IF(J4&lt;12,J4/12*K4/AH4,K4/AH4)</f>
        <v>9.4087248125255291E-2</v>
      </c>
      <c r="AJ4" s="15" t="s">
        <v>41</v>
      </c>
      <c r="AK4" s="54"/>
      <c r="AL4" s="55"/>
    </row>
    <row r="5" spans="1:38">
      <c r="A5" s="15" t="s">
        <v>36</v>
      </c>
      <c r="B5" s="15" t="s">
        <v>37</v>
      </c>
      <c r="C5" s="16">
        <v>62643</v>
      </c>
      <c r="D5" s="15" t="s">
        <v>38</v>
      </c>
      <c r="E5" s="15" t="s">
        <v>42</v>
      </c>
      <c r="F5" s="15" t="s">
        <v>43</v>
      </c>
      <c r="G5" s="26">
        <v>42800</v>
      </c>
      <c r="H5" s="26">
        <v>42826</v>
      </c>
      <c r="I5" s="26">
        <v>44377</v>
      </c>
      <c r="J5" s="16">
        <v>48</v>
      </c>
      <c r="K5" s="35">
        <v>265650</v>
      </c>
      <c r="L5" s="15" t="s">
        <v>15</v>
      </c>
      <c r="M5" s="42">
        <v>2.2000000000000002</v>
      </c>
      <c r="N5" s="42">
        <v>11.462999999999999</v>
      </c>
      <c r="O5" s="42">
        <v>3.4</v>
      </c>
      <c r="P5" s="42">
        <f>M5</f>
        <v>2.2000000000000002</v>
      </c>
      <c r="Q5" s="42"/>
      <c r="R5" s="42"/>
      <c r="S5" s="42"/>
      <c r="T5" s="42"/>
      <c r="U5" s="42"/>
      <c r="V5" s="15">
        <f>V4+1</f>
        <v>1</v>
      </c>
      <c r="W5" s="15">
        <f t="shared" ref="W5:W21" si="0">COUNT(N5:U5)</f>
        <v>3</v>
      </c>
      <c r="X5" s="15">
        <v>2</v>
      </c>
      <c r="Y5" s="43">
        <f>(G5-$G$5)/30</f>
        <v>0</v>
      </c>
      <c r="Z5" s="42">
        <f t="shared" ref="Z5:Z21" si="1">IF(AND(L5=$O$3,W5=1),O5,MIN(N5,P5,Q5,R5,S5,T5,U5))</f>
        <v>2.2000000000000002</v>
      </c>
      <c r="AA5" s="44">
        <f t="shared" ref="AA5:AA21" si="2">$M$4</f>
        <v>11.462999999999999</v>
      </c>
      <c r="AB5" s="45">
        <f t="shared" ref="AB5:AB21" si="3">Z5/AA5</f>
        <v>0.1919218354706447</v>
      </c>
      <c r="AC5" s="45">
        <f t="shared" ref="AC5:AC21" si="4">M5/AA5</f>
        <v>0.1919218354706447</v>
      </c>
      <c r="AD5" s="44">
        <f>M4</f>
        <v>11.462999999999999</v>
      </c>
      <c r="AE5" s="45">
        <f t="shared" ref="AE5:AE21" si="5">AD5/AA5</f>
        <v>1</v>
      </c>
      <c r="AF5" s="46">
        <f t="shared" ref="AF5:AF21" si="6">K5/12*J5</f>
        <v>1062600</v>
      </c>
      <c r="AG5" s="46">
        <f t="shared" ref="AG5:AG21" si="7">K5*M5</f>
        <v>584430</v>
      </c>
      <c r="AH5" s="46">
        <v>2215635</v>
      </c>
      <c r="AI5" s="45">
        <f t="shared" ref="AI5:AI21" si="8">IF(J5&lt;12,J5/12*K5/AH5,K5/AH5)</f>
        <v>0.11989790737192724</v>
      </c>
      <c r="AJ5" s="15"/>
      <c r="AK5" s="54"/>
      <c r="AL5" s="55"/>
    </row>
    <row r="6" spans="1:38">
      <c r="A6" s="15" t="s">
        <v>36</v>
      </c>
      <c r="B6" s="15" t="s">
        <v>37</v>
      </c>
      <c r="C6" s="16">
        <v>62910</v>
      </c>
      <c r="D6" s="15" t="s">
        <v>38</v>
      </c>
      <c r="E6" s="15" t="s">
        <v>44</v>
      </c>
      <c r="F6" s="15" t="s">
        <v>45</v>
      </c>
      <c r="G6" s="26">
        <v>42845</v>
      </c>
      <c r="H6" s="26">
        <v>42891</v>
      </c>
      <c r="I6" s="26">
        <v>44352</v>
      </c>
      <c r="J6" s="16">
        <v>48</v>
      </c>
      <c r="K6" s="35">
        <v>226260</v>
      </c>
      <c r="L6" s="15" t="s">
        <v>15</v>
      </c>
      <c r="M6" s="42">
        <v>2.2000000000000002</v>
      </c>
      <c r="N6" s="42">
        <v>3.194</v>
      </c>
      <c r="O6" s="42">
        <v>0</v>
      </c>
      <c r="P6" s="42">
        <f>M6</f>
        <v>2.2000000000000002</v>
      </c>
      <c r="Q6" s="42"/>
      <c r="R6" s="42"/>
      <c r="S6" s="42"/>
      <c r="T6" s="42"/>
      <c r="U6" s="42"/>
      <c r="V6" s="15">
        <f t="shared" ref="V6:V21" si="9">V5+1</f>
        <v>2</v>
      </c>
      <c r="W6" s="15">
        <f t="shared" si="0"/>
        <v>3</v>
      </c>
      <c r="X6" s="15">
        <v>2</v>
      </c>
      <c r="Y6" s="43">
        <f t="shared" ref="Y6:Y21" si="10">(G6-$G$5)/30</f>
        <v>1.5</v>
      </c>
      <c r="Z6" s="42">
        <f t="shared" si="1"/>
        <v>2.2000000000000002</v>
      </c>
      <c r="AA6" s="44">
        <f t="shared" si="2"/>
        <v>11.462999999999999</v>
      </c>
      <c r="AB6" s="45">
        <f t="shared" si="3"/>
        <v>0.1919218354706447</v>
      </c>
      <c r="AC6" s="45">
        <f t="shared" si="4"/>
        <v>0.1919218354706447</v>
      </c>
      <c r="AD6" s="44">
        <f t="shared" ref="AD6:AD21" si="11">M5</f>
        <v>2.2000000000000002</v>
      </c>
      <c r="AE6" s="45">
        <f t="shared" si="5"/>
        <v>0.1919218354706447</v>
      </c>
      <c r="AF6" s="46">
        <f t="shared" si="6"/>
        <v>905040</v>
      </c>
      <c r="AG6" s="46">
        <f t="shared" si="7"/>
        <v>497772.00000000006</v>
      </c>
      <c r="AH6" s="46">
        <v>2215635</v>
      </c>
      <c r="AI6" s="45">
        <f t="shared" si="8"/>
        <v>0.10211970834546304</v>
      </c>
      <c r="AJ6" s="15"/>
      <c r="AK6" s="54"/>
      <c r="AL6" s="55"/>
    </row>
    <row r="7" spans="1:38">
      <c r="A7" s="15" t="s">
        <v>36</v>
      </c>
      <c r="B7" s="15" t="s">
        <v>37</v>
      </c>
      <c r="C7" s="16">
        <v>64692</v>
      </c>
      <c r="D7" s="15" t="s">
        <v>38</v>
      </c>
      <c r="E7" s="15" t="s">
        <v>46</v>
      </c>
      <c r="F7" s="15" t="s">
        <v>47</v>
      </c>
      <c r="G7" s="26">
        <v>42914</v>
      </c>
      <c r="H7" s="26">
        <v>43124</v>
      </c>
      <c r="I7" s="26">
        <v>44401</v>
      </c>
      <c r="J7" s="16">
        <v>36</v>
      </c>
      <c r="K7" s="35">
        <v>99920</v>
      </c>
      <c r="L7" s="15" t="s">
        <v>14</v>
      </c>
      <c r="M7" s="42">
        <v>1.65</v>
      </c>
      <c r="N7" s="42">
        <v>3.34</v>
      </c>
      <c r="O7" s="42">
        <f>M7</f>
        <v>1.65</v>
      </c>
      <c r="P7" s="42">
        <v>3</v>
      </c>
      <c r="Q7" s="42">
        <v>1.95</v>
      </c>
      <c r="R7" s="42"/>
      <c r="S7" s="42"/>
      <c r="T7" s="42"/>
      <c r="U7" s="42"/>
      <c r="V7" s="15">
        <f t="shared" si="9"/>
        <v>3</v>
      </c>
      <c r="W7" s="15">
        <f t="shared" si="0"/>
        <v>4</v>
      </c>
      <c r="X7" s="15">
        <v>3</v>
      </c>
      <c r="Y7" s="43">
        <f t="shared" si="10"/>
        <v>3.8</v>
      </c>
      <c r="Z7" s="42">
        <f t="shared" si="1"/>
        <v>1.95</v>
      </c>
      <c r="AA7" s="44">
        <f t="shared" si="2"/>
        <v>11.462999999999999</v>
      </c>
      <c r="AB7" s="45">
        <f t="shared" si="3"/>
        <v>0.17011253598534415</v>
      </c>
      <c r="AC7" s="45">
        <f t="shared" si="4"/>
        <v>0.14394137660298351</v>
      </c>
      <c r="AD7" s="44">
        <f t="shared" si="11"/>
        <v>2.2000000000000002</v>
      </c>
      <c r="AE7" s="45">
        <f t="shared" si="5"/>
        <v>0.1919218354706447</v>
      </c>
      <c r="AF7" s="46">
        <f t="shared" si="6"/>
        <v>299760</v>
      </c>
      <c r="AG7" s="46">
        <f t="shared" si="7"/>
        <v>164868</v>
      </c>
      <c r="AH7" s="46">
        <v>2215635</v>
      </c>
      <c r="AI7" s="45">
        <f t="shared" si="8"/>
        <v>4.5097680800312324E-2</v>
      </c>
      <c r="AJ7" s="15"/>
      <c r="AK7" s="54"/>
      <c r="AL7" s="55"/>
    </row>
    <row r="8" spans="1:38">
      <c r="A8" s="15" t="s">
        <v>36</v>
      </c>
      <c r="B8" s="15" t="s">
        <v>37</v>
      </c>
      <c r="C8" s="16">
        <v>67051</v>
      </c>
      <c r="D8" s="15" t="s">
        <v>38</v>
      </c>
      <c r="E8" s="15" t="s">
        <v>48</v>
      </c>
      <c r="F8" s="15" t="s">
        <v>49</v>
      </c>
      <c r="G8" s="26">
        <v>43054</v>
      </c>
      <c r="H8" s="26">
        <v>43221</v>
      </c>
      <c r="I8" s="26">
        <v>44317</v>
      </c>
      <c r="J8" s="16">
        <v>36</v>
      </c>
      <c r="K8" s="35">
        <v>234080</v>
      </c>
      <c r="L8" s="15" t="s">
        <v>14</v>
      </c>
      <c r="M8" s="42">
        <v>0.86</v>
      </c>
      <c r="N8" s="42">
        <v>0.94679999999999997</v>
      </c>
      <c r="O8" s="42">
        <f>M8</f>
        <v>0.86</v>
      </c>
      <c r="P8" s="42">
        <v>2.19</v>
      </c>
      <c r="Q8" s="42">
        <v>1.06</v>
      </c>
      <c r="R8" s="42">
        <v>2.11</v>
      </c>
      <c r="S8" s="42"/>
      <c r="T8" s="42"/>
      <c r="U8" s="42"/>
      <c r="V8" s="15">
        <f t="shared" si="9"/>
        <v>4</v>
      </c>
      <c r="W8" s="15">
        <f t="shared" si="0"/>
        <v>5</v>
      </c>
      <c r="X8" s="15">
        <v>4</v>
      </c>
      <c r="Y8" s="43">
        <f t="shared" si="10"/>
        <v>8.4666666666666668</v>
      </c>
      <c r="Z8" s="42">
        <f t="shared" si="1"/>
        <v>0.94679999999999997</v>
      </c>
      <c r="AA8" s="44">
        <f t="shared" si="2"/>
        <v>11.462999999999999</v>
      </c>
      <c r="AB8" s="45">
        <f t="shared" si="3"/>
        <v>8.2596179010730172E-2</v>
      </c>
      <c r="AC8" s="45">
        <f t="shared" si="4"/>
        <v>7.5023990229433832E-2</v>
      </c>
      <c r="AD8" s="44">
        <f t="shared" si="11"/>
        <v>1.65</v>
      </c>
      <c r="AE8" s="45">
        <f t="shared" si="5"/>
        <v>0.14394137660298351</v>
      </c>
      <c r="AF8" s="46">
        <f t="shared" si="6"/>
        <v>702240</v>
      </c>
      <c r="AG8" s="46">
        <f t="shared" si="7"/>
        <v>201308.79999999999</v>
      </c>
      <c r="AH8" s="46">
        <v>2215635</v>
      </c>
      <c r="AI8" s="45">
        <f t="shared" si="8"/>
        <v>0.10564917055381415</v>
      </c>
      <c r="AJ8" s="15"/>
      <c r="AK8" s="54"/>
      <c r="AL8" s="55"/>
    </row>
    <row r="9" spans="1:38">
      <c r="A9" s="15" t="s">
        <v>36</v>
      </c>
      <c r="B9" s="15" t="s">
        <v>37</v>
      </c>
      <c r="C9" s="16">
        <v>67404</v>
      </c>
      <c r="D9" s="15" t="s">
        <v>38</v>
      </c>
      <c r="E9" s="15" t="s">
        <v>50</v>
      </c>
      <c r="F9" s="15" t="s">
        <v>51</v>
      </c>
      <c r="G9" s="26">
        <v>43082</v>
      </c>
      <c r="H9" s="26">
        <v>43200</v>
      </c>
      <c r="I9" s="26">
        <v>44661</v>
      </c>
      <c r="J9" s="16">
        <v>48</v>
      </c>
      <c r="K9" s="35">
        <v>25460</v>
      </c>
      <c r="L9" s="15" t="s">
        <v>13</v>
      </c>
      <c r="M9" s="42">
        <v>0.98499999999999999</v>
      </c>
      <c r="N9" s="42">
        <f>M9</f>
        <v>0.98499999999999999</v>
      </c>
      <c r="O9" s="42"/>
      <c r="P9" s="42">
        <v>1.1000000000000001</v>
      </c>
      <c r="Q9" s="42">
        <v>1.04</v>
      </c>
      <c r="R9" s="42">
        <v>2</v>
      </c>
      <c r="S9" s="42"/>
      <c r="T9" s="42"/>
      <c r="U9" s="42"/>
      <c r="V9" s="15">
        <f t="shared" si="9"/>
        <v>5</v>
      </c>
      <c r="W9" s="15">
        <f t="shared" si="0"/>
        <v>4</v>
      </c>
      <c r="X9" s="15">
        <v>4</v>
      </c>
      <c r="Y9" s="43">
        <f t="shared" si="10"/>
        <v>9.4</v>
      </c>
      <c r="Z9" s="42">
        <f t="shared" si="1"/>
        <v>0.98499999999999999</v>
      </c>
      <c r="AA9" s="44">
        <f t="shared" si="2"/>
        <v>11.462999999999999</v>
      </c>
      <c r="AB9" s="45">
        <f t="shared" si="3"/>
        <v>8.5928639972084095E-2</v>
      </c>
      <c r="AC9" s="45">
        <f t="shared" si="4"/>
        <v>8.5928639972084095E-2</v>
      </c>
      <c r="AD9" s="44">
        <f t="shared" si="11"/>
        <v>0.86</v>
      </c>
      <c r="AE9" s="45">
        <f t="shared" si="5"/>
        <v>7.5023990229433832E-2</v>
      </c>
      <c r="AF9" s="46">
        <f t="shared" si="6"/>
        <v>101840</v>
      </c>
      <c r="AG9" s="46">
        <f t="shared" si="7"/>
        <v>25078.1</v>
      </c>
      <c r="AH9" s="46">
        <v>2215635</v>
      </c>
      <c r="AI9" s="45">
        <f t="shared" si="8"/>
        <v>1.1491062381664851E-2</v>
      </c>
      <c r="AJ9" s="15"/>
      <c r="AK9" s="54"/>
      <c r="AL9" s="55"/>
    </row>
    <row r="10" spans="1:38">
      <c r="A10" s="15" t="s">
        <v>36</v>
      </c>
      <c r="B10" s="15" t="s">
        <v>37</v>
      </c>
      <c r="C10" s="16">
        <v>68091</v>
      </c>
      <c r="D10" s="15" t="s">
        <v>38</v>
      </c>
      <c r="E10" s="15" t="s">
        <v>39</v>
      </c>
      <c r="F10" s="15" t="s">
        <v>40</v>
      </c>
      <c r="G10" s="26">
        <v>43125</v>
      </c>
      <c r="H10" s="26">
        <v>43220</v>
      </c>
      <c r="I10" s="26">
        <v>44681</v>
      </c>
      <c r="J10" s="16">
        <v>42</v>
      </c>
      <c r="K10" s="35">
        <v>209600</v>
      </c>
      <c r="L10" s="15" t="s">
        <v>14</v>
      </c>
      <c r="M10" s="42">
        <v>0.88</v>
      </c>
      <c r="N10" s="42">
        <v>2.0299999999999998</v>
      </c>
      <c r="O10" s="42">
        <f>M10</f>
        <v>0.88</v>
      </c>
      <c r="P10" s="42">
        <v>1.1000000000000001</v>
      </c>
      <c r="Q10" s="42">
        <v>1.04</v>
      </c>
      <c r="R10" s="42">
        <v>2</v>
      </c>
      <c r="S10" s="42"/>
      <c r="T10" s="42"/>
      <c r="U10" s="42"/>
      <c r="V10" s="15">
        <f t="shared" si="9"/>
        <v>6</v>
      </c>
      <c r="W10" s="15">
        <f t="shared" si="0"/>
        <v>5</v>
      </c>
      <c r="X10" s="15">
        <v>4</v>
      </c>
      <c r="Y10" s="43">
        <f t="shared" si="10"/>
        <v>10.833333333333334</v>
      </c>
      <c r="Z10" s="42">
        <f t="shared" si="1"/>
        <v>1.04</v>
      </c>
      <c r="AA10" s="44">
        <f t="shared" si="2"/>
        <v>11.462999999999999</v>
      </c>
      <c r="AB10" s="45">
        <f t="shared" si="3"/>
        <v>9.0726685858850228E-2</v>
      </c>
      <c r="AC10" s="45">
        <f t="shared" si="4"/>
        <v>7.6768734188257873E-2</v>
      </c>
      <c r="AD10" s="44">
        <f t="shared" si="11"/>
        <v>0.98499999999999999</v>
      </c>
      <c r="AE10" s="45">
        <f t="shared" si="5"/>
        <v>8.5928639972084095E-2</v>
      </c>
      <c r="AF10" s="46">
        <f t="shared" si="6"/>
        <v>733600</v>
      </c>
      <c r="AG10" s="46">
        <f t="shared" si="7"/>
        <v>184448</v>
      </c>
      <c r="AH10" s="46">
        <v>2215635</v>
      </c>
      <c r="AI10" s="45">
        <f t="shared" si="8"/>
        <v>9.460041929288894E-2</v>
      </c>
      <c r="AJ10" s="15"/>
      <c r="AK10" s="54"/>
      <c r="AL10" s="55"/>
    </row>
    <row r="11" spans="1:38">
      <c r="A11" s="15" t="s">
        <v>36</v>
      </c>
      <c r="B11" s="15" t="s">
        <v>37</v>
      </c>
      <c r="C11" s="16">
        <v>70870</v>
      </c>
      <c r="D11" s="15" t="s">
        <v>38</v>
      </c>
      <c r="E11" s="15" t="s">
        <v>52</v>
      </c>
      <c r="F11" s="15" t="s">
        <v>53</v>
      </c>
      <c r="G11" s="26">
        <v>43278</v>
      </c>
      <c r="H11" s="26">
        <v>43488</v>
      </c>
      <c r="I11" s="26">
        <v>44949</v>
      </c>
      <c r="J11" s="16">
        <v>48</v>
      </c>
      <c r="K11" s="35">
        <v>14310</v>
      </c>
      <c r="L11" s="15" t="s">
        <v>13</v>
      </c>
      <c r="M11" s="42">
        <v>0.93</v>
      </c>
      <c r="N11" s="42">
        <f>M11</f>
        <v>0.93</v>
      </c>
      <c r="O11" s="42">
        <v>0.95</v>
      </c>
      <c r="P11" s="42">
        <v>1.1000000000000001</v>
      </c>
      <c r="Q11" s="42">
        <v>0.98</v>
      </c>
      <c r="R11" s="42">
        <v>1.8149999999999999</v>
      </c>
      <c r="S11" s="42">
        <v>1.94859</v>
      </c>
      <c r="T11" s="42"/>
      <c r="U11" s="42"/>
      <c r="V11" s="15">
        <f t="shared" si="9"/>
        <v>7</v>
      </c>
      <c r="W11" s="15">
        <f t="shared" si="0"/>
        <v>6</v>
      </c>
      <c r="X11" s="15">
        <v>5</v>
      </c>
      <c r="Y11" s="43">
        <f t="shared" si="10"/>
        <v>15.933333333333334</v>
      </c>
      <c r="Z11" s="42">
        <f t="shared" si="1"/>
        <v>0.93</v>
      </c>
      <c r="AA11" s="44">
        <f t="shared" si="2"/>
        <v>11.462999999999999</v>
      </c>
      <c r="AB11" s="45">
        <f t="shared" si="3"/>
        <v>8.1130594085317989E-2</v>
      </c>
      <c r="AC11" s="45">
        <f t="shared" si="4"/>
        <v>8.1130594085317989E-2</v>
      </c>
      <c r="AD11" s="44">
        <f t="shared" si="11"/>
        <v>0.88</v>
      </c>
      <c r="AE11" s="45">
        <f t="shared" si="5"/>
        <v>7.6768734188257873E-2</v>
      </c>
      <c r="AF11" s="46">
        <f t="shared" si="6"/>
        <v>57240</v>
      </c>
      <c r="AG11" s="46">
        <f t="shared" si="7"/>
        <v>13308.300000000001</v>
      </c>
      <c r="AH11" s="46">
        <v>2215635</v>
      </c>
      <c r="AI11" s="45">
        <f t="shared" si="8"/>
        <v>6.4586450385555379E-3</v>
      </c>
      <c r="AJ11" s="15"/>
      <c r="AK11" s="54"/>
      <c r="AL11" s="55"/>
    </row>
    <row r="12" spans="1:38">
      <c r="A12" s="15" t="s">
        <v>36</v>
      </c>
      <c r="B12" s="15" t="s">
        <v>37</v>
      </c>
      <c r="C12" s="16">
        <v>70900</v>
      </c>
      <c r="D12" s="15" t="s">
        <v>54</v>
      </c>
      <c r="E12" s="15" t="s">
        <v>55</v>
      </c>
      <c r="F12" s="15" t="s">
        <v>56</v>
      </c>
      <c r="G12" s="26">
        <v>43285</v>
      </c>
      <c r="H12" s="26">
        <v>43419</v>
      </c>
      <c r="I12" s="26">
        <v>44515</v>
      </c>
      <c r="J12" s="16">
        <v>36</v>
      </c>
      <c r="K12" s="35">
        <v>45000</v>
      </c>
      <c r="L12" s="15" t="s">
        <v>13</v>
      </c>
      <c r="M12" s="42">
        <v>0.8</v>
      </c>
      <c r="N12" s="42">
        <f>M12</f>
        <v>0.8</v>
      </c>
      <c r="O12" s="42">
        <v>1.1499999999999999</v>
      </c>
      <c r="P12" s="42">
        <v>1.1000000000000001</v>
      </c>
      <c r="Q12" s="42">
        <v>0.98</v>
      </c>
      <c r="R12" s="42">
        <v>1.27</v>
      </c>
      <c r="S12" s="42"/>
      <c r="T12" s="42"/>
      <c r="U12" s="42"/>
      <c r="V12" s="15">
        <f t="shared" si="9"/>
        <v>8</v>
      </c>
      <c r="W12" s="15">
        <f t="shared" si="0"/>
        <v>5</v>
      </c>
      <c r="X12" s="15">
        <v>5</v>
      </c>
      <c r="Y12" s="43">
        <f t="shared" si="10"/>
        <v>16.166666666666668</v>
      </c>
      <c r="Z12" s="42">
        <f t="shared" si="1"/>
        <v>0.8</v>
      </c>
      <c r="AA12" s="44">
        <f t="shared" si="2"/>
        <v>11.462999999999999</v>
      </c>
      <c r="AB12" s="45">
        <f t="shared" si="3"/>
        <v>6.9789758352961709E-2</v>
      </c>
      <c r="AC12" s="45">
        <f t="shared" si="4"/>
        <v>6.9789758352961709E-2</v>
      </c>
      <c r="AD12" s="44">
        <f t="shared" si="11"/>
        <v>0.93</v>
      </c>
      <c r="AE12" s="45">
        <f t="shared" si="5"/>
        <v>8.1130594085317989E-2</v>
      </c>
      <c r="AF12" s="46">
        <f t="shared" si="6"/>
        <v>135000</v>
      </c>
      <c r="AG12" s="46">
        <f t="shared" si="7"/>
        <v>36000</v>
      </c>
      <c r="AH12" s="46">
        <v>2215635</v>
      </c>
      <c r="AI12" s="45">
        <f t="shared" si="8"/>
        <v>2.0310204523759555E-2</v>
      </c>
      <c r="AJ12" s="15"/>
      <c r="AK12" s="54"/>
      <c r="AL12" s="55"/>
    </row>
    <row r="13" spans="1:38">
      <c r="A13" s="15" t="s">
        <v>36</v>
      </c>
      <c r="B13" s="15" t="s">
        <v>37</v>
      </c>
      <c r="C13" s="16">
        <v>71890</v>
      </c>
      <c r="D13" s="15" t="s">
        <v>38</v>
      </c>
      <c r="E13" s="15" t="s">
        <v>57</v>
      </c>
      <c r="F13" s="15" t="s">
        <v>58</v>
      </c>
      <c r="G13" s="26">
        <v>43298</v>
      </c>
      <c r="H13" s="26">
        <v>43383</v>
      </c>
      <c r="I13" s="26">
        <v>44296</v>
      </c>
      <c r="J13" s="16">
        <v>30</v>
      </c>
      <c r="K13" s="35">
        <v>104800</v>
      </c>
      <c r="L13" s="15" t="s">
        <v>13</v>
      </c>
      <c r="M13" s="42">
        <v>0.93799999999999994</v>
      </c>
      <c r="N13" s="42">
        <f>M13</f>
        <v>0.93799999999999994</v>
      </c>
      <c r="O13" s="42">
        <v>0.98</v>
      </c>
      <c r="P13" s="42"/>
      <c r="Q13" s="42">
        <v>0.96</v>
      </c>
      <c r="R13" s="42"/>
      <c r="S13" s="42"/>
      <c r="T13" s="42"/>
      <c r="U13" s="42"/>
      <c r="V13" s="15">
        <f t="shared" si="9"/>
        <v>9</v>
      </c>
      <c r="W13" s="15">
        <f t="shared" si="0"/>
        <v>3</v>
      </c>
      <c r="X13" s="15">
        <v>5</v>
      </c>
      <c r="Y13" s="43">
        <f t="shared" si="10"/>
        <v>16.600000000000001</v>
      </c>
      <c r="Z13" s="42">
        <f t="shared" si="1"/>
        <v>0.93799999999999994</v>
      </c>
      <c r="AA13" s="44">
        <f t="shared" si="2"/>
        <v>11.462999999999999</v>
      </c>
      <c r="AB13" s="45">
        <f t="shared" si="3"/>
        <v>8.1828491668847592E-2</v>
      </c>
      <c r="AC13" s="45">
        <f t="shared" si="4"/>
        <v>8.1828491668847592E-2</v>
      </c>
      <c r="AD13" s="44">
        <f t="shared" si="11"/>
        <v>0.8</v>
      </c>
      <c r="AE13" s="45">
        <f t="shared" si="5"/>
        <v>6.9789758352961709E-2</v>
      </c>
      <c r="AF13" s="46">
        <f t="shared" si="6"/>
        <v>262000.00000000003</v>
      </c>
      <c r="AG13" s="46">
        <f t="shared" si="7"/>
        <v>98302.399999999994</v>
      </c>
      <c r="AH13" s="46">
        <v>2215635</v>
      </c>
      <c r="AI13" s="45">
        <f t="shared" si="8"/>
        <v>4.730020964644447E-2</v>
      </c>
      <c r="AJ13" s="15"/>
      <c r="AK13" s="54"/>
      <c r="AL13" s="55"/>
    </row>
    <row r="14" spans="1:38">
      <c r="A14" s="15" t="s">
        <v>36</v>
      </c>
      <c r="B14" s="15" t="s">
        <v>37</v>
      </c>
      <c r="C14" s="16">
        <v>74397</v>
      </c>
      <c r="D14" s="15" t="s">
        <v>38</v>
      </c>
      <c r="E14" s="15" t="s">
        <v>59</v>
      </c>
      <c r="F14" s="15" t="s">
        <v>60</v>
      </c>
      <c r="G14" s="26">
        <v>43537</v>
      </c>
      <c r="H14" s="26">
        <v>43648</v>
      </c>
      <c r="I14" s="26">
        <v>44927</v>
      </c>
      <c r="J14" s="16">
        <v>36</v>
      </c>
      <c r="K14" s="35">
        <v>718250</v>
      </c>
      <c r="L14" s="15" t="s">
        <v>13</v>
      </c>
      <c r="M14" s="42">
        <v>0.64676</v>
      </c>
      <c r="N14" s="42">
        <f>M14</f>
        <v>0.64676</v>
      </c>
      <c r="O14" s="42">
        <v>0.73</v>
      </c>
      <c r="P14" s="42">
        <v>0.9</v>
      </c>
      <c r="Q14" s="42"/>
      <c r="R14" s="42"/>
      <c r="S14" s="42"/>
      <c r="T14" s="42"/>
      <c r="U14" s="42"/>
      <c r="V14" s="15">
        <f t="shared" si="9"/>
        <v>10</v>
      </c>
      <c r="W14" s="15">
        <f t="shared" si="0"/>
        <v>3</v>
      </c>
      <c r="X14" s="15">
        <v>5</v>
      </c>
      <c r="Y14" s="43">
        <f t="shared" si="10"/>
        <v>24.566666666666666</v>
      </c>
      <c r="Z14" s="42">
        <f t="shared" si="1"/>
        <v>0.64676</v>
      </c>
      <c r="AA14" s="44">
        <f t="shared" si="2"/>
        <v>11.462999999999999</v>
      </c>
      <c r="AB14" s="45">
        <f t="shared" si="3"/>
        <v>5.6421530140451891E-2</v>
      </c>
      <c r="AC14" s="45">
        <f t="shared" si="4"/>
        <v>5.6421530140451891E-2</v>
      </c>
      <c r="AD14" s="44">
        <f t="shared" si="11"/>
        <v>0.93799999999999994</v>
      </c>
      <c r="AE14" s="45">
        <f t="shared" si="5"/>
        <v>8.1828491668847592E-2</v>
      </c>
      <c r="AF14" s="46">
        <f t="shared" si="6"/>
        <v>2154750</v>
      </c>
      <c r="AG14" s="46">
        <f t="shared" si="7"/>
        <v>464535.37</v>
      </c>
      <c r="AH14" s="46">
        <v>2215635</v>
      </c>
      <c r="AI14" s="45">
        <f t="shared" si="8"/>
        <v>0.32417343109311775</v>
      </c>
      <c r="AJ14" s="15"/>
      <c r="AK14" s="54"/>
      <c r="AL14" s="55"/>
    </row>
    <row r="15" spans="1:38">
      <c r="A15" s="15" t="s">
        <v>36</v>
      </c>
      <c r="B15" s="15" t="s">
        <v>37</v>
      </c>
      <c r="C15" s="16">
        <v>78730</v>
      </c>
      <c r="D15" s="15" t="s">
        <v>38</v>
      </c>
      <c r="E15" s="15" t="s">
        <v>61</v>
      </c>
      <c r="F15" s="15" t="s">
        <v>62</v>
      </c>
      <c r="G15" s="26">
        <v>43755</v>
      </c>
      <c r="H15" s="26">
        <v>44047</v>
      </c>
      <c r="I15" s="26">
        <v>45141</v>
      </c>
      <c r="J15" s="16">
        <v>36</v>
      </c>
      <c r="K15" s="35">
        <v>5400</v>
      </c>
      <c r="L15" s="15" t="s">
        <v>14</v>
      </c>
      <c r="M15" s="42">
        <v>0.75</v>
      </c>
      <c r="N15" s="42">
        <v>0.84887999999999997</v>
      </c>
      <c r="O15" s="42">
        <f>M15</f>
        <v>0.75</v>
      </c>
      <c r="P15" s="42">
        <v>1.0069300000000001</v>
      </c>
      <c r="Q15" s="42"/>
      <c r="R15" s="42">
        <v>1.2490000000000001</v>
      </c>
      <c r="S15" s="42"/>
      <c r="T15" s="42"/>
      <c r="U15" s="42"/>
      <c r="V15" s="15">
        <f t="shared" si="9"/>
        <v>11</v>
      </c>
      <c r="W15" s="15">
        <f t="shared" si="0"/>
        <v>4</v>
      </c>
      <c r="X15" s="15">
        <v>5</v>
      </c>
      <c r="Y15" s="43">
        <f t="shared" si="10"/>
        <v>31.833333333333332</v>
      </c>
      <c r="Z15" s="42">
        <f t="shared" si="1"/>
        <v>0.84887999999999997</v>
      </c>
      <c r="AA15" s="44">
        <f t="shared" si="2"/>
        <v>11.462999999999999</v>
      </c>
      <c r="AB15" s="45">
        <f t="shared" si="3"/>
        <v>7.4053912588327664E-2</v>
      </c>
      <c r="AC15" s="45">
        <f t="shared" si="4"/>
        <v>6.5427898455901606E-2</v>
      </c>
      <c r="AD15" s="44">
        <f t="shared" si="11"/>
        <v>0.64676</v>
      </c>
      <c r="AE15" s="45">
        <f t="shared" si="5"/>
        <v>5.6421530140451891E-2</v>
      </c>
      <c r="AF15" s="46">
        <f t="shared" si="6"/>
        <v>16200</v>
      </c>
      <c r="AG15" s="46">
        <f t="shared" si="7"/>
        <v>4050</v>
      </c>
      <c r="AH15" s="46">
        <v>2215635</v>
      </c>
      <c r="AI15" s="45">
        <f t="shared" si="8"/>
        <v>2.4372245428511464E-3</v>
      </c>
      <c r="AJ15" s="15"/>
      <c r="AK15" s="54"/>
      <c r="AL15" s="55"/>
    </row>
    <row r="16" spans="1:38">
      <c r="A16" s="15" t="s">
        <v>36</v>
      </c>
      <c r="B16" s="15" t="s">
        <v>37</v>
      </c>
      <c r="C16" s="16">
        <v>80304</v>
      </c>
      <c r="D16" s="15" t="s">
        <v>38</v>
      </c>
      <c r="E16" s="15" t="s">
        <v>63</v>
      </c>
      <c r="F16" s="15" t="s">
        <v>64</v>
      </c>
      <c r="G16" s="26">
        <v>43794</v>
      </c>
      <c r="H16" s="26">
        <v>43845</v>
      </c>
      <c r="I16" s="26">
        <v>45305</v>
      </c>
      <c r="J16" s="16">
        <v>24</v>
      </c>
      <c r="K16" s="35">
        <v>62280</v>
      </c>
      <c r="L16" s="15" t="s">
        <v>13</v>
      </c>
      <c r="M16" s="42">
        <v>0.65500000000000003</v>
      </c>
      <c r="N16" s="42">
        <f>M16</f>
        <v>0.65500000000000003</v>
      </c>
      <c r="O16" s="42">
        <v>0.66</v>
      </c>
      <c r="P16" s="42"/>
      <c r="Q16" s="42"/>
      <c r="R16" s="42"/>
      <c r="S16" s="42"/>
      <c r="T16" s="42"/>
      <c r="U16" s="42"/>
      <c r="V16" s="15">
        <f t="shared" si="9"/>
        <v>12</v>
      </c>
      <c r="W16" s="15">
        <f t="shared" si="0"/>
        <v>2</v>
      </c>
      <c r="X16" s="15">
        <v>5</v>
      </c>
      <c r="Y16" s="43">
        <f t="shared" si="10"/>
        <v>33.133333333333333</v>
      </c>
      <c r="Z16" s="42">
        <f t="shared" si="1"/>
        <v>0.65500000000000003</v>
      </c>
      <c r="AA16" s="44">
        <f t="shared" si="2"/>
        <v>11.462999999999999</v>
      </c>
      <c r="AB16" s="45">
        <f t="shared" si="3"/>
        <v>5.7140364651487398E-2</v>
      </c>
      <c r="AC16" s="45">
        <f t="shared" si="4"/>
        <v>5.7140364651487398E-2</v>
      </c>
      <c r="AD16" s="44">
        <f t="shared" si="11"/>
        <v>0.75</v>
      </c>
      <c r="AE16" s="45">
        <f t="shared" si="5"/>
        <v>6.5427898455901606E-2</v>
      </c>
      <c r="AF16" s="46">
        <f t="shared" si="6"/>
        <v>124560</v>
      </c>
      <c r="AG16" s="46">
        <f t="shared" si="7"/>
        <v>40793.4</v>
      </c>
      <c r="AH16" s="46">
        <v>2215635</v>
      </c>
      <c r="AI16" s="45">
        <f t="shared" si="8"/>
        <v>2.8109323060883224E-2</v>
      </c>
      <c r="AJ16" s="15"/>
      <c r="AK16" s="54"/>
      <c r="AL16" s="55"/>
    </row>
    <row r="17" spans="1:38">
      <c r="A17" s="15" t="s">
        <v>36</v>
      </c>
      <c r="B17" s="15" t="s">
        <v>37</v>
      </c>
      <c r="C17" s="16">
        <v>81197</v>
      </c>
      <c r="D17" s="15" t="s">
        <v>65</v>
      </c>
      <c r="E17" s="15" t="s">
        <v>66</v>
      </c>
      <c r="F17" s="15" t="s">
        <v>67</v>
      </c>
      <c r="G17" s="26">
        <v>43865</v>
      </c>
      <c r="H17" s="26">
        <v>43910</v>
      </c>
      <c r="I17" s="26">
        <v>45096</v>
      </c>
      <c r="J17" s="16">
        <v>36</v>
      </c>
      <c r="K17" s="35">
        <v>229500</v>
      </c>
      <c r="L17" s="15" t="s">
        <v>13</v>
      </c>
      <c r="M17" s="42">
        <v>0.64888000000000001</v>
      </c>
      <c r="N17" s="42">
        <f>M17</f>
        <v>0.64888000000000001</v>
      </c>
      <c r="O17" s="42"/>
      <c r="P17" s="42">
        <v>0.71560000000000001</v>
      </c>
      <c r="Q17" s="42"/>
      <c r="R17" s="42"/>
      <c r="S17" s="42"/>
      <c r="T17" s="42"/>
      <c r="U17" s="42"/>
      <c r="V17" s="15">
        <f t="shared" si="9"/>
        <v>13</v>
      </c>
      <c r="W17" s="15">
        <f t="shared" si="0"/>
        <v>2</v>
      </c>
      <c r="X17" s="15">
        <v>5</v>
      </c>
      <c r="Y17" s="43">
        <f t="shared" si="10"/>
        <v>35.5</v>
      </c>
      <c r="Z17" s="42">
        <f t="shared" si="1"/>
        <v>0.64888000000000001</v>
      </c>
      <c r="AA17" s="44">
        <f t="shared" si="2"/>
        <v>11.462999999999999</v>
      </c>
      <c r="AB17" s="45">
        <f t="shared" si="3"/>
        <v>5.660647300008724E-2</v>
      </c>
      <c r="AC17" s="45">
        <f t="shared" si="4"/>
        <v>5.660647300008724E-2</v>
      </c>
      <c r="AD17" s="44">
        <f t="shared" si="11"/>
        <v>0.65500000000000003</v>
      </c>
      <c r="AE17" s="45">
        <f t="shared" si="5"/>
        <v>5.7140364651487398E-2</v>
      </c>
      <c r="AF17" s="46">
        <f t="shared" si="6"/>
        <v>688500</v>
      </c>
      <c r="AG17" s="46">
        <f t="shared" si="7"/>
        <v>148917.96</v>
      </c>
      <c r="AH17" s="46">
        <v>2215635</v>
      </c>
      <c r="AI17" s="45">
        <f t="shared" si="8"/>
        <v>0.10358204307117373</v>
      </c>
      <c r="AJ17" s="15"/>
      <c r="AK17" s="54"/>
      <c r="AL17" s="55"/>
    </row>
    <row r="18" spans="1:38">
      <c r="A18" s="15" t="s">
        <v>36</v>
      </c>
      <c r="B18" s="15" t="s">
        <v>37</v>
      </c>
      <c r="C18" s="16">
        <v>81522</v>
      </c>
      <c r="D18" s="15" t="s">
        <v>68</v>
      </c>
      <c r="E18" s="15" t="s">
        <v>69</v>
      </c>
      <c r="F18" s="15" t="s">
        <v>70</v>
      </c>
      <c r="G18" s="26">
        <v>43908</v>
      </c>
      <c r="H18" s="26">
        <v>43978</v>
      </c>
      <c r="I18" s="26">
        <v>45438</v>
      </c>
      <c r="J18" s="16">
        <v>36</v>
      </c>
      <c r="K18" s="35">
        <v>105312</v>
      </c>
      <c r="L18" s="15" t="s">
        <v>19</v>
      </c>
      <c r="M18" s="42">
        <v>0.62</v>
      </c>
      <c r="N18" s="42">
        <v>0.8</v>
      </c>
      <c r="O18" s="42">
        <v>0.96</v>
      </c>
      <c r="P18" s="42">
        <v>0.98419999999999996</v>
      </c>
      <c r="Q18" s="42"/>
      <c r="R18" s="42"/>
      <c r="S18" s="42"/>
      <c r="T18" s="42">
        <f>M18</f>
        <v>0.62</v>
      </c>
      <c r="U18" s="42"/>
      <c r="V18" s="15">
        <f t="shared" si="9"/>
        <v>14</v>
      </c>
      <c r="W18" s="15">
        <f t="shared" si="0"/>
        <v>4</v>
      </c>
      <c r="X18" s="15">
        <v>6</v>
      </c>
      <c r="Y18" s="43">
        <f t="shared" si="10"/>
        <v>36.93333333333333</v>
      </c>
      <c r="Z18" s="42">
        <f t="shared" si="1"/>
        <v>0.62</v>
      </c>
      <c r="AA18" s="44">
        <f t="shared" si="2"/>
        <v>11.462999999999999</v>
      </c>
      <c r="AB18" s="45">
        <f t="shared" si="3"/>
        <v>5.4087062723545326E-2</v>
      </c>
      <c r="AC18" s="45">
        <f t="shared" si="4"/>
        <v>5.4087062723545326E-2</v>
      </c>
      <c r="AD18" s="44">
        <f t="shared" si="11"/>
        <v>0.64888000000000001</v>
      </c>
      <c r="AE18" s="45">
        <f t="shared" si="5"/>
        <v>5.660647300008724E-2</v>
      </c>
      <c r="AF18" s="46">
        <f t="shared" si="6"/>
        <v>315936</v>
      </c>
      <c r="AG18" s="46">
        <f t="shared" si="7"/>
        <v>65293.440000000002</v>
      </c>
      <c r="AH18" s="46">
        <v>2215635</v>
      </c>
      <c r="AI18" s="45">
        <f t="shared" si="8"/>
        <v>4.7531294640137028E-2</v>
      </c>
      <c r="AJ18" s="15"/>
      <c r="AK18" s="54"/>
      <c r="AL18" s="55"/>
    </row>
    <row r="19" spans="1:38">
      <c r="A19" s="15" t="s">
        <v>36</v>
      </c>
      <c r="B19" s="15" t="s">
        <v>37</v>
      </c>
      <c r="C19" s="16">
        <v>82514</v>
      </c>
      <c r="D19" s="15" t="s">
        <v>65</v>
      </c>
      <c r="E19" s="15" t="s">
        <v>71</v>
      </c>
      <c r="F19" s="15" t="s">
        <v>72</v>
      </c>
      <c r="G19" s="26">
        <v>43931</v>
      </c>
      <c r="H19" s="26">
        <v>43950</v>
      </c>
      <c r="I19" s="26">
        <v>44834</v>
      </c>
      <c r="J19" s="16">
        <v>24</v>
      </c>
      <c r="K19" s="35">
        <v>136540</v>
      </c>
      <c r="L19" s="15" t="s">
        <v>19</v>
      </c>
      <c r="M19" s="42">
        <v>0.62</v>
      </c>
      <c r="N19" s="42">
        <v>0.64688000000000001</v>
      </c>
      <c r="O19" s="42"/>
      <c r="P19" s="42"/>
      <c r="Q19" s="42"/>
      <c r="R19" s="42"/>
      <c r="S19" s="42"/>
      <c r="T19" s="42">
        <f>M19</f>
        <v>0.62</v>
      </c>
      <c r="U19" s="42"/>
      <c r="V19" s="15">
        <f t="shared" si="9"/>
        <v>15</v>
      </c>
      <c r="W19" s="15">
        <f t="shared" si="0"/>
        <v>2</v>
      </c>
      <c r="X19" s="15">
        <v>6</v>
      </c>
      <c r="Y19" s="43">
        <f t="shared" si="10"/>
        <v>37.700000000000003</v>
      </c>
      <c r="Z19" s="42">
        <f t="shared" si="1"/>
        <v>0.62</v>
      </c>
      <c r="AA19" s="44">
        <f t="shared" si="2"/>
        <v>11.462999999999999</v>
      </c>
      <c r="AB19" s="45">
        <f t="shared" si="3"/>
        <v>5.4087062723545326E-2</v>
      </c>
      <c r="AC19" s="45">
        <f t="shared" si="4"/>
        <v>5.4087062723545326E-2</v>
      </c>
      <c r="AD19" s="44">
        <f t="shared" si="11"/>
        <v>0.62</v>
      </c>
      <c r="AE19" s="45">
        <f t="shared" si="5"/>
        <v>5.4087062723545326E-2</v>
      </c>
      <c r="AF19" s="46">
        <f t="shared" si="6"/>
        <v>273080</v>
      </c>
      <c r="AG19" s="46">
        <f t="shared" si="7"/>
        <v>84654.8</v>
      </c>
      <c r="AH19" s="46">
        <v>2215635</v>
      </c>
      <c r="AI19" s="45">
        <f t="shared" si="8"/>
        <v>6.1625673903869548E-2</v>
      </c>
      <c r="AJ19" s="15"/>
      <c r="AK19" s="54"/>
      <c r="AL19" s="55"/>
    </row>
    <row r="20" spans="1:38">
      <c r="A20" s="15" t="s">
        <v>36</v>
      </c>
      <c r="B20" s="15" t="s">
        <v>37</v>
      </c>
      <c r="C20" s="16">
        <v>85420</v>
      </c>
      <c r="D20" s="15" t="s">
        <v>38</v>
      </c>
      <c r="E20" s="15" t="s">
        <v>73</v>
      </c>
      <c r="F20" s="15" t="s">
        <v>74</v>
      </c>
      <c r="G20" s="26">
        <v>44036</v>
      </c>
      <c r="H20" s="26">
        <v>44147</v>
      </c>
      <c r="I20" s="26">
        <v>45423</v>
      </c>
      <c r="J20" s="16">
        <v>36</v>
      </c>
      <c r="K20" s="35">
        <v>74850</v>
      </c>
      <c r="L20" s="15" t="s">
        <v>19</v>
      </c>
      <c r="M20" s="42">
        <v>0.61</v>
      </c>
      <c r="N20" s="42">
        <v>0.64800000000000002</v>
      </c>
      <c r="O20" s="42"/>
      <c r="P20" s="42">
        <v>0.98419999999999996</v>
      </c>
      <c r="Q20" s="42"/>
      <c r="R20" s="42"/>
      <c r="S20" s="42"/>
      <c r="T20" s="42">
        <f>M20</f>
        <v>0.61</v>
      </c>
      <c r="U20" s="42">
        <v>0.89</v>
      </c>
      <c r="V20" s="15">
        <f t="shared" si="9"/>
        <v>16</v>
      </c>
      <c r="W20" s="15">
        <f t="shared" si="0"/>
        <v>4</v>
      </c>
      <c r="X20" s="15">
        <v>7</v>
      </c>
      <c r="Y20" s="43">
        <f t="shared" si="10"/>
        <v>41.2</v>
      </c>
      <c r="Z20" s="42">
        <f t="shared" si="1"/>
        <v>0.61</v>
      </c>
      <c r="AA20" s="44">
        <f t="shared" si="2"/>
        <v>11.462999999999999</v>
      </c>
      <c r="AB20" s="45">
        <f t="shared" si="3"/>
        <v>5.3214690744133299E-2</v>
      </c>
      <c r="AC20" s="45">
        <f t="shared" si="4"/>
        <v>5.3214690744133299E-2</v>
      </c>
      <c r="AD20" s="44">
        <f t="shared" si="11"/>
        <v>0.62</v>
      </c>
      <c r="AE20" s="45">
        <f t="shared" si="5"/>
        <v>5.4087062723545326E-2</v>
      </c>
      <c r="AF20" s="46">
        <f t="shared" si="6"/>
        <v>224550</v>
      </c>
      <c r="AG20" s="46">
        <f t="shared" si="7"/>
        <v>45658.5</v>
      </c>
      <c r="AH20" s="46">
        <v>2215635</v>
      </c>
      <c r="AI20" s="45">
        <f t="shared" si="8"/>
        <v>3.3782640191186722E-2</v>
      </c>
      <c r="AJ20" s="15"/>
      <c r="AK20" s="54"/>
      <c r="AL20" s="55"/>
    </row>
    <row r="21" spans="1:38">
      <c r="A21" s="15" t="s">
        <v>36</v>
      </c>
      <c r="B21" s="15" t="s">
        <v>37</v>
      </c>
      <c r="C21" s="16">
        <v>86307</v>
      </c>
      <c r="D21" s="15" t="s">
        <v>38</v>
      </c>
      <c r="E21" s="15" t="s">
        <v>75</v>
      </c>
      <c r="F21" s="15" t="s">
        <v>76</v>
      </c>
      <c r="G21" s="26">
        <v>44088</v>
      </c>
      <c r="H21" s="26">
        <v>44160</v>
      </c>
      <c r="I21" s="26">
        <v>45713</v>
      </c>
      <c r="J21" s="16">
        <v>51</v>
      </c>
      <c r="K21" s="35">
        <v>526193</v>
      </c>
      <c r="L21" s="15" t="s">
        <v>19</v>
      </c>
      <c r="M21" s="42">
        <v>0.60399999999999998</v>
      </c>
      <c r="N21" s="42">
        <v>0.61778</v>
      </c>
      <c r="O21" s="42"/>
      <c r="P21" s="42"/>
      <c r="Q21" s="42"/>
      <c r="R21" s="42"/>
      <c r="S21" s="42"/>
      <c r="T21" s="42">
        <f>M21</f>
        <v>0.60399999999999998</v>
      </c>
      <c r="U21" s="42"/>
      <c r="V21" s="15">
        <f t="shared" si="9"/>
        <v>17</v>
      </c>
      <c r="W21" s="15">
        <f t="shared" si="0"/>
        <v>2</v>
      </c>
      <c r="X21" s="15">
        <v>7</v>
      </c>
      <c r="Y21" s="43">
        <f t="shared" si="10"/>
        <v>42.93333333333333</v>
      </c>
      <c r="Z21" s="42">
        <f t="shared" si="1"/>
        <v>0.60399999999999998</v>
      </c>
      <c r="AA21" s="44">
        <f t="shared" si="2"/>
        <v>11.462999999999999</v>
      </c>
      <c r="AB21" s="45">
        <f t="shared" si="3"/>
        <v>5.2691267556486086E-2</v>
      </c>
      <c r="AC21" s="45">
        <f t="shared" si="4"/>
        <v>5.2691267556486086E-2</v>
      </c>
      <c r="AD21" s="44">
        <f t="shared" si="11"/>
        <v>0.61</v>
      </c>
      <c r="AE21" s="45">
        <f t="shared" si="5"/>
        <v>5.3214690744133299E-2</v>
      </c>
      <c r="AF21" s="46">
        <f t="shared" si="6"/>
        <v>2236320.25</v>
      </c>
      <c r="AG21" s="46">
        <f t="shared" si="7"/>
        <v>317820.57199999999</v>
      </c>
      <c r="AH21" s="46">
        <v>2215635</v>
      </c>
      <c r="AI21" s="45">
        <f t="shared" si="8"/>
        <v>0.23749083219934691</v>
      </c>
      <c r="AJ21" s="15"/>
      <c r="AK21" s="54"/>
      <c r="AL21" s="55"/>
    </row>
  </sheetData>
  <autoFilter ref="A3:AJ21" xr:uid="{00000000-0009-0000-0000-000000000000}"/>
  <sortState xmlns:xlrd2="http://schemas.microsoft.com/office/spreadsheetml/2017/richdata2" ref="A4:Z21">
    <sortCondition ref="G4:G21"/>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T23"/>
  <sheetViews>
    <sheetView topLeftCell="F1" workbookViewId="0">
      <selection activeCell="A4" sqref="A4:T23"/>
    </sheetView>
  </sheetViews>
  <sheetFormatPr defaultRowHeight="15"/>
  <cols>
    <col min="1" max="1" width="29.28515625" bestFit="1" customWidth="1"/>
    <col min="2" max="2" width="9.28515625" bestFit="1" customWidth="1"/>
    <col min="3" max="3" width="11.5703125" bestFit="1" customWidth="1"/>
    <col min="4" max="4" width="21.5703125" bestFit="1" customWidth="1"/>
    <col min="5" max="5" width="14.42578125" bestFit="1" customWidth="1"/>
    <col min="6" max="6" width="9" bestFit="1" customWidth="1"/>
    <col min="7" max="9" width="15.7109375" customWidth="1"/>
    <col min="10" max="10" width="11.28515625" bestFit="1" customWidth="1"/>
    <col min="14" max="21" width="15.7109375" customWidth="1"/>
  </cols>
  <sheetData>
    <row r="3" spans="1:20">
      <c r="A3" s="22" t="s">
        <v>77</v>
      </c>
      <c r="M3" s="22" t="s">
        <v>78</v>
      </c>
    </row>
    <row r="4" spans="1:20" ht="45">
      <c r="A4" s="30" t="s">
        <v>0</v>
      </c>
      <c r="B4" s="30" t="s">
        <v>1</v>
      </c>
      <c r="C4" s="30" t="s">
        <v>2</v>
      </c>
      <c r="D4" s="30" t="s">
        <v>3</v>
      </c>
      <c r="E4" s="30" t="s">
        <v>4</v>
      </c>
      <c r="F4" s="30" t="s">
        <v>5</v>
      </c>
      <c r="G4" s="29" t="s">
        <v>6</v>
      </c>
      <c r="H4" s="29" t="s">
        <v>7</v>
      </c>
      <c r="I4" s="29" t="s">
        <v>8</v>
      </c>
      <c r="J4" s="30" t="s">
        <v>9</v>
      </c>
      <c r="K4" s="30" t="s">
        <v>11</v>
      </c>
      <c r="L4" s="30" t="s">
        <v>12</v>
      </c>
      <c r="M4" s="31"/>
      <c r="N4" s="28" t="s">
        <v>18</v>
      </c>
      <c r="O4" s="28" t="s">
        <v>20</v>
      </c>
      <c r="P4" s="28" t="s">
        <v>14</v>
      </c>
      <c r="Q4" s="28" t="s">
        <v>16</v>
      </c>
      <c r="R4" s="28" t="s">
        <v>15</v>
      </c>
      <c r="S4" s="28" t="s">
        <v>17</v>
      </c>
      <c r="T4" s="28" t="s">
        <v>13</v>
      </c>
    </row>
    <row r="5" spans="1:20">
      <c r="A5" t="s">
        <v>36</v>
      </c>
      <c r="B5" t="s">
        <v>37</v>
      </c>
      <c r="C5" s="24">
        <v>60914</v>
      </c>
      <c r="D5" t="s">
        <v>38</v>
      </c>
      <c r="E5" t="s">
        <v>39</v>
      </c>
      <c r="F5" t="s">
        <v>40</v>
      </c>
      <c r="G5" s="27">
        <v>42695</v>
      </c>
      <c r="H5" s="27">
        <v>42891</v>
      </c>
      <c r="I5" s="27">
        <v>44560</v>
      </c>
      <c r="J5" s="24">
        <v>48</v>
      </c>
      <c r="K5" t="s">
        <v>13</v>
      </c>
      <c r="L5" s="25">
        <v>11.462999999999999</v>
      </c>
      <c r="M5">
        <v>0</v>
      </c>
    </row>
    <row r="6" spans="1:20">
      <c r="A6" t="s">
        <v>36</v>
      </c>
      <c r="B6" t="s">
        <v>37</v>
      </c>
      <c r="C6" s="24">
        <v>62643</v>
      </c>
      <c r="D6" t="s">
        <v>38</v>
      </c>
      <c r="E6" t="s">
        <v>42</v>
      </c>
      <c r="F6" t="s">
        <v>43</v>
      </c>
      <c r="G6" s="27">
        <v>42800</v>
      </c>
      <c r="H6" s="27">
        <v>42826</v>
      </c>
      <c r="I6" s="27">
        <v>44377</v>
      </c>
      <c r="J6" s="24">
        <v>48</v>
      </c>
      <c r="K6" t="s">
        <v>15</v>
      </c>
      <c r="L6" s="25">
        <v>2.2000000000000002</v>
      </c>
      <c r="P6">
        <v>3.4</v>
      </c>
      <c r="T6">
        <v>11.462999999999999</v>
      </c>
    </row>
    <row r="7" spans="1:20">
      <c r="A7" t="s">
        <v>36</v>
      </c>
      <c r="B7" t="s">
        <v>37</v>
      </c>
      <c r="C7" s="24">
        <v>62910</v>
      </c>
      <c r="D7" t="s">
        <v>38</v>
      </c>
      <c r="E7" t="s">
        <v>44</v>
      </c>
      <c r="F7" t="s">
        <v>45</v>
      </c>
      <c r="G7" s="27">
        <v>42845</v>
      </c>
      <c r="H7" s="27">
        <v>42891</v>
      </c>
      <c r="I7" s="27">
        <v>44352</v>
      </c>
      <c r="J7" s="24">
        <v>48</v>
      </c>
      <c r="K7" t="s">
        <v>15</v>
      </c>
      <c r="L7" s="25">
        <v>2.2000000000000002</v>
      </c>
      <c r="P7">
        <v>0</v>
      </c>
      <c r="T7">
        <v>3.194</v>
      </c>
    </row>
    <row r="8" spans="1:20">
      <c r="A8" t="s">
        <v>36</v>
      </c>
      <c r="B8" t="s">
        <v>37</v>
      </c>
      <c r="C8" s="24">
        <v>64692</v>
      </c>
      <c r="D8" t="s">
        <v>38</v>
      </c>
      <c r="E8" t="s">
        <v>46</v>
      </c>
      <c r="F8" t="s">
        <v>47</v>
      </c>
      <c r="G8" s="27">
        <v>42914</v>
      </c>
      <c r="H8" s="27">
        <v>43124</v>
      </c>
      <c r="I8" s="27">
        <v>44401</v>
      </c>
      <c r="J8" s="24">
        <v>36</v>
      </c>
      <c r="K8" t="s">
        <v>14</v>
      </c>
      <c r="L8" s="25">
        <v>1.65</v>
      </c>
      <c r="Q8">
        <v>1.95</v>
      </c>
      <c r="R8">
        <v>3</v>
      </c>
      <c r="T8">
        <v>3.34</v>
      </c>
    </row>
    <row r="9" spans="1:20">
      <c r="A9" t="s">
        <v>36</v>
      </c>
      <c r="B9" t="s">
        <v>37</v>
      </c>
      <c r="C9" s="24">
        <v>67051</v>
      </c>
      <c r="D9" t="s">
        <v>38</v>
      </c>
      <c r="E9" t="s">
        <v>48</v>
      </c>
      <c r="F9" t="s">
        <v>49</v>
      </c>
      <c r="G9" s="27">
        <v>43054</v>
      </c>
      <c r="H9" s="27">
        <v>43221</v>
      </c>
      <c r="I9" s="27">
        <v>44317</v>
      </c>
      <c r="J9" s="24">
        <v>36</v>
      </c>
      <c r="K9" t="s">
        <v>14</v>
      </c>
      <c r="L9" s="25">
        <v>0.86</v>
      </c>
      <c r="Q9">
        <v>1.06</v>
      </c>
      <c r="R9">
        <v>2.19</v>
      </c>
      <c r="S9">
        <v>2.11</v>
      </c>
      <c r="T9">
        <v>0.94679999999999997</v>
      </c>
    </row>
    <row r="10" spans="1:20">
      <c r="A10" t="s">
        <v>36</v>
      </c>
      <c r="B10" t="s">
        <v>37</v>
      </c>
      <c r="C10" s="24">
        <v>67404</v>
      </c>
      <c r="D10" t="s">
        <v>38</v>
      </c>
      <c r="E10" t="s">
        <v>50</v>
      </c>
      <c r="F10" t="s">
        <v>51</v>
      </c>
      <c r="G10" s="27">
        <v>43082</v>
      </c>
      <c r="H10" s="27">
        <v>43200</v>
      </c>
      <c r="I10" s="27">
        <v>44661</v>
      </c>
      <c r="J10" s="24">
        <v>48</v>
      </c>
      <c r="K10" t="s">
        <v>13</v>
      </c>
      <c r="L10" s="25">
        <v>0.98499999999999999</v>
      </c>
      <c r="Q10">
        <v>1.04</v>
      </c>
      <c r="R10">
        <v>1.1000000000000001</v>
      </c>
      <c r="S10">
        <v>2</v>
      </c>
    </row>
    <row r="11" spans="1:20">
      <c r="A11" t="s">
        <v>36</v>
      </c>
      <c r="B11" t="s">
        <v>37</v>
      </c>
      <c r="C11" s="24">
        <v>68091</v>
      </c>
      <c r="D11" t="s">
        <v>38</v>
      </c>
      <c r="E11" t="s">
        <v>39</v>
      </c>
      <c r="F11" t="s">
        <v>40</v>
      </c>
      <c r="G11" s="27">
        <v>43125</v>
      </c>
      <c r="H11" s="27">
        <v>43220</v>
      </c>
      <c r="I11" s="27">
        <v>44681</v>
      </c>
      <c r="J11" s="24">
        <v>42</v>
      </c>
      <c r="K11" t="s">
        <v>14</v>
      </c>
      <c r="L11" s="25">
        <v>0.88</v>
      </c>
      <c r="Q11">
        <v>1.04</v>
      </c>
      <c r="R11">
        <v>1.1000000000000001</v>
      </c>
      <c r="S11">
        <v>2</v>
      </c>
      <c r="T11">
        <v>2.0299999999999998</v>
      </c>
    </row>
    <row r="12" spans="1:20">
      <c r="A12" t="s">
        <v>36</v>
      </c>
      <c r="B12" t="s">
        <v>37</v>
      </c>
      <c r="C12" s="24">
        <v>70870</v>
      </c>
      <c r="D12" t="s">
        <v>38</v>
      </c>
      <c r="E12" t="s">
        <v>52</v>
      </c>
      <c r="F12" t="s">
        <v>53</v>
      </c>
      <c r="G12" s="27">
        <v>43278</v>
      </c>
      <c r="H12" s="27">
        <v>43488</v>
      </c>
      <c r="I12" s="27">
        <v>44949</v>
      </c>
      <c r="J12" s="24">
        <v>48</v>
      </c>
      <c r="K12" t="s">
        <v>13</v>
      </c>
      <c r="L12" s="25">
        <v>0.93</v>
      </c>
      <c r="N12">
        <v>1.94859</v>
      </c>
      <c r="P12">
        <v>0.95</v>
      </c>
      <c r="Q12">
        <v>0.98</v>
      </c>
      <c r="R12">
        <v>1.1000000000000001</v>
      </c>
      <c r="S12">
        <v>1.8149999999999999</v>
      </c>
    </row>
    <row r="13" spans="1:20">
      <c r="A13" t="s">
        <v>36</v>
      </c>
      <c r="B13" t="s">
        <v>37</v>
      </c>
      <c r="C13" s="24">
        <v>70900</v>
      </c>
      <c r="D13" t="s">
        <v>54</v>
      </c>
      <c r="E13" t="s">
        <v>55</v>
      </c>
      <c r="F13" t="s">
        <v>56</v>
      </c>
      <c r="G13" s="27">
        <v>43285</v>
      </c>
      <c r="H13" s="27">
        <v>43419</v>
      </c>
      <c r="I13" s="27">
        <v>44515</v>
      </c>
      <c r="J13" s="24">
        <v>36</v>
      </c>
      <c r="K13" t="s">
        <v>13</v>
      </c>
      <c r="L13" s="25">
        <v>0.8</v>
      </c>
      <c r="P13">
        <v>1.1499999999999999</v>
      </c>
      <c r="Q13">
        <v>0.98</v>
      </c>
      <c r="R13">
        <v>1.1000000000000001</v>
      </c>
      <c r="S13">
        <v>1.27</v>
      </c>
    </row>
    <row r="14" spans="1:20">
      <c r="A14" t="s">
        <v>36</v>
      </c>
      <c r="B14" t="s">
        <v>37</v>
      </c>
      <c r="C14" s="24">
        <v>71890</v>
      </c>
      <c r="D14" t="s">
        <v>38</v>
      </c>
      <c r="E14" t="s">
        <v>57</v>
      </c>
      <c r="F14" t="s">
        <v>58</v>
      </c>
      <c r="G14" s="27">
        <v>43298</v>
      </c>
      <c r="H14" s="27">
        <v>43383</v>
      </c>
      <c r="I14" s="27">
        <v>44296</v>
      </c>
      <c r="J14" s="24">
        <v>30</v>
      </c>
      <c r="K14" t="s">
        <v>13</v>
      </c>
      <c r="L14" s="25">
        <v>0.93799999999999994</v>
      </c>
      <c r="P14">
        <v>0.98</v>
      </c>
      <c r="Q14">
        <v>0.96</v>
      </c>
    </row>
    <row r="15" spans="1:20">
      <c r="A15" t="s">
        <v>36</v>
      </c>
      <c r="B15" t="s">
        <v>37</v>
      </c>
      <c r="C15" s="24">
        <v>74397</v>
      </c>
      <c r="D15" t="s">
        <v>38</v>
      </c>
      <c r="E15" t="s">
        <v>59</v>
      </c>
      <c r="F15" t="s">
        <v>60</v>
      </c>
      <c r="G15" s="27">
        <v>43537</v>
      </c>
      <c r="H15" s="27">
        <v>43648</v>
      </c>
      <c r="I15" s="27">
        <v>44927</v>
      </c>
      <c r="J15" s="24">
        <v>36</v>
      </c>
      <c r="K15" t="s">
        <v>13</v>
      </c>
      <c r="L15" s="25">
        <v>0.64676</v>
      </c>
      <c r="P15">
        <v>0.73</v>
      </c>
      <c r="R15">
        <v>0.9</v>
      </c>
    </row>
    <row r="16" spans="1:20">
      <c r="A16" t="s">
        <v>36</v>
      </c>
      <c r="B16" t="s">
        <v>37</v>
      </c>
      <c r="C16" s="24">
        <v>78730</v>
      </c>
      <c r="D16" t="s">
        <v>38</v>
      </c>
      <c r="E16" t="s">
        <v>61</v>
      </c>
      <c r="F16" t="s">
        <v>62</v>
      </c>
      <c r="G16" s="27">
        <v>43755</v>
      </c>
      <c r="H16" s="27">
        <v>44047</v>
      </c>
      <c r="I16" s="27">
        <v>45141</v>
      </c>
      <c r="J16" s="24">
        <v>36</v>
      </c>
      <c r="K16" t="s">
        <v>14</v>
      </c>
      <c r="L16" s="25">
        <v>0.75</v>
      </c>
      <c r="R16">
        <v>1.0069300000000001</v>
      </c>
      <c r="S16">
        <v>1.2490000000000001</v>
      </c>
      <c r="T16">
        <v>0.84887999999999997</v>
      </c>
    </row>
    <row r="17" spans="1:20">
      <c r="A17" t="s">
        <v>36</v>
      </c>
      <c r="B17" t="s">
        <v>37</v>
      </c>
      <c r="C17" s="24">
        <v>80304</v>
      </c>
      <c r="D17" t="s">
        <v>38</v>
      </c>
      <c r="E17" t="s">
        <v>63</v>
      </c>
      <c r="F17" t="s">
        <v>64</v>
      </c>
      <c r="G17" s="27">
        <v>43794</v>
      </c>
      <c r="H17" s="27">
        <v>43845</v>
      </c>
      <c r="I17" s="27">
        <v>45305</v>
      </c>
      <c r="J17" s="24">
        <v>24</v>
      </c>
      <c r="K17" t="s">
        <v>13</v>
      </c>
      <c r="L17" s="25">
        <v>0.65500000000000003</v>
      </c>
      <c r="P17">
        <v>0.66</v>
      </c>
    </row>
    <row r="18" spans="1:20">
      <c r="A18" t="s">
        <v>36</v>
      </c>
      <c r="B18" t="s">
        <v>37</v>
      </c>
      <c r="C18" s="24">
        <v>81197</v>
      </c>
      <c r="D18" t="s">
        <v>65</v>
      </c>
      <c r="E18" t="s">
        <v>66</v>
      </c>
      <c r="F18" t="s">
        <v>67</v>
      </c>
      <c r="G18" s="27">
        <v>43865</v>
      </c>
      <c r="H18" s="27">
        <v>43910</v>
      </c>
      <c r="I18" s="27">
        <v>45096</v>
      </c>
      <c r="J18" s="24">
        <v>36</v>
      </c>
      <c r="K18" t="s">
        <v>13</v>
      </c>
      <c r="L18" s="25">
        <v>0.64888000000000001</v>
      </c>
      <c r="R18">
        <v>0.71560000000000001</v>
      </c>
    </row>
    <row r="19" spans="1:20">
      <c r="A19" t="s">
        <v>36</v>
      </c>
      <c r="B19" t="s">
        <v>37</v>
      </c>
      <c r="C19" s="24">
        <v>81522</v>
      </c>
      <c r="D19" t="s">
        <v>68</v>
      </c>
      <c r="E19" t="s">
        <v>69</v>
      </c>
      <c r="F19" t="s">
        <v>70</v>
      </c>
      <c r="G19" s="27">
        <v>43908</v>
      </c>
      <c r="H19" s="27">
        <v>43978</v>
      </c>
      <c r="I19" s="27">
        <v>45438</v>
      </c>
      <c r="J19" s="24">
        <v>36</v>
      </c>
      <c r="K19" t="s">
        <v>19</v>
      </c>
      <c r="L19" s="25">
        <v>0.62</v>
      </c>
      <c r="P19">
        <v>0.96</v>
      </c>
      <c r="R19">
        <v>0.98419999999999996</v>
      </c>
      <c r="T19">
        <v>0.8</v>
      </c>
    </row>
    <row r="20" spans="1:20">
      <c r="A20" t="s">
        <v>36</v>
      </c>
      <c r="B20" t="s">
        <v>37</v>
      </c>
      <c r="C20" s="24">
        <v>82514</v>
      </c>
      <c r="D20" t="s">
        <v>65</v>
      </c>
      <c r="E20" t="s">
        <v>71</v>
      </c>
      <c r="F20" t="s">
        <v>72</v>
      </c>
      <c r="G20" s="27">
        <v>43931</v>
      </c>
      <c r="H20" s="27">
        <v>43950</v>
      </c>
      <c r="I20" s="27">
        <v>44834</v>
      </c>
      <c r="J20" s="24">
        <v>24</v>
      </c>
      <c r="K20" t="s">
        <v>19</v>
      </c>
      <c r="L20" s="25">
        <v>0.62</v>
      </c>
      <c r="T20">
        <v>0.64688000000000001</v>
      </c>
    </row>
    <row r="21" spans="1:20">
      <c r="A21" t="s">
        <v>36</v>
      </c>
      <c r="B21" t="s">
        <v>37</v>
      </c>
      <c r="C21" s="24">
        <v>85420</v>
      </c>
      <c r="D21" t="s">
        <v>38</v>
      </c>
      <c r="E21" t="s">
        <v>73</v>
      </c>
      <c r="F21" t="s">
        <v>74</v>
      </c>
      <c r="G21" s="27">
        <v>44036</v>
      </c>
      <c r="H21" s="27">
        <v>44147</v>
      </c>
      <c r="I21" s="27">
        <v>45423</v>
      </c>
      <c r="J21" s="24">
        <v>36</v>
      </c>
      <c r="K21" t="s">
        <v>19</v>
      </c>
      <c r="L21" s="25">
        <v>0.61</v>
      </c>
      <c r="O21">
        <v>0.89</v>
      </c>
      <c r="R21">
        <v>0.98419999999999996</v>
      </c>
      <c r="T21">
        <v>0.64800000000000002</v>
      </c>
    </row>
    <row r="22" spans="1:20">
      <c r="A22" t="s">
        <v>36</v>
      </c>
      <c r="B22" t="s">
        <v>37</v>
      </c>
      <c r="C22" s="24">
        <v>86307</v>
      </c>
      <c r="D22" t="s">
        <v>38</v>
      </c>
      <c r="E22" t="s">
        <v>75</v>
      </c>
      <c r="F22" t="s">
        <v>76</v>
      </c>
      <c r="G22" s="27">
        <v>44088</v>
      </c>
      <c r="H22" s="27">
        <v>44160</v>
      </c>
      <c r="I22" s="27">
        <v>45713</v>
      </c>
      <c r="J22" s="24">
        <v>51</v>
      </c>
      <c r="K22" t="s">
        <v>19</v>
      </c>
      <c r="L22" s="25">
        <v>0.60399999999999998</v>
      </c>
      <c r="T22">
        <v>0.61778</v>
      </c>
    </row>
    <row r="23" spans="1:20">
      <c r="A23" t="s">
        <v>79</v>
      </c>
      <c r="M23">
        <v>0</v>
      </c>
      <c r="N23">
        <v>1.94859</v>
      </c>
      <c r="O23">
        <v>0.89</v>
      </c>
      <c r="P23">
        <v>8.8300000000000018</v>
      </c>
      <c r="Q23">
        <v>8.0100000000000016</v>
      </c>
      <c r="R23">
        <v>14.180929999999998</v>
      </c>
      <c r="S23">
        <v>10.443999999999999</v>
      </c>
      <c r="T23">
        <v>24.535340000000001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55"/>
  <sheetViews>
    <sheetView showGridLines="0" zoomScaleNormal="100" workbookViewId="0">
      <pane xSplit="7" ySplit="3" topLeftCell="H4" activePane="bottomRight" state="frozen"/>
      <selection pane="bottomRight" activeCell="D7" sqref="D7"/>
      <selection pane="bottomLeft" activeCell="A4" sqref="A4"/>
      <selection pane="topRight" activeCell="H1" sqref="H1"/>
    </sheetView>
  </sheetViews>
  <sheetFormatPr defaultRowHeight="15"/>
  <cols>
    <col min="1" max="1" width="21.7109375" bestFit="1" customWidth="1"/>
    <col min="2" max="2" width="6.7109375" customWidth="1"/>
    <col min="3" max="3" width="9.28515625" style="3" bestFit="1" customWidth="1"/>
    <col min="4" max="4" width="15.5703125" style="1" bestFit="1" customWidth="1"/>
    <col min="5" max="5" width="18.7109375" style="1" customWidth="1"/>
    <col min="6" max="6" width="19" style="1" bestFit="1" customWidth="1"/>
    <col min="7" max="9" width="15.7109375" style="2" customWidth="1"/>
    <col min="10" max="10" width="15.5703125" style="3" bestFit="1" customWidth="1"/>
    <col min="11" max="11" width="10.85546875" style="4" bestFit="1" customWidth="1"/>
    <col min="12" max="12" width="11.7109375" style="1" bestFit="1" customWidth="1"/>
    <col min="13" max="13" width="13.140625" style="1" customWidth="1"/>
    <col min="14" max="14" width="13.42578125" style="5" customWidth="1"/>
    <col min="15" max="15" width="16.140625" style="1" customWidth="1"/>
    <col min="16" max="16" width="11.42578125" style="5" customWidth="1"/>
    <col min="17" max="17" width="11.42578125" customWidth="1"/>
  </cols>
  <sheetData>
    <row r="1" spans="1:17" ht="15" customHeight="1">
      <c r="K1" s="4">
        <f>SUBTOTAL(9,K4:K48)</f>
        <v>3291868</v>
      </c>
    </row>
    <row r="2" spans="1:17">
      <c r="C2" s="9" t="s">
        <v>2</v>
      </c>
      <c r="D2" s="9" t="s">
        <v>80</v>
      </c>
      <c r="E2" s="9" t="s">
        <v>81</v>
      </c>
      <c r="F2" s="9" t="s">
        <v>82</v>
      </c>
      <c r="G2" s="9" t="s">
        <v>83</v>
      </c>
      <c r="H2" s="9" t="s">
        <v>84</v>
      </c>
      <c r="I2" s="9" t="s">
        <v>85</v>
      </c>
      <c r="J2" s="9" t="s">
        <v>86</v>
      </c>
      <c r="K2" s="9" t="s">
        <v>87</v>
      </c>
      <c r="L2" s="9" t="s">
        <v>88</v>
      </c>
      <c r="M2" s="9" t="s">
        <v>89</v>
      </c>
      <c r="N2" s="9" t="s">
        <v>90</v>
      </c>
      <c r="O2" s="9" t="s">
        <v>91</v>
      </c>
      <c r="P2" s="9" t="s">
        <v>92</v>
      </c>
    </row>
    <row r="3" spans="1:17" ht="30">
      <c r="A3" s="12" t="s">
        <v>0</v>
      </c>
      <c r="B3" s="13" t="s">
        <v>1</v>
      </c>
      <c r="C3" s="12" t="s">
        <v>2</v>
      </c>
      <c r="D3" s="14" t="s">
        <v>3</v>
      </c>
      <c r="E3" s="12" t="s">
        <v>4</v>
      </c>
      <c r="F3" s="12" t="s">
        <v>5</v>
      </c>
      <c r="G3" s="14" t="s">
        <v>6</v>
      </c>
      <c r="H3" s="14" t="s">
        <v>7</v>
      </c>
      <c r="I3" s="14" t="s">
        <v>8</v>
      </c>
      <c r="J3" s="12" t="s">
        <v>9</v>
      </c>
      <c r="K3" s="12" t="s">
        <v>10</v>
      </c>
      <c r="L3" s="12" t="s">
        <v>93</v>
      </c>
      <c r="M3" s="12" t="s">
        <v>11</v>
      </c>
      <c r="N3" s="12" t="s">
        <v>12</v>
      </c>
      <c r="O3" s="12" t="s">
        <v>78</v>
      </c>
      <c r="P3" s="12" t="s">
        <v>94</v>
      </c>
      <c r="Q3" s="12" t="s">
        <v>95</v>
      </c>
    </row>
    <row r="4" spans="1:17">
      <c r="A4" s="15" t="s">
        <v>36</v>
      </c>
      <c r="B4" s="15" t="s">
        <v>37</v>
      </c>
      <c r="C4" s="16">
        <v>60914</v>
      </c>
      <c r="D4" s="15" t="s">
        <v>38</v>
      </c>
      <c r="E4" s="15" t="s">
        <v>39</v>
      </c>
      <c r="F4" s="15" t="s">
        <v>40</v>
      </c>
      <c r="G4" s="26">
        <v>42695</v>
      </c>
      <c r="H4" s="26">
        <v>42891</v>
      </c>
      <c r="I4" s="26">
        <v>44560</v>
      </c>
      <c r="J4" s="16">
        <v>48</v>
      </c>
      <c r="K4" s="17">
        <v>208463</v>
      </c>
      <c r="L4" s="15" t="s">
        <v>96</v>
      </c>
      <c r="M4" s="15" t="s">
        <v>13</v>
      </c>
      <c r="N4" s="18">
        <v>11.462999999999999</v>
      </c>
      <c r="O4" s="15" t="s">
        <v>97</v>
      </c>
      <c r="P4" s="18" t="s">
        <v>97</v>
      </c>
      <c r="Q4" s="15"/>
    </row>
    <row r="5" spans="1:17">
      <c r="A5" s="15" t="s">
        <v>36</v>
      </c>
      <c r="B5" s="15" t="s">
        <v>37</v>
      </c>
      <c r="C5" s="16">
        <v>62643</v>
      </c>
      <c r="D5" s="15" t="s">
        <v>38</v>
      </c>
      <c r="E5" s="15" t="s">
        <v>42</v>
      </c>
      <c r="F5" s="15" t="s">
        <v>43</v>
      </c>
      <c r="G5" s="26">
        <v>42800</v>
      </c>
      <c r="H5" s="26">
        <v>42826</v>
      </c>
      <c r="I5" s="26">
        <v>44377</v>
      </c>
      <c r="J5" s="16">
        <v>48</v>
      </c>
      <c r="K5" s="17">
        <v>265650</v>
      </c>
      <c r="L5" s="15" t="s">
        <v>98</v>
      </c>
      <c r="M5" s="15" t="s">
        <v>15</v>
      </c>
      <c r="N5" s="18">
        <v>2.2000000000000002</v>
      </c>
      <c r="O5" s="15" t="s">
        <v>14</v>
      </c>
      <c r="P5" s="18">
        <v>3.4</v>
      </c>
      <c r="Q5" s="15"/>
    </row>
    <row r="6" spans="1:17">
      <c r="A6" s="15" t="s">
        <v>36</v>
      </c>
      <c r="B6" s="15" t="s">
        <v>37</v>
      </c>
      <c r="C6" s="16">
        <v>62643</v>
      </c>
      <c r="D6" s="15" t="s">
        <v>38</v>
      </c>
      <c r="E6" s="15" t="s">
        <v>42</v>
      </c>
      <c r="F6" s="15" t="s">
        <v>43</v>
      </c>
      <c r="G6" s="26">
        <v>42800</v>
      </c>
      <c r="H6" s="26">
        <v>42826</v>
      </c>
      <c r="I6" s="26">
        <v>44377</v>
      </c>
      <c r="J6" s="16">
        <v>48</v>
      </c>
      <c r="K6" s="17"/>
      <c r="L6" s="15" t="s">
        <v>98</v>
      </c>
      <c r="M6" s="15" t="s">
        <v>15</v>
      </c>
      <c r="N6" s="18">
        <v>2.2000000000000002</v>
      </c>
      <c r="O6" s="15" t="s">
        <v>13</v>
      </c>
      <c r="P6" s="18">
        <v>11.462999999999999</v>
      </c>
      <c r="Q6" s="15"/>
    </row>
    <row r="7" spans="1:17">
      <c r="A7" s="15" t="s">
        <v>36</v>
      </c>
      <c r="B7" s="15" t="s">
        <v>37</v>
      </c>
      <c r="C7" s="16">
        <v>62910</v>
      </c>
      <c r="D7" s="15" t="s">
        <v>38</v>
      </c>
      <c r="E7" s="15" t="s">
        <v>44</v>
      </c>
      <c r="F7" s="15" t="s">
        <v>45</v>
      </c>
      <c r="G7" s="26">
        <v>42845</v>
      </c>
      <c r="H7" s="26">
        <v>42891</v>
      </c>
      <c r="I7" s="26">
        <v>44352</v>
      </c>
      <c r="J7" s="16">
        <v>48</v>
      </c>
      <c r="K7" s="17">
        <v>226260</v>
      </c>
      <c r="L7" s="15" t="s">
        <v>98</v>
      </c>
      <c r="M7" s="15" t="s">
        <v>15</v>
      </c>
      <c r="N7" s="18">
        <v>2.2000000000000002</v>
      </c>
      <c r="O7" s="15" t="s">
        <v>14</v>
      </c>
      <c r="P7" s="18" t="s">
        <v>97</v>
      </c>
      <c r="Q7" s="15"/>
    </row>
    <row r="8" spans="1:17">
      <c r="A8" s="15" t="s">
        <v>36</v>
      </c>
      <c r="B8" s="15" t="s">
        <v>37</v>
      </c>
      <c r="C8" s="16">
        <v>62910</v>
      </c>
      <c r="D8" s="15" t="s">
        <v>38</v>
      </c>
      <c r="E8" s="15" t="s">
        <v>44</v>
      </c>
      <c r="F8" s="15" t="s">
        <v>45</v>
      </c>
      <c r="G8" s="26">
        <v>42845</v>
      </c>
      <c r="H8" s="26">
        <v>42891</v>
      </c>
      <c r="I8" s="26">
        <v>44352</v>
      </c>
      <c r="J8" s="16">
        <v>48</v>
      </c>
      <c r="K8" s="17"/>
      <c r="L8" s="15" t="s">
        <v>98</v>
      </c>
      <c r="M8" s="15" t="s">
        <v>15</v>
      </c>
      <c r="N8" s="18">
        <v>2.2000000000000002</v>
      </c>
      <c r="O8" s="15" t="s">
        <v>13</v>
      </c>
      <c r="P8" s="18">
        <v>3.194</v>
      </c>
      <c r="Q8" s="15"/>
    </row>
    <row r="9" spans="1:17">
      <c r="A9" s="15" t="s">
        <v>36</v>
      </c>
      <c r="B9" s="15" t="s">
        <v>37</v>
      </c>
      <c r="C9" s="16">
        <v>64692</v>
      </c>
      <c r="D9" s="15" t="s">
        <v>38</v>
      </c>
      <c r="E9" s="15" t="s">
        <v>46</v>
      </c>
      <c r="F9" s="15" t="s">
        <v>47</v>
      </c>
      <c r="G9" s="26">
        <v>42914</v>
      </c>
      <c r="H9" s="26">
        <v>43124</v>
      </c>
      <c r="I9" s="26">
        <v>44401</v>
      </c>
      <c r="J9" s="16">
        <v>36</v>
      </c>
      <c r="K9" s="17"/>
      <c r="L9" s="15" t="s">
        <v>99</v>
      </c>
      <c r="M9" s="15" t="s">
        <v>14</v>
      </c>
      <c r="N9" s="18">
        <v>1.65</v>
      </c>
      <c r="O9" s="15" t="s">
        <v>16</v>
      </c>
      <c r="P9" s="18">
        <v>1.95</v>
      </c>
      <c r="Q9" s="15"/>
    </row>
    <row r="10" spans="1:17">
      <c r="A10" s="15" t="s">
        <v>36</v>
      </c>
      <c r="B10" s="15" t="s">
        <v>37</v>
      </c>
      <c r="C10" s="16">
        <v>64692</v>
      </c>
      <c r="D10" s="15" t="s">
        <v>38</v>
      </c>
      <c r="E10" s="15" t="s">
        <v>46</v>
      </c>
      <c r="F10" s="15" t="s">
        <v>47</v>
      </c>
      <c r="G10" s="26">
        <v>42914</v>
      </c>
      <c r="H10" s="26">
        <v>43124</v>
      </c>
      <c r="I10" s="26">
        <v>44401</v>
      </c>
      <c r="J10" s="16">
        <v>36</v>
      </c>
      <c r="K10" s="17">
        <v>99920</v>
      </c>
      <c r="L10" s="15" t="s">
        <v>99</v>
      </c>
      <c r="M10" s="15" t="s">
        <v>14</v>
      </c>
      <c r="N10" s="18">
        <v>1.65</v>
      </c>
      <c r="O10" s="15" t="s">
        <v>15</v>
      </c>
      <c r="P10" s="18">
        <v>3</v>
      </c>
      <c r="Q10" s="15"/>
    </row>
    <row r="11" spans="1:17">
      <c r="A11" s="15" t="s">
        <v>36</v>
      </c>
      <c r="B11" s="15" t="s">
        <v>37</v>
      </c>
      <c r="C11" s="16">
        <v>64692</v>
      </c>
      <c r="D11" s="15" t="s">
        <v>38</v>
      </c>
      <c r="E11" s="15" t="s">
        <v>46</v>
      </c>
      <c r="F11" s="15" t="s">
        <v>47</v>
      </c>
      <c r="G11" s="26">
        <v>42914</v>
      </c>
      <c r="H11" s="26">
        <v>43124</v>
      </c>
      <c r="I11" s="26">
        <v>44401</v>
      </c>
      <c r="J11" s="16">
        <v>36</v>
      </c>
      <c r="K11" s="17"/>
      <c r="L11" s="15" t="s">
        <v>99</v>
      </c>
      <c r="M11" s="15" t="s">
        <v>14</v>
      </c>
      <c r="N11" s="18">
        <v>1.65</v>
      </c>
      <c r="O11" s="15" t="s">
        <v>13</v>
      </c>
      <c r="P11" s="18">
        <v>3.34</v>
      </c>
      <c r="Q11" s="15"/>
    </row>
    <row r="12" spans="1:17">
      <c r="A12" s="15" t="s">
        <v>36</v>
      </c>
      <c r="B12" s="15" t="s">
        <v>37</v>
      </c>
      <c r="C12" s="16">
        <v>67051</v>
      </c>
      <c r="D12" s="15" t="s">
        <v>38</v>
      </c>
      <c r="E12" s="15" t="s">
        <v>48</v>
      </c>
      <c r="F12" s="15" t="s">
        <v>49</v>
      </c>
      <c r="G12" s="26">
        <v>43054</v>
      </c>
      <c r="H12" s="26">
        <v>43221</v>
      </c>
      <c r="I12" s="26">
        <v>44317</v>
      </c>
      <c r="J12" s="16">
        <v>36</v>
      </c>
      <c r="K12" s="17"/>
      <c r="L12" s="15" t="s">
        <v>100</v>
      </c>
      <c r="M12" s="15" t="s">
        <v>14</v>
      </c>
      <c r="N12" s="18">
        <v>0.86</v>
      </c>
      <c r="O12" s="15" t="s">
        <v>13</v>
      </c>
      <c r="P12" s="18">
        <v>0.94679999999999997</v>
      </c>
      <c r="Q12" s="15"/>
    </row>
    <row r="13" spans="1:17">
      <c r="A13" s="15" t="s">
        <v>36</v>
      </c>
      <c r="B13" s="15" t="s">
        <v>37</v>
      </c>
      <c r="C13" s="16">
        <v>67051</v>
      </c>
      <c r="D13" s="15" t="s">
        <v>38</v>
      </c>
      <c r="E13" s="15" t="s">
        <v>48</v>
      </c>
      <c r="F13" s="15" t="s">
        <v>49</v>
      </c>
      <c r="G13" s="26">
        <v>43054</v>
      </c>
      <c r="H13" s="26">
        <v>43221</v>
      </c>
      <c r="I13" s="26">
        <v>44317</v>
      </c>
      <c r="J13" s="16">
        <v>36</v>
      </c>
      <c r="K13" s="17"/>
      <c r="L13" s="15" t="s">
        <v>100</v>
      </c>
      <c r="M13" s="15" t="s">
        <v>14</v>
      </c>
      <c r="N13" s="18">
        <v>0.86</v>
      </c>
      <c r="O13" s="15" t="s">
        <v>16</v>
      </c>
      <c r="P13" s="18">
        <v>1.06</v>
      </c>
      <c r="Q13" s="15"/>
    </row>
    <row r="14" spans="1:17">
      <c r="A14" s="15" t="s">
        <v>36</v>
      </c>
      <c r="B14" s="15" t="s">
        <v>37</v>
      </c>
      <c r="C14" s="16">
        <v>67051</v>
      </c>
      <c r="D14" s="15" t="s">
        <v>38</v>
      </c>
      <c r="E14" s="15" t="s">
        <v>48</v>
      </c>
      <c r="F14" s="15" t="s">
        <v>49</v>
      </c>
      <c r="G14" s="26">
        <v>43054</v>
      </c>
      <c r="H14" s="26">
        <v>43221</v>
      </c>
      <c r="I14" s="26">
        <v>44317</v>
      </c>
      <c r="J14" s="16">
        <v>36</v>
      </c>
      <c r="K14" s="17">
        <v>234080</v>
      </c>
      <c r="L14" s="15" t="s">
        <v>100</v>
      </c>
      <c r="M14" s="15" t="s">
        <v>14</v>
      </c>
      <c r="N14" s="18">
        <v>0.86</v>
      </c>
      <c r="O14" s="15" t="s">
        <v>17</v>
      </c>
      <c r="P14" s="18">
        <v>2.11</v>
      </c>
      <c r="Q14" s="15"/>
    </row>
    <row r="15" spans="1:17">
      <c r="A15" s="15" t="s">
        <v>36</v>
      </c>
      <c r="B15" s="15" t="s">
        <v>37</v>
      </c>
      <c r="C15" s="16">
        <v>67051</v>
      </c>
      <c r="D15" s="15" t="s">
        <v>38</v>
      </c>
      <c r="E15" s="15" t="s">
        <v>48</v>
      </c>
      <c r="F15" s="15" t="s">
        <v>49</v>
      </c>
      <c r="G15" s="26">
        <v>43054</v>
      </c>
      <c r="H15" s="26">
        <v>43221</v>
      </c>
      <c r="I15" s="26">
        <v>44317</v>
      </c>
      <c r="J15" s="16">
        <v>36</v>
      </c>
      <c r="K15" s="17"/>
      <c r="L15" s="15" t="s">
        <v>100</v>
      </c>
      <c r="M15" s="15" t="s">
        <v>14</v>
      </c>
      <c r="N15" s="18">
        <v>0.86</v>
      </c>
      <c r="O15" s="15" t="s">
        <v>15</v>
      </c>
      <c r="P15" s="18">
        <v>2.19</v>
      </c>
      <c r="Q15" s="15"/>
    </row>
    <row r="16" spans="1:17">
      <c r="A16" s="15" t="s">
        <v>36</v>
      </c>
      <c r="B16" s="15" t="s">
        <v>37</v>
      </c>
      <c r="C16" s="16">
        <v>67404</v>
      </c>
      <c r="D16" s="15" t="s">
        <v>38</v>
      </c>
      <c r="E16" s="15" t="s">
        <v>50</v>
      </c>
      <c r="F16" s="15" t="s">
        <v>51</v>
      </c>
      <c r="G16" s="26">
        <v>43082</v>
      </c>
      <c r="H16" s="26">
        <v>43200</v>
      </c>
      <c r="I16" s="26">
        <v>44661</v>
      </c>
      <c r="J16" s="16">
        <v>48</v>
      </c>
      <c r="K16" s="17">
        <v>25460</v>
      </c>
      <c r="L16" s="15" t="s">
        <v>101</v>
      </c>
      <c r="M16" s="15" t="s">
        <v>13</v>
      </c>
      <c r="N16" s="18">
        <v>0.98499999999999999</v>
      </c>
      <c r="O16" s="15" t="s">
        <v>16</v>
      </c>
      <c r="P16" s="18">
        <v>1.04</v>
      </c>
      <c r="Q16" s="15"/>
    </row>
    <row r="17" spans="1:17">
      <c r="A17" s="15" t="s">
        <v>36</v>
      </c>
      <c r="B17" s="15" t="s">
        <v>37</v>
      </c>
      <c r="C17" s="16">
        <v>67404</v>
      </c>
      <c r="D17" s="15" t="s">
        <v>38</v>
      </c>
      <c r="E17" s="15" t="s">
        <v>50</v>
      </c>
      <c r="F17" s="15" t="s">
        <v>51</v>
      </c>
      <c r="G17" s="26">
        <v>43082</v>
      </c>
      <c r="H17" s="26">
        <v>43200</v>
      </c>
      <c r="I17" s="26">
        <v>44661</v>
      </c>
      <c r="J17" s="16">
        <v>48</v>
      </c>
      <c r="K17" s="17"/>
      <c r="L17" s="15" t="s">
        <v>101</v>
      </c>
      <c r="M17" s="15" t="s">
        <v>13</v>
      </c>
      <c r="N17" s="18">
        <v>0.98499999999999999</v>
      </c>
      <c r="O17" s="15" t="s">
        <v>15</v>
      </c>
      <c r="P17" s="18">
        <v>1.1000000000000001</v>
      </c>
      <c r="Q17" s="15"/>
    </row>
    <row r="18" spans="1:17">
      <c r="A18" s="15" t="s">
        <v>36</v>
      </c>
      <c r="B18" s="15" t="s">
        <v>37</v>
      </c>
      <c r="C18" s="16">
        <v>67404</v>
      </c>
      <c r="D18" s="15" t="s">
        <v>38</v>
      </c>
      <c r="E18" s="15" t="s">
        <v>50</v>
      </c>
      <c r="F18" s="15" t="s">
        <v>51</v>
      </c>
      <c r="G18" s="26">
        <v>43082</v>
      </c>
      <c r="H18" s="26">
        <v>43200</v>
      </c>
      <c r="I18" s="26">
        <v>44661</v>
      </c>
      <c r="J18" s="16">
        <v>48</v>
      </c>
      <c r="K18" s="17"/>
      <c r="L18" s="15" t="s">
        <v>101</v>
      </c>
      <c r="M18" s="15" t="s">
        <v>13</v>
      </c>
      <c r="N18" s="18">
        <v>0.98499999999999999</v>
      </c>
      <c r="O18" s="15" t="s">
        <v>17</v>
      </c>
      <c r="P18" s="18">
        <v>2</v>
      </c>
      <c r="Q18" s="15"/>
    </row>
    <row r="19" spans="1:17">
      <c r="A19" s="15" t="s">
        <v>36</v>
      </c>
      <c r="B19" s="15" t="s">
        <v>37</v>
      </c>
      <c r="C19" s="16">
        <v>68091</v>
      </c>
      <c r="D19" s="15" t="s">
        <v>38</v>
      </c>
      <c r="E19" s="15" t="s">
        <v>39</v>
      </c>
      <c r="F19" s="15" t="s">
        <v>40</v>
      </c>
      <c r="G19" s="26">
        <v>43125</v>
      </c>
      <c r="H19" s="26">
        <v>43220</v>
      </c>
      <c r="I19" s="26">
        <v>44681</v>
      </c>
      <c r="J19" s="16">
        <v>42</v>
      </c>
      <c r="K19" s="17">
        <v>209600</v>
      </c>
      <c r="L19" s="15" t="s">
        <v>102</v>
      </c>
      <c r="M19" s="15" t="s">
        <v>14</v>
      </c>
      <c r="N19" s="18">
        <v>0.88</v>
      </c>
      <c r="O19" s="15" t="s">
        <v>16</v>
      </c>
      <c r="P19" s="18">
        <v>1.04</v>
      </c>
      <c r="Q19" s="15"/>
    </row>
    <row r="20" spans="1:17">
      <c r="A20" s="15" t="s">
        <v>36</v>
      </c>
      <c r="B20" s="15" t="s">
        <v>37</v>
      </c>
      <c r="C20" s="16">
        <v>68091</v>
      </c>
      <c r="D20" s="15" t="s">
        <v>38</v>
      </c>
      <c r="E20" s="15" t="s">
        <v>39</v>
      </c>
      <c r="F20" s="15" t="s">
        <v>40</v>
      </c>
      <c r="G20" s="26">
        <v>43125</v>
      </c>
      <c r="H20" s="26">
        <v>43220</v>
      </c>
      <c r="I20" s="26">
        <v>44681</v>
      </c>
      <c r="J20" s="16">
        <v>42</v>
      </c>
      <c r="K20" s="17"/>
      <c r="L20" s="15" t="s">
        <v>102</v>
      </c>
      <c r="M20" s="15" t="s">
        <v>14</v>
      </c>
      <c r="N20" s="18">
        <v>0.88</v>
      </c>
      <c r="O20" s="15" t="s">
        <v>15</v>
      </c>
      <c r="P20" s="18">
        <v>1.1000000000000001</v>
      </c>
      <c r="Q20" s="15"/>
    </row>
    <row r="21" spans="1:17">
      <c r="A21" s="15" t="s">
        <v>36</v>
      </c>
      <c r="B21" s="15" t="s">
        <v>37</v>
      </c>
      <c r="C21" s="16">
        <v>68091</v>
      </c>
      <c r="D21" s="15" t="s">
        <v>38</v>
      </c>
      <c r="E21" s="15" t="s">
        <v>39</v>
      </c>
      <c r="F21" s="15" t="s">
        <v>40</v>
      </c>
      <c r="G21" s="26">
        <v>43125</v>
      </c>
      <c r="H21" s="26">
        <v>43220</v>
      </c>
      <c r="I21" s="26">
        <v>44681</v>
      </c>
      <c r="J21" s="16">
        <v>42</v>
      </c>
      <c r="K21" s="17"/>
      <c r="L21" s="15" t="s">
        <v>102</v>
      </c>
      <c r="M21" s="15" t="s">
        <v>14</v>
      </c>
      <c r="N21" s="18">
        <v>0.88</v>
      </c>
      <c r="O21" s="15" t="s">
        <v>17</v>
      </c>
      <c r="P21" s="18">
        <v>2</v>
      </c>
      <c r="Q21" s="15"/>
    </row>
    <row r="22" spans="1:17">
      <c r="A22" s="15" t="s">
        <v>36</v>
      </c>
      <c r="B22" s="15" t="s">
        <v>37</v>
      </c>
      <c r="C22" s="16">
        <v>68091</v>
      </c>
      <c r="D22" s="15" t="s">
        <v>38</v>
      </c>
      <c r="E22" s="15" t="s">
        <v>39</v>
      </c>
      <c r="F22" s="15" t="s">
        <v>40</v>
      </c>
      <c r="G22" s="26">
        <v>43125</v>
      </c>
      <c r="H22" s="26">
        <v>43220</v>
      </c>
      <c r="I22" s="26">
        <v>44681</v>
      </c>
      <c r="J22" s="16">
        <v>42</v>
      </c>
      <c r="K22" s="17"/>
      <c r="L22" s="15" t="s">
        <v>102</v>
      </c>
      <c r="M22" s="15" t="s">
        <v>14</v>
      </c>
      <c r="N22" s="18">
        <v>0.88</v>
      </c>
      <c r="O22" s="15" t="s">
        <v>13</v>
      </c>
      <c r="P22" s="18">
        <v>2.0299999999999998</v>
      </c>
      <c r="Q22" s="15"/>
    </row>
    <row r="23" spans="1:17">
      <c r="A23" s="15" t="s">
        <v>36</v>
      </c>
      <c r="B23" s="15" t="s">
        <v>37</v>
      </c>
      <c r="C23" s="16">
        <v>70870</v>
      </c>
      <c r="D23" s="15" t="s">
        <v>38</v>
      </c>
      <c r="E23" s="15" t="s">
        <v>52</v>
      </c>
      <c r="F23" s="15" t="s">
        <v>53</v>
      </c>
      <c r="G23" s="26">
        <v>43278</v>
      </c>
      <c r="H23" s="26">
        <v>43488</v>
      </c>
      <c r="I23" s="26">
        <v>44949</v>
      </c>
      <c r="J23" s="16">
        <v>48</v>
      </c>
      <c r="K23" s="17"/>
      <c r="L23" s="15" t="s">
        <v>103</v>
      </c>
      <c r="M23" s="15" t="s">
        <v>13</v>
      </c>
      <c r="N23" s="18">
        <v>0.93</v>
      </c>
      <c r="O23" s="15" t="s">
        <v>14</v>
      </c>
      <c r="P23" s="18">
        <v>0.95</v>
      </c>
      <c r="Q23" s="15"/>
    </row>
    <row r="24" spans="1:17">
      <c r="A24" s="15" t="s">
        <v>36</v>
      </c>
      <c r="B24" s="15" t="s">
        <v>37</v>
      </c>
      <c r="C24" s="16">
        <v>70870</v>
      </c>
      <c r="D24" s="15" t="s">
        <v>38</v>
      </c>
      <c r="E24" s="15" t="s">
        <v>52</v>
      </c>
      <c r="F24" s="15" t="s">
        <v>53</v>
      </c>
      <c r="G24" s="26">
        <v>43278</v>
      </c>
      <c r="H24" s="26">
        <v>43488</v>
      </c>
      <c r="I24" s="26">
        <v>44949</v>
      </c>
      <c r="J24" s="16">
        <v>48</v>
      </c>
      <c r="K24" s="17"/>
      <c r="L24" s="15" t="s">
        <v>103</v>
      </c>
      <c r="M24" s="15" t="s">
        <v>13</v>
      </c>
      <c r="N24" s="18">
        <v>0.93</v>
      </c>
      <c r="O24" s="15" t="s">
        <v>16</v>
      </c>
      <c r="P24" s="18">
        <v>0.98</v>
      </c>
      <c r="Q24" s="15"/>
    </row>
    <row r="25" spans="1:17">
      <c r="A25" s="15" t="s">
        <v>36</v>
      </c>
      <c r="B25" s="15" t="s">
        <v>37</v>
      </c>
      <c r="C25" s="16">
        <v>70870</v>
      </c>
      <c r="D25" s="15" t="s">
        <v>38</v>
      </c>
      <c r="E25" s="15" t="s">
        <v>52</v>
      </c>
      <c r="F25" s="15" t="s">
        <v>53</v>
      </c>
      <c r="G25" s="26">
        <v>43278</v>
      </c>
      <c r="H25" s="26">
        <v>43488</v>
      </c>
      <c r="I25" s="26">
        <v>44949</v>
      </c>
      <c r="J25" s="16">
        <v>48</v>
      </c>
      <c r="K25" s="17"/>
      <c r="L25" s="15" t="s">
        <v>103</v>
      </c>
      <c r="M25" s="15" t="s">
        <v>13</v>
      </c>
      <c r="N25" s="18">
        <v>0.93</v>
      </c>
      <c r="O25" s="15" t="s">
        <v>15</v>
      </c>
      <c r="P25" s="18">
        <v>1.1000000000000001</v>
      </c>
      <c r="Q25" s="15"/>
    </row>
    <row r="26" spans="1:17">
      <c r="A26" s="15" t="s">
        <v>36</v>
      </c>
      <c r="B26" s="15" t="s">
        <v>37</v>
      </c>
      <c r="C26" s="16">
        <v>70870</v>
      </c>
      <c r="D26" s="15" t="s">
        <v>38</v>
      </c>
      <c r="E26" s="15" t="s">
        <v>52</v>
      </c>
      <c r="F26" s="15" t="s">
        <v>53</v>
      </c>
      <c r="G26" s="26">
        <v>43278</v>
      </c>
      <c r="H26" s="26">
        <v>43488</v>
      </c>
      <c r="I26" s="26">
        <v>44949</v>
      </c>
      <c r="J26" s="16">
        <v>48</v>
      </c>
      <c r="K26" s="17"/>
      <c r="L26" s="15" t="s">
        <v>103</v>
      </c>
      <c r="M26" s="15" t="s">
        <v>13</v>
      </c>
      <c r="N26" s="18">
        <v>0.93</v>
      </c>
      <c r="O26" s="15" t="s">
        <v>17</v>
      </c>
      <c r="P26" s="18">
        <v>1.8149999999999999</v>
      </c>
      <c r="Q26" s="15"/>
    </row>
    <row r="27" spans="1:17">
      <c r="A27" s="15" t="s">
        <v>36</v>
      </c>
      <c r="B27" s="15" t="s">
        <v>37</v>
      </c>
      <c r="C27" s="16">
        <v>70870</v>
      </c>
      <c r="D27" s="15" t="s">
        <v>38</v>
      </c>
      <c r="E27" s="15" t="s">
        <v>52</v>
      </c>
      <c r="F27" s="15" t="s">
        <v>53</v>
      </c>
      <c r="G27" s="26">
        <v>43278</v>
      </c>
      <c r="H27" s="26">
        <v>43488</v>
      </c>
      <c r="I27" s="26">
        <v>44949</v>
      </c>
      <c r="J27" s="16">
        <v>48</v>
      </c>
      <c r="K27" s="17">
        <v>14310</v>
      </c>
      <c r="L27" s="15" t="s">
        <v>103</v>
      </c>
      <c r="M27" s="15" t="s">
        <v>13</v>
      </c>
      <c r="N27" s="18">
        <v>0.93</v>
      </c>
      <c r="O27" s="15" t="s">
        <v>18</v>
      </c>
      <c r="P27" s="18">
        <v>1.94859</v>
      </c>
      <c r="Q27" s="15"/>
    </row>
    <row r="28" spans="1:17">
      <c r="A28" s="15" t="s">
        <v>36</v>
      </c>
      <c r="B28" s="15" t="s">
        <v>37</v>
      </c>
      <c r="C28" s="16">
        <v>70900</v>
      </c>
      <c r="D28" s="15" t="s">
        <v>54</v>
      </c>
      <c r="E28" s="15" t="s">
        <v>55</v>
      </c>
      <c r="F28" s="15" t="s">
        <v>56</v>
      </c>
      <c r="G28" s="26">
        <v>43285</v>
      </c>
      <c r="H28" s="26">
        <v>43419</v>
      </c>
      <c r="I28" s="26">
        <v>44515</v>
      </c>
      <c r="J28" s="16">
        <v>36</v>
      </c>
      <c r="K28" s="17"/>
      <c r="L28" s="15" t="s">
        <v>104</v>
      </c>
      <c r="M28" s="15" t="s">
        <v>13</v>
      </c>
      <c r="N28" s="18">
        <v>0.8</v>
      </c>
      <c r="O28" s="15" t="s">
        <v>16</v>
      </c>
      <c r="P28" s="18">
        <v>0.98</v>
      </c>
      <c r="Q28" s="15"/>
    </row>
    <row r="29" spans="1:17">
      <c r="A29" s="15" t="s">
        <v>36</v>
      </c>
      <c r="B29" s="15" t="s">
        <v>37</v>
      </c>
      <c r="C29" s="16">
        <v>70900</v>
      </c>
      <c r="D29" s="15" t="s">
        <v>54</v>
      </c>
      <c r="E29" s="15" t="s">
        <v>55</v>
      </c>
      <c r="F29" s="15" t="s">
        <v>56</v>
      </c>
      <c r="G29" s="26">
        <v>43285</v>
      </c>
      <c r="H29" s="26">
        <v>43419</v>
      </c>
      <c r="I29" s="26">
        <v>44515</v>
      </c>
      <c r="J29" s="16">
        <v>36</v>
      </c>
      <c r="K29" s="17"/>
      <c r="L29" s="15" t="s">
        <v>104</v>
      </c>
      <c r="M29" s="15" t="s">
        <v>13</v>
      </c>
      <c r="N29" s="18">
        <v>0.8</v>
      </c>
      <c r="O29" s="15" t="s">
        <v>15</v>
      </c>
      <c r="P29" s="18">
        <v>1.1000000000000001</v>
      </c>
      <c r="Q29" s="15"/>
    </row>
    <row r="30" spans="1:17">
      <c r="A30" s="15" t="s">
        <v>36</v>
      </c>
      <c r="B30" s="15" t="s">
        <v>37</v>
      </c>
      <c r="C30" s="16">
        <v>70900</v>
      </c>
      <c r="D30" s="15" t="s">
        <v>54</v>
      </c>
      <c r="E30" s="15" t="s">
        <v>55</v>
      </c>
      <c r="F30" s="15" t="s">
        <v>56</v>
      </c>
      <c r="G30" s="26">
        <v>43285</v>
      </c>
      <c r="H30" s="26">
        <v>43419</v>
      </c>
      <c r="I30" s="26">
        <v>44515</v>
      </c>
      <c r="J30" s="16">
        <v>36</v>
      </c>
      <c r="K30" s="17">
        <v>45000</v>
      </c>
      <c r="L30" s="15" t="s">
        <v>104</v>
      </c>
      <c r="M30" s="15" t="s">
        <v>13</v>
      </c>
      <c r="N30" s="18">
        <v>0.8</v>
      </c>
      <c r="O30" s="15" t="s">
        <v>14</v>
      </c>
      <c r="P30" s="18">
        <v>1.1499999999999999</v>
      </c>
      <c r="Q30" s="15"/>
    </row>
    <row r="31" spans="1:17">
      <c r="A31" s="15" t="s">
        <v>36</v>
      </c>
      <c r="B31" s="15" t="s">
        <v>37</v>
      </c>
      <c r="C31" s="16">
        <v>70900</v>
      </c>
      <c r="D31" s="15" t="s">
        <v>54</v>
      </c>
      <c r="E31" s="15" t="s">
        <v>55</v>
      </c>
      <c r="F31" s="15" t="s">
        <v>56</v>
      </c>
      <c r="G31" s="26">
        <v>43285</v>
      </c>
      <c r="H31" s="26">
        <v>43419</v>
      </c>
      <c r="I31" s="26">
        <v>44515</v>
      </c>
      <c r="J31" s="16">
        <v>36</v>
      </c>
      <c r="K31" s="17"/>
      <c r="L31" s="15" t="s">
        <v>104</v>
      </c>
      <c r="M31" s="15" t="s">
        <v>13</v>
      </c>
      <c r="N31" s="18">
        <v>0.8</v>
      </c>
      <c r="O31" s="15" t="s">
        <v>17</v>
      </c>
      <c r="P31" s="18">
        <v>1.27</v>
      </c>
      <c r="Q31" s="15"/>
    </row>
    <row r="32" spans="1:17">
      <c r="A32" s="15" t="s">
        <v>36</v>
      </c>
      <c r="B32" s="15" t="s">
        <v>37</v>
      </c>
      <c r="C32" s="16">
        <v>71890</v>
      </c>
      <c r="D32" s="15" t="s">
        <v>38</v>
      </c>
      <c r="E32" s="15" t="s">
        <v>57</v>
      </c>
      <c r="F32" s="15" t="s">
        <v>58</v>
      </c>
      <c r="G32" s="26">
        <v>43298</v>
      </c>
      <c r="H32" s="26">
        <v>43383</v>
      </c>
      <c r="I32" s="26">
        <v>44296</v>
      </c>
      <c r="J32" s="16">
        <v>30</v>
      </c>
      <c r="K32" s="17"/>
      <c r="L32" s="15" t="s">
        <v>105</v>
      </c>
      <c r="M32" s="15" t="s">
        <v>13</v>
      </c>
      <c r="N32" s="18">
        <v>0.93799999999999994</v>
      </c>
      <c r="O32" s="15" t="s">
        <v>16</v>
      </c>
      <c r="P32" s="18">
        <v>0.96</v>
      </c>
      <c r="Q32" s="15"/>
    </row>
    <row r="33" spans="1:17">
      <c r="A33" s="15" t="s">
        <v>36</v>
      </c>
      <c r="B33" s="15" t="s">
        <v>37</v>
      </c>
      <c r="C33" s="16">
        <v>71890</v>
      </c>
      <c r="D33" s="15" t="s">
        <v>38</v>
      </c>
      <c r="E33" s="15" t="s">
        <v>57</v>
      </c>
      <c r="F33" s="15" t="s">
        <v>58</v>
      </c>
      <c r="G33" s="26">
        <v>43298</v>
      </c>
      <c r="H33" s="26">
        <v>43383</v>
      </c>
      <c r="I33" s="26">
        <v>44296</v>
      </c>
      <c r="J33" s="16">
        <v>30</v>
      </c>
      <c r="K33" s="17">
        <v>104800</v>
      </c>
      <c r="L33" s="15" t="s">
        <v>105</v>
      </c>
      <c r="M33" s="15" t="s">
        <v>13</v>
      </c>
      <c r="N33" s="18">
        <v>0.93799999999999994</v>
      </c>
      <c r="O33" s="15" t="s">
        <v>14</v>
      </c>
      <c r="P33" s="18">
        <v>0.98</v>
      </c>
      <c r="Q33" s="15"/>
    </row>
    <row r="34" spans="1:17">
      <c r="A34" s="15" t="s">
        <v>36</v>
      </c>
      <c r="B34" s="15" t="s">
        <v>37</v>
      </c>
      <c r="C34" s="16">
        <v>74397</v>
      </c>
      <c r="D34" s="15" t="s">
        <v>38</v>
      </c>
      <c r="E34" s="15" t="s">
        <v>59</v>
      </c>
      <c r="F34" s="15" t="s">
        <v>60</v>
      </c>
      <c r="G34" s="26">
        <v>43537</v>
      </c>
      <c r="H34" s="26">
        <v>43648</v>
      </c>
      <c r="I34" s="26">
        <v>44927</v>
      </c>
      <c r="J34" s="16">
        <v>36</v>
      </c>
      <c r="K34" s="17">
        <v>718250</v>
      </c>
      <c r="L34" s="15" t="s">
        <v>106</v>
      </c>
      <c r="M34" s="15" t="s">
        <v>13</v>
      </c>
      <c r="N34" s="18">
        <v>0.64676</v>
      </c>
      <c r="O34" s="15" t="s">
        <v>14</v>
      </c>
      <c r="P34" s="18">
        <v>0.73</v>
      </c>
      <c r="Q34" s="15"/>
    </row>
    <row r="35" spans="1:17">
      <c r="A35" s="15" t="s">
        <v>36</v>
      </c>
      <c r="B35" s="15" t="s">
        <v>37</v>
      </c>
      <c r="C35" s="16">
        <v>74397</v>
      </c>
      <c r="D35" s="15" t="s">
        <v>38</v>
      </c>
      <c r="E35" s="15" t="s">
        <v>59</v>
      </c>
      <c r="F35" s="15" t="s">
        <v>60</v>
      </c>
      <c r="G35" s="26">
        <v>43537</v>
      </c>
      <c r="H35" s="26">
        <v>43648</v>
      </c>
      <c r="I35" s="26">
        <v>44927</v>
      </c>
      <c r="J35" s="16">
        <v>36</v>
      </c>
      <c r="K35" s="17"/>
      <c r="L35" s="15" t="s">
        <v>106</v>
      </c>
      <c r="M35" s="15" t="s">
        <v>13</v>
      </c>
      <c r="N35" s="18">
        <v>0.64676</v>
      </c>
      <c r="O35" s="15" t="s">
        <v>15</v>
      </c>
      <c r="P35" s="18">
        <v>0.9</v>
      </c>
      <c r="Q35" s="15"/>
    </row>
    <row r="36" spans="1:17">
      <c r="A36" s="15" t="s">
        <v>36</v>
      </c>
      <c r="B36" s="15" t="s">
        <v>37</v>
      </c>
      <c r="C36" s="16">
        <v>78730</v>
      </c>
      <c r="D36" s="15" t="s">
        <v>38</v>
      </c>
      <c r="E36" s="15" t="s">
        <v>61</v>
      </c>
      <c r="F36" s="15" t="s">
        <v>62</v>
      </c>
      <c r="G36" s="26">
        <v>43755</v>
      </c>
      <c r="H36" s="26">
        <v>44047</v>
      </c>
      <c r="I36" s="26">
        <v>45141</v>
      </c>
      <c r="J36" s="16">
        <v>36</v>
      </c>
      <c r="K36" s="17"/>
      <c r="L36" s="15" t="s">
        <v>107</v>
      </c>
      <c r="M36" s="15" t="s">
        <v>14</v>
      </c>
      <c r="N36" s="18">
        <v>0.75</v>
      </c>
      <c r="O36" s="15" t="s">
        <v>13</v>
      </c>
      <c r="P36" s="18">
        <v>0.84887999999999997</v>
      </c>
      <c r="Q36" s="15"/>
    </row>
    <row r="37" spans="1:17">
      <c r="A37" s="15" t="s">
        <v>36</v>
      </c>
      <c r="B37" s="15" t="s">
        <v>37</v>
      </c>
      <c r="C37" s="16">
        <v>78730</v>
      </c>
      <c r="D37" s="15" t="s">
        <v>38</v>
      </c>
      <c r="E37" s="15" t="s">
        <v>61</v>
      </c>
      <c r="F37" s="15" t="s">
        <v>62</v>
      </c>
      <c r="G37" s="26">
        <v>43755</v>
      </c>
      <c r="H37" s="26">
        <v>44047</v>
      </c>
      <c r="I37" s="26">
        <v>45141</v>
      </c>
      <c r="J37" s="16">
        <v>36</v>
      </c>
      <c r="K37" s="17">
        <v>5400</v>
      </c>
      <c r="L37" s="15" t="s">
        <v>107</v>
      </c>
      <c r="M37" s="15" t="s">
        <v>14</v>
      </c>
      <c r="N37" s="18">
        <v>0.75</v>
      </c>
      <c r="O37" s="15" t="s">
        <v>15</v>
      </c>
      <c r="P37" s="18">
        <v>1.0069300000000001</v>
      </c>
      <c r="Q37" s="15"/>
    </row>
    <row r="38" spans="1:17">
      <c r="A38" s="15" t="s">
        <v>36</v>
      </c>
      <c r="B38" s="15" t="s">
        <v>37</v>
      </c>
      <c r="C38" s="16">
        <v>78730</v>
      </c>
      <c r="D38" s="15" t="s">
        <v>38</v>
      </c>
      <c r="E38" s="15" t="s">
        <v>61</v>
      </c>
      <c r="F38" s="15" t="s">
        <v>62</v>
      </c>
      <c r="G38" s="26">
        <v>43755</v>
      </c>
      <c r="H38" s="26">
        <v>44047</v>
      </c>
      <c r="I38" s="26">
        <v>45141</v>
      </c>
      <c r="J38" s="16">
        <v>36</v>
      </c>
      <c r="K38" s="17"/>
      <c r="L38" s="15" t="s">
        <v>107</v>
      </c>
      <c r="M38" s="15" t="s">
        <v>14</v>
      </c>
      <c r="N38" s="18">
        <v>0.75</v>
      </c>
      <c r="O38" s="15" t="s">
        <v>17</v>
      </c>
      <c r="P38" s="18">
        <v>1.2490000000000001</v>
      </c>
      <c r="Q38" s="15"/>
    </row>
    <row r="39" spans="1:17">
      <c r="A39" s="15" t="s">
        <v>36</v>
      </c>
      <c r="B39" s="15" t="s">
        <v>37</v>
      </c>
      <c r="C39" s="16">
        <v>80304</v>
      </c>
      <c r="D39" s="15" t="s">
        <v>38</v>
      </c>
      <c r="E39" s="15" t="s">
        <v>63</v>
      </c>
      <c r="F39" s="15" t="s">
        <v>64</v>
      </c>
      <c r="G39" s="26">
        <v>43794</v>
      </c>
      <c r="H39" s="26">
        <v>43845</v>
      </c>
      <c r="I39" s="26">
        <v>45305</v>
      </c>
      <c r="J39" s="16">
        <v>24</v>
      </c>
      <c r="K39" s="17">
        <v>62280</v>
      </c>
      <c r="L39" s="15" t="s">
        <v>108</v>
      </c>
      <c r="M39" s="15" t="s">
        <v>13</v>
      </c>
      <c r="N39" s="18">
        <v>0.65500000000000003</v>
      </c>
      <c r="O39" s="15" t="s">
        <v>14</v>
      </c>
      <c r="P39" s="18">
        <v>0.66</v>
      </c>
      <c r="Q39" s="15"/>
    </row>
    <row r="40" spans="1:17">
      <c r="A40" s="15" t="s">
        <v>36</v>
      </c>
      <c r="B40" s="15" t="s">
        <v>37</v>
      </c>
      <c r="C40" s="16">
        <v>81197</v>
      </c>
      <c r="D40" s="15" t="s">
        <v>65</v>
      </c>
      <c r="E40" s="15" t="s">
        <v>66</v>
      </c>
      <c r="F40" s="15" t="s">
        <v>67</v>
      </c>
      <c r="G40" s="26">
        <v>43865</v>
      </c>
      <c r="H40" s="26">
        <v>43910</v>
      </c>
      <c r="I40" s="26">
        <v>45096</v>
      </c>
      <c r="J40" s="16">
        <v>36</v>
      </c>
      <c r="K40" s="17">
        <v>229500</v>
      </c>
      <c r="L40" s="15" t="s">
        <v>109</v>
      </c>
      <c r="M40" s="15" t="s">
        <v>13</v>
      </c>
      <c r="N40" s="18">
        <v>0.64888000000000001</v>
      </c>
      <c r="O40" s="15" t="s">
        <v>15</v>
      </c>
      <c r="P40" s="18">
        <v>0.71560000000000001</v>
      </c>
      <c r="Q40" s="15"/>
    </row>
    <row r="41" spans="1:17">
      <c r="A41" s="15" t="s">
        <v>36</v>
      </c>
      <c r="B41" s="15" t="s">
        <v>37</v>
      </c>
      <c r="C41" s="16">
        <v>81522</v>
      </c>
      <c r="D41" s="15" t="s">
        <v>68</v>
      </c>
      <c r="E41" s="15" t="s">
        <v>69</v>
      </c>
      <c r="F41" s="15" t="s">
        <v>70</v>
      </c>
      <c r="G41" s="26">
        <v>43908</v>
      </c>
      <c r="H41" s="26">
        <v>43978</v>
      </c>
      <c r="I41" s="26">
        <v>45438</v>
      </c>
      <c r="J41" s="16">
        <v>36</v>
      </c>
      <c r="K41" s="17"/>
      <c r="L41" s="15" t="s">
        <v>110</v>
      </c>
      <c r="M41" s="15" t="s">
        <v>19</v>
      </c>
      <c r="N41" s="18">
        <v>0.62</v>
      </c>
      <c r="O41" s="15" t="s">
        <v>13</v>
      </c>
      <c r="P41" s="18">
        <v>0.8</v>
      </c>
      <c r="Q41" s="15"/>
    </row>
    <row r="42" spans="1:17">
      <c r="A42" s="15" t="s">
        <v>36</v>
      </c>
      <c r="B42" s="15" t="s">
        <v>37</v>
      </c>
      <c r="C42" s="16">
        <v>81522</v>
      </c>
      <c r="D42" s="15" t="s">
        <v>68</v>
      </c>
      <c r="E42" s="15" t="s">
        <v>69</v>
      </c>
      <c r="F42" s="15" t="s">
        <v>70</v>
      </c>
      <c r="G42" s="26">
        <v>43908</v>
      </c>
      <c r="H42" s="26">
        <v>43978</v>
      </c>
      <c r="I42" s="26">
        <v>45438</v>
      </c>
      <c r="J42" s="16">
        <v>36</v>
      </c>
      <c r="K42" s="17">
        <v>105312</v>
      </c>
      <c r="L42" s="15" t="s">
        <v>110</v>
      </c>
      <c r="M42" s="15" t="s">
        <v>19</v>
      </c>
      <c r="N42" s="18">
        <v>0.62</v>
      </c>
      <c r="O42" s="15" t="s">
        <v>14</v>
      </c>
      <c r="P42" s="18">
        <v>0.96</v>
      </c>
      <c r="Q42" s="15"/>
    </row>
    <row r="43" spans="1:17">
      <c r="A43" s="15" t="s">
        <v>36</v>
      </c>
      <c r="B43" s="15" t="s">
        <v>37</v>
      </c>
      <c r="C43" s="16">
        <v>81522</v>
      </c>
      <c r="D43" s="15" t="s">
        <v>68</v>
      </c>
      <c r="E43" s="15" t="s">
        <v>69</v>
      </c>
      <c r="F43" s="15" t="s">
        <v>70</v>
      </c>
      <c r="G43" s="26">
        <v>43908</v>
      </c>
      <c r="H43" s="26">
        <v>43978</v>
      </c>
      <c r="I43" s="26">
        <v>45438</v>
      </c>
      <c r="J43" s="16">
        <v>36</v>
      </c>
      <c r="K43" s="17"/>
      <c r="L43" s="15" t="s">
        <v>110</v>
      </c>
      <c r="M43" s="15" t="s">
        <v>19</v>
      </c>
      <c r="N43" s="18">
        <v>0.62</v>
      </c>
      <c r="O43" s="15" t="s">
        <v>15</v>
      </c>
      <c r="P43" s="18">
        <v>0.98419999999999996</v>
      </c>
      <c r="Q43" s="15"/>
    </row>
    <row r="44" spans="1:17">
      <c r="A44" s="15" t="s">
        <v>36</v>
      </c>
      <c r="B44" s="15" t="s">
        <v>37</v>
      </c>
      <c r="C44" s="16">
        <v>82514</v>
      </c>
      <c r="D44" s="15" t="s">
        <v>65</v>
      </c>
      <c r="E44" s="15" t="s">
        <v>71</v>
      </c>
      <c r="F44" s="15" t="s">
        <v>72</v>
      </c>
      <c r="G44" s="26">
        <v>43931</v>
      </c>
      <c r="H44" s="26">
        <v>43950</v>
      </c>
      <c r="I44" s="26">
        <v>44834</v>
      </c>
      <c r="J44" s="16">
        <v>24</v>
      </c>
      <c r="K44" s="17">
        <v>136540</v>
      </c>
      <c r="L44" s="15" t="s">
        <v>111</v>
      </c>
      <c r="M44" s="15" t="s">
        <v>19</v>
      </c>
      <c r="N44" s="18">
        <v>0.62</v>
      </c>
      <c r="O44" s="15" t="s">
        <v>13</v>
      </c>
      <c r="P44" s="18">
        <v>0.64688000000000001</v>
      </c>
      <c r="Q44" s="15"/>
    </row>
    <row r="45" spans="1:17">
      <c r="A45" s="15" t="s">
        <v>36</v>
      </c>
      <c r="B45" s="15" t="s">
        <v>37</v>
      </c>
      <c r="C45" s="16">
        <v>85420</v>
      </c>
      <c r="D45" s="15" t="s">
        <v>38</v>
      </c>
      <c r="E45" s="15" t="s">
        <v>73</v>
      </c>
      <c r="F45" s="15" t="s">
        <v>74</v>
      </c>
      <c r="G45" s="26">
        <v>44036</v>
      </c>
      <c r="H45" s="26">
        <v>44147</v>
      </c>
      <c r="I45" s="26">
        <v>45423</v>
      </c>
      <c r="J45" s="16">
        <v>36</v>
      </c>
      <c r="K45" s="17"/>
      <c r="L45" s="15" t="s">
        <v>112</v>
      </c>
      <c r="M45" s="15" t="s">
        <v>19</v>
      </c>
      <c r="N45" s="18">
        <v>0.61</v>
      </c>
      <c r="O45" s="15" t="s">
        <v>13</v>
      </c>
      <c r="P45" s="18">
        <v>0.64800000000000002</v>
      </c>
      <c r="Q45" s="15"/>
    </row>
    <row r="46" spans="1:17">
      <c r="A46" s="15" t="s">
        <v>36</v>
      </c>
      <c r="B46" s="15" t="s">
        <v>37</v>
      </c>
      <c r="C46" s="16">
        <v>85420</v>
      </c>
      <c r="D46" s="15" t="s">
        <v>38</v>
      </c>
      <c r="E46" s="15" t="s">
        <v>73</v>
      </c>
      <c r="F46" s="15" t="s">
        <v>74</v>
      </c>
      <c r="G46" s="26">
        <v>44036</v>
      </c>
      <c r="H46" s="26">
        <v>44147</v>
      </c>
      <c r="I46" s="26">
        <v>45423</v>
      </c>
      <c r="J46" s="16">
        <v>36</v>
      </c>
      <c r="K46" s="17">
        <v>74850</v>
      </c>
      <c r="L46" s="15" t="s">
        <v>112</v>
      </c>
      <c r="M46" s="15" t="s">
        <v>19</v>
      </c>
      <c r="N46" s="18">
        <v>0.61</v>
      </c>
      <c r="O46" s="15" t="s">
        <v>20</v>
      </c>
      <c r="P46" s="18">
        <v>0.89</v>
      </c>
      <c r="Q46" s="15"/>
    </row>
    <row r="47" spans="1:17">
      <c r="A47" s="15" t="s">
        <v>36</v>
      </c>
      <c r="B47" s="15" t="s">
        <v>37</v>
      </c>
      <c r="C47" s="16">
        <v>85420</v>
      </c>
      <c r="D47" s="15" t="s">
        <v>38</v>
      </c>
      <c r="E47" s="15" t="s">
        <v>73</v>
      </c>
      <c r="F47" s="15" t="s">
        <v>74</v>
      </c>
      <c r="G47" s="26">
        <v>44036</v>
      </c>
      <c r="H47" s="26">
        <v>44147</v>
      </c>
      <c r="I47" s="26">
        <v>45423</v>
      </c>
      <c r="J47" s="16">
        <v>36</v>
      </c>
      <c r="K47" s="17"/>
      <c r="L47" s="15" t="s">
        <v>112</v>
      </c>
      <c r="M47" s="15" t="s">
        <v>19</v>
      </c>
      <c r="N47" s="18">
        <v>0.61</v>
      </c>
      <c r="O47" s="15" t="s">
        <v>15</v>
      </c>
      <c r="P47" s="18">
        <v>0.98419999999999996</v>
      </c>
      <c r="Q47" s="15"/>
    </row>
    <row r="48" spans="1:17">
      <c r="A48" s="15" t="s">
        <v>36</v>
      </c>
      <c r="B48" s="15" t="s">
        <v>37</v>
      </c>
      <c r="C48" s="16">
        <v>86307</v>
      </c>
      <c r="D48" s="15" t="s">
        <v>38</v>
      </c>
      <c r="E48" s="15" t="s">
        <v>75</v>
      </c>
      <c r="F48" s="15" t="s">
        <v>76</v>
      </c>
      <c r="G48" s="26">
        <v>44088</v>
      </c>
      <c r="H48" s="26">
        <v>44160</v>
      </c>
      <c r="I48" s="26">
        <v>45713</v>
      </c>
      <c r="J48" s="16">
        <v>51</v>
      </c>
      <c r="K48" s="17">
        <v>526193</v>
      </c>
      <c r="L48" s="15" t="s">
        <v>111</v>
      </c>
      <c r="M48" s="15" t="s">
        <v>19</v>
      </c>
      <c r="N48" s="18">
        <v>0.60399999999999998</v>
      </c>
      <c r="O48" s="15" t="s">
        <v>13</v>
      </c>
      <c r="P48" s="18">
        <v>0.61778</v>
      </c>
      <c r="Q48" s="15"/>
    </row>
    <row r="49" spans="1:17">
      <c r="C49" s="19"/>
      <c r="D49" s="10"/>
      <c r="E49" s="10"/>
      <c r="F49" s="10"/>
      <c r="G49" s="20"/>
      <c r="H49" s="20"/>
      <c r="I49" s="20"/>
      <c r="J49" s="19"/>
      <c r="K49" s="11"/>
      <c r="L49" s="10"/>
      <c r="M49" s="10"/>
      <c r="N49" s="21"/>
      <c r="O49" s="10"/>
      <c r="P49" s="21"/>
    </row>
    <row r="54" spans="1:17" ht="30">
      <c r="A54" s="12" t="s">
        <v>0</v>
      </c>
      <c r="B54" s="13" t="s">
        <v>1</v>
      </c>
      <c r="C54" s="12" t="s">
        <v>2</v>
      </c>
      <c r="D54" s="14" t="s">
        <v>3</v>
      </c>
      <c r="E54" s="12" t="s">
        <v>4</v>
      </c>
      <c r="F54" s="12" t="s">
        <v>5</v>
      </c>
      <c r="G54" s="14" t="s">
        <v>6</v>
      </c>
      <c r="H54" s="14" t="s">
        <v>7</v>
      </c>
      <c r="I54" s="14" t="s">
        <v>8</v>
      </c>
      <c r="J54" s="12" t="s">
        <v>9</v>
      </c>
      <c r="K54" s="12" t="s">
        <v>10</v>
      </c>
      <c r="L54" s="12" t="s">
        <v>93</v>
      </c>
      <c r="M54" s="12" t="s">
        <v>11</v>
      </c>
      <c r="N54" s="12" t="s">
        <v>12</v>
      </c>
      <c r="O54" s="12" t="s">
        <v>78</v>
      </c>
      <c r="P54" s="12" t="s">
        <v>94</v>
      </c>
      <c r="Q54" s="12" t="s">
        <v>95</v>
      </c>
    </row>
    <row r="55" spans="1:17">
      <c r="A55" s="15" t="s">
        <v>36</v>
      </c>
      <c r="B55" s="15" t="s">
        <v>37</v>
      </c>
      <c r="C55" s="16">
        <v>61569</v>
      </c>
      <c r="D55" s="15" t="s">
        <v>38</v>
      </c>
      <c r="E55" s="15" t="s">
        <v>44</v>
      </c>
      <c r="F55" s="15" t="s">
        <v>45</v>
      </c>
      <c r="G55" s="26">
        <v>42760</v>
      </c>
      <c r="H55" s="26">
        <v>42788</v>
      </c>
      <c r="I55" s="26">
        <v>44429</v>
      </c>
      <c r="J55" s="16">
        <v>48</v>
      </c>
      <c r="K55" s="17">
        <v>226260</v>
      </c>
      <c r="L55" s="15" t="s">
        <v>113</v>
      </c>
      <c r="M55" s="15" t="s">
        <v>114</v>
      </c>
      <c r="N55" s="18">
        <v>11.462999999999999</v>
      </c>
      <c r="O55" s="15" t="s">
        <v>97</v>
      </c>
      <c r="P55" s="18" t="s">
        <v>97</v>
      </c>
      <c r="Q55" s="15"/>
    </row>
  </sheetData>
  <autoFilter ref="A3:Q48" xr:uid="{00000000-0009-0000-0000-000002000000}">
    <sortState xmlns:xlrd2="http://schemas.microsoft.com/office/spreadsheetml/2017/richdata2" ref="A4:Q48">
      <sortCondition ref="G4:G48"/>
    </sortState>
  </autoFilter>
  <pageMargins left="0.7" right="0.7" top="0.75" bottom="0.75" header="0.3" footer="0.3"/>
  <pageSetup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22"/>
  <sheetViews>
    <sheetView workbookViewId="0">
      <selection activeCell="B14" sqref="B14"/>
    </sheetView>
  </sheetViews>
  <sheetFormatPr defaultRowHeight="15"/>
  <cols>
    <col min="1" max="1" width="13.140625" bestFit="1" customWidth="1"/>
    <col min="2" max="2" width="17.7109375" bestFit="1" customWidth="1"/>
    <col min="3" max="3" width="20.140625" bestFit="1" customWidth="1"/>
  </cols>
  <sheetData>
    <row r="3" spans="1:2">
      <c r="A3" s="22" t="s">
        <v>115</v>
      </c>
      <c r="B3" t="s">
        <v>116</v>
      </c>
    </row>
    <row r="4" spans="1:2">
      <c r="A4" s="23">
        <v>60914</v>
      </c>
      <c r="B4">
        <v>208463</v>
      </c>
    </row>
    <row r="5" spans="1:2">
      <c r="A5" s="23">
        <v>62643</v>
      </c>
      <c r="B5">
        <v>265650</v>
      </c>
    </row>
    <row r="6" spans="1:2">
      <c r="A6" s="23">
        <v>62910</v>
      </c>
      <c r="B6">
        <v>226260</v>
      </c>
    </row>
    <row r="7" spans="1:2">
      <c r="A7" s="23">
        <v>64692</v>
      </c>
      <c r="B7">
        <v>99920</v>
      </c>
    </row>
    <row r="8" spans="1:2">
      <c r="A8" s="23">
        <v>67051</v>
      </c>
      <c r="B8">
        <v>234080</v>
      </c>
    </row>
    <row r="9" spans="1:2">
      <c r="A9" s="23">
        <v>67404</v>
      </c>
      <c r="B9">
        <v>25460</v>
      </c>
    </row>
    <row r="10" spans="1:2">
      <c r="A10" s="23">
        <v>68091</v>
      </c>
      <c r="B10">
        <v>209600</v>
      </c>
    </row>
    <row r="11" spans="1:2">
      <c r="A11" s="23">
        <v>70870</v>
      </c>
      <c r="B11">
        <v>14310</v>
      </c>
    </row>
    <row r="12" spans="1:2">
      <c r="A12" s="23">
        <v>70900</v>
      </c>
      <c r="B12">
        <v>45000</v>
      </c>
    </row>
    <row r="13" spans="1:2">
      <c r="A13" s="23">
        <v>71890</v>
      </c>
      <c r="B13">
        <v>104800</v>
      </c>
    </row>
    <row r="14" spans="1:2">
      <c r="A14" s="23">
        <v>74397</v>
      </c>
      <c r="B14">
        <v>718250</v>
      </c>
    </row>
    <row r="15" spans="1:2">
      <c r="A15" s="23">
        <v>78730</v>
      </c>
      <c r="B15">
        <v>5400</v>
      </c>
    </row>
    <row r="16" spans="1:2">
      <c r="A16" s="23">
        <v>80304</v>
      </c>
      <c r="B16">
        <v>62280</v>
      </c>
    </row>
    <row r="17" spans="1:2">
      <c r="A17" s="23">
        <v>81197</v>
      </c>
      <c r="B17">
        <v>229500</v>
      </c>
    </row>
    <row r="18" spans="1:2">
      <c r="A18" s="23">
        <v>81522</v>
      </c>
      <c r="B18">
        <v>105312</v>
      </c>
    </row>
    <row r="19" spans="1:2">
      <c r="A19" s="23">
        <v>82514</v>
      </c>
      <c r="B19">
        <v>136540</v>
      </c>
    </row>
    <row r="20" spans="1:2">
      <c r="A20" s="23">
        <v>85420</v>
      </c>
      <c r="B20">
        <v>74850</v>
      </c>
    </row>
    <row r="21" spans="1:2">
      <c r="A21" s="23">
        <v>86307</v>
      </c>
      <c r="B21">
        <v>526193</v>
      </c>
    </row>
    <row r="22" spans="1:2">
      <c r="A22" s="23" t="s">
        <v>79</v>
      </c>
      <c r="B22">
        <v>3291868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Y51"/>
  <sheetViews>
    <sheetView tabSelected="1" topLeftCell="X1" zoomScaleNormal="100" workbookViewId="0">
      <pane ySplit="1" topLeftCell="A2" activePane="bottomLeft" state="frozen"/>
      <selection pane="bottomLeft" activeCell="AC8" sqref="AC8"/>
    </sheetView>
  </sheetViews>
  <sheetFormatPr defaultRowHeight="15" outlineLevelRow="1"/>
  <cols>
    <col min="1" max="1" width="6" style="1" customWidth="1"/>
    <col min="2" max="2" width="24.140625" style="1" customWidth="1"/>
    <col min="3" max="4" width="6" style="1" customWidth="1"/>
    <col min="5" max="5" width="8" style="1" customWidth="1"/>
    <col min="6" max="7" width="15" style="2" customWidth="1"/>
    <col min="8" max="8" width="5" style="3" customWidth="1"/>
    <col min="9" max="9" width="12" style="1" customWidth="1"/>
    <col min="10" max="10" width="10" style="1" customWidth="1"/>
    <col min="11" max="11" width="10" style="4" customWidth="1"/>
    <col min="12" max="12" width="14" style="5" customWidth="1"/>
    <col min="13" max="13" width="28.5703125" style="6" customWidth="1"/>
    <col min="14" max="14" width="6" style="1" customWidth="1"/>
    <col min="15" max="15" width="14" style="7" customWidth="1"/>
    <col min="16" max="16" width="28.5703125" style="1" customWidth="1"/>
    <col min="17" max="17" width="12" style="1" customWidth="1"/>
    <col min="18" max="19" width="28.5703125" style="1" customWidth="1"/>
    <col min="20" max="20" width="14" style="2" customWidth="1"/>
    <col min="21" max="21" width="10" style="1" customWidth="1"/>
    <col min="22" max="28" width="28.5703125" style="1" customWidth="1"/>
    <col min="29" max="29" width="28.5703125" style="5" customWidth="1"/>
    <col min="30" max="30" width="28.5703125" style="1" customWidth="1"/>
    <col min="31" max="31" width="8" style="1" customWidth="1"/>
    <col min="32" max="32" width="15" style="2" customWidth="1"/>
    <col min="33" max="33" width="28.5703125" style="6" customWidth="1"/>
    <col min="34" max="34" width="28.5703125" style="1" customWidth="1"/>
    <col min="35" max="35" width="28.5703125" style="7" customWidth="1"/>
    <col min="36" max="36" width="14" style="1" customWidth="1"/>
    <col min="37" max="40" width="28.5703125" style="1" customWidth="1"/>
    <col min="41" max="41" width="10" style="1" customWidth="1"/>
    <col min="42" max="42" width="28.5703125" style="6" customWidth="1"/>
    <col min="43" max="44" width="28.5703125" style="1" customWidth="1"/>
    <col min="45" max="45" width="28.5703125" style="3" customWidth="1"/>
    <col min="46" max="46" width="28.5703125" style="1" customWidth="1"/>
    <col min="47" max="47" width="15" style="2" customWidth="1"/>
    <col min="48" max="49" width="8" style="1" customWidth="1"/>
    <col min="50" max="51" width="8" style="3" customWidth="1"/>
  </cols>
  <sheetData>
    <row r="1" spans="1:51" ht="54.95" customHeight="1"/>
    <row r="2" spans="1:51">
      <c r="A2" s="1" t="s">
        <v>97</v>
      </c>
      <c r="B2" s="1" t="s">
        <v>81</v>
      </c>
      <c r="C2" s="1" t="s">
        <v>117</v>
      </c>
      <c r="D2" s="1" t="s">
        <v>82</v>
      </c>
      <c r="E2" s="1" t="s">
        <v>118</v>
      </c>
      <c r="F2" s="1" t="s">
        <v>84</v>
      </c>
      <c r="G2" s="1" t="s">
        <v>85</v>
      </c>
      <c r="H2" s="1" t="s">
        <v>86</v>
      </c>
      <c r="I2" s="1" t="s">
        <v>119</v>
      </c>
      <c r="J2" s="1" t="s">
        <v>120</v>
      </c>
      <c r="K2" s="1" t="s">
        <v>87</v>
      </c>
      <c r="L2" s="1" t="s">
        <v>90</v>
      </c>
      <c r="M2" s="1" t="s">
        <v>121</v>
      </c>
      <c r="N2" s="1" t="s">
        <v>122</v>
      </c>
      <c r="O2" s="1" t="s">
        <v>123</v>
      </c>
      <c r="P2" s="1" t="s">
        <v>124</v>
      </c>
      <c r="Q2" s="1" t="s">
        <v>88</v>
      </c>
      <c r="R2" s="1" t="s">
        <v>125</v>
      </c>
      <c r="S2" s="1" t="s">
        <v>126</v>
      </c>
      <c r="T2" s="1" t="s">
        <v>127</v>
      </c>
      <c r="U2" s="1" t="s">
        <v>128</v>
      </c>
      <c r="V2" s="1" t="s">
        <v>129</v>
      </c>
      <c r="W2" s="1" t="s">
        <v>89</v>
      </c>
      <c r="X2" s="1" t="s">
        <v>130</v>
      </c>
      <c r="Y2" s="1" t="s">
        <v>131</v>
      </c>
      <c r="Z2" s="1" t="s">
        <v>91</v>
      </c>
      <c r="AA2" s="1" t="s">
        <v>132</v>
      </c>
      <c r="AB2" s="1" t="s">
        <v>133</v>
      </c>
      <c r="AC2" s="1" t="s">
        <v>92</v>
      </c>
      <c r="AD2" s="1" t="s">
        <v>134</v>
      </c>
      <c r="AE2" s="1" t="s">
        <v>80</v>
      </c>
      <c r="AF2" s="1" t="s">
        <v>83</v>
      </c>
      <c r="AG2" s="1" t="s">
        <v>135</v>
      </c>
      <c r="AH2" s="1" t="s">
        <v>136</v>
      </c>
      <c r="AI2" s="1" t="s">
        <v>137</v>
      </c>
      <c r="AJ2" s="1" t="s">
        <v>138</v>
      </c>
      <c r="AK2" s="1" t="s">
        <v>139</v>
      </c>
      <c r="AL2" s="1" t="s">
        <v>140</v>
      </c>
      <c r="AM2" s="1" t="s">
        <v>141</v>
      </c>
      <c r="AN2" s="1" t="s">
        <v>142</v>
      </c>
      <c r="AO2" s="1" t="s">
        <v>143</v>
      </c>
      <c r="AP2" s="1" t="s">
        <v>144</v>
      </c>
      <c r="AQ2" s="1" t="s">
        <v>145</v>
      </c>
      <c r="AR2" s="1" t="s">
        <v>146</v>
      </c>
      <c r="AS2" s="1" t="s">
        <v>147</v>
      </c>
      <c r="AT2" s="1" t="s">
        <v>148</v>
      </c>
      <c r="AU2" s="1" t="s">
        <v>149</v>
      </c>
      <c r="AV2" s="1" t="s">
        <v>150</v>
      </c>
      <c r="AW2" s="1" t="s">
        <v>151</v>
      </c>
      <c r="AX2" s="1" t="s">
        <v>2</v>
      </c>
      <c r="AY2" s="1" t="s">
        <v>152</v>
      </c>
    </row>
    <row r="3" spans="1:51" hidden="1">
      <c r="A3" s="8" t="s">
        <v>153</v>
      </c>
      <c r="F3" s="1"/>
      <c r="G3" s="1"/>
      <c r="H3" s="1"/>
      <c r="K3" s="1"/>
      <c r="L3" s="1"/>
      <c r="M3" s="1"/>
      <c r="O3" s="1"/>
      <c r="T3" s="1"/>
      <c r="AC3" s="1"/>
      <c r="AF3" s="1"/>
      <c r="AG3" s="1"/>
      <c r="AI3" s="1"/>
      <c r="AP3" s="1"/>
      <c r="AS3" s="1"/>
      <c r="AU3" s="1"/>
      <c r="AX3" s="1"/>
      <c r="AY3" s="1"/>
    </row>
    <row r="4" spans="1:51" hidden="1" outlineLevel="1">
      <c r="B4" s="1" t="s">
        <v>44</v>
      </c>
      <c r="C4" s="1" t="s">
        <v>154</v>
      </c>
      <c r="D4" s="1" t="s">
        <v>45</v>
      </c>
      <c r="E4" s="1" t="s">
        <v>155</v>
      </c>
      <c r="F4" s="2">
        <v>42788</v>
      </c>
      <c r="G4" s="2">
        <v>44429</v>
      </c>
      <c r="H4" s="3">
        <v>48</v>
      </c>
      <c r="I4" s="1" t="s">
        <v>156</v>
      </c>
      <c r="J4" s="1" t="s">
        <v>157</v>
      </c>
      <c r="K4" s="4">
        <v>226260</v>
      </c>
      <c r="L4" s="5">
        <v>11.462999999999999</v>
      </c>
      <c r="M4" s="6">
        <v>0</v>
      </c>
      <c r="N4" s="1" t="s">
        <v>97</v>
      </c>
      <c r="O4" s="7" t="s">
        <v>97</v>
      </c>
      <c r="P4" s="1" t="s">
        <v>158</v>
      </c>
      <c r="Q4" s="1" t="s">
        <v>113</v>
      </c>
      <c r="R4" s="1" t="s">
        <v>97</v>
      </c>
      <c r="S4" s="1" t="s">
        <v>97</v>
      </c>
      <c r="T4" s="2">
        <v>42788</v>
      </c>
      <c r="U4" s="1" t="s">
        <v>159</v>
      </c>
      <c r="V4" s="1" t="s">
        <v>160</v>
      </c>
      <c r="W4" s="1" t="s">
        <v>114</v>
      </c>
      <c r="X4" s="1" t="s">
        <v>97</v>
      </c>
      <c r="Y4" s="1" t="s">
        <v>13</v>
      </c>
      <c r="Z4" s="1" t="s">
        <v>97</v>
      </c>
      <c r="AA4" s="1" t="s">
        <v>97</v>
      </c>
      <c r="AB4" s="1" t="s">
        <v>97</v>
      </c>
      <c r="AC4" s="5" t="s">
        <v>97</v>
      </c>
      <c r="AD4" s="1" t="b">
        <v>0</v>
      </c>
      <c r="AE4" s="1" t="s">
        <v>38</v>
      </c>
      <c r="AF4" s="2">
        <v>42760</v>
      </c>
      <c r="AG4" s="6" t="s">
        <v>97</v>
      </c>
      <c r="AH4" s="1" t="s">
        <v>161</v>
      </c>
      <c r="AI4" s="7">
        <v>11.463010000000001</v>
      </c>
      <c r="AJ4" s="1" t="s">
        <v>162</v>
      </c>
      <c r="AK4" s="1" t="s">
        <v>163</v>
      </c>
      <c r="AL4" s="1" t="s">
        <v>97</v>
      </c>
      <c r="AM4" s="1" t="s">
        <v>164</v>
      </c>
      <c r="AN4" s="1" t="s">
        <v>97</v>
      </c>
      <c r="AO4" s="1" t="s">
        <v>165</v>
      </c>
      <c r="AP4" s="6" t="s">
        <v>97</v>
      </c>
      <c r="AQ4" s="1" t="s">
        <v>97</v>
      </c>
      <c r="AR4" s="1" t="s">
        <v>97</v>
      </c>
      <c r="AS4" s="3">
        <v>18069</v>
      </c>
      <c r="AT4" s="1" t="s">
        <v>166</v>
      </c>
      <c r="AU4" s="2">
        <v>42719</v>
      </c>
      <c r="AV4" s="1" t="s">
        <v>167</v>
      </c>
      <c r="AW4" s="1" t="s">
        <v>97</v>
      </c>
      <c r="AX4" s="3">
        <v>61569</v>
      </c>
      <c r="AY4" s="3">
        <v>1098955</v>
      </c>
    </row>
    <row r="5" spans="1:51" hidden="1" outlineLevel="1">
      <c r="B5" s="1" t="s">
        <v>42</v>
      </c>
      <c r="C5" s="1" t="s">
        <v>168</v>
      </c>
      <c r="D5" s="1" t="s">
        <v>43</v>
      </c>
      <c r="E5" s="1" t="s">
        <v>169</v>
      </c>
      <c r="F5" s="2">
        <v>42826</v>
      </c>
      <c r="G5" s="2">
        <v>44377</v>
      </c>
      <c r="H5" s="3">
        <v>48</v>
      </c>
      <c r="I5" s="1" t="s">
        <v>156</v>
      </c>
      <c r="J5" s="1" t="s">
        <v>157</v>
      </c>
      <c r="K5" s="4">
        <v>265650</v>
      </c>
      <c r="L5" s="5">
        <v>2.2000000000000002</v>
      </c>
      <c r="M5" s="6">
        <v>36.027900000000002</v>
      </c>
      <c r="N5" s="1" t="s">
        <v>97</v>
      </c>
      <c r="O5" s="7" t="s">
        <v>97</v>
      </c>
      <c r="P5" s="1" t="s">
        <v>170</v>
      </c>
      <c r="Q5" s="1" t="s">
        <v>98</v>
      </c>
      <c r="R5" s="1" t="s">
        <v>97</v>
      </c>
      <c r="S5" s="1" t="s">
        <v>97</v>
      </c>
      <c r="T5" s="2">
        <v>42809</v>
      </c>
      <c r="U5" s="1" t="s">
        <v>171</v>
      </c>
      <c r="V5" s="1" t="s">
        <v>172</v>
      </c>
      <c r="W5" s="1" t="s">
        <v>15</v>
      </c>
      <c r="X5" s="1" t="s">
        <v>97</v>
      </c>
      <c r="Y5" s="1" t="s">
        <v>15</v>
      </c>
      <c r="Z5" s="1" t="s">
        <v>14</v>
      </c>
      <c r="AA5" s="1" t="s">
        <v>97</v>
      </c>
      <c r="AB5" s="1" t="s">
        <v>173</v>
      </c>
      <c r="AC5" s="5">
        <v>3.4</v>
      </c>
      <c r="AD5" s="1" t="b">
        <v>0</v>
      </c>
      <c r="AE5" s="1" t="s">
        <v>38</v>
      </c>
      <c r="AF5" s="2">
        <v>42800</v>
      </c>
      <c r="AG5" s="6" t="s">
        <v>97</v>
      </c>
      <c r="AH5" s="1" t="s">
        <v>161</v>
      </c>
      <c r="AI5" s="7">
        <v>11.462999999999999</v>
      </c>
      <c r="AJ5" s="1" t="s">
        <v>174</v>
      </c>
      <c r="AK5" s="1" t="s">
        <v>175</v>
      </c>
      <c r="AL5" s="1" t="s">
        <v>176</v>
      </c>
      <c r="AM5" s="1" t="s">
        <v>97</v>
      </c>
      <c r="AN5" s="1" t="s">
        <v>97</v>
      </c>
      <c r="AO5" s="1" t="s">
        <v>177</v>
      </c>
      <c r="AP5" s="6" t="s">
        <v>97</v>
      </c>
      <c r="AQ5" s="1" t="s">
        <v>97</v>
      </c>
      <c r="AR5" s="1" t="s">
        <v>97</v>
      </c>
      <c r="AS5" s="3">
        <v>24008</v>
      </c>
      <c r="AT5" s="1" t="s">
        <v>166</v>
      </c>
      <c r="AU5" s="2">
        <v>42789.5</v>
      </c>
      <c r="AV5" s="1" t="s">
        <v>178</v>
      </c>
      <c r="AW5" s="1" t="s">
        <v>97</v>
      </c>
      <c r="AX5" s="3">
        <v>62643</v>
      </c>
      <c r="AY5" s="3">
        <v>1116494</v>
      </c>
    </row>
    <row r="6" spans="1:51" hidden="1" outlineLevel="1">
      <c r="B6" s="1" t="s">
        <v>42</v>
      </c>
      <c r="C6" s="1" t="s">
        <v>168</v>
      </c>
      <c r="D6" s="1" t="s">
        <v>43</v>
      </c>
      <c r="E6" s="1" t="s">
        <v>169</v>
      </c>
      <c r="F6" s="2">
        <v>42826</v>
      </c>
      <c r="G6" s="2">
        <v>44377</v>
      </c>
      <c r="H6" s="3">
        <v>48</v>
      </c>
      <c r="I6" s="1" t="s">
        <v>156</v>
      </c>
      <c r="J6" s="1" t="s">
        <v>157</v>
      </c>
      <c r="K6" s="4" t="s">
        <v>97</v>
      </c>
      <c r="L6" s="5">
        <v>2.2000000000000002</v>
      </c>
      <c r="M6" s="6">
        <v>36.027900000000002</v>
      </c>
      <c r="N6" s="1" t="s">
        <v>97</v>
      </c>
      <c r="O6" s="7" t="s">
        <v>97</v>
      </c>
      <c r="P6" s="1" t="s">
        <v>170</v>
      </c>
      <c r="Q6" s="1" t="s">
        <v>98</v>
      </c>
      <c r="R6" s="1" t="s">
        <v>97</v>
      </c>
      <c r="S6" s="1" t="s">
        <v>97</v>
      </c>
      <c r="T6" s="2">
        <v>42809</v>
      </c>
      <c r="U6" s="1" t="s">
        <v>171</v>
      </c>
      <c r="V6" s="1" t="s">
        <v>172</v>
      </c>
      <c r="W6" s="1" t="s">
        <v>15</v>
      </c>
      <c r="X6" s="1" t="s">
        <v>97</v>
      </c>
      <c r="Y6" s="1" t="s">
        <v>15</v>
      </c>
      <c r="Z6" s="1" t="s">
        <v>13</v>
      </c>
      <c r="AA6" s="1" t="s">
        <v>97</v>
      </c>
      <c r="AB6" s="1" t="s">
        <v>160</v>
      </c>
      <c r="AC6" s="5">
        <v>11.462999999999999</v>
      </c>
      <c r="AD6" s="1" t="b">
        <v>0</v>
      </c>
      <c r="AE6" s="1" t="s">
        <v>38</v>
      </c>
      <c r="AF6" s="2">
        <v>42800</v>
      </c>
      <c r="AG6" s="6" t="s">
        <v>97</v>
      </c>
      <c r="AH6" s="1" t="s">
        <v>161</v>
      </c>
      <c r="AI6" s="7">
        <v>11.462999999999999</v>
      </c>
      <c r="AJ6" s="1" t="s">
        <v>174</v>
      </c>
      <c r="AK6" s="1" t="s">
        <v>175</v>
      </c>
      <c r="AL6" s="1" t="s">
        <v>176</v>
      </c>
      <c r="AM6" s="1" t="s">
        <v>97</v>
      </c>
      <c r="AN6" s="1" t="s">
        <v>97</v>
      </c>
      <c r="AO6" s="1" t="s">
        <v>177</v>
      </c>
      <c r="AP6" s="6" t="s">
        <v>97</v>
      </c>
      <c r="AQ6" s="1" t="s">
        <v>97</v>
      </c>
      <c r="AR6" s="1" t="s">
        <v>97</v>
      </c>
      <c r="AS6" s="3">
        <v>24008</v>
      </c>
      <c r="AT6" s="1" t="s">
        <v>166</v>
      </c>
      <c r="AU6" s="2">
        <v>42789.5</v>
      </c>
      <c r="AV6" s="1" t="s">
        <v>178</v>
      </c>
      <c r="AW6" s="1" t="s">
        <v>97</v>
      </c>
      <c r="AX6" s="3">
        <v>62643</v>
      </c>
      <c r="AY6" s="3">
        <v>1116494</v>
      </c>
    </row>
    <row r="7" spans="1:51" hidden="1" outlineLevel="1">
      <c r="B7" s="1" t="s">
        <v>39</v>
      </c>
      <c r="C7" s="1" t="s">
        <v>179</v>
      </c>
      <c r="D7" s="1" t="s">
        <v>40</v>
      </c>
      <c r="E7" s="1" t="s">
        <v>169</v>
      </c>
      <c r="F7" s="2">
        <v>42891</v>
      </c>
      <c r="G7" s="2">
        <v>44560</v>
      </c>
      <c r="H7" s="3">
        <v>48</v>
      </c>
      <c r="I7" s="1" t="s">
        <v>156</v>
      </c>
      <c r="J7" s="1" t="s">
        <v>157</v>
      </c>
      <c r="K7" s="4">
        <v>208463</v>
      </c>
      <c r="L7" s="5">
        <v>11.462999999999999</v>
      </c>
      <c r="M7" s="6">
        <v>0</v>
      </c>
      <c r="N7" s="1" t="s">
        <v>97</v>
      </c>
      <c r="O7" s="7" t="s">
        <v>97</v>
      </c>
      <c r="P7" s="1" t="s">
        <v>180</v>
      </c>
      <c r="Q7" s="1" t="s">
        <v>96</v>
      </c>
      <c r="R7" s="1" t="s">
        <v>97</v>
      </c>
      <c r="S7" s="1" t="s">
        <v>97</v>
      </c>
      <c r="T7" s="2">
        <v>42891</v>
      </c>
      <c r="U7" s="1" t="s">
        <v>181</v>
      </c>
      <c r="V7" s="1" t="s">
        <v>160</v>
      </c>
      <c r="W7" s="1" t="s">
        <v>13</v>
      </c>
      <c r="X7" s="1" t="s">
        <v>97</v>
      </c>
      <c r="Y7" s="1" t="s">
        <v>13</v>
      </c>
      <c r="Z7" s="1" t="s">
        <v>97</v>
      </c>
      <c r="AA7" s="1" t="s">
        <v>97</v>
      </c>
      <c r="AB7" s="1" t="s">
        <v>97</v>
      </c>
      <c r="AC7" s="5" t="s">
        <v>97</v>
      </c>
      <c r="AD7" s="1" t="b">
        <v>0</v>
      </c>
      <c r="AE7" s="1" t="s">
        <v>38</v>
      </c>
      <c r="AF7" s="2">
        <v>42695</v>
      </c>
      <c r="AG7" s="6" t="s">
        <v>97</v>
      </c>
      <c r="AH7" s="1" t="s">
        <v>161</v>
      </c>
      <c r="AI7" s="7">
        <v>11.462999999999999</v>
      </c>
      <c r="AJ7" s="1" t="s">
        <v>182</v>
      </c>
      <c r="AK7" s="1" t="s">
        <v>183</v>
      </c>
      <c r="AL7" s="1" t="s">
        <v>97</v>
      </c>
      <c r="AM7" s="1" t="s">
        <v>184</v>
      </c>
      <c r="AN7" s="1" t="s">
        <v>97</v>
      </c>
      <c r="AO7" s="1" t="s">
        <v>165</v>
      </c>
      <c r="AP7" s="6" t="s">
        <v>97</v>
      </c>
      <c r="AQ7" s="1" t="s">
        <v>97</v>
      </c>
      <c r="AR7" s="1" t="s">
        <v>97</v>
      </c>
      <c r="AS7" s="3">
        <v>18705</v>
      </c>
      <c r="AT7" s="1" t="s">
        <v>166</v>
      </c>
      <c r="AU7" s="2">
        <v>42668</v>
      </c>
      <c r="AV7" s="1" t="s">
        <v>167</v>
      </c>
      <c r="AW7" s="1" t="s">
        <v>97</v>
      </c>
      <c r="AX7" s="3">
        <v>60914</v>
      </c>
      <c r="AY7" s="3">
        <v>1093950</v>
      </c>
    </row>
    <row r="8" spans="1:51" outlineLevel="1">
      <c r="B8" s="1" t="s">
        <v>44</v>
      </c>
      <c r="C8" s="1" t="s">
        <v>154</v>
      </c>
      <c r="D8" s="1" t="s">
        <v>45</v>
      </c>
      <c r="E8" s="1" t="s">
        <v>155</v>
      </c>
      <c r="F8" s="2">
        <v>42891</v>
      </c>
      <c r="G8" s="2">
        <v>44352</v>
      </c>
      <c r="H8" s="3">
        <v>48</v>
      </c>
      <c r="I8" s="1" t="s">
        <v>156</v>
      </c>
      <c r="J8" s="1" t="s">
        <v>157</v>
      </c>
      <c r="K8" s="4">
        <v>226260</v>
      </c>
      <c r="L8" s="5">
        <v>2.2000000000000002</v>
      </c>
      <c r="M8" s="6">
        <v>36.027900000000002</v>
      </c>
      <c r="N8" s="1" t="s">
        <v>97</v>
      </c>
      <c r="O8" s="7" t="s">
        <v>97</v>
      </c>
      <c r="P8" s="1" t="s">
        <v>185</v>
      </c>
      <c r="Q8" s="1" t="s">
        <v>98</v>
      </c>
      <c r="R8" s="1" t="s">
        <v>97</v>
      </c>
      <c r="S8" s="1" t="s">
        <v>97</v>
      </c>
      <c r="T8" s="2">
        <v>42891</v>
      </c>
      <c r="U8" s="1" t="s">
        <v>186</v>
      </c>
      <c r="V8" s="1" t="s">
        <v>172</v>
      </c>
      <c r="W8" s="1" t="s">
        <v>15</v>
      </c>
      <c r="X8" s="1" t="s">
        <v>97</v>
      </c>
      <c r="Y8" s="1" t="s">
        <v>15</v>
      </c>
      <c r="Z8" s="1" t="s">
        <v>14</v>
      </c>
      <c r="AA8" s="1" t="s">
        <v>187</v>
      </c>
      <c r="AB8" s="1" t="s">
        <v>173</v>
      </c>
      <c r="AC8" s="5" t="s">
        <v>97</v>
      </c>
      <c r="AD8" s="1" t="b">
        <v>0</v>
      </c>
      <c r="AE8" s="1" t="s">
        <v>38</v>
      </c>
      <c r="AF8" s="2">
        <v>42845</v>
      </c>
      <c r="AG8" s="6" t="s">
        <v>97</v>
      </c>
      <c r="AH8" s="1" t="s">
        <v>161</v>
      </c>
      <c r="AI8" s="7">
        <v>11.47</v>
      </c>
      <c r="AJ8" s="1" t="s">
        <v>188</v>
      </c>
      <c r="AK8" s="1" t="s">
        <v>189</v>
      </c>
      <c r="AL8" s="1" t="s">
        <v>97</v>
      </c>
      <c r="AM8" s="1" t="s">
        <v>97</v>
      </c>
      <c r="AN8" s="1" t="s">
        <v>97</v>
      </c>
      <c r="AO8" s="1" t="s">
        <v>177</v>
      </c>
      <c r="AP8" s="6" t="s">
        <v>97</v>
      </c>
      <c r="AQ8" s="1" t="s">
        <v>97</v>
      </c>
      <c r="AR8" s="1" t="s">
        <v>97</v>
      </c>
      <c r="AS8" s="3">
        <v>18069</v>
      </c>
      <c r="AT8" s="1" t="s">
        <v>166</v>
      </c>
      <c r="AU8" s="2">
        <v>42801.6875</v>
      </c>
      <c r="AV8" s="1" t="s">
        <v>178</v>
      </c>
      <c r="AW8" s="1" t="s">
        <v>97</v>
      </c>
      <c r="AX8" s="3">
        <v>62910</v>
      </c>
      <c r="AY8" s="3">
        <v>1117523</v>
      </c>
    </row>
    <row r="9" spans="1:51" outlineLevel="1">
      <c r="B9" s="1" t="s">
        <v>44</v>
      </c>
      <c r="C9" s="1" t="s">
        <v>154</v>
      </c>
      <c r="D9" s="1" t="s">
        <v>45</v>
      </c>
      <c r="E9" s="1" t="s">
        <v>155</v>
      </c>
      <c r="F9" s="2">
        <v>42891</v>
      </c>
      <c r="G9" s="2">
        <v>44352</v>
      </c>
      <c r="H9" s="3">
        <v>48</v>
      </c>
      <c r="I9" s="1" t="s">
        <v>156</v>
      </c>
      <c r="J9" s="1" t="s">
        <v>157</v>
      </c>
      <c r="K9" s="4" t="s">
        <v>97</v>
      </c>
      <c r="L9" s="5">
        <v>2.2000000000000002</v>
      </c>
      <c r="M9" s="6">
        <v>36.027900000000002</v>
      </c>
      <c r="N9" s="1" t="s">
        <v>97</v>
      </c>
      <c r="O9" s="7" t="s">
        <v>97</v>
      </c>
      <c r="P9" s="1" t="s">
        <v>185</v>
      </c>
      <c r="Q9" s="1" t="s">
        <v>98</v>
      </c>
      <c r="R9" s="1" t="s">
        <v>97</v>
      </c>
      <c r="S9" s="1" t="s">
        <v>97</v>
      </c>
      <c r="T9" s="2">
        <v>42891</v>
      </c>
      <c r="U9" s="1" t="s">
        <v>186</v>
      </c>
      <c r="V9" s="1" t="s">
        <v>172</v>
      </c>
      <c r="W9" s="1" t="s">
        <v>15</v>
      </c>
      <c r="X9" s="1" t="s">
        <v>97</v>
      </c>
      <c r="Y9" s="1" t="s">
        <v>15</v>
      </c>
      <c r="Z9" s="1" t="s">
        <v>13</v>
      </c>
      <c r="AA9" s="1" t="s">
        <v>97</v>
      </c>
      <c r="AB9" s="1" t="s">
        <v>160</v>
      </c>
      <c r="AC9" s="5">
        <v>3.194</v>
      </c>
      <c r="AD9" s="1" t="b">
        <v>0</v>
      </c>
      <c r="AE9" s="1" t="s">
        <v>38</v>
      </c>
      <c r="AF9" s="2">
        <v>42845</v>
      </c>
      <c r="AG9" s="6" t="s">
        <v>97</v>
      </c>
      <c r="AH9" s="1" t="s">
        <v>161</v>
      </c>
      <c r="AI9" s="7">
        <v>11.47</v>
      </c>
      <c r="AJ9" s="1" t="s">
        <v>188</v>
      </c>
      <c r="AK9" s="1" t="s">
        <v>189</v>
      </c>
      <c r="AL9" s="1" t="s">
        <v>97</v>
      </c>
      <c r="AM9" s="1" t="s">
        <v>97</v>
      </c>
      <c r="AN9" s="1" t="s">
        <v>97</v>
      </c>
      <c r="AO9" s="1" t="s">
        <v>177</v>
      </c>
      <c r="AP9" s="6" t="s">
        <v>97</v>
      </c>
      <c r="AQ9" s="1" t="s">
        <v>97</v>
      </c>
      <c r="AR9" s="1" t="s">
        <v>97</v>
      </c>
      <c r="AS9" s="3">
        <v>18069</v>
      </c>
      <c r="AT9" s="1" t="s">
        <v>166</v>
      </c>
      <c r="AU9" s="2">
        <v>42801.6875</v>
      </c>
      <c r="AV9" s="1" t="s">
        <v>178</v>
      </c>
      <c r="AW9" s="1" t="s">
        <v>97</v>
      </c>
      <c r="AX9" s="3">
        <v>62910</v>
      </c>
      <c r="AY9" s="3">
        <v>1117523</v>
      </c>
    </row>
    <row r="10" spans="1:51" hidden="1" outlineLevel="1">
      <c r="B10" s="1" t="s">
        <v>46</v>
      </c>
      <c r="C10" s="1" t="s">
        <v>190</v>
      </c>
      <c r="D10" s="1" t="s">
        <v>47</v>
      </c>
      <c r="E10" s="1" t="s">
        <v>155</v>
      </c>
      <c r="F10" s="2">
        <v>43124</v>
      </c>
      <c r="G10" s="2">
        <v>44401</v>
      </c>
      <c r="H10" s="3">
        <v>36</v>
      </c>
      <c r="I10" s="1" t="s">
        <v>156</v>
      </c>
      <c r="J10" s="1" t="s">
        <v>157</v>
      </c>
      <c r="K10" s="4" t="s">
        <v>97</v>
      </c>
      <c r="L10" s="5">
        <v>1.65</v>
      </c>
      <c r="M10" s="6">
        <v>52.016300000000001</v>
      </c>
      <c r="N10" s="1" t="s">
        <v>97</v>
      </c>
      <c r="O10" s="7" t="s">
        <v>97</v>
      </c>
      <c r="P10" s="1" t="s">
        <v>191</v>
      </c>
      <c r="Q10" s="1" t="s">
        <v>99</v>
      </c>
      <c r="R10" s="1" t="s">
        <v>97</v>
      </c>
      <c r="S10" s="1" t="s">
        <v>97</v>
      </c>
      <c r="T10" s="2">
        <v>43026</v>
      </c>
      <c r="U10" s="1" t="s">
        <v>192</v>
      </c>
      <c r="V10" s="1" t="s">
        <v>173</v>
      </c>
      <c r="W10" s="1" t="s">
        <v>14</v>
      </c>
      <c r="X10" s="1" t="s">
        <v>97</v>
      </c>
      <c r="Y10" s="1" t="s">
        <v>14</v>
      </c>
      <c r="Z10" s="1" t="s">
        <v>16</v>
      </c>
      <c r="AA10" s="1" t="s">
        <v>97</v>
      </c>
      <c r="AB10" s="1" t="s">
        <v>193</v>
      </c>
      <c r="AC10" s="5">
        <v>1.95</v>
      </c>
      <c r="AD10" s="1" t="b">
        <v>0</v>
      </c>
      <c r="AE10" s="1" t="s">
        <v>38</v>
      </c>
      <c r="AF10" s="2">
        <v>42914</v>
      </c>
      <c r="AG10" s="6" t="s">
        <v>97</v>
      </c>
      <c r="AH10" s="1" t="s">
        <v>161</v>
      </c>
      <c r="AI10" s="7">
        <v>11.462999999999999</v>
      </c>
      <c r="AJ10" s="1" t="s">
        <v>194</v>
      </c>
      <c r="AK10" s="1" t="s">
        <v>183</v>
      </c>
      <c r="AL10" s="1" t="s">
        <v>195</v>
      </c>
      <c r="AM10" s="1" t="s">
        <v>97</v>
      </c>
      <c r="AN10" s="1" t="s">
        <v>196</v>
      </c>
      <c r="AO10" s="1" t="s">
        <v>197</v>
      </c>
      <c r="AP10" s="6" t="s">
        <v>97</v>
      </c>
      <c r="AQ10" s="1" t="s">
        <v>97</v>
      </c>
      <c r="AR10" s="1" t="s">
        <v>97</v>
      </c>
      <c r="AS10" s="3">
        <v>30522</v>
      </c>
      <c r="AT10" s="1" t="s">
        <v>166</v>
      </c>
      <c r="AU10" s="2">
        <v>42873.708333333336</v>
      </c>
      <c r="AV10" s="1" t="s">
        <v>167</v>
      </c>
      <c r="AW10" s="1" t="s">
        <v>97</v>
      </c>
      <c r="AX10" s="3">
        <v>64692</v>
      </c>
      <c r="AY10" s="3">
        <v>1122431</v>
      </c>
    </row>
    <row r="11" spans="1:51" hidden="1" outlineLevel="1">
      <c r="B11" s="1" t="s">
        <v>46</v>
      </c>
      <c r="C11" s="1" t="s">
        <v>190</v>
      </c>
      <c r="D11" s="1" t="s">
        <v>47</v>
      </c>
      <c r="E11" s="1" t="s">
        <v>155</v>
      </c>
      <c r="F11" s="2">
        <v>43124</v>
      </c>
      <c r="G11" s="2">
        <v>44401</v>
      </c>
      <c r="H11" s="3">
        <v>36</v>
      </c>
      <c r="I11" s="1" t="s">
        <v>156</v>
      </c>
      <c r="J11" s="1" t="s">
        <v>157</v>
      </c>
      <c r="K11" s="4">
        <v>99920</v>
      </c>
      <c r="L11" s="5">
        <v>1.65</v>
      </c>
      <c r="M11" s="6">
        <v>52.016300000000001</v>
      </c>
      <c r="N11" s="1" t="s">
        <v>97</v>
      </c>
      <c r="O11" s="7" t="s">
        <v>97</v>
      </c>
      <c r="P11" s="1" t="s">
        <v>191</v>
      </c>
      <c r="Q11" s="1" t="s">
        <v>99</v>
      </c>
      <c r="R11" s="1" t="s">
        <v>97</v>
      </c>
      <c r="S11" s="1" t="s">
        <v>97</v>
      </c>
      <c r="T11" s="2">
        <v>43026</v>
      </c>
      <c r="U11" s="1" t="s">
        <v>192</v>
      </c>
      <c r="V11" s="1" t="s">
        <v>173</v>
      </c>
      <c r="W11" s="1" t="s">
        <v>14</v>
      </c>
      <c r="X11" s="1" t="s">
        <v>97</v>
      </c>
      <c r="Y11" s="1" t="s">
        <v>14</v>
      </c>
      <c r="Z11" s="1" t="s">
        <v>15</v>
      </c>
      <c r="AA11" s="1" t="s">
        <v>97</v>
      </c>
      <c r="AB11" s="1" t="s">
        <v>172</v>
      </c>
      <c r="AC11" s="5">
        <v>3</v>
      </c>
      <c r="AD11" s="1" t="b">
        <v>0</v>
      </c>
      <c r="AE11" s="1" t="s">
        <v>38</v>
      </c>
      <c r="AF11" s="2">
        <v>42914</v>
      </c>
      <c r="AG11" s="6" t="s">
        <v>97</v>
      </c>
      <c r="AH11" s="1" t="s">
        <v>161</v>
      </c>
      <c r="AI11" s="7">
        <v>11.462999999999999</v>
      </c>
      <c r="AJ11" s="1" t="s">
        <v>194</v>
      </c>
      <c r="AK11" s="1" t="s">
        <v>183</v>
      </c>
      <c r="AL11" s="1" t="s">
        <v>195</v>
      </c>
      <c r="AM11" s="1" t="s">
        <v>97</v>
      </c>
      <c r="AN11" s="1" t="s">
        <v>196</v>
      </c>
      <c r="AO11" s="1" t="s">
        <v>197</v>
      </c>
      <c r="AP11" s="6" t="s">
        <v>97</v>
      </c>
      <c r="AQ11" s="1" t="s">
        <v>97</v>
      </c>
      <c r="AR11" s="1" t="s">
        <v>97</v>
      </c>
      <c r="AS11" s="3">
        <v>30522</v>
      </c>
      <c r="AT11" s="1" t="s">
        <v>166</v>
      </c>
      <c r="AU11" s="2">
        <v>42873.708333333336</v>
      </c>
      <c r="AV11" s="1" t="s">
        <v>167</v>
      </c>
      <c r="AW11" s="1" t="s">
        <v>97</v>
      </c>
      <c r="AX11" s="3">
        <v>64692</v>
      </c>
      <c r="AY11" s="3">
        <v>1122431</v>
      </c>
    </row>
    <row r="12" spans="1:51" hidden="1" outlineLevel="1">
      <c r="B12" s="1" t="s">
        <v>46</v>
      </c>
      <c r="C12" s="1" t="s">
        <v>190</v>
      </c>
      <c r="D12" s="1" t="s">
        <v>47</v>
      </c>
      <c r="E12" s="1" t="s">
        <v>155</v>
      </c>
      <c r="F12" s="2">
        <v>43124</v>
      </c>
      <c r="G12" s="2">
        <v>44401</v>
      </c>
      <c r="H12" s="3">
        <v>36</v>
      </c>
      <c r="I12" s="1" t="s">
        <v>156</v>
      </c>
      <c r="J12" s="1" t="s">
        <v>157</v>
      </c>
      <c r="K12" s="4" t="s">
        <v>97</v>
      </c>
      <c r="L12" s="5">
        <v>1.65</v>
      </c>
      <c r="M12" s="6">
        <v>52.016300000000001</v>
      </c>
      <c r="N12" s="1" t="s">
        <v>97</v>
      </c>
      <c r="O12" s="7" t="s">
        <v>97</v>
      </c>
      <c r="P12" s="1" t="s">
        <v>191</v>
      </c>
      <c r="Q12" s="1" t="s">
        <v>99</v>
      </c>
      <c r="R12" s="1" t="s">
        <v>97</v>
      </c>
      <c r="S12" s="1" t="s">
        <v>97</v>
      </c>
      <c r="T12" s="2">
        <v>43026</v>
      </c>
      <c r="U12" s="1" t="s">
        <v>192</v>
      </c>
      <c r="V12" s="1" t="s">
        <v>173</v>
      </c>
      <c r="W12" s="1" t="s">
        <v>14</v>
      </c>
      <c r="X12" s="1" t="s">
        <v>97</v>
      </c>
      <c r="Y12" s="1" t="s">
        <v>14</v>
      </c>
      <c r="Z12" s="1" t="s">
        <v>13</v>
      </c>
      <c r="AA12" s="1" t="s">
        <v>97</v>
      </c>
      <c r="AB12" s="1" t="s">
        <v>160</v>
      </c>
      <c r="AC12" s="5">
        <v>3.34</v>
      </c>
      <c r="AD12" s="1" t="b">
        <v>0</v>
      </c>
      <c r="AE12" s="1" t="s">
        <v>38</v>
      </c>
      <c r="AF12" s="2">
        <v>42914</v>
      </c>
      <c r="AG12" s="6" t="s">
        <v>97</v>
      </c>
      <c r="AH12" s="1" t="s">
        <v>161</v>
      </c>
      <c r="AI12" s="7">
        <v>11.462999999999999</v>
      </c>
      <c r="AJ12" s="1" t="s">
        <v>194</v>
      </c>
      <c r="AK12" s="1" t="s">
        <v>183</v>
      </c>
      <c r="AL12" s="1" t="s">
        <v>195</v>
      </c>
      <c r="AM12" s="1" t="s">
        <v>97</v>
      </c>
      <c r="AN12" s="1" t="s">
        <v>196</v>
      </c>
      <c r="AO12" s="1" t="s">
        <v>197</v>
      </c>
      <c r="AP12" s="6" t="s">
        <v>97</v>
      </c>
      <c r="AQ12" s="1" t="s">
        <v>97</v>
      </c>
      <c r="AR12" s="1" t="s">
        <v>97</v>
      </c>
      <c r="AS12" s="3">
        <v>30522</v>
      </c>
      <c r="AT12" s="1" t="s">
        <v>166</v>
      </c>
      <c r="AU12" s="2">
        <v>42873.708333333336</v>
      </c>
      <c r="AV12" s="1" t="s">
        <v>167</v>
      </c>
      <c r="AW12" s="1" t="s">
        <v>97</v>
      </c>
      <c r="AX12" s="3">
        <v>64692</v>
      </c>
      <c r="AY12" s="3">
        <v>1122431</v>
      </c>
    </row>
    <row r="13" spans="1:51" hidden="1" outlineLevel="1">
      <c r="B13" s="1" t="s">
        <v>50</v>
      </c>
      <c r="C13" s="1" t="s">
        <v>198</v>
      </c>
      <c r="D13" s="1" t="s">
        <v>51</v>
      </c>
      <c r="E13" s="1" t="s">
        <v>169</v>
      </c>
      <c r="F13" s="2">
        <v>43200</v>
      </c>
      <c r="G13" s="2">
        <v>44661</v>
      </c>
      <c r="H13" s="3">
        <v>48</v>
      </c>
      <c r="I13" s="1" t="s">
        <v>156</v>
      </c>
      <c r="J13" s="1" t="s">
        <v>157</v>
      </c>
      <c r="K13" s="4">
        <v>25460</v>
      </c>
      <c r="L13" s="5">
        <v>0.98499999999999999</v>
      </c>
      <c r="M13" s="6">
        <v>91.4071</v>
      </c>
      <c r="N13" s="1" t="s">
        <v>97</v>
      </c>
      <c r="O13" s="7" t="s">
        <v>97</v>
      </c>
      <c r="P13" s="1" t="s">
        <v>199</v>
      </c>
      <c r="Q13" s="1" t="s">
        <v>101</v>
      </c>
      <c r="R13" s="1" t="s">
        <v>97</v>
      </c>
      <c r="S13" s="1" t="s">
        <v>97</v>
      </c>
      <c r="T13" s="2">
        <v>43200</v>
      </c>
      <c r="U13" s="1" t="s">
        <v>200</v>
      </c>
      <c r="V13" s="1" t="s">
        <v>160</v>
      </c>
      <c r="W13" s="1" t="s">
        <v>13</v>
      </c>
      <c r="X13" s="1" t="s">
        <v>97</v>
      </c>
      <c r="Y13" s="1" t="s">
        <v>13</v>
      </c>
      <c r="Z13" s="1" t="s">
        <v>16</v>
      </c>
      <c r="AA13" s="1" t="s">
        <v>97</v>
      </c>
      <c r="AB13" s="1" t="s">
        <v>193</v>
      </c>
      <c r="AC13" s="5">
        <v>1.04</v>
      </c>
      <c r="AD13" s="1" t="b">
        <v>0</v>
      </c>
      <c r="AE13" s="1" t="s">
        <v>38</v>
      </c>
      <c r="AF13" s="2">
        <v>43082</v>
      </c>
      <c r="AG13" s="6" t="s">
        <v>97</v>
      </c>
      <c r="AH13" s="1" t="s">
        <v>161</v>
      </c>
      <c r="AI13" s="7">
        <v>11.462999999999999</v>
      </c>
      <c r="AJ13" s="1" t="s">
        <v>201</v>
      </c>
      <c r="AK13" s="1" t="s">
        <v>202</v>
      </c>
      <c r="AL13" s="1" t="s">
        <v>97</v>
      </c>
      <c r="AM13" s="1" t="s">
        <v>97</v>
      </c>
      <c r="AN13" s="1" t="s">
        <v>97</v>
      </c>
      <c r="AO13" s="1" t="s">
        <v>165</v>
      </c>
      <c r="AP13" s="6" t="s">
        <v>97</v>
      </c>
      <c r="AQ13" s="1" t="s">
        <v>97</v>
      </c>
      <c r="AR13" s="1" t="s">
        <v>97</v>
      </c>
      <c r="AS13" s="3">
        <v>18378</v>
      </c>
      <c r="AT13" s="1" t="s">
        <v>166</v>
      </c>
      <c r="AU13" s="2">
        <v>43053.458333333336</v>
      </c>
      <c r="AV13" s="1" t="s">
        <v>203</v>
      </c>
      <c r="AW13" s="1" t="s">
        <v>97</v>
      </c>
      <c r="AX13" s="3">
        <v>67404</v>
      </c>
      <c r="AY13" s="3">
        <v>1148754</v>
      </c>
    </row>
    <row r="14" spans="1:51" hidden="1" outlineLevel="1">
      <c r="B14" s="1" t="s">
        <v>50</v>
      </c>
      <c r="C14" s="1" t="s">
        <v>198</v>
      </c>
      <c r="D14" s="1" t="s">
        <v>51</v>
      </c>
      <c r="E14" s="1" t="s">
        <v>169</v>
      </c>
      <c r="F14" s="2">
        <v>43200</v>
      </c>
      <c r="G14" s="2">
        <v>44661</v>
      </c>
      <c r="H14" s="3">
        <v>48</v>
      </c>
      <c r="I14" s="1" t="s">
        <v>156</v>
      </c>
      <c r="J14" s="1" t="s">
        <v>157</v>
      </c>
      <c r="K14" s="4" t="s">
        <v>97</v>
      </c>
      <c r="L14" s="5">
        <v>0.98499999999999999</v>
      </c>
      <c r="M14" s="6">
        <v>91.4071</v>
      </c>
      <c r="N14" s="1" t="s">
        <v>97</v>
      </c>
      <c r="O14" s="7" t="s">
        <v>97</v>
      </c>
      <c r="P14" s="1" t="s">
        <v>199</v>
      </c>
      <c r="Q14" s="1" t="s">
        <v>101</v>
      </c>
      <c r="R14" s="1" t="s">
        <v>97</v>
      </c>
      <c r="S14" s="1" t="s">
        <v>97</v>
      </c>
      <c r="T14" s="2">
        <v>43200</v>
      </c>
      <c r="U14" s="1" t="s">
        <v>200</v>
      </c>
      <c r="V14" s="1" t="s">
        <v>160</v>
      </c>
      <c r="W14" s="1" t="s">
        <v>13</v>
      </c>
      <c r="X14" s="1" t="s">
        <v>97</v>
      </c>
      <c r="Y14" s="1" t="s">
        <v>13</v>
      </c>
      <c r="Z14" s="1" t="s">
        <v>15</v>
      </c>
      <c r="AA14" s="1" t="s">
        <v>97</v>
      </c>
      <c r="AB14" s="1" t="s">
        <v>172</v>
      </c>
      <c r="AC14" s="5">
        <v>1.1000000000000001</v>
      </c>
      <c r="AD14" s="1" t="b">
        <v>0</v>
      </c>
      <c r="AE14" s="1" t="s">
        <v>38</v>
      </c>
      <c r="AF14" s="2">
        <v>43082</v>
      </c>
      <c r="AG14" s="6" t="s">
        <v>97</v>
      </c>
      <c r="AH14" s="1" t="s">
        <v>161</v>
      </c>
      <c r="AI14" s="7">
        <v>11.462999999999999</v>
      </c>
      <c r="AJ14" s="1" t="s">
        <v>201</v>
      </c>
      <c r="AK14" s="1" t="s">
        <v>202</v>
      </c>
      <c r="AL14" s="1" t="s">
        <v>97</v>
      </c>
      <c r="AM14" s="1" t="s">
        <v>97</v>
      </c>
      <c r="AN14" s="1" t="s">
        <v>97</v>
      </c>
      <c r="AO14" s="1" t="s">
        <v>165</v>
      </c>
      <c r="AP14" s="6" t="s">
        <v>97</v>
      </c>
      <c r="AQ14" s="1" t="s">
        <v>97</v>
      </c>
      <c r="AR14" s="1" t="s">
        <v>97</v>
      </c>
      <c r="AS14" s="3">
        <v>18378</v>
      </c>
      <c r="AT14" s="1" t="s">
        <v>166</v>
      </c>
      <c r="AU14" s="2">
        <v>43053.458333333336</v>
      </c>
      <c r="AV14" s="1" t="s">
        <v>203</v>
      </c>
      <c r="AW14" s="1" t="s">
        <v>97</v>
      </c>
      <c r="AX14" s="3">
        <v>67404</v>
      </c>
      <c r="AY14" s="3">
        <v>1148754</v>
      </c>
    </row>
    <row r="15" spans="1:51" hidden="1" outlineLevel="1">
      <c r="B15" s="1" t="s">
        <v>50</v>
      </c>
      <c r="C15" s="1" t="s">
        <v>198</v>
      </c>
      <c r="D15" s="1" t="s">
        <v>51</v>
      </c>
      <c r="E15" s="1" t="s">
        <v>169</v>
      </c>
      <c r="F15" s="2">
        <v>43200</v>
      </c>
      <c r="G15" s="2">
        <v>44661</v>
      </c>
      <c r="H15" s="3">
        <v>48</v>
      </c>
      <c r="I15" s="1" t="s">
        <v>156</v>
      </c>
      <c r="J15" s="1" t="s">
        <v>157</v>
      </c>
      <c r="K15" s="4" t="s">
        <v>97</v>
      </c>
      <c r="L15" s="5">
        <v>0.98499999999999999</v>
      </c>
      <c r="M15" s="6">
        <v>91.4071</v>
      </c>
      <c r="N15" s="1" t="s">
        <v>97</v>
      </c>
      <c r="O15" s="7" t="s">
        <v>97</v>
      </c>
      <c r="P15" s="1" t="s">
        <v>199</v>
      </c>
      <c r="Q15" s="1" t="s">
        <v>101</v>
      </c>
      <c r="R15" s="1" t="s">
        <v>97</v>
      </c>
      <c r="S15" s="1" t="s">
        <v>97</v>
      </c>
      <c r="T15" s="2">
        <v>43200</v>
      </c>
      <c r="U15" s="1" t="s">
        <v>200</v>
      </c>
      <c r="V15" s="1" t="s">
        <v>160</v>
      </c>
      <c r="W15" s="1" t="s">
        <v>13</v>
      </c>
      <c r="X15" s="1" t="s">
        <v>97</v>
      </c>
      <c r="Y15" s="1" t="s">
        <v>13</v>
      </c>
      <c r="Z15" s="1" t="s">
        <v>17</v>
      </c>
      <c r="AA15" s="1" t="s">
        <v>97</v>
      </c>
      <c r="AB15" s="1" t="s">
        <v>204</v>
      </c>
      <c r="AC15" s="5">
        <v>2</v>
      </c>
      <c r="AD15" s="1" t="b">
        <v>0</v>
      </c>
      <c r="AE15" s="1" t="s">
        <v>38</v>
      </c>
      <c r="AF15" s="2">
        <v>43082</v>
      </c>
      <c r="AG15" s="6" t="s">
        <v>97</v>
      </c>
      <c r="AH15" s="1" t="s">
        <v>161</v>
      </c>
      <c r="AI15" s="7">
        <v>11.462999999999999</v>
      </c>
      <c r="AJ15" s="1" t="s">
        <v>201</v>
      </c>
      <c r="AK15" s="1" t="s">
        <v>202</v>
      </c>
      <c r="AL15" s="1" t="s">
        <v>97</v>
      </c>
      <c r="AM15" s="1" t="s">
        <v>97</v>
      </c>
      <c r="AN15" s="1" t="s">
        <v>97</v>
      </c>
      <c r="AO15" s="1" t="s">
        <v>165</v>
      </c>
      <c r="AP15" s="6" t="s">
        <v>97</v>
      </c>
      <c r="AQ15" s="1" t="s">
        <v>97</v>
      </c>
      <c r="AR15" s="1" t="s">
        <v>97</v>
      </c>
      <c r="AS15" s="3">
        <v>18378</v>
      </c>
      <c r="AT15" s="1" t="s">
        <v>166</v>
      </c>
      <c r="AU15" s="2">
        <v>43053.458333333336</v>
      </c>
      <c r="AV15" s="1" t="s">
        <v>203</v>
      </c>
      <c r="AW15" s="1" t="s">
        <v>97</v>
      </c>
      <c r="AX15" s="3">
        <v>67404</v>
      </c>
      <c r="AY15" s="3">
        <v>1148754</v>
      </c>
    </row>
    <row r="16" spans="1:51" hidden="1" outlineLevel="1">
      <c r="B16" s="1" t="s">
        <v>39</v>
      </c>
      <c r="C16" s="1" t="s">
        <v>179</v>
      </c>
      <c r="D16" s="1" t="s">
        <v>40</v>
      </c>
      <c r="E16" s="1" t="s">
        <v>155</v>
      </c>
      <c r="F16" s="2">
        <v>43220</v>
      </c>
      <c r="G16" s="2">
        <v>44681</v>
      </c>
      <c r="H16" s="3">
        <v>42</v>
      </c>
      <c r="I16" s="1" t="s">
        <v>156</v>
      </c>
      <c r="J16" s="1" t="s">
        <v>157</v>
      </c>
      <c r="K16" s="4">
        <v>209600</v>
      </c>
      <c r="L16" s="5">
        <v>0.88</v>
      </c>
      <c r="M16" s="6">
        <v>74.408699999999996</v>
      </c>
      <c r="N16" s="1" t="s">
        <v>97</v>
      </c>
      <c r="O16" s="7" t="s">
        <v>97</v>
      </c>
      <c r="P16" s="1" t="s">
        <v>205</v>
      </c>
      <c r="Q16" s="1" t="s">
        <v>102</v>
      </c>
      <c r="R16" s="1" t="s">
        <v>97</v>
      </c>
      <c r="S16" s="1" t="s">
        <v>97</v>
      </c>
      <c r="T16" s="2">
        <v>43220</v>
      </c>
      <c r="U16" s="1" t="s">
        <v>206</v>
      </c>
      <c r="V16" s="1" t="s">
        <v>173</v>
      </c>
      <c r="W16" s="1" t="s">
        <v>14</v>
      </c>
      <c r="X16" s="1" t="s">
        <v>97</v>
      </c>
      <c r="Y16" s="1" t="s">
        <v>14</v>
      </c>
      <c r="Z16" s="1" t="s">
        <v>16</v>
      </c>
      <c r="AA16" s="1" t="s">
        <v>97</v>
      </c>
      <c r="AB16" s="1" t="s">
        <v>193</v>
      </c>
      <c r="AC16" s="5">
        <v>1.04</v>
      </c>
      <c r="AD16" s="1" t="b">
        <v>0</v>
      </c>
      <c r="AE16" s="1" t="s">
        <v>38</v>
      </c>
      <c r="AF16" s="2">
        <v>43125</v>
      </c>
      <c r="AG16" s="6" t="s">
        <v>97</v>
      </c>
      <c r="AH16" s="1" t="s">
        <v>161</v>
      </c>
      <c r="AI16" s="7">
        <v>3.44</v>
      </c>
      <c r="AJ16" s="1" t="s">
        <v>207</v>
      </c>
      <c r="AK16" s="1" t="s">
        <v>208</v>
      </c>
      <c r="AL16" s="1" t="s">
        <v>97</v>
      </c>
      <c r="AM16" s="1" t="s">
        <v>97</v>
      </c>
      <c r="AN16" s="1" t="s">
        <v>97</v>
      </c>
      <c r="AO16" s="1" t="s">
        <v>197</v>
      </c>
      <c r="AP16" s="6" t="s">
        <v>97</v>
      </c>
      <c r="AQ16" s="1" t="s">
        <v>97</v>
      </c>
      <c r="AR16" s="1" t="s">
        <v>97</v>
      </c>
      <c r="AS16" s="3">
        <v>18705</v>
      </c>
      <c r="AT16" s="1" t="s">
        <v>166</v>
      </c>
      <c r="AU16" s="2">
        <v>43088.631249999999</v>
      </c>
      <c r="AV16" s="1" t="s">
        <v>203</v>
      </c>
      <c r="AW16" s="1" t="s">
        <v>97</v>
      </c>
      <c r="AX16" s="3">
        <v>68091</v>
      </c>
      <c r="AY16" s="3">
        <v>1153966</v>
      </c>
    </row>
    <row r="17" spans="2:51" hidden="1" outlineLevel="1">
      <c r="B17" s="1" t="s">
        <v>39</v>
      </c>
      <c r="C17" s="1" t="s">
        <v>179</v>
      </c>
      <c r="D17" s="1" t="s">
        <v>40</v>
      </c>
      <c r="E17" s="1" t="s">
        <v>155</v>
      </c>
      <c r="F17" s="2">
        <v>43220</v>
      </c>
      <c r="G17" s="2">
        <v>44681</v>
      </c>
      <c r="H17" s="3">
        <v>42</v>
      </c>
      <c r="I17" s="1" t="s">
        <v>156</v>
      </c>
      <c r="J17" s="1" t="s">
        <v>157</v>
      </c>
      <c r="K17" s="4" t="s">
        <v>97</v>
      </c>
      <c r="L17" s="5">
        <v>0.88</v>
      </c>
      <c r="M17" s="6">
        <v>74.408699999999996</v>
      </c>
      <c r="N17" s="1" t="s">
        <v>97</v>
      </c>
      <c r="O17" s="7" t="s">
        <v>97</v>
      </c>
      <c r="P17" s="1" t="s">
        <v>205</v>
      </c>
      <c r="Q17" s="1" t="s">
        <v>102</v>
      </c>
      <c r="R17" s="1" t="s">
        <v>97</v>
      </c>
      <c r="S17" s="1" t="s">
        <v>97</v>
      </c>
      <c r="T17" s="2">
        <v>43220</v>
      </c>
      <c r="U17" s="1" t="s">
        <v>206</v>
      </c>
      <c r="V17" s="1" t="s">
        <v>173</v>
      </c>
      <c r="W17" s="1" t="s">
        <v>14</v>
      </c>
      <c r="X17" s="1" t="s">
        <v>97</v>
      </c>
      <c r="Y17" s="1" t="s">
        <v>14</v>
      </c>
      <c r="Z17" s="1" t="s">
        <v>15</v>
      </c>
      <c r="AA17" s="1" t="s">
        <v>97</v>
      </c>
      <c r="AB17" s="1" t="s">
        <v>172</v>
      </c>
      <c r="AC17" s="5">
        <v>1.1000000000000001</v>
      </c>
      <c r="AD17" s="1" t="b">
        <v>0</v>
      </c>
      <c r="AE17" s="1" t="s">
        <v>38</v>
      </c>
      <c r="AF17" s="2">
        <v>43125</v>
      </c>
      <c r="AG17" s="6" t="s">
        <v>97</v>
      </c>
      <c r="AH17" s="1" t="s">
        <v>161</v>
      </c>
      <c r="AI17" s="7">
        <v>3.44</v>
      </c>
      <c r="AJ17" s="1" t="s">
        <v>207</v>
      </c>
      <c r="AK17" s="1" t="s">
        <v>208</v>
      </c>
      <c r="AL17" s="1" t="s">
        <v>97</v>
      </c>
      <c r="AM17" s="1" t="s">
        <v>97</v>
      </c>
      <c r="AN17" s="1" t="s">
        <v>97</v>
      </c>
      <c r="AO17" s="1" t="s">
        <v>197</v>
      </c>
      <c r="AP17" s="6" t="s">
        <v>97</v>
      </c>
      <c r="AQ17" s="1" t="s">
        <v>97</v>
      </c>
      <c r="AR17" s="1" t="s">
        <v>97</v>
      </c>
      <c r="AS17" s="3">
        <v>18705</v>
      </c>
      <c r="AT17" s="1" t="s">
        <v>166</v>
      </c>
      <c r="AU17" s="2">
        <v>43088.631249999999</v>
      </c>
      <c r="AV17" s="1" t="s">
        <v>203</v>
      </c>
      <c r="AW17" s="1" t="s">
        <v>97</v>
      </c>
      <c r="AX17" s="3">
        <v>68091</v>
      </c>
      <c r="AY17" s="3">
        <v>1153966</v>
      </c>
    </row>
    <row r="18" spans="2:51" hidden="1" outlineLevel="1">
      <c r="B18" s="1" t="s">
        <v>39</v>
      </c>
      <c r="C18" s="1" t="s">
        <v>179</v>
      </c>
      <c r="D18" s="1" t="s">
        <v>40</v>
      </c>
      <c r="E18" s="1" t="s">
        <v>155</v>
      </c>
      <c r="F18" s="2">
        <v>43220</v>
      </c>
      <c r="G18" s="2">
        <v>44681</v>
      </c>
      <c r="H18" s="3">
        <v>42</v>
      </c>
      <c r="I18" s="1" t="s">
        <v>156</v>
      </c>
      <c r="J18" s="1" t="s">
        <v>157</v>
      </c>
      <c r="K18" s="4" t="s">
        <v>97</v>
      </c>
      <c r="L18" s="5">
        <v>0.88</v>
      </c>
      <c r="M18" s="6">
        <v>74.408699999999996</v>
      </c>
      <c r="N18" s="1" t="s">
        <v>97</v>
      </c>
      <c r="O18" s="7" t="s">
        <v>97</v>
      </c>
      <c r="P18" s="1" t="s">
        <v>205</v>
      </c>
      <c r="Q18" s="1" t="s">
        <v>102</v>
      </c>
      <c r="R18" s="1" t="s">
        <v>97</v>
      </c>
      <c r="S18" s="1" t="s">
        <v>97</v>
      </c>
      <c r="T18" s="2">
        <v>43220</v>
      </c>
      <c r="U18" s="1" t="s">
        <v>206</v>
      </c>
      <c r="V18" s="1" t="s">
        <v>173</v>
      </c>
      <c r="W18" s="1" t="s">
        <v>14</v>
      </c>
      <c r="X18" s="1" t="s">
        <v>97</v>
      </c>
      <c r="Y18" s="1" t="s">
        <v>14</v>
      </c>
      <c r="Z18" s="1" t="s">
        <v>17</v>
      </c>
      <c r="AA18" s="1" t="s">
        <v>97</v>
      </c>
      <c r="AB18" s="1" t="s">
        <v>204</v>
      </c>
      <c r="AC18" s="5">
        <v>2</v>
      </c>
      <c r="AD18" s="1" t="b">
        <v>0</v>
      </c>
      <c r="AE18" s="1" t="s">
        <v>38</v>
      </c>
      <c r="AF18" s="2">
        <v>43125</v>
      </c>
      <c r="AG18" s="6" t="s">
        <v>97</v>
      </c>
      <c r="AH18" s="1" t="s">
        <v>161</v>
      </c>
      <c r="AI18" s="7">
        <v>3.44</v>
      </c>
      <c r="AJ18" s="1" t="s">
        <v>207</v>
      </c>
      <c r="AK18" s="1" t="s">
        <v>208</v>
      </c>
      <c r="AL18" s="1" t="s">
        <v>97</v>
      </c>
      <c r="AM18" s="1" t="s">
        <v>97</v>
      </c>
      <c r="AN18" s="1" t="s">
        <v>97</v>
      </c>
      <c r="AO18" s="1" t="s">
        <v>197</v>
      </c>
      <c r="AP18" s="6" t="s">
        <v>97</v>
      </c>
      <c r="AQ18" s="1" t="s">
        <v>97</v>
      </c>
      <c r="AR18" s="1" t="s">
        <v>97</v>
      </c>
      <c r="AS18" s="3">
        <v>18705</v>
      </c>
      <c r="AT18" s="1" t="s">
        <v>166</v>
      </c>
      <c r="AU18" s="2">
        <v>43088.631249999999</v>
      </c>
      <c r="AV18" s="1" t="s">
        <v>203</v>
      </c>
      <c r="AW18" s="1" t="s">
        <v>97</v>
      </c>
      <c r="AX18" s="3">
        <v>68091</v>
      </c>
      <c r="AY18" s="3">
        <v>1153966</v>
      </c>
    </row>
    <row r="19" spans="2:51" hidden="1" outlineLevel="1">
      <c r="B19" s="1" t="s">
        <v>39</v>
      </c>
      <c r="C19" s="1" t="s">
        <v>179</v>
      </c>
      <c r="D19" s="1" t="s">
        <v>40</v>
      </c>
      <c r="E19" s="1" t="s">
        <v>155</v>
      </c>
      <c r="F19" s="2">
        <v>43220</v>
      </c>
      <c r="G19" s="2">
        <v>44681</v>
      </c>
      <c r="H19" s="3">
        <v>42</v>
      </c>
      <c r="I19" s="1" t="s">
        <v>156</v>
      </c>
      <c r="J19" s="1" t="s">
        <v>157</v>
      </c>
      <c r="K19" s="4" t="s">
        <v>97</v>
      </c>
      <c r="L19" s="5">
        <v>0.88</v>
      </c>
      <c r="M19" s="6">
        <v>74.408699999999996</v>
      </c>
      <c r="N19" s="1" t="s">
        <v>97</v>
      </c>
      <c r="O19" s="7" t="s">
        <v>97</v>
      </c>
      <c r="P19" s="1" t="s">
        <v>205</v>
      </c>
      <c r="Q19" s="1" t="s">
        <v>102</v>
      </c>
      <c r="R19" s="1" t="s">
        <v>97</v>
      </c>
      <c r="S19" s="1" t="s">
        <v>97</v>
      </c>
      <c r="T19" s="2">
        <v>43220</v>
      </c>
      <c r="U19" s="1" t="s">
        <v>206</v>
      </c>
      <c r="V19" s="1" t="s">
        <v>173</v>
      </c>
      <c r="W19" s="1" t="s">
        <v>14</v>
      </c>
      <c r="X19" s="1" t="s">
        <v>97</v>
      </c>
      <c r="Y19" s="1" t="s">
        <v>14</v>
      </c>
      <c r="Z19" s="1" t="s">
        <v>13</v>
      </c>
      <c r="AA19" s="1" t="s">
        <v>97</v>
      </c>
      <c r="AB19" s="1" t="s">
        <v>160</v>
      </c>
      <c r="AC19" s="5">
        <v>2.0299999999999998</v>
      </c>
      <c r="AD19" s="1" t="b">
        <v>0</v>
      </c>
      <c r="AE19" s="1" t="s">
        <v>38</v>
      </c>
      <c r="AF19" s="2">
        <v>43125</v>
      </c>
      <c r="AG19" s="6" t="s">
        <v>97</v>
      </c>
      <c r="AH19" s="1" t="s">
        <v>161</v>
      </c>
      <c r="AI19" s="7">
        <v>3.44</v>
      </c>
      <c r="AJ19" s="1" t="s">
        <v>207</v>
      </c>
      <c r="AK19" s="1" t="s">
        <v>208</v>
      </c>
      <c r="AL19" s="1" t="s">
        <v>97</v>
      </c>
      <c r="AM19" s="1" t="s">
        <v>97</v>
      </c>
      <c r="AN19" s="1" t="s">
        <v>97</v>
      </c>
      <c r="AO19" s="1" t="s">
        <v>197</v>
      </c>
      <c r="AP19" s="6" t="s">
        <v>97</v>
      </c>
      <c r="AQ19" s="1" t="s">
        <v>97</v>
      </c>
      <c r="AR19" s="1" t="s">
        <v>97</v>
      </c>
      <c r="AS19" s="3">
        <v>18705</v>
      </c>
      <c r="AT19" s="1" t="s">
        <v>166</v>
      </c>
      <c r="AU19" s="2">
        <v>43088.631249999999</v>
      </c>
      <c r="AV19" s="1" t="s">
        <v>203</v>
      </c>
      <c r="AW19" s="1" t="s">
        <v>97</v>
      </c>
      <c r="AX19" s="3">
        <v>68091</v>
      </c>
      <c r="AY19" s="3">
        <v>1153966</v>
      </c>
    </row>
    <row r="20" spans="2:51" hidden="1" outlineLevel="1">
      <c r="B20" s="1" t="s">
        <v>48</v>
      </c>
      <c r="C20" s="1" t="s">
        <v>209</v>
      </c>
      <c r="D20" s="1" t="s">
        <v>49</v>
      </c>
      <c r="E20" s="1" t="s">
        <v>155</v>
      </c>
      <c r="F20" s="2">
        <v>43221</v>
      </c>
      <c r="G20" s="2">
        <v>44317</v>
      </c>
      <c r="H20" s="3">
        <v>36</v>
      </c>
      <c r="I20" s="1" t="s">
        <v>156</v>
      </c>
      <c r="J20" s="1" t="s">
        <v>157</v>
      </c>
      <c r="K20" s="4" t="s">
        <v>97</v>
      </c>
      <c r="L20" s="5">
        <v>0.86</v>
      </c>
      <c r="M20" s="6">
        <v>74.990300000000005</v>
      </c>
      <c r="N20" s="1" t="s">
        <v>97</v>
      </c>
      <c r="O20" s="7" t="s">
        <v>97</v>
      </c>
      <c r="P20" s="1" t="s">
        <v>210</v>
      </c>
      <c r="Q20" s="1" t="s">
        <v>100</v>
      </c>
      <c r="R20" s="1" t="s">
        <v>97</v>
      </c>
      <c r="S20" s="1" t="s">
        <v>97</v>
      </c>
      <c r="T20" s="2">
        <v>43091</v>
      </c>
      <c r="U20" s="1" t="s">
        <v>211</v>
      </c>
      <c r="V20" s="1" t="s">
        <v>173</v>
      </c>
      <c r="W20" s="1" t="s">
        <v>14</v>
      </c>
      <c r="X20" s="1" t="s">
        <v>97</v>
      </c>
      <c r="Y20" s="1" t="s">
        <v>14</v>
      </c>
      <c r="Z20" s="1" t="s">
        <v>13</v>
      </c>
      <c r="AA20" s="1" t="s">
        <v>97</v>
      </c>
      <c r="AB20" s="1" t="s">
        <v>160</v>
      </c>
      <c r="AC20" s="5">
        <v>0.94679999999999997</v>
      </c>
      <c r="AD20" s="1" t="b">
        <v>0</v>
      </c>
      <c r="AE20" s="1" t="s">
        <v>38</v>
      </c>
      <c r="AF20" s="2">
        <v>43054</v>
      </c>
      <c r="AG20" s="6" t="s">
        <v>97</v>
      </c>
      <c r="AH20" s="1" t="s">
        <v>161</v>
      </c>
      <c r="AI20" s="7">
        <v>2.2000000000000002</v>
      </c>
      <c r="AJ20" s="1" t="s">
        <v>212</v>
      </c>
      <c r="AK20" s="1" t="s">
        <v>213</v>
      </c>
      <c r="AL20" s="1" t="s">
        <v>97</v>
      </c>
      <c r="AM20" s="1" t="s">
        <v>97</v>
      </c>
      <c r="AN20" s="1" t="s">
        <v>97</v>
      </c>
      <c r="AO20" s="1" t="s">
        <v>197</v>
      </c>
      <c r="AP20" s="6" t="s">
        <v>97</v>
      </c>
      <c r="AQ20" s="1" t="s">
        <v>97</v>
      </c>
      <c r="AR20" s="1" t="s">
        <v>97</v>
      </c>
      <c r="AS20" s="3">
        <v>18670</v>
      </c>
      <c r="AT20" s="1" t="s">
        <v>166</v>
      </c>
      <c r="AU20" s="2">
        <v>43028.375</v>
      </c>
      <c r="AV20" s="1" t="s">
        <v>167</v>
      </c>
      <c r="AW20" s="1" t="s">
        <v>97</v>
      </c>
      <c r="AX20" s="3">
        <v>67051</v>
      </c>
      <c r="AY20" s="3">
        <v>1143693</v>
      </c>
    </row>
    <row r="21" spans="2:51" hidden="1" outlineLevel="1">
      <c r="B21" s="1" t="s">
        <v>48</v>
      </c>
      <c r="C21" s="1" t="s">
        <v>209</v>
      </c>
      <c r="D21" s="1" t="s">
        <v>49</v>
      </c>
      <c r="E21" s="1" t="s">
        <v>155</v>
      </c>
      <c r="F21" s="2">
        <v>43221</v>
      </c>
      <c r="G21" s="2">
        <v>44317</v>
      </c>
      <c r="H21" s="3">
        <v>36</v>
      </c>
      <c r="I21" s="1" t="s">
        <v>156</v>
      </c>
      <c r="J21" s="1" t="s">
        <v>157</v>
      </c>
      <c r="K21" s="4" t="s">
        <v>97</v>
      </c>
      <c r="L21" s="5">
        <v>0.86</v>
      </c>
      <c r="M21" s="6">
        <v>74.990300000000005</v>
      </c>
      <c r="N21" s="1" t="s">
        <v>97</v>
      </c>
      <c r="O21" s="7" t="s">
        <v>97</v>
      </c>
      <c r="P21" s="1" t="s">
        <v>210</v>
      </c>
      <c r="Q21" s="1" t="s">
        <v>100</v>
      </c>
      <c r="R21" s="1" t="s">
        <v>97</v>
      </c>
      <c r="S21" s="1" t="s">
        <v>97</v>
      </c>
      <c r="T21" s="2">
        <v>43091</v>
      </c>
      <c r="U21" s="1" t="s">
        <v>211</v>
      </c>
      <c r="V21" s="1" t="s">
        <v>173</v>
      </c>
      <c r="W21" s="1" t="s">
        <v>14</v>
      </c>
      <c r="X21" s="1" t="s">
        <v>97</v>
      </c>
      <c r="Y21" s="1" t="s">
        <v>14</v>
      </c>
      <c r="Z21" s="1" t="s">
        <v>16</v>
      </c>
      <c r="AA21" s="1" t="s">
        <v>97</v>
      </c>
      <c r="AB21" s="1" t="s">
        <v>193</v>
      </c>
      <c r="AC21" s="5">
        <v>1.06</v>
      </c>
      <c r="AD21" s="1" t="b">
        <v>0</v>
      </c>
      <c r="AE21" s="1" t="s">
        <v>38</v>
      </c>
      <c r="AF21" s="2">
        <v>43054</v>
      </c>
      <c r="AG21" s="6" t="s">
        <v>97</v>
      </c>
      <c r="AH21" s="1" t="s">
        <v>161</v>
      </c>
      <c r="AI21" s="7">
        <v>2.2000000000000002</v>
      </c>
      <c r="AJ21" s="1" t="s">
        <v>212</v>
      </c>
      <c r="AK21" s="1" t="s">
        <v>213</v>
      </c>
      <c r="AL21" s="1" t="s">
        <v>97</v>
      </c>
      <c r="AM21" s="1" t="s">
        <v>97</v>
      </c>
      <c r="AN21" s="1" t="s">
        <v>97</v>
      </c>
      <c r="AO21" s="1" t="s">
        <v>197</v>
      </c>
      <c r="AP21" s="6" t="s">
        <v>97</v>
      </c>
      <c r="AQ21" s="1" t="s">
        <v>97</v>
      </c>
      <c r="AR21" s="1" t="s">
        <v>97</v>
      </c>
      <c r="AS21" s="3">
        <v>18670</v>
      </c>
      <c r="AT21" s="1" t="s">
        <v>166</v>
      </c>
      <c r="AU21" s="2">
        <v>43028.375</v>
      </c>
      <c r="AV21" s="1" t="s">
        <v>167</v>
      </c>
      <c r="AW21" s="1" t="s">
        <v>97</v>
      </c>
      <c r="AX21" s="3">
        <v>67051</v>
      </c>
      <c r="AY21" s="3">
        <v>1143693</v>
      </c>
    </row>
    <row r="22" spans="2:51" hidden="1" outlineLevel="1">
      <c r="B22" s="1" t="s">
        <v>48</v>
      </c>
      <c r="C22" s="1" t="s">
        <v>209</v>
      </c>
      <c r="D22" s="1" t="s">
        <v>49</v>
      </c>
      <c r="E22" s="1" t="s">
        <v>155</v>
      </c>
      <c r="F22" s="2">
        <v>43221</v>
      </c>
      <c r="G22" s="2">
        <v>44317</v>
      </c>
      <c r="H22" s="3">
        <v>36</v>
      </c>
      <c r="I22" s="1" t="s">
        <v>156</v>
      </c>
      <c r="J22" s="1" t="s">
        <v>157</v>
      </c>
      <c r="K22" s="4">
        <v>234080</v>
      </c>
      <c r="L22" s="5">
        <v>0.86</v>
      </c>
      <c r="M22" s="6">
        <v>74.990300000000005</v>
      </c>
      <c r="N22" s="1" t="s">
        <v>97</v>
      </c>
      <c r="O22" s="7" t="s">
        <v>97</v>
      </c>
      <c r="P22" s="1" t="s">
        <v>210</v>
      </c>
      <c r="Q22" s="1" t="s">
        <v>100</v>
      </c>
      <c r="R22" s="1" t="s">
        <v>97</v>
      </c>
      <c r="S22" s="1" t="s">
        <v>97</v>
      </c>
      <c r="T22" s="2">
        <v>43091</v>
      </c>
      <c r="U22" s="1" t="s">
        <v>211</v>
      </c>
      <c r="V22" s="1" t="s">
        <v>173</v>
      </c>
      <c r="W22" s="1" t="s">
        <v>14</v>
      </c>
      <c r="X22" s="1" t="s">
        <v>97</v>
      </c>
      <c r="Y22" s="1" t="s">
        <v>14</v>
      </c>
      <c r="Z22" s="1" t="s">
        <v>17</v>
      </c>
      <c r="AA22" s="1" t="s">
        <v>97</v>
      </c>
      <c r="AB22" s="1" t="s">
        <v>204</v>
      </c>
      <c r="AC22" s="5">
        <v>2.11</v>
      </c>
      <c r="AD22" s="1" t="b">
        <v>0</v>
      </c>
      <c r="AE22" s="1" t="s">
        <v>38</v>
      </c>
      <c r="AF22" s="2">
        <v>43054</v>
      </c>
      <c r="AG22" s="6" t="s">
        <v>97</v>
      </c>
      <c r="AH22" s="1" t="s">
        <v>161</v>
      </c>
      <c r="AI22" s="7">
        <v>2.2000000000000002</v>
      </c>
      <c r="AJ22" s="1" t="s">
        <v>212</v>
      </c>
      <c r="AK22" s="1" t="s">
        <v>213</v>
      </c>
      <c r="AL22" s="1" t="s">
        <v>97</v>
      </c>
      <c r="AM22" s="1" t="s">
        <v>97</v>
      </c>
      <c r="AN22" s="1" t="s">
        <v>97</v>
      </c>
      <c r="AO22" s="1" t="s">
        <v>197</v>
      </c>
      <c r="AP22" s="6" t="s">
        <v>97</v>
      </c>
      <c r="AQ22" s="1" t="s">
        <v>97</v>
      </c>
      <c r="AR22" s="1" t="s">
        <v>97</v>
      </c>
      <c r="AS22" s="3">
        <v>18670</v>
      </c>
      <c r="AT22" s="1" t="s">
        <v>166</v>
      </c>
      <c r="AU22" s="2">
        <v>43028.375</v>
      </c>
      <c r="AV22" s="1" t="s">
        <v>167</v>
      </c>
      <c r="AW22" s="1" t="s">
        <v>97</v>
      </c>
      <c r="AX22" s="3">
        <v>67051</v>
      </c>
      <c r="AY22" s="3">
        <v>1143693</v>
      </c>
    </row>
    <row r="23" spans="2:51" hidden="1" outlineLevel="1">
      <c r="B23" s="1" t="s">
        <v>48</v>
      </c>
      <c r="C23" s="1" t="s">
        <v>209</v>
      </c>
      <c r="D23" s="1" t="s">
        <v>49</v>
      </c>
      <c r="E23" s="1" t="s">
        <v>155</v>
      </c>
      <c r="F23" s="2">
        <v>43221</v>
      </c>
      <c r="G23" s="2">
        <v>44317</v>
      </c>
      <c r="H23" s="3">
        <v>36</v>
      </c>
      <c r="I23" s="1" t="s">
        <v>156</v>
      </c>
      <c r="J23" s="1" t="s">
        <v>157</v>
      </c>
      <c r="K23" s="4" t="s">
        <v>97</v>
      </c>
      <c r="L23" s="5">
        <v>0.86</v>
      </c>
      <c r="M23" s="6">
        <v>74.990300000000005</v>
      </c>
      <c r="N23" s="1" t="s">
        <v>97</v>
      </c>
      <c r="O23" s="7" t="s">
        <v>97</v>
      </c>
      <c r="P23" s="1" t="s">
        <v>210</v>
      </c>
      <c r="Q23" s="1" t="s">
        <v>100</v>
      </c>
      <c r="R23" s="1" t="s">
        <v>97</v>
      </c>
      <c r="S23" s="1" t="s">
        <v>97</v>
      </c>
      <c r="T23" s="2">
        <v>43091</v>
      </c>
      <c r="U23" s="1" t="s">
        <v>211</v>
      </c>
      <c r="V23" s="1" t="s">
        <v>173</v>
      </c>
      <c r="W23" s="1" t="s">
        <v>14</v>
      </c>
      <c r="X23" s="1" t="s">
        <v>97</v>
      </c>
      <c r="Y23" s="1" t="s">
        <v>14</v>
      </c>
      <c r="Z23" s="1" t="s">
        <v>15</v>
      </c>
      <c r="AA23" s="1" t="s">
        <v>97</v>
      </c>
      <c r="AB23" s="1" t="s">
        <v>172</v>
      </c>
      <c r="AC23" s="5">
        <v>2.19</v>
      </c>
      <c r="AD23" s="1" t="b">
        <v>0</v>
      </c>
      <c r="AE23" s="1" t="s">
        <v>38</v>
      </c>
      <c r="AF23" s="2">
        <v>43054</v>
      </c>
      <c r="AG23" s="6" t="s">
        <v>97</v>
      </c>
      <c r="AH23" s="1" t="s">
        <v>161</v>
      </c>
      <c r="AI23" s="7">
        <v>2.2000000000000002</v>
      </c>
      <c r="AJ23" s="1" t="s">
        <v>212</v>
      </c>
      <c r="AK23" s="1" t="s">
        <v>213</v>
      </c>
      <c r="AL23" s="1" t="s">
        <v>97</v>
      </c>
      <c r="AM23" s="1" t="s">
        <v>97</v>
      </c>
      <c r="AN23" s="1" t="s">
        <v>97</v>
      </c>
      <c r="AO23" s="1" t="s">
        <v>197</v>
      </c>
      <c r="AP23" s="6" t="s">
        <v>97</v>
      </c>
      <c r="AQ23" s="1" t="s">
        <v>97</v>
      </c>
      <c r="AR23" s="1" t="s">
        <v>97</v>
      </c>
      <c r="AS23" s="3">
        <v>18670</v>
      </c>
      <c r="AT23" s="1" t="s">
        <v>166</v>
      </c>
      <c r="AU23" s="2">
        <v>43028.375</v>
      </c>
      <c r="AV23" s="1" t="s">
        <v>167</v>
      </c>
      <c r="AW23" s="1" t="s">
        <v>97</v>
      </c>
      <c r="AX23" s="3">
        <v>67051</v>
      </c>
      <c r="AY23" s="3">
        <v>1143693</v>
      </c>
    </row>
    <row r="24" spans="2:51" hidden="1" outlineLevel="1">
      <c r="B24" s="1" t="s">
        <v>57</v>
      </c>
      <c r="C24" s="1" t="s">
        <v>214</v>
      </c>
      <c r="D24" s="1" t="s">
        <v>58</v>
      </c>
      <c r="E24" s="1" t="s">
        <v>155</v>
      </c>
      <c r="F24" s="2">
        <v>43383</v>
      </c>
      <c r="G24" s="2">
        <v>44296</v>
      </c>
      <c r="H24" s="3">
        <v>30</v>
      </c>
      <c r="I24" s="1" t="s">
        <v>156</v>
      </c>
      <c r="J24" s="1" t="s">
        <v>157</v>
      </c>
      <c r="K24" s="4" t="s">
        <v>97</v>
      </c>
      <c r="L24" s="5">
        <v>0.93799999999999994</v>
      </c>
      <c r="M24" s="6">
        <v>91.8172</v>
      </c>
      <c r="N24" s="1" t="s">
        <v>97</v>
      </c>
      <c r="O24" s="7" t="s">
        <v>97</v>
      </c>
      <c r="P24" s="1" t="s">
        <v>215</v>
      </c>
      <c r="Q24" s="1" t="s">
        <v>105</v>
      </c>
      <c r="R24" s="1" t="s">
        <v>97</v>
      </c>
      <c r="S24" s="1" t="s">
        <v>97</v>
      </c>
      <c r="T24" s="2">
        <v>43383</v>
      </c>
      <c r="U24" s="1" t="s">
        <v>216</v>
      </c>
      <c r="V24" s="1" t="s">
        <v>160</v>
      </c>
      <c r="W24" s="1" t="s">
        <v>13</v>
      </c>
      <c r="X24" s="1" t="s">
        <v>97</v>
      </c>
      <c r="Y24" s="1" t="s">
        <v>13</v>
      </c>
      <c r="Z24" s="1" t="s">
        <v>16</v>
      </c>
      <c r="AA24" s="1" t="s">
        <v>97</v>
      </c>
      <c r="AB24" s="1" t="s">
        <v>193</v>
      </c>
      <c r="AC24" s="5">
        <v>0.96</v>
      </c>
      <c r="AD24" s="1" t="b">
        <v>0</v>
      </c>
      <c r="AE24" s="1" t="s">
        <v>38</v>
      </c>
      <c r="AF24" s="2">
        <v>43298</v>
      </c>
      <c r="AG24" s="6" t="s">
        <v>97</v>
      </c>
      <c r="AH24" s="1" t="s">
        <v>161</v>
      </c>
      <c r="AI24" s="7">
        <v>0.98499999999999999</v>
      </c>
      <c r="AJ24" s="1" t="s">
        <v>217</v>
      </c>
      <c r="AK24" s="1" t="s">
        <v>208</v>
      </c>
      <c r="AL24" s="1" t="s">
        <v>218</v>
      </c>
      <c r="AM24" s="1" t="s">
        <v>97</v>
      </c>
      <c r="AN24" s="1" t="s">
        <v>97</v>
      </c>
      <c r="AO24" s="1" t="s">
        <v>165</v>
      </c>
      <c r="AP24" s="6" t="s">
        <v>97</v>
      </c>
      <c r="AQ24" s="1" t="s">
        <v>97</v>
      </c>
      <c r="AR24" s="1" t="s">
        <v>97</v>
      </c>
      <c r="AS24" s="3">
        <v>24011</v>
      </c>
      <c r="AT24" s="1" t="s">
        <v>166</v>
      </c>
      <c r="AU24" s="2">
        <v>43286.583333333336</v>
      </c>
      <c r="AV24" s="1" t="s">
        <v>219</v>
      </c>
      <c r="AW24" s="1" t="s">
        <v>97</v>
      </c>
      <c r="AX24" s="3">
        <v>71890</v>
      </c>
      <c r="AY24" s="3">
        <v>1177408</v>
      </c>
    </row>
    <row r="25" spans="2:51" hidden="1" outlineLevel="1">
      <c r="B25" s="1" t="s">
        <v>57</v>
      </c>
      <c r="C25" s="1" t="s">
        <v>214</v>
      </c>
      <c r="D25" s="1" t="s">
        <v>58</v>
      </c>
      <c r="E25" s="1" t="s">
        <v>155</v>
      </c>
      <c r="F25" s="2">
        <v>43383</v>
      </c>
      <c r="G25" s="2">
        <v>44296</v>
      </c>
      <c r="H25" s="3">
        <v>30</v>
      </c>
      <c r="I25" s="1" t="s">
        <v>156</v>
      </c>
      <c r="J25" s="1" t="s">
        <v>157</v>
      </c>
      <c r="K25" s="4">
        <v>104800</v>
      </c>
      <c r="L25" s="5">
        <v>0.93799999999999994</v>
      </c>
      <c r="M25" s="6">
        <v>91.8172</v>
      </c>
      <c r="N25" s="1" t="s">
        <v>97</v>
      </c>
      <c r="O25" s="7" t="s">
        <v>97</v>
      </c>
      <c r="P25" s="1" t="s">
        <v>215</v>
      </c>
      <c r="Q25" s="1" t="s">
        <v>105</v>
      </c>
      <c r="R25" s="1" t="s">
        <v>97</v>
      </c>
      <c r="S25" s="1" t="s">
        <v>97</v>
      </c>
      <c r="T25" s="2">
        <v>43383</v>
      </c>
      <c r="U25" s="1" t="s">
        <v>216</v>
      </c>
      <c r="V25" s="1" t="s">
        <v>160</v>
      </c>
      <c r="W25" s="1" t="s">
        <v>13</v>
      </c>
      <c r="X25" s="1" t="s">
        <v>97</v>
      </c>
      <c r="Y25" s="1" t="s">
        <v>13</v>
      </c>
      <c r="Z25" s="1" t="s">
        <v>14</v>
      </c>
      <c r="AA25" s="1" t="s">
        <v>97</v>
      </c>
      <c r="AB25" s="1" t="s">
        <v>173</v>
      </c>
      <c r="AC25" s="5">
        <v>0.98</v>
      </c>
      <c r="AD25" s="1" t="b">
        <v>0</v>
      </c>
      <c r="AE25" s="1" t="s">
        <v>38</v>
      </c>
      <c r="AF25" s="2">
        <v>43298</v>
      </c>
      <c r="AG25" s="6" t="s">
        <v>97</v>
      </c>
      <c r="AH25" s="1" t="s">
        <v>161</v>
      </c>
      <c r="AI25" s="7">
        <v>0.98499999999999999</v>
      </c>
      <c r="AJ25" s="1" t="s">
        <v>217</v>
      </c>
      <c r="AK25" s="1" t="s">
        <v>208</v>
      </c>
      <c r="AL25" s="1" t="s">
        <v>218</v>
      </c>
      <c r="AM25" s="1" t="s">
        <v>97</v>
      </c>
      <c r="AN25" s="1" t="s">
        <v>97</v>
      </c>
      <c r="AO25" s="1" t="s">
        <v>165</v>
      </c>
      <c r="AP25" s="6" t="s">
        <v>97</v>
      </c>
      <c r="AQ25" s="1" t="s">
        <v>97</v>
      </c>
      <c r="AR25" s="1" t="s">
        <v>97</v>
      </c>
      <c r="AS25" s="3">
        <v>24011</v>
      </c>
      <c r="AT25" s="1" t="s">
        <v>166</v>
      </c>
      <c r="AU25" s="2">
        <v>43286.583333333336</v>
      </c>
      <c r="AV25" s="1" t="s">
        <v>219</v>
      </c>
      <c r="AW25" s="1" t="s">
        <v>97</v>
      </c>
      <c r="AX25" s="3">
        <v>71890</v>
      </c>
      <c r="AY25" s="3">
        <v>1177408</v>
      </c>
    </row>
    <row r="26" spans="2:51" hidden="1" outlineLevel="1">
      <c r="B26" s="1" t="s">
        <v>55</v>
      </c>
      <c r="C26" s="1" t="s">
        <v>220</v>
      </c>
      <c r="D26" s="1" t="s">
        <v>56</v>
      </c>
      <c r="E26" s="1" t="s">
        <v>221</v>
      </c>
      <c r="F26" s="2">
        <v>43419</v>
      </c>
      <c r="G26" s="2">
        <v>44515</v>
      </c>
      <c r="H26" s="3">
        <v>36</v>
      </c>
      <c r="I26" s="1" t="s">
        <v>156</v>
      </c>
      <c r="J26" s="1" t="s">
        <v>157</v>
      </c>
      <c r="K26" s="4" t="s">
        <v>97</v>
      </c>
      <c r="L26" s="5">
        <v>0.8</v>
      </c>
      <c r="M26" s="6">
        <v>93.021000000000001</v>
      </c>
      <c r="N26" s="1" t="s">
        <v>97</v>
      </c>
      <c r="O26" s="7" t="s">
        <v>97</v>
      </c>
      <c r="P26" s="1" t="s">
        <v>222</v>
      </c>
      <c r="Q26" s="1" t="s">
        <v>104</v>
      </c>
      <c r="R26" s="1" t="s">
        <v>97</v>
      </c>
      <c r="S26" s="1" t="s">
        <v>97</v>
      </c>
      <c r="T26" s="2">
        <v>43355</v>
      </c>
      <c r="U26" s="1" t="s">
        <v>223</v>
      </c>
      <c r="V26" s="1" t="s">
        <v>160</v>
      </c>
      <c r="W26" s="1" t="s">
        <v>13</v>
      </c>
      <c r="X26" s="1" t="s">
        <v>97</v>
      </c>
      <c r="Y26" s="1" t="s">
        <v>13</v>
      </c>
      <c r="Z26" s="1" t="s">
        <v>16</v>
      </c>
      <c r="AA26" s="1" t="s">
        <v>97</v>
      </c>
      <c r="AB26" s="1" t="s">
        <v>193</v>
      </c>
      <c r="AC26" s="5">
        <v>0.98</v>
      </c>
      <c r="AD26" s="1" t="b">
        <v>0</v>
      </c>
      <c r="AE26" s="1" t="s">
        <v>54</v>
      </c>
      <c r="AF26" s="2">
        <v>43285</v>
      </c>
      <c r="AG26" s="6" t="s">
        <v>97</v>
      </c>
      <c r="AH26" s="1" t="s">
        <v>161</v>
      </c>
      <c r="AI26" s="7">
        <v>1.65</v>
      </c>
      <c r="AJ26" s="1" t="s">
        <v>224</v>
      </c>
      <c r="AK26" s="1" t="s">
        <v>97</v>
      </c>
      <c r="AL26" s="1" t="s">
        <v>97</v>
      </c>
      <c r="AM26" s="1" t="s">
        <v>97</v>
      </c>
      <c r="AN26" s="1" t="s">
        <v>97</v>
      </c>
      <c r="AO26" s="1" t="s">
        <v>165</v>
      </c>
      <c r="AP26" s="6" t="s">
        <v>97</v>
      </c>
      <c r="AQ26" s="1" t="s">
        <v>97</v>
      </c>
      <c r="AR26" s="1" t="s">
        <v>97</v>
      </c>
      <c r="AS26" s="3">
        <v>19194</v>
      </c>
      <c r="AT26" s="1" t="s">
        <v>166</v>
      </c>
      <c r="AU26" s="2">
        <v>43237.638888888891</v>
      </c>
      <c r="AV26" s="1" t="s">
        <v>167</v>
      </c>
      <c r="AW26" s="1" t="s">
        <v>97</v>
      </c>
      <c r="AX26" s="3">
        <v>70900</v>
      </c>
      <c r="AY26" s="3">
        <v>1174161</v>
      </c>
    </row>
    <row r="27" spans="2:51" hidden="1" outlineLevel="1">
      <c r="B27" s="1" t="s">
        <v>55</v>
      </c>
      <c r="C27" s="1" t="s">
        <v>220</v>
      </c>
      <c r="D27" s="1" t="s">
        <v>56</v>
      </c>
      <c r="E27" s="1" t="s">
        <v>221</v>
      </c>
      <c r="F27" s="2">
        <v>43419</v>
      </c>
      <c r="G27" s="2">
        <v>44515</v>
      </c>
      <c r="H27" s="3">
        <v>36</v>
      </c>
      <c r="I27" s="1" t="s">
        <v>156</v>
      </c>
      <c r="J27" s="1" t="s">
        <v>157</v>
      </c>
      <c r="K27" s="4" t="s">
        <v>97</v>
      </c>
      <c r="L27" s="5">
        <v>0.8</v>
      </c>
      <c r="M27" s="6">
        <v>93.021000000000001</v>
      </c>
      <c r="N27" s="1" t="s">
        <v>97</v>
      </c>
      <c r="O27" s="7" t="s">
        <v>97</v>
      </c>
      <c r="P27" s="1" t="s">
        <v>222</v>
      </c>
      <c r="Q27" s="1" t="s">
        <v>104</v>
      </c>
      <c r="R27" s="1" t="s">
        <v>97</v>
      </c>
      <c r="S27" s="1" t="s">
        <v>97</v>
      </c>
      <c r="T27" s="2">
        <v>43355</v>
      </c>
      <c r="U27" s="1" t="s">
        <v>223</v>
      </c>
      <c r="V27" s="1" t="s">
        <v>160</v>
      </c>
      <c r="W27" s="1" t="s">
        <v>13</v>
      </c>
      <c r="X27" s="1" t="s">
        <v>97</v>
      </c>
      <c r="Y27" s="1" t="s">
        <v>13</v>
      </c>
      <c r="Z27" s="1" t="s">
        <v>15</v>
      </c>
      <c r="AA27" s="1" t="s">
        <v>97</v>
      </c>
      <c r="AB27" s="1" t="s">
        <v>172</v>
      </c>
      <c r="AC27" s="5">
        <v>1.1000000000000001</v>
      </c>
      <c r="AD27" s="1" t="b">
        <v>0</v>
      </c>
      <c r="AE27" s="1" t="s">
        <v>54</v>
      </c>
      <c r="AF27" s="2">
        <v>43285</v>
      </c>
      <c r="AG27" s="6" t="s">
        <v>97</v>
      </c>
      <c r="AH27" s="1" t="s">
        <v>161</v>
      </c>
      <c r="AI27" s="7">
        <v>1.65</v>
      </c>
      <c r="AJ27" s="1" t="s">
        <v>224</v>
      </c>
      <c r="AK27" s="1" t="s">
        <v>97</v>
      </c>
      <c r="AL27" s="1" t="s">
        <v>97</v>
      </c>
      <c r="AM27" s="1" t="s">
        <v>97</v>
      </c>
      <c r="AN27" s="1" t="s">
        <v>97</v>
      </c>
      <c r="AO27" s="1" t="s">
        <v>165</v>
      </c>
      <c r="AP27" s="6" t="s">
        <v>97</v>
      </c>
      <c r="AQ27" s="1" t="s">
        <v>97</v>
      </c>
      <c r="AR27" s="1" t="s">
        <v>97</v>
      </c>
      <c r="AS27" s="3">
        <v>19194</v>
      </c>
      <c r="AT27" s="1" t="s">
        <v>166</v>
      </c>
      <c r="AU27" s="2">
        <v>43237.638888888891</v>
      </c>
      <c r="AV27" s="1" t="s">
        <v>167</v>
      </c>
      <c r="AW27" s="1" t="s">
        <v>97</v>
      </c>
      <c r="AX27" s="3">
        <v>70900</v>
      </c>
      <c r="AY27" s="3">
        <v>1174161</v>
      </c>
    </row>
    <row r="28" spans="2:51" hidden="1" outlineLevel="1">
      <c r="B28" s="1" t="s">
        <v>55</v>
      </c>
      <c r="C28" s="1" t="s">
        <v>220</v>
      </c>
      <c r="D28" s="1" t="s">
        <v>56</v>
      </c>
      <c r="E28" s="1" t="s">
        <v>221</v>
      </c>
      <c r="F28" s="2">
        <v>43419</v>
      </c>
      <c r="G28" s="2">
        <v>44515</v>
      </c>
      <c r="H28" s="3">
        <v>36</v>
      </c>
      <c r="I28" s="1" t="s">
        <v>156</v>
      </c>
      <c r="J28" s="1" t="s">
        <v>157</v>
      </c>
      <c r="K28" s="4">
        <v>45000</v>
      </c>
      <c r="L28" s="5">
        <v>0.8</v>
      </c>
      <c r="M28" s="6">
        <v>93.021000000000001</v>
      </c>
      <c r="N28" s="1" t="s">
        <v>97</v>
      </c>
      <c r="O28" s="7" t="s">
        <v>97</v>
      </c>
      <c r="P28" s="1" t="s">
        <v>222</v>
      </c>
      <c r="Q28" s="1" t="s">
        <v>104</v>
      </c>
      <c r="R28" s="1" t="s">
        <v>97</v>
      </c>
      <c r="S28" s="1" t="s">
        <v>97</v>
      </c>
      <c r="T28" s="2">
        <v>43355</v>
      </c>
      <c r="U28" s="1" t="s">
        <v>223</v>
      </c>
      <c r="V28" s="1" t="s">
        <v>160</v>
      </c>
      <c r="W28" s="1" t="s">
        <v>13</v>
      </c>
      <c r="X28" s="1" t="s">
        <v>97</v>
      </c>
      <c r="Y28" s="1" t="s">
        <v>13</v>
      </c>
      <c r="Z28" s="1" t="s">
        <v>14</v>
      </c>
      <c r="AA28" s="1" t="s">
        <v>97</v>
      </c>
      <c r="AB28" s="1" t="s">
        <v>173</v>
      </c>
      <c r="AC28" s="5">
        <v>1.1499999999999999</v>
      </c>
      <c r="AD28" s="1" t="b">
        <v>0</v>
      </c>
      <c r="AE28" s="1" t="s">
        <v>54</v>
      </c>
      <c r="AF28" s="2">
        <v>43285</v>
      </c>
      <c r="AG28" s="6" t="s">
        <v>97</v>
      </c>
      <c r="AH28" s="1" t="s">
        <v>161</v>
      </c>
      <c r="AI28" s="7">
        <v>1.65</v>
      </c>
      <c r="AJ28" s="1" t="s">
        <v>224</v>
      </c>
      <c r="AK28" s="1" t="s">
        <v>97</v>
      </c>
      <c r="AL28" s="1" t="s">
        <v>97</v>
      </c>
      <c r="AM28" s="1" t="s">
        <v>97</v>
      </c>
      <c r="AN28" s="1" t="s">
        <v>97</v>
      </c>
      <c r="AO28" s="1" t="s">
        <v>165</v>
      </c>
      <c r="AP28" s="6" t="s">
        <v>97</v>
      </c>
      <c r="AQ28" s="1" t="s">
        <v>97</v>
      </c>
      <c r="AR28" s="1" t="s">
        <v>97</v>
      </c>
      <c r="AS28" s="3">
        <v>19194</v>
      </c>
      <c r="AT28" s="1" t="s">
        <v>166</v>
      </c>
      <c r="AU28" s="2">
        <v>43237.638888888891</v>
      </c>
      <c r="AV28" s="1" t="s">
        <v>167</v>
      </c>
      <c r="AW28" s="1" t="s">
        <v>97</v>
      </c>
      <c r="AX28" s="3">
        <v>70900</v>
      </c>
      <c r="AY28" s="3">
        <v>1174161</v>
      </c>
    </row>
    <row r="29" spans="2:51" hidden="1" outlineLevel="1">
      <c r="B29" s="1" t="s">
        <v>55</v>
      </c>
      <c r="C29" s="1" t="s">
        <v>220</v>
      </c>
      <c r="D29" s="1" t="s">
        <v>56</v>
      </c>
      <c r="E29" s="1" t="s">
        <v>221</v>
      </c>
      <c r="F29" s="2">
        <v>43419</v>
      </c>
      <c r="G29" s="2">
        <v>44515</v>
      </c>
      <c r="H29" s="3">
        <v>36</v>
      </c>
      <c r="I29" s="1" t="s">
        <v>156</v>
      </c>
      <c r="J29" s="1" t="s">
        <v>157</v>
      </c>
      <c r="K29" s="4" t="s">
        <v>97</v>
      </c>
      <c r="L29" s="5">
        <v>0.8</v>
      </c>
      <c r="M29" s="6">
        <v>93.021000000000001</v>
      </c>
      <c r="N29" s="1" t="s">
        <v>97</v>
      </c>
      <c r="O29" s="7" t="s">
        <v>97</v>
      </c>
      <c r="P29" s="1" t="s">
        <v>222</v>
      </c>
      <c r="Q29" s="1" t="s">
        <v>104</v>
      </c>
      <c r="R29" s="1" t="s">
        <v>97</v>
      </c>
      <c r="S29" s="1" t="s">
        <v>97</v>
      </c>
      <c r="T29" s="2">
        <v>43355</v>
      </c>
      <c r="U29" s="1" t="s">
        <v>223</v>
      </c>
      <c r="V29" s="1" t="s">
        <v>160</v>
      </c>
      <c r="W29" s="1" t="s">
        <v>13</v>
      </c>
      <c r="X29" s="1" t="s">
        <v>97</v>
      </c>
      <c r="Y29" s="1" t="s">
        <v>13</v>
      </c>
      <c r="Z29" s="1" t="s">
        <v>17</v>
      </c>
      <c r="AA29" s="1" t="s">
        <v>97</v>
      </c>
      <c r="AB29" s="1" t="s">
        <v>204</v>
      </c>
      <c r="AC29" s="5">
        <v>1.27</v>
      </c>
      <c r="AD29" s="1" t="b">
        <v>0</v>
      </c>
      <c r="AE29" s="1" t="s">
        <v>54</v>
      </c>
      <c r="AF29" s="2">
        <v>43285</v>
      </c>
      <c r="AG29" s="6" t="s">
        <v>97</v>
      </c>
      <c r="AH29" s="1" t="s">
        <v>161</v>
      </c>
      <c r="AI29" s="7">
        <v>1.65</v>
      </c>
      <c r="AJ29" s="1" t="s">
        <v>224</v>
      </c>
      <c r="AK29" s="1" t="s">
        <v>97</v>
      </c>
      <c r="AL29" s="1" t="s">
        <v>97</v>
      </c>
      <c r="AM29" s="1" t="s">
        <v>97</v>
      </c>
      <c r="AN29" s="1" t="s">
        <v>97</v>
      </c>
      <c r="AO29" s="1" t="s">
        <v>165</v>
      </c>
      <c r="AP29" s="6" t="s">
        <v>97</v>
      </c>
      <c r="AQ29" s="1" t="s">
        <v>97</v>
      </c>
      <c r="AR29" s="1" t="s">
        <v>97</v>
      </c>
      <c r="AS29" s="3">
        <v>19194</v>
      </c>
      <c r="AT29" s="1" t="s">
        <v>166</v>
      </c>
      <c r="AU29" s="2">
        <v>43237.638888888891</v>
      </c>
      <c r="AV29" s="1" t="s">
        <v>167</v>
      </c>
      <c r="AW29" s="1" t="s">
        <v>97</v>
      </c>
      <c r="AX29" s="3">
        <v>70900</v>
      </c>
      <c r="AY29" s="3">
        <v>1174161</v>
      </c>
    </row>
    <row r="30" spans="2:51" hidden="1" outlineLevel="1">
      <c r="B30" s="1" t="s">
        <v>52</v>
      </c>
      <c r="C30" s="1" t="s">
        <v>225</v>
      </c>
      <c r="D30" s="1" t="s">
        <v>53</v>
      </c>
      <c r="E30" s="1" t="s">
        <v>155</v>
      </c>
      <c r="F30" s="2">
        <v>43488</v>
      </c>
      <c r="G30" s="2">
        <v>44949</v>
      </c>
      <c r="H30" s="3">
        <v>48</v>
      </c>
      <c r="I30" s="1" t="s">
        <v>156</v>
      </c>
      <c r="J30" s="1" t="s">
        <v>157</v>
      </c>
      <c r="K30" s="4" t="s">
        <v>97</v>
      </c>
      <c r="L30" s="5">
        <v>0.93</v>
      </c>
      <c r="M30" s="6">
        <v>91.886899999999997</v>
      </c>
      <c r="N30" s="1" t="s">
        <v>97</v>
      </c>
      <c r="O30" s="7" t="s">
        <v>97</v>
      </c>
      <c r="P30" s="1" t="s">
        <v>226</v>
      </c>
      <c r="Q30" s="1" t="s">
        <v>103</v>
      </c>
      <c r="R30" s="1" t="s">
        <v>97</v>
      </c>
      <c r="S30" s="1" t="s">
        <v>97</v>
      </c>
      <c r="T30" s="2">
        <v>43488</v>
      </c>
      <c r="U30" s="1" t="s">
        <v>227</v>
      </c>
      <c r="V30" s="1" t="s">
        <v>160</v>
      </c>
      <c r="W30" s="1" t="s">
        <v>13</v>
      </c>
      <c r="X30" s="1" t="s">
        <v>97</v>
      </c>
      <c r="Y30" s="1" t="s">
        <v>13</v>
      </c>
      <c r="Z30" s="1" t="s">
        <v>14</v>
      </c>
      <c r="AA30" s="1" t="s">
        <v>97</v>
      </c>
      <c r="AB30" s="1" t="s">
        <v>173</v>
      </c>
      <c r="AC30" s="5">
        <v>0.95</v>
      </c>
      <c r="AD30" s="1" t="b">
        <v>0</v>
      </c>
      <c r="AE30" s="1" t="s">
        <v>38</v>
      </c>
      <c r="AF30" s="2">
        <v>43278</v>
      </c>
      <c r="AG30" s="6" t="s">
        <v>97</v>
      </c>
      <c r="AH30" s="1" t="s">
        <v>161</v>
      </c>
      <c r="AI30" s="7">
        <v>2.2000000000000002</v>
      </c>
      <c r="AJ30" s="1" t="s">
        <v>228</v>
      </c>
      <c r="AK30" s="1" t="s">
        <v>208</v>
      </c>
      <c r="AL30" s="1" t="s">
        <v>229</v>
      </c>
      <c r="AM30" s="1" t="s">
        <v>97</v>
      </c>
      <c r="AN30" s="1" t="s">
        <v>97</v>
      </c>
      <c r="AO30" s="1" t="s">
        <v>165</v>
      </c>
      <c r="AP30" s="6" t="s">
        <v>97</v>
      </c>
      <c r="AQ30" s="1" t="s">
        <v>97</v>
      </c>
      <c r="AR30" s="1" t="s">
        <v>97</v>
      </c>
      <c r="AS30" s="3">
        <v>27649</v>
      </c>
      <c r="AT30" s="1" t="s">
        <v>166</v>
      </c>
      <c r="AU30" s="2">
        <v>43236.689583333333</v>
      </c>
      <c r="AV30" s="1" t="s">
        <v>230</v>
      </c>
      <c r="AW30" s="1" t="s">
        <v>97</v>
      </c>
      <c r="AX30" s="3">
        <v>70870</v>
      </c>
      <c r="AY30" s="3">
        <v>1172134</v>
      </c>
    </row>
    <row r="31" spans="2:51" hidden="1" outlineLevel="1">
      <c r="B31" s="1" t="s">
        <v>52</v>
      </c>
      <c r="C31" s="1" t="s">
        <v>225</v>
      </c>
      <c r="D31" s="1" t="s">
        <v>53</v>
      </c>
      <c r="E31" s="1" t="s">
        <v>155</v>
      </c>
      <c r="F31" s="2">
        <v>43488</v>
      </c>
      <c r="G31" s="2">
        <v>44949</v>
      </c>
      <c r="H31" s="3">
        <v>48</v>
      </c>
      <c r="I31" s="1" t="s">
        <v>156</v>
      </c>
      <c r="J31" s="1" t="s">
        <v>157</v>
      </c>
      <c r="K31" s="4" t="s">
        <v>97</v>
      </c>
      <c r="L31" s="5">
        <v>0.93</v>
      </c>
      <c r="M31" s="6">
        <v>91.886899999999997</v>
      </c>
      <c r="N31" s="1" t="s">
        <v>97</v>
      </c>
      <c r="O31" s="7" t="s">
        <v>97</v>
      </c>
      <c r="P31" s="1" t="s">
        <v>226</v>
      </c>
      <c r="Q31" s="1" t="s">
        <v>103</v>
      </c>
      <c r="R31" s="1" t="s">
        <v>97</v>
      </c>
      <c r="S31" s="1" t="s">
        <v>97</v>
      </c>
      <c r="T31" s="2">
        <v>43488</v>
      </c>
      <c r="U31" s="1" t="s">
        <v>227</v>
      </c>
      <c r="V31" s="1" t="s">
        <v>160</v>
      </c>
      <c r="W31" s="1" t="s">
        <v>13</v>
      </c>
      <c r="X31" s="1" t="s">
        <v>97</v>
      </c>
      <c r="Y31" s="1" t="s">
        <v>13</v>
      </c>
      <c r="Z31" s="1" t="s">
        <v>16</v>
      </c>
      <c r="AA31" s="1" t="s">
        <v>97</v>
      </c>
      <c r="AB31" s="1" t="s">
        <v>193</v>
      </c>
      <c r="AC31" s="5">
        <v>0.98</v>
      </c>
      <c r="AD31" s="1" t="b">
        <v>0</v>
      </c>
      <c r="AE31" s="1" t="s">
        <v>38</v>
      </c>
      <c r="AF31" s="2">
        <v>43278</v>
      </c>
      <c r="AG31" s="6" t="s">
        <v>97</v>
      </c>
      <c r="AH31" s="1" t="s">
        <v>161</v>
      </c>
      <c r="AI31" s="7">
        <v>2.2000000000000002</v>
      </c>
      <c r="AJ31" s="1" t="s">
        <v>228</v>
      </c>
      <c r="AK31" s="1" t="s">
        <v>208</v>
      </c>
      <c r="AL31" s="1" t="s">
        <v>229</v>
      </c>
      <c r="AM31" s="1" t="s">
        <v>97</v>
      </c>
      <c r="AN31" s="1" t="s">
        <v>97</v>
      </c>
      <c r="AO31" s="1" t="s">
        <v>165</v>
      </c>
      <c r="AP31" s="6" t="s">
        <v>97</v>
      </c>
      <c r="AQ31" s="1" t="s">
        <v>97</v>
      </c>
      <c r="AR31" s="1" t="s">
        <v>97</v>
      </c>
      <c r="AS31" s="3">
        <v>27649</v>
      </c>
      <c r="AT31" s="1" t="s">
        <v>166</v>
      </c>
      <c r="AU31" s="2">
        <v>43236.689583333333</v>
      </c>
      <c r="AV31" s="1" t="s">
        <v>230</v>
      </c>
      <c r="AW31" s="1" t="s">
        <v>97</v>
      </c>
      <c r="AX31" s="3">
        <v>70870</v>
      </c>
      <c r="AY31" s="3">
        <v>1172134</v>
      </c>
    </row>
    <row r="32" spans="2:51" hidden="1" outlineLevel="1">
      <c r="B32" s="1" t="s">
        <v>52</v>
      </c>
      <c r="C32" s="1" t="s">
        <v>225</v>
      </c>
      <c r="D32" s="1" t="s">
        <v>53</v>
      </c>
      <c r="E32" s="1" t="s">
        <v>155</v>
      </c>
      <c r="F32" s="2">
        <v>43488</v>
      </c>
      <c r="G32" s="2">
        <v>44949</v>
      </c>
      <c r="H32" s="3">
        <v>48</v>
      </c>
      <c r="I32" s="1" t="s">
        <v>156</v>
      </c>
      <c r="J32" s="1" t="s">
        <v>157</v>
      </c>
      <c r="K32" s="4" t="s">
        <v>97</v>
      </c>
      <c r="L32" s="5">
        <v>0.93</v>
      </c>
      <c r="M32" s="6">
        <v>91.886899999999997</v>
      </c>
      <c r="N32" s="1" t="s">
        <v>97</v>
      </c>
      <c r="O32" s="7" t="s">
        <v>97</v>
      </c>
      <c r="P32" s="1" t="s">
        <v>226</v>
      </c>
      <c r="Q32" s="1" t="s">
        <v>103</v>
      </c>
      <c r="R32" s="1" t="s">
        <v>97</v>
      </c>
      <c r="S32" s="1" t="s">
        <v>97</v>
      </c>
      <c r="T32" s="2">
        <v>43488</v>
      </c>
      <c r="U32" s="1" t="s">
        <v>227</v>
      </c>
      <c r="V32" s="1" t="s">
        <v>160</v>
      </c>
      <c r="W32" s="1" t="s">
        <v>13</v>
      </c>
      <c r="X32" s="1" t="s">
        <v>97</v>
      </c>
      <c r="Y32" s="1" t="s">
        <v>13</v>
      </c>
      <c r="Z32" s="1" t="s">
        <v>15</v>
      </c>
      <c r="AA32" s="1" t="s">
        <v>97</v>
      </c>
      <c r="AB32" s="1" t="s">
        <v>172</v>
      </c>
      <c r="AC32" s="5">
        <v>1.1000000000000001</v>
      </c>
      <c r="AD32" s="1" t="b">
        <v>0</v>
      </c>
      <c r="AE32" s="1" t="s">
        <v>38</v>
      </c>
      <c r="AF32" s="2">
        <v>43278</v>
      </c>
      <c r="AG32" s="6" t="s">
        <v>97</v>
      </c>
      <c r="AH32" s="1" t="s">
        <v>161</v>
      </c>
      <c r="AI32" s="7">
        <v>2.2000000000000002</v>
      </c>
      <c r="AJ32" s="1" t="s">
        <v>228</v>
      </c>
      <c r="AK32" s="1" t="s">
        <v>208</v>
      </c>
      <c r="AL32" s="1" t="s">
        <v>229</v>
      </c>
      <c r="AM32" s="1" t="s">
        <v>97</v>
      </c>
      <c r="AN32" s="1" t="s">
        <v>97</v>
      </c>
      <c r="AO32" s="1" t="s">
        <v>165</v>
      </c>
      <c r="AP32" s="6" t="s">
        <v>97</v>
      </c>
      <c r="AQ32" s="1" t="s">
        <v>97</v>
      </c>
      <c r="AR32" s="1" t="s">
        <v>97</v>
      </c>
      <c r="AS32" s="3">
        <v>27649</v>
      </c>
      <c r="AT32" s="1" t="s">
        <v>166</v>
      </c>
      <c r="AU32" s="2">
        <v>43236.689583333333</v>
      </c>
      <c r="AV32" s="1" t="s">
        <v>230</v>
      </c>
      <c r="AW32" s="1" t="s">
        <v>97</v>
      </c>
      <c r="AX32" s="3">
        <v>70870</v>
      </c>
      <c r="AY32" s="3">
        <v>1172134</v>
      </c>
    </row>
    <row r="33" spans="2:51" hidden="1" outlineLevel="1">
      <c r="B33" s="1" t="s">
        <v>52</v>
      </c>
      <c r="C33" s="1" t="s">
        <v>225</v>
      </c>
      <c r="D33" s="1" t="s">
        <v>53</v>
      </c>
      <c r="E33" s="1" t="s">
        <v>155</v>
      </c>
      <c r="F33" s="2">
        <v>43488</v>
      </c>
      <c r="G33" s="2">
        <v>44949</v>
      </c>
      <c r="H33" s="3">
        <v>48</v>
      </c>
      <c r="I33" s="1" t="s">
        <v>156</v>
      </c>
      <c r="J33" s="1" t="s">
        <v>157</v>
      </c>
      <c r="K33" s="4" t="s">
        <v>97</v>
      </c>
      <c r="L33" s="5">
        <v>0.93</v>
      </c>
      <c r="M33" s="6">
        <v>91.886899999999997</v>
      </c>
      <c r="N33" s="1" t="s">
        <v>97</v>
      </c>
      <c r="O33" s="7" t="s">
        <v>97</v>
      </c>
      <c r="P33" s="1" t="s">
        <v>226</v>
      </c>
      <c r="Q33" s="1" t="s">
        <v>103</v>
      </c>
      <c r="R33" s="1" t="s">
        <v>97</v>
      </c>
      <c r="S33" s="1" t="s">
        <v>97</v>
      </c>
      <c r="T33" s="2">
        <v>43488</v>
      </c>
      <c r="U33" s="1" t="s">
        <v>227</v>
      </c>
      <c r="V33" s="1" t="s">
        <v>160</v>
      </c>
      <c r="W33" s="1" t="s">
        <v>13</v>
      </c>
      <c r="X33" s="1" t="s">
        <v>97</v>
      </c>
      <c r="Y33" s="1" t="s">
        <v>13</v>
      </c>
      <c r="Z33" s="1" t="s">
        <v>17</v>
      </c>
      <c r="AA33" s="1" t="s">
        <v>97</v>
      </c>
      <c r="AB33" s="1" t="s">
        <v>204</v>
      </c>
      <c r="AC33" s="5">
        <v>1.8149999999999999</v>
      </c>
      <c r="AD33" s="1" t="b">
        <v>0</v>
      </c>
      <c r="AE33" s="1" t="s">
        <v>38</v>
      </c>
      <c r="AF33" s="2">
        <v>43278</v>
      </c>
      <c r="AG33" s="6" t="s">
        <v>97</v>
      </c>
      <c r="AH33" s="1" t="s">
        <v>161</v>
      </c>
      <c r="AI33" s="7">
        <v>2.2000000000000002</v>
      </c>
      <c r="AJ33" s="1" t="s">
        <v>228</v>
      </c>
      <c r="AK33" s="1" t="s">
        <v>208</v>
      </c>
      <c r="AL33" s="1" t="s">
        <v>229</v>
      </c>
      <c r="AM33" s="1" t="s">
        <v>97</v>
      </c>
      <c r="AN33" s="1" t="s">
        <v>97</v>
      </c>
      <c r="AO33" s="1" t="s">
        <v>165</v>
      </c>
      <c r="AP33" s="6" t="s">
        <v>97</v>
      </c>
      <c r="AQ33" s="1" t="s">
        <v>97</v>
      </c>
      <c r="AR33" s="1" t="s">
        <v>97</v>
      </c>
      <c r="AS33" s="3">
        <v>27649</v>
      </c>
      <c r="AT33" s="1" t="s">
        <v>166</v>
      </c>
      <c r="AU33" s="2">
        <v>43236.689583333333</v>
      </c>
      <c r="AV33" s="1" t="s">
        <v>230</v>
      </c>
      <c r="AW33" s="1" t="s">
        <v>97</v>
      </c>
      <c r="AX33" s="3">
        <v>70870</v>
      </c>
      <c r="AY33" s="3">
        <v>1172134</v>
      </c>
    </row>
    <row r="34" spans="2:51" hidden="1" outlineLevel="1">
      <c r="B34" s="1" t="s">
        <v>52</v>
      </c>
      <c r="C34" s="1" t="s">
        <v>225</v>
      </c>
      <c r="D34" s="1" t="s">
        <v>53</v>
      </c>
      <c r="E34" s="1" t="s">
        <v>155</v>
      </c>
      <c r="F34" s="2">
        <v>43488</v>
      </c>
      <c r="G34" s="2">
        <v>44949</v>
      </c>
      <c r="H34" s="3">
        <v>48</v>
      </c>
      <c r="I34" s="1" t="s">
        <v>156</v>
      </c>
      <c r="J34" s="1" t="s">
        <v>157</v>
      </c>
      <c r="K34" s="4">
        <v>14310</v>
      </c>
      <c r="L34" s="5">
        <v>0.93</v>
      </c>
      <c r="M34" s="6">
        <v>91.886899999999997</v>
      </c>
      <c r="N34" s="1" t="s">
        <v>97</v>
      </c>
      <c r="O34" s="7" t="s">
        <v>97</v>
      </c>
      <c r="P34" s="1" t="s">
        <v>226</v>
      </c>
      <c r="Q34" s="1" t="s">
        <v>103</v>
      </c>
      <c r="R34" s="1" t="s">
        <v>97</v>
      </c>
      <c r="S34" s="1" t="s">
        <v>97</v>
      </c>
      <c r="T34" s="2">
        <v>43488</v>
      </c>
      <c r="U34" s="1" t="s">
        <v>227</v>
      </c>
      <c r="V34" s="1" t="s">
        <v>160</v>
      </c>
      <c r="W34" s="1" t="s">
        <v>13</v>
      </c>
      <c r="X34" s="1" t="s">
        <v>97</v>
      </c>
      <c r="Y34" s="1" t="s">
        <v>13</v>
      </c>
      <c r="Z34" s="1" t="s">
        <v>18</v>
      </c>
      <c r="AA34" s="1" t="s">
        <v>97</v>
      </c>
      <c r="AB34" s="1" t="s">
        <v>231</v>
      </c>
      <c r="AC34" s="5">
        <v>1.94859</v>
      </c>
      <c r="AD34" s="1" t="b">
        <v>0</v>
      </c>
      <c r="AE34" s="1" t="s">
        <v>38</v>
      </c>
      <c r="AF34" s="2">
        <v>43278</v>
      </c>
      <c r="AG34" s="6" t="s">
        <v>97</v>
      </c>
      <c r="AH34" s="1" t="s">
        <v>161</v>
      </c>
      <c r="AI34" s="7">
        <v>2.2000000000000002</v>
      </c>
      <c r="AJ34" s="1" t="s">
        <v>228</v>
      </c>
      <c r="AK34" s="1" t="s">
        <v>208</v>
      </c>
      <c r="AL34" s="1" t="s">
        <v>229</v>
      </c>
      <c r="AM34" s="1" t="s">
        <v>97</v>
      </c>
      <c r="AN34" s="1" t="s">
        <v>97</v>
      </c>
      <c r="AO34" s="1" t="s">
        <v>165</v>
      </c>
      <c r="AP34" s="6" t="s">
        <v>97</v>
      </c>
      <c r="AQ34" s="1" t="s">
        <v>97</v>
      </c>
      <c r="AR34" s="1" t="s">
        <v>97</v>
      </c>
      <c r="AS34" s="3">
        <v>27649</v>
      </c>
      <c r="AT34" s="1" t="s">
        <v>166</v>
      </c>
      <c r="AU34" s="2">
        <v>43236.689583333333</v>
      </c>
      <c r="AV34" s="1" t="s">
        <v>230</v>
      </c>
      <c r="AW34" s="1" t="s">
        <v>97</v>
      </c>
      <c r="AX34" s="3">
        <v>70870</v>
      </c>
      <c r="AY34" s="3">
        <v>1172134</v>
      </c>
    </row>
    <row r="35" spans="2:51" hidden="1" outlineLevel="1">
      <c r="B35" s="1" t="s">
        <v>59</v>
      </c>
      <c r="C35" s="1" t="s">
        <v>232</v>
      </c>
      <c r="D35" s="1" t="s">
        <v>60</v>
      </c>
      <c r="E35" s="1" t="s">
        <v>221</v>
      </c>
      <c r="F35" s="2">
        <v>43648</v>
      </c>
      <c r="G35" s="2">
        <v>44927</v>
      </c>
      <c r="H35" s="3">
        <v>36</v>
      </c>
      <c r="I35" s="1" t="s">
        <v>156</v>
      </c>
      <c r="J35" s="1" t="s">
        <v>157</v>
      </c>
      <c r="K35" s="4">
        <v>718250</v>
      </c>
      <c r="L35" s="5">
        <v>0.64676</v>
      </c>
      <c r="M35" s="6">
        <v>94.357799999999997</v>
      </c>
      <c r="N35" s="1" t="s">
        <v>97</v>
      </c>
      <c r="O35" s="7" t="s">
        <v>97</v>
      </c>
      <c r="P35" s="1" t="s">
        <v>233</v>
      </c>
      <c r="Q35" s="1" t="s">
        <v>106</v>
      </c>
      <c r="R35" s="1" t="s">
        <v>97</v>
      </c>
      <c r="S35" s="1" t="s">
        <v>97</v>
      </c>
      <c r="T35" s="2">
        <v>43620</v>
      </c>
      <c r="U35" s="1" t="s">
        <v>234</v>
      </c>
      <c r="V35" s="1" t="s">
        <v>160</v>
      </c>
      <c r="W35" s="1" t="s">
        <v>13</v>
      </c>
      <c r="X35" s="1" t="s">
        <v>97</v>
      </c>
      <c r="Y35" s="1" t="s">
        <v>13</v>
      </c>
      <c r="Z35" s="1" t="s">
        <v>14</v>
      </c>
      <c r="AA35" s="1" t="s">
        <v>97</v>
      </c>
      <c r="AB35" s="1" t="s">
        <v>173</v>
      </c>
      <c r="AC35" s="5">
        <v>0.73</v>
      </c>
      <c r="AD35" s="1" t="b">
        <v>0</v>
      </c>
      <c r="AE35" s="1" t="s">
        <v>38</v>
      </c>
      <c r="AF35" s="2">
        <v>43537</v>
      </c>
      <c r="AG35" s="6" t="s">
        <v>97</v>
      </c>
      <c r="AH35" s="1" t="s">
        <v>161</v>
      </c>
      <c r="AI35" s="7">
        <v>0.92998999999999998</v>
      </c>
      <c r="AJ35" s="1" t="s">
        <v>235</v>
      </c>
      <c r="AK35" s="1" t="s">
        <v>236</v>
      </c>
      <c r="AL35" s="1" t="s">
        <v>237</v>
      </c>
      <c r="AM35" s="1" t="s">
        <v>97</v>
      </c>
      <c r="AN35" s="1" t="s">
        <v>97</v>
      </c>
      <c r="AO35" s="1" t="s">
        <v>165</v>
      </c>
      <c r="AP35" s="6" t="s">
        <v>97</v>
      </c>
      <c r="AQ35" s="1" t="s">
        <v>97</v>
      </c>
      <c r="AR35" s="1" t="s">
        <v>97</v>
      </c>
      <c r="AS35" s="3">
        <v>23994</v>
      </c>
      <c r="AT35" s="1" t="s">
        <v>166</v>
      </c>
      <c r="AU35" s="2">
        <v>43455.458333333336</v>
      </c>
      <c r="AV35" s="1" t="s">
        <v>167</v>
      </c>
      <c r="AW35" s="1" t="s">
        <v>97</v>
      </c>
      <c r="AX35" s="3">
        <v>74397</v>
      </c>
      <c r="AY35" s="3">
        <v>1189297</v>
      </c>
    </row>
    <row r="36" spans="2:51" hidden="1" outlineLevel="1">
      <c r="B36" s="1" t="s">
        <v>59</v>
      </c>
      <c r="C36" s="1" t="s">
        <v>232</v>
      </c>
      <c r="D36" s="1" t="s">
        <v>60</v>
      </c>
      <c r="E36" s="1" t="s">
        <v>221</v>
      </c>
      <c r="F36" s="2">
        <v>43648</v>
      </c>
      <c r="G36" s="2">
        <v>44927</v>
      </c>
      <c r="H36" s="3">
        <v>36</v>
      </c>
      <c r="I36" s="1" t="s">
        <v>156</v>
      </c>
      <c r="J36" s="1" t="s">
        <v>157</v>
      </c>
      <c r="K36" s="4" t="s">
        <v>97</v>
      </c>
      <c r="L36" s="5">
        <v>0.64676</v>
      </c>
      <c r="M36" s="6">
        <v>94.357799999999997</v>
      </c>
      <c r="N36" s="1" t="s">
        <v>97</v>
      </c>
      <c r="O36" s="7" t="s">
        <v>97</v>
      </c>
      <c r="P36" s="1" t="s">
        <v>233</v>
      </c>
      <c r="Q36" s="1" t="s">
        <v>106</v>
      </c>
      <c r="R36" s="1" t="s">
        <v>97</v>
      </c>
      <c r="S36" s="1" t="s">
        <v>97</v>
      </c>
      <c r="T36" s="2">
        <v>43620</v>
      </c>
      <c r="U36" s="1" t="s">
        <v>234</v>
      </c>
      <c r="V36" s="1" t="s">
        <v>160</v>
      </c>
      <c r="W36" s="1" t="s">
        <v>13</v>
      </c>
      <c r="X36" s="1" t="s">
        <v>97</v>
      </c>
      <c r="Y36" s="1" t="s">
        <v>13</v>
      </c>
      <c r="Z36" s="1" t="s">
        <v>15</v>
      </c>
      <c r="AA36" s="1" t="s">
        <v>97</v>
      </c>
      <c r="AB36" s="1" t="s">
        <v>172</v>
      </c>
      <c r="AC36" s="5">
        <v>0.9</v>
      </c>
      <c r="AD36" s="1" t="b">
        <v>0</v>
      </c>
      <c r="AE36" s="1" t="s">
        <v>38</v>
      </c>
      <c r="AF36" s="2">
        <v>43537</v>
      </c>
      <c r="AG36" s="6" t="s">
        <v>97</v>
      </c>
      <c r="AH36" s="1" t="s">
        <v>161</v>
      </c>
      <c r="AI36" s="7">
        <v>0.92998999999999998</v>
      </c>
      <c r="AJ36" s="1" t="s">
        <v>235</v>
      </c>
      <c r="AK36" s="1" t="s">
        <v>236</v>
      </c>
      <c r="AL36" s="1" t="s">
        <v>237</v>
      </c>
      <c r="AM36" s="1" t="s">
        <v>97</v>
      </c>
      <c r="AN36" s="1" t="s">
        <v>97</v>
      </c>
      <c r="AO36" s="1" t="s">
        <v>165</v>
      </c>
      <c r="AP36" s="6" t="s">
        <v>97</v>
      </c>
      <c r="AQ36" s="1" t="s">
        <v>97</v>
      </c>
      <c r="AR36" s="1" t="s">
        <v>97</v>
      </c>
      <c r="AS36" s="3">
        <v>23994</v>
      </c>
      <c r="AT36" s="1" t="s">
        <v>166</v>
      </c>
      <c r="AU36" s="2">
        <v>43455.458333333336</v>
      </c>
      <c r="AV36" s="1" t="s">
        <v>167</v>
      </c>
      <c r="AW36" s="1" t="s">
        <v>97</v>
      </c>
      <c r="AX36" s="3">
        <v>74397</v>
      </c>
      <c r="AY36" s="3">
        <v>1189297</v>
      </c>
    </row>
    <row r="37" spans="2:51" hidden="1" outlineLevel="1">
      <c r="B37" s="1" t="s">
        <v>63</v>
      </c>
      <c r="C37" s="1" t="s">
        <v>137</v>
      </c>
      <c r="D37" s="1" t="s">
        <v>64</v>
      </c>
      <c r="E37" s="1" t="s">
        <v>155</v>
      </c>
      <c r="F37" s="2">
        <v>43845</v>
      </c>
      <c r="G37" s="2">
        <v>45305</v>
      </c>
      <c r="H37" s="3">
        <v>24</v>
      </c>
      <c r="I37" s="1" t="s">
        <v>156</v>
      </c>
      <c r="J37" s="1" t="s">
        <v>157</v>
      </c>
      <c r="K37" s="4">
        <v>62280</v>
      </c>
      <c r="L37" s="5">
        <v>0.65500000000000003</v>
      </c>
      <c r="M37" s="6">
        <v>94.286000000000001</v>
      </c>
      <c r="N37" s="1" t="s">
        <v>97</v>
      </c>
      <c r="O37" s="7" t="s">
        <v>97</v>
      </c>
      <c r="P37" s="1" t="s">
        <v>238</v>
      </c>
      <c r="Q37" s="1" t="s">
        <v>108</v>
      </c>
      <c r="R37" s="1" t="s">
        <v>97</v>
      </c>
      <c r="S37" s="1" t="s">
        <v>97</v>
      </c>
      <c r="T37" s="2">
        <v>43845</v>
      </c>
      <c r="U37" s="1" t="s">
        <v>239</v>
      </c>
      <c r="V37" s="1" t="s">
        <v>160</v>
      </c>
      <c r="W37" s="1" t="s">
        <v>13</v>
      </c>
      <c r="X37" s="1" t="s">
        <v>97</v>
      </c>
      <c r="Y37" s="1" t="s">
        <v>13</v>
      </c>
      <c r="Z37" s="1" t="s">
        <v>14</v>
      </c>
      <c r="AA37" s="1" t="s">
        <v>97</v>
      </c>
      <c r="AB37" s="1" t="s">
        <v>173</v>
      </c>
      <c r="AC37" s="5">
        <v>0.66</v>
      </c>
      <c r="AD37" s="1" t="b">
        <v>0</v>
      </c>
      <c r="AE37" s="1" t="s">
        <v>38</v>
      </c>
      <c r="AF37" s="2">
        <v>43794</v>
      </c>
      <c r="AG37" s="6" t="s">
        <v>97</v>
      </c>
      <c r="AH37" s="1" t="s">
        <v>161</v>
      </c>
      <c r="AI37" s="7">
        <v>0.66700000000000004</v>
      </c>
      <c r="AJ37" s="1" t="s">
        <v>240</v>
      </c>
      <c r="AK37" s="1" t="s">
        <v>241</v>
      </c>
      <c r="AL37" s="1" t="s">
        <v>242</v>
      </c>
      <c r="AM37" s="1" t="s">
        <v>97</v>
      </c>
      <c r="AN37" s="1" t="s">
        <v>97</v>
      </c>
      <c r="AO37" s="1" t="s">
        <v>165</v>
      </c>
      <c r="AP37" s="6" t="s">
        <v>97</v>
      </c>
      <c r="AQ37" s="1" t="s">
        <v>97</v>
      </c>
      <c r="AR37" s="1" t="s">
        <v>97</v>
      </c>
      <c r="AS37" s="3">
        <v>27954</v>
      </c>
      <c r="AT37" s="1" t="s">
        <v>166</v>
      </c>
      <c r="AU37" s="2">
        <v>43773.333333333336</v>
      </c>
      <c r="AV37" s="1" t="s">
        <v>243</v>
      </c>
      <c r="AW37" s="1" t="s">
        <v>97</v>
      </c>
      <c r="AX37" s="3">
        <v>80304</v>
      </c>
      <c r="AY37" s="3">
        <v>1210890</v>
      </c>
    </row>
    <row r="38" spans="2:51" hidden="1" outlineLevel="1">
      <c r="B38" s="1" t="s">
        <v>66</v>
      </c>
      <c r="C38" s="1" t="s">
        <v>244</v>
      </c>
      <c r="D38" s="1" t="s">
        <v>67</v>
      </c>
      <c r="E38" s="1" t="s">
        <v>155</v>
      </c>
      <c r="F38" s="2">
        <v>43910</v>
      </c>
      <c r="G38" s="2">
        <v>45096</v>
      </c>
      <c r="H38" s="3">
        <v>36</v>
      </c>
      <c r="I38" s="1" t="s">
        <v>156</v>
      </c>
      <c r="J38" s="1" t="s">
        <v>157</v>
      </c>
      <c r="K38" s="4">
        <v>229500</v>
      </c>
      <c r="L38" s="5">
        <v>0.64888000000000001</v>
      </c>
      <c r="M38" s="6">
        <v>94.339399999999998</v>
      </c>
      <c r="N38" s="1" t="s">
        <v>97</v>
      </c>
      <c r="O38" s="7" t="s">
        <v>97</v>
      </c>
      <c r="P38" s="1" t="s">
        <v>245</v>
      </c>
      <c r="Q38" s="1" t="s">
        <v>109</v>
      </c>
      <c r="R38" s="1" t="s">
        <v>97</v>
      </c>
      <c r="S38" s="1" t="s">
        <v>97</v>
      </c>
      <c r="T38" s="2">
        <v>43910</v>
      </c>
      <c r="U38" s="1" t="s">
        <v>246</v>
      </c>
      <c r="V38" s="1" t="s">
        <v>160</v>
      </c>
      <c r="W38" s="1" t="s">
        <v>13</v>
      </c>
      <c r="X38" s="1" t="s">
        <v>97</v>
      </c>
      <c r="Y38" s="1" t="s">
        <v>13</v>
      </c>
      <c r="Z38" s="1" t="s">
        <v>15</v>
      </c>
      <c r="AA38" s="1" t="s">
        <v>97</v>
      </c>
      <c r="AB38" s="1" t="s">
        <v>172</v>
      </c>
      <c r="AC38" s="5">
        <v>0.71560000000000001</v>
      </c>
      <c r="AD38" s="1" t="b">
        <v>0</v>
      </c>
      <c r="AE38" s="1" t="s">
        <v>65</v>
      </c>
      <c r="AF38" s="2">
        <v>43865</v>
      </c>
      <c r="AG38" s="6" t="s">
        <v>97</v>
      </c>
      <c r="AH38" s="1" t="s">
        <v>161</v>
      </c>
      <c r="AI38" s="7">
        <v>2.6749999999999998</v>
      </c>
      <c r="AJ38" s="1" t="s">
        <v>247</v>
      </c>
      <c r="AK38" s="1" t="s">
        <v>248</v>
      </c>
      <c r="AL38" s="1" t="s">
        <v>97</v>
      </c>
      <c r="AM38" s="1" t="s">
        <v>97</v>
      </c>
      <c r="AN38" s="1" t="s">
        <v>97</v>
      </c>
      <c r="AO38" s="1" t="s">
        <v>165</v>
      </c>
      <c r="AP38" s="6" t="s">
        <v>97</v>
      </c>
      <c r="AQ38" s="1" t="s">
        <v>97</v>
      </c>
      <c r="AR38" s="1" t="s">
        <v>97</v>
      </c>
      <c r="AS38" s="3">
        <v>9274</v>
      </c>
      <c r="AT38" s="1" t="s">
        <v>166</v>
      </c>
      <c r="AU38" s="2">
        <v>43823.370138888888</v>
      </c>
      <c r="AV38" s="1" t="s">
        <v>249</v>
      </c>
      <c r="AW38" s="1" t="s">
        <v>97</v>
      </c>
      <c r="AX38" s="3">
        <v>81197</v>
      </c>
      <c r="AY38" s="3">
        <v>1215825</v>
      </c>
    </row>
    <row r="39" spans="2:51" hidden="1" outlineLevel="1">
      <c r="B39" s="1" t="s">
        <v>71</v>
      </c>
      <c r="C39" s="1" t="s">
        <v>250</v>
      </c>
      <c r="D39" s="1" t="s">
        <v>72</v>
      </c>
      <c r="E39" s="1" t="s">
        <v>155</v>
      </c>
      <c r="F39" s="2">
        <v>43950</v>
      </c>
      <c r="G39" s="2">
        <v>44834</v>
      </c>
      <c r="H39" s="3">
        <v>24</v>
      </c>
      <c r="I39" s="1" t="s">
        <v>156</v>
      </c>
      <c r="J39" s="1" t="s">
        <v>157</v>
      </c>
      <c r="K39" s="4">
        <v>136540</v>
      </c>
      <c r="L39" s="5">
        <v>0.62</v>
      </c>
      <c r="M39" s="6">
        <v>48.830800000000004</v>
      </c>
      <c r="N39" s="1" t="s">
        <v>97</v>
      </c>
      <c r="O39" s="7" t="s">
        <v>97</v>
      </c>
      <c r="P39" s="1" t="s">
        <v>251</v>
      </c>
      <c r="Q39" s="1" t="s">
        <v>111</v>
      </c>
      <c r="R39" s="1" t="s">
        <v>97</v>
      </c>
      <c r="S39" s="1" t="s">
        <v>97</v>
      </c>
      <c r="T39" s="2">
        <v>43950</v>
      </c>
      <c r="U39" s="1" t="s">
        <v>252</v>
      </c>
      <c r="V39" s="1" t="s">
        <v>253</v>
      </c>
      <c r="W39" s="1" t="s">
        <v>19</v>
      </c>
      <c r="X39" s="1" t="s">
        <v>97</v>
      </c>
      <c r="Y39" s="1" t="s">
        <v>19</v>
      </c>
      <c r="Z39" s="1" t="s">
        <v>13</v>
      </c>
      <c r="AA39" s="1" t="s">
        <v>97</v>
      </c>
      <c r="AB39" s="1" t="s">
        <v>160</v>
      </c>
      <c r="AC39" s="5">
        <v>0.64688000000000001</v>
      </c>
      <c r="AD39" s="1" t="b">
        <v>0</v>
      </c>
      <c r="AE39" s="1" t="s">
        <v>65</v>
      </c>
      <c r="AF39" s="2">
        <v>43931</v>
      </c>
      <c r="AG39" s="6" t="s">
        <v>97</v>
      </c>
      <c r="AH39" s="1" t="s">
        <v>161</v>
      </c>
      <c r="AI39" s="7">
        <v>0.66700000000000004</v>
      </c>
      <c r="AJ39" s="1" t="s">
        <v>254</v>
      </c>
      <c r="AK39" s="1" t="s">
        <v>255</v>
      </c>
      <c r="AL39" s="1" t="s">
        <v>97</v>
      </c>
      <c r="AM39" s="1" t="s">
        <v>97</v>
      </c>
      <c r="AN39" s="1" t="s">
        <v>97</v>
      </c>
      <c r="AO39" s="1" t="s">
        <v>256</v>
      </c>
      <c r="AP39" s="6" t="s">
        <v>97</v>
      </c>
      <c r="AQ39" s="1" t="s">
        <v>97</v>
      </c>
      <c r="AR39" s="1" t="s">
        <v>97</v>
      </c>
      <c r="AS39" s="3">
        <v>18582</v>
      </c>
      <c r="AT39" s="1" t="s">
        <v>166</v>
      </c>
      <c r="AU39" s="2">
        <v>43889.718055555553</v>
      </c>
      <c r="AV39" s="1" t="s">
        <v>249</v>
      </c>
      <c r="AW39" s="1" t="s">
        <v>97</v>
      </c>
      <c r="AX39" s="3">
        <v>82514</v>
      </c>
      <c r="AY39" s="3">
        <v>1224712</v>
      </c>
    </row>
    <row r="40" spans="2:51" hidden="1" outlineLevel="1">
      <c r="B40" s="1" t="s">
        <v>69</v>
      </c>
      <c r="C40" s="1" t="s">
        <v>257</v>
      </c>
      <c r="D40" s="1" t="s">
        <v>70</v>
      </c>
      <c r="E40" s="1" t="s">
        <v>155</v>
      </c>
      <c r="F40" s="2">
        <v>43978</v>
      </c>
      <c r="G40" s="2">
        <v>45438</v>
      </c>
      <c r="H40" s="3">
        <v>36</v>
      </c>
      <c r="I40" s="1" t="s">
        <v>156</v>
      </c>
      <c r="J40" s="1" t="s">
        <v>157</v>
      </c>
      <c r="K40" s="4" t="s">
        <v>97</v>
      </c>
      <c r="L40" s="5">
        <v>0.62</v>
      </c>
      <c r="M40" s="6">
        <v>48.830800000000004</v>
      </c>
      <c r="N40" s="1" t="s">
        <v>97</v>
      </c>
      <c r="O40" s="7" t="s">
        <v>97</v>
      </c>
      <c r="P40" s="1" t="s">
        <v>258</v>
      </c>
      <c r="Q40" s="1" t="s">
        <v>110</v>
      </c>
      <c r="R40" s="1" t="s">
        <v>97</v>
      </c>
      <c r="S40" s="1" t="s">
        <v>97</v>
      </c>
      <c r="T40" s="2">
        <v>43978</v>
      </c>
      <c r="U40" s="1" t="s">
        <v>259</v>
      </c>
      <c r="V40" s="1" t="s">
        <v>253</v>
      </c>
      <c r="W40" s="1" t="s">
        <v>19</v>
      </c>
      <c r="X40" s="1" t="s">
        <v>97</v>
      </c>
      <c r="Y40" s="1" t="s">
        <v>19</v>
      </c>
      <c r="Z40" s="1" t="s">
        <v>13</v>
      </c>
      <c r="AA40" s="1" t="s">
        <v>97</v>
      </c>
      <c r="AB40" s="1" t="s">
        <v>160</v>
      </c>
      <c r="AC40" s="5">
        <v>0.8</v>
      </c>
      <c r="AD40" s="1" t="b">
        <v>0</v>
      </c>
      <c r="AE40" s="1" t="s">
        <v>68</v>
      </c>
      <c r="AF40" s="2">
        <v>43908</v>
      </c>
      <c r="AG40" s="6" t="s">
        <v>97</v>
      </c>
      <c r="AH40" s="1" t="s">
        <v>161</v>
      </c>
      <c r="AI40" s="7">
        <v>2</v>
      </c>
      <c r="AJ40" s="1" t="s">
        <v>260</v>
      </c>
      <c r="AK40" s="1" t="s">
        <v>208</v>
      </c>
      <c r="AL40" s="1" t="s">
        <v>97</v>
      </c>
      <c r="AM40" s="1" t="s">
        <v>97</v>
      </c>
      <c r="AN40" s="1" t="s">
        <v>97</v>
      </c>
      <c r="AO40" s="1" t="s">
        <v>256</v>
      </c>
      <c r="AP40" s="6" t="s">
        <v>97</v>
      </c>
      <c r="AQ40" s="1" t="s">
        <v>97</v>
      </c>
      <c r="AR40" s="1" t="s">
        <v>97</v>
      </c>
      <c r="AS40" s="3">
        <v>27989</v>
      </c>
      <c r="AT40" s="1" t="s">
        <v>166</v>
      </c>
      <c r="AU40" s="2">
        <v>43852.416666666664</v>
      </c>
      <c r="AV40" s="1" t="s">
        <v>249</v>
      </c>
      <c r="AW40" s="1" t="s">
        <v>97</v>
      </c>
      <c r="AX40" s="3">
        <v>81522</v>
      </c>
      <c r="AY40" s="3">
        <v>1217334</v>
      </c>
    </row>
    <row r="41" spans="2:51" hidden="1" outlineLevel="1">
      <c r="B41" s="1" t="s">
        <v>69</v>
      </c>
      <c r="C41" s="1" t="s">
        <v>257</v>
      </c>
      <c r="D41" s="1" t="s">
        <v>70</v>
      </c>
      <c r="E41" s="1" t="s">
        <v>155</v>
      </c>
      <c r="F41" s="2">
        <v>43978</v>
      </c>
      <c r="G41" s="2">
        <v>45438</v>
      </c>
      <c r="H41" s="3">
        <v>36</v>
      </c>
      <c r="I41" s="1" t="s">
        <v>156</v>
      </c>
      <c r="J41" s="1" t="s">
        <v>157</v>
      </c>
      <c r="K41" s="4">
        <v>105312</v>
      </c>
      <c r="L41" s="5">
        <v>0.62</v>
      </c>
      <c r="M41" s="6">
        <v>48.830800000000004</v>
      </c>
      <c r="N41" s="1" t="s">
        <v>97</v>
      </c>
      <c r="O41" s="7" t="s">
        <v>97</v>
      </c>
      <c r="P41" s="1" t="s">
        <v>258</v>
      </c>
      <c r="Q41" s="1" t="s">
        <v>110</v>
      </c>
      <c r="R41" s="1" t="s">
        <v>97</v>
      </c>
      <c r="S41" s="1" t="s">
        <v>97</v>
      </c>
      <c r="T41" s="2">
        <v>43978</v>
      </c>
      <c r="U41" s="1" t="s">
        <v>259</v>
      </c>
      <c r="V41" s="1" t="s">
        <v>253</v>
      </c>
      <c r="W41" s="1" t="s">
        <v>19</v>
      </c>
      <c r="X41" s="1" t="s">
        <v>97</v>
      </c>
      <c r="Y41" s="1" t="s">
        <v>19</v>
      </c>
      <c r="Z41" s="1" t="s">
        <v>14</v>
      </c>
      <c r="AA41" s="1" t="s">
        <v>97</v>
      </c>
      <c r="AB41" s="1" t="s">
        <v>173</v>
      </c>
      <c r="AC41" s="5">
        <v>0.96</v>
      </c>
      <c r="AD41" s="1" t="b">
        <v>0</v>
      </c>
      <c r="AE41" s="1" t="s">
        <v>68</v>
      </c>
      <c r="AF41" s="2">
        <v>43908</v>
      </c>
      <c r="AG41" s="6" t="s">
        <v>97</v>
      </c>
      <c r="AH41" s="1" t="s">
        <v>161</v>
      </c>
      <c r="AI41" s="7">
        <v>2</v>
      </c>
      <c r="AJ41" s="1" t="s">
        <v>260</v>
      </c>
      <c r="AK41" s="1" t="s">
        <v>208</v>
      </c>
      <c r="AL41" s="1" t="s">
        <v>97</v>
      </c>
      <c r="AM41" s="1" t="s">
        <v>97</v>
      </c>
      <c r="AN41" s="1" t="s">
        <v>97</v>
      </c>
      <c r="AO41" s="1" t="s">
        <v>256</v>
      </c>
      <c r="AP41" s="6" t="s">
        <v>97</v>
      </c>
      <c r="AQ41" s="1" t="s">
        <v>97</v>
      </c>
      <c r="AR41" s="1" t="s">
        <v>97</v>
      </c>
      <c r="AS41" s="3">
        <v>27989</v>
      </c>
      <c r="AT41" s="1" t="s">
        <v>166</v>
      </c>
      <c r="AU41" s="2">
        <v>43852.416666666664</v>
      </c>
      <c r="AV41" s="1" t="s">
        <v>249</v>
      </c>
      <c r="AW41" s="1" t="s">
        <v>97</v>
      </c>
      <c r="AX41" s="3">
        <v>81522</v>
      </c>
      <c r="AY41" s="3">
        <v>1217334</v>
      </c>
    </row>
    <row r="42" spans="2:51" hidden="1" outlineLevel="1">
      <c r="B42" s="1" t="s">
        <v>69</v>
      </c>
      <c r="C42" s="1" t="s">
        <v>257</v>
      </c>
      <c r="D42" s="1" t="s">
        <v>70</v>
      </c>
      <c r="E42" s="1" t="s">
        <v>155</v>
      </c>
      <c r="F42" s="2">
        <v>43978</v>
      </c>
      <c r="G42" s="2">
        <v>45438</v>
      </c>
      <c r="H42" s="3">
        <v>36</v>
      </c>
      <c r="I42" s="1" t="s">
        <v>156</v>
      </c>
      <c r="J42" s="1" t="s">
        <v>157</v>
      </c>
      <c r="K42" s="4" t="s">
        <v>97</v>
      </c>
      <c r="L42" s="5">
        <v>0.62</v>
      </c>
      <c r="M42" s="6">
        <v>48.830800000000004</v>
      </c>
      <c r="N42" s="1" t="s">
        <v>97</v>
      </c>
      <c r="O42" s="7" t="s">
        <v>97</v>
      </c>
      <c r="P42" s="1" t="s">
        <v>258</v>
      </c>
      <c r="Q42" s="1" t="s">
        <v>110</v>
      </c>
      <c r="R42" s="1" t="s">
        <v>97</v>
      </c>
      <c r="S42" s="1" t="s">
        <v>97</v>
      </c>
      <c r="T42" s="2">
        <v>43978</v>
      </c>
      <c r="U42" s="1" t="s">
        <v>259</v>
      </c>
      <c r="V42" s="1" t="s">
        <v>253</v>
      </c>
      <c r="W42" s="1" t="s">
        <v>19</v>
      </c>
      <c r="X42" s="1" t="s">
        <v>97</v>
      </c>
      <c r="Y42" s="1" t="s">
        <v>19</v>
      </c>
      <c r="Z42" s="1" t="s">
        <v>15</v>
      </c>
      <c r="AA42" s="1" t="s">
        <v>97</v>
      </c>
      <c r="AB42" s="1" t="s">
        <v>172</v>
      </c>
      <c r="AC42" s="5">
        <v>0.98419999999999996</v>
      </c>
      <c r="AD42" s="1" t="b">
        <v>0</v>
      </c>
      <c r="AE42" s="1" t="s">
        <v>68</v>
      </c>
      <c r="AF42" s="2">
        <v>43908</v>
      </c>
      <c r="AG42" s="6" t="s">
        <v>97</v>
      </c>
      <c r="AH42" s="1" t="s">
        <v>161</v>
      </c>
      <c r="AI42" s="7">
        <v>2</v>
      </c>
      <c r="AJ42" s="1" t="s">
        <v>260</v>
      </c>
      <c r="AK42" s="1" t="s">
        <v>208</v>
      </c>
      <c r="AL42" s="1" t="s">
        <v>97</v>
      </c>
      <c r="AM42" s="1" t="s">
        <v>97</v>
      </c>
      <c r="AN42" s="1" t="s">
        <v>97</v>
      </c>
      <c r="AO42" s="1" t="s">
        <v>256</v>
      </c>
      <c r="AP42" s="6" t="s">
        <v>97</v>
      </c>
      <c r="AQ42" s="1" t="s">
        <v>97</v>
      </c>
      <c r="AR42" s="1" t="s">
        <v>97</v>
      </c>
      <c r="AS42" s="3">
        <v>27989</v>
      </c>
      <c r="AT42" s="1" t="s">
        <v>166</v>
      </c>
      <c r="AU42" s="2">
        <v>43852.416666666664</v>
      </c>
      <c r="AV42" s="1" t="s">
        <v>249</v>
      </c>
      <c r="AW42" s="1" t="s">
        <v>97</v>
      </c>
      <c r="AX42" s="3">
        <v>81522</v>
      </c>
      <c r="AY42" s="3">
        <v>1217334</v>
      </c>
    </row>
    <row r="43" spans="2:51" hidden="1" outlineLevel="1">
      <c r="B43" s="1" t="s">
        <v>61</v>
      </c>
      <c r="C43" s="1" t="s">
        <v>261</v>
      </c>
      <c r="D43" s="1" t="s">
        <v>62</v>
      </c>
      <c r="E43" s="1" t="s">
        <v>155</v>
      </c>
      <c r="F43" s="2">
        <v>44047</v>
      </c>
      <c r="G43" s="2">
        <v>45141</v>
      </c>
      <c r="H43" s="3">
        <v>36</v>
      </c>
      <c r="I43" s="1" t="s">
        <v>156</v>
      </c>
      <c r="J43" s="1" t="s">
        <v>157</v>
      </c>
      <c r="K43" s="4" t="s">
        <v>97</v>
      </c>
      <c r="L43" s="5">
        <v>0.75</v>
      </c>
      <c r="M43" s="6">
        <v>78.1892</v>
      </c>
      <c r="N43" s="1" t="s">
        <v>97</v>
      </c>
      <c r="O43" s="7" t="s">
        <v>97</v>
      </c>
      <c r="P43" s="1" t="s">
        <v>262</v>
      </c>
      <c r="Q43" s="1" t="s">
        <v>107</v>
      </c>
      <c r="R43" s="1" t="s">
        <v>97</v>
      </c>
      <c r="S43" s="1" t="s">
        <v>97</v>
      </c>
      <c r="T43" s="2">
        <v>44047</v>
      </c>
      <c r="U43" s="1" t="s">
        <v>263</v>
      </c>
      <c r="V43" s="1" t="s">
        <v>173</v>
      </c>
      <c r="W43" s="1" t="s">
        <v>14</v>
      </c>
      <c r="X43" s="1" t="s">
        <v>97</v>
      </c>
      <c r="Y43" s="1" t="s">
        <v>14</v>
      </c>
      <c r="Z43" s="1" t="s">
        <v>13</v>
      </c>
      <c r="AA43" s="1" t="s">
        <v>97</v>
      </c>
      <c r="AB43" s="1" t="s">
        <v>160</v>
      </c>
      <c r="AC43" s="5">
        <v>0.84887999999999997</v>
      </c>
      <c r="AD43" s="1" t="b">
        <v>0</v>
      </c>
      <c r="AE43" s="1" t="s">
        <v>38</v>
      </c>
      <c r="AF43" s="2">
        <v>43755</v>
      </c>
      <c r="AG43" s="6" t="s">
        <v>97</v>
      </c>
      <c r="AH43" s="1" t="s">
        <v>161</v>
      </c>
      <c r="AI43" s="7">
        <v>14</v>
      </c>
      <c r="AJ43" s="1" t="s">
        <v>264</v>
      </c>
      <c r="AK43" s="1" t="s">
        <v>265</v>
      </c>
      <c r="AL43" s="1" t="s">
        <v>266</v>
      </c>
      <c r="AM43" s="1" t="s">
        <v>97</v>
      </c>
      <c r="AN43" s="1" t="s">
        <v>97</v>
      </c>
      <c r="AO43" s="1" t="s">
        <v>197</v>
      </c>
      <c r="AP43" s="6" t="s">
        <v>97</v>
      </c>
      <c r="AQ43" s="1" t="s">
        <v>97</v>
      </c>
      <c r="AR43" s="1" t="s">
        <v>97</v>
      </c>
      <c r="AS43" s="3">
        <v>27784</v>
      </c>
      <c r="AT43" s="1" t="s">
        <v>166</v>
      </c>
      <c r="AU43" s="2">
        <v>43672.552083333336</v>
      </c>
      <c r="AV43" s="1" t="s">
        <v>203</v>
      </c>
      <c r="AW43" s="1" t="s">
        <v>97</v>
      </c>
      <c r="AX43" s="3">
        <v>78730</v>
      </c>
      <c r="AY43" s="3">
        <v>1204402</v>
      </c>
    </row>
    <row r="44" spans="2:51" hidden="1" outlineLevel="1">
      <c r="B44" s="1" t="s">
        <v>61</v>
      </c>
      <c r="C44" s="1" t="s">
        <v>261</v>
      </c>
      <c r="D44" s="1" t="s">
        <v>62</v>
      </c>
      <c r="E44" s="1" t="s">
        <v>155</v>
      </c>
      <c r="F44" s="2">
        <v>44047</v>
      </c>
      <c r="G44" s="2">
        <v>45141</v>
      </c>
      <c r="H44" s="3">
        <v>36</v>
      </c>
      <c r="I44" s="1" t="s">
        <v>156</v>
      </c>
      <c r="J44" s="1" t="s">
        <v>157</v>
      </c>
      <c r="K44" s="4">
        <v>5400</v>
      </c>
      <c r="L44" s="5">
        <v>0.75</v>
      </c>
      <c r="M44" s="6">
        <v>78.1892</v>
      </c>
      <c r="N44" s="1" t="s">
        <v>97</v>
      </c>
      <c r="O44" s="7" t="s">
        <v>97</v>
      </c>
      <c r="P44" s="1" t="s">
        <v>262</v>
      </c>
      <c r="Q44" s="1" t="s">
        <v>107</v>
      </c>
      <c r="R44" s="1" t="s">
        <v>97</v>
      </c>
      <c r="S44" s="1" t="s">
        <v>97</v>
      </c>
      <c r="T44" s="2">
        <v>44047</v>
      </c>
      <c r="U44" s="1" t="s">
        <v>263</v>
      </c>
      <c r="V44" s="1" t="s">
        <v>173</v>
      </c>
      <c r="W44" s="1" t="s">
        <v>14</v>
      </c>
      <c r="X44" s="1" t="s">
        <v>97</v>
      </c>
      <c r="Y44" s="1" t="s">
        <v>14</v>
      </c>
      <c r="Z44" s="1" t="s">
        <v>15</v>
      </c>
      <c r="AA44" s="1" t="s">
        <v>97</v>
      </c>
      <c r="AB44" s="1" t="s">
        <v>172</v>
      </c>
      <c r="AC44" s="5">
        <v>1.0069300000000001</v>
      </c>
      <c r="AD44" s="1" t="b">
        <v>0</v>
      </c>
      <c r="AE44" s="1" t="s">
        <v>38</v>
      </c>
      <c r="AF44" s="2">
        <v>43755</v>
      </c>
      <c r="AG44" s="6" t="s">
        <v>97</v>
      </c>
      <c r="AH44" s="1" t="s">
        <v>161</v>
      </c>
      <c r="AI44" s="7">
        <v>14</v>
      </c>
      <c r="AJ44" s="1" t="s">
        <v>264</v>
      </c>
      <c r="AK44" s="1" t="s">
        <v>265</v>
      </c>
      <c r="AL44" s="1" t="s">
        <v>266</v>
      </c>
      <c r="AM44" s="1" t="s">
        <v>97</v>
      </c>
      <c r="AN44" s="1" t="s">
        <v>97</v>
      </c>
      <c r="AO44" s="1" t="s">
        <v>197</v>
      </c>
      <c r="AP44" s="6" t="s">
        <v>97</v>
      </c>
      <c r="AQ44" s="1" t="s">
        <v>97</v>
      </c>
      <c r="AR44" s="1" t="s">
        <v>97</v>
      </c>
      <c r="AS44" s="3">
        <v>27784</v>
      </c>
      <c r="AT44" s="1" t="s">
        <v>166</v>
      </c>
      <c r="AU44" s="2">
        <v>43672.552083333336</v>
      </c>
      <c r="AV44" s="1" t="s">
        <v>203</v>
      </c>
      <c r="AW44" s="1" t="s">
        <v>97</v>
      </c>
      <c r="AX44" s="3">
        <v>78730</v>
      </c>
      <c r="AY44" s="3">
        <v>1204402</v>
      </c>
    </row>
    <row r="45" spans="2:51" hidden="1" outlineLevel="1">
      <c r="B45" s="1" t="s">
        <v>61</v>
      </c>
      <c r="C45" s="1" t="s">
        <v>261</v>
      </c>
      <c r="D45" s="1" t="s">
        <v>62</v>
      </c>
      <c r="E45" s="1" t="s">
        <v>155</v>
      </c>
      <c r="F45" s="2">
        <v>44047</v>
      </c>
      <c r="G45" s="2">
        <v>45141</v>
      </c>
      <c r="H45" s="3">
        <v>36</v>
      </c>
      <c r="I45" s="1" t="s">
        <v>156</v>
      </c>
      <c r="J45" s="1" t="s">
        <v>157</v>
      </c>
      <c r="K45" s="4" t="s">
        <v>97</v>
      </c>
      <c r="L45" s="5">
        <v>0.75</v>
      </c>
      <c r="M45" s="6">
        <v>78.1892</v>
      </c>
      <c r="N45" s="1" t="s">
        <v>97</v>
      </c>
      <c r="O45" s="7" t="s">
        <v>97</v>
      </c>
      <c r="P45" s="1" t="s">
        <v>262</v>
      </c>
      <c r="Q45" s="1" t="s">
        <v>107</v>
      </c>
      <c r="R45" s="1" t="s">
        <v>97</v>
      </c>
      <c r="S45" s="1" t="s">
        <v>97</v>
      </c>
      <c r="T45" s="2">
        <v>44047</v>
      </c>
      <c r="U45" s="1" t="s">
        <v>263</v>
      </c>
      <c r="V45" s="1" t="s">
        <v>173</v>
      </c>
      <c r="W45" s="1" t="s">
        <v>14</v>
      </c>
      <c r="X45" s="1" t="s">
        <v>97</v>
      </c>
      <c r="Y45" s="1" t="s">
        <v>14</v>
      </c>
      <c r="Z45" s="1" t="s">
        <v>17</v>
      </c>
      <c r="AA45" s="1" t="s">
        <v>97</v>
      </c>
      <c r="AB45" s="1" t="s">
        <v>204</v>
      </c>
      <c r="AC45" s="5">
        <v>1.2490000000000001</v>
      </c>
      <c r="AD45" s="1" t="b">
        <v>0</v>
      </c>
      <c r="AE45" s="1" t="s">
        <v>38</v>
      </c>
      <c r="AF45" s="2">
        <v>43755</v>
      </c>
      <c r="AG45" s="6" t="s">
        <v>97</v>
      </c>
      <c r="AH45" s="1" t="s">
        <v>161</v>
      </c>
      <c r="AI45" s="7">
        <v>14</v>
      </c>
      <c r="AJ45" s="1" t="s">
        <v>264</v>
      </c>
      <c r="AK45" s="1" t="s">
        <v>265</v>
      </c>
      <c r="AL45" s="1" t="s">
        <v>266</v>
      </c>
      <c r="AM45" s="1" t="s">
        <v>97</v>
      </c>
      <c r="AN45" s="1" t="s">
        <v>97</v>
      </c>
      <c r="AO45" s="1" t="s">
        <v>197</v>
      </c>
      <c r="AP45" s="6" t="s">
        <v>97</v>
      </c>
      <c r="AQ45" s="1" t="s">
        <v>97</v>
      </c>
      <c r="AR45" s="1" t="s">
        <v>97</v>
      </c>
      <c r="AS45" s="3">
        <v>27784</v>
      </c>
      <c r="AT45" s="1" t="s">
        <v>166</v>
      </c>
      <c r="AU45" s="2">
        <v>43672.552083333336</v>
      </c>
      <c r="AV45" s="1" t="s">
        <v>203</v>
      </c>
      <c r="AW45" s="1" t="s">
        <v>97</v>
      </c>
      <c r="AX45" s="3">
        <v>78730</v>
      </c>
      <c r="AY45" s="3">
        <v>1204402</v>
      </c>
    </row>
    <row r="46" spans="2:51" hidden="1" outlineLevel="1">
      <c r="B46" s="1" t="s">
        <v>73</v>
      </c>
      <c r="C46" s="1" t="s">
        <v>267</v>
      </c>
      <c r="D46" s="1" t="s">
        <v>74</v>
      </c>
      <c r="E46" s="1" t="s">
        <v>155</v>
      </c>
      <c r="F46" s="2">
        <v>44147</v>
      </c>
      <c r="G46" s="2">
        <v>45423</v>
      </c>
      <c r="H46" s="3">
        <v>36</v>
      </c>
      <c r="I46" s="1" t="s">
        <v>156</v>
      </c>
      <c r="J46" s="1" t="s">
        <v>157</v>
      </c>
      <c r="K46" s="4" t="s">
        <v>97</v>
      </c>
      <c r="L46" s="5">
        <v>0.61</v>
      </c>
      <c r="M46" s="6">
        <v>49.67</v>
      </c>
      <c r="N46" s="1" t="s">
        <v>97</v>
      </c>
      <c r="O46" s="7" t="s">
        <v>97</v>
      </c>
      <c r="P46" s="1" t="s">
        <v>268</v>
      </c>
      <c r="Q46" s="1" t="s">
        <v>112</v>
      </c>
      <c r="R46" s="1" t="s">
        <v>97</v>
      </c>
      <c r="S46" s="1" t="s">
        <v>97</v>
      </c>
      <c r="T46" s="2">
        <v>44147</v>
      </c>
      <c r="U46" s="1" t="s">
        <v>269</v>
      </c>
      <c r="V46" s="1" t="s">
        <v>270</v>
      </c>
      <c r="W46" s="1" t="s">
        <v>19</v>
      </c>
      <c r="X46" s="1" t="s">
        <v>97</v>
      </c>
      <c r="Y46" s="1" t="s">
        <v>19</v>
      </c>
      <c r="Z46" s="1" t="s">
        <v>13</v>
      </c>
      <c r="AA46" s="1" t="s">
        <v>97</v>
      </c>
      <c r="AB46" s="1" t="s">
        <v>160</v>
      </c>
      <c r="AC46" s="5">
        <v>0.64800000000000002</v>
      </c>
      <c r="AD46" s="1" t="b">
        <v>0</v>
      </c>
      <c r="AE46" s="1" t="s">
        <v>38</v>
      </c>
      <c r="AF46" s="2">
        <v>44036</v>
      </c>
      <c r="AG46" s="6" t="s">
        <v>97</v>
      </c>
      <c r="AH46" s="1" t="s">
        <v>161</v>
      </c>
      <c r="AI46" s="7">
        <v>3</v>
      </c>
      <c r="AJ46" s="1" t="s">
        <v>271</v>
      </c>
      <c r="AK46" s="1" t="s">
        <v>208</v>
      </c>
      <c r="AL46" s="1" t="s">
        <v>97</v>
      </c>
      <c r="AM46" s="1" t="s">
        <v>97</v>
      </c>
      <c r="AN46" s="1" t="s">
        <v>97</v>
      </c>
      <c r="AO46" s="1" t="s">
        <v>272</v>
      </c>
      <c r="AP46" s="6" t="s">
        <v>97</v>
      </c>
      <c r="AQ46" s="1" t="s">
        <v>97</v>
      </c>
      <c r="AR46" s="1" t="s">
        <v>97</v>
      </c>
      <c r="AS46" s="3">
        <v>24018</v>
      </c>
      <c r="AT46" s="1" t="s">
        <v>166</v>
      </c>
      <c r="AU46" s="2">
        <v>44011.692361111112</v>
      </c>
      <c r="AV46" s="1" t="s">
        <v>249</v>
      </c>
      <c r="AW46" s="1" t="s">
        <v>97</v>
      </c>
      <c r="AX46" s="3">
        <v>85420</v>
      </c>
      <c r="AY46" s="3">
        <v>1238507</v>
      </c>
    </row>
    <row r="47" spans="2:51" hidden="1" outlineLevel="1">
      <c r="B47" s="1" t="s">
        <v>73</v>
      </c>
      <c r="C47" s="1" t="s">
        <v>267</v>
      </c>
      <c r="D47" s="1" t="s">
        <v>74</v>
      </c>
      <c r="E47" s="1" t="s">
        <v>155</v>
      </c>
      <c r="F47" s="2">
        <v>44147</v>
      </c>
      <c r="G47" s="2">
        <v>45423</v>
      </c>
      <c r="H47" s="3">
        <v>36</v>
      </c>
      <c r="I47" s="1" t="s">
        <v>156</v>
      </c>
      <c r="J47" s="1" t="s">
        <v>157</v>
      </c>
      <c r="K47" s="4">
        <v>74850</v>
      </c>
      <c r="L47" s="5">
        <v>0.61</v>
      </c>
      <c r="M47" s="6">
        <v>49.67</v>
      </c>
      <c r="N47" s="1" t="s">
        <v>97</v>
      </c>
      <c r="O47" s="7" t="s">
        <v>97</v>
      </c>
      <c r="P47" s="1" t="s">
        <v>268</v>
      </c>
      <c r="Q47" s="1" t="s">
        <v>112</v>
      </c>
      <c r="R47" s="1" t="s">
        <v>97</v>
      </c>
      <c r="S47" s="1" t="s">
        <v>97</v>
      </c>
      <c r="T47" s="2">
        <v>44147</v>
      </c>
      <c r="U47" s="1" t="s">
        <v>269</v>
      </c>
      <c r="V47" s="1" t="s">
        <v>270</v>
      </c>
      <c r="W47" s="1" t="s">
        <v>19</v>
      </c>
      <c r="X47" s="1" t="s">
        <v>97</v>
      </c>
      <c r="Y47" s="1" t="s">
        <v>19</v>
      </c>
      <c r="Z47" s="1" t="s">
        <v>20</v>
      </c>
      <c r="AA47" s="1" t="s">
        <v>97</v>
      </c>
      <c r="AB47" s="1" t="s">
        <v>273</v>
      </c>
      <c r="AC47" s="5">
        <v>0.89</v>
      </c>
      <c r="AD47" s="1" t="b">
        <v>0</v>
      </c>
      <c r="AE47" s="1" t="s">
        <v>38</v>
      </c>
      <c r="AF47" s="2">
        <v>44036</v>
      </c>
      <c r="AG47" s="6" t="s">
        <v>97</v>
      </c>
      <c r="AH47" s="1" t="s">
        <v>161</v>
      </c>
      <c r="AI47" s="7">
        <v>3</v>
      </c>
      <c r="AJ47" s="1" t="s">
        <v>271</v>
      </c>
      <c r="AK47" s="1" t="s">
        <v>208</v>
      </c>
      <c r="AL47" s="1" t="s">
        <v>97</v>
      </c>
      <c r="AM47" s="1" t="s">
        <v>97</v>
      </c>
      <c r="AN47" s="1" t="s">
        <v>97</v>
      </c>
      <c r="AO47" s="1" t="s">
        <v>272</v>
      </c>
      <c r="AP47" s="6" t="s">
        <v>97</v>
      </c>
      <c r="AQ47" s="1" t="s">
        <v>97</v>
      </c>
      <c r="AR47" s="1" t="s">
        <v>97</v>
      </c>
      <c r="AS47" s="3">
        <v>24018</v>
      </c>
      <c r="AT47" s="1" t="s">
        <v>166</v>
      </c>
      <c r="AU47" s="2">
        <v>44011.692361111112</v>
      </c>
      <c r="AV47" s="1" t="s">
        <v>249</v>
      </c>
      <c r="AW47" s="1" t="s">
        <v>97</v>
      </c>
      <c r="AX47" s="3">
        <v>85420</v>
      </c>
      <c r="AY47" s="3">
        <v>1238507</v>
      </c>
    </row>
    <row r="48" spans="2:51" hidden="1" outlineLevel="1">
      <c r="B48" s="1" t="s">
        <v>73</v>
      </c>
      <c r="C48" s="1" t="s">
        <v>267</v>
      </c>
      <c r="D48" s="1" t="s">
        <v>74</v>
      </c>
      <c r="E48" s="1" t="s">
        <v>155</v>
      </c>
      <c r="F48" s="2">
        <v>44147</v>
      </c>
      <c r="G48" s="2">
        <v>45423</v>
      </c>
      <c r="H48" s="3">
        <v>36</v>
      </c>
      <c r="I48" s="1" t="s">
        <v>156</v>
      </c>
      <c r="J48" s="1" t="s">
        <v>157</v>
      </c>
      <c r="K48" s="4" t="s">
        <v>97</v>
      </c>
      <c r="L48" s="5">
        <v>0.61</v>
      </c>
      <c r="M48" s="6">
        <v>49.67</v>
      </c>
      <c r="N48" s="1" t="s">
        <v>97</v>
      </c>
      <c r="O48" s="7" t="s">
        <v>97</v>
      </c>
      <c r="P48" s="1" t="s">
        <v>268</v>
      </c>
      <c r="Q48" s="1" t="s">
        <v>112</v>
      </c>
      <c r="R48" s="1" t="s">
        <v>97</v>
      </c>
      <c r="S48" s="1" t="s">
        <v>97</v>
      </c>
      <c r="T48" s="2">
        <v>44147</v>
      </c>
      <c r="U48" s="1" t="s">
        <v>269</v>
      </c>
      <c r="V48" s="1" t="s">
        <v>270</v>
      </c>
      <c r="W48" s="1" t="s">
        <v>19</v>
      </c>
      <c r="X48" s="1" t="s">
        <v>97</v>
      </c>
      <c r="Y48" s="1" t="s">
        <v>19</v>
      </c>
      <c r="Z48" s="1" t="s">
        <v>15</v>
      </c>
      <c r="AA48" s="1" t="s">
        <v>97</v>
      </c>
      <c r="AB48" s="1" t="s">
        <v>172</v>
      </c>
      <c r="AC48" s="5">
        <v>0.98419999999999996</v>
      </c>
      <c r="AD48" s="1" t="b">
        <v>0</v>
      </c>
      <c r="AE48" s="1" t="s">
        <v>38</v>
      </c>
      <c r="AF48" s="2">
        <v>44036</v>
      </c>
      <c r="AG48" s="6" t="s">
        <v>97</v>
      </c>
      <c r="AH48" s="1" t="s">
        <v>161</v>
      </c>
      <c r="AI48" s="7">
        <v>3</v>
      </c>
      <c r="AJ48" s="1" t="s">
        <v>271</v>
      </c>
      <c r="AK48" s="1" t="s">
        <v>208</v>
      </c>
      <c r="AL48" s="1" t="s">
        <v>97</v>
      </c>
      <c r="AM48" s="1" t="s">
        <v>97</v>
      </c>
      <c r="AN48" s="1" t="s">
        <v>97</v>
      </c>
      <c r="AO48" s="1" t="s">
        <v>272</v>
      </c>
      <c r="AP48" s="6" t="s">
        <v>97</v>
      </c>
      <c r="AQ48" s="1" t="s">
        <v>97</v>
      </c>
      <c r="AR48" s="1" t="s">
        <v>97</v>
      </c>
      <c r="AS48" s="3">
        <v>24018</v>
      </c>
      <c r="AT48" s="1" t="s">
        <v>166</v>
      </c>
      <c r="AU48" s="2">
        <v>44011.692361111112</v>
      </c>
      <c r="AV48" s="1" t="s">
        <v>249</v>
      </c>
      <c r="AW48" s="1" t="s">
        <v>97</v>
      </c>
      <c r="AX48" s="3">
        <v>85420</v>
      </c>
      <c r="AY48" s="3">
        <v>1238507</v>
      </c>
    </row>
    <row r="49" spans="2:51" hidden="1" outlineLevel="1">
      <c r="B49" s="1" t="s">
        <v>75</v>
      </c>
      <c r="C49" s="1" t="s">
        <v>274</v>
      </c>
      <c r="D49" s="1" t="s">
        <v>76</v>
      </c>
      <c r="E49" s="1" t="s">
        <v>155</v>
      </c>
      <c r="F49" s="2">
        <v>44160</v>
      </c>
      <c r="G49" s="2">
        <v>45713</v>
      </c>
      <c r="H49" s="3">
        <v>51</v>
      </c>
      <c r="I49" s="1" t="s">
        <v>156</v>
      </c>
      <c r="J49" s="1" t="s">
        <v>157</v>
      </c>
      <c r="K49" s="4">
        <v>526193</v>
      </c>
      <c r="L49" s="5">
        <v>0.60399999999999998</v>
      </c>
      <c r="M49" s="6">
        <v>50.151299999999999</v>
      </c>
      <c r="N49" s="1" t="s">
        <v>97</v>
      </c>
      <c r="O49" s="7" t="s">
        <v>97</v>
      </c>
      <c r="P49" s="1" t="s">
        <v>275</v>
      </c>
      <c r="Q49" s="1" t="s">
        <v>111</v>
      </c>
      <c r="R49" s="1" t="s">
        <v>97</v>
      </c>
      <c r="S49" s="1" t="s">
        <v>97</v>
      </c>
      <c r="T49" s="2">
        <v>44160</v>
      </c>
      <c r="U49" s="1" t="s">
        <v>276</v>
      </c>
      <c r="V49" s="1" t="s">
        <v>270</v>
      </c>
      <c r="W49" s="1" t="s">
        <v>19</v>
      </c>
      <c r="X49" s="1" t="s">
        <v>97</v>
      </c>
      <c r="Y49" s="1" t="s">
        <v>19</v>
      </c>
      <c r="Z49" s="1" t="s">
        <v>13</v>
      </c>
      <c r="AA49" s="1" t="s">
        <v>97</v>
      </c>
      <c r="AB49" s="1" t="s">
        <v>160</v>
      </c>
      <c r="AC49" s="5">
        <v>0.61778</v>
      </c>
      <c r="AD49" s="1" t="b">
        <v>0</v>
      </c>
      <c r="AE49" s="1" t="s">
        <v>38</v>
      </c>
      <c r="AF49" s="2">
        <v>44088</v>
      </c>
      <c r="AG49" s="6" t="s">
        <v>97</v>
      </c>
      <c r="AH49" s="1" t="s">
        <v>277</v>
      </c>
      <c r="AI49" s="7">
        <v>1819693.58</v>
      </c>
      <c r="AJ49" s="1" t="s">
        <v>278</v>
      </c>
      <c r="AK49" s="1" t="s">
        <v>279</v>
      </c>
      <c r="AL49" s="1" t="s">
        <v>280</v>
      </c>
      <c r="AM49" s="1" t="s">
        <v>97</v>
      </c>
      <c r="AN49" s="1" t="s">
        <v>97</v>
      </c>
      <c r="AO49" s="1" t="s">
        <v>272</v>
      </c>
      <c r="AP49" s="6" t="s">
        <v>97</v>
      </c>
      <c r="AQ49" s="1" t="s">
        <v>97</v>
      </c>
      <c r="AR49" s="1" t="s">
        <v>97</v>
      </c>
      <c r="AS49" s="3">
        <v>18088</v>
      </c>
      <c r="AT49" s="1" t="s">
        <v>166</v>
      </c>
      <c r="AU49" s="2">
        <v>44051.393055555556</v>
      </c>
      <c r="AV49" s="1" t="s">
        <v>230</v>
      </c>
      <c r="AW49" s="1" t="s">
        <v>97</v>
      </c>
      <c r="AX49" s="3">
        <v>86307</v>
      </c>
      <c r="AY49" s="3">
        <v>1243353</v>
      </c>
    </row>
    <row r="50" spans="2:51" hidden="1" outlineLevel="1">
      <c r="F50" s="1"/>
      <c r="G50" s="1"/>
      <c r="H50" s="1"/>
      <c r="K50" s="4" t="str">
        <f>CONCATENATE("Totale: ", TEXT(SUBTOTAL(9, K4:K49), "###.###.###"), "")</f>
        <v>Totale: 226260..</v>
      </c>
      <c r="L50" s="1"/>
      <c r="M50" s="1"/>
      <c r="O50" s="1"/>
      <c r="T50" s="1"/>
      <c r="AC50" s="1"/>
      <c r="AF50" s="1"/>
      <c r="AG50" s="1"/>
      <c r="AI50" s="1"/>
      <c r="AP50" s="1"/>
      <c r="AS50" s="1"/>
      <c r="AU50" s="1"/>
      <c r="AX50" s="1"/>
      <c r="AY50" s="1"/>
    </row>
    <row r="51" spans="2:51" hidden="1">
      <c r="F51" s="1"/>
      <c r="G51" s="1"/>
      <c r="H51" s="1"/>
      <c r="K51" s="4" t="str">
        <f>CONCATENATE("Totale generale: ", TEXT(SUBTOTAL(9, K4:K50), "###.###.###"), "")</f>
        <v>Totale generale: 226260..</v>
      </c>
      <c r="L51" s="1"/>
      <c r="M51" s="1"/>
      <c r="O51" s="1"/>
      <c r="T51" s="1"/>
      <c r="AC51" s="1"/>
      <c r="AF51" s="1"/>
      <c r="AG51" s="1"/>
      <c r="AI51" s="1"/>
      <c r="AP51" s="1"/>
      <c r="AS51" s="1"/>
      <c r="AU51" s="1"/>
      <c r="AX51" s="1"/>
      <c r="AY51" s="1"/>
    </row>
  </sheetData>
  <autoFilter ref="A2:AY51" xr:uid="{00000000-0009-0000-0000-000004000000}">
    <filterColumn colId="49">
      <filters>
        <filter val="62910"/>
      </filters>
    </filterColumn>
  </autoFilter>
  <pageMargins left="0.7" right="0.7" top="0.75" bottom="0.75" header="0.3" footer="0.3"/>
  <pageSetup fitToWidth="0" fitToHeight="0"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L12"/>
  <sheetViews>
    <sheetView workbookViewId="0">
      <selection activeCell="L12" sqref="L12"/>
    </sheetView>
  </sheetViews>
  <sheetFormatPr defaultRowHeight="15"/>
  <cols>
    <col min="1" max="1" width="27.85546875" bestFit="1" customWidth="1"/>
    <col min="2" max="2" width="20.85546875" bestFit="1" customWidth="1"/>
    <col min="3" max="3" width="17.85546875" bestFit="1" customWidth="1"/>
    <col min="4" max="4" width="32" bestFit="1" customWidth="1"/>
    <col min="5" max="5" width="19.28515625" bestFit="1" customWidth="1"/>
    <col min="6" max="11" width="13.7109375" bestFit="1" customWidth="1"/>
    <col min="12" max="12" width="10.5703125" bestFit="1" customWidth="1"/>
  </cols>
  <sheetData>
    <row r="3" spans="1:12">
      <c r="A3" s="49" t="s">
        <v>281</v>
      </c>
      <c r="B3" s="49" t="s">
        <v>282</v>
      </c>
      <c r="C3" s="49" t="s">
        <v>283</v>
      </c>
      <c r="D3" s="49" t="s">
        <v>284</v>
      </c>
      <c r="E3" s="49" t="s">
        <v>285</v>
      </c>
      <c r="F3" s="49" t="s">
        <v>286</v>
      </c>
      <c r="G3" s="49" t="s">
        <v>287</v>
      </c>
      <c r="H3" s="49" t="s">
        <v>288</v>
      </c>
      <c r="I3" s="49" t="s">
        <v>289</v>
      </c>
      <c r="J3" s="49" t="s">
        <v>290</v>
      </c>
      <c r="K3" s="49" t="s">
        <v>291</v>
      </c>
    </row>
    <row r="4" spans="1:12">
      <c r="A4" s="48" t="s">
        <v>292</v>
      </c>
      <c r="B4" s="48" t="s">
        <v>293</v>
      </c>
      <c r="C4" t="s">
        <v>294</v>
      </c>
      <c r="D4" s="48" t="s">
        <v>295</v>
      </c>
      <c r="E4" t="s">
        <v>296</v>
      </c>
      <c r="F4" s="50"/>
      <c r="G4" s="50"/>
      <c r="H4" s="50"/>
      <c r="I4" s="50"/>
      <c r="J4" s="50">
        <v>2122</v>
      </c>
      <c r="K4" s="50">
        <v>13674</v>
      </c>
    </row>
    <row r="5" spans="1:12">
      <c r="A5" s="48"/>
      <c r="B5" s="48"/>
      <c r="C5" t="s">
        <v>297</v>
      </c>
      <c r="D5" s="48" t="s">
        <v>295</v>
      </c>
      <c r="E5" t="s">
        <v>298</v>
      </c>
      <c r="F5" s="50"/>
      <c r="G5" s="50"/>
      <c r="H5" s="50">
        <v>180471</v>
      </c>
      <c r="I5" s="50">
        <v>520632</v>
      </c>
      <c r="J5" s="50">
        <v>254434</v>
      </c>
      <c r="K5" s="50">
        <v>48291</v>
      </c>
    </row>
    <row r="6" spans="1:12">
      <c r="A6" s="48"/>
      <c r="B6" s="48"/>
      <c r="C6" t="s">
        <v>299</v>
      </c>
      <c r="D6" s="48" t="s">
        <v>295</v>
      </c>
      <c r="E6" t="s">
        <v>300</v>
      </c>
      <c r="F6" s="50"/>
      <c r="G6" s="50">
        <v>6786</v>
      </c>
      <c r="H6" s="50">
        <v>192435</v>
      </c>
      <c r="I6" s="50">
        <v>470862</v>
      </c>
      <c r="J6" s="50">
        <v>406422</v>
      </c>
      <c r="K6" s="50">
        <v>244605</v>
      </c>
    </row>
    <row r="7" spans="1:12">
      <c r="A7" s="48"/>
      <c r="B7" s="48"/>
      <c r="C7" t="s">
        <v>301</v>
      </c>
      <c r="D7" s="48" t="s">
        <v>302</v>
      </c>
      <c r="E7" t="s">
        <v>303</v>
      </c>
      <c r="F7" s="50">
        <v>5489002</v>
      </c>
      <c r="G7" s="50">
        <v>3946778</v>
      </c>
      <c r="H7" s="50">
        <v>2257694</v>
      </c>
      <c r="I7" s="50">
        <v>1564156</v>
      </c>
      <c r="J7" s="50">
        <v>1269779</v>
      </c>
      <c r="K7" s="50">
        <v>824802</v>
      </c>
    </row>
    <row r="8" spans="1:12">
      <c r="A8" s="48"/>
      <c r="B8" s="48"/>
      <c r="C8" t="s">
        <v>304</v>
      </c>
      <c r="D8" s="48" t="s">
        <v>295</v>
      </c>
      <c r="E8" t="s">
        <v>300</v>
      </c>
      <c r="F8" s="50"/>
      <c r="G8" s="50">
        <v>17094</v>
      </c>
      <c r="H8" s="50">
        <v>32556</v>
      </c>
      <c r="I8" s="50"/>
      <c r="J8" s="50"/>
      <c r="K8" s="50"/>
    </row>
    <row r="9" spans="1:12">
      <c r="A9" s="48"/>
      <c r="B9" s="48"/>
      <c r="C9" t="s">
        <v>305</v>
      </c>
      <c r="D9" s="48" t="s">
        <v>295</v>
      </c>
      <c r="E9" t="s">
        <v>306</v>
      </c>
      <c r="F9" s="50"/>
      <c r="G9" s="50"/>
      <c r="H9" s="50"/>
      <c r="I9" s="50"/>
      <c r="J9" s="50">
        <v>8324</v>
      </c>
      <c r="K9" s="50">
        <v>107640</v>
      </c>
    </row>
    <row r="10" spans="1:12">
      <c r="A10" s="48"/>
      <c r="B10" s="48"/>
      <c r="C10" t="s">
        <v>307</v>
      </c>
      <c r="D10" s="48" t="s">
        <v>295</v>
      </c>
      <c r="E10" t="s">
        <v>308</v>
      </c>
      <c r="F10" s="50"/>
      <c r="G10" s="50"/>
      <c r="H10" s="50">
        <v>30405</v>
      </c>
      <c r="I10" s="50">
        <v>1338</v>
      </c>
      <c r="J10" s="50"/>
      <c r="K10" s="50"/>
    </row>
    <row r="11" spans="1:12">
      <c r="A11" s="51"/>
      <c r="B11" s="48"/>
      <c r="C11" t="s">
        <v>309</v>
      </c>
      <c r="D11" s="48" t="s">
        <v>295</v>
      </c>
      <c r="E11" t="s">
        <v>310</v>
      </c>
      <c r="F11" s="50"/>
      <c r="G11" s="50">
        <v>120474</v>
      </c>
      <c r="H11" s="50">
        <v>619275</v>
      </c>
      <c r="I11" s="50">
        <v>455920</v>
      </c>
      <c r="J11" s="50">
        <v>284444</v>
      </c>
      <c r="K11" s="50">
        <v>169460</v>
      </c>
    </row>
    <row r="12" spans="1:12">
      <c r="A12" s="52" t="s">
        <v>311</v>
      </c>
      <c r="B12" s="52"/>
      <c r="C12" s="52"/>
      <c r="D12" s="52"/>
      <c r="E12" s="52"/>
      <c r="F12" s="53">
        <v>5489002</v>
      </c>
      <c r="G12" s="53">
        <v>4091132</v>
      </c>
      <c r="H12" s="53">
        <v>3312836</v>
      </c>
      <c r="I12" s="53">
        <v>3012908</v>
      </c>
      <c r="J12" s="53">
        <v>2225525</v>
      </c>
      <c r="K12" s="53">
        <v>1408472</v>
      </c>
      <c r="L12" s="50">
        <f>AVERAGE(I12:K12)</f>
        <v>2215635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e682aae-6703-423e-8b75-e17b764110f8">
      <Terms xmlns="http://schemas.microsoft.com/office/infopath/2007/PartnerControls"/>
    </lcf76f155ced4ddcb4097134ff3c332f>
    <TaxCatchAll xmlns="9230a165-ce78-456a-a656-eebac4847c5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62C3E0E3B7A7442B121C4E14381CFA5" ma:contentTypeVersion="8" ma:contentTypeDescription="Create a new document." ma:contentTypeScope="" ma:versionID="5d71f4a76d7cecaf59d5278a1af5a160">
  <xsd:schema xmlns:xsd="http://www.w3.org/2001/XMLSchema" xmlns:xs="http://www.w3.org/2001/XMLSchema" xmlns:p="http://schemas.microsoft.com/office/2006/metadata/properties" xmlns:ns2="be682aae-6703-423e-8b75-e17b764110f8" xmlns:ns3="9230a165-ce78-456a-a656-eebac4847c5f" targetNamespace="http://schemas.microsoft.com/office/2006/metadata/properties" ma:root="true" ma:fieldsID="9f85b095a210eaaa6f6c8bfbfbb73b6e" ns2:_="" ns3:_="">
    <xsd:import namespace="be682aae-6703-423e-8b75-e17b764110f8"/>
    <xsd:import namespace="9230a165-ce78-456a-a656-eebac4847c5f"/>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682aae-6703-423e-8b75-e17b764110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b6dba-d5cd-4fe5-9874-52817b7d7ba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30a165-ce78-456a-a656-eebac4847c5f"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873173f-16be-4f70-874b-8c5307c57dfd}" ma:internalName="TaxCatchAll" ma:showField="CatchAllData" ma:web="9230a165-ce78-456a-a656-eebac4847c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7B36F82-1876-43A2-B0BA-2446089B9E36}"/>
</file>

<file path=customXml/itemProps2.xml><?xml version="1.0" encoding="utf-8"?>
<ds:datastoreItem xmlns:ds="http://schemas.openxmlformats.org/officeDocument/2006/customXml" ds:itemID="{5FEE54CE-0CEF-49FA-996D-0FE980008A85}"/>
</file>

<file path=customXml/itemProps3.xml><?xml version="1.0" encoding="utf-8"?>
<ds:datastoreItem xmlns:ds="http://schemas.openxmlformats.org/officeDocument/2006/customXml" ds:itemID="{8C8D7278-D913-4D8F-BAAC-7DD61F9C42D2}"/>
</file>

<file path=docProps/app.xml><?xml version="1.0" encoding="utf-8"?>
<Properties xmlns="http://schemas.openxmlformats.org/officeDocument/2006/extended-properties" xmlns:vt="http://schemas.openxmlformats.org/officeDocument/2006/docPropsVTypes">
  <Application>Microsoft Excel Online</Application>
  <Manager/>
  <Company>Dr. Reddy's LAB</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Sethuraman Arunachalam</dc:creator>
  <cp:keywords/>
  <dc:description/>
  <cp:lastModifiedBy>PURAM BALA VAMSHI KRISHNA</cp:lastModifiedBy>
  <cp:revision/>
  <dcterms:created xsi:type="dcterms:W3CDTF">2022-02-14T17:21:48Z</dcterms:created>
  <dcterms:modified xsi:type="dcterms:W3CDTF">2022-07-08T11:18:24Z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0x010100E62C3E0E3B7A7442B121C4E14381CFA5</vt:lpwstr>
  </property>
  <property fmtid="{D5CDD505-2E9C-101B-9397-08002B2CF9AE}" pid="3" name="MediaServiceImageTags">
    <vt:lpwstr/>
  </property>
</Properties>
</file>