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45F661BB-5631-4F08-B677-61CB247423A3}" xr6:coauthVersionLast="47" xr6:coauthVersionMax="47" xr10:uidLastSave="{00000000-0000-0000-0000-000000000000}"/>
  <bookViews>
    <workbookView xWindow="-120" yWindow="-120" windowWidth="29040" windowHeight="15840" xr2:uid="{B4B3CEDA-A77E-4BC4-97FF-39092DA4AC9D}"/>
  </bookViews>
  <sheets>
    <sheet name="Model Data" sheetId="6" r:id="rId1"/>
    <sheet name="Pivot" sheetId="5" r:id="rId2"/>
    <sheet name="Tender details" sheetId="2" r:id="rId3"/>
    <sheet name="Annual Qty" sheetId="4" r:id="rId4"/>
    <sheet name="Raw Data" sheetId="1" r:id="rId5"/>
    <sheet name="Sheet1" sheetId="7" r:id="rId6"/>
  </sheets>
  <definedNames>
    <definedName name="_xlnm._FilterDatabase" localSheetId="0" hidden="1">'Model Data'!$A$3:$AI$17</definedName>
    <definedName name="_xlnm._FilterDatabase" localSheetId="4" hidden="1">'Raw Data'!$A$2:$O$121</definedName>
    <definedName name="_xlnm._FilterDatabase" localSheetId="2" hidden="1">'Tender details'!$A$3:$Q$59</definedName>
  </definedNames>
  <calcPr calcId="191028"/>
  <pivotCaches>
    <pivotCache cacheId="784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6" l="1"/>
  <c r="AH6" i="6"/>
  <c r="AH7" i="6"/>
  <c r="AH8" i="6"/>
  <c r="AH9" i="6"/>
  <c r="AH10" i="6"/>
  <c r="AH11" i="6"/>
  <c r="AH12" i="6"/>
  <c r="AH13" i="6"/>
  <c r="AH14" i="6"/>
  <c r="AH15" i="6"/>
  <c r="AH16" i="6"/>
  <c r="AH17" i="6"/>
  <c r="AH4" i="6"/>
  <c r="L10" i="7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4" i="6"/>
  <c r="X6" i="6"/>
  <c r="X7" i="6"/>
  <c r="X8" i="6"/>
  <c r="X9" i="6"/>
  <c r="X10" i="6"/>
  <c r="X11" i="6"/>
  <c r="X12" i="6"/>
  <c r="X13" i="6"/>
  <c r="X14" i="6"/>
  <c r="X15" i="6"/>
  <c r="X16" i="6"/>
  <c r="X17" i="6"/>
  <c r="X5" i="6"/>
  <c r="Z5" i="6"/>
  <c r="AB5" i="6" s="1"/>
  <c r="Z6" i="6"/>
  <c r="AB6" i="6" s="1"/>
  <c r="Z7" i="6"/>
  <c r="AB7" i="6" s="1"/>
  <c r="Z8" i="6"/>
  <c r="AB8" i="6" s="1"/>
  <c r="Z9" i="6"/>
  <c r="AB9" i="6" s="1"/>
  <c r="Z10" i="6"/>
  <c r="Z11" i="6"/>
  <c r="AB11" i="6" s="1"/>
  <c r="Z12" i="6"/>
  <c r="AB12" i="6" s="1"/>
  <c r="Z13" i="6"/>
  <c r="AB13" i="6" s="1"/>
  <c r="Z14" i="6"/>
  <c r="AB14" i="6" s="1"/>
  <c r="Z15" i="6"/>
  <c r="AB15" i="6" s="1"/>
  <c r="Z16" i="6"/>
  <c r="AB16" i="6" s="1"/>
  <c r="Z17" i="6"/>
  <c r="AB17" i="6" s="1"/>
  <c r="AC7" i="6"/>
  <c r="AC8" i="6"/>
  <c r="AC9" i="6"/>
  <c r="AC10" i="6"/>
  <c r="AC11" i="6"/>
  <c r="AC12" i="6"/>
  <c r="AC13" i="6"/>
  <c r="AC14" i="6"/>
  <c r="AC15" i="6"/>
  <c r="AC16" i="6"/>
  <c r="AC17" i="6"/>
  <c r="AC6" i="6"/>
  <c r="AC5" i="6"/>
  <c r="AC4" i="6"/>
  <c r="Z4" i="6"/>
  <c r="AB4" i="6" s="1"/>
  <c r="S13" i="6"/>
  <c r="V13" i="6" s="1"/>
  <c r="Y13" i="6" s="1"/>
  <c r="S12" i="6"/>
  <c r="V12" i="6" s="1"/>
  <c r="Y12" i="6" s="1"/>
  <c r="AA12" i="6" s="1"/>
  <c r="S11" i="6"/>
  <c r="V11" i="6" s="1"/>
  <c r="Y11" i="6" s="1"/>
  <c r="AA11" i="6" s="1"/>
  <c r="Q16" i="6"/>
  <c r="V16" i="6" s="1"/>
  <c r="Y16" i="6" s="1"/>
  <c r="Q17" i="6"/>
  <c r="V17" i="6" s="1"/>
  <c r="Y17" i="6" s="1"/>
  <c r="Q8" i="6"/>
  <c r="V8" i="6" s="1"/>
  <c r="Y8" i="6" s="1"/>
  <c r="Q7" i="6"/>
  <c r="V7" i="6" s="1"/>
  <c r="Y7" i="6" s="1"/>
  <c r="AA7" i="6" s="1"/>
  <c r="R9" i="6"/>
  <c r="V9" i="6" s="1"/>
  <c r="Y9" i="6" s="1"/>
  <c r="AA9" i="6" s="1"/>
  <c r="N4" i="6"/>
  <c r="V4" i="6" s="1"/>
  <c r="Y4" i="6" s="1"/>
  <c r="AA4" i="6" s="1"/>
  <c r="P14" i="6"/>
  <c r="V14" i="6" s="1"/>
  <c r="Y14" i="6" s="1"/>
  <c r="P10" i="6"/>
  <c r="V10" i="6" s="1"/>
  <c r="Y10" i="6" s="1"/>
  <c r="P6" i="6"/>
  <c r="V6" i="6" s="1"/>
  <c r="Y6" i="6" s="1"/>
  <c r="O15" i="6"/>
  <c r="V15" i="6" s="1"/>
  <c r="Y15" i="6" s="1"/>
  <c r="AA15" i="6" s="1"/>
  <c r="O5" i="6"/>
  <c r="V5" i="6" s="1"/>
  <c r="Y5" i="6" s="1"/>
  <c r="AA5" i="6" s="1"/>
  <c r="AE5" i="6"/>
  <c r="AE7" i="6"/>
  <c r="AE8" i="6"/>
  <c r="AF9" i="6"/>
  <c r="AE10" i="6"/>
  <c r="AE13" i="6"/>
  <c r="AE12" i="6"/>
  <c r="AE17" i="6"/>
  <c r="AE16" i="6"/>
  <c r="AE4" i="6"/>
  <c r="K1" i="2"/>
  <c r="AF4" i="6" l="1"/>
  <c r="AA14" i="6"/>
  <c r="AF17" i="6"/>
  <c r="AF15" i="6"/>
  <c r="AE15" i="6"/>
  <c r="AA13" i="6"/>
  <c r="AF11" i="6"/>
  <c r="AE11" i="6"/>
  <c r="AA8" i="6"/>
  <c r="AA17" i="6"/>
  <c r="AF10" i="6"/>
  <c r="AA16" i="6"/>
  <c r="AF5" i="6"/>
  <c r="AA6" i="6"/>
  <c r="AF14" i="6"/>
  <c r="AF6" i="6"/>
  <c r="AE14" i="6"/>
  <c r="AE6" i="6"/>
  <c r="AF13" i="6"/>
  <c r="AE9" i="6"/>
  <c r="AF16" i="6"/>
  <c r="AF12" i="6"/>
  <c r="AF8" i="6"/>
  <c r="AA10" i="6"/>
  <c r="AF7" i="6"/>
  <c r="AB10" i="6"/>
  <c r="J121" i="1"/>
  <c r="J60" i="1"/>
  <c r="J1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W3" authorId="0" shapeId="0" xr:uid="{56E3DA02-6B56-4455-AC64-60CA677CD60B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Y3" authorId="0" shapeId="0" xr:uid="{A4C736D1-CE0A-4BB0-84C3-6A856597A0E9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I3" authorId="0" shapeId="0" xr:uid="{D90FD324-294B-49BD-A91D-E3A09D09734A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<sst xmlns="http://schemas.openxmlformats.org/spreadsheetml/2006/main" count="1576" uniqueCount="144">
  <si>
    <t>Product Name</t>
  </si>
  <si>
    <t>Form</t>
  </si>
  <si>
    <t>ID pratica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</si>
  <si>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</si>
  <si>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</si>
  <si>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</si>
  <si>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</si>
  <si>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</si>
  <si>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</si>
  <si>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</si>
  <si>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</si>
  <si>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Winner</t>
  </si>
  <si>
    <t>Winning price</t>
  </si>
  <si>
    <t>GlaxoSmithKline S.p.A.</t>
  </si>
  <si>
    <t>Accord Healthcare Italia S.r.l.</t>
  </si>
  <si>
    <t>Dr Reddys S.r.l.</t>
  </si>
  <si>
    <t>Mylan Italia Srl</t>
  </si>
  <si>
    <t>Medac Pharma S.r.l.</t>
  </si>
  <si>
    <t>Teva Italia S.r.l.</t>
  </si>
  <si>
    <t>Zentiva Italia S.r.l.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</si>
  <si>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</si>
  <si>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</si>
  <si>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</si>
  <si>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</si>
  <si>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</si>
  <si>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</si>
  <si>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</si>
  <si>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</si>
  <si>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</si>
  <si>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Previous Winning price % Innovator</t>
  </si>
  <si>
    <t>Total Qty</t>
  </si>
  <si>
    <t>Annual Value of Tender (Euro)</t>
  </si>
  <si>
    <t>Mkt Size of Molecule (Vol) - 3 year Avg MAT q3 2021</t>
  </si>
  <si>
    <t>% Market Share</t>
  </si>
  <si>
    <t>Comments/
Exceptions</t>
  </si>
  <si>
    <t>Ambrisentan 10mg</t>
  </si>
  <si>
    <t>Tablet</t>
  </si>
  <si>
    <t>Multi regione</t>
  </si>
  <si>
    <t>Società di Committenza Regione Piemonte SpA - SCR Piemonte SpA</t>
  </si>
  <si>
    <t>Piemonte</t>
  </si>
  <si>
    <t>Innovator-Only Participant</t>
  </si>
  <si>
    <t>Regionale</t>
  </si>
  <si>
    <t xml:space="preserve">ARIA s.p.a. - Azienda Regionale per l’Innovazione e gli Acquisti </t>
  </si>
  <si>
    <t>Lombardia</t>
  </si>
  <si>
    <t>SO.RE.SA. SpA</t>
  </si>
  <si>
    <t>Campania</t>
  </si>
  <si>
    <t>INTERCENT-ER</t>
  </si>
  <si>
    <t>Emilia Romagna</t>
  </si>
  <si>
    <t>ESTAR - Ente di Supporto Tecnico Amministrativo Regionale</t>
  </si>
  <si>
    <t>Toscana</t>
  </si>
  <si>
    <t>REGIONE SICILIANA - ASSESSORATO DELLA SALUTE</t>
  </si>
  <si>
    <t>Sicilia</t>
  </si>
  <si>
    <t>ARCS AZIENDA REGIONALE DI COORDINAMENTO PER LA SALUTE</t>
  </si>
  <si>
    <t>Friuli Venezia Giulia</t>
  </si>
  <si>
    <t>REGIONE SARDEGNA</t>
  </si>
  <si>
    <t>Sardegna</t>
  </si>
  <si>
    <t>STAZIONE UNICA APPALTANTE DELLA REGIONE BASILICATA (SUA-RB)</t>
  </si>
  <si>
    <t>Basilicata</t>
  </si>
  <si>
    <t>UMBRIA SALUTE E SERVIZI S.C.A.R.L.</t>
  </si>
  <si>
    <t>Umbria</t>
  </si>
  <si>
    <t>ASUR MARCHE</t>
  </si>
  <si>
    <t>Marche</t>
  </si>
  <si>
    <t>INNOVAPUGLIA SPA</t>
  </si>
  <si>
    <t>Puglia</t>
  </si>
  <si>
    <t>Regionale/Locale</t>
  </si>
  <si>
    <t>Stazione Unica Appaltante Regionale Liguria (SUAR)</t>
  </si>
  <si>
    <t>Liguria</t>
  </si>
  <si>
    <t>Sum of Loser prices</t>
  </si>
  <si>
    <t>Loser Companies</t>
  </si>
  <si>
    <t>Grand Total</t>
  </si>
  <si>
    <t/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</si>
  <si>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</si>
  <si>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</si>
  <si>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</si>
  <si>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</si>
  <si>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</si>
  <si>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</si>
  <si>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</si>
  <si>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</si>
  <si>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</si>
  <si>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</si>
  <si>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</si>
  <si>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</si>
  <si>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</si>
  <si>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Participants</t>
  </si>
  <si>
    <t>Loser prices</t>
  </si>
  <si>
    <t>Remarks</t>
  </si>
  <si>
    <t>GlaxoSmithKline S.p.A.,</t>
  </si>
  <si>
    <t>Pre-Generic, Innovator only Tenders. Excluded from Model</t>
  </si>
  <si>
    <t>REGIONE VENETO - NON USARE VEDI AZIENDA ZERO</t>
  </si>
  <si>
    <t>Veneto</t>
  </si>
  <si>
    <t>S.U.A.A. Stazione Unica Appaltante Abruzzo</t>
  </si>
  <si>
    <t>Abruzzo</t>
  </si>
  <si>
    <t>ARCA S.p.A.- Azienda Regionale Centrale Acquisti - CHIUSO VEDI ARIA SPA</t>
  </si>
  <si>
    <t>REGIONE CALABRIA - Autorità Regionale Stazione Unica Appaltante (SUA)</t>
  </si>
  <si>
    <t>Calabria</t>
  </si>
  <si>
    <t>Tender immediately before Generic entry</t>
  </si>
  <si>
    <t>Accord Healthcare Italia S.r.l.,Dr Reddys S.r.l.,GlaxoSmithKline S.p.A.,Mylan Italia Srl</t>
  </si>
  <si>
    <t>Dr Reddys S.r.l.,Accord Healthcare Italia S.r.l.,GlaxoSmithKline S.p.A.,Mylan Italia Srl</t>
  </si>
  <si>
    <t>Mylan Italia Srl,</t>
  </si>
  <si>
    <t>Mylan Italia Srl,Medac Pharma S.r.l.,Accord Healthcare Italia S.r.l.,GlaxoSmithKline S.p.A.,Teva Italia S.r.l.</t>
  </si>
  <si>
    <t>Medac Pharma S.r.l.,GlaxoSmithKline S.p.A.,Mylan Italia Srl,Teva Italia S.r.l.</t>
  </si>
  <si>
    <t>Dr Reddys S.r.l.,Accord Healthcare Italia S.r.l.,GlaxoSmithKline S.p.A.,Medac Pharma S.r.l.,Mylan Italia Srl,Teva Italia S.r.l.</t>
  </si>
  <si>
    <t>Teva Italia S.r.l.,Accord Healthcare Italia S.r.l.,Dr Reddys S.r.l.,GlaxoSmithKline S.p.A.,Medac Pharma S.r.l.</t>
  </si>
  <si>
    <t>Teva Italia S.r.l.,Dr Reddys S.r.l.,GlaxoSmithKline S.p.A.,Medac Pharma S.r.l.,Mylan Italia Srl</t>
  </si>
  <si>
    <t>Dr Reddys S.r.l.,GlaxoSmithKline S.p.A.,Medac Pharma S.r.l.,Mylan Italia Srl,Teva Italia S.r.l.</t>
  </si>
  <si>
    <t>Accord Healthcare Italia S.r.l.,Dr Reddys S.r.l.,GlaxoSmithKline S.p.A.,Medac Pharma S.r.l.,Teva Italia S.r.l.,Zentiva Italia S.r.l.</t>
  </si>
  <si>
    <t>Mylan Italia Srl,Dr Reddys S.r.l.,GlaxoSmithKline S.p.A.,Medac Pharma S.r.l.,Teva Italia S.r.l.</t>
  </si>
  <si>
    <t>Row Labels</t>
  </si>
  <si>
    <t>Sum of Annual Qty</t>
  </si>
  <si>
    <t>Confezione: ambrisentan OS cpr cps conf 10MG  (56)</t>
  </si>
  <si>
    <t>Confezione: ambrisentan OS cpr cps conf 5MG  (59)</t>
  </si>
  <si>
    <t>A.LI.SA. AZIENDA LIGURE SANITARIA DELLA REGIONE LIGURIA</t>
  </si>
  <si>
    <t>REGIONE LAZIO</t>
  </si>
  <si>
    <t>Lazio</t>
  </si>
  <si>
    <t>Mylan Italia Srl,Accord Healthcare Italia S.r.l.,GlaxoSmithKline S.p.A.,Medac Pharma S.r.l.,Teva Italia S.r.l.</t>
  </si>
  <si>
    <t>Teva Italia S.r.l.,Accord Healthcare Italia S.r.l.,Dr Reddys S.r.l.,GlaxoSmithKline S.p.A.,Medac Pharma S.r.l.,Mylan Italia Srl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</si>
  <si>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</si>
  <si>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</si>
  <si>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</si>
  <si>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</si>
  <si>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</si>
  <si>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</si>
  <si>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</si>
  <si>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</si>
  <si>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</si>
  <si>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</si>
  <si>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</si>
  <si>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AMBRISENTAN</t>
  </si>
  <si>
    <t>10MG</t>
  </si>
  <si>
    <t>DR REDDYS LAB</t>
  </si>
  <si>
    <t>UNBRANDED PRODUCTS</t>
  </si>
  <si>
    <t>2021-04-01</t>
  </si>
  <si>
    <t>GLAXOSMITHKLINE</t>
  </si>
  <si>
    <t>INNOVATIVE BRANDED PRODUCTS</t>
  </si>
  <si>
    <t>2009-03-01</t>
  </si>
  <si>
    <t>INTAS</t>
  </si>
  <si>
    <t>2020-11-01</t>
  </si>
  <si>
    <t>MEDAC</t>
  </si>
  <si>
    <t>2021-06-01</t>
  </si>
  <si>
    <t>TEVA</t>
  </si>
  <si>
    <t>2021-05-01</t>
  </si>
  <si>
    <t>VIATRIS</t>
  </si>
  <si>
    <t>10MG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</si>
</sst>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.0_);_(* \(#,##0.0\);_(* &quot;-&quot;??_);_(@_)"/>
    <numFmt numFmtId="169" formatCode="_(* #,##0_);_(* \(#,##0\);_(* &quot;-&quot;??_);_(@_)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167" fontId="0" fillId="0" borderId="1" xfId="0" applyNumberFormat="1" applyBorder="1"/>
    <xf numFmtId="0" fontId="1" fillId="0" borderId="0" xfId="0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6" fillId="0" borderId="0" xfId="0" applyFont="1"/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167" fontId="6" fillId="0" borderId="0" xfId="0" applyNumberFormat="1" applyFont="1"/>
    <xf numFmtId="1" fontId="6" fillId="0" borderId="0" xfId="0" applyNumberFormat="1" applyFont="1"/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 wrapText="1"/>
    </xf>
    <xf numFmtId="0" fontId="1" fillId="0" borderId="4" xfId="0" applyFont="1" applyBorder="1"/>
    <xf numFmtId="1" fontId="1" fillId="0" borderId="4" xfId="0" applyNumberFormat="1" applyFont="1" applyBorder="1"/>
    <xf numFmtId="167" fontId="1" fillId="0" borderId="4" xfId="0" applyNumberFormat="1" applyFont="1" applyBorder="1"/>
    <xf numFmtId="169" fontId="1" fillId="0" borderId="4" xfId="1" applyNumberFormat="1" applyFont="1" applyBorder="1"/>
    <xf numFmtId="0" fontId="0" fillId="0" borderId="4" xfId="0" applyBorder="1"/>
    <xf numFmtId="168" fontId="0" fillId="0" borderId="4" xfId="1" applyNumberFormat="1" applyFont="1" applyBorder="1"/>
    <xf numFmtId="168" fontId="0" fillId="0" borderId="4" xfId="0" applyNumberFormat="1" applyBorder="1"/>
    <xf numFmtId="9" fontId="0" fillId="0" borderId="4" xfId="2" applyFont="1" applyBorder="1"/>
    <xf numFmtId="169" fontId="0" fillId="0" borderId="4" xfId="0" applyNumberFormat="1" applyBorder="1"/>
    <xf numFmtId="169" fontId="0" fillId="0" borderId="4" xfId="1" applyNumberFormat="1" applyFont="1" applyBorder="1"/>
    <xf numFmtId="0" fontId="5" fillId="0" borderId="0" xfId="0" applyFont="1"/>
    <xf numFmtId="0" fontId="5" fillId="0" borderId="1" xfId="0" applyFont="1" applyBorder="1"/>
    <xf numFmtId="1" fontId="5" fillId="0" borderId="1" xfId="0" applyNumberFormat="1" applyFont="1" applyBorder="1"/>
    <xf numFmtId="167" fontId="5" fillId="0" borderId="1" xfId="0" applyNumberFormat="1" applyFont="1" applyBorder="1"/>
    <xf numFmtId="165" fontId="5" fillId="0" borderId="1" xfId="0" applyNumberFormat="1" applyFont="1" applyBorder="1"/>
    <xf numFmtId="166" fontId="5" fillId="0" borderId="1" xfId="0" applyNumberFormat="1" applyFont="1" applyBorder="1"/>
    <xf numFmtId="0" fontId="6" fillId="3" borderId="5" xfId="0" applyFont="1" applyFill="1" applyBorder="1"/>
    <xf numFmtId="169" fontId="0" fillId="0" borderId="0" xfId="0" applyNumberFormat="1"/>
    <xf numFmtId="169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4F917717-F4B6-4ACA-87F1-F55385694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04.603175694443" createdVersion="7" refreshedVersion="7" minRefreshableVersion="3" recordCount="56" xr:uid="{18C432A5-115A-4D6A-8A31-BC2FD3CC318D}">
  <cacheSource type="worksheet">
    <worksheetSource ref="A3:Q59" sheet="Tender details"/>
  </cacheSource>
  <cacheFields count="17">
    <cacheField name="Product Name" numFmtId="0">
      <sharedItems count="1">
        <s v="Ambrisentan 10mg"/>
      </sharedItems>
    </cacheField>
    <cacheField name="Form" numFmtId="0">
      <sharedItems count="1">
        <s v="Tablet"/>
      </sharedItems>
    </cacheField>
    <cacheField name="ID pratica" numFmtId="1">
      <sharedItems containsSemiMixedTypes="0" containsString="0" containsNumber="1" containsInteger="1" minValue="65500" maxValue="95708" count="24">
        <n v="65500"/>
        <n v="67790"/>
        <n v="67051"/>
        <n v="70870"/>
        <n v="74428"/>
        <n v="74397"/>
        <n v="80034"/>
        <n v="78289"/>
        <n v="73867"/>
        <n v="82514"/>
        <n v="78730"/>
        <n v="87656"/>
        <n v="88094"/>
        <n v="88409"/>
        <n v="90198"/>
        <n v="91896"/>
        <n v="91121"/>
        <n v="92526"/>
        <n v="93222"/>
        <n v="94254"/>
        <n v="95194"/>
        <n v="93172"/>
        <n v="95708"/>
        <n v="94460"/>
      </sharedItems>
    </cacheField>
    <cacheField name="Tender Type _x000a_(Regional/Local)" numFmtId="0">
      <sharedItems count="3">
        <s v="Regionale"/>
        <s v="Multi regione"/>
        <s v="Regionale/Locale"/>
      </sharedItems>
    </cacheField>
    <cacheField name="Client" numFmtId="0">
      <sharedItems count="17">
        <s v="INNOVAPUGLIA SPA"/>
        <s v="REGIONE SICILIANA - ASSESSORATO DELLA SALUTE"/>
        <s v="REGIONE VENETO - NON USARE VEDI AZIENDA ZERO"/>
        <s v="UMBRIA SALUTE E SERVIZI S.C.A.R.L."/>
        <s v="ARCA S.p.A.- Azienda Regionale Centrale Acquisti - CHIUSO VEDI ARIA SPA"/>
        <s v="REGIONE CALABRIA - Autorità Regionale Stazione Unica Appaltante (SUA)"/>
        <s v="INTERCENT-ER"/>
        <s v="S.U.A.A. Stazione Unica Appaltante Abruzzo"/>
        <s v="Società di Committenza Regione Piemonte SpA - SCR Piemonte SpA"/>
        <s v="STAZIONE UNICA APPALTANTE DELLA REGIONE BASILICATA (SUA-RB)"/>
        <s v="ARIA s.p.a. - Azienda Regionale per l’Innovazione e gli Acquisti "/>
        <s v="SO.RE.SA. SpA"/>
        <s v="ESTAR - Ente di Supporto Tecnico Amministrativo Regionale"/>
        <s v="ARCS AZIENDA REGIONALE DI COORDINAMENTO PER LA SALUTE"/>
        <s v="REGIONE SARDEGNA"/>
        <s v="Stazione Unica Appaltante Regionale Liguria (SUAR)"/>
        <s v="ASUR MARCHE"/>
      </sharedItems>
    </cacheField>
    <cacheField name="Region" numFmtId="0">
      <sharedItems count="16">
        <s v="Puglia"/>
        <s v="Sicilia"/>
        <s v="Veneto"/>
        <s v="Umbria"/>
        <s v="Lombardia"/>
        <s v="Calabria"/>
        <s v="Emilia Romagna"/>
        <s v="Abruzzo"/>
        <s v="Piemonte"/>
        <s v="Basilicata"/>
        <s v="Campania"/>
        <s v="Toscana"/>
        <s v="Friuli Venezia Giulia"/>
        <s v="Sardegna"/>
        <s v="Liguria"/>
        <s v="Marche"/>
      </sharedItems>
    </cacheField>
    <cacheField name="Tender Submission date" numFmtId="167">
      <sharedItems containsSemiMixedTypes="0" containsNonDate="0" containsDate="1" containsString="0" minDate="2017-07-20T00:00:00" maxDate="2021-10-19T00:00:00" count="24">
        <d v="2017-07-20T00:00:00"/>
        <d v="2017-12-19T00:00:00"/>
        <d v="2017-11-15T00:00:00"/>
        <d v="2018-06-27T00:00:00"/>
        <d v="2019-01-15T00:00:00"/>
        <d v="2019-03-13T00:00:00"/>
        <d v="2019-07-25T00:00:00"/>
        <d v="2019-08-05T00:00:00"/>
        <d v="2018-12-21T00:00:00"/>
        <d v="2020-04-10T00:00:00"/>
        <d v="2019-10-17T00:00:00"/>
        <d v="2020-10-26T00:00:00"/>
        <d v="2020-11-16T00:00:00"/>
        <d v="2020-12-01T00:00:00"/>
        <d v="2021-02-19T00:00:00"/>
        <d v="2021-04-08T00:00:00"/>
        <d v="2021-03-23T00:00:00"/>
        <d v="2021-05-21T00:00:00"/>
        <d v="2021-05-31T00:00:00"/>
        <d v="2021-07-15T00:00:00"/>
        <d v="2021-10-18T00:00:00"/>
        <d v="2021-06-10T00:00:00"/>
        <d v="2021-10-01T00:00:00"/>
        <d v="2021-09-28T00:00:00"/>
      </sharedItems>
    </cacheField>
    <cacheField name="Tender Start Date" numFmtId="167">
      <sharedItems containsSemiMixedTypes="0" containsNonDate="0" containsDate="1" containsString="0" minDate="2018-03-27T00:00:00" maxDate="2022-01-02T00:00:00" count="24">
        <d v="2018-03-27T00:00:00"/>
        <d v="2018-04-24T00:00:00"/>
        <d v="2018-05-01T00:00:00"/>
        <d v="2019-01-23T00:00:00"/>
        <d v="2019-02-18T00:00:00"/>
        <d v="2019-07-02T00:00:00"/>
        <d v="2019-10-02T00:00:00"/>
        <d v="2019-10-31T00:00:00"/>
        <d v="2019-12-05T00:00:00"/>
        <d v="2020-04-29T00:00:00"/>
        <d v="2020-08-04T00:00:00"/>
        <d v="2020-11-05T00:00:00"/>
        <d v="2020-11-26T00:00:00"/>
        <d v="2021-02-02T00:00:00"/>
        <d v="2021-04-19T00:00:00"/>
        <d v="2021-05-04T00:00:00"/>
        <d v="2021-05-20T00:00:00"/>
        <d v="2021-07-15T00:00:00"/>
        <d v="2021-07-21T00:00:00"/>
        <d v="2021-09-23T00:00:00"/>
        <d v="2021-10-18T00:00:00"/>
        <d v="2021-10-27T00:00:00"/>
        <d v="2021-12-09T00:00:00"/>
        <d v="2022-01-01T00:00:00"/>
      </sharedItems>
    </cacheField>
    <cacheField name="Tender End Date (Incl Extension)" numFmtId="167">
      <sharedItems containsSemiMixedTypes="0" containsNonDate="0" containsDate="1" containsString="0" minDate="2022-03-27T00:00:00" maxDate="2026-01-01T00:00:00" count="22">
        <d v="2022-03-27T00:00:00"/>
        <d v="2022-04-30T00:00:00"/>
        <d v="2023-01-23T00:00:00"/>
        <d v="2022-08-18T00:00:00"/>
        <d v="2023-01-01T00:00:00"/>
        <d v="2022-10-01T00:00:00"/>
        <d v="2022-12-31T00:00:00"/>
        <d v="2022-06-04T00:00:00"/>
        <d v="2022-09-30T00:00:00"/>
        <d v="2023-08-03T00:00:00"/>
        <d v="2024-05-25T00:00:00"/>
        <d v="2025-02-02T00:00:00"/>
        <d v="2025-04-19T00:00:00"/>
        <d v="2023-03-03T00:00:00"/>
        <d v="2025-05-19T00:00:00"/>
        <d v="2024-07-14T00:00:00"/>
        <d v="2024-07-21T00:00:00"/>
        <d v="2023-09-22T00:00:00"/>
        <d v="2023-10-31T00:00:00"/>
        <d v="2024-10-26T00:00:00"/>
        <d v="2025-12-08T00:00:00"/>
        <d v="2025-12-31T00:00:00"/>
      </sharedItems>
    </cacheField>
    <cacheField name="Tender Duration" numFmtId="1">
      <sharedItems containsSemiMixedTypes="0" containsString="0" containsNumber="1" containsInteger="1" minValue="17" maxValue="48" count="6">
        <n v="24"/>
        <n v="42"/>
        <n v="48"/>
        <n v="36"/>
        <n v="17"/>
        <n v="22"/>
      </sharedItems>
    </cacheField>
    <cacheField name="Annual Qty" numFmtId="165">
      <sharedItems containsString="0" containsBlank="1" containsNumber="1" containsInteger="1" minValue="510" maxValue="36330"/>
    </cacheField>
    <cacheField name="Participants" numFmtId="0">
      <sharedItems/>
    </cacheField>
    <cacheField name="Winner" numFmtId="0">
      <sharedItems count="6">
        <s v="GlaxoSmithKline S.p.A."/>
        <s v="Accord Healthcare Italia S.r.l."/>
        <s v="Dr Reddys S.r.l."/>
        <s v="Mylan Italia Srl"/>
        <s v="Medac Pharma S.r.l."/>
        <s v="Teva Italia S.r.l."/>
      </sharedItems>
    </cacheField>
    <cacheField name="Winning price" numFmtId="166">
      <sharedItems containsSemiMixedTypes="0" containsString="0" containsNumber="1" minValue="1.3967499999999999" maxValue="75.208659999999995" count="14">
        <n v="75.208659999999995"/>
        <n v="71.447999999999993"/>
        <n v="19.85698"/>
        <n v="9.8121200000000002"/>
        <n v="6.79"/>
        <n v="5.85"/>
        <n v="2.41221"/>
        <n v="2.8770799999999999"/>
        <n v="2.16"/>
        <n v="1.5499700000000001"/>
        <n v="1.3967499999999999"/>
        <n v="2.04"/>
        <n v="1.5389999999999999"/>
        <n v="1.5"/>
      </sharedItems>
    </cacheField>
    <cacheField name="Loser Companies" numFmtId="0">
      <sharedItems count="8">
        <s v=""/>
        <s v="Mylan Italia Srl"/>
        <s v="Dr Reddys S.r.l."/>
        <s v="GlaxoSmithKline S.p.A."/>
        <s v="Accord Healthcare Italia S.r.l."/>
        <s v="Teva Italia S.r.l."/>
        <s v="Medac Pharma S.r.l."/>
        <s v="Zentiva Italia S.r.l."/>
      </sharedItems>
    </cacheField>
    <cacheField name="Loser prices" numFmtId="166">
      <sharedItems containsMixedTypes="1" containsNumber="1" minValue="1.69" maxValue="71.447999999999993" count="33">
        <s v=""/>
        <n v="20"/>
        <n v="23.791730000000001"/>
        <n v="71.447999999999993"/>
        <n v="13.93"/>
        <n v="16.98987"/>
        <n v="52.325670000000002"/>
        <n v="5.9"/>
        <n v="6.0876000000000001"/>
        <n v="9.8000000000000007"/>
        <n v="34.58"/>
        <n v="2.44"/>
        <n v="2.48"/>
        <n v="2.7"/>
        <n v="5.42"/>
        <n v="4.2012499999999999"/>
        <n v="5.2449700000000004"/>
        <n v="34.587310000000002"/>
        <n v="2.78"/>
        <n v="5.68"/>
        <n v="2.2000000000000002"/>
        <n v="2.4300000000000002"/>
        <n v="36.953330000000001"/>
        <n v="2.0499999999999998"/>
        <n v="11.005000000000001"/>
        <n v="2.65"/>
        <n v="70"/>
        <n v="1.69"/>
        <n v="1.98"/>
        <n v="2.5"/>
        <n v="2.1800000000000002"/>
        <n v="2.84667"/>
        <n v="40.93"/>
      </sharedItems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x v="0"/>
    <x v="0"/>
    <n v="5040"/>
    <s v="GlaxoSmithKline S.p.A.,"/>
    <x v="0"/>
    <x v="0"/>
    <x v="0"/>
    <x v="0"/>
    <m/>
  </r>
  <r>
    <x v="0"/>
    <x v="0"/>
    <x v="1"/>
    <x v="0"/>
    <x v="1"/>
    <x v="1"/>
    <x v="1"/>
    <x v="1"/>
    <x v="1"/>
    <x v="1"/>
    <n v="16690"/>
    <s v="GlaxoSmithKline S.p.A.,"/>
    <x v="0"/>
    <x v="0"/>
    <x v="0"/>
    <x v="0"/>
    <m/>
  </r>
  <r>
    <x v="0"/>
    <x v="0"/>
    <x v="2"/>
    <x v="0"/>
    <x v="2"/>
    <x v="2"/>
    <x v="2"/>
    <x v="2"/>
    <x v="1"/>
    <x v="0"/>
    <n v="2640"/>
    <s v="GlaxoSmithKline S.p.A.,"/>
    <x v="0"/>
    <x v="0"/>
    <x v="0"/>
    <x v="0"/>
    <m/>
  </r>
  <r>
    <x v="0"/>
    <x v="0"/>
    <x v="3"/>
    <x v="0"/>
    <x v="3"/>
    <x v="3"/>
    <x v="3"/>
    <x v="3"/>
    <x v="2"/>
    <x v="2"/>
    <n v="1620"/>
    <s v="GlaxoSmithKline S.p.A.,"/>
    <x v="0"/>
    <x v="0"/>
    <x v="0"/>
    <x v="0"/>
    <m/>
  </r>
  <r>
    <x v="0"/>
    <x v="0"/>
    <x v="4"/>
    <x v="0"/>
    <x v="4"/>
    <x v="4"/>
    <x v="4"/>
    <x v="4"/>
    <x v="3"/>
    <x v="3"/>
    <n v="16000"/>
    <s v="GlaxoSmithKline S.p.A.,"/>
    <x v="0"/>
    <x v="1"/>
    <x v="0"/>
    <x v="0"/>
    <m/>
  </r>
  <r>
    <x v="0"/>
    <x v="0"/>
    <x v="5"/>
    <x v="0"/>
    <x v="4"/>
    <x v="4"/>
    <x v="5"/>
    <x v="5"/>
    <x v="4"/>
    <x v="3"/>
    <n v="5650"/>
    <s v="GlaxoSmithKline S.p.A.,"/>
    <x v="0"/>
    <x v="1"/>
    <x v="0"/>
    <x v="0"/>
    <m/>
  </r>
  <r>
    <x v="0"/>
    <x v="0"/>
    <x v="6"/>
    <x v="0"/>
    <x v="5"/>
    <x v="5"/>
    <x v="6"/>
    <x v="6"/>
    <x v="5"/>
    <x v="3"/>
    <n v="510"/>
    <s v="GlaxoSmithKline S.p.A.,"/>
    <x v="0"/>
    <x v="1"/>
    <x v="0"/>
    <x v="0"/>
    <m/>
  </r>
  <r>
    <x v="0"/>
    <x v="0"/>
    <x v="7"/>
    <x v="0"/>
    <x v="6"/>
    <x v="6"/>
    <x v="7"/>
    <x v="7"/>
    <x v="6"/>
    <x v="3"/>
    <n v="6270"/>
    <s v="GlaxoSmithKline S.p.A.,"/>
    <x v="0"/>
    <x v="1"/>
    <x v="0"/>
    <x v="0"/>
    <m/>
  </r>
  <r>
    <x v="0"/>
    <x v="0"/>
    <x v="8"/>
    <x v="0"/>
    <x v="7"/>
    <x v="7"/>
    <x v="8"/>
    <x v="8"/>
    <x v="7"/>
    <x v="0"/>
    <n v="700"/>
    <s v="GlaxoSmithKline S.p.A.,"/>
    <x v="0"/>
    <x v="0"/>
    <x v="0"/>
    <x v="0"/>
    <m/>
  </r>
  <r>
    <x v="0"/>
    <x v="0"/>
    <x v="9"/>
    <x v="1"/>
    <x v="8"/>
    <x v="8"/>
    <x v="9"/>
    <x v="9"/>
    <x v="8"/>
    <x v="0"/>
    <n v="10690"/>
    <s v="GlaxoSmithKline S.p.A.,"/>
    <x v="0"/>
    <x v="1"/>
    <x v="0"/>
    <x v="0"/>
    <m/>
  </r>
  <r>
    <x v="0"/>
    <x v="0"/>
    <x v="10"/>
    <x v="0"/>
    <x v="9"/>
    <x v="9"/>
    <x v="10"/>
    <x v="10"/>
    <x v="9"/>
    <x v="3"/>
    <n v="2220"/>
    <s v="GlaxoSmithKline S.p.A.,"/>
    <x v="0"/>
    <x v="1"/>
    <x v="0"/>
    <x v="0"/>
    <m/>
  </r>
  <r>
    <x v="0"/>
    <x v="0"/>
    <x v="11"/>
    <x v="1"/>
    <x v="8"/>
    <x v="8"/>
    <x v="11"/>
    <x v="11"/>
    <x v="8"/>
    <x v="4"/>
    <m/>
    <s v="Accord Healthcare Italia S.r.l.,Dr Reddys S.r.l.,GlaxoSmithKline S.p.A.,Mylan Italia Srl"/>
    <x v="1"/>
    <x v="2"/>
    <x v="1"/>
    <x v="1"/>
    <m/>
  </r>
  <r>
    <x v="0"/>
    <x v="0"/>
    <x v="11"/>
    <x v="1"/>
    <x v="8"/>
    <x v="8"/>
    <x v="11"/>
    <x v="11"/>
    <x v="8"/>
    <x v="4"/>
    <n v="8471"/>
    <s v="Accord Healthcare Italia S.r.l.,Dr Reddys S.r.l.,GlaxoSmithKline S.p.A.,Mylan Italia Srl"/>
    <x v="1"/>
    <x v="2"/>
    <x v="2"/>
    <x v="2"/>
    <m/>
  </r>
  <r>
    <x v="0"/>
    <x v="0"/>
    <x v="11"/>
    <x v="1"/>
    <x v="8"/>
    <x v="8"/>
    <x v="11"/>
    <x v="11"/>
    <x v="8"/>
    <x v="4"/>
    <m/>
    <s v="Accord Healthcare Italia S.r.l.,Dr Reddys S.r.l.,GlaxoSmithKline S.p.A.,Mylan Italia Srl"/>
    <x v="1"/>
    <x v="2"/>
    <x v="3"/>
    <x v="3"/>
    <m/>
  </r>
  <r>
    <x v="0"/>
    <x v="0"/>
    <x v="12"/>
    <x v="0"/>
    <x v="10"/>
    <x v="4"/>
    <x v="12"/>
    <x v="12"/>
    <x v="10"/>
    <x v="3"/>
    <m/>
    <s v="Dr Reddys S.r.l.,Accord Healthcare Italia S.r.l.,GlaxoSmithKline S.p.A.,Mylan Italia Srl"/>
    <x v="2"/>
    <x v="3"/>
    <x v="1"/>
    <x v="4"/>
    <m/>
  </r>
  <r>
    <x v="0"/>
    <x v="0"/>
    <x v="12"/>
    <x v="0"/>
    <x v="10"/>
    <x v="4"/>
    <x v="12"/>
    <x v="12"/>
    <x v="10"/>
    <x v="3"/>
    <n v="25334"/>
    <s v="Dr Reddys S.r.l.,Accord Healthcare Italia S.r.l.,GlaxoSmithKline S.p.A.,Mylan Italia Srl"/>
    <x v="2"/>
    <x v="3"/>
    <x v="4"/>
    <x v="5"/>
    <m/>
  </r>
  <r>
    <x v="0"/>
    <x v="0"/>
    <x v="12"/>
    <x v="0"/>
    <x v="10"/>
    <x v="4"/>
    <x v="12"/>
    <x v="12"/>
    <x v="10"/>
    <x v="3"/>
    <m/>
    <s v="Dr Reddys S.r.l.,Accord Healthcare Italia S.r.l.,GlaxoSmithKline S.p.A.,Mylan Italia Srl"/>
    <x v="2"/>
    <x v="3"/>
    <x v="3"/>
    <x v="6"/>
    <m/>
  </r>
  <r>
    <x v="0"/>
    <x v="0"/>
    <x v="13"/>
    <x v="0"/>
    <x v="11"/>
    <x v="10"/>
    <x v="13"/>
    <x v="13"/>
    <x v="11"/>
    <x v="2"/>
    <n v="36330"/>
    <s v="Mylan Italia Srl,"/>
    <x v="3"/>
    <x v="4"/>
    <x v="0"/>
    <x v="0"/>
    <m/>
  </r>
  <r>
    <x v="0"/>
    <x v="0"/>
    <x v="14"/>
    <x v="0"/>
    <x v="6"/>
    <x v="6"/>
    <x v="14"/>
    <x v="14"/>
    <x v="12"/>
    <x v="2"/>
    <m/>
    <s v="Mylan Italia Srl,Medac Pharma S.r.l.,Accord Healthcare Italia S.r.l.,GlaxoSmithKline S.p.A.,Teva Italia S.r.l."/>
    <x v="3"/>
    <x v="5"/>
    <x v="4"/>
    <x v="7"/>
    <m/>
  </r>
  <r>
    <x v="0"/>
    <x v="0"/>
    <x v="14"/>
    <x v="0"/>
    <x v="6"/>
    <x v="6"/>
    <x v="14"/>
    <x v="14"/>
    <x v="12"/>
    <x v="2"/>
    <m/>
    <s v="Mylan Italia Srl,Medac Pharma S.r.l.,Accord Healthcare Italia S.r.l.,GlaxoSmithKline S.p.A.,Teva Italia S.r.l."/>
    <x v="3"/>
    <x v="5"/>
    <x v="5"/>
    <x v="8"/>
    <m/>
  </r>
  <r>
    <x v="0"/>
    <x v="0"/>
    <x v="14"/>
    <x v="0"/>
    <x v="6"/>
    <x v="6"/>
    <x v="14"/>
    <x v="14"/>
    <x v="12"/>
    <x v="2"/>
    <n v="5850"/>
    <s v="Mylan Italia Srl,Medac Pharma S.r.l.,Accord Healthcare Italia S.r.l.,GlaxoSmithKline S.p.A.,Teva Italia S.r.l."/>
    <x v="3"/>
    <x v="5"/>
    <x v="6"/>
    <x v="9"/>
    <m/>
  </r>
  <r>
    <x v="0"/>
    <x v="0"/>
    <x v="14"/>
    <x v="0"/>
    <x v="6"/>
    <x v="6"/>
    <x v="14"/>
    <x v="14"/>
    <x v="12"/>
    <x v="2"/>
    <m/>
    <s v="Mylan Italia Srl,Medac Pharma S.r.l.,Accord Healthcare Italia S.r.l.,GlaxoSmithKline S.p.A.,Teva Italia S.r.l."/>
    <x v="3"/>
    <x v="5"/>
    <x v="3"/>
    <x v="10"/>
    <m/>
  </r>
  <r>
    <x v="0"/>
    <x v="0"/>
    <x v="15"/>
    <x v="0"/>
    <x v="1"/>
    <x v="1"/>
    <x v="15"/>
    <x v="15"/>
    <x v="13"/>
    <x v="5"/>
    <m/>
    <s v="Dr Reddys S.r.l.,Accord Healthcare Italia S.r.l.,GlaxoSmithKline S.p.A.,Medac Pharma S.r.l.,Mylan Italia Srl,Teva Italia S.r.l."/>
    <x v="2"/>
    <x v="6"/>
    <x v="5"/>
    <x v="11"/>
    <m/>
  </r>
  <r>
    <x v="0"/>
    <x v="0"/>
    <x v="15"/>
    <x v="0"/>
    <x v="1"/>
    <x v="1"/>
    <x v="15"/>
    <x v="15"/>
    <x v="13"/>
    <x v="5"/>
    <m/>
    <s v="Dr Reddys S.r.l.,Accord Healthcare Italia S.r.l.,GlaxoSmithKline S.p.A.,Medac Pharma S.r.l.,Mylan Italia Srl,Teva Italia S.r.l."/>
    <x v="2"/>
    <x v="6"/>
    <x v="6"/>
    <x v="12"/>
    <m/>
  </r>
  <r>
    <x v="0"/>
    <x v="0"/>
    <x v="15"/>
    <x v="0"/>
    <x v="1"/>
    <x v="1"/>
    <x v="15"/>
    <x v="15"/>
    <x v="13"/>
    <x v="5"/>
    <m/>
    <s v="Dr Reddys S.r.l.,Accord Healthcare Italia S.r.l.,GlaxoSmithKline S.p.A.,Medac Pharma S.r.l.,Mylan Italia Srl,Teva Italia S.r.l."/>
    <x v="2"/>
    <x v="6"/>
    <x v="1"/>
    <x v="13"/>
    <m/>
  </r>
  <r>
    <x v="0"/>
    <x v="0"/>
    <x v="15"/>
    <x v="0"/>
    <x v="1"/>
    <x v="1"/>
    <x v="15"/>
    <x v="15"/>
    <x v="13"/>
    <x v="5"/>
    <n v="16848"/>
    <s v="Dr Reddys S.r.l.,Accord Healthcare Italia S.r.l.,GlaxoSmithKline S.p.A.,Medac Pharma S.r.l.,Mylan Italia Srl,Teva Italia S.r.l."/>
    <x v="2"/>
    <x v="6"/>
    <x v="4"/>
    <x v="14"/>
    <m/>
  </r>
  <r>
    <x v="0"/>
    <x v="0"/>
    <x v="15"/>
    <x v="0"/>
    <x v="1"/>
    <x v="1"/>
    <x v="15"/>
    <x v="15"/>
    <x v="13"/>
    <x v="5"/>
    <m/>
    <s v="Dr Reddys S.r.l.,Accord Healthcare Italia S.r.l.,GlaxoSmithKline S.p.A.,Medac Pharma S.r.l.,Mylan Italia Srl,Teva Italia S.r.l."/>
    <x v="2"/>
    <x v="6"/>
    <x v="3"/>
    <x v="10"/>
    <m/>
  </r>
  <r>
    <x v="0"/>
    <x v="0"/>
    <x v="16"/>
    <x v="0"/>
    <x v="12"/>
    <x v="11"/>
    <x v="16"/>
    <x v="16"/>
    <x v="14"/>
    <x v="2"/>
    <m/>
    <s v="Medac Pharma S.r.l.,GlaxoSmithKline S.p.A.,Mylan Italia Srl,Teva Italia S.r.l."/>
    <x v="4"/>
    <x v="7"/>
    <x v="1"/>
    <x v="15"/>
    <m/>
  </r>
  <r>
    <x v="0"/>
    <x v="0"/>
    <x v="16"/>
    <x v="0"/>
    <x v="12"/>
    <x v="11"/>
    <x v="16"/>
    <x v="16"/>
    <x v="14"/>
    <x v="2"/>
    <m/>
    <s v="Medac Pharma S.r.l.,GlaxoSmithKline S.p.A.,Mylan Italia Srl,Teva Italia S.r.l."/>
    <x v="4"/>
    <x v="7"/>
    <x v="5"/>
    <x v="16"/>
    <m/>
  </r>
  <r>
    <x v="0"/>
    <x v="0"/>
    <x v="16"/>
    <x v="0"/>
    <x v="12"/>
    <x v="11"/>
    <x v="16"/>
    <x v="16"/>
    <x v="14"/>
    <x v="2"/>
    <n v="12060"/>
    <s v="Medac Pharma S.r.l.,GlaxoSmithKline S.p.A.,Mylan Italia Srl,Teva Italia S.r.l."/>
    <x v="4"/>
    <x v="7"/>
    <x v="3"/>
    <x v="17"/>
    <m/>
  </r>
  <r>
    <x v="0"/>
    <x v="0"/>
    <x v="17"/>
    <x v="0"/>
    <x v="13"/>
    <x v="12"/>
    <x v="17"/>
    <x v="17"/>
    <x v="15"/>
    <x v="3"/>
    <m/>
    <s v="Teva Italia S.r.l.,Accord Healthcare Italia S.r.l.,Dr Reddys S.r.l.,GlaxoSmithKline S.p.A.,Medac Pharma S.r.l."/>
    <x v="5"/>
    <x v="8"/>
    <x v="6"/>
    <x v="18"/>
    <m/>
  </r>
  <r>
    <x v="0"/>
    <x v="0"/>
    <x v="17"/>
    <x v="0"/>
    <x v="13"/>
    <x v="12"/>
    <x v="17"/>
    <x v="17"/>
    <x v="15"/>
    <x v="3"/>
    <n v="4033"/>
    <s v="Teva Italia S.r.l.,Accord Healthcare Italia S.r.l.,Dr Reddys S.r.l.,GlaxoSmithKline S.p.A.,Medac Pharma S.r.l."/>
    <x v="5"/>
    <x v="8"/>
    <x v="4"/>
    <x v="19"/>
    <m/>
  </r>
  <r>
    <x v="0"/>
    <x v="0"/>
    <x v="17"/>
    <x v="0"/>
    <x v="13"/>
    <x v="12"/>
    <x v="17"/>
    <x v="17"/>
    <x v="15"/>
    <x v="3"/>
    <m/>
    <s v="Teva Italia S.r.l.,Accord Healthcare Italia S.r.l.,Dr Reddys S.r.l.,GlaxoSmithKline S.p.A.,Medac Pharma S.r.l."/>
    <x v="5"/>
    <x v="8"/>
    <x v="2"/>
    <x v="1"/>
    <m/>
  </r>
  <r>
    <x v="0"/>
    <x v="0"/>
    <x v="17"/>
    <x v="0"/>
    <x v="13"/>
    <x v="12"/>
    <x v="17"/>
    <x v="17"/>
    <x v="15"/>
    <x v="3"/>
    <m/>
    <s v="Teva Italia S.r.l.,Accord Healthcare Italia S.r.l.,Dr Reddys S.r.l.,GlaxoSmithKline S.p.A.,Medac Pharma S.r.l."/>
    <x v="5"/>
    <x v="8"/>
    <x v="3"/>
    <x v="3"/>
    <m/>
  </r>
  <r>
    <x v="0"/>
    <x v="0"/>
    <x v="18"/>
    <x v="0"/>
    <x v="14"/>
    <x v="13"/>
    <x v="18"/>
    <x v="18"/>
    <x v="16"/>
    <x v="3"/>
    <n v="15090"/>
    <s v="Teva Italia S.r.l.,Accord Healthcare Italia S.r.l.,Dr Reddys S.r.l.,GlaxoSmithKline S.p.A.,Medac Pharma S.r.l."/>
    <x v="5"/>
    <x v="8"/>
    <x v="4"/>
    <x v="20"/>
    <m/>
  </r>
  <r>
    <x v="0"/>
    <x v="0"/>
    <x v="18"/>
    <x v="0"/>
    <x v="14"/>
    <x v="13"/>
    <x v="18"/>
    <x v="18"/>
    <x v="16"/>
    <x v="3"/>
    <m/>
    <s v="Teva Italia S.r.l.,Accord Healthcare Italia S.r.l.,Dr Reddys S.r.l.,GlaxoSmithKline S.p.A.,Medac Pharma S.r.l."/>
    <x v="5"/>
    <x v="8"/>
    <x v="6"/>
    <x v="21"/>
    <m/>
  </r>
  <r>
    <x v="0"/>
    <x v="0"/>
    <x v="18"/>
    <x v="0"/>
    <x v="14"/>
    <x v="13"/>
    <x v="18"/>
    <x v="18"/>
    <x v="16"/>
    <x v="3"/>
    <m/>
    <s v="Teva Italia S.r.l.,Accord Healthcare Italia S.r.l.,Dr Reddys S.r.l.,GlaxoSmithKline S.p.A.,Medac Pharma S.r.l."/>
    <x v="5"/>
    <x v="8"/>
    <x v="2"/>
    <x v="1"/>
    <m/>
  </r>
  <r>
    <x v="0"/>
    <x v="0"/>
    <x v="18"/>
    <x v="0"/>
    <x v="14"/>
    <x v="13"/>
    <x v="18"/>
    <x v="18"/>
    <x v="16"/>
    <x v="3"/>
    <m/>
    <s v="Teva Italia S.r.l.,Accord Healthcare Italia S.r.l.,Dr Reddys S.r.l.,GlaxoSmithKline S.p.A.,Medac Pharma S.r.l."/>
    <x v="5"/>
    <x v="8"/>
    <x v="3"/>
    <x v="22"/>
    <m/>
  </r>
  <r>
    <x v="0"/>
    <x v="0"/>
    <x v="19"/>
    <x v="0"/>
    <x v="3"/>
    <x v="3"/>
    <x v="19"/>
    <x v="19"/>
    <x v="17"/>
    <x v="0"/>
    <m/>
    <s v="Dr Reddys S.r.l.,GlaxoSmithKline S.p.A.,Medac Pharma S.r.l.,Mylan Italia Srl,Teva Italia S.r.l."/>
    <x v="2"/>
    <x v="9"/>
    <x v="1"/>
    <x v="23"/>
    <m/>
  </r>
  <r>
    <x v="0"/>
    <x v="0"/>
    <x v="19"/>
    <x v="0"/>
    <x v="3"/>
    <x v="3"/>
    <x v="19"/>
    <x v="19"/>
    <x v="17"/>
    <x v="0"/>
    <m/>
    <s v="Dr Reddys S.r.l.,GlaxoSmithKline S.p.A.,Medac Pharma S.r.l.,Mylan Italia Srl,Teva Italia S.r.l."/>
    <x v="2"/>
    <x v="9"/>
    <x v="6"/>
    <x v="20"/>
    <m/>
  </r>
  <r>
    <x v="0"/>
    <x v="0"/>
    <x v="19"/>
    <x v="0"/>
    <x v="3"/>
    <x v="3"/>
    <x v="19"/>
    <x v="19"/>
    <x v="17"/>
    <x v="0"/>
    <m/>
    <s v="Dr Reddys S.r.l.,GlaxoSmithKline S.p.A.,Medac Pharma S.r.l.,Mylan Italia Srl,Teva Italia S.r.l."/>
    <x v="2"/>
    <x v="9"/>
    <x v="5"/>
    <x v="24"/>
    <m/>
  </r>
  <r>
    <x v="0"/>
    <x v="0"/>
    <x v="19"/>
    <x v="0"/>
    <x v="3"/>
    <x v="3"/>
    <x v="19"/>
    <x v="19"/>
    <x v="17"/>
    <x v="0"/>
    <n v="1830"/>
    <s v="Dr Reddys S.r.l.,GlaxoSmithKline S.p.A.,Medac Pharma S.r.l.,Mylan Italia Srl,Teva Italia S.r.l."/>
    <x v="2"/>
    <x v="9"/>
    <x v="3"/>
    <x v="10"/>
    <m/>
  </r>
  <r>
    <x v="0"/>
    <x v="0"/>
    <x v="20"/>
    <x v="2"/>
    <x v="15"/>
    <x v="14"/>
    <x v="20"/>
    <x v="20"/>
    <x v="18"/>
    <x v="0"/>
    <n v="5394"/>
    <s v="Mylan Italia Srl,"/>
    <x v="3"/>
    <x v="10"/>
    <x v="0"/>
    <x v="0"/>
    <m/>
  </r>
  <r>
    <x v="0"/>
    <x v="0"/>
    <x v="21"/>
    <x v="0"/>
    <x v="9"/>
    <x v="9"/>
    <x v="21"/>
    <x v="21"/>
    <x v="19"/>
    <x v="3"/>
    <m/>
    <s v="Teva Italia S.r.l.,Dr Reddys S.r.l.,GlaxoSmithKline S.p.A.,Medac Pharma S.r.l.,Mylan Italia Srl"/>
    <x v="5"/>
    <x v="11"/>
    <x v="1"/>
    <x v="25"/>
    <m/>
  </r>
  <r>
    <x v="0"/>
    <x v="0"/>
    <x v="21"/>
    <x v="0"/>
    <x v="9"/>
    <x v="9"/>
    <x v="21"/>
    <x v="21"/>
    <x v="19"/>
    <x v="3"/>
    <m/>
    <s v="Teva Italia S.r.l.,Dr Reddys S.r.l.,GlaxoSmithKline S.p.A.,Medac Pharma S.r.l.,Mylan Italia Srl"/>
    <x v="5"/>
    <x v="11"/>
    <x v="6"/>
    <x v="18"/>
    <m/>
  </r>
  <r>
    <x v="0"/>
    <x v="0"/>
    <x v="21"/>
    <x v="0"/>
    <x v="9"/>
    <x v="9"/>
    <x v="21"/>
    <x v="21"/>
    <x v="19"/>
    <x v="3"/>
    <n v="2200"/>
    <s v="Teva Italia S.r.l.,Dr Reddys S.r.l.,GlaxoSmithKline S.p.A.,Medac Pharma S.r.l.,Mylan Italia Srl"/>
    <x v="5"/>
    <x v="11"/>
    <x v="2"/>
    <x v="1"/>
    <m/>
  </r>
  <r>
    <x v="0"/>
    <x v="0"/>
    <x v="21"/>
    <x v="0"/>
    <x v="9"/>
    <x v="9"/>
    <x v="21"/>
    <x v="21"/>
    <x v="19"/>
    <x v="3"/>
    <m/>
    <s v="Teva Italia S.r.l.,Dr Reddys S.r.l.,GlaxoSmithKline S.p.A.,Medac Pharma S.r.l.,Mylan Italia Srl"/>
    <x v="5"/>
    <x v="11"/>
    <x v="3"/>
    <x v="26"/>
    <m/>
  </r>
  <r>
    <x v="0"/>
    <x v="0"/>
    <x v="22"/>
    <x v="0"/>
    <x v="0"/>
    <x v="0"/>
    <x v="22"/>
    <x v="22"/>
    <x v="20"/>
    <x v="0"/>
    <m/>
    <s v="Mylan Italia Srl,Dr Reddys S.r.l.,GlaxoSmithKline S.p.A.,Medac Pharma S.r.l.,Teva Italia S.r.l."/>
    <x v="3"/>
    <x v="12"/>
    <x v="6"/>
    <x v="27"/>
    <m/>
  </r>
  <r>
    <x v="0"/>
    <x v="0"/>
    <x v="22"/>
    <x v="0"/>
    <x v="0"/>
    <x v="0"/>
    <x v="22"/>
    <x v="22"/>
    <x v="20"/>
    <x v="0"/>
    <m/>
    <s v="Mylan Italia Srl,Dr Reddys S.r.l.,GlaxoSmithKline S.p.A.,Medac Pharma S.r.l.,Teva Italia S.r.l."/>
    <x v="3"/>
    <x v="12"/>
    <x v="5"/>
    <x v="28"/>
    <m/>
  </r>
  <r>
    <x v="0"/>
    <x v="0"/>
    <x v="22"/>
    <x v="0"/>
    <x v="0"/>
    <x v="0"/>
    <x v="22"/>
    <x v="22"/>
    <x v="20"/>
    <x v="0"/>
    <n v="6000"/>
    <s v="Mylan Italia Srl,Dr Reddys S.r.l.,GlaxoSmithKline S.p.A.,Medac Pharma S.r.l.,Teva Italia S.r.l."/>
    <x v="3"/>
    <x v="12"/>
    <x v="2"/>
    <x v="29"/>
    <m/>
  </r>
  <r>
    <x v="0"/>
    <x v="0"/>
    <x v="22"/>
    <x v="0"/>
    <x v="0"/>
    <x v="0"/>
    <x v="22"/>
    <x v="22"/>
    <x v="20"/>
    <x v="0"/>
    <m/>
    <s v="Mylan Italia Srl,Dr Reddys S.r.l.,GlaxoSmithKline S.p.A.,Medac Pharma S.r.l.,Teva Italia S.r.l."/>
    <x v="3"/>
    <x v="12"/>
    <x v="3"/>
    <x v="3"/>
    <m/>
  </r>
  <r>
    <x v="0"/>
    <x v="0"/>
    <x v="23"/>
    <x v="0"/>
    <x v="16"/>
    <x v="15"/>
    <x v="23"/>
    <x v="23"/>
    <x v="21"/>
    <x v="3"/>
    <m/>
    <s v="Accord Healthcare Italia S.r.l.,Dr Reddys S.r.l.,GlaxoSmithKline S.p.A.,Medac Pharma S.r.l.,Teva Italia S.r.l.,Zentiva Italia S.r.l."/>
    <x v="1"/>
    <x v="13"/>
    <x v="5"/>
    <x v="28"/>
    <m/>
  </r>
  <r>
    <x v="0"/>
    <x v="0"/>
    <x v="23"/>
    <x v="0"/>
    <x v="16"/>
    <x v="15"/>
    <x v="23"/>
    <x v="23"/>
    <x v="21"/>
    <x v="3"/>
    <m/>
    <s v="Accord Healthcare Italia S.r.l.,Dr Reddys S.r.l.,GlaxoSmithKline S.p.A.,Medac Pharma S.r.l.,Teva Italia S.r.l.,Zentiva Italia S.r.l."/>
    <x v="1"/>
    <x v="13"/>
    <x v="6"/>
    <x v="30"/>
    <m/>
  </r>
  <r>
    <x v="0"/>
    <x v="0"/>
    <x v="23"/>
    <x v="0"/>
    <x v="16"/>
    <x v="15"/>
    <x v="23"/>
    <x v="23"/>
    <x v="21"/>
    <x v="3"/>
    <n v="4080"/>
    <s v="Accord Healthcare Italia S.r.l.,Dr Reddys S.r.l.,GlaxoSmithKline S.p.A.,Medac Pharma S.r.l.,Teva Italia S.r.l.,Zentiva Italia S.r.l."/>
    <x v="1"/>
    <x v="13"/>
    <x v="2"/>
    <x v="29"/>
    <m/>
  </r>
  <r>
    <x v="0"/>
    <x v="0"/>
    <x v="23"/>
    <x v="0"/>
    <x v="16"/>
    <x v="15"/>
    <x v="23"/>
    <x v="23"/>
    <x v="21"/>
    <x v="3"/>
    <m/>
    <s v="Accord Healthcare Italia S.r.l.,Dr Reddys S.r.l.,GlaxoSmithKline S.p.A.,Medac Pharma S.r.l.,Teva Italia S.r.l.,Zentiva Italia S.r.l."/>
    <x v="1"/>
    <x v="13"/>
    <x v="7"/>
    <x v="31"/>
    <m/>
  </r>
  <r>
    <x v="0"/>
    <x v="0"/>
    <x v="23"/>
    <x v="0"/>
    <x v="16"/>
    <x v="15"/>
    <x v="23"/>
    <x v="23"/>
    <x v="21"/>
    <x v="3"/>
    <m/>
    <s v="Accord Healthcare Italia S.r.l.,Dr Reddys S.r.l.,GlaxoSmithKline S.p.A.,Medac Pharma S.r.l.,Teva Italia S.r.l.,Zentiva Italia S.r.l."/>
    <x v="1"/>
    <x v="13"/>
    <x v="3"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1CDC9-E08A-44F5-99E1-010D15C64992}" name="PivotTable2" cacheId="7840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T19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4">
        <item x="0"/>
        <item x="2"/>
        <item x="1"/>
        <item x="3"/>
        <item x="8"/>
        <item x="5"/>
        <item x="4"/>
        <item x="7"/>
        <item x="10"/>
        <item x="6"/>
        <item x="9"/>
        <item x="11"/>
        <item x="12"/>
        <item x="13"/>
        <item x="14"/>
        <item x="16"/>
        <item x="15"/>
        <item x="17"/>
        <item x="21"/>
        <item x="18"/>
        <item x="19"/>
        <item x="23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4"/>
        <item x="13"/>
        <item x="10"/>
        <item x="16"/>
        <item x="12"/>
        <item x="0"/>
        <item x="6"/>
        <item x="5"/>
        <item x="14"/>
        <item x="1"/>
        <item x="2"/>
        <item x="7"/>
        <item x="11"/>
        <item x="8"/>
        <item x="9"/>
        <item x="1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7"/>
        <item x="9"/>
        <item x="5"/>
        <item x="10"/>
        <item x="6"/>
        <item x="12"/>
        <item x="14"/>
        <item x="4"/>
        <item x="15"/>
        <item x="8"/>
        <item x="0"/>
        <item x="13"/>
        <item x="1"/>
        <item x="1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4">
        <item h="1" x="0"/>
        <item h="1" x="2"/>
        <item h="1" x="1"/>
        <item h="1" x="3"/>
        <item h="1" x="8"/>
        <item h="1" x="4"/>
        <item h="1" x="5"/>
        <item h="1" x="6"/>
        <item h="1" x="7"/>
        <item h="1" x="10"/>
        <item x="9"/>
        <item x="11"/>
        <item x="12"/>
        <item x="13"/>
        <item x="14"/>
        <item x="16"/>
        <item x="15"/>
        <item x="17"/>
        <item x="18"/>
        <item x="21"/>
        <item x="19"/>
        <item x="23"/>
        <item x="2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22">
        <item x="0"/>
        <item x="1"/>
        <item x="7"/>
        <item x="3"/>
        <item x="8"/>
        <item x="5"/>
        <item x="6"/>
        <item x="4"/>
        <item x="2"/>
        <item x="13"/>
        <item x="9"/>
        <item x="17"/>
        <item x="18"/>
        <item x="10"/>
        <item x="15"/>
        <item x="16"/>
        <item x="19"/>
        <item x="11"/>
        <item x="12"/>
        <item x="14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6">
        <item x="4"/>
        <item x="5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2"/>
        <item x="0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5">
        <item x="10"/>
        <item x="13"/>
        <item x="12"/>
        <item x="9"/>
        <item x="11"/>
        <item x="8"/>
        <item x="6"/>
        <item x="7"/>
        <item x="5"/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9">
        <item x="0"/>
        <item x="4"/>
        <item x="2"/>
        <item x="3"/>
        <item x="6"/>
        <item x="1"/>
        <item x="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34">
        <item x="27"/>
        <item x="28"/>
        <item x="23"/>
        <item x="30"/>
        <item x="20"/>
        <item x="21"/>
        <item x="11"/>
        <item x="12"/>
        <item x="29"/>
        <item x="25"/>
        <item x="13"/>
        <item x="18"/>
        <item x="31"/>
        <item x="15"/>
        <item x="16"/>
        <item x="14"/>
        <item x="19"/>
        <item x="7"/>
        <item x="8"/>
        <item x="9"/>
        <item x="24"/>
        <item x="4"/>
        <item x="5"/>
        <item x="1"/>
        <item x="2"/>
        <item x="10"/>
        <item x="17"/>
        <item x="22"/>
        <item x="32"/>
        <item x="6"/>
        <item x="26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5">
    <i>
      <x/>
      <x/>
      <x v="10"/>
      <x/>
      <x v="13"/>
      <x v="9"/>
      <x v="10"/>
      <x v="9"/>
      <x v="4"/>
      <x v="2"/>
      <x v="2"/>
      <x v="12"/>
    </i>
    <i r="2">
      <x v="11"/>
      <x/>
      <x v="13"/>
      <x v="9"/>
      <x v="11"/>
      <x v="11"/>
      <x v="4"/>
      <x/>
      <x/>
      <x v="11"/>
    </i>
    <i r="2">
      <x v="12"/>
      <x v="1"/>
      <x v="2"/>
      <x v="7"/>
      <x v="12"/>
      <x v="12"/>
      <x v="13"/>
      <x v="3"/>
      <x v="1"/>
      <x v="10"/>
    </i>
    <i r="2">
      <x v="13"/>
      <x v="1"/>
      <x v="12"/>
      <x v="3"/>
      <x v="13"/>
      <x v="13"/>
      <x v="17"/>
      <x v="5"/>
      <x v="4"/>
      <x v="9"/>
    </i>
    <i r="2">
      <x v="14"/>
      <x v="1"/>
      <x v="6"/>
      <x v="4"/>
      <x v="14"/>
      <x v="14"/>
      <x v="18"/>
      <x v="5"/>
      <x v="4"/>
      <x v="8"/>
    </i>
    <i r="2">
      <x v="15"/>
      <x v="1"/>
      <x v="4"/>
      <x v="13"/>
      <x v="15"/>
      <x v="16"/>
      <x v="19"/>
      <x v="5"/>
      <x v="3"/>
      <x v="7"/>
    </i>
    <i r="2">
      <x v="16"/>
      <x v="1"/>
      <x v="9"/>
      <x v="12"/>
      <x v="16"/>
      <x v="15"/>
      <x v="9"/>
      <x v="1"/>
      <x v="1"/>
      <x v="6"/>
    </i>
    <i r="2">
      <x v="17"/>
      <x v="1"/>
      <x v="1"/>
      <x v="5"/>
      <x v="17"/>
      <x v="17"/>
      <x v="14"/>
      <x v="3"/>
      <x v="5"/>
      <x v="5"/>
    </i>
    <i r="2">
      <x v="18"/>
      <x v="1"/>
      <x v="14"/>
      <x v="1"/>
      <x v="19"/>
      <x v="21"/>
      <x v="16"/>
      <x v="3"/>
      <x v="5"/>
      <x v="4"/>
    </i>
    <i r="2">
      <x v="19"/>
      <x v="1"/>
      <x v="8"/>
      <x v="11"/>
      <x v="18"/>
      <x v="18"/>
      <x v="15"/>
      <x v="3"/>
      <x v="5"/>
      <x v="5"/>
    </i>
    <i r="2">
      <x v="20"/>
      <x v="1"/>
      <x v="16"/>
      <x v="14"/>
      <x v="20"/>
      <x v="19"/>
      <x v="11"/>
      <x v="2"/>
      <x v="1"/>
      <x v="3"/>
    </i>
    <i r="2">
      <x v="21"/>
      <x v="1"/>
      <x v="3"/>
      <x v="8"/>
      <x v="21"/>
      <x v="23"/>
      <x v="21"/>
      <x v="3"/>
      <x/>
      <x v="1"/>
    </i>
    <i r="2">
      <x v="22"/>
      <x v="2"/>
      <x v="15"/>
      <x v="6"/>
      <x v="23"/>
      <x v="20"/>
      <x v="12"/>
      <x v="2"/>
      <x v="4"/>
      <x/>
    </i>
    <i r="2">
      <x v="23"/>
      <x v="1"/>
      <x v="5"/>
      <x v="10"/>
      <x v="22"/>
      <x v="22"/>
      <x v="20"/>
      <x v="2"/>
      <x v="4"/>
      <x v="2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Loser prices" fld="15" baseField="0" baseItem="0"/>
  </dataFields>
  <formats count="26">
    <format dxfId="0">
      <pivotArea field="0" type="button" dataOnly="0" labelOnly="1" outline="0" axis="axisRow" fieldPosition="0"/>
    </format>
    <format dxfId="1">
      <pivotArea field="1" type="button" dataOnly="0" labelOnly="1" outline="0" axis="axisRow" fieldPosition="1"/>
    </format>
    <format dxfId="2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4">
      <pivotArea field="4" type="button" dataOnly="0" labelOnly="1" outline="0" axis="axisRow" fieldPosition="4"/>
    </format>
    <format dxfId="5">
      <pivotArea field="5" type="button" dataOnly="0" labelOnly="1" outline="0" axis="axisRow" fieldPosition="5"/>
    </format>
    <format dxfId="6">
      <pivotArea field="6" type="button" dataOnly="0" labelOnly="1" outline="0" axis="axisRow" fieldPosition="6"/>
    </format>
    <format dxfId="7">
      <pivotArea field="7" type="button" dataOnly="0" labelOnly="1" outline="0" axis="axisRow" fieldPosition="7"/>
    </format>
    <format dxfId="8">
      <pivotArea field="8" type="button" dataOnly="0" labelOnly="1" outline="0" axis="axisRow" fieldPosition="8"/>
    </format>
    <format dxfId="9">
      <pivotArea field="9" type="button" dataOnly="0" labelOnly="1" outline="0" axis="axisRow" fieldPosition="9"/>
    </format>
    <format dxfId="10">
      <pivotArea field="12" type="button" dataOnly="0" labelOnly="1" outline="0" axis="axisRow" fieldPosition="10"/>
    </format>
    <format dxfId="11">
      <pivotArea field="13" type="button" dataOnly="0" labelOnly="1" outline="0" axis="axisRow" fieldPosition="11"/>
    </format>
    <format dxfId="12">
      <pivotArea dataOnly="0" labelOnly="1" outline="0" fieldPosition="0">
        <references count="1">
          <reference field="14" count="0"/>
        </references>
      </pivotArea>
    </format>
    <format dxfId="13">
      <pivotArea field="0" type="button" dataOnly="0" labelOnly="1" outline="0" axis="axisRow" fieldPosition="0"/>
    </format>
    <format dxfId="14">
      <pivotArea field="1" type="button" dataOnly="0" labelOnly="1" outline="0" axis="axisRow" fieldPosition="1"/>
    </format>
    <format dxfId="15">
      <pivotArea field="2" type="button" dataOnly="0" labelOnly="1" outline="0" axis="axisRow" fieldPosition="2"/>
    </format>
    <format dxfId="16">
      <pivotArea field="3" type="button" dataOnly="0" labelOnly="1" outline="0" axis="axisRow" fieldPosition="3"/>
    </format>
    <format dxfId="17">
      <pivotArea field="4" type="button" dataOnly="0" labelOnly="1" outline="0" axis="axisRow" fieldPosition="4"/>
    </format>
    <format dxfId="18">
      <pivotArea field="5" type="button" dataOnly="0" labelOnly="1" outline="0" axis="axisRow" fieldPosition="5"/>
    </format>
    <format dxfId="19">
      <pivotArea field="6" type="button" dataOnly="0" labelOnly="1" outline="0" axis="axisRow" fieldPosition="6"/>
    </format>
    <format dxfId="20">
      <pivotArea field="7" type="button" dataOnly="0" labelOnly="1" outline="0" axis="axisRow" fieldPosition="7"/>
    </format>
    <format dxfId="21">
      <pivotArea field="8" type="button" dataOnly="0" labelOnly="1" outline="0" axis="axisRow" fieldPosition="8"/>
    </format>
    <format dxfId="22">
      <pivotArea field="9" type="button" dataOnly="0" labelOnly="1" outline="0" axis="axisRow" fieldPosition="9"/>
    </format>
    <format dxfId="23">
      <pivotArea field="12" type="button" dataOnly="0" labelOnly="1" outline="0" axis="axisRow" fieldPosition="10"/>
    </format>
    <format dxfId="24">
      <pivotArea field="13" type="button" dataOnly="0" labelOnly="1" outline="0" axis="axisRow" fieldPosition="11"/>
    </format>
    <format dxfId="25">
      <pivotArea dataOnly="0" labelOnly="1" outline="0" fieldPosition="0">
        <references count="1">
          <reference field="1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E8893-F2CA-40FD-B9F5-C8A619021DA9}" name="PivotTable1" cacheId="78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17">
    <pivotField showAll="0"/>
    <pivotField showAll="0"/>
    <pivotField axis="axisRow" numFmtId="1" showAll="0">
      <items count="25">
        <item x="0"/>
        <item x="2"/>
        <item x="1"/>
        <item x="3"/>
        <item x="8"/>
        <item x="5"/>
        <item x="4"/>
        <item x="7"/>
        <item x="10"/>
        <item x="6"/>
        <item x="9"/>
        <item x="11"/>
        <item x="12"/>
        <item x="13"/>
        <item x="14"/>
        <item x="16"/>
        <item x="15"/>
        <item x="17"/>
        <item x="21"/>
        <item x="18"/>
        <item x="19"/>
        <item x="23"/>
        <item x="20"/>
        <item x="22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nnual Q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FB67-A397-4B39-9EE2-F106B6E7318E}">
  <dimension ref="A3:AI31"/>
  <sheetViews>
    <sheetView showGridLines="0" tabSelected="1" zoomScale="90" zoomScaleNormal="90" workbookViewId="0">
      <pane xSplit="7" ySplit="3" topLeftCell="H4" activePane="bottomRight" state="frozen"/>
      <selection pane="bottomRight" activeCell="H4" sqref="H4"/>
      <selection pane="bottomLeft" activeCell="A4" sqref="A4"/>
      <selection pane="topRight" activeCell="H1" sqref="H1"/>
    </sheetView>
  </sheetViews>
  <sheetFormatPr defaultRowHeight="15" outlineLevelCol="1"/>
  <cols>
    <col min="1" max="1" width="19.7109375" bestFit="1" customWidth="1"/>
    <col min="2" max="2" width="6.5703125" bestFit="1" customWidth="1"/>
    <col min="3" max="3" width="9.28515625" bestFit="1" customWidth="1"/>
    <col min="4" max="4" width="15.28515625" hidden="1" customWidth="1" outlineLevel="1"/>
    <col min="5" max="5" width="21.85546875" hidden="1" customWidth="1" outlineLevel="1"/>
    <col min="6" max="6" width="19.140625" hidden="1" customWidth="1" outlineLevel="1"/>
    <col min="7" max="7" width="14.28515625" bestFit="1" customWidth="1" collapsed="1"/>
    <col min="8" max="8" width="14.5703125" bestFit="1" customWidth="1"/>
    <col min="9" max="9" width="17" bestFit="1" customWidth="1"/>
    <col min="10" max="10" width="11.28515625" bestFit="1" customWidth="1"/>
    <col min="11" max="11" width="11.28515625" customWidth="1"/>
    <col min="12" max="12" width="21.7109375" bestFit="1" customWidth="1"/>
    <col min="14" max="20" width="15.7109375" customWidth="1"/>
    <col min="21" max="21" width="10.7109375" customWidth="1"/>
    <col min="22" max="22" width="12.7109375" customWidth="1"/>
    <col min="23" max="24" width="12.85546875" customWidth="1"/>
    <col min="25" max="25" width="14" customWidth="1"/>
    <col min="26" max="30" width="15.7109375" customWidth="1"/>
    <col min="31" max="31" width="12.7109375" customWidth="1"/>
    <col min="32" max="33" width="15.7109375" customWidth="1"/>
    <col min="35" max="35" width="24.85546875" bestFit="1" customWidth="1"/>
  </cols>
  <sheetData>
    <row r="3" spans="1:35" ht="60">
      <c r="A3" s="30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23" t="s">
        <v>10</v>
      </c>
      <c r="L3" s="30" t="s">
        <v>11</v>
      </c>
      <c r="M3" s="30" t="s">
        <v>12</v>
      </c>
      <c r="N3" s="24" t="s">
        <v>13</v>
      </c>
      <c r="O3" s="30" t="s">
        <v>14</v>
      </c>
      <c r="P3" s="25" t="s">
        <v>15</v>
      </c>
      <c r="Q3" s="30" t="s">
        <v>16</v>
      </c>
      <c r="R3" s="30" t="s">
        <v>17</v>
      </c>
      <c r="S3" s="30" t="s">
        <v>18</v>
      </c>
      <c r="T3" s="30" t="s">
        <v>19</v>
      </c>
      <c r="U3" s="26" t="s">
        <v>20</v>
      </c>
      <c r="V3" s="27" t="s">
        <v>21</v>
      </c>
      <c r="W3" s="27" t="s">
        <v>22</v>
      </c>
      <c r="X3" s="27" t="s">
        <v>23</v>
      </c>
      <c r="Y3" s="27" t="s">
        <v>24</v>
      </c>
      <c r="Z3" s="28" t="s">
        <v>25</v>
      </c>
      <c r="AA3" s="28" t="s">
        <v>26</v>
      </c>
      <c r="AB3" s="28" t="s">
        <v>27</v>
      </c>
      <c r="AC3" s="28" t="s">
        <v>28</v>
      </c>
      <c r="AD3" s="28" t="s">
        <v>29</v>
      </c>
      <c r="AE3" s="27" t="s">
        <v>30</v>
      </c>
      <c r="AF3" s="27" t="s">
        <v>31</v>
      </c>
      <c r="AG3" s="27" t="s">
        <v>32</v>
      </c>
      <c r="AH3" s="27" t="s">
        <v>33</v>
      </c>
      <c r="AI3" s="29" t="s">
        <v>34</v>
      </c>
    </row>
    <row r="4" spans="1:35">
      <c r="A4" s="31" t="s">
        <v>35</v>
      </c>
      <c r="B4" s="31" t="s">
        <v>36</v>
      </c>
      <c r="C4" s="32">
        <v>82514</v>
      </c>
      <c r="D4" s="31" t="s">
        <v>37</v>
      </c>
      <c r="E4" s="31" t="s">
        <v>38</v>
      </c>
      <c r="F4" s="31" t="s">
        <v>39</v>
      </c>
      <c r="G4" s="33">
        <v>43931</v>
      </c>
      <c r="H4" s="33">
        <v>43950</v>
      </c>
      <c r="I4" s="33">
        <v>44834</v>
      </c>
      <c r="J4" s="32">
        <v>24</v>
      </c>
      <c r="K4" s="34">
        <v>10690</v>
      </c>
      <c r="L4" s="35" t="s">
        <v>13</v>
      </c>
      <c r="M4" s="36">
        <v>71.447999999999993</v>
      </c>
      <c r="N4" s="36">
        <f>M4</f>
        <v>71.447999999999993</v>
      </c>
      <c r="O4" s="36"/>
      <c r="P4" s="36"/>
      <c r="Q4" s="36"/>
      <c r="R4" s="36"/>
      <c r="S4" s="36"/>
      <c r="T4" s="36"/>
      <c r="U4" s="35">
        <v>0</v>
      </c>
      <c r="V4" s="35">
        <f>COUNT(N4:T4)</f>
        <v>1</v>
      </c>
      <c r="W4" s="35">
        <v>0</v>
      </c>
      <c r="X4" s="40"/>
      <c r="Y4" s="36">
        <f>IF(AND(L4=$P$3,V4=1),P4,MIN(N4,O4,Q4,R4,S4,T4))</f>
        <v>71.447999999999993</v>
      </c>
      <c r="Z4" s="37">
        <f>$M$4</f>
        <v>71.447999999999993</v>
      </c>
      <c r="AA4" s="38">
        <f>Y4/Z4</f>
        <v>1</v>
      </c>
      <c r="AB4" s="38">
        <f>M4/Z4</f>
        <v>1</v>
      </c>
      <c r="AC4" s="37">
        <f>M4</f>
        <v>71.447999999999993</v>
      </c>
      <c r="AD4" s="38">
        <f>AC4/Z4</f>
        <v>1</v>
      </c>
      <c r="AE4" s="39">
        <f>K4/12*J4</f>
        <v>21380</v>
      </c>
      <c r="AF4" s="40">
        <f>K4*M4</f>
        <v>763779.11999999988</v>
      </c>
      <c r="AG4" s="40">
        <v>93145.666666666672</v>
      </c>
      <c r="AH4" s="38">
        <f>IF(J4&lt;12,J4/12*K4/AG4,K4/AG4)</f>
        <v>0.11476647688029859</v>
      </c>
      <c r="AI4" s="31" t="s">
        <v>40</v>
      </c>
    </row>
    <row r="5" spans="1:35">
      <c r="A5" s="31" t="s">
        <v>35</v>
      </c>
      <c r="B5" s="31" t="s">
        <v>36</v>
      </c>
      <c r="C5" s="32">
        <v>87656</v>
      </c>
      <c r="D5" s="31" t="s">
        <v>37</v>
      </c>
      <c r="E5" s="31" t="s">
        <v>38</v>
      </c>
      <c r="F5" s="31" t="s">
        <v>39</v>
      </c>
      <c r="G5" s="33">
        <v>44130</v>
      </c>
      <c r="H5" s="33">
        <v>44140</v>
      </c>
      <c r="I5" s="33">
        <v>44834</v>
      </c>
      <c r="J5" s="32">
        <v>17</v>
      </c>
      <c r="K5" s="34">
        <v>8471</v>
      </c>
      <c r="L5" s="35" t="s">
        <v>14</v>
      </c>
      <c r="M5" s="36">
        <v>19.85698</v>
      </c>
      <c r="N5" s="36">
        <v>71.447999999999993</v>
      </c>
      <c r="O5" s="36">
        <f>M5</f>
        <v>19.85698</v>
      </c>
      <c r="P5" s="36">
        <v>23.791730000000001</v>
      </c>
      <c r="Q5" s="36">
        <v>20</v>
      </c>
      <c r="R5" s="36"/>
      <c r="S5" s="36"/>
      <c r="T5" s="36"/>
      <c r="U5" s="35">
        <v>1</v>
      </c>
      <c r="V5" s="35">
        <f t="shared" ref="V5:V17" si="0">COUNT(N5:T5)</f>
        <v>4</v>
      </c>
      <c r="W5" s="35">
        <v>3</v>
      </c>
      <c r="X5" s="40">
        <f>(G5-$G$5)/30</f>
        <v>0</v>
      </c>
      <c r="Y5" s="36">
        <f t="shared" ref="Y5:Y17" si="1">IF(AND(L5=$P$3,V5=1),P5,MIN(N5,O5,Q5,R5,S5,T5))</f>
        <v>19.85698</v>
      </c>
      <c r="Z5" s="37">
        <f t="shared" ref="Z5:Z17" si="2">$M$4</f>
        <v>71.447999999999993</v>
      </c>
      <c r="AA5" s="38">
        <f t="shared" ref="AA5:AA17" si="3">Y5/Z5</f>
        <v>0.27792212518195053</v>
      </c>
      <c r="AB5" s="38">
        <f t="shared" ref="AB5:AB17" si="4">M5/Z5</f>
        <v>0.27792212518195053</v>
      </c>
      <c r="AC5" s="37">
        <f>M4</f>
        <v>71.447999999999993</v>
      </c>
      <c r="AD5" s="38">
        <f t="shared" ref="AD5:AD17" si="5">AC5/Z5</f>
        <v>1</v>
      </c>
      <c r="AE5" s="39">
        <f t="shared" ref="AE5:AE17" si="6">K5/12*J5</f>
        <v>12000.583333333332</v>
      </c>
      <c r="AF5" s="40">
        <f t="shared" ref="AF5:AF17" si="7">K5*M5</f>
        <v>168208.47758000001</v>
      </c>
      <c r="AG5" s="40">
        <v>93145.666666666672</v>
      </c>
      <c r="AH5" s="38">
        <f t="shared" ref="AH5:AH17" si="8">IF(J5&lt;12,J5/12*K5/AG5,K5/AG5)</f>
        <v>9.0943575832835299E-2</v>
      </c>
      <c r="AI5" s="31"/>
    </row>
    <row r="6" spans="1:35">
      <c r="A6" s="31" t="s">
        <v>35</v>
      </c>
      <c r="B6" s="31" t="s">
        <v>36</v>
      </c>
      <c r="C6" s="32">
        <v>88094</v>
      </c>
      <c r="D6" s="31" t="s">
        <v>41</v>
      </c>
      <c r="E6" s="31" t="s">
        <v>42</v>
      </c>
      <c r="F6" s="31" t="s">
        <v>43</v>
      </c>
      <c r="G6" s="33">
        <v>44151</v>
      </c>
      <c r="H6" s="33">
        <v>44161</v>
      </c>
      <c r="I6" s="33">
        <v>45437</v>
      </c>
      <c r="J6" s="32">
        <v>36</v>
      </c>
      <c r="K6" s="34">
        <v>25334</v>
      </c>
      <c r="L6" s="35" t="s">
        <v>15</v>
      </c>
      <c r="M6" s="36">
        <v>9.8121200000000002</v>
      </c>
      <c r="N6" s="36">
        <v>52.325670000000002</v>
      </c>
      <c r="O6" s="36">
        <v>16.98987</v>
      </c>
      <c r="P6" s="36">
        <f>M6</f>
        <v>9.8121200000000002</v>
      </c>
      <c r="Q6" s="36">
        <v>13.93</v>
      </c>
      <c r="R6" s="36"/>
      <c r="S6" s="36"/>
      <c r="T6" s="36"/>
      <c r="U6" s="35">
        <v>2</v>
      </c>
      <c r="V6" s="35">
        <f t="shared" si="0"/>
        <v>4</v>
      </c>
      <c r="W6" s="35">
        <v>3</v>
      </c>
      <c r="X6" s="40">
        <f t="shared" ref="X6:X17" si="9">(G6-$G$5)/30</f>
        <v>0.7</v>
      </c>
      <c r="Y6" s="36">
        <f t="shared" si="1"/>
        <v>13.93</v>
      </c>
      <c r="Z6" s="37">
        <f t="shared" si="2"/>
        <v>71.447999999999993</v>
      </c>
      <c r="AA6" s="38">
        <f t="shared" si="3"/>
        <v>0.19496696898443625</v>
      </c>
      <c r="AB6" s="38">
        <f t="shared" si="4"/>
        <v>0.1373323256074348</v>
      </c>
      <c r="AC6" s="37">
        <f>M5</f>
        <v>19.85698</v>
      </c>
      <c r="AD6" s="38">
        <f t="shared" si="5"/>
        <v>0.27792212518195053</v>
      </c>
      <c r="AE6" s="39">
        <f t="shared" si="6"/>
        <v>76002</v>
      </c>
      <c r="AF6" s="40">
        <f t="shared" si="7"/>
        <v>248580.24807999999</v>
      </c>
      <c r="AG6" s="40">
        <v>93145.666666666672</v>
      </c>
      <c r="AH6" s="38">
        <f t="shared" si="8"/>
        <v>0.27198259357207527</v>
      </c>
      <c r="AI6" s="35"/>
    </row>
    <row r="7" spans="1:35">
      <c r="A7" s="31" t="s">
        <v>35</v>
      </c>
      <c r="B7" s="31" t="s">
        <v>36</v>
      </c>
      <c r="C7" s="32">
        <v>88409</v>
      </c>
      <c r="D7" s="31" t="s">
        <v>41</v>
      </c>
      <c r="E7" s="31" t="s">
        <v>44</v>
      </c>
      <c r="F7" s="31" t="s">
        <v>45</v>
      </c>
      <c r="G7" s="33">
        <v>44166</v>
      </c>
      <c r="H7" s="33">
        <v>44229</v>
      </c>
      <c r="I7" s="33">
        <v>45690</v>
      </c>
      <c r="J7" s="32">
        <v>48</v>
      </c>
      <c r="K7" s="34">
        <v>36330</v>
      </c>
      <c r="L7" s="35" t="s">
        <v>16</v>
      </c>
      <c r="M7" s="36">
        <v>6.79</v>
      </c>
      <c r="N7" s="36"/>
      <c r="O7" s="36"/>
      <c r="P7" s="36"/>
      <c r="Q7" s="36">
        <f>M7</f>
        <v>6.79</v>
      </c>
      <c r="R7" s="36"/>
      <c r="S7" s="36"/>
      <c r="T7" s="36"/>
      <c r="U7" s="35">
        <v>3</v>
      </c>
      <c r="V7" s="35">
        <f t="shared" si="0"/>
        <v>1</v>
      </c>
      <c r="W7" s="35">
        <v>3</v>
      </c>
      <c r="X7" s="40">
        <f t="shared" si="9"/>
        <v>1.2</v>
      </c>
      <c r="Y7" s="36">
        <f t="shared" si="1"/>
        <v>6.79</v>
      </c>
      <c r="Z7" s="37">
        <f t="shared" si="2"/>
        <v>71.447999999999993</v>
      </c>
      <c r="AA7" s="38">
        <f t="shared" si="3"/>
        <v>9.5034150711006612E-2</v>
      </c>
      <c r="AB7" s="38">
        <f t="shared" si="4"/>
        <v>9.5034150711006612E-2</v>
      </c>
      <c r="AC7" s="37">
        <f t="shared" ref="AC7:AC17" si="10">M6</f>
        <v>9.8121200000000002</v>
      </c>
      <c r="AD7" s="38">
        <f t="shared" si="5"/>
        <v>0.1373323256074348</v>
      </c>
      <c r="AE7" s="39">
        <f t="shared" si="6"/>
        <v>145320</v>
      </c>
      <c r="AF7" s="40">
        <f t="shared" si="7"/>
        <v>246680.7</v>
      </c>
      <c r="AG7" s="40">
        <v>93145.666666666672</v>
      </c>
      <c r="AH7" s="38">
        <f t="shared" si="8"/>
        <v>0.39003424743323178</v>
      </c>
      <c r="AI7" s="35"/>
    </row>
    <row r="8" spans="1:35">
      <c r="A8" s="31" t="s">
        <v>35</v>
      </c>
      <c r="B8" s="31" t="s">
        <v>36</v>
      </c>
      <c r="C8" s="32">
        <v>90198</v>
      </c>
      <c r="D8" s="31" t="s">
        <v>41</v>
      </c>
      <c r="E8" s="31" t="s">
        <v>46</v>
      </c>
      <c r="F8" s="31" t="s">
        <v>47</v>
      </c>
      <c r="G8" s="33">
        <v>44246</v>
      </c>
      <c r="H8" s="33">
        <v>44305</v>
      </c>
      <c r="I8" s="33">
        <v>45766</v>
      </c>
      <c r="J8" s="32">
        <v>48</v>
      </c>
      <c r="K8" s="34">
        <v>5850</v>
      </c>
      <c r="L8" s="35" t="s">
        <v>16</v>
      </c>
      <c r="M8" s="36">
        <v>5.85</v>
      </c>
      <c r="N8" s="36">
        <v>34.58</v>
      </c>
      <c r="O8" s="36">
        <v>5.9</v>
      </c>
      <c r="P8" s="36"/>
      <c r="Q8" s="36">
        <f>M8</f>
        <v>5.85</v>
      </c>
      <c r="R8" s="36">
        <v>9.8000000000000007</v>
      </c>
      <c r="S8" s="36">
        <v>6.0876000000000001</v>
      </c>
      <c r="T8" s="36"/>
      <c r="U8" s="35">
        <v>4</v>
      </c>
      <c r="V8" s="35">
        <f t="shared" si="0"/>
        <v>5</v>
      </c>
      <c r="W8" s="35">
        <v>5</v>
      </c>
      <c r="X8" s="40">
        <f t="shared" si="9"/>
        <v>3.8666666666666667</v>
      </c>
      <c r="Y8" s="36">
        <f t="shared" si="1"/>
        <v>5.85</v>
      </c>
      <c r="Z8" s="37">
        <f t="shared" si="2"/>
        <v>71.447999999999993</v>
      </c>
      <c r="AA8" s="38">
        <f t="shared" si="3"/>
        <v>8.1877729257641918E-2</v>
      </c>
      <c r="AB8" s="38">
        <f t="shared" si="4"/>
        <v>8.1877729257641918E-2</v>
      </c>
      <c r="AC8" s="37">
        <f t="shared" si="10"/>
        <v>6.79</v>
      </c>
      <c r="AD8" s="38">
        <f t="shared" si="5"/>
        <v>9.5034150711006612E-2</v>
      </c>
      <c r="AE8" s="39">
        <f t="shared" si="6"/>
        <v>23400</v>
      </c>
      <c r="AF8" s="40">
        <f t="shared" si="7"/>
        <v>34222.5</v>
      </c>
      <c r="AG8" s="40">
        <v>93145.666666666672</v>
      </c>
      <c r="AH8" s="38">
        <f t="shared" si="8"/>
        <v>6.2804854045813541E-2</v>
      </c>
      <c r="AI8" s="35"/>
    </row>
    <row r="9" spans="1:35">
      <c r="A9" s="31" t="s">
        <v>35</v>
      </c>
      <c r="B9" s="31" t="s">
        <v>36</v>
      </c>
      <c r="C9" s="32">
        <v>91121</v>
      </c>
      <c r="D9" s="31" t="s">
        <v>41</v>
      </c>
      <c r="E9" s="31" t="s">
        <v>48</v>
      </c>
      <c r="F9" s="31" t="s">
        <v>49</v>
      </c>
      <c r="G9" s="33">
        <v>44278</v>
      </c>
      <c r="H9" s="33">
        <v>44336</v>
      </c>
      <c r="I9" s="33">
        <v>45796</v>
      </c>
      <c r="J9" s="32">
        <v>48</v>
      </c>
      <c r="K9" s="34">
        <v>12060</v>
      </c>
      <c r="L9" s="35" t="s">
        <v>17</v>
      </c>
      <c r="M9" s="36">
        <v>2.8770799999999999</v>
      </c>
      <c r="N9" s="36">
        <v>34.587310000000002</v>
      </c>
      <c r="O9" s="36"/>
      <c r="P9" s="36"/>
      <c r="Q9" s="36">
        <v>4.2012499999999999</v>
      </c>
      <c r="R9" s="36">
        <f>M9</f>
        <v>2.8770799999999999</v>
      </c>
      <c r="S9" s="36">
        <v>5.2449700000000004</v>
      </c>
      <c r="T9" s="36"/>
      <c r="U9" s="35">
        <v>5</v>
      </c>
      <c r="V9" s="35">
        <f t="shared" si="0"/>
        <v>4</v>
      </c>
      <c r="W9" s="35">
        <v>5</v>
      </c>
      <c r="X9" s="40">
        <f t="shared" si="9"/>
        <v>4.9333333333333336</v>
      </c>
      <c r="Y9" s="36">
        <f t="shared" si="1"/>
        <v>2.8770799999999999</v>
      </c>
      <c r="Z9" s="37">
        <f t="shared" si="2"/>
        <v>71.447999999999993</v>
      </c>
      <c r="AA9" s="38">
        <f t="shared" si="3"/>
        <v>4.0268167058560074E-2</v>
      </c>
      <c r="AB9" s="38">
        <f t="shared" si="4"/>
        <v>4.0268167058560074E-2</v>
      </c>
      <c r="AC9" s="37">
        <f t="shared" si="10"/>
        <v>5.85</v>
      </c>
      <c r="AD9" s="38">
        <f t="shared" si="5"/>
        <v>8.1877729257641918E-2</v>
      </c>
      <c r="AE9" s="39">
        <f t="shared" si="6"/>
        <v>48240</v>
      </c>
      <c r="AF9" s="40">
        <f t="shared" si="7"/>
        <v>34697.584799999997</v>
      </c>
      <c r="AG9" s="40">
        <v>93145.666666666672</v>
      </c>
      <c r="AH9" s="38">
        <f t="shared" si="8"/>
        <v>0.12947462218675407</v>
      </c>
      <c r="AI9" s="35"/>
    </row>
    <row r="10" spans="1:35">
      <c r="A10" s="31" t="s">
        <v>35</v>
      </c>
      <c r="B10" s="31" t="s">
        <v>36</v>
      </c>
      <c r="C10" s="32">
        <v>91896</v>
      </c>
      <c r="D10" s="31" t="s">
        <v>41</v>
      </c>
      <c r="E10" s="31" t="s">
        <v>50</v>
      </c>
      <c r="F10" s="31" t="s">
        <v>51</v>
      </c>
      <c r="G10" s="33">
        <v>44294</v>
      </c>
      <c r="H10" s="33">
        <v>44320</v>
      </c>
      <c r="I10" s="33">
        <v>44988</v>
      </c>
      <c r="J10" s="32">
        <v>22</v>
      </c>
      <c r="K10" s="34">
        <v>16848</v>
      </c>
      <c r="L10" s="35" t="s">
        <v>15</v>
      </c>
      <c r="M10" s="36">
        <v>2.41221</v>
      </c>
      <c r="N10" s="36">
        <v>34.58</v>
      </c>
      <c r="O10" s="36">
        <v>5.42</v>
      </c>
      <c r="P10" s="36">
        <f>M10</f>
        <v>2.41221</v>
      </c>
      <c r="Q10" s="36">
        <v>2.7</v>
      </c>
      <c r="R10" s="36">
        <v>2.48</v>
      </c>
      <c r="S10" s="36">
        <v>2.44</v>
      </c>
      <c r="T10" s="36"/>
      <c r="U10" s="35">
        <v>6</v>
      </c>
      <c r="V10" s="35">
        <f t="shared" si="0"/>
        <v>6</v>
      </c>
      <c r="W10" s="35">
        <v>5</v>
      </c>
      <c r="X10" s="40">
        <f t="shared" si="9"/>
        <v>5.4666666666666668</v>
      </c>
      <c r="Y10" s="36">
        <f t="shared" si="1"/>
        <v>2.44</v>
      </c>
      <c r="Z10" s="37">
        <f t="shared" si="2"/>
        <v>71.447999999999993</v>
      </c>
      <c r="AA10" s="38">
        <f t="shared" si="3"/>
        <v>3.4150711006606209E-2</v>
      </c>
      <c r="AB10" s="38">
        <f t="shared" si="4"/>
        <v>3.3761756802149816E-2</v>
      </c>
      <c r="AC10" s="37">
        <f t="shared" si="10"/>
        <v>2.8770799999999999</v>
      </c>
      <c r="AD10" s="38">
        <f t="shared" si="5"/>
        <v>4.0268167058560074E-2</v>
      </c>
      <c r="AE10" s="39">
        <f t="shared" si="6"/>
        <v>30888</v>
      </c>
      <c r="AF10" s="40">
        <f t="shared" si="7"/>
        <v>40640.914080000002</v>
      </c>
      <c r="AG10" s="40">
        <v>93145.666666666672</v>
      </c>
      <c r="AH10" s="38">
        <f t="shared" si="8"/>
        <v>0.18087797965194299</v>
      </c>
      <c r="AI10" s="35"/>
    </row>
    <row r="11" spans="1:35">
      <c r="A11" s="31" t="s">
        <v>35</v>
      </c>
      <c r="B11" s="31" t="s">
        <v>36</v>
      </c>
      <c r="C11" s="32">
        <v>92526</v>
      </c>
      <c r="D11" s="31" t="s">
        <v>41</v>
      </c>
      <c r="E11" s="31" t="s">
        <v>52</v>
      </c>
      <c r="F11" s="31" t="s">
        <v>53</v>
      </c>
      <c r="G11" s="33">
        <v>44337</v>
      </c>
      <c r="H11" s="33">
        <v>44392</v>
      </c>
      <c r="I11" s="33">
        <v>45487</v>
      </c>
      <c r="J11" s="32">
        <v>36</v>
      </c>
      <c r="K11" s="34">
        <v>4033</v>
      </c>
      <c r="L11" s="35" t="s">
        <v>18</v>
      </c>
      <c r="M11" s="36">
        <v>2.16</v>
      </c>
      <c r="N11" s="36">
        <v>71.447999999999993</v>
      </c>
      <c r="O11" s="36">
        <v>5.68</v>
      </c>
      <c r="P11" s="36">
        <v>20</v>
      </c>
      <c r="Q11" s="36"/>
      <c r="R11" s="36">
        <v>2.78</v>
      </c>
      <c r="S11" s="36">
        <f>M11</f>
        <v>2.16</v>
      </c>
      <c r="T11" s="36"/>
      <c r="U11" s="35">
        <v>7</v>
      </c>
      <c r="V11" s="35">
        <f t="shared" si="0"/>
        <v>5</v>
      </c>
      <c r="W11" s="35">
        <v>5</v>
      </c>
      <c r="X11" s="40">
        <f t="shared" si="9"/>
        <v>6.9</v>
      </c>
      <c r="Y11" s="36">
        <f t="shared" si="1"/>
        <v>2.16</v>
      </c>
      <c r="Z11" s="37">
        <f t="shared" si="2"/>
        <v>71.447999999999993</v>
      </c>
      <c r="AA11" s="38">
        <f t="shared" si="3"/>
        <v>3.0231776956667792E-2</v>
      </c>
      <c r="AB11" s="38">
        <f t="shared" si="4"/>
        <v>3.0231776956667792E-2</v>
      </c>
      <c r="AC11" s="37">
        <f t="shared" si="10"/>
        <v>2.41221</v>
      </c>
      <c r="AD11" s="38">
        <f t="shared" si="5"/>
        <v>3.3761756802149816E-2</v>
      </c>
      <c r="AE11" s="39">
        <f t="shared" si="6"/>
        <v>12099</v>
      </c>
      <c r="AF11" s="40">
        <f t="shared" si="7"/>
        <v>8711.2800000000007</v>
      </c>
      <c r="AG11" s="40">
        <v>93145.666666666672</v>
      </c>
      <c r="AH11" s="38">
        <f t="shared" si="8"/>
        <v>4.3297773737908718E-2</v>
      </c>
      <c r="AI11" s="35"/>
    </row>
    <row r="12" spans="1:35">
      <c r="A12" s="31" t="s">
        <v>35</v>
      </c>
      <c r="B12" s="31" t="s">
        <v>36</v>
      </c>
      <c r="C12" s="32">
        <v>93222</v>
      </c>
      <c r="D12" s="31" t="s">
        <v>41</v>
      </c>
      <c r="E12" s="31" t="s">
        <v>54</v>
      </c>
      <c r="F12" s="31" t="s">
        <v>55</v>
      </c>
      <c r="G12" s="33">
        <v>44347</v>
      </c>
      <c r="H12" s="33">
        <v>44398</v>
      </c>
      <c r="I12" s="33">
        <v>45494</v>
      </c>
      <c r="J12" s="32">
        <v>36</v>
      </c>
      <c r="K12" s="34">
        <v>15090</v>
      </c>
      <c r="L12" s="35" t="s">
        <v>18</v>
      </c>
      <c r="M12" s="36">
        <v>2.16</v>
      </c>
      <c r="N12" s="36">
        <v>36.953330000000001</v>
      </c>
      <c r="O12" s="36">
        <v>2.2000000000000002</v>
      </c>
      <c r="P12" s="36">
        <v>20</v>
      </c>
      <c r="Q12" s="36"/>
      <c r="R12" s="36">
        <v>2.4300000000000002</v>
      </c>
      <c r="S12" s="36">
        <f>M12</f>
        <v>2.16</v>
      </c>
      <c r="T12" s="36"/>
      <c r="U12" s="35">
        <v>8</v>
      </c>
      <c r="V12" s="35">
        <f t="shared" si="0"/>
        <v>5</v>
      </c>
      <c r="W12" s="35">
        <v>5</v>
      </c>
      <c r="X12" s="40">
        <f t="shared" si="9"/>
        <v>7.2333333333333334</v>
      </c>
      <c r="Y12" s="36">
        <f t="shared" si="1"/>
        <v>2.16</v>
      </c>
      <c r="Z12" s="37">
        <f t="shared" si="2"/>
        <v>71.447999999999993</v>
      </c>
      <c r="AA12" s="38">
        <f t="shared" si="3"/>
        <v>3.0231776956667792E-2</v>
      </c>
      <c r="AB12" s="38">
        <f t="shared" si="4"/>
        <v>3.0231776956667792E-2</v>
      </c>
      <c r="AC12" s="37">
        <f t="shared" si="10"/>
        <v>2.16</v>
      </c>
      <c r="AD12" s="38">
        <f t="shared" si="5"/>
        <v>3.0231776956667792E-2</v>
      </c>
      <c r="AE12" s="39">
        <f t="shared" si="6"/>
        <v>45270</v>
      </c>
      <c r="AF12" s="40">
        <f t="shared" si="7"/>
        <v>32594.400000000001</v>
      </c>
      <c r="AG12" s="40">
        <v>93145.666666666672</v>
      </c>
      <c r="AH12" s="38">
        <f t="shared" si="8"/>
        <v>0.16200431582073954</v>
      </c>
      <c r="AI12" s="35"/>
    </row>
    <row r="13" spans="1:35">
      <c r="A13" s="31" t="s">
        <v>35</v>
      </c>
      <c r="B13" s="31" t="s">
        <v>36</v>
      </c>
      <c r="C13" s="32">
        <v>93172</v>
      </c>
      <c r="D13" s="31" t="s">
        <v>41</v>
      </c>
      <c r="E13" s="31" t="s">
        <v>56</v>
      </c>
      <c r="F13" s="31" t="s">
        <v>57</v>
      </c>
      <c r="G13" s="33">
        <v>44357</v>
      </c>
      <c r="H13" s="33">
        <v>44496</v>
      </c>
      <c r="I13" s="33">
        <v>45591</v>
      </c>
      <c r="J13" s="32">
        <v>36</v>
      </c>
      <c r="K13" s="34">
        <v>2200</v>
      </c>
      <c r="L13" s="35" t="s">
        <v>18</v>
      </c>
      <c r="M13" s="36">
        <v>2.04</v>
      </c>
      <c r="N13" s="36">
        <v>70</v>
      </c>
      <c r="O13" s="36"/>
      <c r="P13" s="36">
        <v>20</v>
      </c>
      <c r="Q13" s="36">
        <v>2.65</v>
      </c>
      <c r="R13" s="36">
        <v>2.78</v>
      </c>
      <c r="S13" s="36">
        <f>M13</f>
        <v>2.04</v>
      </c>
      <c r="T13" s="36"/>
      <c r="U13" s="35">
        <v>9</v>
      </c>
      <c r="V13" s="35">
        <f t="shared" si="0"/>
        <v>5</v>
      </c>
      <c r="W13" s="35">
        <v>5</v>
      </c>
      <c r="X13" s="40">
        <f t="shared" si="9"/>
        <v>7.5666666666666664</v>
      </c>
      <c r="Y13" s="36">
        <f t="shared" si="1"/>
        <v>2.04</v>
      </c>
      <c r="Z13" s="37">
        <f t="shared" si="2"/>
        <v>71.447999999999993</v>
      </c>
      <c r="AA13" s="38">
        <f t="shared" si="3"/>
        <v>2.8552233792408468E-2</v>
      </c>
      <c r="AB13" s="38">
        <f t="shared" si="4"/>
        <v>2.8552233792408468E-2</v>
      </c>
      <c r="AC13" s="37">
        <f t="shared" si="10"/>
        <v>2.16</v>
      </c>
      <c r="AD13" s="38">
        <f t="shared" si="5"/>
        <v>3.0231776956667792E-2</v>
      </c>
      <c r="AE13" s="39">
        <f t="shared" si="6"/>
        <v>6600</v>
      </c>
      <c r="AF13" s="40">
        <f t="shared" si="7"/>
        <v>4488</v>
      </c>
      <c r="AG13" s="40">
        <v>93145.666666666672</v>
      </c>
      <c r="AH13" s="38">
        <f t="shared" si="8"/>
        <v>2.3618919470220479E-2</v>
      </c>
      <c r="AI13" s="35"/>
    </row>
    <row r="14" spans="1:35">
      <c r="A14" s="31" t="s">
        <v>35</v>
      </c>
      <c r="B14" s="31" t="s">
        <v>36</v>
      </c>
      <c r="C14" s="32">
        <v>94254</v>
      </c>
      <c r="D14" s="31" t="s">
        <v>41</v>
      </c>
      <c r="E14" s="31" t="s">
        <v>58</v>
      </c>
      <c r="F14" s="31" t="s">
        <v>59</v>
      </c>
      <c r="G14" s="33">
        <v>44392</v>
      </c>
      <c r="H14" s="33">
        <v>44462</v>
      </c>
      <c r="I14" s="33">
        <v>45191</v>
      </c>
      <c r="J14" s="32">
        <v>24</v>
      </c>
      <c r="K14" s="34">
        <v>1830</v>
      </c>
      <c r="L14" s="35" t="s">
        <v>15</v>
      </c>
      <c r="M14" s="36">
        <v>1.5499700000000001</v>
      </c>
      <c r="N14" s="36">
        <v>34.58</v>
      </c>
      <c r="O14" s="36"/>
      <c r="P14" s="36">
        <f>M14</f>
        <v>1.5499700000000001</v>
      </c>
      <c r="Q14" s="36">
        <v>2.0499999999999998</v>
      </c>
      <c r="R14" s="36">
        <v>2.2000000000000002</v>
      </c>
      <c r="S14" s="36">
        <v>11.005000000000001</v>
      </c>
      <c r="T14" s="36"/>
      <c r="U14" s="35">
        <v>10</v>
      </c>
      <c r="V14" s="35">
        <f t="shared" si="0"/>
        <v>5</v>
      </c>
      <c r="W14" s="35">
        <v>5</v>
      </c>
      <c r="X14" s="40">
        <f t="shared" si="9"/>
        <v>8.7333333333333325</v>
      </c>
      <c r="Y14" s="36">
        <f t="shared" si="1"/>
        <v>2.0499999999999998</v>
      </c>
      <c r="Z14" s="37">
        <f t="shared" si="2"/>
        <v>71.447999999999993</v>
      </c>
      <c r="AA14" s="38">
        <f t="shared" si="3"/>
        <v>2.8692195722763408E-2</v>
      </c>
      <c r="AB14" s="38">
        <f t="shared" si="4"/>
        <v>2.1693679319225175E-2</v>
      </c>
      <c r="AC14" s="37">
        <f t="shared" si="10"/>
        <v>2.04</v>
      </c>
      <c r="AD14" s="38">
        <f t="shared" si="5"/>
        <v>2.8552233792408468E-2</v>
      </c>
      <c r="AE14" s="39">
        <f t="shared" si="6"/>
        <v>3660</v>
      </c>
      <c r="AF14" s="40">
        <f t="shared" si="7"/>
        <v>2836.4450999999999</v>
      </c>
      <c r="AG14" s="40">
        <v>93145.666666666672</v>
      </c>
      <c r="AH14" s="38">
        <f t="shared" si="8"/>
        <v>1.9646646650228854E-2</v>
      </c>
      <c r="AI14" s="35"/>
    </row>
    <row r="15" spans="1:35">
      <c r="A15" s="31" t="s">
        <v>35</v>
      </c>
      <c r="B15" s="31" t="s">
        <v>36</v>
      </c>
      <c r="C15" s="32">
        <v>94460</v>
      </c>
      <c r="D15" s="31" t="s">
        <v>41</v>
      </c>
      <c r="E15" s="31" t="s">
        <v>60</v>
      </c>
      <c r="F15" s="31" t="s">
        <v>61</v>
      </c>
      <c r="G15" s="33">
        <v>44467</v>
      </c>
      <c r="H15" s="33">
        <v>44562</v>
      </c>
      <c r="I15" s="33">
        <v>46022</v>
      </c>
      <c r="J15" s="32">
        <v>36</v>
      </c>
      <c r="K15" s="34">
        <v>4080</v>
      </c>
      <c r="L15" s="35" t="s">
        <v>14</v>
      </c>
      <c r="M15" s="36">
        <v>1.5</v>
      </c>
      <c r="N15" s="36">
        <v>40.93</v>
      </c>
      <c r="O15" s="36">
        <f>M15</f>
        <v>1.5</v>
      </c>
      <c r="P15" s="36">
        <v>2.5</v>
      </c>
      <c r="Q15" s="36"/>
      <c r="R15" s="36">
        <v>2.1800000000000002</v>
      </c>
      <c r="S15" s="36">
        <v>1.98</v>
      </c>
      <c r="T15" s="36">
        <v>2.84667</v>
      </c>
      <c r="U15" s="35">
        <v>11</v>
      </c>
      <c r="V15" s="35">
        <f t="shared" si="0"/>
        <v>6</v>
      </c>
      <c r="W15" s="35">
        <v>6</v>
      </c>
      <c r="X15" s="40">
        <f t="shared" si="9"/>
        <v>11.233333333333333</v>
      </c>
      <c r="Y15" s="36">
        <f t="shared" si="1"/>
        <v>1.5</v>
      </c>
      <c r="Z15" s="37">
        <f t="shared" si="2"/>
        <v>71.447999999999993</v>
      </c>
      <c r="AA15" s="38">
        <f t="shared" si="3"/>
        <v>2.0994289553241521E-2</v>
      </c>
      <c r="AB15" s="38">
        <f t="shared" si="4"/>
        <v>2.0994289553241521E-2</v>
      </c>
      <c r="AC15" s="37">
        <f t="shared" si="10"/>
        <v>1.5499700000000001</v>
      </c>
      <c r="AD15" s="38">
        <f t="shared" si="5"/>
        <v>2.1693679319225175E-2</v>
      </c>
      <c r="AE15" s="39">
        <f t="shared" si="6"/>
        <v>12240</v>
      </c>
      <c r="AF15" s="40">
        <f t="shared" si="7"/>
        <v>6120</v>
      </c>
      <c r="AG15" s="40">
        <v>93145.666666666672</v>
      </c>
      <c r="AH15" s="38">
        <f t="shared" si="8"/>
        <v>4.380235974477252E-2</v>
      </c>
      <c r="AI15" s="35"/>
    </row>
    <row r="16" spans="1:35">
      <c r="A16" s="31" t="s">
        <v>35</v>
      </c>
      <c r="B16" s="31" t="s">
        <v>36</v>
      </c>
      <c r="C16" s="32">
        <v>95708</v>
      </c>
      <c r="D16" s="31" t="s">
        <v>41</v>
      </c>
      <c r="E16" s="31" t="s">
        <v>62</v>
      </c>
      <c r="F16" s="31" t="s">
        <v>63</v>
      </c>
      <c r="G16" s="33">
        <v>44470</v>
      </c>
      <c r="H16" s="33">
        <v>44539</v>
      </c>
      <c r="I16" s="33">
        <v>45999</v>
      </c>
      <c r="J16" s="32">
        <v>24</v>
      </c>
      <c r="K16" s="34">
        <v>6000</v>
      </c>
      <c r="L16" s="35" t="s">
        <v>16</v>
      </c>
      <c r="M16" s="36">
        <v>1.5389999999999999</v>
      </c>
      <c r="N16" s="36">
        <v>71.447999999999993</v>
      </c>
      <c r="O16" s="36"/>
      <c r="P16" s="36">
        <v>2.5</v>
      </c>
      <c r="Q16" s="36">
        <f>M16</f>
        <v>1.5389999999999999</v>
      </c>
      <c r="R16" s="36">
        <v>1.69</v>
      </c>
      <c r="S16" s="36">
        <v>1.98</v>
      </c>
      <c r="T16" s="36"/>
      <c r="U16" s="35">
        <v>12</v>
      </c>
      <c r="V16" s="35">
        <f t="shared" si="0"/>
        <v>5</v>
      </c>
      <c r="W16" s="35">
        <v>6</v>
      </c>
      <c r="X16" s="40">
        <f t="shared" si="9"/>
        <v>11.333333333333334</v>
      </c>
      <c r="Y16" s="36">
        <f t="shared" si="1"/>
        <v>1.5389999999999999</v>
      </c>
      <c r="Z16" s="37">
        <f t="shared" si="2"/>
        <v>71.447999999999993</v>
      </c>
      <c r="AA16" s="38">
        <f t="shared" si="3"/>
        <v>2.1540141081625799E-2</v>
      </c>
      <c r="AB16" s="38">
        <f t="shared" si="4"/>
        <v>2.1540141081625799E-2</v>
      </c>
      <c r="AC16" s="37">
        <f t="shared" si="10"/>
        <v>1.5</v>
      </c>
      <c r="AD16" s="38">
        <f t="shared" si="5"/>
        <v>2.0994289553241521E-2</v>
      </c>
      <c r="AE16" s="39">
        <f t="shared" si="6"/>
        <v>12000</v>
      </c>
      <c r="AF16" s="40">
        <f t="shared" si="7"/>
        <v>9234</v>
      </c>
      <c r="AG16" s="40">
        <v>93145.666666666672</v>
      </c>
      <c r="AH16" s="38">
        <f t="shared" si="8"/>
        <v>6.4415234918783121E-2</v>
      </c>
      <c r="AI16" s="35"/>
    </row>
    <row r="17" spans="1:35">
      <c r="A17" s="31" t="s">
        <v>35</v>
      </c>
      <c r="B17" s="31" t="s">
        <v>36</v>
      </c>
      <c r="C17" s="32">
        <v>95194</v>
      </c>
      <c r="D17" s="31" t="s">
        <v>64</v>
      </c>
      <c r="E17" s="31" t="s">
        <v>65</v>
      </c>
      <c r="F17" s="31" t="s">
        <v>66</v>
      </c>
      <c r="G17" s="33">
        <v>44487</v>
      </c>
      <c r="H17" s="33">
        <v>44487</v>
      </c>
      <c r="I17" s="33">
        <v>45230</v>
      </c>
      <c r="J17" s="32">
        <v>24</v>
      </c>
      <c r="K17" s="34">
        <v>5394</v>
      </c>
      <c r="L17" s="35" t="s">
        <v>16</v>
      </c>
      <c r="M17" s="36">
        <v>1.3967499999999999</v>
      </c>
      <c r="N17" s="36"/>
      <c r="O17" s="36"/>
      <c r="P17" s="36"/>
      <c r="Q17" s="36">
        <f>M17</f>
        <v>1.3967499999999999</v>
      </c>
      <c r="R17" s="36"/>
      <c r="S17" s="36"/>
      <c r="T17" s="36"/>
      <c r="U17" s="35">
        <v>13</v>
      </c>
      <c r="V17" s="35">
        <f t="shared" si="0"/>
        <v>1</v>
      </c>
      <c r="W17" s="35">
        <v>6</v>
      </c>
      <c r="X17" s="40">
        <f t="shared" si="9"/>
        <v>11.9</v>
      </c>
      <c r="Y17" s="36">
        <f t="shared" si="1"/>
        <v>1.3967499999999999</v>
      </c>
      <c r="Z17" s="37">
        <f t="shared" si="2"/>
        <v>71.447999999999993</v>
      </c>
      <c r="AA17" s="38">
        <f t="shared" si="3"/>
        <v>1.9549182622326727E-2</v>
      </c>
      <c r="AB17" s="38">
        <f t="shared" si="4"/>
        <v>1.9549182622326727E-2</v>
      </c>
      <c r="AC17" s="37">
        <f t="shared" si="10"/>
        <v>1.5389999999999999</v>
      </c>
      <c r="AD17" s="38">
        <f t="shared" si="5"/>
        <v>2.1540141081625799E-2</v>
      </c>
      <c r="AE17" s="39">
        <f t="shared" si="6"/>
        <v>10788</v>
      </c>
      <c r="AF17" s="40">
        <f t="shared" si="7"/>
        <v>7534.0694999999996</v>
      </c>
      <c r="AG17" s="40">
        <v>93145.666666666672</v>
      </c>
      <c r="AH17" s="38">
        <f t="shared" si="8"/>
        <v>5.7909296191986023E-2</v>
      </c>
      <c r="AI17" s="35"/>
    </row>
    <row r="18" spans="1:35">
      <c r="A18" s="15"/>
      <c r="B18" s="15"/>
      <c r="C18" s="16"/>
      <c r="D18" s="15"/>
      <c r="F18" s="15"/>
      <c r="G18" s="17"/>
      <c r="H18" s="21"/>
      <c r="I18" s="17"/>
      <c r="J18" s="22"/>
      <c r="K18" s="22"/>
      <c r="M18" s="18"/>
    </row>
    <row r="19" spans="1:35">
      <c r="A19" s="15"/>
      <c r="B19" s="15"/>
      <c r="C19" s="16"/>
      <c r="D19" s="15"/>
      <c r="F19" s="15"/>
      <c r="G19" s="17"/>
      <c r="H19" s="21"/>
      <c r="I19" s="17"/>
      <c r="J19" s="22"/>
      <c r="K19" s="22"/>
      <c r="M19" s="18"/>
    </row>
    <row r="20" spans="1:35">
      <c r="A20" s="15"/>
      <c r="B20" s="15"/>
      <c r="C20" s="16"/>
      <c r="D20" s="15"/>
      <c r="F20" s="15"/>
      <c r="G20" s="17"/>
      <c r="H20" s="21"/>
      <c r="I20" s="17"/>
      <c r="J20" s="22"/>
      <c r="K20" s="22"/>
      <c r="M20" s="18"/>
    </row>
    <row r="21" spans="1:35">
      <c r="A21" s="15"/>
      <c r="B21" s="15"/>
      <c r="C21" s="16"/>
      <c r="D21" s="15"/>
      <c r="F21" s="15"/>
      <c r="G21" s="17"/>
      <c r="H21" s="21"/>
      <c r="I21" s="17"/>
      <c r="J21" s="22"/>
      <c r="K21" s="22"/>
      <c r="M21" s="18"/>
    </row>
    <row r="22" spans="1:35">
      <c r="A22" s="15"/>
      <c r="B22" s="15"/>
      <c r="C22" s="16"/>
      <c r="D22" s="15"/>
      <c r="F22" s="15"/>
      <c r="G22" s="17"/>
      <c r="H22" s="21"/>
      <c r="I22" s="17"/>
      <c r="J22" s="22"/>
      <c r="K22" s="22"/>
      <c r="M22" s="18"/>
    </row>
    <row r="23" spans="1:35">
      <c r="A23" s="15"/>
      <c r="B23" s="15"/>
      <c r="C23" s="16"/>
      <c r="D23" s="15"/>
      <c r="F23" s="15"/>
      <c r="G23" s="17"/>
      <c r="H23" s="21"/>
      <c r="I23" s="17"/>
      <c r="J23" s="22"/>
      <c r="K23" s="22"/>
      <c r="M23" s="18"/>
    </row>
    <row r="24" spans="1:35">
      <c r="A24" s="15"/>
      <c r="B24" s="15"/>
      <c r="C24" s="16"/>
      <c r="D24" s="15"/>
      <c r="F24" s="15"/>
      <c r="G24" s="17"/>
      <c r="H24" s="21"/>
      <c r="I24" s="17"/>
      <c r="J24" s="22"/>
      <c r="K24" s="22"/>
      <c r="M24" s="18"/>
    </row>
    <row r="25" spans="1:35">
      <c r="A25" s="15"/>
      <c r="B25" s="15"/>
      <c r="C25" s="16"/>
      <c r="D25" s="15"/>
      <c r="F25" s="15"/>
      <c r="G25" s="17"/>
      <c r="H25" s="21"/>
      <c r="I25" s="17"/>
      <c r="J25" s="22"/>
      <c r="K25" s="22"/>
      <c r="M25" s="18"/>
    </row>
    <row r="26" spans="1:35">
      <c r="A26" s="15"/>
      <c r="B26" s="15"/>
      <c r="C26" s="16"/>
      <c r="D26" s="15"/>
      <c r="F26" s="15"/>
      <c r="G26" s="17"/>
      <c r="H26" s="21"/>
      <c r="I26" s="17"/>
      <c r="J26" s="22"/>
      <c r="K26" s="22"/>
      <c r="M26" s="18"/>
    </row>
    <row r="27" spans="1:35">
      <c r="A27" s="15"/>
      <c r="B27" s="15"/>
      <c r="C27" s="16"/>
    </row>
    <row r="28" spans="1:35">
      <c r="A28" s="15"/>
      <c r="B28" s="15"/>
      <c r="C28" s="16"/>
    </row>
    <row r="29" spans="1:35">
      <c r="A29" s="15"/>
      <c r="B29" s="15"/>
      <c r="C29" s="16"/>
    </row>
    <row r="30" spans="1:35">
      <c r="A30" s="15"/>
      <c r="B30" s="15"/>
      <c r="C30" s="16"/>
    </row>
    <row r="31" spans="1:35">
      <c r="A31" s="15"/>
      <c r="B31" s="15"/>
      <c r="C31" s="16"/>
    </row>
  </sheetData>
  <autoFilter ref="A3:AI17" xr:uid="{2718FB67-A397-4B39-9EE2-F106B6E7318E}"/>
  <sortState xmlns:xlrd2="http://schemas.microsoft.com/office/spreadsheetml/2017/richdata2" ref="A4:AI17">
    <sortCondition ref="G4:G1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4DD1-A81F-4DF4-997A-660FFEDF3167}">
  <dimension ref="A3:T19"/>
  <sheetViews>
    <sheetView showGridLines="0" workbookViewId="0">
      <selection activeCell="C22" sqref="C22"/>
    </sheetView>
  </sheetViews>
  <sheetFormatPr defaultRowHeight="15"/>
  <cols>
    <col min="1" max="1" width="19.7109375" bestFit="1" customWidth="1"/>
    <col min="2" max="2" width="16.28515625" bestFit="1" customWidth="1"/>
    <col min="3" max="3" width="11.5703125" bestFit="1" customWidth="1"/>
    <col min="4" max="4" width="14.42578125" bestFit="1" customWidth="1"/>
    <col min="5" max="5" width="21.85546875" bestFit="1" customWidth="1"/>
    <col min="6" max="6" width="21" bestFit="1" customWidth="1"/>
    <col min="7" max="7" width="14.28515625" bestFit="1" customWidth="1"/>
    <col min="8" max="8" width="14.5703125" bestFit="1" customWidth="1"/>
    <col min="9" max="9" width="17" bestFit="1" customWidth="1"/>
    <col min="10" max="10" width="11.28515625" bestFit="1" customWidth="1"/>
    <col min="14" max="20" width="15.7109375" customWidth="1"/>
  </cols>
  <sheetData>
    <row r="3" spans="1:20">
      <c r="A3" s="13" t="s">
        <v>67</v>
      </c>
      <c r="M3" s="13" t="s">
        <v>68</v>
      </c>
    </row>
    <row r="4" spans="1:20" ht="45">
      <c r="A4" s="19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11</v>
      </c>
      <c r="L4" s="19" t="s">
        <v>12</v>
      </c>
      <c r="M4" s="20"/>
      <c r="N4" s="20" t="s">
        <v>14</v>
      </c>
      <c r="O4" s="20" t="s">
        <v>15</v>
      </c>
      <c r="P4" s="20" t="s">
        <v>13</v>
      </c>
      <c r="Q4" s="20" t="s">
        <v>17</v>
      </c>
      <c r="R4" s="20" t="s">
        <v>16</v>
      </c>
      <c r="S4" s="20" t="s">
        <v>18</v>
      </c>
      <c r="T4" s="20" t="s">
        <v>19</v>
      </c>
    </row>
    <row r="5" spans="1:20">
      <c r="A5" t="s">
        <v>35</v>
      </c>
      <c r="B5" t="s">
        <v>36</v>
      </c>
      <c r="C5" s="16">
        <v>82514</v>
      </c>
      <c r="D5" t="s">
        <v>37</v>
      </c>
      <c r="E5" t="s">
        <v>38</v>
      </c>
      <c r="F5" t="s">
        <v>39</v>
      </c>
      <c r="G5" s="17">
        <v>43931</v>
      </c>
      <c r="H5" s="17">
        <v>43950</v>
      </c>
      <c r="I5" s="17">
        <v>44834</v>
      </c>
      <c r="J5" s="16">
        <v>24</v>
      </c>
      <c r="K5" t="s">
        <v>13</v>
      </c>
      <c r="L5" s="18">
        <v>71.447999999999993</v>
      </c>
      <c r="M5">
        <v>0</v>
      </c>
    </row>
    <row r="6" spans="1:20">
      <c r="A6" t="s">
        <v>35</v>
      </c>
      <c r="B6" t="s">
        <v>36</v>
      </c>
      <c r="C6" s="16">
        <v>87656</v>
      </c>
      <c r="D6" t="s">
        <v>37</v>
      </c>
      <c r="E6" t="s">
        <v>38</v>
      </c>
      <c r="F6" t="s">
        <v>39</v>
      </c>
      <c r="G6" s="17">
        <v>44130</v>
      </c>
      <c r="H6" s="17">
        <v>44140</v>
      </c>
      <c r="I6" s="17">
        <v>44834</v>
      </c>
      <c r="J6" s="16">
        <v>17</v>
      </c>
      <c r="K6" t="s">
        <v>14</v>
      </c>
      <c r="L6" s="18">
        <v>19.85698</v>
      </c>
      <c r="O6">
        <v>23.791730000000001</v>
      </c>
      <c r="P6">
        <v>71.447999999999993</v>
      </c>
      <c r="R6">
        <v>20</v>
      </c>
    </row>
    <row r="7" spans="1:20">
      <c r="A7" t="s">
        <v>35</v>
      </c>
      <c r="B7" t="s">
        <v>36</v>
      </c>
      <c r="C7" s="16">
        <v>88094</v>
      </c>
      <c r="D7" t="s">
        <v>41</v>
      </c>
      <c r="E7" t="s">
        <v>42</v>
      </c>
      <c r="F7" t="s">
        <v>43</v>
      </c>
      <c r="G7" s="17">
        <v>44151</v>
      </c>
      <c r="H7" s="17">
        <v>44161</v>
      </c>
      <c r="I7" s="17">
        <v>45437</v>
      </c>
      <c r="J7" s="16">
        <v>36</v>
      </c>
      <c r="K7" t="s">
        <v>15</v>
      </c>
      <c r="L7" s="18">
        <v>9.8121200000000002</v>
      </c>
      <c r="N7">
        <v>16.98987</v>
      </c>
      <c r="P7">
        <v>52.325670000000002</v>
      </c>
      <c r="R7">
        <v>13.93</v>
      </c>
    </row>
    <row r="8" spans="1:20">
      <c r="A8" t="s">
        <v>35</v>
      </c>
      <c r="B8" t="s">
        <v>36</v>
      </c>
      <c r="C8" s="16">
        <v>88409</v>
      </c>
      <c r="D8" t="s">
        <v>41</v>
      </c>
      <c r="E8" t="s">
        <v>44</v>
      </c>
      <c r="F8" t="s">
        <v>45</v>
      </c>
      <c r="G8" s="17">
        <v>44166</v>
      </c>
      <c r="H8" s="17">
        <v>44229</v>
      </c>
      <c r="I8" s="17">
        <v>45690</v>
      </c>
      <c r="J8" s="16">
        <v>48</v>
      </c>
      <c r="K8" t="s">
        <v>16</v>
      </c>
      <c r="L8" s="18">
        <v>6.79</v>
      </c>
      <c r="M8">
        <v>0</v>
      </c>
    </row>
    <row r="9" spans="1:20">
      <c r="A9" t="s">
        <v>35</v>
      </c>
      <c r="B9" t="s">
        <v>36</v>
      </c>
      <c r="C9" s="16">
        <v>90198</v>
      </c>
      <c r="D9" t="s">
        <v>41</v>
      </c>
      <c r="E9" t="s">
        <v>46</v>
      </c>
      <c r="F9" t="s">
        <v>47</v>
      </c>
      <c r="G9" s="17">
        <v>44246</v>
      </c>
      <c r="H9" s="17">
        <v>44305</v>
      </c>
      <c r="I9" s="17">
        <v>45766</v>
      </c>
      <c r="J9" s="16">
        <v>48</v>
      </c>
      <c r="K9" t="s">
        <v>16</v>
      </c>
      <c r="L9" s="18">
        <v>5.85</v>
      </c>
      <c r="N9">
        <v>5.9</v>
      </c>
      <c r="P9">
        <v>34.58</v>
      </c>
      <c r="Q9">
        <v>9.8000000000000007</v>
      </c>
      <c r="S9">
        <v>6.0876000000000001</v>
      </c>
    </row>
    <row r="10" spans="1:20">
      <c r="A10" t="s">
        <v>35</v>
      </c>
      <c r="B10" t="s">
        <v>36</v>
      </c>
      <c r="C10" s="16">
        <v>91121</v>
      </c>
      <c r="D10" t="s">
        <v>41</v>
      </c>
      <c r="E10" t="s">
        <v>48</v>
      </c>
      <c r="F10" t="s">
        <v>49</v>
      </c>
      <c r="G10" s="17">
        <v>44278</v>
      </c>
      <c r="H10" s="17">
        <v>44336</v>
      </c>
      <c r="I10" s="17">
        <v>45796</v>
      </c>
      <c r="J10" s="16">
        <v>48</v>
      </c>
      <c r="K10" t="s">
        <v>17</v>
      </c>
      <c r="L10" s="18">
        <v>2.8770799999999999</v>
      </c>
      <c r="P10">
        <v>34.587310000000002</v>
      </c>
      <c r="R10">
        <v>4.2012499999999999</v>
      </c>
      <c r="S10">
        <v>5.2449700000000004</v>
      </c>
    </row>
    <row r="11" spans="1:20">
      <c r="A11" t="s">
        <v>35</v>
      </c>
      <c r="B11" t="s">
        <v>36</v>
      </c>
      <c r="C11" s="16">
        <v>91896</v>
      </c>
      <c r="D11" t="s">
        <v>41</v>
      </c>
      <c r="E11" t="s">
        <v>50</v>
      </c>
      <c r="F11" t="s">
        <v>51</v>
      </c>
      <c r="G11" s="17">
        <v>44294</v>
      </c>
      <c r="H11" s="17">
        <v>44320</v>
      </c>
      <c r="I11" s="17">
        <v>44988</v>
      </c>
      <c r="J11" s="16">
        <v>22</v>
      </c>
      <c r="K11" t="s">
        <v>15</v>
      </c>
      <c r="L11" s="18">
        <v>2.41221</v>
      </c>
      <c r="N11">
        <v>5.42</v>
      </c>
      <c r="P11">
        <v>34.58</v>
      </c>
      <c r="Q11">
        <v>2.48</v>
      </c>
      <c r="R11">
        <v>2.7</v>
      </c>
      <c r="S11">
        <v>2.44</v>
      </c>
    </row>
    <row r="12" spans="1:20">
      <c r="A12" t="s">
        <v>35</v>
      </c>
      <c r="B12" t="s">
        <v>36</v>
      </c>
      <c r="C12" s="16">
        <v>92526</v>
      </c>
      <c r="D12" t="s">
        <v>41</v>
      </c>
      <c r="E12" t="s">
        <v>52</v>
      </c>
      <c r="F12" t="s">
        <v>53</v>
      </c>
      <c r="G12" s="17">
        <v>44337</v>
      </c>
      <c r="H12" s="17">
        <v>44392</v>
      </c>
      <c r="I12" s="17">
        <v>45487</v>
      </c>
      <c r="J12" s="16">
        <v>36</v>
      </c>
      <c r="K12" t="s">
        <v>18</v>
      </c>
      <c r="L12" s="18">
        <v>2.16</v>
      </c>
      <c r="N12">
        <v>5.68</v>
      </c>
      <c r="O12">
        <v>20</v>
      </c>
      <c r="P12">
        <v>71.447999999999993</v>
      </c>
      <c r="Q12">
        <v>2.78</v>
      </c>
    </row>
    <row r="13" spans="1:20">
      <c r="A13" t="s">
        <v>35</v>
      </c>
      <c r="B13" t="s">
        <v>36</v>
      </c>
      <c r="C13" s="16">
        <v>93172</v>
      </c>
      <c r="D13" t="s">
        <v>41</v>
      </c>
      <c r="E13" t="s">
        <v>56</v>
      </c>
      <c r="F13" t="s">
        <v>57</v>
      </c>
      <c r="G13" s="17">
        <v>44357</v>
      </c>
      <c r="H13" s="17">
        <v>44496</v>
      </c>
      <c r="I13" s="17">
        <v>45591</v>
      </c>
      <c r="J13" s="16">
        <v>36</v>
      </c>
      <c r="K13" t="s">
        <v>18</v>
      </c>
      <c r="L13" s="18">
        <v>2.04</v>
      </c>
      <c r="O13">
        <v>20</v>
      </c>
      <c r="P13">
        <v>70</v>
      </c>
      <c r="Q13">
        <v>2.78</v>
      </c>
      <c r="R13">
        <v>2.65</v>
      </c>
    </row>
    <row r="14" spans="1:20">
      <c r="A14" t="s">
        <v>35</v>
      </c>
      <c r="B14" t="s">
        <v>36</v>
      </c>
      <c r="C14" s="16">
        <v>93222</v>
      </c>
      <c r="D14" t="s">
        <v>41</v>
      </c>
      <c r="E14" t="s">
        <v>54</v>
      </c>
      <c r="F14" t="s">
        <v>55</v>
      </c>
      <c r="G14" s="17">
        <v>44347</v>
      </c>
      <c r="H14" s="17">
        <v>44398</v>
      </c>
      <c r="I14" s="17">
        <v>45494</v>
      </c>
      <c r="J14" s="16">
        <v>36</v>
      </c>
      <c r="K14" t="s">
        <v>18</v>
      </c>
      <c r="L14" s="18">
        <v>2.16</v>
      </c>
      <c r="N14">
        <v>2.2000000000000002</v>
      </c>
      <c r="O14">
        <v>20</v>
      </c>
      <c r="P14">
        <v>36.953330000000001</v>
      </c>
      <c r="Q14">
        <v>2.4300000000000002</v>
      </c>
    </row>
    <row r="15" spans="1:20">
      <c r="A15" t="s">
        <v>35</v>
      </c>
      <c r="B15" t="s">
        <v>36</v>
      </c>
      <c r="C15" s="16">
        <v>94254</v>
      </c>
      <c r="D15" t="s">
        <v>41</v>
      </c>
      <c r="E15" t="s">
        <v>58</v>
      </c>
      <c r="F15" t="s">
        <v>59</v>
      </c>
      <c r="G15" s="17">
        <v>44392</v>
      </c>
      <c r="H15" s="17">
        <v>44462</v>
      </c>
      <c r="I15" s="17">
        <v>45191</v>
      </c>
      <c r="J15" s="16">
        <v>24</v>
      </c>
      <c r="K15" t="s">
        <v>15</v>
      </c>
      <c r="L15" s="18">
        <v>1.5499700000000001</v>
      </c>
      <c r="P15">
        <v>34.58</v>
      </c>
      <c r="Q15">
        <v>2.2000000000000002</v>
      </c>
      <c r="R15">
        <v>2.0499999999999998</v>
      </c>
      <c r="S15">
        <v>11.005000000000001</v>
      </c>
    </row>
    <row r="16" spans="1:20">
      <c r="A16" t="s">
        <v>35</v>
      </c>
      <c r="B16" t="s">
        <v>36</v>
      </c>
      <c r="C16" s="16">
        <v>94460</v>
      </c>
      <c r="D16" t="s">
        <v>41</v>
      </c>
      <c r="E16" t="s">
        <v>60</v>
      </c>
      <c r="F16" t="s">
        <v>61</v>
      </c>
      <c r="G16" s="17">
        <v>44467</v>
      </c>
      <c r="H16" s="17">
        <v>44562</v>
      </c>
      <c r="I16" s="17">
        <v>46022</v>
      </c>
      <c r="J16" s="16">
        <v>36</v>
      </c>
      <c r="K16" t="s">
        <v>14</v>
      </c>
      <c r="L16" s="18">
        <v>1.5</v>
      </c>
      <c r="O16">
        <v>2.5</v>
      </c>
      <c r="P16">
        <v>40.93</v>
      </c>
      <c r="Q16">
        <v>2.1800000000000002</v>
      </c>
      <c r="S16">
        <v>1.98</v>
      </c>
      <c r="T16">
        <v>2.84667</v>
      </c>
    </row>
    <row r="17" spans="1:20">
      <c r="A17" t="s">
        <v>35</v>
      </c>
      <c r="B17" t="s">
        <v>36</v>
      </c>
      <c r="C17" s="16">
        <v>95194</v>
      </c>
      <c r="D17" t="s">
        <v>64</v>
      </c>
      <c r="E17" t="s">
        <v>65</v>
      </c>
      <c r="F17" t="s">
        <v>66</v>
      </c>
      <c r="G17" s="17">
        <v>44487</v>
      </c>
      <c r="H17" s="17">
        <v>44487</v>
      </c>
      <c r="I17" s="17">
        <v>45230</v>
      </c>
      <c r="J17" s="16">
        <v>24</v>
      </c>
      <c r="K17" t="s">
        <v>16</v>
      </c>
      <c r="L17" s="18">
        <v>1.3967499999999999</v>
      </c>
      <c r="M17">
        <v>0</v>
      </c>
    </row>
    <row r="18" spans="1:20">
      <c r="A18" t="s">
        <v>35</v>
      </c>
      <c r="B18" t="s">
        <v>36</v>
      </c>
      <c r="C18" s="16">
        <v>95708</v>
      </c>
      <c r="D18" t="s">
        <v>41</v>
      </c>
      <c r="E18" t="s">
        <v>62</v>
      </c>
      <c r="F18" t="s">
        <v>63</v>
      </c>
      <c r="G18" s="17">
        <v>44470</v>
      </c>
      <c r="H18" s="17">
        <v>44539</v>
      </c>
      <c r="I18" s="17">
        <v>45999</v>
      </c>
      <c r="J18" s="16">
        <v>24</v>
      </c>
      <c r="K18" t="s">
        <v>16</v>
      </c>
      <c r="L18" s="18">
        <v>1.5389999999999999</v>
      </c>
      <c r="O18">
        <v>2.5</v>
      </c>
      <c r="P18">
        <v>71.447999999999993</v>
      </c>
      <c r="Q18">
        <v>1.69</v>
      </c>
      <c r="S18">
        <v>1.98</v>
      </c>
    </row>
    <row r="19" spans="1:20">
      <c r="A19" t="s">
        <v>69</v>
      </c>
      <c r="M19">
        <v>0</v>
      </c>
      <c r="N19">
        <v>36.189870000000006</v>
      </c>
      <c r="O19">
        <v>88.791730000000001</v>
      </c>
      <c r="P19">
        <v>552.88031000000001</v>
      </c>
      <c r="Q19">
        <v>26.34</v>
      </c>
      <c r="R19">
        <v>45.53125</v>
      </c>
      <c r="S19">
        <v>28.737570000000002</v>
      </c>
      <c r="T19">
        <v>2.84667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460E-A6CA-41C3-8DF2-D1B4C4E98382}">
  <sheetPr>
    <outlinePr summaryBelow="0" summaryRight="0"/>
  </sheetPr>
  <dimension ref="A1:Q59"/>
  <sheetViews>
    <sheetView zoomScaleNormal="100" workbookViewId="0">
      <pane xSplit="7" ySplit="3" topLeftCell="J4" activePane="bottomRight" state="frozen"/>
      <selection pane="bottomRight" activeCell="A3" sqref="A3"/>
      <selection pane="bottomLeft" activeCell="A4" sqref="A4"/>
      <selection pane="topRight" activeCell="H1" sqref="H1"/>
    </sheetView>
  </sheetViews>
  <sheetFormatPr defaultRowHeight="1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>
      <c r="K1" s="4">
        <f>SUBTOTAL(9,K4:K59)</f>
        <v>211550</v>
      </c>
    </row>
    <row r="2" spans="1:17">
      <c r="B2" s="1" t="s">
        <v>70</v>
      </c>
      <c r="C2" s="1" t="s">
        <v>2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</row>
    <row r="3" spans="1:17" ht="30">
      <c r="A3" s="7" t="s">
        <v>0</v>
      </c>
      <c r="B3" s="8" t="s">
        <v>1</v>
      </c>
      <c r="C3" s="7" t="s">
        <v>2</v>
      </c>
      <c r="D3" s="9" t="s">
        <v>3</v>
      </c>
      <c r="E3" s="7" t="s">
        <v>4</v>
      </c>
      <c r="F3" s="7" t="s">
        <v>5</v>
      </c>
      <c r="G3" s="9" t="s">
        <v>6</v>
      </c>
      <c r="H3" s="9" t="s">
        <v>7</v>
      </c>
      <c r="I3" s="9" t="s">
        <v>8</v>
      </c>
      <c r="J3" s="7" t="s">
        <v>9</v>
      </c>
      <c r="K3" s="7" t="s">
        <v>10</v>
      </c>
      <c r="L3" s="7" t="s">
        <v>84</v>
      </c>
      <c r="M3" s="7" t="s">
        <v>11</v>
      </c>
      <c r="N3" s="7" t="s">
        <v>12</v>
      </c>
      <c r="O3" s="7" t="s">
        <v>68</v>
      </c>
      <c r="P3" s="7" t="s">
        <v>85</v>
      </c>
      <c r="Q3" s="10" t="s">
        <v>86</v>
      </c>
    </row>
    <row r="4" spans="1:17">
      <c r="A4" s="41" t="s">
        <v>35</v>
      </c>
      <c r="B4" s="42" t="s">
        <v>36</v>
      </c>
      <c r="C4" s="43">
        <v>65500</v>
      </c>
      <c r="D4" s="42" t="s">
        <v>41</v>
      </c>
      <c r="E4" s="42" t="s">
        <v>62</v>
      </c>
      <c r="F4" s="42" t="s">
        <v>63</v>
      </c>
      <c r="G4" s="44">
        <v>42936</v>
      </c>
      <c r="H4" s="44">
        <v>43186</v>
      </c>
      <c r="I4" s="44">
        <v>44647</v>
      </c>
      <c r="J4" s="43">
        <v>24</v>
      </c>
      <c r="K4" s="45">
        <v>5040</v>
      </c>
      <c r="L4" s="42" t="s">
        <v>87</v>
      </c>
      <c r="M4" s="42" t="s">
        <v>13</v>
      </c>
      <c r="N4" s="46">
        <v>75.208659999999995</v>
      </c>
      <c r="O4" s="42" t="s">
        <v>70</v>
      </c>
      <c r="P4" s="46" t="s">
        <v>70</v>
      </c>
      <c r="Q4" s="41" t="s">
        <v>88</v>
      </c>
    </row>
    <row r="5" spans="1:17">
      <c r="A5" s="41" t="s">
        <v>35</v>
      </c>
      <c r="B5" s="42" t="s">
        <v>36</v>
      </c>
      <c r="C5" s="43">
        <v>67051</v>
      </c>
      <c r="D5" s="42" t="s">
        <v>41</v>
      </c>
      <c r="E5" s="42" t="s">
        <v>89</v>
      </c>
      <c r="F5" s="42" t="s">
        <v>90</v>
      </c>
      <c r="G5" s="44">
        <v>43054</v>
      </c>
      <c r="H5" s="44">
        <v>43221</v>
      </c>
      <c r="I5" s="44">
        <v>44681</v>
      </c>
      <c r="J5" s="43">
        <v>24</v>
      </c>
      <c r="K5" s="45">
        <v>2640</v>
      </c>
      <c r="L5" s="42" t="s">
        <v>87</v>
      </c>
      <c r="M5" s="42" t="s">
        <v>13</v>
      </c>
      <c r="N5" s="46">
        <v>75.208659999999995</v>
      </c>
      <c r="O5" s="42" t="s">
        <v>70</v>
      </c>
      <c r="P5" s="46" t="s">
        <v>70</v>
      </c>
      <c r="Q5" s="41" t="s">
        <v>88</v>
      </c>
    </row>
    <row r="6" spans="1:17">
      <c r="A6" s="41" t="s">
        <v>35</v>
      </c>
      <c r="B6" s="42" t="s">
        <v>36</v>
      </c>
      <c r="C6" s="43">
        <v>67790</v>
      </c>
      <c r="D6" s="42" t="s">
        <v>41</v>
      </c>
      <c r="E6" s="42" t="s">
        <v>50</v>
      </c>
      <c r="F6" s="42" t="s">
        <v>51</v>
      </c>
      <c r="G6" s="44">
        <v>43088</v>
      </c>
      <c r="H6" s="44">
        <v>43214</v>
      </c>
      <c r="I6" s="44">
        <v>44681</v>
      </c>
      <c r="J6" s="43">
        <v>42</v>
      </c>
      <c r="K6" s="45">
        <v>16690</v>
      </c>
      <c r="L6" s="42" t="s">
        <v>87</v>
      </c>
      <c r="M6" s="42" t="s">
        <v>13</v>
      </c>
      <c r="N6" s="46">
        <v>75.208659999999995</v>
      </c>
      <c r="O6" s="42" t="s">
        <v>70</v>
      </c>
      <c r="P6" s="46" t="s">
        <v>70</v>
      </c>
      <c r="Q6" s="41" t="s">
        <v>88</v>
      </c>
    </row>
    <row r="7" spans="1:17">
      <c r="A7" s="41" t="s">
        <v>35</v>
      </c>
      <c r="B7" s="42" t="s">
        <v>36</v>
      </c>
      <c r="C7" s="43">
        <v>70870</v>
      </c>
      <c r="D7" s="42" t="s">
        <v>41</v>
      </c>
      <c r="E7" s="42" t="s">
        <v>58</v>
      </c>
      <c r="F7" s="42" t="s">
        <v>59</v>
      </c>
      <c r="G7" s="44">
        <v>43278</v>
      </c>
      <c r="H7" s="44">
        <v>43488</v>
      </c>
      <c r="I7" s="44">
        <v>44949</v>
      </c>
      <c r="J7" s="43">
        <v>48</v>
      </c>
      <c r="K7" s="45">
        <v>1620</v>
      </c>
      <c r="L7" s="42" t="s">
        <v>87</v>
      </c>
      <c r="M7" s="42" t="s">
        <v>13</v>
      </c>
      <c r="N7" s="46">
        <v>75.208659999999995</v>
      </c>
      <c r="O7" s="42" t="s">
        <v>70</v>
      </c>
      <c r="P7" s="46" t="s">
        <v>70</v>
      </c>
      <c r="Q7" s="41" t="s">
        <v>88</v>
      </c>
    </row>
    <row r="8" spans="1:17">
      <c r="A8" s="41" t="s">
        <v>35</v>
      </c>
      <c r="B8" s="42" t="s">
        <v>36</v>
      </c>
      <c r="C8" s="43">
        <v>73867</v>
      </c>
      <c r="D8" s="42" t="s">
        <v>41</v>
      </c>
      <c r="E8" s="42" t="s">
        <v>91</v>
      </c>
      <c r="F8" s="42" t="s">
        <v>92</v>
      </c>
      <c r="G8" s="44">
        <v>43455</v>
      </c>
      <c r="H8" s="44">
        <v>43804</v>
      </c>
      <c r="I8" s="44">
        <v>44716</v>
      </c>
      <c r="J8" s="43">
        <v>24</v>
      </c>
      <c r="K8" s="45">
        <v>700</v>
      </c>
      <c r="L8" s="42" t="s">
        <v>87</v>
      </c>
      <c r="M8" s="42" t="s">
        <v>13</v>
      </c>
      <c r="N8" s="46">
        <v>75.208659999999995</v>
      </c>
      <c r="O8" s="42" t="s">
        <v>70</v>
      </c>
      <c r="P8" s="46" t="s">
        <v>70</v>
      </c>
      <c r="Q8" s="41" t="s">
        <v>88</v>
      </c>
    </row>
    <row r="9" spans="1:17">
      <c r="A9" s="41" t="s">
        <v>35</v>
      </c>
      <c r="B9" s="42" t="s">
        <v>36</v>
      </c>
      <c r="C9" s="43">
        <v>74428</v>
      </c>
      <c r="D9" s="42" t="s">
        <v>41</v>
      </c>
      <c r="E9" s="42" t="s">
        <v>93</v>
      </c>
      <c r="F9" s="42" t="s">
        <v>43</v>
      </c>
      <c r="G9" s="44">
        <v>43480</v>
      </c>
      <c r="H9" s="44">
        <v>43514</v>
      </c>
      <c r="I9" s="44">
        <v>44791</v>
      </c>
      <c r="J9" s="43">
        <v>36</v>
      </c>
      <c r="K9" s="45">
        <v>16000</v>
      </c>
      <c r="L9" s="42" t="s">
        <v>87</v>
      </c>
      <c r="M9" s="42" t="s">
        <v>13</v>
      </c>
      <c r="N9" s="46">
        <v>71.447999999999993</v>
      </c>
      <c r="O9" s="42" t="s">
        <v>70</v>
      </c>
      <c r="P9" s="46" t="s">
        <v>70</v>
      </c>
      <c r="Q9" s="41" t="s">
        <v>88</v>
      </c>
    </row>
    <row r="10" spans="1:17">
      <c r="A10" s="41" t="s">
        <v>35</v>
      </c>
      <c r="B10" s="42" t="s">
        <v>36</v>
      </c>
      <c r="C10" s="43">
        <v>74397</v>
      </c>
      <c r="D10" s="42" t="s">
        <v>41</v>
      </c>
      <c r="E10" s="42" t="s">
        <v>93</v>
      </c>
      <c r="F10" s="42" t="s">
        <v>43</v>
      </c>
      <c r="G10" s="44">
        <v>43537</v>
      </c>
      <c r="H10" s="44">
        <v>43648</v>
      </c>
      <c r="I10" s="44">
        <v>44927</v>
      </c>
      <c r="J10" s="43">
        <v>36</v>
      </c>
      <c r="K10" s="45">
        <v>5650</v>
      </c>
      <c r="L10" s="42" t="s">
        <v>87</v>
      </c>
      <c r="M10" s="42" t="s">
        <v>13</v>
      </c>
      <c r="N10" s="46">
        <v>71.447999999999993</v>
      </c>
      <c r="O10" s="42" t="s">
        <v>70</v>
      </c>
      <c r="P10" s="46" t="s">
        <v>70</v>
      </c>
      <c r="Q10" s="41" t="s">
        <v>88</v>
      </c>
    </row>
    <row r="11" spans="1:17">
      <c r="A11" s="41" t="s">
        <v>35</v>
      </c>
      <c r="B11" s="42" t="s">
        <v>36</v>
      </c>
      <c r="C11" s="43">
        <v>80034</v>
      </c>
      <c r="D11" s="42" t="s">
        <v>41</v>
      </c>
      <c r="E11" s="42" t="s">
        <v>94</v>
      </c>
      <c r="F11" s="42" t="s">
        <v>95</v>
      </c>
      <c r="G11" s="44">
        <v>43671</v>
      </c>
      <c r="H11" s="44">
        <v>43740</v>
      </c>
      <c r="I11" s="44">
        <v>44835</v>
      </c>
      <c r="J11" s="43">
        <v>36</v>
      </c>
      <c r="K11" s="45">
        <v>510</v>
      </c>
      <c r="L11" s="42" t="s">
        <v>87</v>
      </c>
      <c r="M11" s="42" t="s">
        <v>13</v>
      </c>
      <c r="N11" s="46">
        <v>71.447999999999993</v>
      </c>
      <c r="O11" s="42" t="s">
        <v>70</v>
      </c>
      <c r="P11" s="46" t="s">
        <v>70</v>
      </c>
      <c r="Q11" s="41" t="s">
        <v>88</v>
      </c>
    </row>
    <row r="12" spans="1:17">
      <c r="A12" s="41" t="s">
        <v>35</v>
      </c>
      <c r="B12" s="42" t="s">
        <v>36</v>
      </c>
      <c r="C12" s="43">
        <v>78289</v>
      </c>
      <c r="D12" s="42" t="s">
        <v>41</v>
      </c>
      <c r="E12" s="42" t="s">
        <v>46</v>
      </c>
      <c r="F12" s="42" t="s">
        <v>47</v>
      </c>
      <c r="G12" s="44">
        <v>43682</v>
      </c>
      <c r="H12" s="44">
        <v>43769</v>
      </c>
      <c r="I12" s="44">
        <v>44926</v>
      </c>
      <c r="J12" s="43">
        <v>36</v>
      </c>
      <c r="K12" s="45">
        <v>6270</v>
      </c>
      <c r="L12" s="42" t="s">
        <v>87</v>
      </c>
      <c r="M12" s="42" t="s">
        <v>13</v>
      </c>
      <c r="N12" s="46">
        <v>71.447999999999993</v>
      </c>
      <c r="O12" s="42" t="s">
        <v>70</v>
      </c>
      <c r="P12" s="46" t="s">
        <v>70</v>
      </c>
      <c r="Q12" s="41" t="s">
        <v>88</v>
      </c>
    </row>
    <row r="13" spans="1:17">
      <c r="A13" s="41" t="s">
        <v>35</v>
      </c>
      <c r="B13" s="42" t="s">
        <v>36</v>
      </c>
      <c r="C13" s="43">
        <v>78730</v>
      </c>
      <c r="D13" s="42" t="s">
        <v>41</v>
      </c>
      <c r="E13" s="42" t="s">
        <v>56</v>
      </c>
      <c r="F13" s="42" t="s">
        <v>57</v>
      </c>
      <c r="G13" s="44">
        <v>43755</v>
      </c>
      <c r="H13" s="44">
        <v>44047</v>
      </c>
      <c r="I13" s="44">
        <v>45141</v>
      </c>
      <c r="J13" s="43">
        <v>36</v>
      </c>
      <c r="K13" s="45">
        <v>2220</v>
      </c>
      <c r="L13" s="42" t="s">
        <v>87</v>
      </c>
      <c r="M13" s="42" t="s">
        <v>13</v>
      </c>
      <c r="N13" s="46">
        <v>71.447999999999993</v>
      </c>
      <c r="O13" s="42" t="s">
        <v>70</v>
      </c>
      <c r="P13" s="46" t="s">
        <v>70</v>
      </c>
      <c r="Q13" s="41" t="s">
        <v>88</v>
      </c>
    </row>
    <row r="14" spans="1:17">
      <c r="A14" t="s">
        <v>35</v>
      </c>
      <c r="B14" s="1" t="s">
        <v>36</v>
      </c>
      <c r="C14" s="2">
        <v>82514</v>
      </c>
      <c r="D14" s="1" t="s">
        <v>37</v>
      </c>
      <c r="E14" s="1" t="s">
        <v>38</v>
      </c>
      <c r="F14" s="1" t="s">
        <v>39</v>
      </c>
      <c r="G14" s="11">
        <v>43931</v>
      </c>
      <c r="H14" s="11">
        <v>43950</v>
      </c>
      <c r="I14" s="11">
        <v>44834</v>
      </c>
      <c r="J14" s="2">
        <v>24</v>
      </c>
      <c r="K14" s="4">
        <v>10690</v>
      </c>
      <c r="L14" s="1" t="s">
        <v>87</v>
      </c>
      <c r="M14" s="1" t="s">
        <v>13</v>
      </c>
      <c r="N14" s="5">
        <v>71.447999999999993</v>
      </c>
      <c r="O14" s="1" t="s">
        <v>70</v>
      </c>
      <c r="P14" s="5" t="s">
        <v>70</v>
      </c>
      <c r="Q14" s="12" t="s">
        <v>96</v>
      </c>
    </row>
    <row r="15" spans="1:17">
      <c r="A15" t="s">
        <v>35</v>
      </c>
      <c r="B15" s="1" t="s">
        <v>36</v>
      </c>
      <c r="C15" s="2">
        <v>87656</v>
      </c>
      <c r="D15" s="1" t="s">
        <v>37</v>
      </c>
      <c r="E15" s="1" t="s">
        <v>38</v>
      </c>
      <c r="F15" s="1" t="s">
        <v>39</v>
      </c>
      <c r="G15" s="11">
        <v>44130</v>
      </c>
      <c r="H15" s="11">
        <v>44140</v>
      </c>
      <c r="I15" s="11">
        <v>44834</v>
      </c>
      <c r="J15" s="2">
        <v>17</v>
      </c>
      <c r="L15" s="1" t="s">
        <v>97</v>
      </c>
      <c r="M15" s="1" t="s">
        <v>14</v>
      </c>
      <c r="N15" s="5">
        <v>19.85698</v>
      </c>
      <c r="O15" s="1" t="s">
        <v>16</v>
      </c>
      <c r="P15" s="5">
        <v>20</v>
      </c>
    </row>
    <row r="16" spans="1:17">
      <c r="A16" t="s">
        <v>35</v>
      </c>
      <c r="B16" s="1" t="s">
        <v>36</v>
      </c>
      <c r="C16" s="2">
        <v>87656</v>
      </c>
      <c r="D16" s="1" t="s">
        <v>37</v>
      </c>
      <c r="E16" s="1" t="s">
        <v>38</v>
      </c>
      <c r="F16" s="1" t="s">
        <v>39</v>
      </c>
      <c r="G16" s="11">
        <v>44130</v>
      </c>
      <c r="H16" s="11">
        <v>44140</v>
      </c>
      <c r="I16" s="11">
        <v>44834</v>
      </c>
      <c r="J16" s="2">
        <v>17</v>
      </c>
      <c r="K16" s="4">
        <v>8471</v>
      </c>
      <c r="L16" s="1" t="s">
        <v>97</v>
      </c>
      <c r="M16" s="1" t="s">
        <v>14</v>
      </c>
      <c r="N16" s="5">
        <v>19.85698</v>
      </c>
      <c r="O16" s="1" t="s">
        <v>15</v>
      </c>
      <c r="P16" s="5">
        <v>23.791730000000001</v>
      </c>
    </row>
    <row r="17" spans="1:16">
      <c r="A17" t="s">
        <v>35</v>
      </c>
      <c r="B17" s="1" t="s">
        <v>36</v>
      </c>
      <c r="C17" s="2">
        <v>87656</v>
      </c>
      <c r="D17" s="1" t="s">
        <v>37</v>
      </c>
      <c r="E17" s="1" t="s">
        <v>38</v>
      </c>
      <c r="F17" s="1" t="s">
        <v>39</v>
      </c>
      <c r="G17" s="11">
        <v>44130</v>
      </c>
      <c r="H17" s="11">
        <v>44140</v>
      </c>
      <c r="I17" s="11">
        <v>44834</v>
      </c>
      <c r="J17" s="2">
        <v>17</v>
      </c>
      <c r="L17" s="1" t="s">
        <v>97</v>
      </c>
      <c r="M17" s="1" t="s">
        <v>14</v>
      </c>
      <c r="N17" s="5">
        <v>19.85698</v>
      </c>
      <c r="O17" s="1" t="s">
        <v>13</v>
      </c>
      <c r="P17" s="5">
        <v>71.447999999999993</v>
      </c>
    </row>
    <row r="18" spans="1:16">
      <c r="A18" t="s">
        <v>35</v>
      </c>
      <c r="B18" s="1" t="s">
        <v>36</v>
      </c>
      <c r="C18" s="2">
        <v>88094</v>
      </c>
      <c r="D18" s="1" t="s">
        <v>41</v>
      </c>
      <c r="E18" s="1" t="s">
        <v>42</v>
      </c>
      <c r="F18" s="1" t="s">
        <v>43</v>
      </c>
      <c r="G18" s="11">
        <v>44151</v>
      </c>
      <c r="H18" s="11">
        <v>44161</v>
      </c>
      <c r="I18" s="11">
        <v>45437</v>
      </c>
      <c r="J18" s="2">
        <v>36</v>
      </c>
      <c r="L18" s="1" t="s">
        <v>98</v>
      </c>
      <c r="M18" s="1" t="s">
        <v>15</v>
      </c>
      <c r="N18" s="5">
        <v>9.8121200000000002</v>
      </c>
      <c r="O18" s="1" t="s">
        <v>16</v>
      </c>
      <c r="P18" s="5">
        <v>13.93</v>
      </c>
    </row>
    <row r="19" spans="1:16">
      <c r="A19" t="s">
        <v>35</v>
      </c>
      <c r="B19" s="1" t="s">
        <v>36</v>
      </c>
      <c r="C19" s="2">
        <v>88094</v>
      </c>
      <c r="D19" s="1" t="s">
        <v>41</v>
      </c>
      <c r="E19" s="1" t="s">
        <v>42</v>
      </c>
      <c r="F19" s="1" t="s">
        <v>43</v>
      </c>
      <c r="G19" s="11">
        <v>44151</v>
      </c>
      <c r="H19" s="11">
        <v>44161</v>
      </c>
      <c r="I19" s="11">
        <v>45437</v>
      </c>
      <c r="J19" s="2">
        <v>36</v>
      </c>
      <c r="K19" s="4">
        <v>25334</v>
      </c>
      <c r="L19" s="1" t="s">
        <v>98</v>
      </c>
      <c r="M19" s="1" t="s">
        <v>15</v>
      </c>
      <c r="N19" s="5">
        <v>9.8121200000000002</v>
      </c>
      <c r="O19" s="1" t="s">
        <v>14</v>
      </c>
      <c r="P19" s="5">
        <v>16.98987</v>
      </c>
    </row>
    <row r="20" spans="1:16">
      <c r="A20" t="s">
        <v>35</v>
      </c>
      <c r="B20" s="1" t="s">
        <v>36</v>
      </c>
      <c r="C20" s="2">
        <v>88094</v>
      </c>
      <c r="D20" s="1" t="s">
        <v>41</v>
      </c>
      <c r="E20" s="1" t="s">
        <v>42</v>
      </c>
      <c r="F20" s="1" t="s">
        <v>43</v>
      </c>
      <c r="G20" s="11">
        <v>44151</v>
      </c>
      <c r="H20" s="11">
        <v>44161</v>
      </c>
      <c r="I20" s="11">
        <v>45437</v>
      </c>
      <c r="J20" s="2">
        <v>36</v>
      </c>
      <c r="L20" s="1" t="s">
        <v>98</v>
      </c>
      <c r="M20" s="1" t="s">
        <v>15</v>
      </c>
      <c r="N20" s="5">
        <v>9.8121200000000002</v>
      </c>
      <c r="O20" s="1" t="s">
        <v>13</v>
      </c>
      <c r="P20" s="5">
        <v>52.325670000000002</v>
      </c>
    </row>
    <row r="21" spans="1:16">
      <c r="A21" t="s">
        <v>35</v>
      </c>
      <c r="B21" s="1" t="s">
        <v>36</v>
      </c>
      <c r="C21" s="2">
        <v>88409</v>
      </c>
      <c r="D21" s="1" t="s">
        <v>41</v>
      </c>
      <c r="E21" s="1" t="s">
        <v>44</v>
      </c>
      <c r="F21" s="1" t="s">
        <v>45</v>
      </c>
      <c r="G21" s="11">
        <v>44166</v>
      </c>
      <c r="H21" s="11">
        <v>44229</v>
      </c>
      <c r="I21" s="11">
        <v>45690</v>
      </c>
      <c r="J21" s="2">
        <v>48</v>
      </c>
      <c r="K21" s="4">
        <v>36330</v>
      </c>
      <c r="L21" s="1" t="s">
        <v>99</v>
      </c>
      <c r="M21" s="1" t="s">
        <v>16</v>
      </c>
      <c r="N21" s="5">
        <v>6.79</v>
      </c>
      <c r="O21" s="1" t="s">
        <v>70</v>
      </c>
      <c r="P21" s="5" t="s">
        <v>70</v>
      </c>
    </row>
    <row r="22" spans="1:16">
      <c r="A22" t="s">
        <v>35</v>
      </c>
      <c r="B22" s="1" t="s">
        <v>36</v>
      </c>
      <c r="C22" s="2">
        <v>90198</v>
      </c>
      <c r="D22" s="1" t="s">
        <v>41</v>
      </c>
      <c r="E22" s="1" t="s">
        <v>46</v>
      </c>
      <c r="F22" s="1" t="s">
        <v>47</v>
      </c>
      <c r="G22" s="11">
        <v>44246</v>
      </c>
      <c r="H22" s="11">
        <v>44305</v>
      </c>
      <c r="I22" s="11">
        <v>45766</v>
      </c>
      <c r="J22" s="2">
        <v>48</v>
      </c>
      <c r="L22" s="1" t="s">
        <v>100</v>
      </c>
      <c r="M22" s="1" t="s">
        <v>16</v>
      </c>
      <c r="N22" s="5">
        <v>5.85</v>
      </c>
      <c r="O22" s="1" t="s">
        <v>14</v>
      </c>
      <c r="P22" s="5">
        <v>5.9</v>
      </c>
    </row>
    <row r="23" spans="1:16">
      <c r="A23" t="s">
        <v>35</v>
      </c>
      <c r="B23" s="1" t="s">
        <v>36</v>
      </c>
      <c r="C23" s="2">
        <v>90198</v>
      </c>
      <c r="D23" s="1" t="s">
        <v>41</v>
      </c>
      <c r="E23" s="1" t="s">
        <v>46</v>
      </c>
      <c r="F23" s="1" t="s">
        <v>47</v>
      </c>
      <c r="G23" s="11">
        <v>44246</v>
      </c>
      <c r="H23" s="11">
        <v>44305</v>
      </c>
      <c r="I23" s="11">
        <v>45766</v>
      </c>
      <c r="J23" s="2">
        <v>48</v>
      </c>
      <c r="L23" s="1" t="s">
        <v>100</v>
      </c>
      <c r="M23" s="1" t="s">
        <v>16</v>
      </c>
      <c r="N23" s="5">
        <v>5.85</v>
      </c>
      <c r="O23" s="1" t="s">
        <v>18</v>
      </c>
      <c r="P23" s="5">
        <v>6.0876000000000001</v>
      </c>
    </row>
    <row r="24" spans="1:16">
      <c r="A24" t="s">
        <v>35</v>
      </c>
      <c r="B24" s="1" t="s">
        <v>36</v>
      </c>
      <c r="C24" s="2">
        <v>90198</v>
      </c>
      <c r="D24" s="1" t="s">
        <v>41</v>
      </c>
      <c r="E24" s="1" t="s">
        <v>46</v>
      </c>
      <c r="F24" s="1" t="s">
        <v>47</v>
      </c>
      <c r="G24" s="11">
        <v>44246</v>
      </c>
      <c r="H24" s="11">
        <v>44305</v>
      </c>
      <c r="I24" s="11">
        <v>45766</v>
      </c>
      <c r="J24" s="2">
        <v>48</v>
      </c>
      <c r="K24" s="4">
        <v>5850</v>
      </c>
      <c r="L24" s="1" t="s">
        <v>100</v>
      </c>
      <c r="M24" s="1" t="s">
        <v>16</v>
      </c>
      <c r="N24" s="5">
        <v>5.85</v>
      </c>
      <c r="O24" s="1" t="s">
        <v>17</v>
      </c>
      <c r="P24" s="5">
        <v>9.8000000000000007</v>
      </c>
    </row>
    <row r="25" spans="1:16">
      <c r="A25" t="s">
        <v>35</v>
      </c>
      <c r="B25" s="1" t="s">
        <v>36</v>
      </c>
      <c r="C25" s="2">
        <v>90198</v>
      </c>
      <c r="D25" s="1" t="s">
        <v>41</v>
      </c>
      <c r="E25" s="1" t="s">
        <v>46</v>
      </c>
      <c r="F25" s="1" t="s">
        <v>47</v>
      </c>
      <c r="G25" s="11">
        <v>44246</v>
      </c>
      <c r="H25" s="11">
        <v>44305</v>
      </c>
      <c r="I25" s="11">
        <v>45766</v>
      </c>
      <c r="J25" s="2">
        <v>48</v>
      </c>
      <c r="L25" s="1" t="s">
        <v>100</v>
      </c>
      <c r="M25" s="1" t="s">
        <v>16</v>
      </c>
      <c r="N25" s="5">
        <v>5.85</v>
      </c>
      <c r="O25" s="1" t="s">
        <v>13</v>
      </c>
      <c r="P25" s="5">
        <v>34.58</v>
      </c>
    </row>
    <row r="26" spans="1:16">
      <c r="A26" t="s">
        <v>35</v>
      </c>
      <c r="B26" s="1" t="s">
        <v>36</v>
      </c>
      <c r="C26" s="2">
        <v>91121</v>
      </c>
      <c r="D26" s="1" t="s">
        <v>41</v>
      </c>
      <c r="E26" s="1" t="s">
        <v>48</v>
      </c>
      <c r="F26" s="1" t="s">
        <v>49</v>
      </c>
      <c r="G26" s="11">
        <v>44278</v>
      </c>
      <c r="H26" s="11">
        <v>44336</v>
      </c>
      <c r="I26" s="11">
        <v>45796</v>
      </c>
      <c r="J26" s="2">
        <v>48</v>
      </c>
      <c r="L26" s="1" t="s">
        <v>101</v>
      </c>
      <c r="M26" s="1" t="s">
        <v>17</v>
      </c>
      <c r="N26" s="5">
        <v>2.8770799999999999</v>
      </c>
      <c r="O26" s="1" t="s">
        <v>16</v>
      </c>
      <c r="P26" s="5">
        <v>4.2012499999999999</v>
      </c>
    </row>
    <row r="27" spans="1:16">
      <c r="A27" t="s">
        <v>35</v>
      </c>
      <c r="B27" s="1" t="s">
        <v>36</v>
      </c>
      <c r="C27" s="2">
        <v>91121</v>
      </c>
      <c r="D27" s="1" t="s">
        <v>41</v>
      </c>
      <c r="E27" s="1" t="s">
        <v>48</v>
      </c>
      <c r="F27" s="1" t="s">
        <v>49</v>
      </c>
      <c r="G27" s="11">
        <v>44278</v>
      </c>
      <c r="H27" s="11">
        <v>44336</v>
      </c>
      <c r="I27" s="11">
        <v>45796</v>
      </c>
      <c r="J27" s="2">
        <v>48</v>
      </c>
      <c r="L27" s="1" t="s">
        <v>101</v>
      </c>
      <c r="M27" s="1" t="s">
        <v>17</v>
      </c>
      <c r="N27" s="5">
        <v>2.8770799999999999</v>
      </c>
      <c r="O27" s="1" t="s">
        <v>18</v>
      </c>
      <c r="P27" s="5">
        <v>5.2449700000000004</v>
      </c>
    </row>
    <row r="28" spans="1:16">
      <c r="A28" t="s">
        <v>35</v>
      </c>
      <c r="B28" s="1" t="s">
        <v>36</v>
      </c>
      <c r="C28" s="2">
        <v>91121</v>
      </c>
      <c r="D28" s="1" t="s">
        <v>41</v>
      </c>
      <c r="E28" s="1" t="s">
        <v>48</v>
      </c>
      <c r="F28" s="1" t="s">
        <v>49</v>
      </c>
      <c r="G28" s="11">
        <v>44278</v>
      </c>
      <c r="H28" s="11">
        <v>44336</v>
      </c>
      <c r="I28" s="11">
        <v>45796</v>
      </c>
      <c r="J28" s="2">
        <v>48</v>
      </c>
      <c r="K28" s="4">
        <v>12060</v>
      </c>
      <c r="L28" s="1" t="s">
        <v>101</v>
      </c>
      <c r="M28" s="1" t="s">
        <v>17</v>
      </c>
      <c r="N28" s="5">
        <v>2.8770799999999999</v>
      </c>
      <c r="O28" s="1" t="s">
        <v>13</v>
      </c>
      <c r="P28" s="5">
        <v>34.587310000000002</v>
      </c>
    </row>
    <row r="29" spans="1:16">
      <c r="A29" t="s">
        <v>35</v>
      </c>
      <c r="B29" s="1" t="s">
        <v>36</v>
      </c>
      <c r="C29" s="2">
        <v>91896</v>
      </c>
      <c r="D29" s="1" t="s">
        <v>41</v>
      </c>
      <c r="E29" s="1" t="s">
        <v>50</v>
      </c>
      <c r="F29" s="1" t="s">
        <v>51</v>
      </c>
      <c r="G29" s="11">
        <v>44294</v>
      </c>
      <c r="H29" s="11">
        <v>44320</v>
      </c>
      <c r="I29" s="11">
        <v>44988</v>
      </c>
      <c r="J29" s="2">
        <v>22</v>
      </c>
      <c r="L29" s="1" t="s">
        <v>102</v>
      </c>
      <c r="M29" s="1" t="s">
        <v>15</v>
      </c>
      <c r="N29" s="5">
        <v>2.41221</v>
      </c>
      <c r="O29" s="1" t="s">
        <v>18</v>
      </c>
      <c r="P29" s="5">
        <v>2.44</v>
      </c>
    </row>
    <row r="30" spans="1:16">
      <c r="A30" t="s">
        <v>35</v>
      </c>
      <c r="B30" s="1" t="s">
        <v>36</v>
      </c>
      <c r="C30" s="2">
        <v>91896</v>
      </c>
      <c r="D30" s="1" t="s">
        <v>41</v>
      </c>
      <c r="E30" s="1" t="s">
        <v>50</v>
      </c>
      <c r="F30" s="1" t="s">
        <v>51</v>
      </c>
      <c r="G30" s="11">
        <v>44294</v>
      </c>
      <c r="H30" s="11">
        <v>44320</v>
      </c>
      <c r="I30" s="11">
        <v>44988</v>
      </c>
      <c r="J30" s="2">
        <v>22</v>
      </c>
      <c r="L30" s="1" t="s">
        <v>102</v>
      </c>
      <c r="M30" s="1" t="s">
        <v>15</v>
      </c>
      <c r="N30" s="5">
        <v>2.41221</v>
      </c>
      <c r="O30" s="1" t="s">
        <v>17</v>
      </c>
      <c r="P30" s="5">
        <v>2.48</v>
      </c>
    </row>
    <row r="31" spans="1:16">
      <c r="A31" t="s">
        <v>35</v>
      </c>
      <c r="B31" s="1" t="s">
        <v>36</v>
      </c>
      <c r="C31" s="2">
        <v>91896</v>
      </c>
      <c r="D31" s="1" t="s">
        <v>41</v>
      </c>
      <c r="E31" s="1" t="s">
        <v>50</v>
      </c>
      <c r="F31" s="1" t="s">
        <v>51</v>
      </c>
      <c r="G31" s="11">
        <v>44294</v>
      </c>
      <c r="H31" s="11">
        <v>44320</v>
      </c>
      <c r="I31" s="11">
        <v>44988</v>
      </c>
      <c r="J31" s="2">
        <v>22</v>
      </c>
      <c r="L31" s="1" t="s">
        <v>102</v>
      </c>
      <c r="M31" s="1" t="s">
        <v>15</v>
      </c>
      <c r="N31" s="5">
        <v>2.41221</v>
      </c>
      <c r="O31" s="1" t="s">
        <v>16</v>
      </c>
      <c r="P31" s="5">
        <v>2.7</v>
      </c>
    </row>
    <row r="32" spans="1:16">
      <c r="A32" t="s">
        <v>35</v>
      </c>
      <c r="B32" s="1" t="s">
        <v>36</v>
      </c>
      <c r="C32" s="2">
        <v>91896</v>
      </c>
      <c r="D32" s="1" t="s">
        <v>41</v>
      </c>
      <c r="E32" s="1" t="s">
        <v>50</v>
      </c>
      <c r="F32" s="1" t="s">
        <v>51</v>
      </c>
      <c r="G32" s="11">
        <v>44294</v>
      </c>
      <c r="H32" s="11">
        <v>44320</v>
      </c>
      <c r="I32" s="11">
        <v>44988</v>
      </c>
      <c r="J32" s="2">
        <v>22</v>
      </c>
      <c r="K32" s="4">
        <v>16848</v>
      </c>
      <c r="L32" s="1" t="s">
        <v>102</v>
      </c>
      <c r="M32" s="1" t="s">
        <v>15</v>
      </c>
      <c r="N32" s="5">
        <v>2.41221</v>
      </c>
      <c r="O32" s="1" t="s">
        <v>14</v>
      </c>
      <c r="P32" s="5">
        <v>5.42</v>
      </c>
    </row>
    <row r="33" spans="1:16">
      <c r="A33" t="s">
        <v>35</v>
      </c>
      <c r="B33" s="1" t="s">
        <v>36</v>
      </c>
      <c r="C33" s="2">
        <v>91896</v>
      </c>
      <c r="D33" s="1" t="s">
        <v>41</v>
      </c>
      <c r="E33" s="1" t="s">
        <v>50</v>
      </c>
      <c r="F33" s="1" t="s">
        <v>51</v>
      </c>
      <c r="G33" s="11">
        <v>44294</v>
      </c>
      <c r="H33" s="11">
        <v>44320</v>
      </c>
      <c r="I33" s="11">
        <v>44988</v>
      </c>
      <c r="J33" s="2">
        <v>22</v>
      </c>
      <c r="L33" s="1" t="s">
        <v>102</v>
      </c>
      <c r="M33" s="1" t="s">
        <v>15</v>
      </c>
      <c r="N33" s="5">
        <v>2.41221</v>
      </c>
      <c r="O33" s="1" t="s">
        <v>13</v>
      </c>
      <c r="P33" s="5">
        <v>34.58</v>
      </c>
    </row>
    <row r="34" spans="1:16">
      <c r="A34" t="s">
        <v>35</v>
      </c>
      <c r="B34" s="1" t="s">
        <v>36</v>
      </c>
      <c r="C34" s="2">
        <v>92526</v>
      </c>
      <c r="D34" s="1" t="s">
        <v>41</v>
      </c>
      <c r="E34" s="1" t="s">
        <v>52</v>
      </c>
      <c r="F34" s="1" t="s">
        <v>53</v>
      </c>
      <c r="G34" s="11">
        <v>44337</v>
      </c>
      <c r="H34" s="11">
        <v>44392</v>
      </c>
      <c r="I34" s="11">
        <v>45487</v>
      </c>
      <c r="J34" s="2">
        <v>36</v>
      </c>
      <c r="L34" s="1" t="s">
        <v>103</v>
      </c>
      <c r="M34" s="1" t="s">
        <v>18</v>
      </c>
      <c r="N34" s="5">
        <v>2.16</v>
      </c>
      <c r="O34" s="1" t="s">
        <v>17</v>
      </c>
      <c r="P34" s="5">
        <v>2.78</v>
      </c>
    </row>
    <row r="35" spans="1:16">
      <c r="A35" t="s">
        <v>35</v>
      </c>
      <c r="B35" s="1" t="s">
        <v>36</v>
      </c>
      <c r="C35" s="2">
        <v>92526</v>
      </c>
      <c r="D35" s="1" t="s">
        <v>41</v>
      </c>
      <c r="E35" s="1" t="s">
        <v>52</v>
      </c>
      <c r="F35" s="1" t="s">
        <v>53</v>
      </c>
      <c r="G35" s="11">
        <v>44337</v>
      </c>
      <c r="H35" s="11">
        <v>44392</v>
      </c>
      <c r="I35" s="11">
        <v>45487</v>
      </c>
      <c r="J35" s="2">
        <v>36</v>
      </c>
      <c r="K35" s="4">
        <v>4033</v>
      </c>
      <c r="L35" s="1" t="s">
        <v>103</v>
      </c>
      <c r="M35" s="1" t="s">
        <v>18</v>
      </c>
      <c r="N35" s="5">
        <v>2.16</v>
      </c>
      <c r="O35" s="1" t="s">
        <v>14</v>
      </c>
      <c r="P35" s="5">
        <v>5.68</v>
      </c>
    </row>
    <row r="36" spans="1:16">
      <c r="A36" t="s">
        <v>35</v>
      </c>
      <c r="B36" s="1" t="s">
        <v>36</v>
      </c>
      <c r="C36" s="2">
        <v>92526</v>
      </c>
      <c r="D36" s="1" t="s">
        <v>41</v>
      </c>
      <c r="E36" s="1" t="s">
        <v>52</v>
      </c>
      <c r="F36" s="1" t="s">
        <v>53</v>
      </c>
      <c r="G36" s="11">
        <v>44337</v>
      </c>
      <c r="H36" s="11">
        <v>44392</v>
      </c>
      <c r="I36" s="11">
        <v>45487</v>
      </c>
      <c r="J36" s="2">
        <v>36</v>
      </c>
      <c r="L36" s="1" t="s">
        <v>103</v>
      </c>
      <c r="M36" s="1" t="s">
        <v>18</v>
      </c>
      <c r="N36" s="5">
        <v>2.16</v>
      </c>
      <c r="O36" s="1" t="s">
        <v>15</v>
      </c>
      <c r="P36" s="5">
        <v>20</v>
      </c>
    </row>
    <row r="37" spans="1:16">
      <c r="A37" t="s">
        <v>35</v>
      </c>
      <c r="B37" s="1" t="s">
        <v>36</v>
      </c>
      <c r="C37" s="2">
        <v>92526</v>
      </c>
      <c r="D37" s="1" t="s">
        <v>41</v>
      </c>
      <c r="E37" s="1" t="s">
        <v>52</v>
      </c>
      <c r="F37" s="1" t="s">
        <v>53</v>
      </c>
      <c r="G37" s="11">
        <v>44337</v>
      </c>
      <c r="H37" s="11">
        <v>44392</v>
      </c>
      <c r="I37" s="11">
        <v>45487</v>
      </c>
      <c r="J37" s="2">
        <v>36</v>
      </c>
      <c r="L37" s="1" t="s">
        <v>103</v>
      </c>
      <c r="M37" s="1" t="s">
        <v>18</v>
      </c>
      <c r="N37" s="5">
        <v>2.16</v>
      </c>
      <c r="O37" s="1" t="s">
        <v>13</v>
      </c>
      <c r="P37" s="5">
        <v>71.447999999999993</v>
      </c>
    </row>
    <row r="38" spans="1:16">
      <c r="A38" t="s">
        <v>35</v>
      </c>
      <c r="B38" s="1" t="s">
        <v>36</v>
      </c>
      <c r="C38" s="2">
        <v>93222</v>
      </c>
      <c r="D38" s="1" t="s">
        <v>41</v>
      </c>
      <c r="E38" s="1" t="s">
        <v>54</v>
      </c>
      <c r="F38" s="1" t="s">
        <v>55</v>
      </c>
      <c r="G38" s="11">
        <v>44347</v>
      </c>
      <c r="H38" s="11">
        <v>44398</v>
      </c>
      <c r="I38" s="11">
        <v>45494</v>
      </c>
      <c r="J38" s="2">
        <v>36</v>
      </c>
      <c r="K38" s="4">
        <v>15090</v>
      </c>
      <c r="L38" s="1" t="s">
        <v>103</v>
      </c>
      <c r="M38" s="1" t="s">
        <v>18</v>
      </c>
      <c r="N38" s="5">
        <v>2.16</v>
      </c>
      <c r="O38" s="1" t="s">
        <v>14</v>
      </c>
      <c r="P38" s="5">
        <v>2.2000000000000002</v>
      </c>
    </row>
    <row r="39" spans="1:16">
      <c r="A39" t="s">
        <v>35</v>
      </c>
      <c r="B39" s="1" t="s">
        <v>36</v>
      </c>
      <c r="C39" s="2">
        <v>93222</v>
      </c>
      <c r="D39" s="1" t="s">
        <v>41</v>
      </c>
      <c r="E39" s="1" t="s">
        <v>54</v>
      </c>
      <c r="F39" s="1" t="s">
        <v>55</v>
      </c>
      <c r="G39" s="11">
        <v>44347</v>
      </c>
      <c r="H39" s="11">
        <v>44398</v>
      </c>
      <c r="I39" s="11">
        <v>45494</v>
      </c>
      <c r="J39" s="2">
        <v>36</v>
      </c>
      <c r="L39" s="1" t="s">
        <v>103</v>
      </c>
      <c r="M39" s="1" t="s">
        <v>18</v>
      </c>
      <c r="N39" s="5">
        <v>2.16</v>
      </c>
      <c r="O39" s="1" t="s">
        <v>17</v>
      </c>
      <c r="P39" s="5">
        <v>2.4300000000000002</v>
      </c>
    </row>
    <row r="40" spans="1:16">
      <c r="A40" t="s">
        <v>35</v>
      </c>
      <c r="B40" s="1" t="s">
        <v>36</v>
      </c>
      <c r="C40" s="2">
        <v>93222</v>
      </c>
      <c r="D40" s="1" t="s">
        <v>41</v>
      </c>
      <c r="E40" s="1" t="s">
        <v>54</v>
      </c>
      <c r="F40" s="1" t="s">
        <v>55</v>
      </c>
      <c r="G40" s="11">
        <v>44347</v>
      </c>
      <c r="H40" s="11">
        <v>44398</v>
      </c>
      <c r="I40" s="11">
        <v>45494</v>
      </c>
      <c r="J40" s="2">
        <v>36</v>
      </c>
      <c r="L40" s="1" t="s">
        <v>103</v>
      </c>
      <c r="M40" s="1" t="s">
        <v>18</v>
      </c>
      <c r="N40" s="5">
        <v>2.16</v>
      </c>
      <c r="O40" s="1" t="s">
        <v>15</v>
      </c>
      <c r="P40" s="5">
        <v>20</v>
      </c>
    </row>
    <row r="41" spans="1:16">
      <c r="A41" t="s">
        <v>35</v>
      </c>
      <c r="B41" s="1" t="s">
        <v>36</v>
      </c>
      <c r="C41" s="2">
        <v>93222</v>
      </c>
      <c r="D41" s="1" t="s">
        <v>41</v>
      </c>
      <c r="E41" s="1" t="s">
        <v>54</v>
      </c>
      <c r="F41" s="1" t="s">
        <v>55</v>
      </c>
      <c r="G41" s="11">
        <v>44347</v>
      </c>
      <c r="H41" s="11">
        <v>44398</v>
      </c>
      <c r="I41" s="11">
        <v>45494</v>
      </c>
      <c r="J41" s="2">
        <v>36</v>
      </c>
      <c r="L41" s="1" t="s">
        <v>103</v>
      </c>
      <c r="M41" s="1" t="s">
        <v>18</v>
      </c>
      <c r="N41" s="5">
        <v>2.16</v>
      </c>
      <c r="O41" s="1" t="s">
        <v>13</v>
      </c>
      <c r="P41" s="5">
        <v>36.953330000000001</v>
      </c>
    </row>
    <row r="42" spans="1:16">
      <c r="A42" t="s">
        <v>35</v>
      </c>
      <c r="B42" s="1" t="s">
        <v>36</v>
      </c>
      <c r="C42" s="2">
        <v>93172</v>
      </c>
      <c r="D42" s="1" t="s">
        <v>41</v>
      </c>
      <c r="E42" s="1" t="s">
        <v>56</v>
      </c>
      <c r="F42" s="1" t="s">
        <v>57</v>
      </c>
      <c r="G42" s="11">
        <v>44357</v>
      </c>
      <c r="H42" s="11">
        <v>44496</v>
      </c>
      <c r="I42" s="11">
        <v>45591</v>
      </c>
      <c r="J42" s="2">
        <v>36</v>
      </c>
      <c r="L42" s="1" t="s">
        <v>104</v>
      </c>
      <c r="M42" s="1" t="s">
        <v>18</v>
      </c>
      <c r="N42" s="5">
        <v>2.04</v>
      </c>
      <c r="O42" s="1" t="s">
        <v>16</v>
      </c>
      <c r="P42" s="5">
        <v>2.65</v>
      </c>
    </row>
    <row r="43" spans="1:16">
      <c r="A43" t="s">
        <v>35</v>
      </c>
      <c r="B43" s="1" t="s">
        <v>36</v>
      </c>
      <c r="C43" s="2">
        <v>93172</v>
      </c>
      <c r="D43" s="1" t="s">
        <v>41</v>
      </c>
      <c r="E43" s="1" t="s">
        <v>56</v>
      </c>
      <c r="F43" s="1" t="s">
        <v>57</v>
      </c>
      <c r="G43" s="11">
        <v>44357</v>
      </c>
      <c r="H43" s="11">
        <v>44496</v>
      </c>
      <c r="I43" s="11">
        <v>45591</v>
      </c>
      <c r="J43" s="2">
        <v>36</v>
      </c>
      <c r="L43" s="1" t="s">
        <v>104</v>
      </c>
      <c r="M43" s="1" t="s">
        <v>18</v>
      </c>
      <c r="N43" s="5">
        <v>2.04</v>
      </c>
      <c r="O43" s="1" t="s">
        <v>17</v>
      </c>
      <c r="P43" s="5">
        <v>2.78</v>
      </c>
    </row>
    <row r="44" spans="1:16">
      <c r="A44" t="s">
        <v>35</v>
      </c>
      <c r="B44" s="1" t="s">
        <v>36</v>
      </c>
      <c r="C44" s="2">
        <v>93172</v>
      </c>
      <c r="D44" s="1" t="s">
        <v>41</v>
      </c>
      <c r="E44" s="1" t="s">
        <v>56</v>
      </c>
      <c r="F44" s="1" t="s">
        <v>57</v>
      </c>
      <c r="G44" s="11">
        <v>44357</v>
      </c>
      <c r="H44" s="11">
        <v>44496</v>
      </c>
      <c r="I44" s="11">
        <v>45591</v>
      </c>
      <c r="J44" s="2">
        <v>36</v>
      </c>
      <c r="K44" s="4">
        <v>2200</v>
      </c>
      <c r="L44" s="1" t="s">
        <v>104</v>
      </c>
      <c r="M44" s="1" t="s">
        <v>18</v>
      </c>
      <c r="N44" s="5">
        <v>2.04</v>
      </c>
      <c r="O44" s="1" t="s">
        <v>15</v>
      </c>
      <c r="P44" s="5">
        <v>20</v>
      </c>
    </row>
    <row r="45" spans="1:16">
      <c r="A45" t="s">
        <v>35</v>
      </c>
      <c r="B45" s="1" t="s">
        <v>36</v>
      </c>
      <c r="C45" s="2">
        <v>93172</v>
      </c>
      <c r="D45" s="1" t="s">
        <v>41</v>
      </c>
      <c r="E45" s="1" t="s">
        <v>56</v>
      </c>
      <c r="F45" s="1" t="s">
        <v>57</v>
      </c>
      <c r="G45" s="11">
        <v>44357</v>
      </c>
      <c r="H45" s="11">
        <v>44496</v>
      </c>
      <c r="I45" s="11">
        <v>45591</v>
      </c>
      <c r="J45" s="2">
        <v>36</v>
      </c>
      <c r="L45" s="1" t="s">
        <v>104</v>
      </c>
      <c r="M45" s="1" t="s">
        <v>18</v>
      </c>
      <c r="N45" s="5">
        <v>2.04</v>
      </c>
      <c r="O45" s="1" t="s">
        <v>13</v>
      </c>
      <c r="P45" s="5">
        <v>70</v>
      </c>
    </row>
    <row r="46" spans="1:16">
      <c r="A46" t="s">
        <v>35</v>
      </c>
      <c r="B46" s="1" t="s">
        <v>36</v>
      </c>
      <c r="C46" s="2">
        <v>94254</v>
      </c>
      <c r="D46" s="1" t="s">
        <v>41</v>
      </c>
      <c r="E46" s="1" t="s">
        <v>58</v>
      </c>
      <c r="F46" s="1" t="s">
        <v>59</v>
      </c>
      <c r="G46" s="11">
        <v>44392</v>
      </c>
      <c r="H46" s="11">
        <v>44462</v>
      </c>
      <c r="I46" s="11">
        <v>45191</v>
      </c>
      <c r="J46" s="2">
        <v>24</v>
      </c>
      <c r="L46" s="1" t="s">
        <v>105</v>
      </c>
      <c r="M46" s="1" t="s">
        <v>15</v>
      </c>
      <c r="N46" s="5">
        <v>1.5499700000000001</v>
      </c>
      <c r="O46" s="1" t="s">
        <v>16</v>
      </c>
      <c r="P46" s="5">
        <v>2.0499999999999998</v>
      </c>
    </row>
    <row r="47" spans="1:16">
      <c r="A47" t="s">
        <v>35</v>
      </c>
      <c r="B47" s="1" t="s">
        <v>36</v>
      </c>
      <c r="C47" s="2">
        <v>94254</v>
      </c>
      <c r="D47" s="1" t="s">
        <v>41</v>
      </c>
      <c r="E47" s="1" t="s">
        <v>58</v>
      </c>
      <c r="F47" s="1" t="s">
        <v>59</v>
      </c>
      <c r="G47" s="11">
        <v>44392</v>
      </c>
      <c r="H47" s="11">
        <v>44462</v>
      </c>
      <c r="I47" s="11">
        <v>45191</v>
      </c>
      <c r="J47" s="2">
        <v>24</v>
      </c>
      <c r="L47" s="1" t="s">
        <v>105</v>
      </c>
      <c r="M47" s="1" t="s">
        <v>15</v>
      </c>
      <c r="N47" s="5">
        <v>1.5499700000000001</v>
      </c>
      <c r="O47" s="1" t="s">
        <v>17</v>
      </c>
      <c r="P47" s="5">
        <v>2.2000000000000002</v>
      </c>
    </row>
    <row r="48" spans="1:16">
      <c r="A48" t="s">
        <v>35</v>
      </c>
      <c r="B48" s="1" t="s">
        <v>36</v>
      </c>
      <c r="C48" s="2">
        <v>94254</v>
      </c>
      <c r="D48" s="1" t="s">
        <v>41</v>
      </c>
      <c r="E48" s="1" t="s">
        <v>58</v>
      </c>
      <c r="F48" s="1" t="s">
        <v>59</v>
      </c>
      <c r="G48" s="11">
        <v>44392</v>
      </c>
      <c r="H48" s="11">
        <v>44462</v>
      </c>
      <c r="I48" s="11">
        <v>45191</v>
      </c>
      <c r="J48" s="2">
        <v>24</v>
      </c>
      <c r="L48" s="1" t="s">
        <v>105</v>
      </c>
      <c r="M48" s="1" t="s">
        <v>15</v>
      </c>
      <c r="N48" s="5">
        <v>1.5499700000000001</v>
      </c>
      <c r="O48" s="1" t="s">
        <v>18</v>
      </c>
      <c r="P48" s="5">
        <v>11.005000000000001</v>
      </c>
    </row>
    <row r="49" spans="1:16">
      <c r="A49" t="s">
        <v>35</v>
      </c>
      <c r="B49" s="1" t="s">
        <v>36</v>
      </c>
      <c r="C49" s="2">
        <v>94254</v>
      </c>
      <c r="D49" s="1" t="s">
        <v>41</v>
      </c>
      <c r="E49" s="1" t="s">
        <v>58</v>
      </c>
      <c r="F49" s="1" t="s">
        <v>59</v>
      </c>
      <c r="G49" s="11">
        <v>44392</v>
      </c>
      <c r="H49" s="11">
        <v>44462</v>
      </c>
      <c r="I49" s="11">
        <v>45191</v>
      </c>
      <c r="J49" s="2">
        <v>24</v>
      </c>
      <c r="K49" s="4">
        <v>1830</v>
      </c>
      <c r="L49" s="1" t="s">
        <v>105</v>
      </c>
      <c r="M49" s="1" t="s">
        <v>15</v>
      </c>
      <c r="N49" s="5">
        <v>1.5499700000000001</v>
      </c>
      <c r="O49" s="1" t="s">
        <v>13</v>
      </c>
      <c r="P49" s="5">
        <v>34.58</v>
      </c>
    </row>
    <row r="50" spans="1:16">
      <c r="A50" t="s">
        <v>35</v>
      </c>
      <c r="B50" s="1" t="s">
        <v>36</v>
      </c>
      <c r="C50" s="2">
        <v>94460</v>
      </c>
      <c r="D50" s="1" t="s">
        <v>41</v>
      </c>
      <c r="E50" s="1" t="s">
        <v>60</v>
      </c>
      <c r="F50" s="1" t="s">
        <v>61</v>
      </c>
      <c r="G50" s="11">
        <v>44467</v>
      </c>
      <c r="H50" s="11">
        <v>44562</v>
      </c>
      <c r="I50" s="11">
        <v>46022</v>
      </c>
      <c r="J50" s="2">
        <v>36</v>
      </c>
      <c r="L50" s="1" t="s">
        <v>106</v>
      </c>
      <c r="M50" s="1" t="s">
        <v>14</v>
      </c>
      <c r="N50" s="5">
        <v>1.5</v>
      </c>
      <c r="O50" s="1" t="s">
        <v>18</v>
      </c>
      <c r="P50" s="5">
        <v>1.98</v>
      </c>
    </row>
    <row r="51" spans="1:16">
      <c r="A51" t="s">
        <v>35</v>
      </c>
      <c r="B51" s="1" t="s">
        <v>36</v>
      </c>
      <c r="C51" s="2">
        <v>94460</v>
      </c>
      <c r="D51" s="1" t="s">
        <v>41</v>
      </c>
      <c r="E51" s="1" t="s">
        <v>60</v>
      </c>
      <c r="F51" s="1" t="s">
        <v>61</v>
      </c>
      <c r="G51" s="11">
        <v>44467</v>
      </c>
      <c r="H51" s="11">
        <v>44562</v>
      </c>
      <c r="I51" s="11">
        <v>46022</v>
      </c>
      <c r="J51" s="2">
        <v>36</v>
      </c>
      <c r="L51" s="1" t="s">
        <v>106</v>
      </c>
      <c r="M51" s="1" t="s">
        <v>14</v>
      </c>
      <c r="N51" s="5">
        <v>1.5</v>
      </c>
      <c r="O51" s="1" t="s">
        <v>17</v>
      </c>
      <c r="P51" s="5">
        <v>2.1800000000000002</v>
      </c>
    </row>
    <row r="52" spans="1:16">
      <c r="A52" t="s">
        <v>35</v>
      </c>
      <c r="B52" s="1" t="s">
        <v>36</v>
      </c>
      <c r="C52" s="2">
        <v>94460</v>
      </c>
      <c r="D52" s="1" t="s">
        <v>41</v>
      </c>
      <c r="E52" s="1" t="s">
        <v>60</v>
      </c>
      <c r="F52" s="1" t="s">
        <v>61</v>
      </c>
      <c r="G52" s="11">
        <v>44467</v>
      </c>
      <c r="H52" s="11">
        <v>44562</v>
      </c>
      <c r="I52" s="11">
        <v>46022</v>
      </c>
      <c r="J52" s="2">
        <v>36</v>
      </c>
      <c r="K52" s="4">
        <v>4080</v>
      </c>
      <c r="L52" s="1" t="s">
        <v>106</v>
      </c>
      <c r="M52" s="1" t="s">
        <v>14</v>
      </c>
      <c r="N52" s="5">
        <v>1.5</v>
      </c>
      <c r="O52" s="1" t="s">
        <v>15</v>
      </c>
      <c r="P52" s="5">
        <v>2.5</v>
      </c>
    </row>
    <row r="53" spans="1:16">
      <c r="A53" t="s">
        <v>35</v>
      </c>
      <c r="B53" s="1" t="s">
        <v>36</v>
      </c>
      <c r="C53" s="2">
        <v>94460</v>
      </c>
      <c r="D53" s="1" t="s">
        <v>41</v>
      </c>
      <c r="E53" s="1" t="s">
        <v>60</v>
      </c>
      <c r="F53" s="1" t="s">
        <v>61</v>
      </c>
      <c r="G53" s="11">
        <v>44467</v>
      </c>
      <c r="H53" s="11">
        <v>44562</v>
      </c>
      <c r="I53" s="11">
        <v>46022</v>
      </c>
      <c r="J53" s="2">
        <v>36</v>
      </c>
      <c r="L53" s="1" t="s">
        <v>106</v>
      </c>
      <c r="M53" s="1" t="s">
        <v>14</v>
      </c>
      <c r="N53" s="5">
        <v>1.5</v>
      </c>
      <c r="O53" s="1" t="s">
        <v>19</v>
      </c>
      <c r="P53" s="5">
        <v>2.84667</v>
      </c>
    </row>
    <row r="54" spans="1:16">
      <c r="A54" t="s">
        <v>35</v>
      </c>
      <c r="B54" s="1" t="s">
        <v>36</v>
      </c>
      <c r="C54" s="2">
        <v>94460</v>
      </c>
      <c r="D54" s="1" t="s">
        <v>41</v>
      </c>
      <c r="E54" s="1" t="s">
        <v>60</v>
      </c>
      <c r="F54" s="1" t="s">
        <v>61</v>
      </c>
      <c r="G54" s="11">
        <v>44467</v>
      </c>
      <c r="H54" s="11">
        <v>44562</v>
      </c>
      <c r="I54" s="11">
        <v>46022</v>
      </c>
      <c r="J54" s="2">
        <v>36</v>
      </c>
      <c r="L54" s="1" t="s">
        <v>106</v>
      </c>
      <c r="M54" s="1" t="s">
        <v>14</v>
      </c>
      <c r="N54" s="5">
        <v>1.5</v>
      </c>
      <c r="O54" s="1" t="s">
        <v>13</v>
      </c>
      <c r="P54" s="5">
        <v>40.93</v>
      </c>
    </row>
    <row r="55" spans="1:16">
      <c r="A55" t="s">
        <v>35</v>
      </c>
      <c r="B55" s="1" t="s">
        <v>36</v>
      </c>
      <c r="C55" s="2">
        <v>95708</v>
      </c>
      <c r="D55" s="1" t="s">
        <v>41</v>
      </c>
      <c r="E55" s="1" t="s">
        <v>62</v>
      </c>
      <c r="F55" s="1" t="s">
        <v>63</v>
      </c>
      <c r="G55" s="11">
        <v>44470</v>
      </c>
      <c r="H55" s="11">
        <v>44539</v>
      </c>
      <c r="I55" s="11">
        <v>45999</v>
      </c>
      <c r="J55" s="2">
        <v>24</v>
      </c>
      <c r="L55" s="1" t="s">
        <v>107</v>
      </c>
      <c r="M55" s="1" t="s">
        <v>16</v>
      </c>
      <c r="N55" s="5">
        <v>1.5389999999999999</v>
      </c>
      <c r="O55" s="1" t="s">
        <v>17</v>
      </c>
      <c r="P55" s="5">
        <v>1.69</v>
      </c>
    </row>
    <row r="56" spans="1:16">
      <c r="A56" t="s">
        <v>35</v>
      </c>
      <c r="B56" s="1" t="s">
        <v>36</v>
      </c>
      <c r="C56" s="2">
        <v>95708</v>
      </c>
      <c r="D56" s="1" t="s">
        <v>41</v>
      </c>
      <c r="E56" s="1" t="s">
        <v>62</v>
      </c>
      <c r="F56" s="1" t="s">
        <v>63</v>
      </c>
      <c r="G56" s="11">
        <v>44470</v>
      </c>
      <c r="H56" s="11">
        <v>44539</v>
      </c>
      <c r="I56" s="11">
        <v>45999</v>
      </c>
      <c r="J56" s="2">
        <v>24</v>
      </c>
      <c r="L56" s="1" t="s">
        <v>107</v>
      </c>
      <c r="M56" s="1" t="s">
        <v>16</v>
      </c>
      <c r="N56" s="5">
        <v>1.5389999999999999</v>
      </c>
      <c r="O56" s="1" t="s">
        <v>18</v>
      </c>
      <c r="P56" s="5">
        <v>1.98</v>
      </c>
    </row>
    <row r="57" spans="1:16">
      <c r="A57" t="s">
        <v>35</v>
      </c>
      <c r="B57" s="1" t="s">
        <v>36</v>
      </c>
      <c r="C57" s="2">
        <v>95708</v>
      </c>
      <c r="D57" s="1" t="s">
        <v>41</v>
      </c>
      <c r="E57" s="1" t="s">
        <v>62</v>
      </c>
      <c r="F57" s="1" t="s">
        <v>63</v>
      </c>
      <c r="G57" s="11">
        <v>44470</v>
      </c>
      <c r="H57" s="11">
        <v>44539</v>
      </c>
      <c r="I57" s="11">
        <v>45999</v>
      </c>
      <c r="J57" s="2">
        <v>24</v>
      </c>
      <c r="K57" s="4">
        <v>6000</v>
      </c>
      <c r="L57" s="1" t="s">
        <v>107</v>
      </c>
      <c r="M57" s="1" t="s">
        <v>16</v>
      </c>
      <c r="N57" s="5">
        <v>1.5389999999999999</v>
      </c>
      <c r="O57" s="1" t="s">
        <v>15</v>
      </c>
      <c r="P57" s="5">
        <v>2.5</v>
      </c>
    </row>
    <row r="58" spans="1:16">
      <c r="A58" t="s">
        <v>35</v>
      </c>
      <c r="B58" s="1" t="s">
        <v>36</v>
      </c>
      <c r="C58" s="2">
        <v>95708</v>
      </c>
      <c r="D58" s="1" t="s">
        <v>41</v>
      </c>
      <c r="E58" s="1" t="s">
        <v>62</v>
      </c>
      <c r="F58" s="1" t="s">
        <v>63</v>
      </c>
      <c r="G58" s="11">
        <v>44470</v>
      </c>
      <c r="H58" s="11">
        <v>44539</v>
      </c>
      <c r="I58" s="11">
        <v>45999</v>
      </c>
      <c r="J58" s="2">
        <v>24</v>
      </c>
      <c r="L58" s="1" t="s">
        <v>107</v>
      </c>
      <c r="M58" s="1" t="s">
        <v>16</v>
      </c>
      <c r="N58" s="5">
        <v>1.5389999999999999</v>
      </c>
      <c r="O58" s="1" t="s">
        <v>13</v>
      </c>
      <c r="P58" s="5">
        <v>71.447999999999993</v>
      </c>
    </row>
    <row r="59" spans="1:16">
      <c r="A59" t="s">
        <v>35</v>
      </c>
      <c r="B59" s="1" t="s">
        <v>36</v>
      </c>
      <c r="C59" s="2">
        <v>95194</v>
      </c>
      <c r="D59" s="1" t="s">
        <v>64</v>
      </c>
      <c r="E59" s="1" t="s">
        <v>65</v>
      </c>
      <c r="F59" s="1" t="s">
        <v>66</v>
      </c>
      <c r="G59" s="11">
        <v>44487</v>
      </c>
      <c r="H59" s="11">
        <v>44487</v>
      </c>
      <c r="I59" s="11">
        <v>45230</v>
      </c>
      <c r="J59" s="2">
        <v>24</v>
      </c>
      <c r="K59" s="4">
        <v>5394</v>
      </c>
      <c r="L59" s="1" t="s">
        <v>99</v>
      </c>
      <c r="M59" s="1" t="s">
        <v>16</v>
      </c>
      <c r="N59" s="5">
        <v>1.3967499999999999</v>
      </c>
      <c r="O59" s="1" t="s">
        <v>70</v>
      </c>
      <c r="P59" s="5" t="s">
        <v>70</v>
      </c>
    </row>
  </sheetData>
  <autoFilter ref="A3:Q59" xr:uid="{6C87460E-A6CA-41C3-8DF2-D1B4C4E98382}"/>
  <sortState xmlns:xlrd2="http://schemas.microsoft.com/office/spreadsheetml/2017/richdata2" ref="A4:Q59">
    <sortCondition ref="G4:G59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941E-EA48-4A5D-8DF5-87BF9D68A856}">
  <dimension ref="A3:B28"/>
  <sheetViews>
    <sheetView workbookViewId="0"/>
  </sheetViews>
  <sheetFormatPr defaultRowHeight="15"/>
  <cols>
    <col min="1" max="1" width="13.140625" bestFit="1" customWidth="1"/>
    <col min="2" max="2" width="17.7109375" bestFit="1" customWidth="1"/>
  </cols>
  <sheetData>
    <row r="3" spans="1:2">
      <c r="A3" s="13" t="s">
        <v>108</v>
      </c>
      <c r="B3" t="s">
        <v>109</v>
      </c>
    </row>
    <row r="4" spans="1:2">
      <c r="A4" s="14">
        <v>65500</v>
      </c>
      <c r="B4">
        <v>5040</v>
      </c>
    </row>
    <row r="5" spans="1:2">
      <c r="A5" s="14">
        <v>67051</v>
      </c>
      <c r="B5">
        <v>2640</v>
      </c>
    </row>
    <row r="6" spans="1:2">
      <c r="A6" s="14">
        <v>67790</v>
      </c>
      <c r="B6">
        <v>16690</v>
      </c>
    </row>
    <row r="7" spans="1:2">
      <c r="A7" s="14">
        <v>70870</v>
      </c>
      <c r="B7">
        <v>1620</v>
      </c>
    </row>
    <row r="8" spans="1:2">
      <c r="A8" s="14">
        <v>73867</v>
      </c>
      <c r="B8">
        <v>700</v>
      </c>
    </row>
    <row r="9" spans="1:2">
      <c r="A9" s="14">
        <v>74397</v>
      </c>
      <c r="B9">
        <v>5650</v>
      </c>
    </row>
    <row r="10" spans="1:2">
      <c r="A10" s="14">
        <v>74428</v>
      </c>
      <c r="B10">
        <v>16000</v>
      </c>
    </row>
    <row r="11" spans="1:2">
      <c r="A11" s="14">
        <v>78289</v>
      </c>
      <c r="B11">
        <v>6270</v>
      </c>
    </row>
    <row r="12" spans="1:2">
      <c r="A12" s="14">
        <v>78730</v>
      </c>
      <c r="B12">
        <v>2220</v>
      </c>
    </row>
    <row r="13" spans="1:2">
      <c r="A13" s="14">
        <v>80034</v>
      </c>
      <c r="B13">
        <v>510</v>
      </c>
    </row>
    <row r="14" spans="1:2">
      <c r="A14" s="14">
        <v>82514</v>
      </c>
      <c r="B14">
        <v>10690</v>
      </c>
    </row>
    <row r="15" spans="1:2">
      <c r="A15" s="14">
        <v>87656</v>
      </c>
      <c r="B15">
        <v>8471</v>
      </c>
    </row>
    <row r="16" spans="1:2">
      <c r="A16" s="14">
        <v>88094</v>
      </c>
      <c r="B16">
        <v>25334</v>
      </c>
    </row>
    <row r="17" spans="1:2">
      <c r="A17" s="14">
        <v>88409</v>
      </c>
      <c r="B17">
        <v>36330</v>
      </c>
    </row>
    <row r="18" spans="1:2">
      <c r="A18" s="14">
        <v>90198</v>
      </c>
      <c r="B18">
        <v>5850</v>
      </c>
    </row>
    <row r="19" spans="1:2">
      <c r="A19" s="14">
        <v>91121</v>
      </c>
      <c r="B19">
        <v>12060</v>
      </c>
    </row>
    <row r="20" spans="1:2">
      <c r="A20" s="14">
        <v>91896</v>
      </c>
      <c r="B20">
        <v>16848</v>
      </c>
    </row>
    <row r="21" spans="1:2">
      <c r="A21" s="14">
        <v>92526</v>
      </c>
      <c r="B21">
        <v>4033</v>
      </c>
    </row>
    <row r="22" spans="1:2">
      <c r="A22" s="14">
        <v>93172</v>
      </c>
      <c r="B22">
        <v>2200</v>
      </c>
    </row>
    <row r="23" spans="1:2">
      <c r="A23" s="14">
        <v>93222</v>
      </c>
      <c r="B23">
        <v>15090</v>
      </c>
    </row>
    <row r="24" spans="1:2">
      <c r="A24" s="14">
        <v>94254</v>
      </c>
      <c r="B24">
        <v>1830</v>
      </c>
    </row>
    <row r="25" spans="1:2">
      <c r="A25" s="14">
        <v>94460</v>
      </c>
      <c r="B25">
        <v>4080</v>
      </c>
    </row>
    <row r="26" spans="1:2">
      <c r="A26" s="14">
        <v>95194</v>
      </c>
      <c r="B26">
        <v>5394</v>
      </c>
    </row>
    <row r="27" spans="1:2">
      <c r="A27" s="14">
        <v>95708</v>
      </c>
      <c r="B27">
        <v>6000</v>
      </c>
    </row>
    <row r="28" spans="1:2">
      <c r="A28" s="14" t="s">
        <v>69</v>
      </c>
      <c r="B28">
        <v>211550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DCA-363F-4BDC-8529-DBDF8DEE9BB6}">
  <sheetPr>
    <outlinePr summaryBelow="0" summaryRight="0"/>
  </sheetPr>
  <dimension ref="A1:O122"/>
  <sheetViews>
    <sheetView zoomScaleNormal="100" workbookViewId="0">
      <pane ySplit="1" topLeftCell="A23" activePane="bottomLeft" state="frozen"/>
      <selection pane="bottomLeft" activeCell="M4" sqref="M4"/>
    </sheetView>
  </sheetViews>
  <sheetFormatPr defaultRowHeight="15" outlineLevelRow="1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/>
    <row r="2" spans="1:15">
      <c r="A2" s="1" t="s">
        <v>70</v>
      </c>
      <c r="B2" s="1" t="s">
        <v>2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</row>
    <row r="3" spans="1:15">
      <c r="A3" s="6" t="s">
        <v>110</v>
      </c>
      <c r="B3" s="1"/>
      <c r="F3" s="1"/>
      <c r="G3" s="1"/>
      <c r="H3" s="1"/>
      <c r="I3" s="1"/>
      <c r="J3" s="1"/>
      <c r="M3" s="1"/>
      <c r="O3" s="1"/>
    </row>
    <row r="4" spans="1:15" outlineLevel="1">
      <c r="B4" s="2">
        <v>65500</v>
      </c>
      <c r="C4" s="1" t="s">
        <v>41</v>
      </c>
      <c r="D4" s="1" t="s">
        <v>62</v>
      </c>
      <c r="E4" s="1" t="s">
        <v>63</v>
      </c>
      <c r="F4" s="3">
        <v>42936</v>
      </c>
      <c r="G4" s="3">
        <v>43186</v>
      </c>
      <c r="H4" s="3">
        <v>44647</v>
      </c>
      <c r="I4" s="2">
        <v>24</v>
      </c>
      <c r="J4" s="4">
        <v>5040</v>
      </c>
      <c r="K4" s="1" t="s">
        <v>87</v>
      </c>
      <c r="L4" s="1" t="s">
        <v>13</v>
      </c>
      <c r="M4" s="5">
        <v>75.208659999999995</v>
      </c>
      <c r="N4" s="1" t="s">
        <v>70</v>
      </c>
      <c r="O4" s="5" t="s">
        <v>70</v>
      </c>
    </row>
    <row r="5" spans="1:15" outlineLevel="1">
      <c r="B5" s="2">
        <v>67790</v>
      </c>
      <c r="C5" s="1" t="s">
        <v>41</v>
      </c>
      <c r="D5" s="1" t="s">
        <v>50</v>
      </c>
      <c r="E5" s="1" t="s">
        <v>51</v>
      </c>
      <c r="F5" s="3">
        <v>43088</v>
      </c>
      <c r="G5" s="3">
        <v>43214</v>
      </c>
      <c r="H5" s="3">
        <v>44681</v>
      </c>
      <c r="I5" s="2">
        <v>42</v>
      </c>
      <c r="J5" s="4">
        <v>16690</v>
      </c>
      <c r="K5" s="1" t="s">
        <v>87</v>
      </c>
      <c r="L5" s="1" t="s">
        <v>13</v>
      </c>
      <c r="M5" s="5">
        <v>75.208659999999995</v>
      </c>
      <c r="N5" s="1" t="s">
        <v>70</v>
      </c>
      <c r="O5" s="5" t="s">
        <v>70</v>
      </c>
    </row>
    <row r="6" spans="1:15" outlineLevel="1">
      <c r="B6" s="2">
        <v>67051</v>
      </c>
      <c r="C6" s="1" t="s">
        <v>41</v>
      </c>
      <c r="D6" s="1" t="s">
        <v>89</v>
      </c>
      <c r="E6" s="1" t="s">
        <v>90</v>
      </c>
      <c r="F6" s="3">
        <v>43054</v>
      </c>
      <c r="G6" s="3">
        <v>43221</v>
      </c>
      <c r="H6" s="3">
        <v>44681</v>
      </c>
      <c r="I6" s="2">
        <v>24</v>
      </c>
      <c r="J6" s="4">
        <v>2640</v>
      </c>
      <c r="K6" s="1" t="s">
        <v>87</v>
      </c>
      <c r="L6" s="1" t="s">
        <v>13</v>
      </c>
      <c r="M6" s="5">
        <v>75.208659999999995</v>
      </c>
      <c r="N6" s="1" t="s">
        <v>70</v>
      </c>
      <c r="O6" s="5" t="s">
        <v>70</v>
      </c>
    </row>
    <row r="7" spans="1:15" outlineLevel="1">
      <c r="B7" s="2">
        <v>70870</v>
      </c>
      <c r="C7" s="1" t="s">
        <v>41</v>
      </c>
      <c r="D7" s="1" t="s">
        <v>58</v>
      </c>
      <c r="E7" s="1" t="s">
        <v>59</v>
      </c>
      <c r="F7" s="3">
        <v>43278</v>
      </c>
      <c r="G7" s="3">
        <v>43488</v>
      </c>
      <c r="H7" s="3">
        <v>44949</v>
      </c>
      <c r="I7" s="2">
        <v>48</v>
      </c>
      <c r="J7" s="4">
        <v>1620</v>
      </c>
      <c r="K7" s="1" t="s">
        <v>87</v>
      </c>
      <c r="L7" s="1" t="s">
        <v>13</v>
      </c>
      <c r="M7" s="5">
        <v>75.208659999999995</v>
      </c>
      <c r="N7" s="1" t="s">
        <v>70</v>
      </c>
      <c r="O7" s="5" t="s">
        <v>70</v>
      </c>
    </row>
    <row r="8" spans="1:15" outlineLevel="1">
      <c r="B8" s="2">
        <v>74428</v>
      </c>
      <c r="C8" s="1" t="s">
        <v>41</v>
      </c>
      <c r="D8" s="1" t="s">
        <v>93</v>
      </c>
      <c r="E8" s="1" t="s">
        <v>43</v>
      </c>
      <c r="F8" s="3">
        <v>43480</v>
      </c>
      <c r="G8" s="3">
        <v>43514</v>
      </c>
      <c r="H8" s="3">
        <v>44791</v>
      </c>
      <c r="I8" s="2">
        <v>36</v>
      </c>
      <c r="J8" s="4">
        <v>16000</v>
      </c>
      <c r="K8" s="1" t="s">
        <v>87</v>
      </c>
      <c r="L8" s="1" t="s">
        <v>13</v>
      </c>
      <c r="M8" s="5">
        <v>71.447999999999993</v>
      </c>
      <c r="N8" s="1" t="s">
        <v>70</v>
      </c>
      <c r="O8" s="5" t="s">
        <v>70</v>
      </c>
    </row>
    <row r="9" spans="1:15" outlineLevel="1">
      <c r="B9" s="2">
        <v>74397</v>
      </c>
      <c r="C9" s="1" t="s">
        <v>41</v>
      </c>
      <c r="D9" s="1" t="s">
        <v>93</v>
      </c>
      <c r="E9" s="1" t="s">
        <v>43</v>
      </c>
      <c r="F9" s="3">
        <v>43537</v>
      </c>
      <c r="G9" s="3">
        <v>43648</v>
      </c>
      <c r="H9" s="3">
        <v>44927</v>
      </c>
      <c r="I9" s="2">
        <v>36</v>
      </c>
      <c r="J9" s="4">
        <v>5650</v>
      </c>
      <c r="K9" s="1" t="s">
        <v>87</v>
      </c>
      <c r="L9" s="1" t="s">
        <v>13</v>
      </c>
      <c r="M9" s="5">
        <v>71.447999999999993</v>
      </c>
      <c r="N9" s="1" t="s">
        <v>70</v>
      </c>
      <c r="O9" s="5" t="s">
        <v>70</v>
      </c>
    </row>
    <row r="10" spans="1:15" outlineLevel="1">
      <c r="B10" s="2">
        <v>80034</v>
      </c>
      <c r="C10" s="1" t="s">
        <v>41</v>
      </c>
      <c r="D10" s="1" t="s">
        <v>94</v>
      </c>
      <c r="E10" s="1" t="s">
        <v>95</v>
      </c>
      <c r="F10" s="3">
        <v>43671</v>
      </c>
      <c r="G10" s="3">
        <v>43740</v>
      </c>
      <c r="H10" s="3">
        <v>44835</v>
      </c>
      <c r="I10" s="2">
        <v>36</v>
      </c>
      <c r="J10" s="4">
        <v>510</v>
      </c>
      <c r="K10" s="1" t="s">
        <v>87</v>
      </c>
      <c r="L10" s="1" t="s">
        <v>13</v>
      </c>
      <c r="M10" s="5">
        <v>71.447999999999993</v>
      </c>
      <c r="N10" s="1" t="s">
        <v>70</v>
      </c>
      <c r="O10" s="5" t="s">
        <v>70</v>
      </c>
    </row>
    <row r="11" spans="1:15" outlineLevel="1">
      <c r="B11" s="2">
        <v>78289</v>
      </c>
      <c r="C11" s="1" t="s">
        <v>41</v>
      </c>
      <c r="D11" s="1" t="s">
        <v>46</v>
      </c>
      <c r="E11" s="1" t="s">
        <v>47</v>
      </c>
      <c r="F11" s="3">
        <v>43682</v>
      </c>
      <c r="G11" s="3">
        <v>43769</v>
      </c>
      <c r="H11" s="3">
        <v>44926</v>
      </c>
      <c r="I11" s="2">
        <v>36</v>
      </c>
      <c r="J11" s="4">
        <v>6270</v>
      </c>
      <c r="K11" s="1" t="s">
        <v>87</v>
      </c>
      <c r="L11" s="1" t="s">
        <v>13</v>
      </c>
      <c r="M11" s="5">
        <v>71.447999999999993</v>
      </c>
      <c r="N11" s="1" t="s">
        <v>70</v>
      </c>
      <c r="O11" s="5" t="s">
        <v>70</v>
      </c>
    </row>
    <row r="12" spans="1:15" outlineLevel="1">
      <c r="B12" s="2">
        <v>73867</v>
      </c>
      <c r="C12" s="1" t="s">
        <v>41</v>
      </c>
      <c r="D12" s="1" t="s">
        <v>91</v>
      </c>
      <c r="E12" s="1" t="s">
        <v>92</v>
      </c>
      <c r="F12" s="3">
        <v>43455</v>
      </c>
      <c r="G12" s="3">
        <v>43804</v>
      </c>
      <c r="H12" s="3">
        <v>44716</v>
      </c>
      <c r="I12" s="2">
        <v>24</v>
      </c>
      <c r="J12" s="4">
        <v>700</v>
      </c>
      <c r="K12" s="1" t="s">
        <v>87</v>
      </c>
      <c r="L12" s="1" t="s">
        <v>13</v>
      </c>
      <c r="M12" s="5">
        <v>75.208659999999995</v>
      </c>
      <c r="N12" s="1" t="s">
        <v>70</v>
      </c>
      <c r="O12" s="5" t="s">
        <v>70</v>
      </c>
    </row>
    <row r="13" spans="1:15" outlineLevel="1">
      <c r="B13" s="2">
        <v>82514</v>
      </c>
      <c r="C13" s="1" t="s">
        <v>37</v>
      </c>
      <c r="D13" s="1" t="s">
        <v>38</v>
      </c>
      <c r="E13" s="1" t="s">
        <v>39</v>
      </c>
      <c r="F13" s="3">
        <v>43931</v>
      </c>
      <c r="G13" s="3">
        <v>43950</v>
      </c>
      <c r="H13" s="3">
        <v>44834</v>
      </c>
      <c r="I13" s="2">
        <v>24</v>
      </c>
      <c r="J13" s="4">
        <v>10690</v>
      </c>
      <c r="K13" s="1" t="s">
        <v>87</v>
      </c>
      <c r="L13" s="1" t="s">
        <v>13</v>
      </c>
      <c r="M13" s="5">
        <v>71.447999999999993</v>
      </c>
      <c r="N13" s="1" t="s">
        <v>70</v>
      </c>
      <c r="O13" s="5" t="s">
        <v>70</v>
      </c>
    </row>
    <row r="14" spans="1:15" outlineLevel="1">
      <c r="B14" s="2">
        <v>78730</v>
      </c>
      <c r="C14" s="1" t="s">
        <v>41</v>
      </c>
      <c r="D14" s="1" t="s">
        <v>56</v>
      </c>
      <c r="E14" s="1" t="s">
        <v>57</v>
      </c>
      <c r="F14" s="3">
        <v>43755</v>
      </c>
      <c r="G14" s="3">
        <v>44047</v>
      </c>
      <c r="H14" s="3">
        <v>45141</v>
      </c>
      <c r="I14" s="2">
        <v>36</v>
      </c>
      <c r="J14" s="4">
        <v>2220</v>
      </c>
      <c r="K14" s="1" t="s">
        <v>87</v>
      </c>
      <c r="L14" s="1" t="s">
        <v>13</v>
      </c>
      <c r="M14" s="5">
        <v>71.447999999999993</v>
      </c>
      <c r="N14" s="1" t="s">
        <v>70</v>
      </c>
      <c r="O14" s="5" t="s">
        <v>70</v>
      </c>
    </row>
    <row r="15" spans="1:15" outlineLevel="1">
      <c r="B15" s="2">
        <v>87656</v>
      </c>
      <c r="C15" s="1" t="s">
        <v>37</v>
      </c>
      <c r="D15" s="1" t="s">
        <v>38</v>
      </c>
      <c r="E15" s="1" t="s">
        <v>39</v>
      </c>
      <c r="F15" s="3">
        <v>44130</v>
      </c>
      <c r="G15" s="3">
        <v>44140</v>
      </c>
      <c r="H15" s="3">
        <v>44834</v>
      </c>
      <c r="I15" s="2">
        <v>17</v>
      </c>
      <c r="J15" s="4" t="s">
        <v>70</v>
      </c>
      <c r="K15" s="1" t="s">
        <v>97</v>
      </c>
      <c r="L15" s="1" t="s">
        <v>14</v>
      </c>
      <c r="M15" s="5">
        <v>19.85698</v>
      </c>
      <c r="N15" s="1" t="s">
        <v>16</v>
      </c>
      <c r="O15" s="5">
        <v>20</v>
      </c>
    </row>
    <row r="16" spans="1:15" outlineLevel="1">
      <c r="B16" s="2">
        <v>87656</v>
      </c>
      <c r="C16" s="1" t="s">
        <v>37</v>
      </c>
      <c r="D16" s="1" t="s">
        <v>38</v>
      </c>
      <c r="E16" s="1" t="s">
        <v>39</v>
      </c>
      <c r="F16" s="3">
        <v>44130</v>
      </c>
      <c r="G16" s="3">
        <v>44140</v>
      </c>
      <c r="H16" s="3">
        <v>44834</v>
      </c>
      <c r="I16" s="2">
        <v>17</v>
      </c>
      <c r="J16" s="4">
        <v>8471</v>
      </c>
      <c r="K16" s="1" t="s">
        <v>97</v>
      </c>
      <c r="L16" s="1" t="s">
        <v>14</v>
      </c>
      <c r="M16" s="5">
        <v>19.85698</v>
      </c>
      <c r="N16" s="1" t="s">
        <v>15</v>
      </c>
      <c r="O16" s="5">
        <v>23.791730000000001</v>
      </c>
    </row>
    <row r="17" spans="2:15" outlineLevel="1">
      <c r="B17" s="2">
        <v>87656</v>
      </c>
      <c r="C17" s="1" t="s">
        <v>37</v>
      </c>
      <c r="D17" s="1" t="s">
        <v>38</v>
      </c>
      <c r="E17" s="1" t="s">
        <v>39</v>
      </c>
      <c r="F17" s="3">
        <v>44130</v>
      </c>
      <c r="G17" s="3">
        <v>44140</v>
      </c>
      <c r="H17" s="3">
        <v>44834</v>
      </c>
      <c r="I17" s="2">
        <v>17</v>
      </c>
      <c r="J17" s="4" t="s">
        <v>70</v>
      </c>
      <c r="K17" s="1" t="s">
        <v>97</v>
      </c>
      <c r="L17" s="1" t="s">
        <v>14</v>
      </c>
      <c r="M17" s="5">
        <v>19.85698</v>
      </c>
      <c r="N17" s="1" t="s">
        <v>13</v>
      </c>
      <c r="O17" s="5">
        <v>71.447999999999993</v>
      </c>
    </row>
    <row r="18" spans="2:15" outlineLevel="1">
      <c r="B18" s="2">
        <v>88094</v>
      </c>
      <c r="C18" s="1" t="s">
        <v>41</v>
      </c>
      <c r="D18" s="1" t="s">
        <v>42</v>
      </c>
      <c r="E18" s="1" t="s">
        <v>43</v>
      </c>
      <c r="F18" s="3">
        <v>44151</v>
      </c>
      <c r="G18" s="3">
        <v>44161</v>
      </c>
      <c r="H18" s="3">
        <v>45437</v>
      </c>
      <c r="I18" s="2">
        <v>36</v>
      </c>
      <c r="J18" s="4" t="s">
        <v>70</v>
      </c>
      <c r="K18" s="1" t="s">
        <v>98</v>
      </c>
      <c r="L18" s="1" t="s">
        <v>15</v>
      </c>
      <c r="M18" s="5">
        <v>9.8121200000000002</v>
      </c>
      <c r="N18" s="1" t="s">
        <v>16</v>
      </c>
      <c r="O18" s="5">
        <v>13.93</v>
      </c>
    </row>
    <row r="19" spans="2:15" outlineLevel="1">
      <c r="B19" s="2">
        <v>88094</v>
      </c>
      <c r="C19" s="1" t="s">
        <v>41</v>
      </c>
      <c r="D19" s="1" t="s">
        <v>42</v>
      </c>
      <c r="E19" s="1" t="s">
        <v>43</v>
      </c>
      <c r="F19" s="3">
        <v>44151</v>
      </c>
      <c r="G19" s="3">
        <v>44161</v>
      </c>
      <c r="H19" s="3">
        <v>45437</v>
      </c>
      <c r="I19" s="2">
        <v>36</v>
      </c>
      <c r="J19" s="4">
        <v>25334</v>
      </c>
      <c r="K19" s="1" t="s">
        <v>98</v>
      </c>
      <c r="L19" s="1" t="s">
        <v>15</v>
      </c>
      <c r="M19" s="5">
        <v>9.8121200000000002</v>
      </c>
      <c r="N19" s="1" t="s">
        <v>14</v>
      </c>
      <c r="O19" s="5">
        <v>16.98987</v>
      </c>
    </row>
    <row r="20" spans="2:15" outlineLevel="1">
      <c r="B20" s="2">
        <v>88094</v>
      </c>
      <c r="C20" s="1" t="s">
        <v>41</v>
      </c>
      <c r="D20" s="1" t="s">
        <v>42</v>
      </c>
      <c r="E20" s="1" t="s">
        <v>43</v>
      </c>
      <c r="F20" s="3">
        <v>44151</v>
      </c>
      <c r="G20" s="3">
        <v>44161</v>
      </c>
      <c r="H20" s="3">
        <v>45437</v>
      </c>
      <c r="I20" s="2">
        <v>36</v>
      </c>
      <c r="J20" s="4" t="s">
        <v>70</v>
      </c>
      <c r="K20" s="1" t="s">
        <v>98</v>
      </c>
      <c r="L20" s="1" t="s">
        <v>15</v>
      </c>
      <c r="M20" s="5">
        <v>9.8121200000000002</v>
      </c>
      <c r="N20" s="1" t="s">
        <v>13</v>
      </c>
      <c r="O20" s="5">
        <v>52.325670000000002</v>
      </c>
    </row>
    <row r="21" spans="2:15" outlineLevel="1">
      <c r="B21" s="2">
        <v>88409</v>
      </c>
      <c r="C21" s="1" t="s">
        <v>41</v>
      </c>
      <c r="D21" s="1" t="s">
        <v>44</v>
      </c>
      <c r="E21" s="1" t="s">
        <v>45</v>
      </c>
      <c r="F21" s="3">
        <v>44166</v>
      </c>
      <c r="G21" s="3">
        <v>44229</v>
      </c>
      <c r="H21" s="3">
        <v>45690</v>
      </c>
      <c r="I21" s="2">
        <v>48</v>
      </c>
      <c r="J21" s="4">
        <v>36330</v>
      </c>
      <c r="K21" s="1" t="s">
        <v>99</v>
      </c>
      <c r="L21" s="1" t="s">
        <v>16</v>
      </c>
      <c r="M21" s="5">
        <v>6.79</v>
      </c>
      <c r="N21" s="1" t="s">
        <v>70</v>
      </c>
      <c r="O21" s="5" t="s">
        <v>70</v>
      </c>
    </row>
    <row r="22" spans="2:15" outlineLevel="1">
      <c r="B22" s="2">
        <v>90198</v>
      </c>
      <c r="C22" s="1" t="s">
        <v>41</v>
      </c>
      <c r="D22" s="1" t="s">
        <v>46</v>
      </c>
      <c r="E22" s="1" t="s">
        <v>47</v>
      </c>
      <c r="F22" s="3">
        <v>44246</v>
      </c>
      <c r="G22" s="3">
        <v>44305</v>
      </c>
      <c r="H22" s="3">
        <v>45766</v>
      </c>
      <c r="I22" s="2">
        <v>48</v>
      </c>
      <c r="J22" s="4" t="s">
        <v>70</v>
      </c>
      <c r="K22" s="1" t="s">
        <v>100</v>
      </c>
      <c r="L22" s="1" t="s">
        <v>16</v>
      </c>
      <c r="M22" s="5">
        <v>5.85</v>
      </c>
      <c r="N22" s="1" t="s">
        <v>14</v>
      </c>
      <c r="O22" s="5">
        <v>5.9</v>
      </c>
    </row>
    <row r="23" spans="2:15" outlineLevel="1">
      <c r="B23" s="2">
        <v>90198</v>
      </c>
      <c r="C23" s="1" t="s">
        <v>41</v>
      </c>
      <c r="D23" s="1" t="s">
        <v>46</v>
      </c>
      <c r="E23" s="1" t="s">
        <v>47</v>
      </c>
      <c r="F23" s="3">
        <v>44246</v>
      </c>
      <c r="G23" s="3">
        <v>44305</v>
      </c>
      <c r="H23" s="3">
        <v>45766</v>
      </c>
      <c r="I23" s="2">
        <v>48</v>
      </c>
      <c r="J23" s="4" t="s">
        <v>70</v>
      </c>
      <c r="K23" s="1" t="s">
        <v>100</v>
      </c>
      <c r="L23" s="1" t="s">
        <v>16</v>
      </c>
      <c r="M23" s="5">
        <v>5.85</v>
      </c>
      <c r="N23" s="1" t="s">
        <v>18</v>
      </c>
      <c r="O23" s="5">
        <v>6.0876000000000001</v>
      </c>
    </row>
    <row r="24" spans="2:15" outlineLevel="1">
      <c r="B24" s="2">
        <v>90198</v>
      </c>
      <c r="C24" s="1" t="s">
        <v>41</v>
      </c>
      <c r="D24" s="1" t="s">
        <v>46</v>
      </c>
      <c r="E24" s="1" t="s">
        <v>47</v>
      </c>
      <c r="F24" s="3">
        <v>44246</v>
      </c>
      <c r="G24" s="3">
        <v>44305</v>
      </c>
      <c r="H24" s="3">
        <v>45766</v>
      </c>
      <c r="I24" s="2">
        <v>48</v>
      </c>
      <c r="J24" s="4">
        <v>5850</v>
      </c>
      <c r="K24" s="1" t="s">
        <v>100</v>
      </c>
      <c r="L24" s="1" t="s">
        <v>16</v>
      </c>
      <c r="M24" s="5">
        <v>5.85</v>
      </c>
      <c r="N24" s="1" t="s">
        <v>17</v>
      </c>
      <c r="O24" s="5">
        <v>9.8000000000000007</v>
      </c>
    </row>
    <row r="25" spans="2:15" outlineLevel="1">
      <c r="B25" s="2">
        <v>90198</v>
      </c>
      <c r="C25" s="1" t="s">
        <v>41</v>
      </c>
      <c r="D25" s="1" t="s">
        <v>46</v>
      </c>
      <c r="E25" s="1" t="s">
        <v>47</v>
      </c>
      <c r="F25" s="3">
        <v>44246</v>
      </c>
      <c r="G25" s="3">
        <v>44305</v>
      </c>
      <c r="H25" s="3">
        <v>45766</v>
      </c>
      <c r="I25" s="2">
        <v>48</v>
      </c>
      <c r="J25" s="4" t="s">
        <v>70</v>
      </c>
      <c r="K25" s="1" t="s">
        <v>100</v>
      </c>
      <c r="L25" s="1" t="s">
        <v>16</v>
      </c>
      <c r="M25" s="5">
        <v>5.85</v>
      </c>
      <c r="N25" s="1" t="s">
        <v>13</v>
      </c>
      <c r="O25" s="5">
        <v>34.58</v>
      </c>
    </row>
    <row r="26" spans="2:15" outlineLevel="1">
      <c r="B26" s="2">
        <v>91896</v>
      </c>
      <c r="C26" s="1" t="s">
        <v>41</v>
      </c>
      <c r="D26" s="1" t="s">
        <v>50</v>
      </c>
      <c r="E26" s="1" t="s">
        <v>51</v>
      </c>
      <c r="F26" s="3">
        <v>44294</v>
      </c>
      <c r="G26" s="3">
        <v>44320</v>
      </c>
      <c r="H26" s="3">
        <v>44988</v>
      </c>
      <c r="I26" s="2">
        <v>22</v>
      </c>
      <c r="J26" s="4" t="s">
        <v>70</v>
      </c>
      <c r="K26" s="1" t="s">
        <v>102</v>
      </c>
      <c r="L26" s="1" t="s">
        <v>15</v>
      </c>
      <c r="M26" s="5">
        <v>2.41221</v>
      </c>
      <c r="N26" s="1" t="s">
        <v>18</v>
      </c>
      <c r="O26" s="5">
        <v>2.44</v>
      </c>
    </row>
    <row r="27" spans="2:15" outlineLevel="1">
      <c r="B27" s="2">
        <v>91896</v>
      </c>
      <c r="C27" s="1" t="s">
        <v>41</v>
      </c>
      <c r="D27" s="1" t="s">
        <v>50</v>
      </c>
      <c r="E27" s="1" t="s">
        <v>51</v>
      </c>
      <c r="F27" s="3">
        <v>44294</v>
      </c>
      <c r="G27" s="3">
        <v>44320</v>
      </c>
      <c r="H27" s="3">
        <v>44988</v>
      </c>
      <c r="I27" s="2">
        <v>22</v>
      </c>
      <c r="J27" s="4" t="s">
        <v>70</v>
      </c>
      <c r="K27" s="1" t="s">
        <v>102</v>
      </c>
      <c r="L27" s="1" t="s">
        <v>15</v>
      </c>
      <c r="M27" s="5">
        <v>2.41221</v>
      </c>
      <c r="N27" s="1" t="s">
        <v>17</v>
      </c>
      <c r="O27" s="5">
        <v>2.48</v>
      </c>
    </row>
    <row r="28" spans="2:15" outlineLevel="1">
      <c r="B28" s="2">
        <v>91896</v>
      </c>
      <c r="C28" s="1" t="s">
        <v>41</v>
      </c>
      <c r="D28" s="1" t="s">
        <v>50</v>
      </c>
      <c r="E28" s="1" t="s">
        <v>51</v>
      </c>
      <c r="F28" s="3">
        <v>44294</v>
      </c>
      <c r="G28" s="3">
        <v>44320</v>
      </c>
      <c r="H28" s="3">
        <v>44988</v>
      </c>
      <c r="I28" s="2">
        <v>22</v>
      </c>
      <c r="J28" s="4" t="s">
        <v>70</v>
      </c>
      <c r="K28" s="1" t="s">
        <v>102</v>
      </c>
      <c r="L28" s="1" t="s">
        <v>15</v>
      </c>
      <c r="M28" s="5">
        <v>2.41221</v>
      </c>
      <c r="N28" s="1" t="s">
        <v>16</v>
      </c>
      <c r="O28" s="5">
        <v>2.7</v>
      </c>
    </row>
    <row r="29" spans="2:15" outlineLevel="1">
      <c r="B29" s="2">
        <v>91896</v>
      </c>
      <c r="C29" s="1" t="s">
        <v>41</v>
      </c>
      <c r="D29" s="1" t="s">
        <v>50</v>
      </c>
      <c r="E29" s="1" t="s">
        <v>51</v>
      </c>
      <c r="F29" s="3">
        <v>44294</v>
      </c>
      <c r="G29" s="3">
        <v>44320</v>
      </c>
      <c r="H29" s="3">
        <v>44988</v>
      </c>
      <c r="I29" s="2">
        <v>22</v>
      </c>
      <c r="J29" s="4">
        <v>16848</v>
      </c>
      <c r="K29" s="1" t="s">
        <v>102</v>
      </c>
      <c r="L29" s="1" t="s">
        <v>15</v>
      </c>
      <c r="M29" s="5">
        <v>2.41221</v>
      </c>
      <c r="N29" s="1" t="s">
        <v>14</v>
      </c>
      <c r="O29" s="5">
        <v>5.42</v>
      </c>
    </row>
    <row r="30" spans="2:15" outlineLevel="1">
      <c r="B30" s="2">
        <v>91896</v>
      </c>
      <c r="C30" s="1" t="s">
        <v>41</v>
      </c>
      <c r="D30" s="1" t="s">
        <v>50</v>
      </c>
      <c r="E30" s="1" t="s">
        <v>51</v>
      </c>
      <c r="F30" s="3">
        <v>44294</v>
      </c>
      <c r="G30" s="3">
        <v>44320</v>
      </c>
      <c r="H30" s="3">
        <v>44988</v>
      </c>
      <c r="I30" s="2">
        <v>22</v>
      </c>
      <c r="J30" s="4" t="s">
        <v>70</v>
      </c>
      <c r="K30" s="1" t="s">
        <v>102</v>
      </c>
      <c r="L30" s="1" t="s">
        <v>15</v>
      </c>
      <c r="M30" s="5">
        <v>2.41221</v>
      </c>
      <c r="N30" s="1" t="s">
        <v>13</v>
      </c>
      <c r="O30" s="5">
        <v>34.58</v>
      </c>
    </row>
    <row r="31" spans="2:15" outlineLevel="1">
      <c r="B31" s="2">
        <v>91121</v>
      </c>
      <c r="C31" s="1" t="s">
        <v>41</v>
      </c>
      <c r="D31" s="1" t="s">
        <v>48</v>
      </c>
      <c r="E31" s="1" t="s">
        <v>49</v>
      </c>
      <c r="F31" s="3">
        <v>44278</v>
      </c>
      <c r="G31" s="3">
        <v>44336</v>
      </c>
      <c r="H31" s="3">
        <v>45796</v>
      </c>
      <c r="I31" s="2">
        <v>48</v>
      </c>
      <c r="J31" s="4" t="s">
        <v>70</v>
      </c>
      <c r="K31" s="1" t="s">
        <v>101</v>
      </c>
      <c r="L31" s="1" t="s">
        <v>17</v>
      </c>
      <c r="M31" s="5">
        <v>2.8770799999999999</v>
      </c>
      <c r="N31" s="1" t="s">
        <v>16</v>
      </c>
      <c r="O31" s="5">
        <v>4.2012499999999999</v>
      </c>
    </row>
    <row r="32" spans="2:15" outlineLevel="1">
      <c r="B32" s="2">
        <v>91121</v>
      </c>
      <c r="C32" s="1" t="s">
        <v>41</v>
      </c>
      <c r="D32" s="1" t="s">
        <v>48</v>
      </c>
      <c r="E32" s="1" t="s">
        <v>49</v>
      </c>
      <c r="F32" s="3">
        <v>44278</v>
      </c>
      <c r="G32" s="3">
        <v>44336</v>
      </c>
      <c r="H32" s="3">
        <v>45796</v>
      </c>
      <c r="I32" s="2">
        <v>48</v>
      </c>
      <c r="J32" s="4" t="s">
        <v>70</v>
      </c>
      <c r="K32" s="1" t="s">
        <v>101</v>
      </c>
      <c r="L32" s="1" t="s">
        <v>17</v>
      </c>
      <c r="M32" s="5">
        <v>2.8770799999999999</v>
      </c>
      <c r="N32" s="1" t="s">
        <v>18</v>
      </c>
      <c r="O32" s="5">
        <v>5.2449700000000004</v>
      </c>
    </row>
    <row r="33" spans="2:15" outlineLevel="1">
      <c r="B33" s="2">
        <v>91121</v>
      </c>
      <c r="C33" s="1" t="s">
        <v>41</v>
      </c>
      <c r="D33" s="1" t="s">
        <v>48</v>
      </c>
      <c r="E33" s="1" t="s">
        <v>49</v>
      </c>
      <c r="F33" s="3">
        <v>44278</v>
      </c>
      <c r="G33" s="3">
        <v>44336</v>
      </c>
      <c r="H33" s="3">
        <v>45796</v>
      </c>
      <c r="I33" s="2">
        <v>48</v>
      </c>
      <c r="J33" s="4">
        <v>12060</v>
      </c>
      <c r="K33" s="1" t="s">
        <v>101</v>
      </c>
      <c r="L33" s="1" t="s">
        <v>17</v>
      </c>
      <c r="M33" s="5">
        <v>2.8770799999999999</v>
      </c>
      <c r="N33" s="1" t="s">
        <v>13</v>
      </c>
      <c r="O33" s="5">
        <v>34.587310000000002</v>
      </c>
    </row>
    <row r="34" spans="2:15" outlineLevel="1">
      <c r="B34" s="2">
        <v>92526</v>
      </c>
      <c r="C34" s="1" t="s">
        <v>41</v>
      </c>
      <c r="D34" s="1" t="s">
        <v>52</v>
      </c>
      <c r="E34" s="1" t="s">
        <v>53</v>
      </c>
      <c r="F34" s="3">
        <v>44337</v>
      </c>
      <c r="G34" s="3">
        <v>44392</v>
      </c>
      <c r="H34" s="3">
        <v>45487</v>
      </c>
      <c r="I34" s="2">
        <v>36</v>
      </c>
      <c r="J34" s="4" t="s">
        <v>70</v>
      </c>
      <c r="K34" s="1" t="s">
        <v>103</v>
      </c>
      <c r="L34" s="1" t="s">
        <v>18</v>
      </c>
      <c r="M34" s="5">
        <v>2.16</v>
      </c>
      <c r="N34" s="1" t="s">
        <v>17</v>
      </c>
      <c r="O34" s="5">
        <v>2.78</v>
      </c>
    </row>
    <row r="35" spans="2:15" outlineLevel="1">
      <c r="B35" s="2">
        <v>92526</v>
      </c>
      <c r="C35" s="1" t="s">
        <v>41</v>
      </c>
      <c r="D35" s="1" t="s">
        <v>52</v>
      </c>
      <c r="E35" s="1" t="s">
        <v>53</v>
      </c>
      <c r="F35" s="3">
        <v>44337</v>
      </c>
      <c r="G35" s="3">
        <v>44392</v>
      </c>
      <c r="H35" s="3">
        <v>45487</v>
      </c>
      <c r="I35" s="2">
        <v>36</v>
      </c>
      <c r="J35" s="4">
        <v>4033</v>
      </c>
      <c r="K35" s="1" t="s">
        <v>103</v>
      </c>
      <c r="L35" s="1" t="s">
        <v>18</v>
      </c>
      <c r="M35" s="5">
        <v>2.16</v>
      </c>
      <c r="N35" s="1" t="s">
        <v>14</v>
      </c>
      <c r="O35" s="5">
        <v>5.68</v>
      </c>
    </row>
    <row r="36" spans="2:15" outlineLevel="1">
      <c r="B36" s="2">
        <v>92526</v>
      </c>
      <c r="C36" s="1" t="s">
        <v>41</v>
      </c>
      <c r="D36" s="1" t="s">
        <v>52</v>
      </c>
      <c r="E36" s="1" t="s">
        <v>53</v>
      </c>
      <c r="F36" s="3">
        <v>44337</v>
      </c>
      <c r="G36" s="3">
        <v>44392</v>
      </c>
      <c r="H36" s="3">
        <v>45487</v>
      </c>
      <c r="I36" s="2">
        <v>36</v>
      </c>
      <c r="J36" s="4" t="s">
        <v>70</v>
      </c>
      <c r="K36" s="1" t="s">
        <v>103</v>
      </c>
      <c r="L36" s="1" t="s">
        <v>18</v>
      </c>
      <c r="M36" s="5">
        <v>2.16</v>
      </c>
      <c r="N36" s="1" t="s">
        <v>15</v>
      </c>
      <c r="O36" s="5">
        <v>20</v>
      </c>
    </row>
    <row r="37" spans="2:15" outlineLevel="1">
      <c r="B37" s="2">
        <v>92526</v>
      </c>
      <c r="C37" s="1" t="s">
        <v>41</v>
      </c>
      <c r="D37" s="1" t="s">
        <v>52</v>
      </c>
      <c r="E37" s="1" t="s">
        <v>53</v>
      </c>
      <c r="F37" s="3">
        <v>44337</v>
      </c>
      <c r="G37" s="3">
        <v>44392</v>
      </c>
      <c r="H37" s="3">
        <v>45487</v>
      </c>
      <c r="I37" s="2">
        <v>36</v>
      </c>
      <c r="J37" s="4" t="s">
        <v>70</v>
      </c>
      <c r="K37" s="1" t="s">
        <v>103</v>
      </c>
      <c r="L37" s="1" t="s">
        <v>18</v>
      </c>
      <c r="M37" s="5">
        <v>2.16</v>
      </c>
      <c r="N37" s="1" t="s">
        <v>13</v>
      </c>
      <c r="O37" s="5">
        <v>71.447999999999993</v>
      </c>
    </row>
    <row r="38" spans="2:15" outlineLevel="1">
      <c r="B38" s="2">
        <v>93222</v>
      </c>
      <c r="C38" s="1" t="s">
        <v>41</v>
      </c>
      <c r="D38" s="1" t="s">
        <v>54</v>
      </c>
      <c r="E38" s="1" t="s">
        <v>55</v>
      </c>
      <c r="F38" s="3">
        <v>44347</v>
      </c>
      <c r="G38" s="3">
        <v>44398</v>
      </c>
      <c r="H38" s="3">
        <v>45494</v>
      </c>
      <c r="I38" s="2">
        <v>36</v>
      </c>
      <c r="J38" s="4">
        <v>15090</v>
      </c>
      <c r="K38" s="1" t="s">
        <v>103</v>
      </c>
      <c r="L38" s="1" t="s">
        <v>18</v>
      </c>
      <c r="M38" s="5">
        <v>2.16</v>
      </c>
      <c r="N38" s="1" t="s">
        <v>14</v>
      </c>
      <c r="O38" s="5">
        <v>2.2000000000000002</v>
      </c>
    </row>
    <row r="39" spans="2:15" outlineLevel="1">
      <c r="B39" s="2">
        <v>93222</v>
      </c>
      <c r="C39" s="1" t="s">
        <v>41</v>
      </c>
      <c r="D39" s="1" t="s">
        <v>54</v>
      </c>
      <c r="E39" s="1" t="s">
        <v>55</v>
      </c>
      <c r="F39" s="3">
        <v>44347</v>
      </c>
      <c r="G39" s="3">
        <v>44398</v>
      </c>
      <c r="H39" s="3">
        <v>45494</v>
      </c>
      <c r="I39" s="2">
        <v>36</v>
      </c>
      <c r="J39" s="4" t="s">
        <v>70</v>
      </c>
      <c r="K39" s="1" t="s">
        <v>103</v>
      </c>
      <c r="L39" s="1" t="s">
        <v>18</v>
      </c>
      <c r="M39" s="5">
        <v>2.16</v>
      </c>
      <c r="N39" s="1" t="s">
        <v>17</v>
      </c>
      <c r="O39" s="5">
        <v>2.4300000000000002</v>
      </c>
    </row>
    <row r="40" spans="2:15" outlineLevel="1">
      <c r="B40" s="2">
        <v>93222</v>
      </c>
      <c r="C40" s="1" t="s">
        <v>41</v>
      </c>
      <c r="D40" s="1" t="s">
        <v>54</v>
      </c>
      <c r="E40" s="1" t="s">
        <v>55</v>
      </c>
      <c r="F40" s="3">
        <v>44347</v>
      </c>
      <c r="G40" s="3">
        <v>44398</v>
      </c>
      <c r="H40" s="3">
        <v>45494</v>
      </c>
      <c r="I40" s="2">
        <v>36</v>
      </c>
      <c r="J40" s="4" t="s">
        <v>70</v>
      </c>
      <c r="K40" s="1" t="s">
        <v>103</v>
      </c>
      <c r="L40" s="1" t="s">
        <v>18</v>
      </c>
      <c r="M40" s="5">
        <v>2.16</v>
      </c>
      <c r="N40" s="1" t="s">
        <v>15</v>
      </c>
      <c r="O40" s="5">
        <v>20</v>
      </c>
    </row>
    <row r="41" spans="2:15" outlineLevel="1">
      <c r="B41" s="2">
        <v>93222</v>
      </c>
      <c r="C41" s="1" t="s">
        <v>41</v>
      </c>
      <c r="D41" s="1" t="s">
        <v>54</v>
      </c>
      <c r="E41" s="1" t="s">
        <v>55</v>
      </c>
      <c r="F41" s="3">
        <v>44347</v>
      </c>
      <c r="G41" s="3">
        <v>44398</v>
      </c>
      <c r="H41" s="3">
        <v>45494</v>
      </c>
      <c r="I41" s="2">
        <v>36</v>
      </c>
      <c r="J41" s="4" t="s">
        <v>70</v>
      </c>
      <c r="K41" s="1" t="s">
        <v>103</v>
      </c>
      <c r="L41" s="1" t="s">
        <v>18</v>
      </c>
      <c r="M41" s="5">
        <v>2.16</v>
      </c>
      <c r="N41" s="1" t="s">
        <v>13</v>
      </c>
      <c r="O41" s="5">
        <v>36.953330000000001</v>
      </c>
    </row>
    <row r="42" spans="2:15" outlineLevel="1">
      <c r="B42" s="2">
        <v>94254</v>
      </c>
      <c r="C42" s="1" t="s">
        <v>41</v>
      </c>
      <c r="D42" s="1" t="s">
        <v>58</v>
      </c>
      <c r="E42" s="1" t="s">
        <v>59</v>
      </c>
      <c r="F42" s="3">
        <v>44392</v>
      </c>
      <c r="G42" s="3">
        <v>44462</v>
      </c>
      <c r="H42" s="3">
        <v>45191</v>
      </c>
      <c r="I42" s="2">
        <v>24</v>
      </c>
      <c r="J42" s="4" t="s">
        <v>70</v>
      </c>
      <c r="K42" s="1" t="s">
        <v>105</v>
      </c>
      <c r="L42" s="1" t="s">
        <v>15</v>
      </c>
      <c r="M42" s="5">
        <v>1.5499700000000001</v>
      </c>
      <c r="N42" s="1" t="s">
        <v>16</v>
      </c>
      <c r="O42" s="5">
        <v>2.0499999999999998</v>
      </c>
    </row>
    <row r="43" spans="2:15" outlineLevel="1">
      <c r="B43" s="2">
        <v>94254</v>
      </c>
      <c r="C43" s="1" t="s">
        <v>41</v>
      </c>
      <c r="D43" s="1" t="s">
        <v>58</v>
      </c>
      <c r="E43" s="1" t="s">
        <v>59</v>
      </c>
      <c r="F43" s="3">
        <v>44392</v>
      </c>
      <c r="G43" s="3">
        <v>44462</v>
      </c>
      <c r="H43" s="3">
        <v>45191</v>
      </c>
      <c r="I43" s="2">
        <v>24</v>
      </c>
      <c r="J43" s="4" t="s">
        <v>70</v>
      </c>
      <c r="K43" s="1" t="s">
        <v>105</v>
      </c>
      <c r="L43" s="1" t="s">
        <v>15</v>
      </c>
      <c r="M43" s="5">
        <v>1.5499700000000001</v>
      </c>
      <c r="N43" s="1" t="s">
        <v>17</v>
      </c>
      <c r="O43" s="5">
        <v>2.2000000000000002</v>
      </c>
    </row>
    <row r="44" spans="2:15" outlineLevel="1">
      <c r="B44" s="2">
        <v>94254</v>
      </c>
      <c r="C44" s="1" t="s">
        <v>41</v>
      </c>
      <c r="D44" s="1" t="s">
        <v>58</v>
      </c>
      <c r="E44" s="1" t="s">
        <v>59</v>
      </c>
      <c r="F44" s="3">
        <v>44392</v>
      </c>
      <c r="G44" s="3">
        <v>44462</v>
      </c>
      <c r="H44" s="3">
        <v>45191</v>
      </c>
      <c r="I44" s="2">
        <v>24</v>
      </c>
      <c r="J44" s="4" t="s">
        <v>70</v>
      </c>
      <c r="K44" s="1" t="s">
        <v>105</v>
      </c>
      <c r="L44" s="1" t="s">
        <v>15</v>
      </c>
      <c r="M44" s="5">
        <v>1.5499700000000001</v>
      </c>
      <c r="N44" s="1" t="s">
        <v>18</v>
      </c>
      <c r="O44" s="5">
        <v>11.005000000000001</v>
      </c>
    </row>
    <row r="45" spans="2:15" outlineLevel="1">
      <c r="B45" s="2">
        <v>94254</v>
      </c>
      <c r="C45" s="1" t="s">
        <v>41</v>
      </c>
      <c r="D45" s="1" t="s">
        <v>58</v>
      </c>
      <c r="E45" s="1" t="s">
        <v>59</v>
      </c>
      <c r="F45" s="3">
        <v>44392</v>
      </c>
      <c r="G45" s="3">
        <v>44462</v>
      </c>
      <c r="H45" s="3">
        <v>45191</v>
      </c>
      <c r="I45" s="2">
        <v>24</v>
      </c>
      <c r="J45" s="4">
        <v>1830</v>
      </c>
      <c r="K45" s="1" t="s">
        <v>105</v>
      </c>
      <c r="L45" s="1" t="s">
        <v>15</v>
      </c>
      <c r="M45" s="5">
        <v>1.5499700000000001</v>
      </c>
      <c r="N45" s="1" t="s">
        <v>13</v>
      </c>
      <c r="O45" s="5">
        <v>34.58</v>
      </c>
    </row>
    <row r="46" spans="2:15" outlineLevel="1">
      <c r="B46" s="2">
        <v>95194</v>
      </c>
      <c r="C46" s="1" t="s">
        <v>64</v>
      </c>
      <c r="D46" s="1" t="s">
        <v>65</v>
      </c>
      <c r="E46" s="1" t="s">
        <v>66</v>
      </c>
      <c r="F46" s="3">
        <v>44487</v>
      </c>
      <c r="G46" s="3">
        <v>44487</v>
      </c>
      <c r="H46" s="3">
        <v>45230</v>
      </c>
      <c r="I46" s="2">
        <v>24</v>
      </c>
      <c r="J46" s="4">
        <v>5394</v>
      </c>
      <c r="K46" s="1" t="s">
        <v>99</v>
      </c>
      <c r="L46" s="1" t="s">
        <v>16</v>
      </c>
      <c r="M46" s="5">
        <v>1.3967499999999999</v>
      </c>
      <c r="N46" s="1" t="s">
        <v>70</v>
      </c>
      <c r="O46" s="5" t="s">
        <v>70</v>
      </c>
    </row>
    <row r="47" spans="2:15" outlineLevel="1">
      <c r="B47" s="2">
        <v>93172</v>
      </c>
      <c r="C47" s="1" t="s">
        <v>41</v>
      </c>
      <c r="D47" s="1" t="s">
        <v>56</v>
      </c>
      <c r="E47" s="1" t="s">
        <v>57</v>
      </c>
      <c r="F47" s="3">
        <v>44357</v>
      </c>
      <c r="G47" s="3">
        <v>44496</v>
      </c>
      <c r="H47" s="3">
        <v>45591</v>
      </c>
      <c r="I47" s="2">
        <v>36</v>
      </c>
      <c r="J47" s="4" t="s">
        <v>70</v>
      </c>
      <c r="K47" s="1" t="s">
        <v>104</v>
      </c>
      <c r="L47" s="1" t="s">
        <v>18</v>
      </c>
      <c r="M47" s="5">
        <v>2.04</v>
      </c>
      <c r="N47" s="1" t="s">
        <v>16</v>
      </c>
      <c r="O47" s="5">
        <v>2.65</v>
      </c>
    </row>
    <row r="48" spans="2:15" outlineLevel="1">
      <c r="B48" s="2">
        <v>93172</v>
      </c>
      <c r="C48" s="1" t="s">
        <v>41</v>
      </c>
      <c r="D48" s="1" t="s">
        <v>56</v>
      </c>
      <c r="E48" s="1" t="s">
        <v>57</v>
      </c>
      <c r="F48" s="3">
        <v>44357</v>
      </c>
      <c r="G48" s="3">
        <v>44496</v>
      </c>
      <c r="H48" s="3">
        <v>45591</v>
      </c>
      <c r="I48" s="2">
        <v>36</v>
      </c>
      <c r="J48" s="4" t="s">
        <v>70</v>
      </c>
      <c r="K48" s="1" t="s">
        <v>104</v>
      </c>
      <c r="L48" s="1" t="s">
        <v>18</v>
      </c>
      <c r="M48" s="5">
        <v>2.04</v>
      </c>
      <c r="N48" s="1" t="s">
        <v>17</v>
      </c>
      <c r="O48" s="5">
        <v>2.78</v>
      </c>
    </row>
    <row r="49" spans="1:15" outlineLevel="1">
      <c r="B49" s="2">
        <v>93172</v>
      </c>
      <c r="C49" s="1" t="s">
        <v>41</v>
      </c>
      <c r="D49" s="1" t="s">
        <v>56</v>
      </c>
      <c r="E49" s="1" t="s">
        <v>57</v>
      </c>
      <c r="F49" s="3">
        <v>44357</v>
      </c>
      <c r="G49" s="3">
        <v>44496</v>
      </c>
      <c r="H49" s="3">
        <v>45591</v>
      </c>
      <c r="I49" s="2">
        <v>36</v>
      </c>
      <c r="J49" s="4">
        <v>2200</v>
      </c>
      <c r="K49" s="1" t="s">
        <v>104</v>
      </c>
      <c r="L49" s="1" t="s">
        <v>18</v>
      </c>
      <c r="M49" s="5">
        <v>2.04</v>
      </c>
      <c r="N49" s="1" t="s">
        <v>15</v>
      </c>
      <c r="O49" s="5">
        <v>20</v>
      </c>
    </row>
    <row r="50" spans="1:15" outlineLevel="1">
      <c r="B50" s="2">
        <v>93172</v>
      </c>
      <c r="C50" s="1" t="s">
        <v>41</v>
      </c>
      <c r="D50" s="1" t="s">
        <v>56</v>
      </c>
      <c r="E50" s="1" t="s">
        <v>57</v>
      </c>
      <c r="F50" s="3">
        <v>44357</v>
      </c>
      <c r="G50" s="3">
        <v>44496</v>
      </c>
      <c r="H50" s="3">
        <v>45591</v>
      </c>
      <c r="I50" s="2">
        <v>36</v>
      </c>
      <c r="J50" s="4" t="s">
        <v>70</v>
      </c>
      <c r="K50" s="1" t="s">
        <v>104</v>
      </c>
      <c r="L50" s="1" t="s">
        <v>18</v>
      </c>
      <c r="M50" s="5">
        <v>2.04</v>
      </c>
      <c r="N50" s="1" t="s">
        <v>13</v>
      </c>
      <c r="O50" s="5">
        <v>70</v>
      </c>
    </row>
    <row r="51" spans="1:15" outlineLevel="1">
      <c r="B51" s="2">
        <v>95708</v>
      </c>
      <c r="C51" s="1" t="s">
        <v>41</v>
      </c>
      <c r="D51" s="1" t="s">
        <v>62</v>
      </c>
      <c r="E51" s="1" t="s">
        <v>63</v>
      </c>
      <c r="F51" s="3">
        <v>44470</v>
      </c>
      <c r="G51" s="3">
        <v>44539</v>
      </c>
      <c r="H51" s="3">
        <v>45999</v>
      </c>
      <c r="I51" s="2">
        <v>24</v>
      </c>
      <c r="J51" s="4" t="s">
        <v>70</v>
      </c>
      <c r="K51" s="1" t="s">
        <v>107</v>
      </c>
      <c r="L51" s="1" t="s">
        <v>16</v>
      </c>
      <c r="M51" s="5">
        <v>1.5389999999999999</v>
      </c>
      <c r="N51" s="1" t="s">
        <v>17</v>
      </c>
      <c r="O51" s="5">
        <v>1.69</v>
      </c>
    </row>
    <row r="52" spans="1:15" outlineLevel="1">
      <c r="B52" s="2">
        <v>95708</v>
      </c>
      <c r="C52" s="1" t="s">
        <v>41</v>
      </c>
      <c r="D52" s="1" t="s">
        <v>62</v>
      </c>
      <c r="E52" s="1" t="s">
        <v>63</v>
      </c>
      <c r="F52" s="3">
        <v>44470</v>
      </c>
      <c r="G52" s="3">
        <v>44539</v>
      </c>
      <c r="H52" s="3">
        <v>45999</v>
      </c>
      <c r="I52" s="2">
        <v>24</v>
      </c>
      <c r="J52" s="4" t="s">
        <v>70</v>
      </c>
      <c r="K52" s="1" t="s">
        <v>107</v>
      </c>
      <c r="L52" s="1" t="s">
        <v>16</v>
      </c>
      <c r="M52" s="5">
        <v>1.5389999999999999</v>
      </c>
      <c r="N52" s="1" t="s">
        <v>18</v>
      </c>
      <c r="O52" s="5">
        <v>1.98</v>
      </c>
    </row>
    <row r="53" spans="1:15" outlineLevel="1">
      <c r="B53" s="2">
        <v>95708</v>
      </c>
      <c r="C53" s="1" t="s">
        <v>41</v>
      </c>
      <c r="D53" s="1" t="s">
        <v>62</v>
      </c>
      <c r="E53" s="1" t="s">
        <v>63</v>
      </c>
      <c r="F53" s="3">
        <v>44470</v>
      </c>
      <c r="G53" s="3">
        <v>44539</v>
      </c>
      <c r="H53" s="3">
        <v>45999</v>
      </c>
      <c r="I53" s="2">
        <v>24</v>
      </c>
      <c r="J53" s="4">
        <v>6000</v>
      </c>
      <c r="K53" s="1" t="s">
        <v>107</v>
      </c>
      <c r="L53" s="1" t="s">
        <v>16</v>
      </c>
      <c r="M53" s="5">
        <v>1.5389999999999999</v>
      </c>
      <c r="N53" s="1" t="s">
        <v>15</v>
      </c>
      <c r="O53" s="5">
        <v>2.5</v>
      </c>
    </row>
    <row r="54" spans="1:15" outlineLevel="1">
      <c r="B54" s="2">
        <v>95708</v>
      </c>
      <c r="C54" s="1" t="s">
        <v>41</v>
      </c>
      <c r="D54" s="1" t="s">
        <v>62</v>
      </c>
      <c r="E54" s="1" t="s">
        <v>63</v>
      </c>
      <c r="F54" s="3">
        <v>44470</v>
      </c>
      <c r="G54" s="3">
        <v>44539</v>
      </c>
      <c r="H54" s="3">
        <v>45999</v>
      </c>
      <c r="I54" s="2">
        <v>24</v>
      </c>
      <c r="J54" s="4" t="s">
        <v>70</v>
      </c>
      <c r="K54" s="1" t="s">
        <v>107</v>
      </c>
      <c r="L54" s="1" t="s">
        <v>16</v>
      </c>
      <c r="M54" s="5">
        <v>1.5389999999999999</v>
      </c>
      <c r="N54" s="1" t="s">
        <v>13</v>
      </c>
      <c r="O54" s="5">
        <v>71.447999999999993</v>
      </c>
    </row>
    <row r="55" spans="1:15" outlineLevel="1">
      <c r="B55" s="2">
        <v>94460</v>
      </c>
      <c r="C55" s="1" t="s">
        <v>41</v>
      </c>
      <c r="D55" s="1" t="s">
        <v>60</v>
      </c>
      <c r="E55" s="1" t="s">
        <v>61</v>
      </c>
      <c r="F55" s="3">
        <v>44467</v>
      </c>
      <c r="G55" s="3">
        <v>44562</v>
      </c>
      <c r="H55" s="3">
        <v>46022</v>
      </c>
      <c r="I55" s="2">
        <v>36</v>
      </c>
      <c r="J55" s="4" t="s">
        <v>70</v>
      </c>
      <c r="K55" s="1" t="s">
        <v>106</v>
      </c>
      <c r="L55" s="1" t="s">
        <v>14</v>
      </c>
      <c r="M55" s="5">
        <v>1.5</v>
      </c>
      <c r="N55" s="1" t="s">
        <v>18</v>
      </c>
      <c r="O55" s="5">
        <v>1.98</v>
      </c>
    </row>
    <row r="56" spans="1:15" outlineLevel="1">
      <c r="B56" s="2">
        <v>94460</v>
      </c>
      <c r="C56" s="1" t="s">
        <v>41</v>
      </c>
      <c r="D56" s="1" t="s">
        <v>60</v>
      </c>
      <c r="E56" s="1" t="s">
        <v>61</v>
      </c>
      <c r="F56" s="3">
        <v>44467</v>
      </c>
      <c r="G56" s="3">
        <v>44562</v>
      </c>
      <c r="H56" s="3">
        <v>46022</v>
      </c>
      <c r="I56" s="2">
        <v>36</v>
      </c>
      <c r="J56" s="4" t="s">
        <v>70</v>
      </c>
      <c r="K56" s="1" t="s">
        <v>106</v>
      </c>
      <c r="L56" s="1" t="s">
        <v>14</v>
      </c>
      <c r="M56" s="5">
        <v>1.5</v>
      </c>
      <c r="N56" s="1" t="s">
        <v>17</v>
      </c>
      <c r="O56" s="5">
        <v>2.1800000000000002</v>
      </c>
    </row>
    <row r="57" spans="1:15" outlineLevel="1">
      <c r="B57" s="2">
        <v>94460</v>
      </c>
      <c r="C57" s="1" t="s">
        <v>41</v>
      </c>
      <c r="D57" s="1" t="s">
        <v>60</v>
      </c>
      <c r="E57" s="1" t="s">
        <v>61</v>
      </c>
      <c r="F57" s="3">
        <v>44467</v>
      </c>
      <c r="G57" s="3">
        <v>44562</v>
      </c>
      <c r="H57" s="3">
        <v>46022</v>
      </c>
      <c r="I57" s="2">
        <v>36</v>
      </c>
      <c r="J57" s="4">
        <v>4080</v>
      </c>
      <c r="K57" s="1" t="s">
        <v>106</v>
      </c>
      <c r="L57" s="1" t="s">
        <v>14</v>
      </c>
      <c r="M57" s="5">
        <v>1.5</v>
      </c>
      <c r="N57" s="1" t="s">
        <v>15</v>
      </c>
      <c r="O57" s="5">
        <v>2.5</v>
      </c>
    </row>
    <row r="58" spans="1:15" outlineLevel="1">
      <c r="B58" s="2">
        <v>94460</v>
      </c>
      <c r="C58" s="1" t="s">
        <v>41</v>
      </c>
      <c r="D58" s="1" t="s">
        <v>60</v>
      </c>
      <c r="E58" s="1" t="s">
        <v>61</v>
      </c>
      <c r="F58" s="3">
        <v>44467</v>
      </c>
      <c r="G58" s="3">
        <v>44562</v>
      </c>
      <c r="H58" s="3">
        <v>46022</v>
      </c>
      <c r="I58" s="2">
        <v>36</v>
      </c>
      <c r="J58" s="4" t="s">
        <v>70</v>
      </c>
      <c r="K58" s="1" t="s">
        <v>106</v>
      </c>
      <c r="L58" s="1" t="s">
        <v>14</v>
      </c>
      <c r="M58" s="5">
        <v>1.5</v>
      </c>
      <c r="N58" s="1" t="s">
        <v>19</v>
      </c>
      <c r="O58" s="5">
        <v>2.84667</v>
      </c>
    </row>
    <row r="59" spans="1:15" outlineLevel="1">
      <c r="B59" s="2">
        <v>94460</v>
      </c>
      <c r="C59" s="1" t="s">
        <v>41</v>
      </c>
      <c r="D59" s="1" t="s">
        <v>60</v>
      </c>
      <c r="E59" s="1" t="s">
        <v>61</v>
      </c>
      <c r="F59" s="3">
        <v>44467</v>
      </c>
      <c r="G59" s="3">
        <v>44562</v>
      </c>
      <c r="H59" s="3">
        <v>46022</v>
      </c>
      <c r="I59" s="2">
        <v>36</v>
      </c>
      <c r="J59" s="4" t="s">
        <v>70</v>
      </c>
      <c r="K59" s="1" t="s">
        <v>106</v>
      </c>
      <c r="L59" s="1" t="s">
        <v>14</v>
      </c>
      <c r="M59" s="5">
        <v>1.5</v>
      </c>
      <c r="N59" s="1" t="s">
        <v>13</v>
      </c>
      <c r="O59" s="5">
        <v>40.93</v>
      </c>
    </row>
    <row r="60" spans="1:15" outlineLevel="1">
      <c r="B60" s="1"/>
      <c r="F60" s="1"/>
      <c r="G60" s="1"/>
      <c r="H60" s="1"/>
      <c r="I60" s="1"/>
      <c r="J60" s="4" t="str">
        <f>CONCATENATE("Totale: ", TEXT(SUBTOTAL(9, J4:J59), "###.###.###"), "")</f>
        <v>Totale: 211550..</v>
      </c>
      <c r="M60" s="1"/>
      <c r="O60" s="1"/>
    </row>
    <row r="61" spans="1:15">
      <c r="A61" s="6" t="s">
        <v>111</v>
      </c>
      <c r="B61" s="1"/>
      <c r="F61" s="1"/>
      <c r="G61" s="1"/>
      <c r="H61" s="1"/>
      <c r="I61" s="1"/>
      <c r="J61" s="1"/>
      <c r="M61" s="1"/>
      <c r="O61" s="1"/>
    </row>
    <row r="62" spans="1:15" outlineLevel="1">
      <c r="B62" s="2">
        <v>65500</v>
      </c>
      <c r="C62" s="1" t="s">
        <v>41</v>
      </c>
      <c r="D62" s="1" t="s">
        <v>62</v>
      </c>
      <c r="E62" s="1" t="s">
        <v>63</v>
      </c>
      <c r="F62" s="3">
        <v>42936</v>
      </c>
      <c r="G62" s="3">
        <v>43186</v>
      </c>
      <c r="H62" s="3">
        <v>44647</v>
      </c>
      <c r="I62" s="2">
        <v>24</v>
      </c>
      <c r="J62" s="4">
        <v>7800</v>
      </c>
      <c r="K62" s="1" t="s">
        <v>87</v>
      </c>
      <c r="L62" s="1" t="s">
        <v>13</v>
      </c>
      <c r="M62" s="5">
        <v>75.208659999999995</v>
      </c>
      <c r="N62" s="1" t="s">
        <v>70</v>
      </c>
      <c r="O62" s="5" t="s">
        <v>70</v>
      </c>
    </row>
    <row r="63" spans="1:15" outlineLevel="1">
      <c r="B63" s="2">
        <v>67790</v>
      </c>
      <c r="C63" s="1" t="s">
        <v>41</v>
      </c>
      <c r="D63" s="1" t="s">
        <v>50</v>
      </c>
      <c r="E63" s="1" t="s">
        <v>51</v>
      </c>
      <c r="F63" s="3">
        <v>43088</v>
      </c>
      <c r="G63" s="3">
        <v>43214</v>
      </c>
      <c r="H63" s="3">
        <v>44681</v>
      </c>
      <c r="I63" s="2">
        <v>42</v>
      </c>
      <c r="J63" s="4">
        <v>12357</v>
      </c>
      <c r="K63" s="1" t="s">
        <v>87</v>
      </c>
      <c r="L63" s="1" t="s">
        <v>13</v>
      </c>
      <c r="M63" s="5">
        <v>75.208659999999995</v>
      </c>
      <c r="N63" s="1" t="s">
        <v>70</v>
      </c>
      <c r="O63" s="5" t="s">
        <v>70</v>
      </c>
    </row>
    <row r="64" spans="1:15" outlineLevel="1">
      <c r="B64" s="2">
        <v>67051</v>
      </c>
      <c r="C64" s="1" t="s">
        <v>41</v>
      </c>
      <c r="D64" s="1" t="s">
        <v>89</v>
      </c>
      <c r="E64" s="1" t="s">
        <v>90</v>
      </c>
      <c r="F64" s="3">
        <v>43054</v>
      </c>
      <c r="G64" s="3">
        <v>43221</v>
      </c>
      <c r="H64" s="3">
        <v>44681</v>
      </c>
      <c r="I64" s="2">
        <v>24</v>
      </c>
      <c r="J64" s="4">
        <v>4320</v>
      </c>
      <c r="K64" s="1" t="s">
        <v>87</v>
      </c>
      <c r="L64" s="1" t="s">
        <v>13</v>
      </c>
      <c r="M64" s="5">
        <v>75.208659999999995</v>
      </c>
      <c r="N64" s="1" t="s">
        <v>70</v>
      </c>
      <c r="O64" s="5" t="s">
        <v>70</v>
      </c>
    </row>
    <row r="65" spans="2:15" outlineLevel="1">
      <c r="B65" s="2">
        <v>70870</v>
      </c>
      <c r="C65" s="1" t="s">
        <v>41</v>
      </c>
      <c r="D65" s="1" t="s">
        <v>58</v>
      </c>
      <c r="E65" s="1" t="s">
        <v>59</v>
      </c>
      <c r="F65" s="3">
        <v>43278</v>
      </c>
      <c r="G65" s="3">
        <v>43488</v>
      </c>
      <c r="H65" s="3">
        <v>44949</v>
      </c>
      <c r="I65" s="2">
        <v>48</v>
      </c>
      <c r="J65" s="4">
        <v>1500</v>
      </c>
      <c r="K65" s="1" t="s">
        <v>87</v>
      </c>
      <c r="L65" s="1" t="s">
        <v>13</v>
      </c>
      <c r="M65" s="5">
        <v>75.208659999999995</v>
      </c>
      <c r="N65" s="1" t="s">
        <v>70</v>
      </c>
      <c r="O65" s="5" t="s">
        <v>70</v>
      </c>
    </row>
    <row r="66" spans="2:15" outlineLevel="1">
      <c r="B66" s="2">
        <v>74428</v>
      </c>
      <c r="C66" s="1" t="s">
        <v>41</v>
      </c>
      <c r="D66" s="1" t="s">
        <v>93</v>
      </c>
      <c r="E66" s="1" t="s">
        <v>43</v>
      </c>
      <c r="F66" s="3">
        <v>43480</v>
      </c>
      <c r="G66" s="3">
        <v>43514</v>
      </c>
      <c r="H66" s="3">
        <v>44791</v>
      </c>
      <c r="I66" s="2">
        <v>36</v>
      </c>
      <c r="J66" s="4">
        <v>17000</v>
      </c>
      <c r="K66" s="1" t="s">
        <v>87</v>
      </c>
      <c r="L66" s="1" t="s">
        <v>13</v>
      </c>
      <c r="M66" s="5">
        <v>71.447999999999993</v>
      </c>
      <c r="N66" s="1" t="s">
        <v>70</v>
      </c>
      <c r="O66" s="5" t="s">
        <v>70</v>
      </c>
    </row>
    <row r="67" spans="2:15" outlineLevel="1">
      <c r="B67" s="2">
        <v>74397</v>
      </c>
      <c r="C67" s="1" t="s">
        <v>41</v>
      </c>
      <c r="D67" s="1" t="s">
        <v>93</v>
      </c>
      <c r="E67" s="1" t="s">
        <v>43</v>
      </c>
      <c r="F67" s="3">
        <v>43537</v>
      </c>
      <c r="G67" s="3">
        <v>43648</v>
      </c>
      <c r="H67" s="3">
        <v>44927</v>
      </c>
      <c r="I67" s="2">
        <v>36</v>
      </c>
      <c r="J67" s="4">
        <v>9770</v>
      </c>
      <c r="K67" s="1" t="s">
        <v>87</v>
      </c>
      <c r="L67" s="1" t="s">
        <v>13</v>
      </c>
      <c r="M67" s="5">
        <v>71.447999999999993</v>
      </c>
      <c r="N67" s="1" t="s">
        <v>70</v>
      </c>
      <c r="O67" s="5" t="s">
        <v>70</v>
      </c>
    </row>
    <row r="68" spans="2:15" outlineLevel="1">
      <c r="B68" s="2">
        <v>80034</v>
      </c>
      <c r="C68" s="1" t="s">
        <v>41</v>
      </c>
      <c r="D68" s="1" t="s">
        <v>94</v>
      </c>
      <c r="E68" s="1" t="s">
        <v>95</v>
      </c>
      <c r="F68" s="3">
        <v>43671</v>
      </c>
      <c r="G68" s="3">
        <v>43740</v>
      </c>
      <c r="H68" s="3">
        <v>44835</v>
      </c>
      <c r="I68" s="2">
        <v>36</v>
      </c>
      <c r="J68" s="4">
        <v>150</v>
      </c>
      <c r="K68" s="1" t="s">
        <v>87</v>
      </c>
      <c r="L68" s="1" t="s">
        <v>13</v>
      </c>
      <c r="M68" s="5">
        <v>71.447999999999993</v>
      </c>
      <c r="N68" s="1" t="s">
        <v>70</v>
      </c>
      <c r="O68" s="5" t="s">
        <v>70</v>
      </c>
    </row>
    <row r="69" spans="2:15" outlineLevel="1">
      <c r="B69" s="2">
        <v>78289</v>
      </c>
      <c r="C69" s="1" t="s">
        <v>41</v>
      </c>
      <c r="D69" s="1" t="s">
        <v>46</v>
      </c>
      <c r="E69" s="1" t="s">
        <v>47</v>
      </c>
      <c r="F69" s="3">
        <v>43682</v>
      </c>
      <c r="G69" s="3">
        <v>43769</v>
      </c>
      <c r="H69" s="3">
        <v>44926</v>
      </c>
      <c r="I69" s="2">
        <v>36</v>
      </c>
      <c r="J69" s="4">
        <v>4750</v>
      </c>
      <c r="K69" s="1" t="s">
        <v>87</v>
      </c>
      <c r="L69" s="1" t="s">
        <v>13</v>
      </c>
      <c r="M69" s="5">
        <v>71.447999999999993</v>
      </c>
      <c r="N69" s="1" t="s">
        <v>70</v>
      </c>
      <c r="O69" s="5" t="s">
        <v>70</v>
      </c>
    </row>
    <row r="70" spans="2:15" outlineLevel="1">
      <c r="B70" s="2">
        <v>73867</v>
      </c>
      <c r="C70" s="1" t="s">
        <v>41</v>
      </c>
      <c r="D70" s="1" t="s">
        <v>91</v>
      </c>
      <c r="E70" s="1" t="s">
        <v>92</v>
      </c>
      <c r="F70" s="3">
        <v>43455</v>
      </c>
      <c r="G70" s="3">
        <v>43804</v>
      </c>
      <c r="H70" s="3">
        <v>44716</v>
      </c>
      <c r="I70" s="2">
        <v>24</v>
      </c>
      <c r="J70" s="4">
        <v>3700</v>
      </c>
      <c r="K70" s="1" t="s">
        <v>87</v>
      </c>
      <c r="L70" s="1" t="s">
        <v>13</v>
      </c>
      <c r="M70" s="5">
        <v>75.208659999999995</v>
      </c>
      <c r="N70" s="1" t="s">
        <v>70</v>
      </c>
      <c r="O70" s="5" t="s">
        <v>70</v>
      </c>
    </row>
    <row r="71" spans="2:15" outlineLevel="1">
      <c r="B71" s="2">
        <v>82514</v>
      </c>
      <c r="C71" s="1" t="s">
        <v>37</v>
      </c>
      <c r="D71" s="1" t="s">
        <v>38</v>
      </c>
      <c r="E71" s="1" t="s">
        <v>39</v>
      </c>
      <c r="F71" s="3">
        <v>43931</v>
      </c>
      <c r="G71" s="3">
        <v>43950</v>
      </c>
      <c r="H71" s="3">
        <v>44834</v>
      </c>
      <c r="I71" s="2">
        <v>24</v>
      </c>
      <c r="J71" s="4">
        <v>8815</v>
      </c>
      <c r="K71" s="1" t="s">
        <v>87</v>
      </c>
      <c r="L71" s="1" t="s">
        <v>13</v>
      </c>
      <c r="M71" s="5">
        <v>71.447999999999993</v>
      </c>
      <c r="N71" s="1" t="s">
        <v>70</v>
      </c>
      <c r="O71" s="5" t="s">
        <v>70</v>
      </c>
    </row>
    <row r="72" spans="2:15" outlineLevel="1">
      <c r="B72" s="2">
        <v>81522</v>
      </c>
      <c r="C72" s="1" t="s">
        <v>64</v>
      </c>
      <c r="D72" s="1" t="s">
        <v>112</v>
      </c>
      <c r="E72" s="1" t="s">
        <v>66</v>
      </c>
      <c r="F72" s="3">
        <v>43908</v>
      </c>
      <c r="G72" s="3">
        <v>43978</v>
      </c>
      <c r="H72" s="3">
        <v>45438</v>
      </c>
      <c r="I72" s="2">
        <v>36</v>
      </c>
      <c r="J72" s="4">
        <v>6972</v>
      </c>
      <c r="K72" s="1" t="s">
        <v>87</v>
      </c>
      <c r="L72" s="1" t="s">
        <v>13</v>
      </c>
      <c r="M72" s="5">
        <v>71.447999999999993</v>
      </c>
      <c r="N72" s="1" t="s">
        <v>70</v>
      </c>
      <c r="O72" s="5" t="s">
        <v>70</v>
      </c>
    </row>
    <row r="73" spans="2:15" outlineLevel="1">
      <c r="B73" s="2">
        <v>78730</v>
      </c>
      <c r="C73" s="1" t="s">
        <v>41</v>
      </c>
      <c r="D73" s="1" t="s">
        <v>56</v>
      </c>
      <c r="E73" s="1" t="s">
        <v>57</v>
      </c>
      <c r="F73" s="3">
        <v>43755</v>
      </c>
      <c r="G73" s="3">
        <v>44047</v>
      </c>
      <c r="H73" s="3">
        <v>45141</v>
      </c>
      <c r="I73" s="2">
        <v>36</v>
      </c>
      <c r="J73" s="4">
        <v>1920</v>
      </c>
      <c r="K73" s="1" t="s">
        <v>87</v>
      </c>
      <c r="L73" s="1" t="s">
        <v>13</v>
      </c>
      <c r="M73" s="5">
        <v>71.447999999999993</v>
      </c>
      <c r="N73" s="1" t="s">
        <v>70</v>
      </c>
      <c r="O73" s="5" t="s">
        <v>70</v>
      </c>
    </row>
    <row r="74" spans="2:15" outlineLevel="1">
      <c r="B74" s="2">
        <v>87656</v>
      </c>
      <c r="C74" s="1" t="s">
        <v>37</v>
      </c>
      <c r="D74" s="1" t="s">
        <v>38</v>
      </c>
      <c r="E74" s="1" t="s">
        <v>39</v>
      </c>
      <c r="F74" s="3">
        <v>44130</v>
      </c>
      <c r="G74" s="3">
        <v>44140</v>
      </c>
      <c r="H74" s="3">
        <v>44834</v>
      </c>
      <c r="I74" s="2">
        <v>17</v>
      </c>
      <c r="J74" s="4" t="s">
        <v>70</v>
      </c>
      <c r="K74" s="1" t="s">
        <v>97</v>
      </c>
      <c r="L74" s="1" t="s">
        <v>14</v>
      </c>
      <c r="M74" s="5">
        <v>19.85698</v>
      </c>
      <c r="N74" s="1" t="s">
        <v>16</v>
      </c>
      <c r="O74" s="5">
        <v>20</v>
      </c>
    </row>
    <row r="75" spans="2:15" outlineLevel="1">
      <c r="B75" s="2">
        <v>87656</v>
      </c>
      <c r="C75" s="1" t="s">
        <v>37</v>
      </c>
      <c r="D75" s="1" t="s">
        <v>38</v>
      </c>
      <c r="E75" s="1" t="s">
        <v>39</v>
      </c>
      <c r="F75" s="3">
        <v>44130</v>
      </c>
      <c r="G75" s="3">
        <v>44140</v>
      </c>
      <c r="H75" s="3">
        <v>44834</v>
      </c>
      <c r="I75" s="2">
        <v>17</v>
      </c>
      <c r="J75" s="4">
        <v>10588</v>
      </c>
      <c r="K75" s="1" t="s">
        <v>97</v>
      </c>
      <c r="L75" s="1" t="s">
        <v>14</v>
      </c>
      <c r="M75" s="5">
        <v>19.85698</v>
      </c>
      <c r="N75" s="1" t="s">
        <v>15</v>
      </c>
      <c r="O75" s="5">
        <v>23.791730000000001</v>
      </c>
    </row>
    <row r="76" spans="2:15" outlineLevel="1">
      <c r="B76" s="2">
        <v>87656</v>
      </c>
      <c r="C76" s="1" t="s">
        <v>37</v>
      </c>
      <c r="D76" s="1" t="s">
        <v>38</v>
      </c>
      <c r="E76" s="1" t="s">
        <v>39</v>
      </c>
      <c r="F76" s="3">
        <v>44130</v>
      </c>
      <c r="G76" s="3">
        <v>44140</v>
      </c>
      <c r="H76" s="3">
        <v>44834</v>
      </c>
      <c r="I76" s="2">
        <v>17</v>
      </c>
      <c r="J76" s="4" t="s">
        <v>70</v>
      </c>
      <c r="K76" s="1" t="s">
        <v>97</v>
      </c>
      <c r="L76" s="1" t="s">
        <v>14</v>
      </c>
      <c r="M76" s="5">
        <v>19.85698</v>
      </c>
      <c r="N76" s="1" t="s">
        <v>13</v>
      </c>
      <c r="O76" s="5">
        <v>71.447999999999993</v>
      </c>
    </row>
    <row r="77" spans="2:15" outlineLevel="1">
      <c r="B77" s="2">
        <v>88094</v>
      </c>
      <c r="C77" s="1" t="s">
        <v>41</v>
      </c>
      <c r="D77" s="1" t="s">
        <v>42</v>
      </c>
      <c r="E77" s="1" t="s">
        <v>43</v>
      </c>
      <c r="F77" s="3">
        <v>44151</v>
      </c>
      <c r="G77" s="3">
        <v>44161</v>
      </c>
      <c r="H77" s="3">
        <v>45437</v>
      </c>
      <c r="I77" s="2">
        <v>36</v>
      </c>
      <c r="J77" s="4" t="s">
        <v>70</v>
      </c>
      <c r="K77" s="1" t="s">
        <v>98</v>
      </c>
      <c r="L77" s="1" t="s">
        <v>15</v>
      </c>
      <c r="M77" s="5">
        <v>9.8121200000000002</v>
      </c>
      <c r="N77" s="1" t="s">
        <v>16</v>
      </c>
      <c r="O77" s="5">
        <v>13.93</v>
      </c>
    </row>
    <row r="78" spans="2:15" outlineLevel="1">
      <c r="B78" s="2">
        <v>88094</v>
      </c>
      <c r="C78" s="1" t="s">
        <v>41</v>
      </c>
      <c r="D78" s="1" t="s">
        <v>42</v>
      </c>
      <c r="E78" s="1" t="s">
        <v>43</v>
      </c>
      <c r="F78" s="3">
        <v>44151</v>
      </c>
      <c r="G78" s="3">
        <v>44161</v>
      </c>
      <c r="H78" s="3">
        <v>45437</v>
      </c>
      <c r="I78" s="2">
        <v>36</v>
      </c>
      <c r="J78" s="4">
        <v>26334</v>
      </c>
      <c r="K78" s="1" t="s">
        <v>98</v>
      </c>
      <c r="L78" s="1" t="s">
        <v>15</v>
      </c>
      <c r="M78" s="5">
        <v>9.8121200000000002</v>
      </c>
      <c r="N78" s="1" t="s">
        <v>14</v>
      </c>
      <c r="O78" s="5">
        <v>16.98987</v>
      </c>
    </row>
    <row r="79" spans="2:15" outlineLevel="1">
      <c r="B79" s="2">
        <v>88094</v>
      </c>
      <c r="C79" s="1" t="s">
        <v>41</v>
      </c>
      <c r="D79" s="1" t="s">
        <v>42</v>
      </c>
      <c r="E79" s="1" t="s">
        <v>43</v>
      </c>
      <c r="F79" s="3">
        <v>44151</v>
      </c>
      <c r="G79" s="3">
        <v>44161</v>
      </c>
      <c r="H79" s="3">
        <v>45437</v>
      </c>
      <c r="I79" s="2">
        <v>36</v>
      </c>
      <c r="J79" s="4" t="s">
        <v>70</v>
      </c>
      <c r="K79" s="1" t="s">
        <v>98</v>
      </c>
      <c r="L79" s="1" t="s">
        <v>15</v>
      </c>
      <c r="M79" s="5">
        <v>9.8121200000000002</v>
      </c>
      <c r="N79" s="1" t="s">
        <v>13</v>
      </c>
      <c r="O79" s="5">
        <v>52.325670000000002</v>
      </c>
    </row>
    <row r="80" spans="2:15" outlineLevel="1">
      <c r="B80" s="2">
        <v>88409</v>
      </c>
      <c r="C80" s="1" t="s">
        <v>41</v>
      </c>
      <c r="D80" s="1" t="s">
        <v>44</v>
      </c>
      <c r="E80" s="1" t="s">
        <v>45</v>
      </c>
      <c r="F80" s="3">
        <v>44166</v>
      </c>
      <c r="G80" s="3">
        <v>44229</v>
      </c>
      <c r="H80" s="3">
        <v>45690</v>
      </c>
      <c r="I80" s="2">
        <v>48</v>
      </c>
      <c r="J80" s="4">
        <v>15090</v>
      </c>
      <c r="K80" s="1" t="s">
        <v>99</v>
      </c>
      <c r="L80" s="1" t="s">
        <v>16</v>
      </c>
      <c r="M80" s="5">
        <v>6.79</v>
      </c>
      <c r="N80" s="1" t="s">
        <v>70</v>
      </c>
      <c r="O80" s="5" t="s">
        <v>70</v>
      </c>
    </row>
    <row r="81" spans="2:15" outlineLevel="1">
      <c r="B81" s="2">
        <v>89466</v>
      </c>
      <c r="C81" s="1" t="s">
        <v>37</v>
      </c>
      <c r="D81" s="1" t="s">
        <v>113</v>
      </c>
      <c r="E81" s="1" t="s">
        <v>114</v>
      </c>
      <c r="F81" s="3">
        <v>44229</v>
      </c>
      <c r="G81" s="3">
        <v>44286</v>
      </c>
      <c r="H81" s="3">
        <v>45381</v>
      </c>
      <c r="I81" s="2">
        <v>36</v>
      </c>
      <c r="J81" s="4">
        <v>18690</v>
      </c>
      <c r="K81" s="1" t="s">
        <v>99</v>
      </c>
      <c r="L81" s="1" t="s">
        <v>16</v>
      </c>
      <c r="M81" s="5">
        <v>3.89</v>
      </c>
      <c r="N81" s="1" t="s">
        <v>70</v>
      </c>
      <c r="O81" s="5" t="s">
        <v>70</v>
      </c>
    </row>
    <row r="82" spans="2:15" outlineLevel="1">
      <c r="B82" s="2">
        <v>90198</v>
      </c>
      <c r="C82" s="1" t="s">
        <v>41</v>
      </c>
      <c r="D82" s="1" t="s">
        <v>46</v>
      </c>
      <c r="E82" s="1" t="s">
        <v>47</v>
      </c>
      <c r="F82" s="3">
        <v>44246</v>
      </c>
      <c r="G82" s="3">
        <v>44305</v>
      </c>
      <c r="H82" s="3">
        <v>45766</v>
      </c>
      <c r="I82" s="2">
        <v>48</v>
      </c>
      <c r="J82" s="4">
        <v>4980</v>
      </c>
      <c r="K82" s="1" t="s">
        <v>115</v>
      </c>
      <c r="L82" s="1" t="s">
        <v>16</v>
      </c>
      <c r="M82" s="5">
        <v>5.85</v>
      </c>
      <c r="N82" s="1" t="s">
        <v>14</v>
      </c>
      <c r="O82" s="5">
        <v>5.9</v>
      </c>
    </row>
    <row r="83" spans="2:15" outlineLevel="1">
      <c r="B83" s="2">
        <v>90198</v>
      </c>
      <c r="C83" s="1" t="s">
        <v>41</v>
      </c>
      <c r="D83" s="1" t="s">
        <v>46</v>
      </c>
      <c r="E83" s="1" t="s">
        <v>47</v>
      </c>
      <c r="F83" s="3">
        <v>44246</v>
      </c>
      <c r="G83" s="3">
        <v>44305</v>
      </c>
      <c r="H83" s="3">
        <v>45766</v>
      </c>
      <c r="I83" s="2">
        <v>48</v>
      </c>
      <c r="J83" s="4" t="s">
        <v>70</v>
      </c>
      <c r="K83" s="1" t="s">
        <v>115</v>
      </c>
      <c r="L83" s="1" t="s">
        <v>16</v>
      </c>
      <c r="M83" s="5">
        <v>5.85</v>
      </c>
      <c r="N83" s="1" t="s">
        <v>18</v>
      </c>
      <c r="O83" s="5">
        <v>6.0876000000000001</v>
      </c>
    </row>
    <row r="84" spans="2:15" outlineLevel="1">
      <c r="B84" s="2">
        <v>90198</v>
      </c>
      <c r="C84" s="1" t="s">
        <v>41</v>
      </c>
      <c r="D84" s="1" t="s">
        <v>46</v>
      </c>
      <c r="E84" s="1" t="s">
        <v>47</v>
      </c>
      <c r="F84" s="3">
        <v>44246</v>
      </c>
      <c r="G84" s="3">
        <v>44305</v>
      </c>
      <c r="H84" s="3">
        <v>45766</v>
      </c>
      <c r="I84" s="2">
        <v>48</v>
      </c>
      <c r="J84" s="4" t="s">
        <v>70</v>
      </c>
      <c r="K84" s="1" t="s">
        <v>115</v>
      </c>
      <c r="L84" s="1" t="s">
        <v>16</v>
      </c>
      <c r="M84" s="5">
        <v>5.85</v>
      </c>
      <c r="N84" s="1" t="s">
        <v>17</v>
      </c>
      <c r="O84" s="5">
        <v>9.8000000000000007</v>
      </c>
    </row>
    <row r="85" spans="2:15" outlineLevel="1">
      <c r="B85" s="2">
        <v>90198</v>
      </c>
      <c r="C85" s="1" t="s">
        <v>41</v>
      </c>
      <c r="D85" s="1" t="s">
        <v>46</v>
      </c>
      <c r="E85" s="1" t="s">
        <v>47</v>
      </c>
      <c r="F85" s="3">
        <v>44246</v>
      </c>
      <c r="G85" s="3">
        <v>44305</v>
      </c>
      <c r="H85" s="3">
        <v>45766</v>
      </c>
      <c r="I85" s="2">
        <v>48</v>
      </c>
      <c r="J85" s="4" t="s">
        <v>70</v>
      </c>
      <c r="K85" s="1" t="s">
        <v>115</v>
      </c>
      <c r="L85" s="1" t="s">
        <v>16</v>
      </c>
      <c r="M85" s="5">
        <v>5.85</v>
      </c>
      <c r="N85" s="1" t="s">
        <v>13</v>
      </c>
      <c r="O85" s="5">
        <v>34.58</v>
      </c>
    </row>
    <row r="86" spans="2:15" outlineLevel="1">
      <c r="B86" s="2">
        <v>91896</v>
      </c>
      <c r="C86" s="1" t="s">
        <v>41</v>
      </c>
      <c r="D86" s="1" t="s">
        <v>50</v>
      </c>
      <c r="E86" s="1" t="s">
        <v>51</v>
      </c>
      <c r="F86" s="3">
        <v>44294</v>
      </c>
      <c r="G86" s="3">
        <v>44320</v>
      </c>
      <c r="H86" s="3">
        <v>44988</v>
      </c>
      <c r="I86" s="2">
        <v>22</v>
      </c>
      <c r="J86" s="4" t="s">
        <v>70</v>
      </c>
      <c r="K86" s="1" t="s">
        <v>102</v>
      </c>
      <c r="L86" s="1" t="s">
        <v>15</v>
      </c>
      <c r="M86" s="5">
        <v>2.41221</v>
      </c>
      <c r="N86" s="1" t="s">
        <v>18</v>
      </c>
      <c r="O86" s="5">
        <v>2.44</v>
      </c>
    </row>
    <row r="87" spans="2:15" outlineLevel="1">
      <c r="B87" s="2">
        <v>91896</v>
      </c>
      <c r="C87" s="1" t="s">
        <v>41</v>
      </c>
      <c r="D87" s="1" t="s">
        <v>50</v>
      </c>
      <c r="E87" s="1" t="s">
        <v>51</v>
      </c>
      <c r="F87" s="3">
        <v>44294</v>
      </c>
      <c r="G87" s="3">
        <v>44320</v>
      </c>
      <c r="H87" s="3">
        <v>44988</v>
      </c>
      <c r="I87" s="2">
        <v>22</v>
      </c>
      <c r="J87" s="4" t="s">
        <v>70</v>
      </c>
      <c r="K87" s="1" t="s">
        <v>102</v>
      </c>
      <c r="L87" s="1" t="s">
        <v>15</v>
      </c>
      <c r="M87" s="5">
        <v>2.41221</v>
      </c>
      <c r="N87" s="1" t="s">
        <v>17</v>
      </c>
      <c r="O87" s="5">
        <v>2.48</v>
      </c>
    </row>
    <row r="88" spans="2:15" outlineLevel="1">
      <c r="B88" s="2">
        <v>91896</v>
      </c>
      <c r="C88" s="1" t="s">
        <v>41</v>
      </c>
      <c r="D88" s="1" t="s">
        <v>50</v>
      </c>
      <c r="E88" s="1" t="s">
        <v>51</v>
      </c>
      <c r="F88" s="3">
        <v>44294</v>
      </c>
      <c r="G88" s="3">
        <v>44320</v>
      </c>
      <c r="H88" s="3">
        <v>44988</v>
      </c>
      <c r="I88" s="2">
        <v>22</v>
      </c>
      <c r="J88" s="4" t="s">
        <v>70</v>
      </c>
      <c r="K88" s="1" t="s">
        <v>102</v>
      </c>
      <c r="L88" s="1" t="s">
        <v>15</v>
      </c>
      <c r="M88" s="5">
        <v>2.41221</v>
      </c>
      <c r="N88" s="1" t="s">
        <v>16</v>
      </c>
      <c r="O88" s="5">
        <v>2.7</v>
      </c>
    </row>
    <row r="89" spans="2:15" outlineLevel="1">
      <c r="B89" s="2">
        <v>91896</v>
      </c>
      <c r="C89" s="1" t="s">
        <v>41</v>
      </c>
      <c r="D89" s="1" t="s">
        <v>50</v>
      </c>
      <c r="E89" s="1" t="s">
        <v>51</v>
      </c>
      <c r="F89" s="3">
        <v>44294</v>
      </c>
      <c r="G89" s="3">
        <v>44320</v>
      </c>
      <c r="H89" s="3">
        <v>44988</v>
      </c>
      <c r="I89" s="2">
        <v>22</v>
      </c>
      <c r="J89" s="4">
        <v>15503</v>
      </c>
      <c r="K89" s="1" t="s">
        <v>102</v>
      </c>
      <c r="L89" s="1" t="s">
        <v>15</v>
      </c>
      <c r="M89" s="5">
        <v>2.41221</v>
      </c>
      <c r="N89" s="1" t="s">
        <v>14</v>
      </c>
      <c r="O89" s="5">
        <v>5.42</v>
      </c>
    </row>
    <row r="90" spans="2:15" outlineLevel="1">
      <c r="B90" s="2">
        <v>91896</v>
      </c>
      <c r="C90" s="1" t="s">
        <v>41</v>
      </c>
      <c r="D90" s="1" t="s">
        <v>50</v>
      </c>
      <c r="E90" s="1" t="s">
        <v>51</v>
      </c>
      <c r="F90" s="3">
        <v>44294</v>
      </c>
      <c r="G90" s="3">
        <v>44320</v>
      </c>
      <c r="H90" s="3">
        <v>44988</v>
      </c>
      <c r="I90" s="2">
        <v>22</v>
      </c>
      <c r="J90" s="4" t="s">
        <v>70</v>
      </c>
      <c r="K90" s="1" t="s">
        <v>102</v>
      </c>
      <c r="L90" s="1" t="s">
        <v>15</v>
      </c>
      <c r="M90" s="5">
        <v>2.41221</v>
      </c>
      <c r="N90" s="1" t="s">
        <v>13</v>
      </c>
      <c r="O90" s="5">
        <v>34.58</v>
      </c>
    </row>
    <row r="91" spans="2:15" outlineLevel="1">
      <c r="B91" s="2">
        <v>91121</v>
      </c>
      <c r="C91" s="1" t="s">
        <v>41</v>
      </c>
      <c r="D91" s="1" t="s">
        <v>48</v>
      </c>
      <c r="E91" s="1" t="s">
        <v>49</v>
      </c>
      <c r="F91" s="3">
        <v>44278</v>
      </c>
      <c r="G91" s="3">
        <v>44336</v>
      </c>
      <c r="H91" s="3">
        <v>45796</v>
      </c>
      <c r="I91" s="2">
        <v>48</v>
      </c>
      <c r="J91" s="4" t="s">
        <v>70</v>
      </c>
      <c r="K91" s="1" t="s">
        <v>101</v>
      </c>
      <c r="L91" s="1" t="s">
        <v>17</v>
      </c>
      <c r="M91" s="5">
        <v>2.8770799999999999</v>
      </c>
      <c r="N91" s="1" t="s">
        <v>16</v>
      </c>
      <c r="O91" s="5">
        <v>4.2012499999999999</v>
      </c>
    </row>
    <row r="92" spans="2:15" outlineLevel="1">
      <c r="B92" s="2">
        <v>91121</v>
      </c>
      <c r="C92" s="1" t="s">
        <v>41</v>
      </c>
      <c r="D92" s="1" t="s">
        <v>48</v>
      </c>
      <c r="E92" s="1" t="s">
        <v>49</v>
      </c>
      <c r="F92" s="3">
        <v>44278</v>
      </c>
      <c r="G92" s="3">
        <v>44336</v>
      </c>
      <c r="H92" s="3">
        <v>45796</v>
      </c>
      <c r="I92" s="2">
        <v>48</v>
      </c>
      <c r="J92" s="4" t="s">
        <v>70</v>
      </c>
      <c r="K92" s="1" t="s">
        <v>101</v>
      </c>
      <c r="L92" s="1" t="s">
        <v>17</v>
      </c>
      <c r="M92" s="5">
        <v>2.8770799999999999</v>
      </c>
      <c r="N92" s="1" t="s">
        <v>18</v>
      </c>
      <c r="O92" s="5">
        <v>5.2449700000000004</v>
      </c>
    </row>
    <row r="93" spans="2:15" outlineLevel="1">
      <c r="B93" s="2">
        <v>91121</v>
      </c>
      <c r="C93" s="1" t="s">
        <v>41</v>
      </c>
      <c r="D93" s="1" t="s">
        <v>48</v>
      </c>
      <c r="E93" s="1" t="s">
        <v>49</v>
      </c>
      <c r="F93" s="3">
        <v>44278</v>
      </c>
      <c r="G93" s="3">
        <v>44336</v>
      </c>
      <c r="H93" s="3">
        <v>45796</v>
      </c>
      <c r="I93" s="2">
        <v>48</v>
      </c>
      <c r="J93" s="4">
        <v>5340</v>
      </c>
      <c r="K93" s="1" t="s">
        <v>101</v>
      </c>
      <c r="L93" s="1" t="s">
        <v>17</v>
      </c>
      <c r="M93" s="5">
        <v>2.8770799999999999</v>
      </c>
      <c r="N93" s="1" t="s">
        <v>13</v>
      </c>
      <c r="O93" s="5">
        <v>34.587310000000002</v>
      </c>
    </row>
    <row r="94" spans="2:15" outlineLevel="1">
      <c r="B94" s="2">
        <v>92526</v>
      </c>
      <c r="C94" s="1" t="s">
        <v>41</v>
      </c>
      <c r="D94" s="1" t="s">
        <v>52</v>
      </c>
      <c r="E94" s="1" t="s">
        <v>53</v>
      </c>
      <c r="F94" s="3">
        <v>44337</v>
      </c>
      <c r="G94" s="3">
        <v>44392</v>
      </c>
      <c r="H94" s="3">
        <v>45487</v>
      </c>
      <c r="I94" s="2">
        <v>36</v>
      </c>
      <c r="J94" s="4" t="s">
        <v>70</v>
      </c>
      <c r="K94" s="1" t="s">
        <v>116</v>
      </c>
      <c r="L94" s="1" t="s">
        <v>18</v>
      </c>
      <c r="M94" s="5">
        <v>2.16</v>
      </c>
      <c r="N94" s="1" t="s">
        <v>17</v>
      </c>
      <c r="O94" s="5">
        <v>2.78</v>
      </c>
    </row>
    <row r="95" spans="2:15" outlineLevel="1">
      <c r="B95" s="2">
        <v>92526</v>
      </c>
      <c r="C95" s="1" t="s">
        <v>41</v>
      </c>
      <c r="D95" s="1" t="s">
        <v>52</v>
      </c>
      <c r="E95" s="1" t="s">
        <v>53</v>
      </c>
      <c r="F95" s="3">
        <v>44337</v>
      </c>
      <c r="G95" s="3">
        <v>44392</v>
      </c>
      <c r="H95" s="3">
        <v>45487</v>
      </c>
      <c r="I95" s="2">
        <v>36</v>
      </c>
      <c r="J95" s="4" t="s">
        <v>70</v>
      </c>
      <c r="K95" s="1" t="s">
        <v>116</v>
      </c>
      <c r="L95" s="1" t="s">
        <v>18</v>
      </c>
      <c r="M95" s="5">
        <v>2.16</v>
      </c>
      <c r="N95" s="1" t="s">
        <v>16</v>
      </c>
      <c r="O95" s="5">
        <v>2.8</v>
      </c>
    </row>
    <row r="96" spans="2:15" outlineLevel="1">
      <c r="B96" s="2">
        <v>92526</v>
      </c>
      <c r="C96" s="1" t="s">
        <v>41</v>
      </c>
      <c r="D96" s="1" t="s">
        <v>52</v>
      </c>
      <c r="E96" s="1" t="s">
        <v>53</v>
      </c>
      <c r="F96" s="3">
        <v>44337</v>
      </c>
      <c r="G96" s="3">
        <v>44392</v>
      </c>
      <c r="H96" s="3">
        <v>45487</v>
      </c>
      <c r="I96" s="2">
        <v>36</v>
      </c>
      <c r="J96" s="4">
        <v>4033</v>
      </c>
      <c r="K96" s="1" t="s">
        <v>116</v>
      </c>
      <c r="L96" s="1" t="s">
        <v>18</v>
      </c>
      <c r="M96" s="5">
        <v>2.16</v>
      </c>
      <c r="N96" s="1" t="s">
        <v>14</v>
      </c>
      <c r="O96" s="5">
        <v>5.68</v>
      </c>
    </row>
    <row r="97" spans="2:15" outlineLevel="1">
      <c r="B97" s="2">
        <v>92526</v>
      </c>
      <c r="C97" s="1" t="s">
        <v>41</v>
      </c>
      <c r="D97" s="1" t="s">
        <v>52</v>
      </c>
      <c r="E97" s="1" t="s">
        <v>53</v>
      </c>
      <c r="F97" s="3">
        <v>44337</v>
      </c>
      <c r="G97" s="3">
        <v>44392</v>
      </c>
      <c r="H97" s="3">
        <v>45487</v>
      </c>
      <c r="I97" s="2">
        <v>36</v>
      </c>
      <c r="J97" s="4" t="s">
        <v>70</v>
      </c>
      <c r="K97" s="1" t="s">
        <v>116</v>
      </c>
      <c r="L97" s="1" t="s">
        <v>18</v>
      </c>
      <c r="M97" s="5">
        <v>2.16</v>
      </c>
      <c r="N97" s="1" t="s">
        <v>15</v>
      </c>
      <c r="O97" s="5">
        <v>20</v>
      </c>
    </row>
    <row r="98" spans="2:15" outlineLevel="1">
      <c r="B98" s="2">
        <v>92526</v>
      </c>
      <c r="C98" s="1" t="s">
        <v>41</v>
      </c>
      <c r="D98" s="1" t="s">
        <v>52</v>
      </c>
      <c r="E98" s="1" t="s">
        <v>53</v>
      </c>
      <c r="F98" s="3">
        <v>44337</v>
      </c>
      <c r="G98" s="3">
        <v>44392</v>
      </c>
      <c r="H98" s="3">
        <v>45487</v>
      </c>
      <c r="I98" s="2">
        <v>36</v>
      </c>
      <c r="J98" s="4" t="s">
        <v>70</v>
      </c>
      <c r="K98" s="1" t="s">
        <v>116</v>
      </c>
      <c r="L98" s="1" t="s">
        <v>18</v>
      </c>
      <c r="M98" s="5">
        <v>2.16</v>
      </c>
      <c r="N98" s="1" t="s">
        <v>13</v>
      </c>
      <c r="O98" s="5">
        <v>71.447999999999993</v>
      </c>
    </row>
    <row r="99" spans="2:15" outlineLevel="1">
      <c r="B99" s="2">
        <v>93222</v>
      </c>
      <c r="C99" s="1" t="s">
        <v>41</v>
      </c>
      <c r="D99" s="1" t="s">
        <v>54</v>
      </c>
      <c r="E99" s="1" t="s">
        <v>55</v>
      </c>
      <c r="F99" s="3">
        <v>44347</v>
      </c>
      <c r="G99" s="3">
        <v>44398</v>
      </c>
      <c r="H99" s="3">
        <v>45494</v>
      </c>
      <c r="I99" s="2">
        <v>36</v>
      </c>
      <c r="J99" s="4">
        <v>13800</v>
      </c>
      <c r="K99" s="1" t="s">
        <v>103</v>
      </c>
      <c r="L99" s="1" t="s">
        <v>18</v>
      </c>
      <c r="M99" s="5">
        <v>2.16</v>
      </c>
      <c r="N99" s="1" t="s">
        <v>14</v>
      </c>
      <c r="O99" s="5">
        <v>2.2000000000000002</v>
      </c>
    </row>
    <row r="100" spans="2:15" outlineLevel="1">
      <c r="B100" s="2">
        <v>93222</v>
      </c>
      <c r="C100" s="1" t="s">
        <v>41</v>
      </c>
      <c r="D100" s="1" t="s">
        <v>54</v>
      </c>
      <c r="E100" s="1" t="s">
        <v>55</v>
      </c>
      <c r="F100" s="3">
        <v>44347</v>
      </c>
      <c r="G100" s="3">
        <v>44398</v>
      </c>
      <c r="H100" s="3">
        <v>45494</v>
      </c>
      <c r="I100" s="2">
        <v>36</v>
      </c>
      <c r="J100" s="4" t="s">
        <v>70</v>
      </c>
      <c r="K100" s="1" t="s">
        <v>103</v>
      </c>
      <c r="L100" s="1" t="s">
        <v>18</v>
      </c>
      <c r="M100" s="5">
        <v>2.16</v>
      </c>
      <c r="N100" s="1" t="s">
        <v>17</v>
      </c>
      <c r="O100" s="5">
        <v>2.4300000000000002</v>
      </c>
    </row>
    <row r="101" spans="2:15" outlineLevel="1">
      <c r="B101" s="2">
        <v>93222</v>
      </c>
      <c r="C101" s="1" t="s">
        <v>41</v>
      </c>
      <c r="D101" s="1" t="s">
        <v>54</v>
      </c>
      <c r="E101" s="1" t="s">
        <v>55</v>
      </c>
      <c r="F101" s="3">
        <v>44347</v>
      </c>
      <c r="G101" s="3">
        <v>44398</v>
      </c>
      <c r="H101" s="3">
        <v>45494</v>
      </c>
      <c r="I101" s="2">
        <v>36</v>
      </c>
      <c r="J101" s="4" t="s">
        <v>70</v>
      </c>
      <c r="K101" s="1" t="s">
        <v>103</v>
      </c>
      <c r="L101" s="1" t="s">
        <v>18</v>
      </c>
      <c r="M101" s="5">
        <v>2.16</v>
      </c>
      <c r="N101" s="1" t="s">
        <v>15</v>
      </c>
      <c r="O101" s="5">
        <v>20</v>
      </c>
    </row>
    <row r="102" spans="2:15" outlineLevel="1">
      <c r="B102" s="2">
        <v>93222</v>
      </c>
      <c r="C102" s="1" t="s">
        <v>41</v>
      </c>
      <c r="D102" s="1" t="s">
        <v>54</v>
      </c>
      <c r="E102" s="1" t="s">
        <v>55</v>
      </c>
      <c r="F102" s="3">
        <v>44347</v>
      </c>
      <c r="G102" s="3">
        <v>44398</v>
      </c>
      <c r="H102" s="3">
        <v>45494</v>
      </c>
      <c r="I102" s="2">
        <v>36</v>
      </c>
      <c r="J102" s="4" t="s">
        <v>70</v>
      </c>
      <c r="K102" s="1" t="s">
        <v>103</v>
      </c>
      <c r="L102" s="1" t="s">
        <v>18</v>
      </c>
      <c r="M102" s="5">
        <v>2.16</v>
      </c>
      <c r="N102" s="1" t="s">
        <v>13</v>
      </c>
      <c r="O102" s="5">
        <v>36.953330000000001</v>
      </c>
    </row>
    <row r="103" spans="2:15" outlineLevel="1">
      <c r="B103" s="2">
        <v>94254</v>
      </c>
      <c r="C103" s="1" t="s">
        <v>41</v>
      </c>
      <c r="D103" s="1" t="s">
        <v>58</v>
      </c>
      <c r="E103" s="1" t="s">
        <v>59</v>
      </c>
      <c r="F103" s="3">
        <v>44392</v>
      </c>
      <c r="G103" s="3">
        <v>44462</v>
      </c>
      <c r="H103" s="3">
        <v>45191</v>
      </c>
      <c r="I103" s="2">
        <v>24</v>
      </c>
      <c r="J103" s="4" t="s">
        <v>70</v>
      </c>
      <c r="K103" s="1" t="s">
        <v>105</v>
      </c>
      <c r="L103" s="1" t="s">
        <v>15</v>
      </c>
      <c r="M103" s="5">
        <v>1.5499700000000001</v>
      </c>
      <c r="N103" s="1" t="s">
        <v>16</v>
      </c>
      <c r="O103" s="5">
        <v>2.0499999999999998</v>
      </c>
    </row>
    <row r="104" spans="2:15" outlineLevel="1">
      <c r="B104" s="2">
        <v>94254</v>
      </c>
      <c r="C104" s="1" t="s">
        <v>41</v>
      </c>
      <c r="D104" s="1" t="s">
        <v>58</v>
      </c>
      <c r="E104" s="1" t="s">
        <v>59</v>
      </c>
      <c r="F104" s="3">
        <v>44392</v>
      </c>
      <c r="G104" s="3">
        <v>44462</v>
      </c>
      <c r="H104" s="3">
        <v>45191</v>
      </c>
      <c r="I104" s="2">
        <v>24</v>
      </c>
      <c r="J104" s="4" t="s">
        <v>70</v>
      </c>
      <c r="K104" s="1" t="s">
        <v>105</v>
      </c>
      <c r="L104" s="1" t="s">
        <v>15</v>
      </c>
      <c r="M104" s="5">
        <v>1.5499700000000001</v>
      </c>
      <c r="N104" s="1" t="s">
        <v>17</v>
      </c>
      <c r="O104" s="5">
        <v>2.2000000000000002</v>
      </c>
    </row>
    <row r="105" spans="2:15" outlineLevel="1">
      <c r="B105" s="2">
        <v>94254</v>
      </c>
      <c r="C105" s="1" t="s">
        <v>41</v>
      </c>
      <c r="D105" s="1" t="s">
        <v>58</v>
      </c>
      <c r="E105" s="1" t="s">
        <v>59</v>
      </c>
      <c r="F105" s="3">
        <v>44392</v>
      </c>
      <c r="G105" s="3">
        <v>44462</v>
      </c>
      <c r="H105" s="3">
        <v>45191</v>
      </c>
      <c r="I105" s="2">
        <v>24</v>
      </c>
      <c r="J105" s="4" t="s">
        <v>70</v>
      </c>
      <c r="K105" s="1" t="s">
        <v>105</v>
      </c>
      <c r="L105" s="1" t="s">
        <v>15</v>
      </c>
      <c r="M105" s="5">
        <v>1.5499700000000001</v>
      </c>
      <c r="N105" s="1" t="s">
        <v>18</v>
      </c>
      <c r="O105" s="5">
        <v>11.005000000000001</v>
      </c>
    </row>
    <row r="106" spans="2:15" outlineLevel="1">
      <c r="B106" s="2">
        <v>94254</v>
      </c>
      <c r="C106" s="1" t="s">
        <v>41</v>
      </c>
      <c r="D106" s="1" t="s">
        <v>58</v>
      </c>
      <c r="E106" s="1" t="s">
        <v>59</v>
      </c>
      <c r="F106" s="3">
        <v>44392</v>
      </c>
      <c r="G106" s="3">
        <v>44462</v>
      </c>
      <c r="H106" s="3">
        <v>45191</v>
      </c>
      <c r="I106" s="2">
        <v>24</v>
      </c>
      <c r="J106" s="4">
        <v>1860</v>
      </c>
      <c r="K106" s="1" t="s">
        <v>105</v>
      </c>
      <c r="L106" s="1" t="s">
        <v>15</v>
      </c>
      <c r="M106" s="5">
        <v>1.5499700000000001</v>
      </c>
      <c r="N106" s="1" t="s">
        <v>13</v>
      </c>
      <c r="O106" s="5">
        <v>34.58</v>
      </c>
    </row>
    <row r="107" spans="2:15" outlineLevel="1">
      <c r="B107" s="2">
        <v>95194</v>
      </c>
      <c r="C107" s="1" t="s">
        <v>64</v>
      </c>
      <c r="D107" s="1" t="s">
        <v>65</v>
      </c>
      <c r="E107" s="1" t="s">
        <v>66</v>
      </c>
      <c r="F107" s="3">
        <v>44487</v>
      </c>
      <c r="G107" s="3">
        <v>44487</v>
      </c>
      <c r="H107" s="3">
        <v>45230</v>
      </c>
      <c r="I107" s="2">
        <v>24</v>
      </c>
      <c r="J107" s="4">
        <v>5394</v>
      </c>
      <c r="K107" s="1" t="s">
        <v>99</v>
      </c>
      <c r="L107" s="1" t="s">
        <v>16</v>
      </c>
      <c r="M107" s="5">
        <v>1.3967499999999999</v>
      </c>
      <c r="N107" s="1" t="s">
        <v>70</v>
      </c>
      <c r="O107" s="5" t="s">
        <v>70</v>
      </c>
    </row>
    <row r="108" spans="2:15" outlineLevel="1">
      <c r="B108" s="2">
        <v>93172</v>
      </c>
      <c r="C108" s="1" t="s">
        <v>41</v>
      </c>
      <c r="D108" s="1" t="s">
        <v>56</v>
      </c>
      <c r="E108" s="1" t="s">
        <v>57</v>
      </c>
      <c r="F108" s="3">
        <v>44357</v>
      </c>
      <c r="G108" s="3">
        <v>44496</v>
      </c>
      <c r="H108" s="3">
        <v>45591</v>
      </c>
      <c r="I108" s="2">
        <v>36</v>
      </c>
      <c r="J108" s="4" t="s">
        <v>70</v>
      </c>
      <c r="K108" s="1" t="s">
        <v>104</v>
      </c>
      <c r="L108" s="1" t="s">
        <v>18</v>
      </c>
      <c r="M108" s="5">
        <v>2.04</v>
      </c>
      <c r="N108" s="1" t="s">
        <v>16</v>
      </c>
      <c r="O108" s="5">
        <v>2.65</v>
      </c>
    </row>
    <row r="109" spans="2:15" outlineLevel="1">
      <c r="B109" s="2">
        <v>93172</v>
      </c>
      <c r="C109" s="1" t="s">
        <v>41</v>
      </c>
      <c r="D109" s="1" t="s">
        <v>56</v>
      </c>
      <c r="E109" s="1" t="s">
        <v>57</v>
      </c>
      <c r="F109" s="3">
        <v>44357</v>
      </c>
      <c r="G109" s="3">
        <v>44496</v>
      </c>
      <c r="H109" s="3">
        <v>45591</v>
      </c>
      <c r="I109" s="2">
        <v>36</v>
      </c>
      <c r="J109" s="4" t="s">
        <v>70</v>
      </c>
      <c r="K109" s="1" t="s">
        <v>104</v>
      </c>
      <c r="L109" s="1" t="s">
        <v>18</v>
      </c>
      <c r="M109" s="5">
        <v>2.04</v>
      </c>
      <c r="N109" s="1" t="s">
        <v>17</v>
      </c>
      <c r="O109" s="5">
        <v>2.78</v>
      </c>
    </row>
    <row r="110" spans="2:15" outlineLevel="1">
      <c r="B110" s="2">
        <v>93172</v>
      </c>
      <c r="C110" s="1" t="s">
        <v>41</v>
      </c>
      <c r="D110" s="1" t="s">
        <v>56</v>
      </c>
      <c r="E110" s="1" t="s">
        <v>57</v>
      </c>
      <c r="F110" s="3">
        <v>44357</v>
      </c>
      <c r="G110" s="3">
        <v>44496</v>
      </c>
      <c r="H110" s="3">
        <v>45591</v>
      </c>
      <c r="I110" s="2">
        <v>36</v>
      </c>
      <c r="J110" s="4">
        <v>2200</v>
      </c>
      <c r="K110" s="1" t="s">
        <v>104</v>
      </c>
      <c r="L110" s="1" t="s">
        <v>18</v>
      </c>
      <c r="M110" s="5">
        <v>2.04</v>
      </c>
      <c r="N110" s="1" t="s">
        <v>15</v>
      </c>
      <c r="O110" s="5">
        <v>20</v>
      </c>
    </row>
    <row r="111" spans="2:15" outlineLevel="1">
      <c r="B111" s="2">
        <v>93172</v>
      </c>
      <c r="C111" s="1" t="s">
        <v>41</v>
      </c>
      <c r="D111" s="1" t="s">
        <v>56</v>
      </c>
      <c r="E111" s="1" t="s">
        <v>57</v>
      </c>
      <c r="F111" s="3">
        <v>44357</v>
      </c>
      <c r="G111" s="3">
        <v>44496</v>
      </c>
      <c r="H111" s="3">
        <v>45591</v>
      </c>
      <c r="I111" s="2">
        <v>36</v>
      </c>
      <c r="J111" s="4" t="s">
        <v>70</v>
      </c>
      <c r="K111" s="1" t="s">
        <v>104</v>
      </c>
      <c r="L111" s="1" t="s">
        <v>18</v>
      </c>
      <c r="M111" s="5">
        <v>2.04</v>
      </c>
      <c r="N111" s="1" t="s">
        <v>13</v>
      </c>
      <c r="O111" s="5">
        <v>70</v>
      </c>
    </row>
    <row r="112" spans="2:15" outlineLevel="1">
      <c r="B112" s="2">
        <v>95708</v>
      </c>
      <c r="C112" s="1" t="s">
        <v>41</v>
      </c>
      <c r="D112" s="1" t="s">
        <v>62</v>
      </c>
      <c r="E112" s="1" t="s">
        <v>63</v>
      </c>
      <c r="F112" s="3">
        <v>44470</v>
      </c>
      <c r="G112" s="3">
        <v>44539</v>
      </c>
      <c r="H112" s="3">
        <v>45999</v>
      </c>
      <c r="I112" s="2">
        <v>24</v>
      </c>
      <c r="J112" s="4" t="s">
        <v>70</v>
      </c>
      <c r="K112" s="1" t="s">
        <v>107</v>
      </c>
      <c r="L112" s="1" t="s">
        <v>16</v>
      </c>
      <c r="M112" s="5">
        <v>1.5389999999999999</v>
      </c>
      <c r="N112" s="1" t="s">
        <v>18</v>
      </c>
      <c r="O112" s="5">
        <v>1.98</v>
      </c>
    </row>
    <row r="113" spans="2:15" outlineLevel="1">
      <c r="B113" s="2">
        <v>95708</v>
      </c>
      <c r="C113" s="1" t="s">
        <v>41</v>
      </c>
      <c r="D113" s="1" t="s">
        <v>62</v>
      </c>
      <c r="E113" s="1" t="s">
        <v>63</v>
      </c>
      <c r="F113" s="3">
        <v>44470</v>
      </c>
      <c r="G113" s="3">
        <v>44539</v>
      </c>
      <c r="H113" s="3">
        <v>45999</v>
      </c>
      <c r="I113" s="2">
        <v>24</v>
      </c>
      <c r="J113" s="4" t="s">
        <v>70</v>
      </c>
      <c r="K113" s="1" t="s">
        <v>107</v>
      </c>
      <c r="L113" s="1" t="s">
        <v>16</v>
      </c>
      <c r="M113" s="5">
        <v>1.5389999999999999</v>
      </c>
      <c r="N113" s="1" t="s">
        <v>17</v>
      </c>
      <c r="O113" s="5">
        <v>2.1800000000000002</v>
      </c>
    </row>
    <row r="114" spans="2:15" outlineLevel="1">
      <c r="B114" s="2">
        <v>95708</v>
      </c>
      <c r="C114" s="1" t="s">
        <v>41</v>
      </c>
      <c r="D114" s="1" t="s">
        <v>62</v>
      </c>
      <c r="E114" s="1" t="s">
        <v>63</v>
      </c>
      <c r="F114" s="3">
        <v>44470</v>
      </c>
      <c r="G114" s="3">
        <v>44539</v>
      </c>
      <c r="H114" s="3">
        <v>45999</v>
      </c>
      <c r="I114" s="2">
        <v>24</v>
      </c>
      <c r="J114" s="4">
        <v>9000</v>
      </c>
      <c r="K114" s="1" t="s">
        <v>107</v>
      </c>
      <c r="L114" s="1" t="s">
        <v>16</v>
      </c>
      <c r="M114" s="5">
        <v>1.5389999999999999</v>
      </c>
      <c r="N114" s="1" t="s">
        <v>15</v>
      </c>
      <c r="O114" s="5">
        <v>2.5</v>
      </c>
    </row>
    <row r="115" spans="2:15" outlineLevel="1">
      <c r="B115" s="2">
        <v>95708</v>
      </c>
      <c r="C115" s="1" t="s">
        <v>41</v>
      </c>
      <c r="D115" s="1" t="s">
        <v>62</v>
      </c>
      <c r="E115" s="1" t="s">
        <v>63</v>
      </c>
      <c r="F115" s="3">
        <v>44470</v>
      </c>
      <c r="G115" s="3">
        <v>44539</v>
      </c>
      <c r="H115" s="3">
        <v>45999</v>
      </c>
      <c r="I115" s="2">
        <v>24</v>
      </c>
      <c r="J115" s="4" t="s">
        <v>70</v>
      </c>
      <c r="K115" s="1" t="s">
        <v>107</v>
      </c>
      <c r="L115" s="1" t="s">
        <v>16</v>
      </c>
      <c r="M115" s="5">
        <v>1.5389999999999999</v>
      </c>
      <c r="N115" s="1" t="s">
        <v>13</v>
      </c>
      <c r="O115" s="5">
        <v>71.447999999999993</v>
      </c>
    </row>
    <row r="116" spans="2:15" outlineLevel="1">
      <c r="B116" s="2">
        <v>94460</v>
      </c>
      <c r="C116" s="1" t="s">
        <v>41</v>
      </c>
      <c r="D116" s="1" t="s">
        <v>60</v>
      </c>
      <c r="E116" s="1" t="s">
        <v>61</v>
      </c>
      <c r="F116" s="3">
        <v>44467</v>
      </c>
      <c r="G116" s="3">
        <v>44562</v>
      </c>
      <c r="H116" s="3">
        <v>46022</v>
      </c>
      <c r="I116" s="2">
        <v>36</v>
      </c>
      <c r="J116" s="4" t="s">
        <v>70</v>
      </c>
      <c r="K116" s="1" t="s">
        <v>106</v>
      </c>
      <c r="L116" s="1" t="s">
        <v>14</v>
      </c>
      <c r="M116" s="5">
        <v>1.5</v>
      </c>
      <c r="N116" s="1" t="s">
        <v>17</v>
      </c>
      <c r="O116" s="5">
        <v>1.69</v>
      </c>
    </row>
    <row r="117" spans="2:15" outlineLevel="1">
      <c r="B117" s="2">
        <v>94460</v>
      </c>
      <c r="C117" s="1" t="s">
        <v>41</v>
      </c>
      <c r="D117" s="1" t="s">
        <v>60</v>
      </c>
      <c r="E117" s="1" t="s">
        <v>61</v>
      </c>
      <c r="F117" s="3">
        <v>44467</v>
      </c>
      <c r="G117" s="3">
        <v>44562</v>
      </c>
      <c r="H117" s="3">
        <v>46022</v>
      </c>
      <c r="I117" s="2">
        <v>36</v>
      </c>
      <c r="J117" s="4" t="s">
        <v>70</v>
      </c>
      <c r="K117" s="1" t="s">
        <v>106</v>
      </c>
      <c r="L117" s="1" t="s">
        <v>14</v>
      </c>
      <c r="M117" s="5">
        <v>1.5</v>
      </c>
      <c r="N117" s="1" t="s">
        <v>18</v>
      </c>
      <c r="O117" s="5">
        <v>1.98</v>
      </c>
    </row>
    <row r="118" spans="2:15" outlineLevel="1">
      <c r="B118" s="2">
        <v>94460</v>
      </c>
      <c r="C118" s="1" t="s">
        <v>41</v>
      </c>
      <c r="D118" s="1" t="s">
        <v>60</v>
      </c>
      <c r="E118" s="1" t="s">
        <v>61</v>
      </c>
      <c r="F118" s="3">
        <v>44467</v>
      </c>
      <c r="G118" s="3">
        <v>44562</v>
      </c>
      <c r="H118" s="3">
        <v>46022</v>
      </c>
      <c r="I118" s="2">
        <v>36</v>
      </c>
      <c r="J118" s="4">
        <v>3510</v>
      </c>
      <c r="K118" s="1" t="s">
        <v>106</v>
      </c>
      <c r="L118" s="1" t="s">
        <v>14</v>
      </c>
      <c r="M118" s="5">
        <v>1.5</v>
      </c>
      <c r="N118" s="1" t="s">
        <v>15</v>
      </c>
      <c r="O118" s="5">
        <v>2.5</v>
      </c>
    </row>
    <row r="119" spans="2:15" outlineLevel="1">
      <c r="B119" s="2">
        <v>94460</v>
      </c>
      <c r="C119" s="1" t="s">
        <v>41</v>
      </c>
      <c r="D119" s="1" t="s">
        <v>60</v>
      </c>
      <c r="E119" s="1" t="s">
        <v>61</v>
      </c>
      <c r="F119" s="3">
        <v>44467</v>
      </c>
      <c r="G119" s="3">
        <v>44562</v>
      </c>
      <c r="H119" s="3">
        <v>46022</v>
      </c>
      <c r="I119" s="2">
        <v>36</v>
      </c>
      <c r="J119" s="4" t="s">
        <v>70</v>
      </c>
      <c r="K119" s="1" t="s">
        <v>106</v>
      </c>
      <c r="L119" s="1" t="s">
        <v>14</v>
      </c>
      <c r="M119" s="5">
        <v>1.5</v>
      </c>
      <c r="N119" s="1" t="s">
        <v>19</v>
      </c>
      <c r="O119" s="5">
        <v>2.6433300000000002</v>
      </c>
    </row>
    <row r="120" spans="2:15" outlineLevel="1">
      <c r="B120" s="2">
        <v>94460</v>
      </c>
      <c r="C120" s="1" t="s">
        <v>41</v>
      </c>
      <c r="D120" s="1" t="s">
        <v>60</v>
      </c>
      <c r="E120" s="1" t="s">
        <v>61</v>
      </c>
      <c r="F120" s="3">
        <v>44467</v>
      </c>
      <c r="G120" s="3">
        <v>44562</v>
      </c>
      <c r="H120" s="3">
        <v>46022</v>
      </c>
      <c r="I120" s="2">
        <v>36</v>
      </c>
      <c r="J120" s="4" t="s">
        <v>70</v>
      </c>
      <c r="K120" s="1" t="s">
        <v>106</v>
      </c>
      <c r="L120" s="1" t="s">
        <v>14</v>
      </c>
      <c r="M120" s="5">
        <v>1.5</v>
      </c>
      <c r="N120" s="1" t="s">
        <v>13</v>
      </c>
      <c r="O120" s="5">
        <v>40.93</v>
      </c>
    </row>
    <row r="121" spans="2:15" outlineLevel="1">
      <c r="B121" s="1"/>
      <c r="F121" s="1"/>
      <c r="G121" s="1"/>
      <c r="H121" s="1"/>
      <c r="I121" s="1"/>
      <c r="J121" s="4" t="str">
        <f>CONCATENATE("Totale: ", TEXT(SUBTOTAL(9, J62:J120), "###.###.###"), "")</f>
        <v>Totale: 215376..</v>
      </c>
      <c r="M121" s="1"/>
      <c r="O121" s="1"/>
    </row>
    <row r="122" spans="2:15">
      <c r="B122" s="1"/>
      <c r="F122" s="1"/>
      <c r="G122" s="1"/>
      <c r="H122" s="1"/>
      <c r="I122" s="1"/>
      <c r="J122" s="4" t="str">
        <f>CONCATENATE("Totale generale: ", TEXT(SUBTOTAL(9, J4:J121), "###.###.###"), "")</f>
        <v>Totale generale: 426926..</v>
      </c>
      <c r="M122" s="1"/>
      <c r="O122" s="1"/>
    </row>
  </sheetData>
  <autoFilter ref="A2:O121" xr:uid="{00000000-0009-0000-0000-000000000000}"/>
  <pageMargins left="0.7" right="0.7" top="0.75" bottom="0.75" header="0.3" footer="0.3"/>
  <pageSetup fitToWidth="0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D10C-45DB-425A-BD9A-256A5E219AB9}">
  <dimension ref="A3:L10"/>
  <sheetViews>
    <sheetView workbookViewId="0">
      <selection activeCell="L10" sqref="L10"/>
    </sheetView>
  </sheetViews>
  <sheetFormatPr defaultRowHeight="1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11" width="13.7109375" bestFit="1" customWidth="1"/>
  </cols>
  <sheetData>
    <row r="3" spans="1:12">
      <c r="A3" s="47" t="s">
        <v>117</v>
      </c>
      <c r="B3" s="47" t="s">
        <v>118</v>
      </c>
      <c r="C3" s="47" t="s">
        <v>119</v>
      </c>
      <c r="D3" s="47" t="s">
        <v>120</v>
      </c>
      <c r="E3" s="47" t="s">
        <v>121</v>
      </c>
      <c r="F3" s="47" t="s">
        <v>122</v>
      </c>
      <c r="G3" s="47" t="s">
        <v>123</v>
      </c>
      <c r="H3" s="47" t="s">
        <v>124</v>
      </c>
      <c r="I3" s="47" t="s">
        <v>125</v>
      </c>
      <c r="J3" s="47" t="s">
        <v>126</v>
      </c>
      <c r="K3" s="47" t="s">
        <v>127</v>
      </c>
    </row>
    <row r="4" spans="1:12">
      <c r="A4" s="15" t="s">
        <v>128</v>
      </c>
      <c r="B4" s="15" t="s">
        <v>129</v>
      </c>
      <c r="C4" t="s">
        <v>130</v>
      </c>
      <c r="D4" s="15" t="s">
        <v>131</v>
      </c>
      <c r="E4" t="s">
        <v>132</v>
      </c>
      <c r="F4" s="48"/>
      <c r="G4" s="48"/>
      <c r="H4" s="48"/>
      <c r="I4" s="48"/>
      <c r="J4" s="48"/>
      <c r="K4" s="48">
        <v>3514</v>
      </c>
    </row>
    <row r="5" spans="1:12">
      <c r="A5" s="15" t="s">
        <v>128</v>
      </c>
      <c r="B5" s="15" t="s">
        <v>129</v>
      </c>
      <c r="C5" t="s">
        <v>133</v>
      </c>
      <c r="D5" s="15" t="s">
        <v>134</v>
      </c>
      <c r="E5" t="s">
        <v>135</v>
      </c>
      <c r="F5" s="48">
        <v>74230</v>
      </c>
      <c r="G5" s="48">
        <v>88790</v>
      </c>
      <c r="H5" s="48">
        <v>83644</v>
      </c>
      <c r="I5" s="48">
        <v>91934</v>
      </c>
      <c r="J5" s="48">
        <v>94916</v>
      </c>
      <c r="K5" s="48">
        <v>67645</v>
      </c>
    </row>
    <row r="6" spans="1:12">
      <c r="A6" s="15" t="s">
        <v>128</v>
      </c>
      <c r="B6" s="15" t="s">
        <v>129</v>
      </c>
      <c r="C6" t="s">
        <v>136</v>
      </c>
      <c r="D6" s="15" t="s">
        <v>131</v>
      </c>
      <c r="E6" t="s">
        <v>137</v>
      </c>
      <c r="F6" s="48"/>
      <c r="G6" s="48"/>
      <c r="H6" s="48"/>
      <c r="I6" s="48"/>
      <c r="J6" s="48"/>
      <c r="K6" s="48">
        <v>7467</v>
      </c>
    </row>
    <row r="7" spans="1:12">
      <c r="A7" s="15" t="s">
        <v>128</v>
      </c>
      <c r="B7" s="15" t="s">
        <v>129</v>
      </c>
      <c r="C7" t="s">
        <v>138</v>
      </c>
      <c r="D7" s="15" t="s">
        <v>131</v>
      </c>
      <c r="E7" t="s">
        <v>139</v>
      </c>
      <c r="F7" s="48"/>
      <c r="G7" s="48"/>
      <c r="H7" s="48"/>
      <c r="I7" s="48"/>
      <c r="J7" s="48"/>
      <c r="K7" s="48">
        <v>906</v>
      </c>
    </row>
    <row r="8" spans="1:12">
      <c r="A8" s="15" t="s">
        <v>128</v>
      </c>
      <c r="B8" s="15" t="s">
        <v>129</v>
      </c>
      <c r="C8" t="s">
        <v>140</v>
      </c>
      <c r="D8" s="15" t="s">
        <v>131</v>
      </c>
      <c r="E8" t="s">
        <v>141</v>
      </c>
      <c r="F8" s="48"/>
      <c r="G8" s="48"/>
      <c r="H8" s="48"/>
      <c r="I8" s="48"/>
      <c r="J8" s="48"/>
      <c r="K8" s="48">
        <v>394</v>
      </c>
    </row>
    <row r="9" spans="1:12">
      <c r="A9" s="15" t="s">
        <v>128</v>
      </c>
      <c r="B9" s="15" t="s">
        <v>129</v>
      </c>
      <c r="C9" t="s">
        <v>142</v>
      </c>
      <c r="D9" s="15" t="s">
        <v>131</v>
      </c>
      <c r="E9" t="s">
        <v>137</v>
      </c>
      <c r="F9" s="48"/>
      <c r="G9" s="48"/>
      <c r="H9" s="48"/>
      <c r="I9" s="48"/>
      <c r="J9" s="48"/>
      <c r="K9" s="48">
        <v>12661</v>
      </c>
    </row>
    <row r="10" spans="1:12">
      <c r="A10" s="15" t="s">
        <v>128</v>
      </c>
      <c r="B10" s="15" t="s">
        <v>143</v>
      </c>
      <c r="C10" s="15"/>
      <c r="D10" s="15"/>
      <c r="E10" s="15"/>
      <c r="F10" s="49">
        <v>74230</v>
      </c>
      <c r="G10" s="49">
        <v>88790</v>
      </c>
      <c r="H10" s="49">
        <v>83644</v>
      </c>
      <c r="I10" s="49">
        <v>91934</v>
      </c>
      <c r="J10" s="49">
        <v>94916</v>
      </c>
      <c r="K10" s="49">
        <v>92587</v>
      </c>
      <c r="L10" s="48">
        <f>AVERAGE(I10:K10)</f>
        <v>93145.666666666672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1AA8E-4A46-428F-BDBF-55613C54FC9E}"/>
</file>

<file path=customXml/itemProps2.xml><?xml version="1.0" encoding="utf-8"?>
<ds:datastoreItem xmlns:ds="http://schemas.openxmlformats.org/officeDocument/2006/customXml" ds:itemID="{7CDD2E52-CDFA-4D03-81CC-6397BE387D93}"/>
</file>

<file path=customXml/itemProps3.xml><?xml version="1.0" encoding="utf-8"?>
<ds:datastoreItem xmlns:ds="http://schemas.openxmlformats.org/officeDocument/2006/customXml" ds:itemID="{4EAABFFA-DB38-402E-A9D3-BB040615A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Dr. Reddy's LAB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Sethuraman Arunachalam</dc:creator>
  <cp:keywords/>
  <dc:description/>
  <cp:lastModifiedBy>Nilotpal Sarkar</cp:lastModifiedBy>
  <cp:revision/>
  <dcterms:created xsi:type="dcterms:W3CDTF">2022-02-12T08:47:27Z</dcterms:created>
  <dcterms:modified xsi:type="dcterms:W3CDTF">2022-02-23T18:00:49Z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