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Institutional Business\Predictive Tender Pricing\Product-wise data\"/>
    </mc:Choice>
  </mc:AlternateContent>
  <xr:revisionPtr revIDLastSave="0" documentId="13_ncr:1_{378580FA-F0CC-4FD8-B872-C9F1305CE3C9}" xr6:coauthVersionLast="47" xr6:coauthVersionMax="47" xr10:uidLastSave="{00000000-0000-0000-0000-000000000000}"/>
  <bookViews>
    <workbookView xWindow="-120" yWindow="-120" windowWidth="29040" windowHeight="15840" firstSheet="1" activeTab="1" xr2:uid="{7BB93CCB-4152-43B2-9238-6CCF0AEDC88A}"/>
  </bookViews>
  <sheets>
    <sheet name="Notes" sheetId="3" state="hidden" r:id="rId1"/>
    <sheet name="Model Data" sheetId="6" r:id="rId2"/>
    <sheet name="Pivot" sheetId="5" r:id="rId3"/>
    <sheet name="Tender Details" sheetId="2" r:id="rId4"/>
    <sheet name="Annual Qty" sheetId="4" r:id="rId5"/>
    <sheet name="Sheet1" sheetId="7" r:id="rId6"/>
    <sheet name="Raw Data" sheetId="1" state="hidden" r:id="rId7"/>
  </sheets>
  <definedNames>
    <definedName name="_xlnm._FilterDatabase" localSheetId="1" hidden="1">'Model Data'!$A$3:$AI$34</definedName>
    <definedName name="_xlnm._FilterDatabase" localSheetId="6" hidden="1">'Raw Data'!$A$2:$P$59</definedName>
    <definedName name="_xlnm._FilterDatabase" localSheetId="3" hidden="1">'Tender Details'!$A$3:$Q$68</definedName>
  </definedNames>
  <calcPr calcId="191029"/>
  <pivotCaches>
    <pivotCache cacheId="9"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5" i="6" l="1"/>
  <c r="AH6"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4" i="6"/>
  <c r="L11" i="7"/>
  <c r="AC14" i="6"/>
  <c r="U14" i="6"/>
  <c r="AC21" i="6"/>
  <c r="U5" i="6"/>
  <c r="U6" i="6" s="1"/>
  <c r="U7" i="6" s="1"/>
  <c r="U8" i="6" s="1"/>
  <c r="U9" i="6" s="1"/>
  <c r="U10" i="6" s="1"/>
  <c r="U11" i="6" s="1"/>
  <c r="U12" i="6" s="1"/>
  <c r="U13" i="6" s="1"/>
  <c r="U15" i="6" l="1"/>
  <c r="U16" i="6" s="1"/>
  <c r="U17" i="6" s="1"/>
  <c r="U18" i="6" s="1"/>
  <c r="U19" i="6" s="1"/>
  <c r="U20" i="6" s="1"/>
  <c r="U21" i="6" s="1"/>
  <c r="U22" i="6" s="1"/>
  <c r="U23" i="6" s="1"/>
  <c r="U24" i="6" s="1"/>
  <c r="U25" i="6" s="1"/>
  <c r="U26" i="6" s="1"/>
  <c r="U27" i="6" s="1"/>
  <c r="U28" i="6" s="1"/>
  <c r="U29" i="6" s="1"/>
  <c r="U30" i="6" s="1"/>
  <c r="U31" i="6" s="1"/>
  <c r="U32" i="6" s="1"/>
  <c r="U33" i="6" s="1"/>
  <c r="U34" i="6" s="1"/>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5" i="6"/>
  <c r="AE5" i="6" l="1"/>
  <c r="AF5" i="6"/>
  <c r="AE6" i="6"/>
  <c r="AF6" i="6"/>
  <c r="AE7" i="6"/>
  <c r="AF7" i="6"/>
  <c r="AE8" i="6"/>
  <c r="AF8" i="6"/>
  <c r="AE9" i="6"/>
  <c r="AF9" i="6"/>
  <c r="AE10" i="6"/>
  <c r="AF10" i="6"/>
  <c r="AE11" i="6"/>
  <c r="AF11" i="6"/>
  <c r="AE12" i="6"/>
  <c r="AF12" i="6"/>
  <c r="AE13" i="6"/>
  <c r="AF13" i="6"/>
  <c r="AE14" i="6"/>
  <c r="AF14" i="6"/>
  <c r="AE15" i="6"/>
  <c r="AF15" i="6"/>
  <c r="AE16" i="6"/>
  <c r="AF16" i="6"/>
  <c r="AE17" i="6"/>
  <c r="AF17" i="6"/>
  <c r="AE18" i="6"/>
  <c r="AF18" i="6"/>
  <c r="AE19" i="6"/>
  <c r="AF19" i="6"/>
  <c r="AE20" i="6"/>
  <c r="AF20" i="6"/>
  <c r="AE21" i="6"/>
  <c r="AF21" i="6"/>
  <c r="AE22" i="6"/>
  <c r="AF22" i="6"/>
  <c r="AE23" i="6"/>
  <c r="AF23" i="6"/>
  <c r="AE24" i="6"/>
  <c r="AF24" i="6"/>
  <c r="AE25" i="6"/>
  <c r="AF25" i="6"/>
  <c r="AE26" i="6"/>
  <c r="AF26" i="6"/>
  <c r="AE27" i="6"/>
  <c r="AF27" i="6"/>
  <c r="AE28" i="6"/>
  <c r="AF28" i="6"/>
  <c r="AE29" i="6"/>
  <c r="AF29" i="6"/>
  <c r="AE30" i="6"/>
  <c r="AF30" i="6"/>
  <c r="AE31" i="6"/>
  <c r="AF31" i="6"/>
  <c r="AE32" i="6"/>
  <c r="AF32" i="6"/>
  <c r="AE33" i="6"/>
  <c r="AF33" i="6"/>
  <c r="AE34" i="6"/>
  <c r="AF34" i="6"/>
  <c r="AF4" i="6"/>
  <c r="AE4" i="6"/>
  <c r="AC6" i="6"/>
  <c r="AC7" i="6"/>
  <c r="AC8" i="6"/>
  <c r="AC9" i="6"/>
  <c r="AC10" i="6"/>
  <c r="AC11" i="6"/>
  <c r="AC12" i="6"/>
  <c r="AC13" i="6"/>
  <c r="AC15" i="6"/>
  <c r="AC16" i="6"/>
  <c r="AC17" i="6"/>
  <c r="AC18" i="6"/>
  <c r="AC19" i="6"/>
  <c r="AC20" i="6"/>
  <c r="AC22" i="6"/>
  <c r="AC23" i="6"/>
  <c r="AC24" i="6"/>
  <c r="AC25" i="6"/>
  <c r="AC26" i="6"/>
  <c r="AC27" i="6"/>
  <c r="AC28" i="6"/>
  <c r="AC29" i="6"/>
  <c r="AC30" i="6"/>
  <c r="AC31" i="6"/>
  <c r="AC32" i="6"/>
  <c r="AC33" i="6"/>
  <c r="AC34" i="6"/>
  <c r="AC5" i="6"/>
  <c r="AC4" i="6"/>
  <c r="P15" i="6"/>
  <c r="V15" i="6" s="1"/>
  <c r="P12" i="6"/>
  <c r="P10" i="6"/>
  <c r="N9" i="6"/>
  <c r="N7" i="6"/>
  <c r="N4" i="6"/>
  <c r="T31" i="6"/>
  <c r="T29" i="6"/>
  <c r="T28" i="6"/>
  <c r="T26" i="6"/>
  <c r="Q21" i="6"/>
  <c r="Q14" i="6"/>
  <c r="Q13" i="6"/>
  <c r="R17" i="6"/>
  <c r="O34" i="6"/>
  <c r="O33" i="6"/>
  <c r="O32" i="6"/>
  <c r="O30" i="6"/>
  <c r="O27" i="6"/>
  <c r="O25" i="6"/>
  <c r="V25" i="6" s="1"/>
  <c r="O24" i="6"/>
  <c r="O23" i="6"/>
  <c r="O22" i="6"/>
  <c r="O20" i="6"/>
  <c r="O19" i="6"/>
  <c r="O18" i="6"/>
  <c r="O16" i="6"/>
  <c r="O11" i="6"/>
  <c r="O8" i="6"/>
  <c r="O6" i="6"/>
  <c r="O5" i="6"/>
  <c r="K1" i="2"/>
  <c r="AD11" i="6" l="1"/>
  <c r="AD32" i="6"/>
  <c r="AD7" i="6"/>
  <c r="V29" i="6"/>
  <c r="Y29" i="6" s="1"/>
  <c r="V27" i="6"/>
  <c r="Y27" i="6" s="1"/>
  <c r="V6" i="6"/>
  <c r="Y6" i="6" s="1"/>
  <c r="V30" i="6"/>
  <c r="Y30" i="6" s="1"/>
  <c r="V4" i="6"/>
  <c r="Y4" i="6" s="1"/>
  <c r="V21" i="6"/>
  <c r="Y21" i="6" s="1"/>
  <c r="V8" i="6"/>
  <c r="Y8" i="6" s="1"/>
  <c r="V32" i="6"/>
  <c r="Y32" i="6" s="1"/>
  <c r="V7" i="6"/>
  <c r="Y7" i="6" s="1"/>
  <c r="V26" i="6"/>
  <c r="Y26" i="6" s="1"/>
  <c r="V11" i="6"/>
  <c r="Y11" i="6" s="1"/>
  <c r="V33" i="6"/>
  <c r="Y33" i="6" s="1"/>
  <c r="V9" i="6"/>
  <c r="Y9" i="6" s="1"/>
  <c r="V22" i="6"/>
  <c r="Y22" i="6" s="1"/>
  <c r="V23" i="6"/>
  <c r="Y23" i="6" s="1"/>
  <c r="V5" i="6"/>
  <c r="Y5" i="6" s="1"/>
  <c r="V16" i="6"/>
  <c r="Y16" i="6" s="1"/>
  <c r="V34" i="6"/>
  <c r="Y34" i="6" s="1"/>
  <c r="V18" i="6"/>
  <c r="Y18" i="6" s="1"/>
  <c r="V10" i="6"/>
  <c r="Y10" i="6" s="1"/>
  <c r="V24" i="6"/>
  <c r="Y24" i="6" s="1"/>
  <c r="V17" i="6"/>
  <c r="Y17" i="6" s="1"/>
  <c r="V19" i="6"/>
  <c r="Y19" i="6" s="1"/>
  <c r="V13" i="6"/>
  <c r="Y13" i="6" s="1"/>
  <c r="V12" i="6"/>
  <c r="Y12" i="6" s="1"/>
  <c r="V28" i="6"/>
  <c r="Y28" i="6" s="1"/>
  <c r="V31" i="6"/>
  <c r="Y31" i="6" s="1"/>
  <c r="V20" i="6"/>
  <c r="Y20" i="6" s="1"/>
  <c r="V14" i="6"/>
  <c r="Y14" i="6" s="1"/>
  <c r="Z32" i="6"/>
  <c r="AB32" i="6" s="1"/>
  <c r="Z28" i="6"/>
  <c r="AB28" i="6" s="1"/>
  <c r="Z24" i="6"/>
  <c r="AB24" i="6" s="1"/>
  <c r="Z18" i="6"/>
  <c r="AB18" i="6" s="1"/>
  <c r="Z14" i="6"/>
  <c r="AB14" i="6" s="1"/>
  <c r="Z8" i="6"/>
  <c r="AB8" i="6" s="1"/>
  <c r="Z11" i="6"/>
  <c r="AB11" i="6" s="1"/>
  <c r="Z17" i="6"/>
  <c r="AB17" i="6" s="1"/>
  <c r="Z7" i="6"/>
  <c r="AB7" i="6" s="1"/>
  <c r="Z31" i="6"/>
  <c r="AB31" i="6" s="1"/>
  <c r="Z27" i="6"/>
  <c r="AB27" i="6" s="1"/>
  <c r="Z23" i="6"/>
  <c r="AB23" i="6" s="1"/>
  <c r="Z20" i="6"/>
  <c r="AB20" i="6" s="1"/>
  <c r="Z10" i="6"/>
  <c r="AB10" i="6" s="1"/>
  <c r="Z6" i="6"/>
  <c r="AB6" i="6" s="1"/>
  <c r="Z34" i="6"/>
  <c r="AB34" i="6" s="1"/>
  <c r="Z30" i="6"/>
  <c r="AB30" i="6" s="1"/>
  <c r="Z26" i="6"/>
  <c r="AB26" i="6" s="1"/>
  <c r="Z22" i="6"/>
  <c r="AB22" i="6" s="1"/>
  <c r="Z16" i="6"/>
  <c r="AB16" i="6" s="1"/>
  <c r="Z13" i="6"/>
  <c r="AB13" i="6" s="1"/>
  <c r="Z9" i="6"/>
  <c r="AB9" i="6" s="1"/>
  <c r="Z19" i="6"/>
  <c r="AB19" i="6" s="1"/>
  <c r="Z33" i="6"/>
  <c r="AB33" i="6" s="1"/>
  <c r="Z29" i="6"/>
  <c r="AB29" i="6" s="1"/>
  <c r="Z25" i="6"/>
  <c r="AD25" i="6" s="1"/>
  <c r="Z15" i="6"/>
  <c r="AD15" i="6" s="1"/>
  <c r="Z12" i="6"/>
  <c r="AB12" i="6" s="1"/>
  <c r="Z5" i="6"/>
  <c r="AB5" i="6" s="1"/>
  <c r="Z21" i="6"/>
  <c r="AB21" i="6" s="1"/>
  <c r="Z4" i="6"/>
  <c r="AB4" i="6" s="1"/>
  <c r="AD28" i="6" l="1"/>
  <c r="AD26" i="6"/>
  <c r="AD31" i="6"/>
  <c r="AD5" i="6"/>
  <c r="AD13" i="6"/>
  <c r="AD14" i="6"/>
  <c r="AD10" i="6"/>
  <c r="AD6" i="6"/>
  <c r="AD33" i="6"/>
  <c r="AD24" i="6"/>
  <c r="AD9" i="6"/>
  <c r="AD17" i="6"/>
  <c r="AD4" i="6"/>
  <c r="AD29" i="6"/>
  <c r="AD27" i="6"/>
  <c r="AD18" i="6"/>
  <c r="AD22" i="6"/>
  <c r="AD16" i="6"/>
  <c r="AD30" i="6"/>
  <c r="AD34" i="6"/>
  <c r="AD8" i="6"/>
  <c r="AD12" i="6"/>
  <c r="AD20" i="6"/>
  <c r="AD19" i="6"/>
  <c r="AD23" i="6"/>
  <c r="AD21" i="6"/>
  <c r="AA14" i="6"/>
  <c r="AA6" i="6"/>
  <c r="AA33" i="6"/>
  <c r="AA17" i="6"/>
  <c r="AA16" i="6"/>
  <c r="AA22" i="6"/>
  <c r="AA28" i="6"/>
  <c r="AA24" i="6"/>
  <c r="AA34" i="6"/>
  <c r="AA12" i="6"/>
  <c r="AA10" i="6"/>
  <c r="AA7" i="6"/>
  <c r="AA32" i="6"/>
  <c r="AA30" i="6"/>
  <c r="AA26" i="6"/>
  <c r="AA5" i="6"/>
  <c r="AA21" i="6"/>
  <c r="AA9" i="6"/>
  <c r="AA18" i="6"/>
  <c r="AA20" i="6"/>
  <c r="AA31" i="6"/>
  <c r="AA25" i="6"/>
  <c r="AB25" i="6"/>
  <c r="AA27" i="6"/>
  <c r="AA13" i="6"/>
  <c r="AA23" i="6"/>
  <c r="AB15" i="6"/>
  <c r="AA15" i="6"/>
  <c r="AA19" i="6"/>
  <c r="AA8" i="6"/>
  <c r="AA29" i="6"/>
  <c r="AA11" i="6"/>
  <c r="AA4" i="6"/>
  <c r="K5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Sethuraman Arunachalam</author>
  </authors>
  <commentList>
    <comment ref="W3" authorId="0" shapeId="0" xr:uid="{D44CDD37-F652-443E-939D-E0B94E27C8D9}">
      <text>
        <r>
          <rPr>
            <sz val="9"/>
            <color indexed="81"/>
            <rFont val="Tahoma"/>
            <family val="2"/>
          </rPr>
          <t>To be counted based on number of players prior to this tender</t>
        </r>
      </text>
    </comment>
    <comment ref="Y3" authorId="0" shapeId="0" xr:uid="{4AA206E7-6F28-4BE9-BC95-80824949C820}">
      <text>
        <r>
          <rPr>
            <sz val="9"/>
            <color indexed="81"/>
            <rFont val="Tahoma"/>
            <family val="2"/>
          </rPr>
          <t>Add DRL price if DRL is the only participant</t>
        </r>
      </text>
    </comment>
    <comment ref="AI3" authorId="0" shapeId="0" xr:uid="{6B5816CF-BB91-4751-9440-FDE048EC12B5}">
      <text>
        <r>
          <rPr>
            <b/>
            <sz val="9"/>
            <color indexed="81"/>
            <rFont val="Tahoma"/>
            <family val="2"/>
          </rPr>
          <t>Sethuraman Arunachalam:</t>
        </r>
        <r>
          <rPr>
            <sz val="9"/>
            <color indexed="81"/>
            <rFont val="Tahoma"/>
            <family val="2"/>
          </rPr>
          <t xml:space="preserve">
Only DRL or Only Innovator participated Tenders to flagged</t>
        </r>
      </text>
    </comment>
  </commentList>
</comments>
</file>

<file path=xl/sharedStrings.xml><?xml version="1.0" encoding="utf-8"?>
<sst xmlns="http://schemas.openxmlformats.org/spreadsheetml/2006/main" count="1480" uniqueCount="168">
  <si>
    <t/>
  </si>
  <si>
    <t>ID pratica</t>
  </si>
  <si>
    <t>Ambito</t>
  </si>
  <si>
    <t>Cliente</t>
  </si>
  <si>
    <t>Reg.</t>
  </si>
  <si>
    <t>Data rif.</t>
  </si>
  <si>
    <t>Data IF</t>
  </si>
  <si>
    <t>Data FF (con proroga)</t>
  </si>
  <si>
    <t>Durata mesi</t>
  </si>
  <si>
    <t>Q. Annua</t>
  </si>
  <si>
    <t>Partecipanti</t>
  </si>
  <si>
    <t>Ditta agg.</t>
  </si>
  <si>
    <t>Pr.Agg</t>
  </si>
  <si>
    <t>Ditta conc.</t>
  </si>
  <si>
    <t>Pr.Conc.</t>
  </si>
  <si>
    <t>Confezione: bendamustina (cloridrato) ev fiale/flebo 100MG  (55)</t>
  </si>
  <si>
    <t>Locale</t>
  </si>
  <si>
    <t>A.O. OSPEDALI RIUNITI DI FOGGIA</t>
  </si>
  <si>
    <t>Puglia</t>
  </si>
  <si>
    <t>Accord Healthcare Italia S.r.l.,Medac Pharma S.r.l.,Mundipharma S.r.l.,EG S.p.A.</t>
  </si>
  <si>
    <t>Accord Healthcare Italia S.r.l.</t>
  </si>
  <si>
    <t>Medac Pharma S.r.l.</t>
  </si>
  <si>
    <t>Mundipharma S.r.l.</t>
  </si>
  <si>
    <t>EG S.p.A.</t>
  </si>
  <si>
    <t>Regionale</t>
  </si>
  <si>
    <t>REGIONE SICILIANA - ASSESSORATO DELLA SALUTE</t>
  </si>
  <si>
    <t>Sicilia</t>
  </si>
  <si>
    <t>Medac Pharma S.r.l.,Mundipharma S.r.l.,EG S.p.A.,Accord Healthcare Italia S.r.l.,Dr Reddys S.r.l.</t>
  </si>
  <si>
    <t>Dr Reddys S.r.l.</t>
  </si>
  <si>
    <t>REGIONE CALABRIA - Autorità Regionale Stazione Unica Appaltante (SUA)</t>
  </si>
  <si>
    <t>Calabria</t>
  </si>
  <si>
    <t>Accord Healthcare Italia S.r.l.,EG S.p.A.,Medac Pharma S.r.l.,Mundipharma S.r.l.</t>
  </si>
  <si>
    <t>REGIONE VENETO - NON USARE VEDI AZIENDA ZERO</t>
  </si>
  <si>
    <t>Veneto</t>
  </si>
  <si>
    <t>Dr Reddys S.r.l.,Accord Healthcare Italia S.r.l.,EG S.p.A.,Medac Pharma S.r.l.,Mundipharma S.r.l.</t>
  </si>
  <si>
    <t>INNOVAPUGLIA SPA</t>
  </si>
  <si>
    <t>ARCA S.p.A.- Azienda Regionale Centrale Acquisti - CHIUSO VEDI ARIA SPA</t>
  </si>
  <si>
    <t>Lombardia</t>
  </si>
  <si>
    <t>Accord Healthcare Italia S.r.l.,Dr Reddys S.r.l.,EG S.p.A.</t>
  </si>
  <si>
    <t>INTERCENT-ER</t>
  </si>
  <si>
    <t>Emilia Romagna</t>
  </si>
  <si>
    <t>Mundipharma S.r.l.,</t>
  </si>
  <si>
    <t>Multi regione</t>
  </si>
  <si>
    <t>REGIONE LAZIO</t>
  </si>
  <si>
    <t>Lazio</t>
  </si>
  <si>
    <t>Accord Healthcare Italia S.r.l.,EG S.p.A.,Fresenius Kabi Italia Srl S.r.l.,Medac Pharma S.r.l.,Mundipharma S.r.l.</t>
  </si>
  <si>
    <t>Fresenius Kabi Italia Srl S.r.l.</t>
  </si>
  <si>
    <t>Società di Committenza Regione Piemonte SpA - SCR Piemonte SpA</t>
  </si>
  <si>
    <t>Piemonte</t>
  </si>
  <si>
    <t>Accord Healthcare Italia S.r.l.,Fresenius Kabi Italia Srl S.r.l.,Mundipharma S.r.l.</t>
  </si>
  <si>
    <t>Regionale/Locale</t>
  </si>
  <si>
    <t>A.LI.SA. AZIENDA LIGURE SANITARIA DELLA REGIONE LIGURIA</t>
  </si>
  <si>
    <t>Liguria</t>
  </si>
  <si>
    <t>Accord Healthcare Italia S.r.l.,Dr Reddys S.r.l.,EG S.p.A.,Fresenius Kabi Italia Srl S.r.l.,Mundipharma S.r.l.</t>
  </si>
  <si>
    <t>STAZIONE UNICA APPALTANTE DELLA REGIONE BASILICATA (SUA-RB)</t>
  </si>
  <si>
    <t>Basilicata</t>
  </si>
  <si>
    <t>EG S.p.A.,Accord Healthcare Italia S.r.l.,Dr Reddys S.r.l.,Fresenius Kabi Italia Srl S.r.l.,Medac Pharma S.r.l.,Mundipharma S.r.l.</t>
  </si>
  <si>
    <t>REGIONE SARDEGNA</t>
  </si>
  <si>
    <t>Sardegna</t>
  </si>
  <si>
    <t>Accord Healthcare Italia S.r.l.,EG S.p.A.,Fresenius Kabi Italia Srl S.r.l.,Mundipharma S.r.l.</t>
  </si>
  <si>
    <t>Hikma Italia S.p.A.,Accord Healthcare Italia S.r.l.</t>
  </si>
  <si>
    <t>Hikma Italia S.p.A.</t>
  </si>
  <si>
    <t>ESTAR - Ente di Supporto Tecnico Amministrativo Regionale</t>
  </si>
  <si>
    <t>Toscana</t>
  </si>
  <si>
    <t>Accord Healthcare Italia S.r.l.,Hikma Italia S.p.A.</t>
  </si>
  <si>
    <t>SO.RE.SA. SpA</t>
  </si>
  <si>
    <t>Campania</t>
  </si>
  <si>
    <t>Hikma Italia S.p.A.,</t>
  </si>
  <si>
    <t>ARCS AZIENDA REGIONALE DI COORDINAMENTO PER LA SALUTE</t>
  </si>
  <si>
    <t>Friuli Venezia Giulia</t>
  </si>
  <si>
    <t>Hikma Italia S.p.A.,Accord Healthcare Italia S.r.l.,EG S.p.A.</t>
  </si>
  <si>
    <t>UMBRIA SALUTE E SERVIZI S.C.A.R.L.</t>
  </si>
  <si>
    <t>Umbria</t>
  </si>
  <si>
    <t>Hikma Italia S.p.A.,Accord Healthcare Italia S.r.l.,EG S.p.A.,Fresenius Kabi Italia Srl S.r.l.</t>
  </si>
  <si>
    <t xml:space="preserve">ARIA s.p.a. - Azienda Regionale per l’Innovazione e gli Acquisti </t>
  </si>
  <si>
    <t>Accord Healthcare Italia S.r.l.,EG S.p.A.,Fresenius Kabi Italia Srl S.r.l.,Hikma Italia S.p.A.</t>
  </si>
  <si>
    <t>A.O. POLICL.CONSORZIALE</t>
  </si>
  <si>
    <t>Accord Healthcare Italia S.r.l.,Fresenius Kabi Italia Srl S.r.l.,Hikma Italia S.p.A.</t>
  </si>
  <si>
    <t>ASUR MARCHE</t>
  </si>
  <si>
    <t>Marche</t>
  </si>
  <si>
    <t>Accord Healthcare Italia S.r.l.,EG S.p.A.,Hikma Italia S.p.A.,Medac Pharma S.r.l.</t>
  </si>
  <si>
    <t>Product Name</t>
  </si>
  <si>
    <t>Form</t>
  </si>
  <si>
    <t>Tender Type 
(Regional/Local)</t>
  </si>
  <si>
    <t>Client</t>
  </si>
  <si>
    <t>Region</t>
  </si>
  <si>
    <t>Tender Submission date</t>
  </si>
  <si>
    <t>Tender Start Date</t>
  </si>
  <si>
    <t>Tender End Date (Incl Extension)</t>
  </si>
  <si>
    <t>Tender Duration</t>
  </si>
  <si>
    <t>Annual Qty</t>
  </si>
  <si>
    <t>Participants</t>
  </si>
  <si>
    <t>Winner</t>
  </si>
  <si>
    <t>Winning price</t>
  </si>
  <si>
    <t>Loser Companies</t>
  </si>
  <si>
    <t>Loser prices</t>
  </si>
  <si>
    <t>Remarks</t>
  </si>
  <si>
    <t>Bendamustine Inj 100mg</t>
  </si>
  <si>
    <t>Inj</t>
  </si>
  <si>
    <t>Data not available for Tenders prior to Generic entry</t>
  </si>
  <si>
    <t>Tenders after 21-Nov-16 and before 31-Jan-17 (4 tenders) are not found in this file but listed in the separate file shared by Massimo containing Winner's data. Details of participants, losers and loser prices is not available for these tenders</t>
  </si>
  <si>
    <t>Tenders after 31-Jan-17 and before 15-Nov-17 are not found in this file but listed in the separate file shared by Massimo containing Winner's data. Details of participants, losers and loser prices is not available for these tenders</t>
  </si>
  <si>
    <t>Similarly, need to check for missing tenders in subsequent years</t>
  </si>
  <si>
    <t>Unione acquisto</t>
  </si>
  <si>
    <t>Data taken from Massimo's file containing only Winner's details</t>
  </si>
  <si>
    <t>ENTE GESTIONE ACCENTRATA SERVIZI - CHIUSO VEDI ARCS AZIENDA REGIONALE DI COORDINAMENTO PER LA SALUTE</t>
  </si>
  <si>
    <t>ASL LATINA</t>
  </si>
  <si>
    <t>ASSL OLBIA</t>
  </si>
  <si>
    <t>ESTAR - AREA VASTA CENTRO</t>
  </si>
  <si>
    <t>Trentino Alto Adige</t>
  </si>
  <si>
    <t>AZ. PROV. PER I SERVIZI SANITARI - PROVINCIA AUTONOMA DI TRENTO</t>
  </si>
  <si>
    <t>ARS LIGURIA</t>
  </si>
  <si>
    <t>Loser prices not available</t>
  </si>
  <si>
    <t>Row Labels</t>
  </si>
  <si>
    <t>Grand Total</t>
  </si>
  <si>
    <t>Sum of Annual Qty</t>
  </si>
  <si>
    <t>(blank)</t>
  </si>
  <si>
    <t>1st Tender prior to entry of Generic companies and another 11 tenders from entry of GEnerics are not found in this file but listed in the separate file shared by Massimo containing Winner's data. Details of participants, losers and loser prices is not available for these tenders</t>
  </si>
  <si>
    <t>Sum of Loser prices</t>
  </si>
  <si>
    <t>Tender #</t>
  </si>
  <si>
    <t>Total # of Participants</t>
  </si>
  <si>
    <t># of Generic Players</t>
  </si>
  <si>
    <t>Lowest Non DRL Price</t>
  </si>
  <si>
    <t>Innovator price (prior to Generic entry)</t>
  </si>
  <si>
    <t>Lowest Non DRL price % wrt innovator</t>
  </si>
  <si>
    <t>Winning price % wrt Innovator</t>
  </si>
  <si>
    <t>Previous Winning price</t>
  </si>
  <si>
    <t>Total Qty</t>
  </si>
  <si>
    <t>Annual Value of Tender</t>
  </si>
  <si>
    <t>Mkt Size of Molecule (Vol)</t>
  </si>
  <si>
    <t>% Market Share</t>
  </si>
  <si>
    <t>Comments/
Exceptions</t>
  </si>
  <si>
    <t>Innovator-Only participant</t>
  </si>
  <si>
    <t>Loser companies &amp; prices not available</t>
  </si>
  <si>
    <t>Data taken from Massimo's file not having winner or participants details</t>
  </si>
  <si>
    <t># Months since 1st Generic Entry</t>
  </si>
  <si>
    <t>Previous Winning price % Innovator</t>
  </si>
  <si>
    <t>Data Excluded - Innovator-only participant</t>
  </si>
  <si>
    <t>Molecule List</t>
  </si>
  <si>
    <t>International Strength</t>
  </si>
  <si>
    <t>Corporation</t>
  </si>
  <si>
    <t>Innovation Insights</t>
  </si>
  <si>
    <t>Product Launch Date</t>
  </si>
  <si>
    <t xml:space="preserve">
MAT Q3 2016</t>
  </si>
  <si>
    <t xml:space="preserve">
MAT Q3 2017</t>
  </si>
  <si>
    <t xml:space="preserve">
MAT Q3 2018</t>
  </si>
  <si>
    <t xml:space="preserve">
MAT Q3 2019</t>
  </si>
  <si>
    <t xml:space="preserve">
MAT Q3 2020</t>
  </si>
  <si>
    <t xml:space="preserve">
MAT Q3 2021</t>
  </si>
  <si>
    <t>BENDAMUSTINE</t>
  </si>
  <si>
    <t>100MG</t>
  </si>
  <si>
    <t>DR REDDYS LAB</t>
  </si>
  <si>
    <t>UNBRANDED PRODUCTS</t>
  </si>
  <si>
    <t>2016-11-01</t>
  </si>
  <si>
    <t>FRESENIUS</t>
  </si>
  <si>
    <t>2018-07-01</t>
  </si>
  <si>
    <t>HIKMA PHARMA</t>
  </si>
  <si>
    <t>2020-11-01</t>
  </si>
  <si>
    <t>INTAS</t>
  </si>
  <si>
    <t>2016-03-01</t>
  </si>
  <si>
    <t>MEDAC</t>
  </si>
  <si>
    <t>2016-08-01</t>
  </si>
  <si>
    <t>MUNDIPHARMA INT</t>
  </si>
  <si>
    <t>INNOVATIVE BRANDED PRODUCTS</t>
  </si>
  <si>
    <t>2011-11-01</t>
  </si>
  <si>
    <t>STADA</t>
  </si>
  <si>
    <t>2016-09-01</t>
  </si>
  <si>
    <t>100MG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</si>
</sst>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dd/mm/yyyy"/>
    <numFmt numFmtId="165" formatCode="###,###,###"/>
    <numFmt numFmtId="166" formatCode="#,##0.00000"/>
    <numFmt numFmtId="167" formatCode="[$-409]d\-mmm\-yy;@"/>
    <numFmt numFmtId="168" formatCode="#,##0.00###"/>
    <numFmt numFmtId="169" formatCode="###,###,##0"/>
    <numFmt numFmtId="170" formatCode="_(* #,##0.0_);_(* \(#,##0.0\);_(* &quot;-&quot;??_);_(@_)"/>
    <numFmt numFmtId="171" formatCode="_(* #,##0_);_(* \(#,##0\);_(* &quot;-&quot;??_);_(@_)"/>
  </numFmts>
  <fonts count="7" x14ac:knownFonts="1">
    <font>
      <sz val="11"/>
      <color theme="1"/>
      <name val="Calibri"/>
      <family val="2"/>
      <scheme val="minor"/>
    </font>
    <font>
      <b/>
      <sz val="1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9" tint="0.39997558519241921"/>
        <bgColor indexed="64"/>
      </patternFill>
    </fill>
    <fill>
      <patternFill patternType="solid">
        <fgColor theme="7" tint="0.39997558519241921"/>
        <bgColor theme="4" tint="0.79998168889431442"/>
      </patternFill>
    </fill>
    <fill>
      <patternFill patternType="solid">
        <fgColor rgb="FF0070C0"/>
        <bgColor theme="4" tint="0.79998168889431442"/>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theme="4" tint="0.39997558519241921"/>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1" xfId="0" applyBorder="1"/>
    <xf numFmtId="1" fontId="0" fillId="0" borderId="1" xfId="0" applyNumberFormat="1" applyBorder="1"/>
    <xf numFmtId="164" fontId="0" fillId="0" borderId="1" xfId="0" applyNumberFormat="1" applyBorder="1"/>
    <xf numFmtId="165" fontId="0" fillId="0" borderId="1" xfId="0" applyNumberFormat="1" applyBorder="1"/>
    <xf numFmtId="166" fontId="0" fillId="0" borderId="1" xfId="0" applyNumberFormat="1" applyBorder="1"/>
    <xf numFmtId="0" fontId="1" fillId="0" borderId="1" xfId="0" applyFont="1" applyBorder="1"/>
    <xf numFmtId="0" fontId="0" fillId="0" borderId="3" xfId="0" applyBorder="1"/>
    <xf numFmtId="0" fontId="0" fillId="0" borderId="4" xfId="0" applyBorder="1"/>
    <xf numFmtId="165" fontId="0" fillId="0" borderId="4" xfId="0" applyNumberFormat="1" applyBorder="1"/>
    <xf numFmtId="0" fontId="2" fillId="2" borderId="2" xfId="0" applyFont="1" applyFill="1" applyBorder="1" applyAlignment="1">
      <alignment vertical="center"/>
    </xf>
    <xf numFmtId="0" fontId="2" fillId="2" borderId="2" xfId="0" applyFont="1" applyFill="1" applyBorder="1" applyAlignment="1">
      <alignment horizontal="center" vertical="center"/>
    </xf>
    <xf numFmtId="0" fontId="2" fillId="2" borderId="2" xfId="0" applyFont="1" applyFill="1" applyBorder="1" applyAlignment="1">
      <alignment vertical="center" wrapText="1"/>
    </xf>
    <xf numFmtId="0" fontId="0" fillId="0" borderId="2" xfId="0" applyBorder="1"/>
    <xf numFmtId="1" fontId="0" fillId="3" borderId="2" xfId="0" applyNumberFormat="1" applyFill="1" applyBorder="1"/>
    <xf numFmtId="0" fontId="0" fillId="3" borderId="2" xfId="0" applyFill="1" applyBorder="1"/>
    <xf numFmtId="0" fontId="0" fillId="3" borderId="2" xfId="0" applyFont="1" applyFill="1" applyBorder="1" applyAlignment="1">
      <alignment vertical="center"/>
    </xf>
    <xf numFmtId="168" fontId="0" fillId="3" borderId="2" xfId="0" applyNumberFormat="1" applyFill="1" applyBorder="1"/>
    <xf numFmtId="169" fontId="0" fillId="3" borderId="2" xfId="0" applyNumberFormat="1" applyFill="1" applyBorder="1"/>
    <xf numFmtId="1" fontId="0" fillId="0" borderId="2" xfId="0" applyNumberFormat="1" applyBorder="1"/>
    <xf numFmtId="167" fontId="0" fillId="0" borderId="2" xfId="0" applyNumberFormat="1" applyBorder="1"/>
    <xf numFmtId="165" fontId="0" fillId="0" borderId="2" xfId="0" applyNumberFormat="1" applyBorder="1"/>
    <xf numFmtId="166" fontId="0" fillId="0" borderId="2" xfId="0" applyNumberFormat="1" applyBorder="1"/>
    <xf numFmtId="166" fontId="0" fillId="3" borderId="2" xfId="0" applyNumberFormat="1" applyFill="1" applyBorder="1"/>
    <xf numFmtId="0" fontId="0" fillId="0" borderId="0" xfId="0" pivotButton="1"/>
    <xf numFmtId="1" fontId="0" fillId="0" borderId="0" xfId="0" applyNumberFormat="1" applyAlignment="1">
      <alignment horizontal="left"/>
    </xf>
    <xf numFmtId="0" fontId="0" fillId="0" borderId="0" xfId="0" applyNumberFormat="1"/>
    <xf numFmtId="0" fontId="2" fillId="0" borderId="0" xfId="0" applyFont="1"/>
    <xf numFmtId="1" fontId="0" fillId="0" borderId="0" xfId="0" applyNumberFormat="1"/>
    <xf numFmtId="170" fontId="0" fillId="0" borderId="0" xfId="0" applyNumberFormat="1"/>
    <xf numFmtId="0" fontId="0" fillId="0" borderId="2" xfId="0" applyBorder="1" applyAlignment="1">
      <alignment wrapText="1"/>
    </xf>
    <xf numFmtId="0" fontId="2" fillId="4" borderId="2" xfId="0" applyFont="1" applyFill="1" applyBorder="1" applyAlignment="1">
      <alignment vertical="center"/>
    </xf>
    <xf numFmtId="0" fontId="2" fillId="4" borderId="2" xfId="0" applyFont="1" applyFill="1" applyBorder="1" applyAlignment="1">
      <alignment horizontal="center" vertical="center"/>
    </xf>
    <xf numFmtId="0" fontId="2" fillId="4" borderId="2" xfId="0" applyFont="1" applyFill="1" applyBorder="1" applyAlignment="1">
      <alignment vertical="center" wrapText="1"/>
    </xf>
    <xf numFmtId="0" fontId="0" fillId="0" borderId="2" xfId="0" applyFont="1" applyBorder="1"/>
    <xf numFmtId="0" fontId="0" fillId="0" borderId="2" xfId="0" applyFont="1" applyBorder="1" applyAlignment="1">
      <alignment horizontal="center"/>
    </xf>
    <xf numFmtId="1" fontId="0" fillId="0" borderId="2" xfId="0" applyNumberFormat="1" applyFont="1" applyBorder="1"/>
    <xf numFmtId="170" fontId="0" fillId="0" borderId="2" xfId="0" applyNumberFormat="1" applyBorder="1"/>
    <xf numFmtId="0" fontId="2" fillId="5" borderId="2" xfId="0" applyFont="1" applyFill="1" applyBorder="1" applyAlignment="1">
      <alignment horizontal="center" vertical="center"/>
    </xf>
    <xf numFmtId="0" fontId="2" fillId="5" borderId="2" xfId="0" applyFont="1" applyFill="1" applyBorder="1" applyAlignment="1">
      <alignment horizontal="center" vertical="center" wrapText="1"/>
    </xf>
    <xf numFmtId="0" fontId="2" fillId="5" borderId="2" xfId="0" applyFont="1" applyFill="1" applyBorder="1" applyAlignment="1">
      <alignment vertical="center" wrapText="1"/>
    </xf>
    <xf numFmtId="0" fontId="2"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4" fillId="7" borderId="2" xfId="0" applyFont="1" applyFill="1" applyBorder="1" applyAlignment="1">
      <alignment vertical="center"/>
    </xf>
    <xf numFmtId="170" fontId="0" fillId="3" borderId="2" xfId="0" applyNumberFormat="1" applyFill="1" applyBorder="1"/>
    <xf numFmtId="0" fontId="2" fillId="4" borderId="2" xfId="0" applyFont="1" applyFill="1" applyBorder="1" applyAlignment="1">
      <alignment horizontal="center" vertical="center" wrapText="1"/>
    </xf>
    <xf numFmtId="167" fontId="0" fillId="0" borderId="2" xfId="0" applyNumberFormat="1" applyFont="1" applyBorder="1"/>
    <xf numFmtId="167" fontId="0" fillId="0" borderId="0" xfId="0" applyNumberFormat="1"/>
    <xf numFmtId="167" fontId="0" fillId="3" borderId="2" xfId="0" applyNumberFormat="1" applyFill="1" applyBorder="1"/>
    <xf numFmtId="43" fontId="0" fillId="0" borderId="2" xfId="1" applyFont="1" applyBorder="1"/>
    <xf numFmtId="9" fontId="0" fillId="0" borderId="2" xfId="2" applyFont="1" applyBorder="1"/>
    <xf numFmtId="171" fontId="0" fillId="0" borderId="2" xfId="1" applyNumberFormat="1" applyFont="1" applyBorder="1"/>
    <xf numFmtId="43" fontId="0" fillId="3" borderId="2" xfId="1" applyFont="1" applyFill="1" applyBorder="1"/>
    <xf numFmtId="0" fontId="2" fillId="4" borderId="5" xfId="0" applyFont="1" applyFill="1" applyBorder="1"/>
    <xf numFmtId="171" fontId="0" fillId="0" borderId="0" xfId="0" applyNumberFormat="1"/>
    <xf numFmtId="171" fontId="2" fillId="0" borderId="0" xfId="0" applyNumberFormat="1" applyFont="1"/>
    <xf numFmtId="43" fontId="0" fillId="0" borderId="0" xfId="1" applyFont="1"/>
  </cellXfs>
  <cellStyles count="3">
    <cellStyle name="Comma" xfId="1" builtinId="3"/>
    <cellStyle name="Normal" xfId="0" builtinId="0"/>
    <cellStyle name="Percent" xfId="2" builtinId="5"/>
  </cellStyles>
  <dxfs count="133">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476375" cy="676275"/>
    <xdr:pic>
      <xdr:nvPicPr>
        <xdr:cNvPr id="2" name="Picture 1">
          <a:extLst>
            <a:ext uri="{FF2B5EF4-FFF2-40B4-BE49-F238E27FC236}">
              <a16:creationId xmlns:a16="http://schemas.microsoft.com/office/drawing/2014/main" id="{1A0E3BAF-464F-4E37-8E86-16E923137C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76375" cy="676275"/>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raman Arunachalam" refreshedDate="44614.615477662039" createdVersion="7" refreshedVersion="7" minRefreshableVersion="3" recordCount="65" xr:uid="{55800649-3BCB-4773-A300-A65040DA9C46}">
  <cacheSource type="worksheet">
    <worksheetSource ref="A3:Q68" sheet="Tender Details"/>
  </cacheSource>
  <cacheFields count="17">
    <cacheField name="Product Name" numFmtId="0">
      <sharedItems count="1">
        <s v="Bendamustine Inj 100mg"/>
      </sharedItems>
    </cacheField>
    <cacheField name="Form" numFmtId="0">
      <sharedItems count="1">
        <s v="Inj"/>
      </sharedItems>
    </cacheField>
    <cacheField name="ID pratica" numFmtId="1">
      <sharedItems containsSemiMixedTypes="0" containsString="0" containsNumber="1" containsInteger="1" minValue="55849" maxValue="98501" count="33">
        <n v="55849"/>
        <n v="56701"/>
        <n v="56718"/>
        <n v="57199"/>
        <n v="57669"/>
        <n v="57802"/>
        <n v="57867"/>
        <n v="58127"/>
        <n v="58416"/>
        <n v="58396"/>
        <n v="60074"/>
        <n v="60914"/>
        <n v="61887"/>
        <n v="67051"/>
        <n v="67404"/>
        <n v="67959"/>
        <n v="74397"/>
        <n v="78730"/>
        <n v="81197"/>
        <n v="81522"/>
        <n v="82514"/>
        <n v="85420"/>
        <n v="86307"/>
        <n v="91121"/>
        <n v="92547"/>
        <n v="92526"/>
        <n v="92618"/>
        <n v="94254"/>
        <n v="94460"/>
        <n v="97676"/>
        <n v="98501"/>
        <n v="78289" u="1"/>
        <n v="59854" u="1"/>
      </sharedItems>
    </cacheField>
    <cacheField name="Tender Type _x000a_(Regional/Local)" numFmtId="0">
      <sharedItems count="5">
        <s v="Unione acquisto"/>
        <s v="Regionale"/>
        <s v="Locale"/>
        <s v="Regionale/Locale"/>
        <s v="Multi regione"/>
      </sharedItems>
    </cacheField>
    <cacheField name="Client" numFmtId="0">
      <sharedItems count="35">
        <s v="A.O. OSPEDALI RIUNITI DI FOGGIA"/>
        <s v="Società di Committenza Regione Piemonte SpA - SCR Piemonte SpA"/>
        <s v="SO.RE.SA. SpA"/>
        <s v="REGIONE CALABRIA - Autorità Regionale Stazione Unica Appaltante (SUA)"/>
        <s v="ENTE GESTIONE ACCENTRATA SERVIZI - CHIUSO VEDI ARCS AZIENDA REGIONALE DI COORDINAMENTO PER LA SALUTE"/>
        <s v="ASL LATINA"/>
        <s v="ASSL OLBIA"/>
        <s v="INTERCENT-ER"/>
        <s v="ESTAR - AREA VASTA CENTRO"/>
        <s v="STAZIONE UNICA APPALTANTE DELLA REGIONE BASILICATA (SUA-RB)"/>
        <s v="ARS LIGURIA"/>
        <s v="REGIONE SICILIANA - ASSESSORATO DELLA SALUTE"/>
        <s v="REGIONE VENETO - NON USARE VEDI AZIENDA ZERO"/>
        <s v="INNOVAPUGLIA SPA"/>
        <s v="ARCA S.p.A.- Azienda Regionale Centrale Acquisti - CHIUSO VEDI ARIA SPA"/>
        <s v="REGIONE LAZIO"/>
        <s v="A.LI.SA. AZIENDA LIGURE SANITARIA DELLA REGIONE LIGURIA"/>
        <s v="REGIONE SARDEGNA"/>
        <s v="ESTAR - Ente di Supporto Tecnico Amministrativo Regionale"/>
        <s v="ARCS AZIENDA REGIONALE DI COORDINAMENTO PER LA SALUTE"/>
        <s v="ARIA s.p.a. - Azienda Regionale per l’Innovazione e gli Acquisti "/>
        <s v="UMBRIA SALUTE E SERVIZI S.C.A.R.L."/>
        <s v="ASUR MARCHE"/>
        <s v="A.O. POLICL.CONSORZIALE"/>
        <s v="Campania" u="1"/>
        <s v="Emilia Romagna" u="1"/>
        <s v="Lazio" u="1"/>
        <s v="Trentino Alto Adige" u="1"/>
        <s v="AZ. PROV. PER I SERVIZI SANITARI - PROVINCIA AUTONOMA DI TRENTO" u="1"/>
        <s v="Toscana" u="1"/>
        <s v="Sardegna" u="1"/>
        <s v="Calabria" u="1"/>
        <s v="Basilicata" u="1"/>
        <s v="Liguria" u="1"/>
        <s v="Friuli Venezia Giulia" u="1"/>
      </sharedItems>
    </cacheField>
    <cacheField name="Region" numFmtId="0">
      <sharedItems count="27">
        <s v="Puglia"/>
        <s v="Piemonte"/>
        <s v="Campania"/>
        <s v="Calabria"/>
        <s v="Friuli Venezia Giulia"/>
        <s v="Lazio"/>
        <s v="Sardegna"/>
        <s v="Emilia Romagna"/>
        <s v="Toscana"/>
        <s v="Basilicata"/>
        <s v="Liguria"/>
        <s v="Sicilia"/>
        <s v="Veneto"/>
        <s v="Lombardia"/>
        <s v="Umbria"/>
        <s v="Marche"/>
        <s v="INTERCENT-ER" u="1"/>
        <s v="REGIONE CALABRIA - Autorità Regionale Stazione Unica Appaltante (SUA)" u="1"/>
        <s v="ARS LIGURIA" u="1"/>
        <s v="ASSL OLBIA" u="1"/>
        <s v="Trentino Alto Adige" u="1"/>
        <s v="AZ. PROV. PER I SERVIZI SANITARI - PROVINCIA AUTONOMA DI TRENTO" u="1"/>
        <s v="ASL LATINA" u="1"/>
        <s v="STAZIONE UNICA APPALTANTE DELLA REGIONE BASILICATA (SUA-RB)" u="1"/>
        <s v="ENTE GESTIONE ACCENTRATA SERVIZI - CHIUSO VEDI ARCS AZIENDA REGIONALE DI COORDINAMENTO PER LA SALUTE" u="1"/>
        <s v="SO.RE.SA. SpA" u="1"/>
        <s v="ESTAR - AREA VASTA CENTRO" u="1"/>
      </sharedItems>
    </cacheField>
    <cacheField name="Tender Submission date" numFmtId="167">
      <sharedItems containsSemiMixedTypes="0" containsNonDate="0" containsDate="1" containsString="0" minDate="2016-01-26T00:00:00" maxDate="2022-01-18T00:00:00" count="33">
        <d v="2016-01-26T00:00:00"/>
        <d v="2016-02-29T00:00:00"/>
        <d v="2016-03-04T00:00:00"/>
        <d v="2016-04-11T00:00:00"/>
        <d v="2016-04-28T00:00:00"/>
        <d v="2016-05-17T00:00:00"/>
        <d v="2016-05-18T00:00:00"/>
        <d v="2016-06-17T00:00:00"/>
        <d v="2016-06-27T00:00:00"/>
        <d v="2016-07-01T00:00:00"/>
        <d v="2016-09-27T00:00:00"/>
        <d v="2016-11-21T00:00:00"/>
        <d v="2017-01-31T00:00:00"/>
        <d v="2017-11-15T00:00:00"/>
        <d v="2017-12-13T00:00:00"/>
        <d v="2018-01-18T23:00:00"/>
        <d v="2019-03-13T00:00:00"/>
        <d v="2019-10-17T00:00:00"/>
        <d v="2020-02-04T00:00:00"/>
        <d v="2020-03-18T00:00:00"/>
        <d v="2020-04-10T00:00:00"/>
        <d v="2020-07-24T00:00:00"/>
        <d v="2020-09-14T00:00:00"/>
        <d v="2021-03-23T00:00:00"/>
        <d v="2021-05-14T00:00:00"/>
        <d v="2021-05-21T00:00:00"/>
        <d v="2021-06-07T00:00:00"/>
        <d v="2021-07-15T00:00:00"/>
        <d v="2021-09-28T00:00:00"/>
        <d v="2021-12-07T00:00:00"/>
        <d v="2022-01-17T00:00:00"/>
        <d v="2016-08-01T00:00:00" u="1"/>
        <d v="2019-08-05T00:00:00" u="1"/>
      </sharedItems>
    </cacheField>
    <cacheField name="Tender Start Date" numFmtId="167">
      <sharedItems containsSemiMixedTypes="0" containsNonDate="0" containsDate="1" containsString="0" minDate="2016-03-30T00:00:00" maxDate="2022-01-18T00:00:00" count="33">
        <d v="2016-09-23T00:00:00"/>
        <d v="2016-04-07T00:00:00"/>
        <d v="2016-03-30T00:00:00"/>
        <d v="2016-06-20T00:00:00"/>
        <d v="2016-04-30T00:00:00"/>
        <d v="2016-11-01T00:00:00"/>
        <d v="2016-07-01T00:00:00"/>
        <d v="2016-06-30T00:00:00"/>
        <d v="2016-06-27T00:00:00"/>
        <d v="2016-10-28T00:00:00"/>
        <d v="2017-02-15T00:00:00"/>
        <d v="2017-06-05T00:00:00"/>
        <d v="2017-02-24T00:00:00"/>
        <d v="2018-05-01T00:00:00"/>
        <d v="2018-04-10T00:00:00"/>
        <d v="2018-07-04T00:00:00"/>
        <d v="2019-07-02T00:00:00"/>
        <d v="2020-08-04T00:00:00"/>
        <d v="2020-03-20T00:00:00"/>
        <d v="2020-05-27T00:00:00"/>
        <d v="2020-04-29T00:00:00"/>
        <d v="2020-11-12T00:00:00"/>
        <d v="2020-11-25T00:00:00"/>
        <d v="2021-05-20T00:00:00"/>
        <d v="2021-07-05T00:00:00"/>
        <d v="2021-07-15T00:00:00"/>
        <d v="2021-10-06T00:00:00"/>
        <d v="2021-09-23T00:00:00"/>
        <d v="2022-01-01T00:00:00"/>
        <d v="2021-12-23T00:00:00"/>
        <d v="2022-01-17T00:00:00"/>
        <d v="2016-08-02T00:00:00" u="1"/>
        <d v="2019-10-31T00:00:00" u="1"/>
      </sharedItems>
    </cacheField>
    <cacheField name="Tender End Date (Incl Extension)" numFmtId="167">
      <sharedItems containsSemiMixedTypes="0" containsNonDate="0" containsDate="1" containsString="0" minDate="2017-03-31T00:00:00" maxDate="2026-02-01T00:00:00" count="33">
        <d v="2021-09-22T00:00:00"/>
        <d v="2018-06-30T00:00:00"/>
        <d v="2017-06-29T00:00:00"/>
        <d v="2018-06-19T00:00:00"/>
        <d v="2018-03-30T00:00:00"/>
        <d v="2017-10-31T00:00:00"/>
        <d v="2017-12-30T00:00:00"/>
        <d v="2017-10-30T00:00:00"/>
        <d v="2017-03-31T00:00:00"/>
        <d v="2019-10-27T00:00:00"/>
        <d v="2020-08-15T00:00:00"/>
        <d v="2022-03-30T00:00:00"/>
        <d v="2022-02-23T00:00:00"/>
        <d v="2022-04-30T00:00:00"/>
        <d v="2022-04-10T00:00:00"/>
        <d v="2022-07-03T00:00:00"/>
        <d v="2023-01-01T00:00:00"/>
        <d v="2023-08-03T00:00:00"/>
        <d v="2023-06-19T00:00:00"/>
        <d v="2024-05-26T00:00:00"/>
        <d v="2022-09-30T00:00:00"/>
        <d v="2024-05-11T00:00:00"/>
        <d v="2025-02-25T00:00:00"/>
        <d v="2025-05-19T00:00:00"/>
        <d v="2025-07-05T00:00:00"/>
        <d v="2024-07-14T00:00:00"/>
        <d v="2022-12-30T00:00:00"/>
        <d v="2023-09-22T00:00:00"/>
        <d v="2025-12-31T00:00:00"/>
        <d v="2023-06-22T00:00:00"/>
        <d v="2026-01-31T00:00:00"/>
        <d v="2022-12-31T00:00:00" u="1"/>
        <d v="2017-07-31T00:00:00" u="1"/>
      </sharedItems>
    </cacheField>
    <cacheField name="Tender Duration" numFmtId="1">
      <sharedItems containsSemiMixedTypes="0" containsString="0" containsNumber="1" containsInteger="1" minValue="5" maxValue="60" count="12">
        <n v="60"/>
        <n v="24"/>
        <n v="15"/>
        <n v="17"/>
        <n v="12"/>
        <n v="16"/>
        <n v="5"/>
        <n v="30"/>
        <n v="36"/>
        <n v="48"/>
        <n v="51"/>
        <n v="9"/>
      </sharedItems>
    </cacheField>
    <cacheField name="Annual Qty" numFmtId="0">
      <sharedItems containsString="0" containsBlank="1" containsNumber="1" containsInteger="1" minValue="350" maxValue="9867"/>
    </cacheField>
    <cacheField name="Participants" numFmtId="0">
      <sharedItems containsBlank="1"/>
    </cacheField>
    <cacheField name="Winner" numFmtId="0">
      <sharedItems count="7">
        <s v="Mundipharma S.r.l."/>
        <s v="Accord Healthcare Italia S.r.l."/>
        <s v="Medac Pharma S.r.l."/>
        <s v="EG S.p.A."/>
        <s v="Dr Reddys S.r.l."/>
        <s v="Hikma Italia S.p.A."/>
        <s v="" u="1"/>
      </sharedItems>
    </cacheField>
    <cacheField name="Winning price" numFmtId="0">
      <sharedItems containsSemiMixedTypes="0" containsString="0" containsNumber="1" minValue="13.99" maxValue="233.93369999999999" count="30">
        <n v="233.93369999999999"/>
        <n v="151.22"/>
        <n v="178.5"/>
        <n v="150.72999999999999"/>
        <n v="165"/>
        <n v="164.85"/>
        <n v="148.84"/>
        <n v="147.71"/>
        <n v="156.98113000000001"/>
        <n v="129.33000000000001"/>
        <n v="94.9"/>
        <n v="72.88"/>
        <n v="17.338999999999999"/>
        <n v="16.23"/>
        <n v="15.605090000000001"/>
        <n v="14.9678"/>
        <n v="16.2"/>
        <n v="15.49999"/>
        <n v="14.95"/>
        <n v="15.75"/>
        <n v="15.06"/>
        <n v="14.37476"/>
        <n v="13.99"/>
        <n v="15.25"/>
        <n v="14.074759999999999"/>
        <n v="15.53"/>
        <n v="14.05"/>
        <n v="14"/>
        <n v="14.005089999999999"/>
        <n v="40" u="1"/>
      </sharedItems>
    </cacheField>
    <cacheField name="Loser Companies" numFmtId="0">
      <sharedItems containsBlank="1" count="9">
        <m/>
        <s v="Mundipharma S.r.l."/>
        <s v="EG S.p.A."/>
        <s v="Accord Healthcare Italia S.r.l."/>
        <s v="Dr Reddys S.r.l."/>
        <s v="Medac Pharma S.r.l."/>
        <s v="Fresenius Kabi Italia Srl S.r.l."/>
        <s v="Hikma Italia S.p.A."/>
        <s v=""/>
      </sharedItems>
    </cacheField>
    <cacheField name="Loser prices" numFmtId="0">
      <sharedItems containsBlank="1" containsMixedTypes="1" containsNumber="1" minValue="14" maxValue="253"/>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x v="0"/>
    <x v="0"/>
    <x v="0"/>
    <x v="0"/>
    <x v="0"/>
    <x v="0"/>
    <x v="0"/>
    <x v="0"/>
    <x v="0"/>
    <x v="0"/>
    <n v="500"/>
    <s v="Mundipharma S.r.l."/>
    <x v="0"/>
    <x v="0"/>
    <x v="0"/>
    <m/>
    <s v="Data taken from Massimo's file containing only Winner's details"/>
  </r>
  <r>
    <x v="0"/>
    <x v="0"/>
    <x v="1"/>
    <x v="1"/>
    <x v="1"/>
    <x v="1"/>
    <x v="1"/>
    <x v="1"/>
    <x v="1"/>
    <x v="1"/>
    <n v="5291"/>
    <m/>
    <x v="1"/>
    <x v="1"/>
    <x v="0"/>
    <m/>
    <s v="Data taken from Massimo's file containing only Winner's details"/>
  </r>
  <r>
    <x v="0"/>
    <x v="0"/>
    <x v="2"/>
    <x v="1"/>
    <x v="2"/>
    <x v="2"/>
    <x v="2"/>
    <x v="2"/>
    <x v="2"/>
    <x v="2"/>
    <n v="7044"/>
    <m/>
    <x v="1"/>
    <x v="1"/>
    <x v="0"/>
    <m/>
    <s v="Data taken from Massimo's file containing only Winner's details"/>
  </r>
  <r>
    <x v="0"/>
    <x v="0"/>
    <x v="3"/>
    <x v="1"/>
    <x v="3"/>
    <x v="3"/>
    <x v="3"/>
    <x v="3"/>
    <x v="3"/>
    <x v="1"/>
    <n v="3500"/>
    <m/>
    <x v="0"/>
    <x v="2"/>
    <x v="0"/>
    <m/>
    <s v="Data taken from Massimo's file containing only Winner's details"/>
  </r>
  <r>
    <x v="0"/>
    <x v="0"/>
    <x v="4"/>
    <x v="1"/>
    <x v="4"/>
    <x v="4"/>
    <x v="4"/>
    <x v="4"/>
    <x v="4"/>
    <x v="3"/>
    <n v="1403"/>
    <m/>
    <x v="1"/>
    <x v="3"/>
    <x v="0"/>
    <m/>
    <s v="Data taken from Massimo's file containing only Winner's details"/>
  </r>
  <r>
    <x v="0"/>
    <x v="0"/>
    <x v="5"/>
    <x v="2"/>
    <x v="5"/>
    <x v="5"/>
    <x v="5"/>
    <x v="5"/>
    <x v="5"/>
    <x v="4"/>
    <n v="600"/>
    <m/>
    <x v="0"/>
    <x v="4"/>
    <x v="0"/>
    <m/>
    <s v="Data taken from Massimo's file containing only Winner's details"/>
  </r>
  <r>
    <x v="0"/>
    <x v="0"/>
    <x v="6"/>
    <x v="0"/>
    <x v="6"/>
    <x v="6"/>
    <x v="6"/>
    <x v="6"/>
    <x v="6"/>
    <x v="4"/>
    <n v="350"/>
    <m/>
    <x v="2"/>
    <x v="5"/>
    <x v="0"/>
    <m/>
    <s v="Data taken from Massimo's file containing only Winner's details"/>
  </r>
  <r>
    <x v="0"/>
    <x v="0"/>
    <x v="7"/>
    <x v="1"/>
    <x v="7"/>
    <x v="7"/>
    <x v="7"/>
    <x v="7"/>
    <x v="7"/>
    <x v="5"/>
    <n v="2500"/>
    <m/>
    <x v="1"/>
    <x v="6"/>
    <x v="0"/>
    <m/>
    <s v="Data taken from Massimo's file containing only Winner's details"/>
  </r>
  <r>
    <x v="0"/>
    <x v="0"/>
    <x v="8"/>
    <x v="1"/>
    <x v="8"/>
    <x v="8"/>
    <x v="8"/>
    <x v="8"/>
    <x v="8"/>
    <x v="6"/>
    <n v="5417"/>
    <m/>
    <x v="2"/>
    <x v="7"/>
    <x v="0"/>
    <m/>
    <s v="Data taken from Massimo's file containing only Winner's details"/>
  </r>
  <r>
    <x v="0"/>
    <x v="0"/>
    <x v="9"/>
    <x v="1"/>
    <x v="9"/>
    <x v="9"/>
    <x v="9"/>
    <x v="9"/>
    <x v="9"/>
    <x v="7"/>
    <n v="940"/>
    <m/>
    <x v="3"/>
    <x v="8"/>
    <x v="0"/>
    <m/>
    <s v="Data taken from Massimo's file containing only Winner's details"/>
  </r>
  <r>
    <x v="0"/>
    <x v="0"/>
    <x v="10"/>
    <x v="3"/>
    <x v="10"/>
    <x v="10"/>
    <x v="10"/>
    <x v="10"/>
    <x v="10"/>
    <x v="8"/>
    <n v="5898"/>
    <m/>
    <x v="3"/>
    <x v="9"/>
    <x v="0"/>
    <m/>
    <s v="Data taken from Massimo's file containing only Winner's details"/>
  </r>
  <r>
    <x v="0"/>
    <x v="0"/>
    <x v="11"/>
    <x v="1"/>
    <x v="11"/>
    <x v="11"/>
    <x v="11"/>
    <x v="11"/>
    <x v="11"/>
    <x v="9"/>
    <n v="6126"/>
    <s v="Medac Pharma S.r.l.,Mundipharma S.r.l.,EG S.p.A.,Accord Healthcare Italia S.r.l.,Dr Reddys S.r.l."/>
    <x v="2"/>
    <x v="10"/>
    <x v="1"/>
    <s v=""/>
    <s v="Loser prices not available"/>
  </r>
  <r>
    <x v="0"/>
    <x v="0"/>
    <x v="11"/>
    <x v="1"/>
    <x v="11"/>
    <x v="11"/>
    <x v="11"/>
    <x v="11"/>
    <x v="11"/>
    <x v="9"/>
    <m/>
    <s v="Medac Pharma S.r.l.,Mundipharma S.r.l.,EG S.p.A.,Accord Healthcare Italia S.r.l.,Dr Reddys S.r.l."/>
    <x v="2"/>
    <x v="10"/>
    <x v="2"/>
    <s v=""/>
    <s v="Loser prices not available"/>
  </r>
  <r>
    <x v="0"/>
    <x v="0"/>
    <x v="11"/>
    <x v="1"/>
    <x v="11"/>
    <x v="11"/>
    <x v="11"/>
    <x v="11"/>
    <x v="11"/>
    <x v="9"/>
    <m/>
    <s v="Medac Pharma S.r.l.,Mundipharma S.r.l.,EG S.p.A.,Accord Healthcare Italia S.r.l.,Dr Reddys S.r.l."/>
    <x v="2"/>
    <x v="10"/>
    <x v="3"/>
    <s v=""/>
    <s v="Loser prices not available"/>
  </r>
  <r>
    <x v="0"/>
    <x v="0"/>
    <x v="11"/>
    <x v="1"/>
    <x v="11"/>
    <x v="11"/>
    <x v="11"/>
    <x v="11"/>
    <x v="11"/>
    <x v="9"/>
    <m/>
    <s v="Medac Pharma S.r.l.,Mundipharma S.r.l.,EG S.p.A.,Accord Healthcare Italia S.r.l.,Dr Reddys S.r.l."/>
    <x v="2"/>
    <x v="10"/>
    <x v="4"/>
    <s v=""/>
    <s v="Loser prices not available"/>
  </r>
  <r>
    <x v="0"/>
    <x v="0"/>
    <x v="12"/>
    <x v="2"/>
    <x v="0"/>
    <x v="0"/>
    <x v="12"/>
    <x v="12"/>
    <x v="12"/>
    <x v="0"/>
    <n v="500"/>
    <s v="Accord Healthcare Italia S.r.l.,Medac Pharma S.r.l.,Mundipharma S.r.l.,EG S.p.A."/>
    <x v="1"/>
    <x v="11"/>
    <x v="5"/>
    <n v="95"/>
    <m/>
  </r>
  <r>
    <x v="0"/>
    <x v="0"/>
    <x v="12"/>
    <x v="2"/>
    <x v="0"/>
    <x v="0"/>
    <x v="12"/>
    <x v="12"/>
    <x v="12"/>
    <x v="0"/>
    <m/>
    <s v="Accord Healthcare Italia S.r.l.,Medac Pharma S.r.l.,Mundipharma S.r.l.,EG S.p.A."/>
    <x v="1"/>
    <x v="11"/>
    <x v="1"/>
    <n v="120"/>
    <m/>
  </r>
  <r>
    <x v="0"/>
    <x v="0"/>
    <x v="12"/>
    <x v="2"/>
    <x v="0"/>
    <x v="0"/>
    <x v="12"/>
    <x v="12"/>
    <x v="12"/>
    <x v="0"/>
    <m/>
    <s v="Accord Healthcare Italia S.r.l.,Medac Pharma S.r.l.,Mundipharma S.r.l.,EG S.p.A."/>
    <x v="1"/>
    <x v="11"/>
    <x v="2"/>
    <n v="253"/>
    <m/>
  </r>
  <r>
    <x v="0"/>
    <x v="0"/>
    <x v="13"/>
    <x v="1"/>
    <x v="12"/>
    <x v="12"/>
    <x v="13"/>
    <x v="13"/>
    <x v="13"/>
    <x v="1"/>
    <n v="5591"/>
    <s v="Dr Reddys S.r.l.,Accord Healthcare Italia S.r.l.,EG S.p.A.,Medac Pharma S.r.l.,Mundipharma S.r.l."/>
    <x v="4"/>
    <x v="12"/>
    <x v="3"/>
    <n v="17.760000000000002"/>
    <m/>
  </r>
  <r>
    <x v="0"/>
    <x v="0"/>
    <x v="13"/>
    <x v="1"/>
    <x v="12"/>
    <x v="12"/>
    <x v="13"/>
    <x v="13"/>
    <x v="13"/>
    <x v="1"/>
    <m/>
    <s v="Dr Reddys S.r.l.,Accord Healthcare Italia S.r.l.,EG S.p.A.,Medac Pharma S.r.l.,Mundipharma S.r.l."/>
    <x v="4"/>
    <x v="12"/>
    <x v="2"/>
    <n v="18.45"/>
    <m/>
  </r>
  <r>
    <x v="0"/>
    <x v="0"/>
    <x v="13"/>
    <x v="1"/>
    <x v="12"/>
    <x v="12"/>
    <x v="13"/>
    <x v="13"/>
    <x v="13"/>
    <x v="1"/>
    <m/>
    <s v="Dr Reddys S.r.l.,Accord Healthcare Italia S.r.l.,EG S.p.A.,Medac Pharma S.r.l.,Mundipharma S.r.l."/>
    <x v="4"/>
    <x v="12"/>
    <x v="5"/>
    <n v="24.9"/>
    <m/>
  </r>
  <r>
    <x v="0"/>
    <x v="0"/>
    <x v="13"/>
    <x v="1"/>
    <x v="12"/>
    <x v="12"/>
    <x v="13"/>
    <x v="13"/>
    <x v="13"/>
    <x v="1"/>
    <m/>
    <s v="Dr Reddys S.r.l.,Accord Healthcare Italia S.r.l.,EG S.p.A.,Medac Pharma S.r.l.,Mundipharma S.r.l."/>
    <x v="4"/>
    <x v="12"/>
    <x v="1"/>
    <n v="40"/>
    <m/>
  </r>
  <r>
    <x v="0"/>
    <x v="0"/>
    <x v="14"/>
    <x v="1"/>
    <x v="3"/>
    <x v="3"/>
    <x v="14"/>
    <x v="14"/>
    <x v="14"/>
    <x v="9"/>
    <n v="2510"/>
    <s v="Accord Healthcare Italia S.r.l.,EG S.p.A.,Medac Pharma S.r.l.,Mundipharma S.r.l."/>
    <x v="1"/>
    <x v="13"/>
    <x v="2"/>
    <n v="17.05"/>
    <m/>
  </r>
  <r>
    <x v="0"/>
    <x v="0"/>
    <x v="14"/>
    <x v="1"/>
    <x v="3"/>
    <x v="3"/>
    <x v="14"/>
    <x v="14"/>
    <x v="14"/>
    <x v="9"/>
    <m/>
    <s v="Accord Healthcare Italia S.r.l.,EG S.p.A.,Medac Pharma S.r.l.,Mundipharma S.r.l."/>
    <x v="1"/>
    <x v="13"/>
    <x v="5"/>
    <n v="28"/>
    <m/>
  </r>
  <r>
    <x v="0"/>
    <x v="0"/>
    <x v="14"/>
    <x v="1"/>
    <x v="3"/>
    <x v="3"/>
    <x v="14"/>
    <x v="14"/>
    <x v="14"/>
    <x v="9"/>
    <m/>
    <s v="Accord Healthcare Italia S.r.l.,EG S.p.A.,Medac Pharma S.r.l.,Mundipharma S.r.l."/>
    <x v="1"/>
    <x v="13"/>
    <x v="1"/>
    <n v="100"/>
    <m/>
  </r>
  <r>
    <x v="0"/>
    <x v="0"/>
    <x v="15"/>
    <x v="1"/>
    <x v="13"/>
    <x v="0"/>
    <x v="15"/>
    <x v="15"/>
    <x v="15"/>
    <x v="1"/>
    <n v="4320"/>
    <s v="Accord Healthcare Italia S.r.l.,EG S.p.A.,Medac Pharma S.r.l.,Mundipharma S.r.l."/>
    <x v="1"/>
    <x v="14"/>
    <x v="2"/>
    <n v="17.042929999999998"/>
    <m/>
  </r>
  <r>
    <x v="0"/>
    <x v="0"/>
    <x v="15"/>
    <x v="1"/>
    <x v="13"/>
    <x v="0"/>
    <x v="15"/>
    <x v="15"/>
    <x v="15"/>
    <x v="1"/>
    <m/>
    <s v="Accord Healthcare Italia S.r.l.,EG S.p.A.,Medac Pharma S.r.l.,Mundipharma S.r.l."/>
    <x v="1"/>
    <x v="14"/>
    <x v="5"/>
    <n v="25.500019999999999"/>
    <m/>
  </r>
  <r>
    <x v="0"/>
    <x v="0"/>
    <x v="15"/>
    <x v="1"/>
    <x v="13"/>
    <x v="0"/>
    <x v="15"/>
    <x v="15"/>
    <x v="15"/>
    <x v="1"/>
    <m/>
    <s v="Accord Healthcare Italia S.r.l.,EG S.p.A.,Medac Pharma S.r.l.,Mundipharma S.r.l."/>
    <x v="1"/>
    <x v="14"/>
    <x v="1"/>
    <n v="40.000039999999998"/>
    <m/>
  </r>
  <r>
    <x v="0"/>
    <x v="0"/>
    <x v="16"/>
    <x v="1"/>
    <x v="14"/>
    <x v="13"/>
    <x v="16"/>
    <x v="16"/>
    <x v="16"/>
    <x v="8"/>
    <n v="4593"/>
    <s v="Accord Healthcare Italia S.r.l.,Dr Reddys S.r.l.,EG S.p.A."/>
    <x v="1"/>
    <x v="15"/>
    <x v="4"/>
    <n v="15.9"/>
    <m/>
  </r>
  <r>
    <x v="0"/>
    <x v="0"/>
    <x v="16"/>
    <x v="1"/>
    <x v="14"/>
    <x v="13"/>
    <x v="16"/>
    <x v="16"/>
    <x v="16"/>
    <x v="8"/>
    <m/>
    <s v="Accord Healthcare Italia S.r.l.,Dr Reddys S.r.l.,EG S.p.A."/>
    <x v="1"/>
    <x v="15"/>
    <x v="2"/>
    <n v="16.079999999999998"/>
    <m/>
  </r>
  <r>
    <x v="0"/>
    <x v="0"/>
    <x v="17"/>
    <x v="1"/>
    <x v="9"/>
    <x v="9"/>
    <x v="17"/>
    <x v="17"/>
    <x v="17"/>
    <x v="8"/>
    <m/>
    <s v="EG S.p.A.,Accord Healthcare Italia S.r.l.,Dr Reddys S.r.l.,Fresenius Kabi Italia Srl S.r.l.,Medac Pharma S.r.l.,Mundipharma S.r.l."/>
    <x v="3"/>
    <x v="16"/>
    <x v="4"/>
    <n v="24.5"/>
    <m/>
  </r>
  <r>
    <x v="0"/>
    <x v="0"/>
    <x v="17"/>
    <x v="1"/>
    <x v="9"/>
    <x v="9"/>
    <x v="17"/>
    <x v="17"/>
    <x v="17"/>
    <x v="8"/>
    <m/>
    <s v="EG S.p.A.,Accord Healthcare Italia S.r.l.,Dr Reddys S.r.l.,Fresenius Kabi Italia Srl S.r.l.,Medac Pharma S.r.l.,Mundipharma S.r.l."/>
    <x v="3"/>
    <x v="16"/>
    <x v="6"/>
    <n v="32"/>
    <m/>
  </r>
  <r>
    <x v="0"/>
    <x v="0"/>
    <x v="17"/>
    <x v="1"/>
    <x v="9"/>
    <x v="9"/>
    <x v="17"/>
    <x v="17"/>
    <x v="17"/>
    <x v="8"/>
    <m/>
    <s v="EG S.p.A.,Accord Healthcare Italia S.r.l.,Dr Reddys S.r.l.,Fresenius Kabi Italia Srl S.r.l.,Medac Pharma S.r.l.,Mundipharma S.r.l."/>
    <x v="3"/>
    <x v="16"/>
    <x v="5"/>
    <n v="40"/>
    <m/>
  </r>
  <r>
    <x v="0"/>
    <x v="0"/>
    <x v="17"/>
    <x v="1"/>
    <x v="9"/>
    <x v="9"/>
    <x v="17"/>
    <x v="17"/>
    <x v="17"/>
    <x v="8"/>
    <m/>
    <s v="EG S.p.A.,Accord Healthcare Italia S.r.l.,Dr Reddys S.r.l.,Fresenius Kabi Italia Srl S.r.l.,Medac Pharma S.r.l.,Mundipharma S.r.l."/>
    <x v="3"/>
    <x v="16"/>
    <x v="1"/>
    <n v="80"/>
    <m/>
  </r>
  <r>
    <x v="0"/>
    <x v="0"/>
    <x v="17"/>
    <x v="1"/>
    <x v="9"/>
    <x v="9"/>
    <x v="17"/>
    <x v="17"/>
    <x v="17"/>
    <x v="8"/>
    <n v="1020"/>
    <s v="EG S.p.A.,Accord Healthcare Italia S.r.l.,Dr Reddys S.r.l.,Fresenius Kabi Italia Srl S.r.l.,Medac Pharma S.r.l.,Mundipharma S.r.l."/>
    <x v="3"/>
    <x v="16"/>
    <x v="3"/>
    <n v="140"/>
    <m/>
  </r>
  <r>
    <x v="0"/>
    <x v="0"/>
    <x v="18"/>
    <x v="4"/>
    <x v="15"/>
    <x v="5"/>
    <x v="18"/>
    <x v="18"/>
    <x v="18"/>
    <x v="8"/>
    <n v="5500"/>
    <s v="Accord Healthcare Italia S.r.l.,EG S.p.A.,Fresenius Kabi Italia Srl S.r.l.,Medac Pharma S.r.l.,Mundipharma S.r.l."/>
    <x v="1"/>
    <x v="17"/>
    <x v="2"/>
    <n v="17.040009999999999"/>
    <m/>
  </r>
  <r>
    <x v="0"/>
    <x v="0"/>
    <x v="18"/>
    <x v="4"/>
    <x v="15"/>
    <x v="5"/>
    <x v="18"/>
    <x v="18"/>
    <x v="18"/>
    <x v="8"/>
    <m/>
    <s v="Accord Healthcare Italia S.r.l.,EG S.p.A.,Fresenius Kabi Italia Srl S.r.l.,Medac Pharma S.r.l.,Mundipharma S.r.l."/>
    <x v="1"/>
    <x v="17"/>
    <x v="5"/>
    <n v="26.00001"/>
    <m/>
  </r>
  <r>
    <x v="0"/>
    <x v="0"/>
    <x v="18"/>
    <x v="4"/>
    <x v="15"/>
    <x v="5"/>
    <x v="18"/>
    <x v="18"/>
    <x v="18"/>
    <x v="8"/>
    <m/>
    <s v="Accord Healthcare Italia S.r.l.,EG S.p.A.,Fresenius Kabi Italia Srl S.r.l.,Medac Pharma S.r.l.,Mundipharma S.r.l."/>
    <x v="1"/>
    <x v="17"/>
    <x v="6"/>
    <n v="31.99999"/>
    <m/>
  </r>
  <r>
    <x v="0"/>
    <x v="0"/>
    <x v="18"/>
    <x v="4"/>
    <x v="15"/>
    <x v="5"/>
    <x v="18"/>
    <x v="18"/>
    <x v="18"/>
    <x v="8"/>
    <m/>
    <s v="Accord Healthcare Italia S.r.l.,EG S.p.A.,Fresenius Kabi Italia Srl S.r.l.,Medac Pharma S.r.l.,Mundipharma S.r.l."/>
    <x v="1"/>
    <x v="17"/>
    <x v="1"/>
    <n v="39.899990000000003"/>
    <m/>
  </r>
  <r>
    <x v="0"/>
    <x v="0"/>
    <x v="19"/>
    <x v="3"/>
    <x v="16"/>
    <x v="10"/>
    <x v="19"/>
    <x v="19"/>
    <x v="19"/>
    <x v="8"/>
    <n v="3774"/>
    <s v="Accord Healthcare Italia S.r.l.,Dr Reddys S.r.l.,EG S.p.A.,Fresenius Kabi Italia Srl S.r.l.,Mundipharma S.r.l."/>
    <x v="1"/>
    <x v="18"/>
    <x v="4"/>
    <n v="19"/>
    <m/>
  </r>
  <r>
    <x v="0"/>
    <x v="0"/>
    <x v="19"/>
    <x v="3"/>
    <x v="16"/>
    <x v="10"/>
    <x v="19"/>
    <x v="19"/>
    <x v="19"/>
    <x v="8"/>
    <m/>
    <s v="Accord Healthcare Italia S.r.l.,Dr Reddys S.r.l.,EG S.p.A.,Fresenius Kabi Italia Srl S.r.l.,Mundipharma S.r.l."/>
    <x v="1"/>
    <x v="18"/>
    <x v="2"/>
    <n v="24"/>
    <m/>
  </r>
  <r>
    <x v="0"/>
    <x v="0"/>
    <x v="19"/>
    <x v="3"/>
    <x v="16"/>
    <x v="10"/>
    <x v="19"/>
    <x v="19"/>
    <x v="19"/>
    <x v="8"/>
    <m/>
    <s v="Accord Healthcare Italia S.r.l.,Dr Reddys S.r.l.,EG S.p.A.,Fresenius Kabi Italia Srl S.r.l.,Mundipharma S.r.l."/>
    <x v="1"/>
    <x v="18"/>
    <x v="6"/>
    <n v="32"/>
    <m/>
  </r>
  <r>
    <x v="0"/>
    <x v="0"/>
    <x v="19"/>
    <x v="3"/>
    <x v="16"/>
    <x v="10"/>
    <x v="19"/>
    <x v="19"/>
    <x v="19"/>
    <x v="8"/>
    <m/>
    <s v="Accord Healthcare Italia S.r.l.,Dr Reddys S.r.l.,EG S.p.A.,Fresenius Kabi Italia Srl S.r.l.,Mundipharma S.r.l."/>
    <x v="1"/>
    <x v="18"/>
    <x v="1"/>
    <n v="60"/>
    <m/>
  </r>
  <r>
    <x v="0"/>
    <x v="0"/>
    <x v="20"/>
    <x v="4"/>
    <x v="1"/>
    <x v="1"/>
    <x v="20"/>
    <x v="20"/>
    <x v="20"/>
    <x v="1"/>
    <m/>
    <s v="Accord Healthcare Italia S.r.l.,Fresenius Kabi Italia Srl S.r.l.,Mundipharma S.r.l."/>
    <x v="1"/>
    <x v="19"/>
    <x v="1"/>
    <n v="16.233000000000001"/>
    <m/>
  </r>
  <r>
    <x v="0"/>
    <x v="0"/>
    <x v="20"/>
    <x v="4"/>
    <x v="1"/>
    <x v="1"/>
    <x v="20"/>
    <x v="20"/>
    <x v="20"/>
    <x v="1"/>
    <n v="3664"/>
    <s v="Accord Healthcare Italia S.r.l.,Fresenius Kabi Italia Srl S.r.l.,Mundipharma S.r.l."/>
    <x v="1"/>
    <x v="19"/>
    <x v="6"/>
    <n v="32"/>
    <m/>
  </r>
  <r>
    <x v="0"/>
    <x v="0"/>
    <x v="21"/>
    <x v="1"/>
    <x v="17"/>
    <x v="6"/>
    <x v="21"/>
    <x v="21"/>
    <x v="21"/>
    <x v="8"/>
    <n v="2680"/>
    <s v="Accord Healthcare Italia S.r.l.,EG S.p.A.,Fresenius Kabi Italia Srl S.r.l.,Mundipharma S.r.l."/>
    <x v="1"/>
    <x v="19"/>
    <x v="2"/>
    <s v=""/>
    <s v="Loser prices not available"/>
  </r>
  <r>
    <x v="0"/>
    <x v="0"/>
    <x v="21"/>
    <x v="1"/>
    <x v="17"/>
    <x v="6"/>
    <x v="21"/>
    <x v="21"/>
    <x v="21"/>
    <x v="8"/>
    <m/>
    <s v="Accord Healthcare Italia S.r.l.,EG S.p.A.,Fresenius Kabi Italia Srl S.r.l.,Mundipharma S.r.l."/>
    <x v="1"/>
    <x v="19"/>
    <x v="6"/>
    <s v=""/>
    <s v="Loser prices not available"/>
  </r>
  <r>
    <x v="0"/>
    <x v="0"/>
    <x v="21"/>
    <x v="1"/>
    <x v="17"/>
    <x v="6"/>
    <x v="21"/>
    <x v="21"/>
    <x v="21"/>
    <x v="8"/>
    <m/>
    <s v="Accord Healthcare Italia S.r.l.,EG S.p.A.,Fresenius Kabi Italia Srl S.r.l.,Mundipharma S.r.l."/>
    <x v="1"/>
    <x v="19"/>
    <x v="1"/>
    <s v=""/>
    <s v="Loser prices not available"/>
  </r>
  <r>
    <x v="0"/>
    <x v="0"/>
    <x v="22"/>
    <x v="1"/>
    <x v="7"/>
    <x v="7"/>
    <x v="22"/>
    <x v="22"/>
    <x v="22"/>
    <x v="10"/>
    <n v="4227"/>
    <s v="Hikma Italia S.p.A.,Accord Healthcare Italia S.r.l."/>
    <x v="5"/>
    <x v="20"/>
    <x v="3"/>
    <n v="14.2"/>
    <m/>
  </r>
  <r>
    <x v="0"/>
    <x v="0"/>
    <x v="23"/>
    <x v="1"/>
    <x v="18"/>
    <x v="8"/>
    <x v="23"/>
    <x v="23"/>
    <x v="23"/>
    <x v="9"/>
    <n v="4845"/>
    <s v="Accord Healthcare Italia S.r.l.,Hikma Italia S.p.A."/>
    <x v="1"/>
    <x v="21"/>
    <x v="7"/>
    <n v="14.961320000000001"/>
    <m/>
  </r>
  <r>
    <x v="0"/>
    <x v="0"/>
    <x v="24"/>
    <x v="1"/>
    <x v="2"/>
    <x v="2"/>
    <x v="24"/>
    <x v="24"/>
    <x v="24"/>
    <x v="9"/>
    <n v="7920"/>
    <s v="Hikma Italia S.p.A.,"/>
    <x v="5"/>
    <x v="22"/>
    <x v="8"/>
    <s v=""/>
    <m/>
  </r>
  <r>
    <x v="0"/>
    <x v="0"/>
    <x v="25"/>
    <x v="1"/>
    <x v="19"/>
    <x v="4"/>
    <x v="25"/>
    <x v="25"/>
    <x v="25"/>
    <x v="8"/>
    <m/>
    <s v="Hikma Italia S.p.A.,Accord Healthcare Italia S.r.l.,EG S.p.A."/>
    <x v="5"/>
    <x v="23"/>
    <x v="2"/>
    <n v="16.95"/>
    <m/>
  </r>
  <r>
    <x v="0"/>
    <x v="0"/>
    <x v="25"/>
    <x v="1"/>
    <x v="19"/>
    <x v="4"/>
    <x v="25"/>
    <x v="25"/>
    <x v="25"/>
    <x v="8"/>
    <n v="1115"/>
    <s v="Hikma Italia S.p.A.,Accord Healthcare Italia S.r.l.,EG S.p.A."/>
    <x v="5"/>
    <x v="23"/>
    <x v="3"/>
    <n v="18.95"/>
    <m/>
  </r>
  <r>
    <x v="0"/>
    <x v="0"/>
    <x v="26"/>
    <x v="1"/>
    <x v="20"/>
    <x v="13"/>
    <x v="26"/>
    <x v="26"/>
    <x v="26"/>
    <x v="11"/>
    <m/>
    <s v="Accord Healthcare Italia S.r.l.,EG S.p.A.,Fresenius Kabi Italia Srl S.r.l.,Hikma Italia S.p.A."/>
    <x v="1"/>
    <x v="24"/>
    <x v="6"/>
    <n v="14.218999999999999"/>
    <m/>
  </r>
  <r>
    <x v="0"/>
    <x v="0"/>
    <x v="26"/>
    <x v="1"/>
    <x v="20"/>
    <x v="13"/>
    <x v="26"/>
    <x v="26"/>
    <x v="26"/>
    <x v="11"/>
    <m/>
    <s v="Accord Healthcare Italia S.r.l.,EG S.p.A.,Fresenius Kabi Italia Srl S.r.l.,Hikma Italia S.p.A."/>
    <x v="1"/>
    <x v="24"/>
    <x v="7"/>
    <n v="16"/>
    <m/>
  </r>
  <r>
    <x v="0"/>
    <x v="0"/>
    <x v="26"/>
    <x v="1"/>
    <x v="20"/>
    <x v="13"/>
    <x v="26"/>
    <x v="26"/>
    <x v="26"/>
    <x v="11"/>
    <n v="9867"/>
    <s v="Accord Healthcare Italia S.r.l.,EG S.p.A.,Fresenius Kabi Italia Srl S.r.l.,Hikma Italia S.p.A."/>
    <x v="1"/>
    <x v="24"/>
    <x v="2"/>
    <n v="16.059999999999999"/>
    <m/>
  </r>
  <r>
    <x v="0"/>
    <x v="0"/>
    <x v="27"/>
    <x v="1"/>
    <x v="21"/>
    <x v="14"/>
    <x v="27"/>
    <x v="27"/>
    <x v="27"/>
    <x v="1"/>
    <m/>
    <s v="Hikma Italia S.p.A.,Accord Healthcare Italia S.r.l.,EG S.p.A.,Fresenius Kabi Italia Srl S.r.l."/>
    <x v="5"/>
    <x v="25"/>
    <x v="6"/>
    <n v="16.8"/>
    <m/>
  </r>
  <r>
    <x v="0"/>
    <x v="0"/>
    <x v="27"/>
    <x v="1"/>
    <x v="21"/>
    <x v="14"/>
    <x v="27"/>
    <x v="27"/>
    <x v="27"/>
    <x v="1"/>
    <m/>
    <s v="Hikma Italia S.p.A.,Accord Healthcare Italia S.r.l.,EG S.p.A.,Fresenius Kabi Italia Srl S.r.l."/>
    <x v="5"/>
    <x v="25"/>
    <x v="2"/>
    <n v="17.899999999999999"/>
    <m/>
  </r>
  <r>
    <x v="0"/>
    <x v="0"/>
    <x v="27"/>
    <x v="1"/>
    <x v="21"/>
    <x v="14"/>
    <x v="27"/>
    <x v="27"/>
    <x v="27"/>
    <x v="1"/>
    <n v="1560"/>
    <s v="Hikma Italia S.p.A.,Accord Healthcare Italia S.r.l.,EG S.p.A.,Fresenius Kabi Italia Srl S.r.l."/>
    <x v="5"/>
    <x v="25"/>
    <x v="3"/>
    <n v="18.899000000000001"/>
    <m/>
  </r>
  <r>
    <x v="0"/>
    <x v="0"/>
    <x v="28"/>
    <x v="1"/>
    <x v="22"/>
    <x v="15"/>
    <x v="28"/>
    <x v="28"/>
    <x v="28"/>
    <x v="8"/>
    <m/>
    <s v="Accord Healthcare Italia S.r.l.,EG S.p.A.,Hikma Italia S.p.A.,Medac Pharma S.r.l."/>
    <x v="1"/>
    <x v="26"/>
    <x v="7"/>
    <n v="14.95"/>
    <m/>
  </r>
  <r>
    <x v="0"/>
    <x v="0"/>
    <x v="28"/>
    <x v="1"/>
    <x v="22"/>
    <x v="15"/>
    <x v="28"/>
    <x v="28"/>
    <x v="28"/>
    <x v="8"/>
    <n v="1721"/>
    <s v="Accord Healthcare Italia S.r.l.,EG S.p.A.,Hikma Italia S.p.A.,Medac Pharma S.r.l."/>
    <x v="1"/>
    <x v="26"/>
    <x v="2"/>
    <n v="17.399999999999999"/>
    <m/>
  </r>
  <r>
    <x v="0"/>
    <x v="0"/>
    <x v="28"/>
    <x v="1"/>
    <x v="22"/>
    <x v="15"/>
    <x v="28"/>
    <x v="28"/>
    <x v="28"/>
    <x v="8"/>
    <m/>
    <s v="Accord Healthcare Italia S.r.l.,EG S.p.A.,Hikma Italia S.p.A.,Medac Pharma S.r.l."/>
    <x v="1"/>
    <x v="26"/>
    <x v="5"/>
    <n v="23.59"/>
    <m/>
  </r>
  <r>
    <x v="0"/>
    <x v="0"/>
    <x v="29"/>
    <x v="2"/>
    <x v="23"/>
    <x v="0"/>
    <x v="29"/>
    <x v="29"/>
    <x v="29"/>
    <x v="4"/>
    <n v="1000"/>
    <s v="Accord Healthcare Italia S.r.l.,Fresenius Kabi Italia Srl S.r.l.,Hikma Italia S.p.A."/>
    <x v="1"/>
    <x v="27"/>
    <x v="6"/>
    <n v="32"/>
    <m/>
  </r>
  <r>
    <x v="0"/>
    <x v="0"/>
    <x v="29"/>
    <x v="2"/>
    <x v="23"/>
    <x v="0"/>
    <x v="29"/>
    <x v="29"/>
    <x v="29"/>
    <x v="4"/>
    <m/>
    <s v="Accord Healthcare Italia S.r.l.,Fresenius Kabi Italia Srl S.r.l.,Hikma Italia S.p.A."/>
    <x v="1"/>
    <x v="27"/>
    <x v="7"/>
    <n v="32"/>
    <m/>
  </r>
  <r>
    <x v="0"/>
    <x v="0"/>
    <x v="30"/>
    <x v="1"/>
    <x v="13"/>
    <x v="0"/>
    <x v="30"/>
    <x v="30"/>
    <x v="30"/>
    <x v="1"/>
    <n v="4320"/>
    <s v="Accord Healthcare Italia S.r.l.,Hikma Italia S.p.A."/>
    <x v="1"/>
    <x v="28"/>
    <x v="7"/>
    <n v="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B9621F-670F-4D00-9EA3-E3778ACA1820}" name="PivotTable9" cacheId="9" applyNumberFormats="0" applyBorderFormats="0" applyFontFormats="0" applyPatternFormats="0" applyAlignmentFormats="0" applyWidthHeightFormats="1" dataCaption="Values" updatedVersion="7" minRefreshableVersion="3" colGrandTotals="0" itemPrintTitles="1" createdVersion="7" indent="0" compact="0" compactData="0" gridDropZones="1" multipleFieldFilters="0">
  <location ref="A3:U36" firstHeaderRow="1" firstDataRow="2" firstDataCol="12"/>
  <pivotFields count="17">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numFmtId="1" outline="0" showAll="0" defaultSubtotal="0">
      <items count="33">
        <item x="0"/>
        <item x="1"/>
        <item x="2"/>
        <item x="3"/>
        <item x="4"/>
        <item x="5"/>
        <item x="6"/>
        <item x="7"/>
        <item x="9"/>
        <item x="8"/>
        <item m="1" x="32"/>
        <item x="10"/>
        <item x="11"/>
        <item x="12"/>
        <item x="13"/>
        <item x="14"/>
        <item x="15"/>
        <item x="16"/>
        <item m="1" x="31"/>
        <item x="17"/>
        <item x="18"/>
        <item x="19"/>
        <item x="20"/>
        <item x="21"/>
        <item x="22"/>
        <item x="23"/>
        <item x="25"/>
        <item x="24"/>
        <item x="26"/>
        <item x="27"/>
        <item x="28"/>
        <item x="29"/>
        <item x="30"/>
      </items>
      <extLst>
        <ext xmlns:x14="http://schemas.microsoft.com/office/spreadsheetml/2009/9/main" uri="{2946ED86-A175-432a-8AC1-64E0C546D7DE}">
          <x14:pivotField fillDownLabels="1"/>
        </ext>
      </extLst>
    </pivotField>
    <pivotField axis="axisRow" compact="0" outline="0" showAll="0" defaultSubtotal="0">
      <items count="5">
        <item x="2"/>
        <item x="4"/>
        <item x="1"/>
        <item x="3"/>
        <item x="0"/>
      </items>
      <extLst>
        <ext xmlns:x14="http://schemas.microsoft.com/office/spreadsheetml/2009/9/main" uri="{2946ED86-A175-432a-8AC1-64E0C546D7DE}">
          <x14:pivotField fillDownLabels="1"/>
        </ext>
      </extLst>
    </pivotField>
    <pivotField axis="axisRow" compact="0" outline="0" showAll="0" defaultSubtotal="0">
      <items count="35">
        <item x="16"/>
        <item x="0"/>
        <item x="23"/>
        <item x="14"/>
        <item x="19"/>
        <item x="20"/>
        <item x="22"/>
        <item m="1" x="32"/>
        <item m="1" x="31"/>
        <item m="1" x="24"/>
        <item m="1" x="25"/>
        <item x="18"/>
        <item m="1" x="34"/>
        <item x="13"/>
        <item x="7"/>
        <item m="1" x="26"/>
        <item m="1" x="33"/>
        <item x="3"/>
        <item x="15"/>
        <item x="17"/>
        <item x="11"/>
        <item x="12"/>
        <item m="1" x="30"/>
        <item x="2"/>
        <item x="1"/>
        <item x="9"/>
        <item m="1" x="29"/>
        <item m="1" x="27"/>
        <item x="21"/>
        <item x="4"/>
        <item x="5"/>
        <item x="6"/>
        <item x="8"/>
        <item m="1" x="28"/>
        <item x="10"/>
      </items>
      <extLst>
        <ext xmlns:x14="http://schemas.microsoft.com/office/spreadsheetml/2009/9/main" uri="{2946ED86-A175-432a-8AC1-64E0C546D7DE}">
          <x14:pivotField fillDownLabels="1"/>
        </ext>
      </extLst>
    </pivotField>
    <pivotField axis="axisRow" compact="0" outline="0" showAll="0" defaultSubtotal="0">
      <items count="27">
        <item m="1" x="18"/>
        <item m="1" x="22"/>
        <item m="1" x="19"/>
        <item m="1" x="21"/>
        <item x="9"/>
        <item x="3"/>
        <item x="2"/>
        <item x="7"/>
        <item m="1" x="24"/>
        <item m="1" x="26"/>
        <item x="4"/>
        <item m="1" x="16"/>
        <item x="5"/>
        <item x="10"/>
        <item x="13"/>
        <item x="15"/>
        <item x="1"/>
        <item x="0"/>
        <item m="1" x="17"/>
        <item x="6"/>
        <item x="11"/>
        <item m="1" x="25"/>
        <item m="1" x="23"/>
        <item x="8"/>
        <item x="14"/>
        <item x="12"/>
        <item m="1" x="20"/>
      </items>
      <extLst>
        <ext xmlns:x14="http://schemas.microsoft.com/office/spreadsheetml/2009/9/main" uri="{2946ED86-A175-432a-8AC1-64E0C546D7DE}">
          <x14:pivotField fillDownLabels="1"/>
        </ext>
      </extLst>
    </pivotField>
    <pivotField axis="axisRow" compact="0" outline="0" showAll="0" defaultSubtotal="0">
      <items count="33">
        <item x="0"/>
        <item x="1"/>
        <item x="2"/>
        <item x="3"/>
        <item x="4"/>
        <item x="5"/>
        <item x="6"/>
        <item x="7"/>
        <item x="8"/>
        <item x="9"/>
        <item m="1" x="31"/>
        <item x="10"/>
        <item x="11"/>
        <item x="12"/>
        <item x="13"/>
        <item x="14"/>
        <item x="15"/>
        <item x="16"/>
        <item m="1" x="32"/>
        <item x="17"/>
        <item x="18"/>
        <item x="19"/>
        <item x="20"/>
        <item x="21"/>
        <item x="22"/>
        <item x="23"/>
        <item x="24"/>
        <item x="25"/>
        <item x="26"/>
        <item x="27"/>
        <item x="28"/>
        <item x="29"/>
        <item x="30"/>
      </items>
      <extLst>
        <ext xmlns:x14="http://schemas.microsoft.com/office/spreadsheetml/2009/9/main" uri="{2946ED86-A175-432a-8AC1-64E0C546D7DE}">
          <x14:pivotField fillDownLabels="1"/>
        </ext>
      </extLst>
    </pivotField>
    <pivotField axis="axisRow" compact="0" outline="0" showAll="0" defaultSubtotal="0">
      <items count="33">
        <item x="2"/>
        <item x="1"/>
        <item x="4"/>
        <item x="3"/>
        <item x="8"/>
        <item x="7"/>
        <item x="6"/>
        <item m="1" x="31"/>
        <item x="0"/>
        <item x="9"/>
        <item x="5"/>
        <item x="10"/>
        <item x="12"/>
        <item x="11"/>
        <item x="14"/>
        <item x="13"/>
        <item x="15"/>
        <item x="16"/>
        <item m="1" x="32"/>
        <item x="18"/>
        <item x="20"/>
        <item x="19"/>
        <item x="17"/>
        <item x="21"/>
        <item x="22"/>
        <item x="23"/>
        <item x="24"/>
        <item x="25"/>
        <item x="27"/>
        <item x="26"/>
        <item x="29"/>
        <item x="28"/>
        <item x="30"/>
      </items>
      <extLst>
        <ext xmlns:x14="http://schemas.microsoft.com/office/spreadsheetml/2009/9/main" uri="{2946ED86-A175-432a-8AC1-64E0C546D7DE}">
          <x14:pivotField fillDownLabels="1"/>
        </ext>
      </extLst>
    </pivotField>
    <pivotField axis="axisRow" compact="0" outline="0" showAll="0" defaultSubtotal="0">
      <items count="33">
        <item x="8"/>
        <item x="2"/>
        <item m="1" x="32"/>
        <item x="7"/>
        <item x="5"/>
        <item x="6"/>
        <item x="4"/>
        <item x="3"/>
        <item x="1"/>
        <item x="9"/>
        <item x="10"/>
        <item x="0"/>
        <item x="12"/>
        <item x="11"/>
        <item x="14"/>
        <item x="13"/>
        <item x="15"/>
        <item x="20"/>
        <item x="26"/>
        <item m="1" x="31"/>
        <item x="16"/>
        <item x="18"/>
        <item x="29"/>
        <item x="17"/>
        <item x="27"/>
        <item x="21"/>
        <item x="19"/>
        <item x="25"/>
        <item x="22"/>
        <item x="23"/>
        <item x="24"/>
        <item x="28"/>
        <item x="30"/>
      </items>
      <extLst>
        <ext xmlns:x14="http://schemas.microsoft.com/office/spreadsheetml/2009/9/main" uri="{2946ED86-A175-432a-8AC1-64E0C546D7DE}">
          <x14:pivotField fillDownLabels="1"/>
        </ext>
      </extLst>
    </pivotField>
    <pivotField axis="axisRow" compact="0" numFmtId="1" outline="0" showAll="0" defaultSubtotal="0">
      <items count="12">
        <item x="6"/>
        <item x="11"/>
        <item x="4"/>
        <item x="2"/>
        <item x="5"/>
        <item x="3"/>
        <item x="1"/>
        <item x="7"/>
        <item x="8"/>
        <item x="9"/>
        <item x="10"/>
        <item x="0"/>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defaultSubtotal="0">
      <items count="7">
        <item m="1" x="6"/>
        <item x="1"/>
        <item x="4"/>
        <item x="3"/>
        <item x="5"/>
        <item x="2"/>
        <item x="0"/>
      </items>
      <extLst>
        <ext xmlns:x14="http://schemas.microsoft.com/office/spreadsheetml/2009/9/main" uri="{2946ED86-A175-432a-8AC1-64E0C546D7DE}">
          <x14:pivotField fillDownLabels="1"/>
        </ext>
      </extLst>
    </pivotField>
    <pivotField axis="axisRow" compact="0" outline="0" showAll="0">
      <items count="31">
        <item x="22"/>
        <item x="27"/>
        <item x="28"/>
        <item x="26"/>
        <item x="24"/>
        <item x="21"/>
        <item x="18"/>
        <item x="15"/>
        <item x="20"/>
        <item x="23"/>
        <item x="17"/>
        <item x="25"/>
        <item x="14"/>
        <item x="19"/>
        <item x="16"/>
        <item x="13"/>
        <item x="12"/>
        <item m="1" x="29"/>
        <item x="11"/>
        <item x="10"/>
        <item x="9"/>
        <item x="7"/>
        <item x="6"/>
        <item x="3"/>
        <item x="1"/>
        <item x="8"/>
        <item x="5"/>
        <item x="4"/>
        <item x="2"/>
        <item x="0"/>
        <item t="default"/>
      </items>
      <extLst>
        <ext xmlns:x14="http://schemas.microsoft.com/office/spreadsheetml/2009/9/main" uri="{2946ED86-A175-432a-8AC1-64E0C546D7DE}">
          <x14:pivotField fillDownLabels="1"/>
        </ext>
      </extLst>
    </pivotField>
    <pivotField axis="axisCol" compact="0" outline="0" showAll="0">
      <items count="10">
        <item x="8"/>
        <item x="1"/>
        <item x="3"/>
        <item x="4"/>
        <item x="2"/>
        <item x="6"/>
        <item x="7"/>
        <item x="5"/>
        <item x="0"/>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2">
    <field x="0"/>
    <field x="1"/>
    <field x="2"/>
    <field x="3"/>
    <field x="4"/>
    <field x="5"/>
    <field x="6"/>
    <field x="7"/>
    <field x="8"/>
    <field x="9"/>
    <field x="12"/>
    <field x="13"/>
  </rowFields>
  <rowItems count="32">
    <i>
      <x/>
      <x/>
      <x/>
      <x v="4"/>
      <x v="1"/>
      <x v="17"/>
      <x/>
      <x v="8"/>
      <x v="11"/>
      <x v="11"/>
      <x v="6"/>
      <x v="29"/>
    </i>
    <i r="2">
      <x v="1"/>
      <x v="2"/>
      <x v="24"/>
      <x v="16"/>
      <x v="1"/>
      <x v="1"/>
      <x v="8"/>
      <x v="6"/>
      <x v="1"/>
      <x v="24"/>
    </i>
    <i r="2">
      <x v="2"/>
      <x v="2"/>
      <x v="23"/>
      <x v="6"/>
      <x v="2"/>
      <x/>
      <x v="1"/>
      <x v="3"/>
      <x v="1"/>
      <x v="24"/>
    </i>
    <i r="2">
      <x v="3"/>
      <x v="2"/>
      <x v="17"/>
      <x v="5"/>
      <x v="3"/>
      <x v="3"/>
      <x v="7"/>
      <x v="6"/>
      <x v="6"/>
      <x v="28"/>
    </i>
    <i r="2">
      <x v="4"/>
      <x v="2"/>
      <x v="29"/>
      <x v="10"/>
      <x v="4"/>
      <x v="2"/>
      <x v="6"/>
      <x v="5"/>
      <x v="1"/>
      <x v="23"/>
    </i>
    <i r="2">
      <x v="5"/>
      <x/>
      <x v="30"/>
      <x v="12"/>
      <x v="5"/>
      <x v="10"/>
      <x v="4"/>
      <x v="2"/>
      <x v="6"/>
      <x v="27"/>
    </i>
    <i r="2">
      <x v="6"/>
      <x v="4"/>
      <x v="31"/>
      <x v="19"/>
      <x v="6"/>
      <x v="6"/>
      <x v="5"/>
      <x v="2"/>
      <x v="5"/>
      <x v="26"/>
    </i>
    <i r="2">
      <x v="7"/>
      <x v="2"/>
      <x v="14"/>
      <x v="7"/>
      <x v="7"/>
      <x v="5"/>
      <x v="3"/>
      <x v="4"/>
      <x v="1"/>
      <x v="22"/>
    </i>
    <i r="2">
      <x v="8"/>
      <x v="2"/>
      <x v="25"/>
      <x v="4"/>
      <x v="9"/>
      <x v="9"/>
      <x v="9"/>
      <x v="7"/>
      <x v="3"/>
      <x v="25"/>
    </i>
    <i r="2">
      <x v="9"/>
      <x v="2"/>
      <x v="32"/>
      <x v="23"/>
      <x v="8"/>
      <x v="4"/>
      <x/>
      <x/>
      <x v="5"/>
      <x v="21"/>
    </i>
    <i r="2">
      <x v="11"/>
      <x v="3"/>
      <x v="34"/>
      <x v="13"/>
      <x v="11"/>
      <x v="11"/>
      <x v="10"/>
      <x v="8"/>
      <x v="3"/>
      <x v="20"/>
    </i>
    <i r="2">
      <x v="12"/>
      <x v="2"/>
      <x v="20"/>
      <x v="20"/>
      <x v="12"/>
      <x v="13"/>
      <x v="13"/>
      <x v="9"/>
      <x v="5"/>
      <x v="19"/>
    </i>
    <i r="2">
      <x v="13"/>
      <x/>
      <x v="1"/>
      <x v="17"/>
      <x v="13"/>
      <x v="12"/>
      <x v="12"/>
      <x v="11"/>
      <x v="1"/>
      <x v="18"/>
    </i>
    <i r="2">
      <x v="14"/>
      <x v="2"/>
      <x v="21"/>
      <x v="25"/>
      <x v="14"/>
      <x v="15"/>
      <x v="15"/>
      <x v="6"/>
      <x v="2"/>
      <x v="16"/>
    </i>
    <i r="2">
      <x v="15"/>
      <x v="2"/>
      <x v="17"/>
      <x v="5"/>
      <x v="15"/>
      <x v="14"/>
      <x v="14"/>
      <x v="9"/>
      <x v="1"/>
      <x v="15"/>
    </i>
    <i r="2">
      <x v="16"/>
      <x v="2"/>
      <x v="13"/>
      <x v="17"/>
      <x v="16"/>
      <x v="16"/>
      <x v="16"/>
      <x v="6"/>
      <x v="1"/>
      <x v="12"/>
    </i>
    <i r="2">
      <x v="17"/>
      <x v="2"/>
      <x v="3"/>
      <x v="14"/>
      <x v="17"/>
      <x v="17"/>
      <x v="20"/>
      <x v="8"/>
      <x v="1"/>
      <x v="7"/>
    </i>
    <i r="2">
      <x v="19"/>
      <x v="2"/>
      <x v="25"/>
      <x v="4"/>
      <x v="19"/>
      <x v="22"/>
      <x v="23"/>
      <x v="8"/>
      <x v="3"/>
      <x v="14"/>
    </i>
    <i r="2">
      <x v="20"/>
      <x v="1"/>
      <x v="18"/>
      <x v="12"/>
      <x v="20"/>
      <x v="19"/>
      <x v="21"/>
      <x v="8"/>
      <x v="1"/>
      <x v="10"/>
    </i>
    <i r="2">
      <x v="21"/>
      <x v="3"/>
      <x/>
      <x v="13"/>
      <x v="21"/>
      <x v="21"/>
      <x v="26"/>
      <x v="8"/>
      <x v="1"/>
      <x v="6"/>
    </i>
    <i r="2">
      <x v="22"/>
      <x v="1"/>
      <x v="24"/>
      <x v="16"/>
      <x v="22"/>
      <x v="20"/>
      <x v="17"/>
      <x v="6"/>
      <x v="1"/>
      <x v="13"/>
    </i>
    <i r="2">
      <x v="23"/>
      <x v="2"/>
      <x v="19"/>
      <x v="19"/>
      <x v="23"/>
      <x v="23"/>
      <x v="25"/>
      <x v="8"/>
      <x v="1"/>
      <x v="13"/>
    </i>
    <i r="2">
      <x v="24"/>
      <x v="2"/>
      <x v="14"/>
      <x v="7"/>
      <x v="24"/>
      <x v="24"/>
      <x v="28"/>
      <x v="10"/>
      <x v="4"/>
      <x v="8"/>
    </i>
    <i r="2">
      <x v="25"/>
      <x v="2"/>
      <x v="11"/>
      <x v="23"/>
      <x v="25"/>
      <x v="25"/>
      <x v="29"/>
      <x v="9"/>
      <x v="1"/>
      <x v="5"/>
    </i>
    <i r="2">
      <x v="26"/>
      <x v="2"/>
      <x v="4"/>
      <x v="10"/>
      <x v="27"/>
      <x v="27"/>
      <x v="27"/>
      <x v="8"/>
      <x v="4"/>
      <x v="9"/>
    </i>
    <i r="2">
      <x v="27"/>
      <x v="2"/>
      <x v="23"/>
      <x v="6"/>
      <x v="26"/>
      <x v="26"/>
      <x v="30"/>
      <x v="9"/>
      <x v="4"/>
      <x/>
    </i>
    <i r="2">
      <x v="28"/>
      <x v="2"/>
      <x v="5"/>
      <x v="14"/>
      <x v="28"/>
      <x v="29"/>
      <x v="18"/>
      <x v="1"/>
      <x v="1"/>
      <x v="4"/>
    </i>
    <i r="2">
      <x v="29"/>
      <x v="2"/>
      <x v="28"/>
      <x v="24"/>
      <x v="29"/>
      <x v="28"/>
      <x v="24"/>
      <x v="6"/>
      <x v="4"/>
      <x v="11"/>
    </i>
    <i r="2">
      <x v="30"/>
      <x v="2"/>
      <x v="6"/>
      <x v="15"/>
      <x v="30"/>
      <x v="31"/>
      <x v="31"/>
      <x v="8"/>
      <x v="1"/>
      <x v="3"/>
    </i>
    <i r="2">
      <x v="31"/>
      <x/>
      <x v="2"/>
      <x v="17"/>
      <x v="31"/>
      <x v="30"/>
      <x v="22"/>
      <x v="2"/>
      <x v="1"/>
      <x v="1"/>
    </i>
    <i r="2">
      <x v="32"/>
      <x v="2"/>
      <x v="13"/>
      <x v="17"/>
      <x v="32"/>
      <x v="32"/>
      <x v="32"/>
      <x v="6"/>
      <x v="1"/>
      <x v="2"/>
    </i>
    <i t="grand">
      <x/>
    </i>
  </rowItems>
  <colFields count="1">
    <field x="14"/>
  </colFields>
  <colItems count="9">
    <i>
      <x/>
    </i>
    <i>
      <x v="1"/>
    </i>
    <i>
      <x v="2"/>
    </i>
    <i>
      <x v="3"/>
    </i>
    <i>
      <x v="4"/>
    </i>
    <i>
      <x v="5"/>
    </i>
    <i>
      <x v="6"/>
    </i>
    <i>
      <x v="7"/>
    </i>
    <i>
      <x v="8"/>
    </i>
  </colItems>
  <dataFields count="1">
    <dataField name="Sum of Loser prices" fld="15" baseField="13" baseItem="19" numFmtId="170"/>
  </dataFields>
  <formats count="133">
    <format dxfId="132">
      <pivotArea outline="0" collapsedLevelsAreSubtotals="1" fieldPosition="0"/>
    </format>
    <format dxfId="131">
      <pivotArea dataOnly="0" labelOnly="1" grandRow="1" outline="0" fieldPosition="0"/>
    </format>
    <format dxfId="130">
      <pivotArea dataOnly="0" labelOnly="1" outline="0" fieldPosition="0">
        <references count="12">
          <reference field="0" count="0" selected="0"/>
          <reference field="1" count="0" selected="0"/>
          <reference field="2" count="1" selected="0">
            <x v="0"/>
          </reference>
          <reference field="3" count="1" selected="0">
            <x v="4"/>
          </reference>
          <reference field="4" count="1" selected="0">
            <x v="1"/>
          </reference>
          <reference field="5" count="1" selected="0">
            <x v="17"/>
          </reference>
          <reference field="6" count="1" selected="0">
            <x v="0"/>
          </reference>
          <reference field="7" count="1" selected="0">
            <x v="8"/>
          </reference>
          <reference field="8" count="1" selected="0">
            <x v="11"/>
          </reference>
          <reference field="9" count="1" selected="0">
            <x v="11"/>
          </reference>
          <reference field="12" count="1" selected="0">
            <x v="6"/>
          </reference>
          <reference field="13" count="1">
            <x v="29"/>
          </reference>
        </references>
      </pivotArea>
    </format>
    <format dxfId="129">
      <pivotArea dataOnly="0" labelOnly="1" outline="0" fieldPosition="0">
        <references count="12">
          <reference field="0" count="0" selected="0"/>
          <reference field="1" count="0" selected="0"/>
          <reference field="2" count="1" selected="0">
            <x v="1"/>
          </reference>
          <reference field="3" count="1" selected="0">
            <x v="2"/>
          </reference>
          <reference field="4" count="1" selected="0">
            <x v="24"/>
          </reference>
          <reference field="5" count="1" selected="0">
            <x v="16"/>
          </reference>
          <reference field="6" count="1" selected="0">
            <x v="1"/>
          </reference>
          <reference field="7" count="1" selected="0">
            <x v="1"/>
          </reference>
          <reference field="8" count="1" selected="0">
            <x v="8"/>
          </reference>
          <reference field="9" count="1" selected="0">
            <x v="6"/>
          </reference>
          <reference field="12" count="1" selected="0">
            <x v="1"/>
          </reference>
          <reference field="13" count="1">
            <x v="24"/>
          </reference>
        </references>
      </pivotArea>
    </format>
    <format dxfId="128">
      <pivotArea dataOnly="0" labelOnly="1" outline="0" fieldPosition="0">
        <references count="12">
          <reference field="0" count="0" selected="0"/>
          <reference field="1" count="0" selected="0"/>
          <reference field="2" count="1" selected="0">
            <x v="2"/>
          </reference>
          <reference field="3" count="1" selected="0">
            <x v="2"/>
          </reference>
          <reference field="4" count="1" selected="0">
            <x v="9"/>
          </reference>
          <reference field="5" count="1" selected="0">
            <x v="21"/>
          </reference>
          <reference field="6" count="1" selected="0">
            <x v="2"/>
          </reference>
          <reference field="7" count="1" selected="0">
            <x v="0"/>
          </reference>
          <reference field="8" count="1" selected="0">
            <x v="1"/>
          </reference>
          <reference field="9" count="1" selected="0">
            <x v="3"/>
          </reference>
          <reference field="12" count="1" selected="0">
            <x v="1"/>
          </reference>
          <reference field="13" count="1">
            <x v="24"/>
          </reference>
        </references>
      </pivotArea>
    </format>
    <format dxfId="127">
      <pivotArea dataOnly="0" labelOnly="1" outline="0" fieldPosition="0">
        <references count="12">
          <reference field="0" count="0" selected="0"/>
          <reference field="1" count="0" selected="0"/>
          <reference field="2" count="1" selected="0">
            <x v="3"/>
          </reference>
          <reference field="3" count="1" selected="0">
            <x v="2"/>
          </reference>
          <reference field="4" count="1" selected="0">
            <x v="8"/>
          </reference>
          <reference field="5" count="1" selected="0">
            <x v="18"/>
          </reference>
          <reference field="6" count="1" selected="0">
            <x v="3"/>
          </reference>
          <reference field="7" count="1" selected="0">
            <x v="3"/>
          </reference>
          <reference field="8" count="1" selected="0">
            <x v="7"/>
          </reference>
          <reference field="9" count="1" selected="0">
            <x v="6"/>
          </reference>
          <reference field="12" count="1" selected="0">
            <x v="6"/>
          </reference>
          <reference field="13" count="1">
            <x v="28"/>
          </reference>
        </references>
      </pivotArea>
    </format>
    <format dxfId="126">
      <pivotArea dataOnly="0" labelOnly="1" outline="0" fieldPosition="0">
        <references count="12">
          <reference field="0" count="0" selected="0"/>
          <reference field="1" count="0" selected="0"/>
          <reference field="2" count="1" selected="0">
            <x v="4"/>
          </reference>
          <reference field="3" count="1" selected="0">
            <x v="2"/>
          </reference>
          <reference field="4" count="1" selected="0">
            <x v="12"/>
          </reference>
          <reference field="5" count="1" selected="0">
            <x v="8"/>
          </reference>
          <reference field="6" count="1" selected="0">
            <x v="4"/>
          </reference>
          <reference field="7" count="1" selected="0">
            <x v="2"/>
          </reference>
          <reference field="8" count="1" selected="0">
            <x v="6"/>
          </reference>
          <reference field="9" count="1" selected="0">
            <x v="5"/>
          </reference>
          <reference field="12" count="1" selected="0">
            <x v="1"/>
          </reference>
          <reference field="13" count="1">
            <x v="23"/>
          </reference>
        </references>
      </pivotArea>
    </format>
    <format dxfId="125">
      <pivotArea dataOnly="0" labelOnly="1" outline="0" fieldPosition="0">
        <references count="12">
          <reference field="0" count="0" selected="0"/>
          <reference field="1" count="0" selected="0"/>
          <reference field="2" count="1" selected="0">
            <x v="5"/>
          </reference>
          <reference field="3" count="1" selected="0">
            <x v="0"/>
          </reference>
          <reference field="4" count="1" selected="0">
            <x v="15"/>
          </reference>
          <reference field="5" count="1" selected="0">
            <x v="1"/>
          </reference>
          <reference field="6" count="1" selected="0">
            <x v="5"/>
          </reference>
          <reference field="7" count="1" selected="0">
            <x v="10"/>
          </reference>
          <reference field="8" count="1" selected="0">
            <x v="4"/>
          </reference>
          <reference field="9" count="1" selected="0">
            <x v="2"/>
          </reference>
          <reference field="12" count="1" selected="0">
            <x v="6"/>
          </reference>
          <reference field="13" count="1">
            <x v="27"/>
          </reference>
        </references>
      </pivotArea>
    </format>
    <format dxfId="124">
      <pivotArea dataOnly="0" labelOnly="1" outline="0" fieldPosition="0">
        <references count="12">
          <reference field="0" count="0" selected="0"/>
          <reference field="1" count="0" selected="0"/>
          <reference field="2" count="1" selected="0">
            <x v="6"/>
          </reference>
          <reference field="3" count="1" selected="0">
            <x v="4"/>
          </reference>
          <reference field="4" count="1" selected="0">
            <x v="22"/>
          </reference>
          <reference field="5" count="1" selected="0">
            <x v="2"/>
          </reference>
          <reference field="6" count="1" selected="0">
            <x v="6"/>
          </reference>
          <reference field="7" count="1" selected="0">
            <x v="6"/>
          </reference>
          <reference field="8" count="1" selected="0">
            <x v="5"/>
          </reference>
          <reference field="9" count="1" selected="0">
            <x v="2"/>
          </reference>
          <reference field="12" count="1" selected="0">
            <x v="5"/>
          </reference>
          <reference field="13" count="1">
            <x v="26"/>
          </reference>
        </references>
      </pivotArea>
    </format>
    <format dxfId="123">
      <pivotArea dataOnly="0" labelOnly="1" outline="0" fieldPosition="0">
        <references count="12">
          <reference field="0" count="0" selected="0"/>
          <reference field="1" count="0" selected="0"/>
          <reference field="2" count="1" selected="0">
            <x v="7"/>
          </reference>
          <reference field="3" count="1" selected="0">
            <x v="2"/>
          </reference>
          <reference field="4" count="1" selected="0">
            <x v="10"/>
          </reference>
          <reference field="5" count="1" selected="0">
            <x v="11"/>
          </reference>
          <reference field="6" count="1" selected="0">
            <x v="7"/>
          </reference>
          <reference field="7" count="1" selected="0">
            <x v="5"/>
          </reference>
          <reference field="8" count="1" selected="0">
            <x v="3"/>
          </reference>
          <reference field="9" count="1" selected="0">
            <x v="4"/>
          </reference>
          <reference field="12" count="1" selected="0">
            <x v="1"/>
          </reference>
          <reference field="13" count="1">
            <x v="22"/>
          </reference>
        </references>
      </pivotArea>
    </format>
    <format dxfId="122">
      <pivotArea dataOnly="0" labelOnly="1" outline="0" fieldPosition="0">
        <references count="12">
          <reference field="0" count="0" selected="0"/>
          <reference field="1" count="0" selected="0"/>
          <reference field="2" count="1" selected="0">
            <x v="8"/>
          </reference>
          <reference field="3" count="1" selected="0">
            <x v="2"/>
          </reference>
          <reference field="4" count="1" selected="0">
            <x v="7"/>
          </reference>
          <reference field="5" count="1" selected="0">
            <x v="22"/>
          </reference>
          <reference field="6" count="1" selected="0">
            <x v="9"/>
          </reference>
          <reference field="7" count="1" selected="0">
            <x v="9"/>
          </reference>
          <reference field="8" count="1" selected="0">
            <x v="9"/>
          </reference>
          <reference field="9" count="1" selected="0">
            <x v="7"/>
          </reference>
          <reference field="12" count="1" selected="0">
            <x v="3"/>
          </reference>
          <reference field="13" count="1">
            <x v="25"/>
          </reference>
        </references>
      </pivotArea>
    </format>
    <format dxfId="121">
      <pivotArea dataOnly="0" labelOnly="1" outline="0" fieldPosition="0">
        <references count="12">
          <reference field="0" count="0" selected="0"/>
          <reference field="1" count="0" selected="0"/>
          <reference field="2" count="1" selected="0">
            <x v="9"/>
          </reference>
          <reference field="3" count="1" selected="0">
            <x v="2"/>
          </reference>
          <reference field="4" count="1" selected="0">
            <x v="26"/>
          </reference>
          <reference field="5" count="1" selected="0">
            <x v="9"/>
          </reference>
          <reference field="6" count="1" selected="0">
            <x v="8"/>
          </reference>
          <reference field="7" count="1" selected="0">
            <x v="4"/>
          </reference>
          <reference field="8" count="1" selected="0">
            <x v="0"/>
          </reference>
          <reference field="9" count="1" selected="0">
            <x v="0"/>
          </reference>
          <reference field="12" count="1" selected="0">
            <x v="5"/>
          </reference>
          <reference field="13" count="1">
            <x v="21"/>
          </reference>
        </references>
      </pivotArea>
    </format>
    <format dxfId="120">
      <pivotArea dataOnly="0" labelOnly="1" outline="0" fieldPosition="0">
        <references count="12">
          <reference field="0" count="0" selected="0"/>
          <reference field="1" count="0" selected="0"/>
          <reference field="2" count="1" selected="0">
            <x v="11"/>
          </reference>
          <reference field="3" count="1" selected="0">
            <x v="3"/>
          </reference>
          <reference field="4" count="1" selected="0">
            <x v="16"/>
          </reference>
          <reference field="5" count="1" selected="0">
            <x v="0"/>
          </reference>
          <reference field="6" count="1" selected="0">
            <x v="11"/>
          </reference>
          <reference field="7" count="1" selected="0">
            <x v="11"/>
          </reference>
          <reference field="8" count="1" selected="0">
            <x v="10"/>
          </reference>
          <reference field="9" count="1" selected="0">
            <x v="8"/>
          </reference>
          <reference field="12" count="1" selected="0">
            <x v="3"/>
          </reference>
          <reference field="13" count="1">
            <x v="20"/>
          </reference>
        </references>
      </pivotArea>
    </format>
    <format dxfId="119">
      <pivotArea dataOnly="0" labelOnly="1" outline="0" fieldPosition="0">
        <references count="12">
          <reference field="0" count="0" selected="0"/>
          <reference field="1" count="0" selected="0"/>
          <reference field="2" count="1" selected="0">
            <x v="12"/>
          </reference>
          <reference field="3" count="1" selected="0">
            <x v="2"/>
          </reference>
          <reference field="4" count="1" selected="0">
            <x v="20"/>
          </reference>
          <reference field="5" count="1" selected="0">
            <x v="20"/>
          </reference>
          <reference field="6" count="1" selected="0">
            <x v="12"/>
          </reference>
          <reference field="7" count="1" selected="0">
            <x v="13"/>
          </reference>
          <reference field="8" count="1" selected="0">
            <x v="13"/>
          </reference>
          <reference field="9" count="1" selected="0">
            <x v="9"/>
          </reference>
          <reference field="12" count="1" selected="0">
            <x v="5"/>
          </reference>
          <reference field="13" count="1">
            <x v="19"/>
          </reference>
        </references>
      </pivotArea>
    </format>
    <format dxfId="118">
      <pivotArea dataOnly="0" labelOnly="1" outline="0" fieldPosition="0">
        <references count="12">
          <reference field="0" count="0" selected="0"/>
          <reference field="1" count="0" selected="0"/>
          <reference field="2" count="1" selected="0">
            <x v="13"/>
          </reference>
          <reference field="3" count="1" selected="0">
            <x v="0"/>
          </reference>
          <reference field="4" count="1" selected="0">
            <x v="1"/>
          </reference>
          <reference field="5" count="1" selected="0">
            <x v="17"/>
          </reference>
          <reference field="6" count="1" selected="0">
            <x v="13"/>
          </reference>
          <reference field="7" count="1" selected="0">
            <x v="12"/>
          </reference>
          <reference field="8" count="1" selected="0">
            <x v="12"/>
          </reference>
          <reference field="9" count="1" selected="0">
            <x v="11"/>
          </reference>
          <reference field="12" count="1" selected="0">
            <x v="1"/>
          </reference>
          <reference field="13" count="1">
            <x v="18"/>
          </reference>
        </references>
      </pivotArea>
    </format>
    <format dxfId="117">
      <pivotArea dataOnly="0" labelOnly="1" outline="0" fieldPosition="0">
        <references count="12">
          <reference field="0" count="0" selected="0"/>
          <reference field="1" count="0" selected="0"/>
          <reference field="2" count="1" selected="0">
            <x v="14"/>
          </reference>
          <reference field="3" count="1" selected="0">
            <x v="2"/>
          </reference>
          <reference field="4" count="1" selected="0">
            <x v="21"/>
          </reference>
          <reference field="5" count="1" selected="0">
            <x v="25"/>
          </reference>
          <reference field="6" count="1" selected="0">
            <x v="14"/>
          </reference>
          <reference field="7" count="1" selected="0">
            <x v="15"/>
          </reference>
          <reference field="8" count="1" selected="0">
            <x v="15"/>
          </reference>
          <reference field="9" count="1" selected="0">
            <x v="6"/>
          </reference>
          <reference field="12" count="1" selected="0">
            <x v="2"/>
          </reference>
          <reference field="13" count="1">
            <x v="16"/>
          </reference>
        </references>
      </pivotArea>
    </format>
    <format dxfId="116">
      <pivotArea dataOnly="0" labelOnly="1" outline="0" fieldPosition="0">
        <references count="12">
          <reference field="0" count="0" selected="0"/>
          <reference field="1" count="0" selected="0"/>
          <reference field="2" count="1" selected="0">
            <x v="15"/>
          </reference>
          <reference field="3" count="1" selected="0">
            <x v="2"/>
          </reference>
          <reference field="4" count="1" selected="0">
            <x v="17"/>
          </reference>
          <reference field="5" count="1" selected="0">
            <x v="5"/>
          </reference>
          <reference field="6" count="1" selected="0">
            <x v="15"/>
          </reference>
          <reference field="7" count="1" selected="0">
            <x v="14"/>
          </reference>
          <reference field="8" count="1" selected="0">
            <x v="14"/>
          </reference>
          <reference field="9" count="1" selected="0">
            <x v="9"/>
          </reference>
          <reference field="12" count="1" selected="0">
            <x v="1"/>
          </reference>
          <reference field="13" count="1">
            <x v="15"/>
          </reference>
        </references>
      </pivotArea>
    </format>
    <format dxfId="115">
      <pivotArea dataOnly="0" labelOnly="1" outline="0" fieldPosition="0">
        <references count="12">
          <reference field="0" count="0" selected="0"/>
          <reference field="1" count="0" selected="0"/>
          <reference field="2" count="1" selected="0">
            <x v="16"/>
          </reference>
          <reference field="3" count="1" selected="0">
            <x v="2"/>
          </reference>
          <reference field="4" count="1" selected="0">
            <x v="13"/>
          </reference>
          <reference field="5" count="1" selected="0">
            <x v="17"/>
          </reference>
          <reference field="6" count="1" selected="0">
            <x v="16"/>
          </reference>
          <reference field="7" count="1" selected="0">
            <x v="16"/>
          </reference>
          <reference field="8" count="1" selected="0">
            <x v="16"/>
          </reference>
          <reference field="9" count="1" selected="0">
            <x v="6"/>
          </reference>
          <reference field="12" count="1" selected="0">
            <x v="1"/>
          </reference>
          <reference field="13" count="1">
            <x v="12"/>
          </reference>
        </references>
      </pivotArea>
    </format>
    <format dxfId="114">
      <pivotArea dataOnly="0" labelOnly="1" outline="0" fieldPosition="0">
        <references count="12">
          <reference field="0" count="0" selected="0"/>
          <reference field="1" count="0" selected="0"/>
          <reference field="2" count="1" selected="0">
            <x v="17"/>
          </reference>
          <reference field="3" count="1" selected="0">
            <x v="2"/>
          </reference>
          <reference field="4" count="1" selected="0">
            <x v="3"/>
          </reference>
          <reference field="5" count="1" selected="0">
            <x v="14"/>
          </reference>
          <reference field="6" count="1" selected="0">
            <x v="17"/>
          </reference>
          <reference field="7" count="1" selected="0">
            <x v="17"/>
          </reference>
          <reference field="8" count="1" selected="0">
            <x v="20"/>
          </reference>
          <reference field="9" count="1" selected="0">
            <x v="8"/>
          </reference>
          <reference field="12" count="1" selected="0">
            <x v="1"/>
          </reference>
          <reference field="13" count="1">
            <x v="7"/>
          </reference>
        </references>
      </pivotArea>
    </format>
    <format dxfId="113">
      <pivotArea dataOnly="0" labelOnly="1" outline="0" fieldPosition="0">
        <references count="12">
          <reference field="0" count="0" selected="0"/>
          <reference field="1" count="0" selected="0"/>
          <reference field="2" count="1" selected="0">
            <x v="18"/>
          </reference>
          <reference field="3" count="1" selected="0">
            <x v="2"/>
          </reference>
          <reference field="4" count="1" selected="0">
            <x v="14"/>
          </reference>
          <reference field="5" count="1" selected="0">
            <x v="7"/>
          </reference>
          <reference field="6" count="1" selected="0">
            <x v="18"/>
          </reference>
          <reference field="7" count="1" selected="0">
            <x v="18"/>
          </reference>
          <reference field="8" count="1" selected="0">
            <x v="19"/>
          </reference>
          <reference field="9" count="1" selected="0">
            <x v="8"/>
          </reference>
          <reference field="12" count="1" selected="0">
            <x v="6"/>
          </reference>
          <reference field="13" count="1">
            <x v="17"/>
          </reference>
        </references>
      </pivotArea>
    </format>
    <format dxfId="112">
      <pivotArea dataOnly="0" labelOnly="1" outline="0" fieldPosition="0">
        <references count="12">
          <reference field="0" count="0" selected="0"/>
          <reference field="1" count="0" selected="0"/>
          <reference field="2" count="1" selected="0">
            <x v="19"/>
          </reference>
          <reference field="3" count="1" selected="0">
            <x v="2"/>
          </reference>
          <reference field="4" count="1" selected="0">
            <x v="25"/>
          </reference>
          <reference field="5" count="1" selected="0">
            <x v="4"/>
          </reference>
          <reference field="6" count="1" selected="0">
            <x v="19"/>
          </reference>
          <reference field="7" count="1" selected="0">
            <x v="22"/>
          </reference>
          <reference field="8" count="1" selected="0">
            <x v="23"/>
          </reference>
          <reference field="9" count="1" selected="0">
            <x v="8"/>
          </reference>
          <reference field="12" count="1" selected="0">
            <x v="3"/>
          </reference>
          <reference field="13" count="1">
            <x v="14"/>
          </reference>
        </references>
      </pivotArea>
    </format>
    <format dxfId="111">
      <pivotArea dataOnly="0" labelOnly="1" outline="0" fieldPosition="0">
        <references count="12">
          <reference field="0" count="0" selected="0"/>
          <reference field="1" count="0" selected="0"/>
          <reference field="2" count="1" selected="0">
            <x v="20"/>
          </reference>
          <reference field="3" count="1" selected="0">
            <x v="1"/>
          </reference>
          <reference field="4" count="1" selected="0">
            <x v="18"/>
          </reference>
          <reference field="5" count="1" selected="0">
            <x v="12"/>
          </reference>
          <reference field="6" count="1" selected="0">
            <x v="20"/>
          </reference>
          <reference field="7" count="1" selected="0">
            <x v="19"/>
          </reference>
          <reference field="8" count="1" selected="0">
            <x v="21"/>
          </reference>
          <reference field="9" count="1" selected="0">
            <x v="8"/>
          </reference>
          <reference field="12" count="1" selected="0">
            <x v="1"/>
          </reference>
          <reference field="13" count="1">
            <x v="10"/>
          </reference>
        </references>
      </pivotArea>
    </format>
    <format dxfId="110">
      <pivotArea dataOnly="0" labelOnly="1" outline="0" fieldPosition="0">
        <references count="12">
          <reference field="0" count="0" selected="0"/>
          <reference field="1" count="0" selected="0"/>
          <reference field="2" count="1" selected="0">
            <x v="21"/>
          </reference>
          <reference field="3" count="1" selected="0">
            <x v="3"/>
          </reference>
          <reference field="4" count="1" selected="0">
            <x v="0"/>
          </reference>
          <reference field="5" count="1" selected="0">
            <x v="13"/>
          </reference>
          <reference field="6" count="1" selected="0">
            <x v="21"/>
          </reference>
          <reference field="7" count="1" selected="0">
            <x v="21"/>
          </reference>
          <reference field="8" count="1" selected="0">
            <x v="26"/>
          </reference>
          <reference field="9" count="1" selected="0">
            <x v="8"/>
          </reference>
          <reference field="12" count="1" selected="0">
            <x v="1"/>
          </reference>
          <reference field="13" count="1">
            <x v="6"/>
          </reference>
        </references>
      </pivotArea>
    </format>
    <format dxfId="109">
      <pivotArea dataOnly="0" labelOnly="1" outline="0" fieldPosition="0">
        <references count="12">
          <reference field="0" count="0" selected="0"/>
          <reference field="1" count="0" selected="0"/>
          <reference field="2" count="1" selected="0">
            <x v="22"/>
          </reference>
          <reference field="3" count="1" selected="0">
            <x v="1"/>
          </reference>
          <reference field="4" count="1" selected="0">
            <x v="24"/>
          </reference>
          <reference field="5" count="1" selected="0">
            <x v="16"/>
          </reference>
          <reference field="6" count="1" selected="0">
            <x v="22"/>
          </reference>
          <reference field="7" count="1" selected="0">
            <x v="20"/>
          </reference>
          <reference field="8" count="1" selected="0">
            <x v="17"/>
          </reference>
          <reference field="9" count="1" selected="0">
            <x v="6"/>
          </reference>
          <reference field="12" count="1" selected="0">
            <x v="1"/>
          </reference>
          <reference field="13" count="1">
            <x v="13"/>
          </reference>
        </references>
      </pivotArea>
    </format>
    <format dxfId="108">
      <pivotArea dataOnly="0" labelOnly="1" outline="0" fieldPosition="0">
        <references count="12">
          <reference field="0" count="0" selected="0"/>
          <reference field="1" count="0" selected="0"/>
          <reference field="2" count="1" selected="0">
            <x v="23"/>
          </reference>
          <reference field="3" count="1" selected="0">
            <x v="2"/>
          </reference>
          <reference field="4" count="1" selected="0">
            <x v="19"/>
          </reference>
          <reference field="5" count="1" selected="0">
            <x v="19"/>
          </reference>
          <reference field="6" count="1" selected="0">
            <x v="23"/>
          </reference>
          <reference field="7" count="1" selected="0">
            <x v="23"/>
          </reference>
          <reference field="8" count="1" selected="0">
            <x v="25"/>
          </reference>
          <reference field="9" count="1" selected="0">
            <x v="8"/>
          </reference>
          <reference field="12" count="1" selected="0">
            <x v="1"/>
          </reference>
          <reference field="13" count="1">
            <x v="13"/>
          </reference>
        </references>
      </pivotArea>
    </format>
    <format dxfId="107">
      <pivotArea dataOnly="0" labelOnly="1" outline="0" fieldPosition="0">
        <references count="12">
          <reference field="0" count="0" selected="0"/>
          <reference field="1" count="0" selected="0"/>
          <reference field="2" count="1" selected="0">
            <x v="24"/>
          </reference>
          <reference field="3" count="1" selected="0">
            <x v="2"/>
          </reference>
          <reference field="4" count="1" selected="0">
            <x v="14"/>
          </reference>
          <reference field="5" count="1" selected="0">
            <x v="7"/>
          </reference>
          <reference field="6" count="1" selected="0">
            <x v="24"/>
          </reference>
          <reference field="7" count="1" selected="0">
            <x v="24"/>
          </reference>
          <reference field="8" count="1" selected="0">
            <x v="28"/>
          </reference>
          <reference field="9" count="1" selected="0">
            <x v="10"/>
          </reference>
          <reference field="12" count="1" selected="0">
            <x v="4"/>
          </reference>
          <reference field="13" count="1">
            <x v="8"/>
          </reference>
        </references>
      </pivotArea>
    </format>
    <format dxfId="106">
      <pivotArea dataOnly="0" labelOnly="1" outline="0" fieldPosition="0">
        <references count="12">
          <reference field="0" count="0" selected="0"/>
          <reference field="1" count="0" selected="0"/>
          <reference field="2" count="1" selected="0">
            <x v="25"/>
          </reference>
          <reference field="3" count="1" selected="0">
            <x v="2"/>
          </reference>
          <reference field="4" count="1" selected="0">
            <x v="11"/>
          </reference>
          <reference field="5" count="1" selected="0">
            <x v="23"/>
          </reference>
          <reference field="6" count="1" selected="0">
            <x v="25"/>
          </reference>
          <reference field="7" count="1" selected="0">
            <x v="25"/>
          </reference>
          <reference field="8" count="1" selected="0">
            <x v="29"/>
          </reference>
          <reference field="9" count="1" selected="0">
            <x v="9"/>
          </reference>
          <reference field="12" count="1" selected="0">
            <x v="1"/>
          </reference>
          <reference field="13" count="1">
            <x v="5"/>
          </reference>
        </references>
      </pivotArea>
    </format>
    <format dxfId="105">
      <pivotArea dataOnly="0" labelOnly="1" outline="0" fieldPosition="0">
        <references count="12">
          <reference field="0" count="0" selected="0"/>
          <reference field="1" count="0" selected="0"/>
          <reference field="2" count="1" selected="0">
            <x v="26"/>
          </reference>
          <reference field="3" count="1" selected="0">
            <x v="2"/>
          </reference>
          <reference field="4" count="1" selected="0">
            <x v="4"/>
          </reference>
          <reference field="5" count="1" selected="0">
            <x v="10"/>
          </reference>
          <reference field="6" count="1" selected="0">
            <x v="27"/>
          </reference>
          <reference field="7" count="1" selected="0">
            <x v="27"/>
          </reference>
          <reference field="8" count="1" selected="0">
            <x v="27"/>
          </reference>
          <reference field="9" count="1" selected="0">
            <x v="8"/>
          </reference>
          <reference field="12" count="1" selected="0">
            <x v="4"/>
          </reference>
          <reference field="13" count="1">
            <x v="9"/>
          </reference>
        </references>
      </pivotArea>
    </format>
    <format dxfId="104">
      <pivotArea dataOnly="0" labelOnly="1" outline="0" fieldPosition="0">
        <references count="12">
          <reference field="0" count="0" selected="0"/>
          <reference field="1" count="0" selected="0"/>
          <reference field="2" count="1" selected="0">
            <x v="27"/>
          </reference>
          <reference field="3" count="1" selected="0">
            <x v="2"/>
          </reference>
          <reference field="4" count="1" selected="0">
            <x v="23"/>
          </reference>
          <reference field="5" count="1" selected="0">
            <x v="6"/>
          </reference>
          <reference field="6" count="1" selected="0">
            <x v="26"/>
          </reference>
          <reference field="7" count="1" selected="0">
            <x v="26"/>
          </reference>
          <reference field="8" count="1" selected="0">
            <x v="30"/>
          </reference>
          <reference field="9" count="1" selected="0">
            <x v="9"/>
          </reference>
          <reference field="12" count="1" selected="0">
            <x v="4"/>
          </reference>
          <reference field="13" count="1">
            <x v="0"/>
          </reference>
        </references>
      </pivotArea>
    </format>
    <format dxfId="103">
      <pivotArea dataOnly="0" labelOnly="1" outline="0" fieldPosition="0">
        <references count="12">
          <reference field="0" count="0" selected="0"/>
          <reference field="1" count="0" selected="0"/>
          <reference field="2" count="1" selected="0">
            <x v="28"/>
          </reference>
          <reference field="3" count="1" selected="0">
            <x v="2"/>
          </reference>
          <reference field="4" count="1" selected="0">
            <x v="5"/>
          </reference>
          <reference field="5" count="1" selected="0">
            <x v="14"/>
          </reference>
          <reference field="6" count="1" selected="0">
            <x v="28"/>
          </reference>
          <reference field="7" count="1" selected="0">
            <x v="29"/>
          </reference>
          <reference field="8" count="1" selected="0">
            <x v="18"/>
          </reference>
          <reference field="9" count="1" selected="0">
            <x v="1"/>
          </reference>
          <reference field="12" count="1" selected="0">
            <x v="1"/>
          </reference>
          <reference field="13" count="1">
            <x v="4"/>
          </reference>
        </references>
      </pivotArea>
    </format>
    <format dxfId="102">
      <pivotArea dataOnly="0" labelOnly="1" outline="0" fieldPosition="0">
        <references count="12">
          <reference field="0" count="0" selected="0"/>
          <reference field="1" count="0" selected="0"/>
          <reference field="2" count="1" selected="0">
            <x v="29"/>
          </reference>
          <reference field="3" count="1" selected="0">
            <x v="2"/>
          </reference>
          <reference field="4" count="1" selected="0">
            <x v="28"/>
          </reference>
          <reference field="5" count="1" selected="0">
            <x v="24"/>
          </reference>
          <reference field="6" count="1" selected="0">
            <x v="29"/>
          </reference>
          <reference field="7" count="1" selected="0">
            <x v="28"/>
          </reference>
          <reference field="8" count="1" selected="0">
            <x v="24"/>
          </reference>
          <reference field="9" count="1" selected="0">
            <x v="6"/>
          </reference>
          <reference field="12" count="1" selected="0">
            <x v="4"/>
          </reference>
          <reference field="13" count="1">
            <x v="11"/>
          </reference>
        </references>
      </pivotArea>
    </format>
    <format dxfId="101">
      <pivotArea dataOnly="0" labelOnly="1" outline="0" fieldPosition="0">
        <references count="12">
          <reference field="0" count="0" selected="0"/>
          <reference field="1" count="0" selected="0"/>
          <reference field="2" count="1" selected="0">
            <x v="30"/>
          </reference>
          <reference field="3" count="1" selected="0">
            <x v="2"/>
          </reference>
          <reference field="4" count="1" selected="0">
            <x v="6"/>
          </reference>
          <reference field="5" count="1" selected="0">
            <x v="15"/>
          </reference>
          <reference field="6" count="1" selected="0">
            <x v="30"/>
          </reference>
          <reference field="7" count="1" selected="0">
            <x v="31"/>
          </reference>
          <reference field="8" count="1" selected="0">
            <x v="31"/>
          </reference>
          <reference field="9" count="1" selected="0">
            <x v="8"/>
          </reference>
          <reference field="12" count="1" selected="0">
            <x v="1"/>
          </reference>
          <reference field="13" count="1">
            <x v="3"/>
          </reference>
        </references>
      </pivotArea>
    </format>
    <format dxfId="100">
      <pivotArea dataOnly="0" labelOnly="1" outline="0" fieldPosition="0">
        <references count="12">
          <reference field="0" count="0" selected="0"/>
          <reference field="1" count="0" selected="0"/>
          <reference field="2" count="1" selected="0">
            <x v="31"/>
          </reference>
          <reference field="3" count="1" selected="0">
            <x v="0"/>
          </reference>
          <reference field="4" count="1" selected="0">
            <x v="2"/>
          </reference>
          <reference field="5" count="1" selected="0">
            <x v="17"/>
          </reference>
          <reference field="6" count="1" selected="0">
            <x v="31"/>
          </reference>
          <reference field="7" count="1" selected="0">
            <x v="30"/>
          </reference>
          <reference field="8" count="1" selected="0">
            <x v="22"/>
          </reference>
          <reference field="9" count="1" selected="0">
            <x v="2"/>
          </reference>
          <reference field="12" count="1" selected="0">
            <x v="1"/>
          </reference>
          <reference field="13" count="1">
            <x v="1"/>
          </reference>
        </references>
      </pivotArea>
    </format>
    <format dxfId="99">
      <pivotArea dataOnly="0" labelOnly="1" outline="0" fieldPosition="0">
        <references count="12">
          <reference field="0" count="0" selected="0"/>
          <reference field="1" count="0" selected="0"/>
          <reference field="2" count="1" selected="0">
            <x v="32"/>
          </reference>
          <reference field="3" count="1" selected="0">
            <x v="2"/>
          </reference>
          <reference field="4" count="1" selected="0">
            <x v="13"/>
          </reference>
          <reference field="5" count="1" selected="0">
            <x v="17"/>
          </reference>
          <reference field="6" count="1" selected="0">
            <x v="32"/>
          </reference>
          <reference field="7" count="1" selected="0">
            <x v="32"/>
          </reference>
          <reference field="8" count="1" selected="0">
            <x v="32"/>
          </reference>
          <reference field="9" count="1" selected="0">
            <x v="6"/>
          </reference>
          <reference field="12" count="1" selected="0">
            <x v="1"/>
          </reference>
          <reference field="13" count="1">
            <x v="2"/>
          </reference>
        </references>
      </pivotArea>
    </format>
    <format dxfId="98">
      <pivotArea dataOnly="0" labelOnly="1" outline="0" fieldPosition="0">
        <references count="7">
          <reference field="0" count="0" selected="0"/>
          <reference field="1" count="0" selected="0"/>
          <reference field="2" count="1" selected="0">
            <x v="0"/>
          </reference>
          <reference field="3" count="1" selected="0">
            <x v="4"/>
          </reference>
          <reference field="4" count="1" selected="0">
            <x v="1"/>
          </reference>
          <reference field="5" count="1" selected="0">
            <x v="17"/>
          </reference>
          <reference field="6" count="1">
            <x v="0"/>
          </reference>
        </references>
      </pivotArea>
    </format>
    <format dxfId="97">
      <pivotArea dataOnly="0" labelOnly="1" outline="0" fieldPosition="0">
        <references count="7">
          <reference field="0" count="0" selected="0"/>
          <reference field="1" count="0" selected="0"/>
          <reference field="2" count="1" selected="0">
            <x v="1"/>
          </reference>
          <reference field="3" count="1" selected="0">
            <x v="2"/>
          </reference>
          <reference field="4" count="1" selected="0">
            <x v="24"/>
          </reference>
          <reference field="5" count="1" selected="0">
            <x v="16"/>
          </reference>
          <reference field="6" count="1">
            <x v="1"/>
          </reference>
        </references>
      </pivotArea>
    </format>
    <format dxfId="96">
      <pivotArea dataOnly="0" labelOnly="1" outline="0" fieldPosition="0">
        <references count="7">
          <reference field="0" count="0" selected="0"/>
          <reference field="1" count="0" selected="0"/>
          <reference field="2" count="1" selected="0">
            <x v="2"/>
          </reference>
          <reference field="3" count="1" selected="0">
            <x v="2"/>
          </reference>
          <reference field="4" count="1" selected="0">
            <x v="23"/>
          </reference>
          <reference field="5" count="1" selected="0">
            <x v="6"/>
          </reference>
          <reference field="6" count="1">
            <x v="2"/>
          </reference>
        </references>
      </pivotArea>
    </format>
    <format dxfId="95">
      <pivotArea dataOnly="0" labelOnly="1" outline="0" fieldPosition="0">
        <references count="7">
          <reference field="0" count="0" selected="0"/>
          <reference field="1" count="0" selected="0"/>
          <reference field="2" count="1" selected="0">
            <x v="3"/>
          </reference>
          <reference field="3" count="1" selected="0">
            <x v="2"/>
          </reference>
          <reference field="4" count="1" selected="0">
            <x v="17"/>
          </reference>
          <reference field="5" count="1" selected="0">
            <x v="5"/>
          </reference>
          <reference field="6" count="1">
            <x v="3"/>
          </reference>
        </references>
      </pivotArea>
    </format>
    <format dxfId="94">
      <pivotArea dataOnly="0" labelOnly="1" outline="0" fieldPosition="0">
        <references count="7">
          <reference field="0" count="0" selected="0"/>
          <reference field="1" count="0" selected="0"/>
          <reference field="2" count="1" selected="0">
            <x v="4"/>
          </reference>
          <reference field="3" count="1" selected="0">
            <x v="2"/>
          </reference>
          <reference field="4" count="1" selected="0">
            <x v="29"/>
          </reference>
          <reference field="5" count="1" selected="0">
            <x v="10"/>
          </reference>
          <reference field="6" count="1">
            <x v="4"/>
          </reference>
        </references>
      </pivotArea>
    </format>
    <format dxfId="93">
      <pivotArea dataOnly="0" labelOnly="1" outline="0" fieldPosition="0">
        <references count="7">
          <reference field="0" count="0" selected="0"/>
          <reference field="1" count="0" selected="0"/>
          <reference field="2" count="1" selected="0">
            <x v="5"/>
          </reference>
          <reference field="3" count="1" selected="0">
            <x v="0"/>
          </reference>
          <reference field="4" count="1" selected="0">
            <x v="30"/>
          </reference>
          <reference field="5" count="1" selected="0">
            <x v="12"/>
          </reference>
          <reference field="6" count="1">
            <x v="5"/>
          </reference>
        </references>
      </pivotArea>
    </format>
    <format dxfId="92">
      <pivotArea dataOnly="0" labelOnly="1" outline="0" fieldPosition="0">
        <references count="7">
          <reference field="0" count="0" selected="0"/>
          <reference field="1" count="0" selected="0"/>
          <reference field="2" count="1" selected="0">
            <x v="6"/>
          </reference>
          <reference field="3" count="1" selected="0">
            <x v="4"/>
          </reference>
          <reference field="4" count="1" selected="0">
            <x v="31"/>
          </reference>
          <reference field="5" count="1" selected="0">
            <x v="19"/>
          </reference>
          <reference field="6" count="1">
            <x v="6"/>
          </reference>
        </references>
      </pivotArea>
    </format>
    <format dxfId="91">
      <pivotArea dataOnly="0" labelOnly="1" outline="0" fieldPosition="0">
        <references count="7">
          <reference field="0" count="0" selected="0"/>
          <reference field="1" count="0" selected="0"/>
          <reference field="2" count="1" selected="0">
            <x v="7"/>
          </reference>
          <reference field="3" count="1" selected="0">
            <x v="2"/>
          </reference>
          <reference field="4" count="1" selected="0">
            <x v="14"/>
          </reference>
          <reference field="5" count="1" selected="0">
            <x v="7"/>
          </reference>
          <reference field="6" count="1">
            <x v="7"/>
          </reference>
        </references>
      </pivotArea>
    </format>
    <format dxfId="90">
      <pivotArea dataOnly="0" labelOnly="1" outline="0" fieldPosition="0">
        <references count="7">
          <reference field="0" count="0" selected="0"/>
          <reference field="1" count="0" selected="0"/>
          <reference field="2" count="1" selected="0">
            <x v="8"/>
          </reference>
          <reference field="3" count="1" selected="0">
            <x v="2"/>
          </reference>
          <reference field="4" count="1" selected="0">
            <x v="25"/>
          </reference>
          <reference field="5" count="1" selected="0">
            <x v="4"/>
          </reference>
          <reference field="6" count="1">
            <x v="9"/>
          </reference>
        </references>
      </pivotArea>
    </format>
    <format dxfId="89">
      <pivotArea dataOnly="0" labelOnly="1" outline="0" fieldPosition="0">
        <references count="7">
          <reference field="0" count="0" selected="0"/>
          <reference field="1" count="0" selected="0"/>
          <reference field="2" count="1" selected="0">
            <x v="9"/>
          </reference>
          <reference field="3" count="1" selected="0">
            <x v="2"/>
          </reference>
          <reference field="4" count="1" selected="0">
            <x v="32"/>
          </reference>
          <reference field="5" count="1" selected="0">
            <x v="23"/>
          </reference>
          <reference field="6" count="1">
            <x v="8"/>
          </reference>
        </references>
      </pivotArea>
    </format>
    <format dxfId="88">
      <pivotArea dataOnly="0" labelOnly="1" outline="0" fieldPosition="0">
        <references count="7">
          <reference field="0" count="0" selected="0"/>
          <reference field="1" count="0" selected="0"/>
          <reference field="2" count="1" selected="0">
            <x v="10"/>
          </reference>
          <reference field="3" count="1" selected="0">
            <x v="0"/>
          </reference>
          <reference field="4" count="1" selected="0">
            <x v="33"/>
          </reference>
          <reference field="5" count="1" selected="0">
            <x v="26"/>
          </reference>
          <reference field="6" count="1">
            <x v="10"/>
          </reference>
        </references>
      </pivotArea>
    </format>
    <format dxfId="87">
      <pivotArea dataOnly="0" labelOnly="1" outline="0" fieldPosition="0">
        <references count="7">
          <reference field="0" count="0" selected="0"/>
          <reference field="1" count="0" selected="0"/>
          <reference field="2" count="1" selected="0">
            <x v="11"/>
          </reference>
          <reference field="3" count="1" selected="0">
            <x v="3"/>
          </reference>
          <reference field="4" count="1" selected="0">
            <x v="34"/>
          </reference>
          <reference field="5" count="1" selected="0">
            <x v="13"/>
          </reference>
          <reference field="6" count="1">
            <x v="11"/>
          </reference>
        </references>
      </pivotArea>
    </format>
    <format dxfId="86">
      <pivotArea dataOnly="0" labelOnly="1" outline="0" fieldPosition="0">
        <references count="7">
          <reference field="0" count="0" selected="0"/>
          <reference field="1" count="0" selected="0"/>
          <reference field="2" count="1" selected="0">
            <x v="12"/>
          </reference>
          <reference field="3" count="1" selected="0">
            <x v="2"/>
          </reference>
          <reference field="4" count="1" selected="0">
            <x v="20"/>
          </reference>
          <reference field="5" count="1" selected="0">
            <x v="20"/>
          </reference>
          <reference field="6" count="1">
            <x v="12"/>
          </reference>
        </references>
      </pivotArea>
    </format>
    <format dxfId="85">
      <pivotArea dataOnly="0" labelOnly="1" outline="0" fieldPosition="0">
        <references count="7">
          <reference field="0" count="0" selected="0"/>
          <reference field="1" count="0" selected="0"/>
          <reference field="2" count="1" selected="0">
            <x v="13"/>
          </reference>
          <reference field="3" count="1" selected="0">
            <x v="0"/>
          </reference>
          <reference field="4" count="1" selected="0">
            <x v="1"/>
          </reference>
          <reference field="5" count="1" selected="0">
            <x v="17"/>
          </reference>
          <reference field="6" count="1">
            <x v="13"/>
          </reference>
        </references>
      </pivotArea>
    </format>
    <format dxfId="84">
      <pivotArea dataOnly="0" labelOnly="1" outline="0" fieldPosition="0">
        <references count="7">
          <reference field="0" count="0" selected="0"/>
          <reference field="1" count="0" selected="0"/>
          <reference field="2" count="1" selected="0">
            <x v="14"/>
          </reference>
          <reference field="3" count="1" selected="0">
            <x v="2"/>
          </reference>
          <reference field="4" count="1" selected="0">
            <x v="21"/>
          </reference>
          <reference field="5" count="1" selected="0">
            <x v="25"/>
          </reference>
          <reference field="6" count="1">
            <x v="14"/>
          </reference>
        </references>
      </pivotArea>
    </format>
    <format dxfId="83">
      <pivotArea dataOnly="0" labelOnly="1" outline="0" fieldPosition="0">
        <references count="7">
          <reference field="0" count="0" selected="0"/>
          <reference field="1" count="0" selected="0"/>
          <reference field="2" count="1" selected="0">
            <x v="15"/>
          </reference>
          <reference field="3" count="1" selected="0">
            <x v="2"/>
          </reference>
          <reference field="4" count="1" selected="0">
            <x v="17"/>
          </reference>
          <reference field="5" count="1" selected="0">
            <x v="5"/>
          </reference>
          <reference field="6" count="1">
            <x v="15"/>
          </reference>
        </references>
      </pivotArea>
    </format>
    <format dxfId="82">
      <pivotArea dataOnly="0" labelOnly="1" outline="0" fieldPosition="0">
        <references count="7">
          <reference field="0" count="0" selected="0"/>
          <reference field="1" count="0" selected="0"/>
          <reference field="2" count="1" selected="0">
            <x v="16"/>
          </reference>
          <reference field="3" count="1" selected="0">
            <x v="2"/>
          </reference>
          <reference field="4" count="1" selected="0">
            <x v="13"/>
          </reference>
          <reference field="5" count="1" selected="0">
            <x v="17"/>
          </reference>
          <reference field="6" count="1">
            <x v="16"/>
          </reference>
        </references>
      </pivotArea>
    </format>
    <format dxfId="81">
      <pivotArea dataOnly="0" labelOnly="1" outline="0" fieldPosition="0">
        <references count="7">
          <reference field="0" count="0" selected="0"/>
          <reference field="1" count="0" selected="0"/>
          <reference field="2" count="1" selected="0">
            <x v="17"/>
          </reference>
          <reference field="3" count="1" selected="0">
            <x v="2"/>
          </reference>
          <reference field="4" count="1" selected="0">
            <x v="3"/>
          </reference>
          <reference field="5" count="1" selected="0">
            <x v="14"/>
          </reference>
          <reference field="6" count="1">
            <x v="17"/>
          </reference>
        </references>
      </pivotArea>
    </format>
    <format dxfId="80">
      <pivotArea dataOnly="0" labelOnly="1" outline="0" fieldPosition="0">
        <references count="7">
          <reference field="0" count="0" selected="0"/>
          <reference field="1" count="0" selected="0"/>
          <reference field="2" count="1" selected="0">
            <x v="18"/>
          </reference>
          <reference field="3" count="1" selected="0">
            <x v="2"/>
          </reference>
          <reference field="4" count="1" selected="0">
            <x v="14"/>
          </reference>
          <reference field="5" count="1" selected="0">
            <x v="7"/>
          </reference>
          <reference field="6" count="1">
            <x v="18"/>
          </reference>
        </references>
      </pivotArea>
    </format>
    <format dxfId="79">
      <pivotArea dataOnly="0" labelOnly="1" outline="0" fieldPosition="0">
        <references count="7">
          <reference field="0" count="0" selected="0"/>
          <reference field="1" count="0" selected="0"/>
          <reference field="2" count="1" selected="0">
            <x v="19"/>
          </reference>
          <reference field="3" count="1" selected="0">
            <x v="2"/>
          </reference>
          <reference field="4" count="1" selected="0">
            <x v="25"/>
          </reference>
          <reference field="5" count="1" selected="0">
            <x v="4"/>
          </reference>
          <reference field="6" count="1">
            <x v="19"/>
          </reference>
        </references>
      </pivotArea>
    </format>
    <format dxfId="78">
      <pivotArea dataOnly="0" labelOnly="1" outline="0" fieldPosition="0">
        <references count="7">
          <reference field="0" count="0" selected="0"/>
          <reference field="1" count="0" selected="0"/>
          <reference field="2" count="1" selected="0">
            <x v="20"/>
          </reference>
          <reference field="3" count="1" selected="0">
            <x v="1"/>
          </reference>
          <reference field="4" count="1" selected="0">
            <x v="18"/>
          </reference>
          <reference field="5" count="1" selected="0">
            <x v="12"/>
          </reference>
          <reference field="6" count="1">
            <x v="20"/>
          </reference>
        </references>
      </pivotArea>
    </format>
    <format dxfId="77">
      <pivotArea dataOnly="0" labelOnly="1" outline="0" fieldPosition="0">
        <references count="7">
          <reference field="0" count="0" selected="0"/>
          <reference field="1" count="0" selected="0"/>
          <reference field="2" count="1" selected="0">
            <x v="21"/>
          </reference>
          <reference field="3" count="1" selected="0">
            <x v="3"/>
          </reference>
          <reference field="4" count="1" selected="0">
            <x v="0"/>
          </reference>
          <reference field="5" count="1" selected="0">
            <x v="13"/>
          </reference>
          <reference field="6" count="1">
            <x v="21"/>
          </reference>
        </references>
      </pivotArea>
    </format>
    <format dxfId="76">
      <pivotArea dataOnly="0" labelOnly="1" outline="0" fieldPosition="0">
        <references count="7">
          <reference field="0" count="0" selected="0"/>
          <reference field="1" count="0" selected="0"/>
          <reference field="2" count="1" selected="0">
            <x v="22"/>
          </reference>
          <reference field="3" count="1" selected="0">
            <x v="1"/>
          </reference>
          <reference field="4" count="1" selected="0">
            <x v="24"/>
          </reference>
          <reference field="5" count="1" selected="0">
            <x v="16"/>
          </reference>
          <reference field="6" count="1">
            <x v="22"/>
          </reference>
        </references>
      </pivotArea>
    </format>
    <format dxfId="75">
      <pivotArea dataOnly="0" labelOnly="1" outline="0" fieldPosition="0">
        <references count="7">
          <reference field="0" count="0" selected="0"/>
          <reference field="1" count="0" selected="0"/>
          <reference field="2" count="1" selected="0">
            <x v="23"/>
          </reference>
          <reference field="3" count="1" selected="0">
            <x v="2"/>
          </reference>
          <reference field="4" count="1" selected="0">
            <x v="19"/>
          </reference>
          <reference field="5" count="1" selected="0">
            <x v="19"/>
          </reference>
          <reference field="6" count="1">
            <x v="23"/>
          </reference>
        </references>
      </pivotArea>
    </format>
    <format dxfId="74">
      <pivotArea dataOnly="0" labelOnly="1" outline="0" fieldPosition="0">
        <references count="7">
          <reference field="0" count="0" selected="0"/>
          <reference field="1" count="0" selected="0"/>
          <reference field="2" count="1" selected="0">
            <x v="24"/>
          </reference>
          <reference field="3" count="1" selected="0">
            <x v="2"/>
          </reference>
          <reference field="4" count="1" selected="0">
            <x v="14"/>
          </reference>
          <reference field="5" count="1" selected="0">
            <x v="7"/>
          </reference>
          <reference field="6" count="1">
            <x v="24"/>
          </reference>
        </references>
      </pivotArea>
    </format>
    <format dxfId="73">
      <pivotArea dataOnly="0" labelOnly="1" outline="0" fieldPosition="0">
        <references count="7">
          <reference field="0" count="0" selected="0"/>
          <reference field="1" count="0" selected="0"/>
          <reference field="2" count="1" selected="0">
            <x v="25"/>
          </reference>
          <reference field="3" count="1" selected="0">
            <x v="2"/>
          </reference>
          <reference field="4" count="1" selected="0">
            <x v="11"/>
          </reference>
          <reference field="5" count="1" selected="0">
            <x v="23"/>
          </reference>
          <reference field="6" count="1">
            <x v="25"/>
          </reference>
        </references>
      </pivotArea>
    </format>
    <format dxfId="72">
      <pivotArea dataOnly="0" labelOnly="1" outline="0" fieldPosition="0">
        <references count="7">
          <reference field="0" count="0" selected="0"/>
          <reference field="1" count="0" selected="0"/>
          <reference field="2" count="1" selected="0">
            <x v="26"/>
          </reference>
          <reference field="3" count="1" selected="0">
            <x v="2"/>
          </reference>
          <reference field="4" count="1" selected="0">
            <x v="4"/>
          </reference>
          <reference field="5" count="1" selected="0">
            <x v="10"/>
          </reference>
          <reference field="6" count="1">
            <x v="27"/>
          </reference>
        </references>
      </pivotArea>
    </format>
    <format dxfId="71">
      <pivotArea dataOnly="0" labelOnly="1" outline="0" fieldPosition="0">
        <references count="7">
          <reference field="0" count="0" selected="0"/>
          <reference field="1" count="0" selected="0"/>
          <reference field="2" count="1" selected="0">
            <x v="27"/>
          </reference>
          <reference field="3" count="1" selected="0">
            <x v="2"/>
          </reference>
          <reference field="4" count="1" selected="0">
            <x v="23"/>
          </reference>
          <reference field="5" count="1" selected="0">
            <x v="6"/>
          </reference>
          <reference field="6" count="1">
            <x v="26"/>
          </reference>
        </references>
      </pivotArea>
    </format>
    <format dxfId="70">
      <pivotArea dataOnly="0" labelOnly="1" outline="0" fieldPosition="0">
        <references count="7">
          <reference field="0" count="0" selected="0"/>
          <reference field="1" count="0" selected="0"/>
          <reference field="2" count="1" selected="0">
            <x v="28"/>
          </reference>
          <reference field="3" count="1" selected="0">
            <x v="2"/>
          </reference>
          <reference field="4" count="1" selected="0">
            <x v="5"/>
          </reference>
          <reference field="5" count="1" selected="0">
            <x v="14"/>
          </reference>
          <reference field="6" count="1">
            <x v="28"/>
          </reference>
        </references>
      </pivotArea>
    </format>
    <format dxfId="69">
      <pivotArea dataOnly="0" labelOnly="1" outline="0" fieldPosition="0">
        <references count="7">
          <reference field="0" count="0" selected="0"/>
          <reference field="1" count="0" selected="0"/>
          <reference field="2" count="1" selected="0">
            <x v="29"/>
          </reference>
          <reference field="3" count="1" selected="0">
            <x v="2"/>
          </reference>
          <reference field="4" count="1" selected="0">
            <x v="28"/>
          </reference>
          <reference field="5" count="1" selected="0">
            <x v="24"/>
          </reference>
          <reference field="6" count="1">
            <x v="29"/>
          </reference>
        </references>
      </pivotArea>
    </format>
    <format dxfId="68">
      <pivotArea dataOnly="0" labelOnly="1" outline="0" fieldPosition="0">
        <references count="7">
          <reference field="0" count="0" selected="0"/>
          <reference field="1" count="0" selected="0"/>
          <reference field="2" count="1" selected="0">
            <x v="30"/>
          </reference>
          <reference field="3" count="1" selected="0">
            <x v="2"/>
          </reference>
          <reference field="4" count="1" selected="0">
            <x v="6"/>
          </reference>
          <reference field="5" count="1" selected="0">
            <x v="15"/>
          </reference>
          <reference field="6" count="1">
            <x v="30"/>
          </reference>
        </references>
      </pivotArea>
    </format>
    <format dxfId="67">
      <pivotArea dataOnly="0" labelOnly="1" outline="0" fieldPosition="0">
        <references count="7">
          <reference field="0" count="0" selected="0"/>
          <reference field="1" count="0" selected="0"/>
          <reference field="2" count="1" selected="0">
            <x v="31"/>
          </reference>
          <reference field="3" count="1" selected="0">
            <x v="0"/>
          </reference>
          <reference field="4" count="1" selected="0">
            <x v="2"/>
          </reference>
          <reference field="5" count="1" selected="0">
            <x v="17"/>
          </reference>
          <reference field="6" count="1">
            <x v="31"/>
          </reference>
        </references>
      </pivotArea>
    </format>
    <format dxfId="66">
      <pivotArea dataOnly="0" labelOnly="1" outline="0" fieldPosition="0">
        <references count="7">
          <reference field="0" count="0" selected="0"/>
          <reference field="1" count="0" selected="0"/>
          <reference field="2" count="1" selected="0">
            <x v="32"/>
          </reference>
          <reference field="3" count="1" selected="0">
            <x v="2"/>
          </reference>
          <reference field="4" count="1" selected="0">
            <x v="13"/>
          </reference>
          <reference field="5" count="1" selected="0">
            <x v="17"/>
          </reference>
          <reference field="6" count="1">
            <x v="32"/>
          </reference>
        </references>
      </pivotArea>
    </format>
    <format dxfId="65">
      <pivotArea dataOnly="0" labelOnly="1" outline="0" fieldPosition="0">
        <references count="8">
          <reference field="0" count="0" selected="0"/>
          <reference field="1" count="0" selected="0"/>
          <reference field="2" count="1" selected="0">
            <x v="0"/>
          </reference>
          <reference field="3" count="1" selected="0">
            <x v="4"/>
          </reference>
          <reference field="4" count="1" selected="0">
            <x v="1"/>
          </reference>
          <reference field="5" count="1" selected="0">
            <x v="17"/>
          </reference>
          <reference field="6" count="1" selected="0">
            <x v="0"/>
          </reference>
          <reference field="7" count="1">
            <x v="8"/>
          </reference>
        </references>
      </pivotArea>
    </format>
    <format dxfId="64">
      <pivotArea dataOnly="0" labelOnly="1" outline="0" fieldPosition="0">
        <references count="8">
          <reference field="0" count="0" selected="0"/>
          <reference field="1" count="0" selected="0"/>
          <reference field="2" count="1" selected="0">
            <x v="1"/>
          </reference>
          <reference field="3" count="1" selected="0">
            <x v="2"/>
          </reference>
          <reference field="4" count="1" selected="0">
            <x v="24"/>
          </reference>
          <reference field="5" count="1" selected="0">
            <x v="16"/>
          </reference>
          <reference field="6" count="1" selected="0">
            <x v="1"/>
          </reference>
          <reference field="7" count="1">
            <x v="1"/>
          </reference>
        </references>
      </pivotArea>
    </format>
    <format dxfId="63">
      <pivotArea dataOnly="0" labelOnly="1" outline="0" fieldPosition="0">
        <references count="8">
          <reference field="0" count="0" selected="0"/>
          <reference field="1" count="0" selected="0"/>
          <reference field="2" count="1" selected="0">
            <x v="2"/>
          </reference>
          <reference field="3" count="1" selected="0">
            <x v="2"/>
          </reference>
          <reference field="4" count="1" selected="0">
            <x v="23"/>
          </reference>
          <reference field="5" count="1" selected="0">
            <x v="6"/>
          </reference>
          <reference field="6" count="1" selected="0">
            <x v="2"/>
          </reference>
          <reference field="7" count="1">
            <x v="0"/>
          </reference>
        </references>
      </pivotArea>
    </format>
    <format dxfId="62">
      <pivotArea dataOnly="0" labelOnly="1" outline="0" fieldPosition="0">
        <references count="8">
          <reference field="0" count="0" selected="0"/>
          <reference field="1" count="0" selected="0"/>
          <reference field="2" count="1" selected="0">
            <x v="3"/>
          </reference>
          <reference field="3" count="1" selected="0">
            <x v="2"/>
          </reference>
          <reference field="4" count="1" selected="0">
            <x v="17"/>
          </reference>
          <reference field="5" count="1" selected="0">
            <x v="5"/>
          </reference>
          <reference field="6" count="1" selected="0">
            <x v="3"/>
          </reference>
          <reference field="7" count="1">
            <x v="3"/>
          </reference>
        </references>
      </pivotArea>
    </format>
    <format dxfId="61">
      <pivotArea dataOnly="0" labelOnly="1" outline="0" fieldPosition="0">
        <references count="8">
          <reference field="0" count="0" selected="0"/>
          <reference field="1" count="0" selected="0"/>
          <reference field="2" count="1" selected="0">
            <x v="4"/>
          </reference>
          <reference field="3" count="1" selected="0">
            <x v="2"/>
          </reference>
          <reference field="4" count="1" selected="0">
            <x v="29"/>
          </reference>
          <reference field="5" count="1" selected="0">
            <x v="10"/>
          </reference>
          <reference field="6" count="1" selected="0">
            <x v="4"/>
          </reference>
          <reference field="7" count="1">
            <x v="2"/>
          </reference>
        </references>
      </pivotArea>
    </format>
    <format dxfId="60">
      <pivotArea dataOnly="0" labelOnly="1" outline="0" fieldPosition="0">
        <references count="8">
          <reference field="0" count="0" selected="0"/>
          <reference field="1" count="0" selected="0"/>
          <reference field="2" count="1" selected="0">
            <x v="5"/>
          </reference>
          <reference field="3" count="1" selected="0">
            <x v="0"/>
          </reference>
          <reference field="4" count="1" selected="0">
            <x v="30"/>
          </reference>
          <reference field="5" count="1" selected="0">
            <x v="12"/>
          </reference>
          <reference field="6" count="1" selected="0">
            <x v="5"/>
          </reference>
          <reference field="7" count="1">
            <x v="10"/>
          </reference>
        </references>
      </pivotArea>
    </format>
    <format dxfId="59">
      <pivotArea dataOnly="0" labelOnly="1" outline="0" fieldPosition="0">
        <references count="8">
          <reference field="0" count="0" selected="0"/>
          <reference field="1" count="0" selected="0"/>
          <reference field="2" count="1" selected="0">
            <x v="6"/>
          </reference>
          <reference field="3" count="1" selected="0">
            <x v="4"/>
          </reference>
          <reference field="4" count="1" selected="0">
            <x v="31"/>
          </reference>
          <reference field="5" count="1" selected="0">
            <x v="19"/>
          </reference>
          <reference field="6" count="1" selected="0">
            <x v="6"/>
          </reference>
          <reference field="7" count="1">
            <x v="6"/>
          </reference>
        </references>
      </pivotArea>
    </format>
    <format dxfId="58">
      <pivotArea dataOnly="0" labelOnly="1" outline="0" fieldPosition="0">
        <references count="8">
          <reference field="0" count="0" selected="0"/>
          <reference field="1" count="0" selected="0"/>
          <reference field="2" count="1" selected="0">
            <x v="7"/>
          </reference>
          <reference field="3" count="1" selected="0">
            <x v="2"/>
          </reference>
          <reference field="4" count="1" selected="0">
            <x v="14"/>
          </reference>
          <reference field="5" count="1" selected="0">
            <x v="7"/>
          </reference>
          <reference field="6" count="1" selected="0">
            <x v="7"/>
          </reference>
          <reference field="7" count="1">
            <x v="5"/>
          </reference>
        </references>
      </pivotArea>
    </format>
    <format dxfId="57">
      <pivotArea dataOnly="0" labelOnly="1" outline="0" fieldPosition="0">
        <references count="8">
          <reference field="0" count="0" selected="0"/>
          <reference field="1" count="0" selected="0"/>
          <reference field="2" count="1" selected="0">
            <x v="8"/>
          </reference>
          <reference field="3" count="1" selected="0">
            <x v="2"/>
          </reference>
          <reference field="4" count="1" selected="0">
            <x v="25"/>
          </reference>
          <reference field="5" count="1" selected="0">
            <x v="4"/>
          </reference>
          <reference field="6" count="1" selected="0">
            <x v="9"/>
          </reference>
          <reference field="7" count="1">
            <x v="9"/>
          </reference>
        </references>
      </pivotArea>
    </format>
    <format dxfId="56">
      <pivotArea dataOnly="0" labelOnly="1" outline="0" fieldPosition="0">
        <references count="8">
          <reference field="0" count="0" selected="0"/>
          <reference field="1" count="0" selected="0"/>
          <reference field="2" count="1" selected="0">
            <x v="9"/>
          </reference>
          <reference field="3" count="1" selected="0">
            <x v="2"/>
          </reference>
          <reference field="4" count="1" selected="0">
            <x v="32"/>
          </reference>
          <reference field="5" count="1" selected="0">
            <x v="23"/>
          </reference>
          <reference field="6" count="1" selected="0">
            <x v="8"/>
          </reference>
          <reference field="7" count="1">
            <x v="4"/>
          </reference>
        </references>
      </pivotArea>
    </format>
    <format dxfId="55">
      <pivotArea dataOnly="0" labelOnly="1" outline="0" fieldPosition="0">
        <references count="8">
          <reference field="0" count="0" selected="0"/>
          <reference field="1" count="0" selected="0"/>
          <reference field="2" count="1" selected="0">
            <x v="10"/>
          </reference>
          <reference field="3" count="1" selected="0">
            <x v="0"/>
          </reference>
          <reference field="4" count="1" selected="0">
            <x v="33"/>
          </reference>
          <reference field="5" count="1" selected="0">
            <x v="26"/>
          </reference>
          <reference field="6" count="1" selected="0">
            <x v="10"/>
          </reference>
          <reference field="7" count="1">
            <x v="7"/>
          </reference>
        </references>
      </pivotArea>
    </format>
    <format dxfId="54">
      <pivotArea dataOnly="0" labelOnly="1" outline="0" fieldPosition="0">
        <references count="8">
          <reference field="0" count="0" selected="0"/>
          <reference field="1" count="0" selected="0"/>
          <reference field="2" count="1" selected="0">
            <x v="11"/>
          </reference>
          <reference field="3" count="1" selected="0">
            <x v="3"/>
          </reference>
          <reference field="4" count="1" selected="0">
            <x v="34"/>
          </reference>
          <reference field="5" count="1" selected="0">
            <x v="13"/>
          </reference>
          <reference field="6" count="1" selected="0">
            <x v="11"/>
          </reference>
          <reference field="7" count="1">
            <x v="11"/>
          </reference>
        </references>
      </pivotArea>
    </format>
    <format dxfId="53">
      <pivotArea dataOnly="0" labelOnly="1" outline="0" fieldPosition="0">
        <references count="8">
          <reference field="0" count="0" selected="0"/>
          <reference field="1" count="0" selected="0"/>
          <reference field="2" count="1" selected="0">
            <x v="12"/>
          </reference>
          <reference field="3" count="1" selected="0">
            <x v="2"/>
          </reference>
          <reference field="4" count="1" selected="0">
            <x v="20"/>
          </reference>
          <reference field="5" count="1" selected="0">
            <x v="20"/>
          </reference>
          <reference field="6" count="1" selected="0">
            <x v="12"/>
          </reference>
          <reference field="7" count="1">
            <x v="13"/>
          </reference>
        </references>
      </pivotArea>
    </format>
    <format dxfId="52">
      <pivotArea dataOnly="0" labelOnly="1" outline="0" fieldPosition="0">
        <references count="8">
          <reference field="0" count="0" selected="0"/>
          <reference field="1" count="0" selected="0"/>
          <reference field="2" count="1" selected="0">
            <x v="13"/>
          </reference>
          <reference field="3" count="1" selected="0">
            <x v="0"/>
          </reference>
          <reference field="4" count="1" selected="0">
            <x v="1"/>
          </reference>
          <reference field="5" count="1" selected="0">
            <x v="17"/>
          </reference>
          <reference field="6" count="1" selected="0">
            <x v="13"/>
          </reference>
          <reference field="7" count="1">
            <x v="12"/>
          </reference>
        </references>
      </pivotArea>
    </format>
    <format dxfId="51">
      <pivotArea dataOnly="0" labelOnly="1" outline="0" fieldPosition="0">
        <references count="8">
          <reference field="0" count="0" selected="0"/>
          <reference field="1" count="0" selected="0"/>
          <reference field="2" count="1" selected="0">
            <x v="14"/>
          </reference>
          <reference field="3" count="1" selected="0">
            <x v="2"/>
          </reference>
          <reference field="4" count="1" selected="0">
            <x v="21"/>
          </reference>
          <reference field="5" count="1" selected="0">
            <x v="25"/>
          </reference>
          <reference field="6" count="1" selected="0">
            <x v="14"/>
          </reference>
          <reference field="7" count="1">
            <x v="15"/>
          </reference>
        </references>
      </pivotArea>
    </format>
    <format dxfId="50">
      <pivotArea dataOnly="0" labelOnly="1" outline="0" fieldPosition="0">
        <references count="8">
          <reference field="0" count="0" selected="0"/>
          <reference field="1" count="0" selected="0"/>
          <reference field="2" count="1" selected="0">
            <x v="15"/>
          </reference>
          <reference field="3" count="1" selected="0">
            <x v="2"/>
          </reference>
          <reference field="4" count="1" selected="0">
            <x v="17"/>
          </reference>
          <reference field="5" count="1" selected="0">
            <x v="5"/>
          </reference>
          <reference field="6" count="1" selected="0">
            <x v="15"/>
          </reference>
          <reference field="7" count="1">
            <x v="14"/>
          </reference>
        </references>
      </pivotArea>
    </format>
    <format dxfId="49">
      <pivotArea dataOnly="0" labelOnly="1" outline="0" fieldPosition="0">
        <references count="8">
          <reference field="0" count="0" selected="0"/>
          <reference field="1" count="0" selected="0"/>
          <reference field="2" count="1" selected="0">
            <x v="16"/>
          </reference>
          <reference field="3" count="1" selected="0">
            <x v="2"/>
          </reference>
          <reference field="4" count="1" selected="0">
            <x v="13"/>
          </reference>
          <reference field="5" count="1" selected="0">
            <x v="17"/>
          </reference>
          <reference field="6" count="1" selected="0">
            <x v="16"/>
          </reference>
          <reference field="7" count="1">
            <x v="16"/>
          </reference>
        </references>
      </pivotArea>
    </format>
    <format dxfId="48">
      <pivotArea dataOnly="0" labelOnly="1" outline="0" fieldPosition="0">
        <references count="8">
          <reference field="0" count="0" selected="0"/>
          <reference field="1" count="0" selected="0"/>
          <reference field="2" count="1" selected="0">
            <x v="17"/>
          </reference>
          <reference field="3" count="1" selected="0">
            <x v="2"/>
          </reference>
          <reference field="4" count="1" selected="0">
            <x v="3"/>
          </reference>
          <reference field="5" count="1" selected="0">
            <x v="14"/>
          </reference>
          <reference field="6" count="1" selected="0">
            <x v="17"/>
          </reference>
          <reference field="7" count="1">
            <x v="17"/>
          </reference>
        </references>
      </pivotArea>
    </format>
    <format dxfId="47">
      <pivotArea dataOnly="0" labelOnly="1" outline="0" fieldPosition="0">
        <references count="8">
          <reference field="0" count="0" selected="0"/>
          <reference field="1" count="0" selected="0"/>
          <reference field="2" count="1" selected="0">
            <x v="18"/>
          </reference>
          <reference field="3" count="1" selected="0">
            <x v="2"/>
          </reference>
          <reference field="4" count="1" selected="0">
            <x v="14"/>
          </reference>
          <reference field="5" count="1" selected="0">
            <x v="7"/>
          </reference>
          <reference field="6" count="1" selected="0">
            <x v="18"/>
          </reference>
          <reference field="7" count="1">
            <x v="18"/>
          </reference>
        </references>
      </pivotArea>
    </format>
    <format dxfId="46">
      <pivotArea dataOnly="0" labelOnly="1" outline="0" fieldPosition="0">
        <references count="8">
          <reference field="0" count="0" selected="0"/>
          <reference field="1" count="0" selected="0"/>
          <reference field="2" count="1" selected="0">
            <x v="19"/>
          </reference>
          <reference field="3" count="1" selected="0">
            <x v="2"/>
          </reference>
          <reference field="4" count="1" selected="0">
            <x v="25"/>
          </reference>
          <reference field="5" count="1" selected="0">
            <x v="4"/>
          </reference>
          <reference field="6" count="1" selected="0">
            <x v="19"/>
          </reference>
          <reference field="7" count="1">
            <x v="22"/>
          </reference>
        </references>
      </pivotArea>
    </format>
    <format dxfId="45">
      <pivotArea dataOnly="0" labelOnly="1" outline="0" fieldPosition="0">
        <references count="8">
          <reference field="0" count="0" selected="0"/>
          <reference field="1" count="0" selected="0"/>
          <reference field="2" count="1" selected="0">
            <x v="20"/>
          </reference>
          <reference field="3" count="1" selected="0">
            <x v="1"/>
          </reference>
          <reference field="4" count="1" selected="0">
            <x v="18"/>
          </reference>
          <reference field="5" count="1" selected="0">
            <x v="12"/>
          </reference>
          <reference field="6" count="1" selected="0">
            <x v="20"/>
          </reference>
          <reference field="7" count="1">
            <x v="19"/>
          </reference>
        </references>
      </pivotArea>
    </format>
    <format dxfId="44">
      <pivotArea dataOnly="0" labelOnly="1" outline="0" fieldPosition="0">
        <references count="8">
          <reference field="0" count="0" selected="0"/>
          <reference field="1" count="0" selected="0"/>
          <reference field="2" count="1" selected="0">
            <x v="21"/>
          </reference>
          <reference field="3" count="1" selected="0">
            <x v="3"/>
          </reference>
          <reference field="4" count="1" selected="0">
            <x v="0"/>
          </reference>
          <reference field="5" count="1" selected="0">
            <x v="13"/>
          </reference>
          <reference field="6" count="1" selected="0">
            <x v="21"/>
          </reference>
          <reference field="7" count="1">
            <x v="21"/>
          </reference>
        </references>
      </pivotArea>
    </format>
    <format dxfId="43">
      <pivotArea dataOnly="0" labelOnly="1" outline="0" fieldPosition="0">
        <references count="8">
          <reference field="0" count="0" selected="0"/>
          <reference field="1" count="0" selected="0"/>
          <reference field="2" count="1" selected="0">
            <x v="22"/>
          </reference>
          <reference field="3" count="1" selected="0">
            <x v="1"/>
          </reference>
          <reference field="4" count="1" selected="0">
            <x v="24"/>
          </reference>
          <reference field="5" count="1" selected="0">
            <x v="16"/>
          </reference>
          <reference field="6" count="1" selected="0">
            <x v="22"/>
          </reference>
          <reference field="7" count="1">
            <x v="20"/>
          </reference>
        </references>
      </pivotArea>
    </format>
    <format dxfId="42">
      <pivotArea dataOnly="0" labelOnly="1" outline="0" fieldPosition="0">
        <references count="8">
          <reference field="0" count="0" selected="0"/>
          <reference field="1" count="0" selected="0"/>
          <reference field="2" count="1" selected="0">
            <x v="23"/>
          </reference>
          <reference field="3" count="1" selected="0">
            <x v="2"/>
          </reference>
          <reference field="4" count="1" selected="0">
            <x v="19"/>
          </reference>
          <reference field="5" count="1" selected="0">
            <x v="19"/>
          </reference>
          <reference field="6" count="1" selected="0">
            <x v="23"/>
          </reference>
          <reference field="7" count="1">
            <x v="23"/>
          </reference>
        </references>
      </pivotArea>
    </format>
    <format dxfId="41">
      <pivotArea dataOnly="0" labelOnly="1" outline="0" fieldPosition="0">
        <references count="8">
          <reference field="0" count="0" selected="0"/>
          <reference field="1" count="0" selected="0"/>
          <reference field="2" count="1" selected="0">
            <x v="24"/>
          </reference>
          <reference field="3" count="1" selected="0">
            <x v="2"/>
          </reference>
          <reference field="4" count="1" selected="0">
            <x v="14"/>
          </reference>
          <reference field="5" count="1" selected="0">
            <x v="7"/>
          </reference>
          <reference field="6" count="1" selected="0">
            <x v="24"/>
          </reference>
          <reference field="7" count="1">
            <x v="24"/>
          </reference>
        </references>
      </pivotArea>
    </format>
    <format dxfId="40">
      <pivotArea dataOnly="0" labelOnly="1" outline="0" fieldPosition="0">
        <references count="8">
          <reference field="0" count="0" selected="0"/>
          <reference field="1" count="0" selected="0"/>
          <reference field="2" count="1" selected="0">
            <x v="25"/>
          </reference>
          <reference field="3" count="1" selected="0">
            <x v="2"/>
          </reference>
          <reference field="4" count="1" selected="0">
            <x v="11"/>
          </reference>
          <reference field="5" count="1" selected="0">
            <x v="23"/>
          </reference>
          <reference field="6" count="1" selected="0">
            <x v="25"/>
          </reference>
          <reference field="7" count="1">
            <x v="25"/>
          </reference>
        </references>
      </pivotArea>
    </format>
    <format dxfId="39">
      <pivotArea dataOnly="0" labelOnly="1" outline="0" fieldPosition="0">
        <references count="8">
          <reference field="0" count="0" selected="0"/>
          <reference field="1" count="0" selected="0"/>
          <reference field="2" count="1" selected="0">
            <x v="26"/>
          </reference>
          <reference field="3" count="1" selected="0">
            <x v="2"/>
          </reference>
          <reference field="4" count="1" selected="0">
            <x v="4"/>
          </reference>
          <reference field="5" count="1" selected="0">
            <x v="10"/>
          </reference>
          <reference field="6" count="1" selected="0">
            <x v="27"/>
          </reference>
          <reference field="7" count="1">
            <x v="27"/>
          </reference>
        </references>
      </pivotArea>
    </format>
    <format dxfId="38">
      <pivotArea dataOnly="0" labelOnly="1" outline="0" fieldPosition="0">
        <references count="8">
          <reference field="0" count="0" selected="0"/>
          <reference field="1" count="0" selected="0"/>
          <reference field="2" count="1" selected="0">
            <x v="27"/>
          </reference>
          <reference field="3" count="1" selected="0">
            <x v="2"/>
          </reference>
          <reference field="4" count="1" selected="0">
            <x v="23"/>
          </reference>
          <reference field="5" count="1" selected="0">
            <x v="6"/>
          </reference>
          <reference field="6" count="1" selected="0">
            <x v="26"/>
          </reference>
          <reference field="7" count="1">
            <x v="26"/>
          </reference>
        </references>
      </pivotArea>
    </format>
    <format dxfId="37">
      <pivotArea dataOnly="0" labelOnly="1" outline="0" fieldPosition="0">
        <references count="8">
          <reference field="0" count="0" selected="0"/>
          <reference field="1" count="0" selected="0"/>
          <reference field="2" count="1" selected="0">
            <x v="28"/>
          </reference>
          <reference field="3" count="1" selected="0">
            <x v="2"/>
          </reference>
          <reference field="4" count="1" selected="0">
            <x v="5"/>
          </reference>
          <reference field="5" count="1" selected="0">
            <x v="14"/>
          </reference>
          <reference field="6" count="1" selected="0">
            <x v="28"/>
          </reference>
          <reference field="7" count="1">
            <x v="29"/>
          </reference>
        </references>
      </pivotArea>
    </format>
    <format dxfId="36">
      <pivotArea dataOnly="0" labelOnly="1" outline="0" fieldPosition="0">
        <references count="8">
          <reference field="0" count="0" selected="0"/>
          <reference field="1" count="0" selected="0"/>
          <reference field="2" count="1" selected="0">
            <x v="29"/>
          </reference>
          <reference field="3" count="1" selected="0">
            <x v="2"/>
          </reference>
          <reference field="4" count="1" selected="0">
            <x v="28"/>
          </reference>
          <reference field="5" count="1" selected="0">
            <x v="24"/>
          </reference>
          <reference field="6" count="1" selected="0">
            <x v="29"/>
          </reference>
          <reference field="7" count="1">
            <x v="28"/>
          </reference>
        </references>
      </pivotArea>
    </format>
    <format dxfId="35">
      <pivotArea dataOnly="0" labelOnly="1" outline="0" fieldPosition="0">
        <references count="8">
          <reference field="0" count="0" selected="0"/>
          <reference field="1" count="0" selected="0"/>
          <reference field="2" count="1" selected="0">
            <x v="30"/>
          </reference>
          <reference field="3" count="1" selected="0">
            <x v="2"/>
          </reference>
          <reference field="4" count="1" selected="0">
            <x v="6"/>
          </reference>
          <reference field="5" count="1" selected="0">
            <x v="15"/>
          </reference>
          <reference field="6" count="1" selected="0">
            <x v="30"/>
          </reference>
          <reference field="7" count="1">
            <x v="31"/>
          </reference>
        </references>
      </pivotArea>
    </format>
    <format dxfId="34">
      <pivotArea dataOnly="0" labelOnly="1" outline="0" fieldPosition="0">
        <references count="8">
          <reference field="0" count="0" selected="0"/>
          <reference field="1" count="0" selected="0"/>
          <reference field="2" count="1" selected="0">
            <x v="31"/>
          </reference>
          <reference field="3" count="1" selected="0">
            <x v="0"/>
          </reference>
          <reference field="4" count="1" selected="0">
            <x v="2"/>
          </reference>
          <reference field="5" count="1" selected="0">
            <x v="17"/>
          </reference>
          <reference field="6" count="1" selected="0">
            <x v="31"/>
          </reference>
          <reference field="7" count="1">
            <x v="30"/>
          </reference>
        </references>
      </pivotArea>
    </format>
    <format dxfId="33">
      <pivotArea dataOnly="0" labelOnly="1" outline="0" fieldPosition="0">
        <references count="8">
          <reference field="0" count="0" selected="0"/>
          <reference field="1" count="0" selected="0"/>
          <reference field="2" count="1" selected="0">
            <x v="32"/>
          </reference>
          <reference field="3" count="1" selected="0">
            <x v="2"/>
          </reference>
          <reference field="4" count="1" selected="0">
            <x v="13"/>
          </reference>
          <reference field="5" count="1" selected="0">
            <x v="17"/>
          </reference>
          <reference field="6" count="1" selected="0">
            <x v="32"/>
          </reference>
          <reference field="7" count="1">
            <x v="32"/>
          </reference>
        </references>
      </pivotArea>
    </format>
    <format dxfId="32">
      <pivotArea dataOnly="0" labelOnly="1" outline="0" fieldPosition="0">
        <references count="9">
          <reference field="0" count="0" selected="0"/>
          <reference field="1" count="0" selected="0"/>
          <reference field="2" count="1" selected="0">
            <x v="0"/>
          </reference>
          <reference field="3" count="1" selected="0">
            <x v="4"/>
          </reference>
          <reference field="4" count="1" selected="0">
            <x v="1"/>
          </reference>
          <reference field="5" count="1" selected="0">
            <x v="17"/>
          </reference>
          <reference field="6" count="1" selected="0">
            <x v="0"/>
          </reference>
          <reference field="7" count="1" selected="0">
            <x v="8"/>
          </reference>
          <reference field="8" count="1">
            <x v="11"/>
          </reference>
        </references>
      </pivotArea>
    </format>
    <format dxfId="31">
      <pivotArea dataOnly="0" labelOnly="1" outline="0" fieldPosition="0">
        <references count="9">
          <reference field="0" count="0" selected="0"/>
          <reference field="1" count="0" selected="0"/>
          <reference field="2" count="1" selected="0">
            <x v="1"/>
          </reference>
          <reference field="3" count="1" selected="0">
            <x v="2"/>
          </reference>
          <reference field="4" count="1" selected="0">
            <x v="24"/>
          </reference>
          <reference field="5" count="1" selected="0">
            <x v="16"/>
          </reference>
          <reference field="6" count="1" selected="0">
            <x v="1"/>
          </reference>
          <reference field="7" count="1" selected="0">
            <x v="1"/>
          </reference>
          <reference field="8" count="1">
            <x v="8"/>
          </reference>
        </references>
      </pivotArea>
    </format>
    <format dxfId="30">
      <pivotArea dataOnly="0" labelOnly="1" outline="0" fieldPosition="0">
        <references count="9">
          <reference field="0" count="0" selected="0"/>
          <reference field="1" count="0" selected="0"/>
          <reference field="2" count="1" selected="0">
            <x v="2"/>
          </reference>
          <reference field="3" count="1" selected="0">
            <x v="2"/>
          </reference>
          <reference field="4" count="1" selected="0">
            <x v="23"/>
          </reference>
          <reference field="5" count="1" selected="0">
            <x v="6"/>
          </reference>
          <reference field="6" count="1" selected="0">
            <x v="2"/>
          </reference>
          <reference field="7" count="1" selected="0">
            <x v="0"/>
          </reference>
          <reference field="8" count="1">
            <x v="1"/>
          </reference>
        </references>
      </pivotArea>
    </format>
    <format dxfId="29">
      <pivotArea dataOnly="0" labelOnly="1" outline="0" fieldPosition="0">
        <references count="9">
          <reference field="0" count="0" selected="0"/>
          <reference field="1" count="0" selected="0"/>
          <reference field="2" count="1" selected="0">
            <x v="3"/>
          </reference>
          <reference field="3" count="1" selected="0">
            <x v="2"/>
          </reference>
          <reference field="4" count="1" selected="0">
            <x v="17"/>
          </reference>
          <reference field="5" count="1" selected="0">
            <x v="5"/>
          </reference>
          <reference field="6" count="1" selected="0">
            <x v="3"/>
          </reference>
          <reference field="7" count="1" selected="0">
            <x v="3"/>
          </reference>
          <reference field="8" count="1">
            <x v="7"/>
          </reference>
        </references>
      </pivotArea>
    </format>
    <format dxfId="28">
      <pivotArea dataOnly="0" labelOnly="1" outline="0" fieldPosition="0">
        <references count="9">
          <reference field="0" count="0" selected="0"/>
          <reference field="1" count="0" selected="0"/>
          <reference field="2" count="1" selected="0">
            <x v="4"/>
          </reference>
          <reference field="3" count="1" selected="0">
            <x v="2"/>
          </reference>
          <reference field="4" count="1" selected="0">
            <x v="29"/>
          </reference>
          <reference field="5" count="1" selected="0">
            <x v="10"/>
          </reference>
          <reference field="6" count="1" selected="0">
            <x v="4"/>
          </reference>
          <reference field="7" count="1" selected="0">
            <x v="2"/>
          </reference>
          <reference field="8" count="1">
            <x v="6"/>
          </reference>
        </references>
      </pivotArea>
    </format>
    <format dxfId="27">
      <pivotArea dataOnly="0" labelOnly="1" outline="0" fieldPosition="0">
        <references count="9">
          <reference field="0" count="0" selected="0"/>
          <reference field="1" count="0" selected="0"/>
          <reference field="2" count="1" selected="0">
            <x v="5"/>
          </reference>
          <reference field="3" count="1" selected="0">
            <x v="0"/>
          </reference>
          <reference field="4" count="1" selected="0">
            <x v="30"/>
          </reference>
          <reference field="5" count="1" selected="0">
            <x v="12"/>
          </reference>
          <reference field="6" count="1" selected="0">
            <x v="5"/>
          </reference>
          <reference field="7" count="1" selected="0">
            <x v="10"/>
          </reference>
          <reference field="8" count="1">
            <x v="4"/>
          </reference>
        </references>
      </pivotArea>
    </format>
    <format dxfId="26">
      <pivotArea dataOnly="0" labelOnly="1" outline="0" fieldPosition="0">
        <references count="9">
          <reference field="0" count="0" selected="0"/>
          <reference field="1" count="0" selected="0"/>
          <reference field="2" count="1" selected="0">
            <x v="6"/>
          </reference>
          <reference field="3" count="1" selected="0">
            <x v="4"/>
          </reference>
          <reference field="4" count="1" selected="0">
            <x v="31"/>
          </reference>
          <reference field="5" count="1" selected="0">
            <x v="19"/>
          </reference>
          <reference field="6" count="1" selected="0">
            <x v="6"/>
          </reference>
          <reference field="7" count="1" selected="0">
            <x v="6"/>
          </reference>
          <reference field="8" count="1">
            <x v="5"/>
          </reference>
        </references>
      </pivotArea>
    </format>
    <format dxfId="25">
      <pivotArea dataOnly="0" labelOnly="1" outline="0" fieldPosition="0">
        <references count="9">
          <reference field="0" count="0" selected="0"/>
          <reference field="1" count="0" selected="0"/>
          <reference field="2" count="1" selected="0">
            <x v="7"/>
          </reference>
          <reference field="3" count="1" selected="0">
            <x v="2"/>
          </reference>
          <reference field="4" count="1" selected="0">
            <x v="14"/>
          </reference>
          <reference field="5" count="1" selected="0">
            <x v="7"/>
          </reference>
          <reference field="6" count="1" selected="0">
            <x v="7"/>
          </reference>
          <reference field="7" count="1" selected="0">
            <x v="5"/>
          </reference>
          <reference field="8" count="1">
            <x v="3"/>
          </reference>
        </references>
      </pivotArea>
    </format>
    <format dxfId="24">
      <pivotArea dataOnly="0" labelOnly="1" outline="0" fieldPosition="0">
        <references count="9">
          <reference field="0" count="0" selected="0"/>
          <reference field="1" count="0" selected="0"/>
          <reference field="2" count="1" selected="0">
            <x v="8"/>
          </reference>
          <reference field="3" count="1" selected="0">
            <x v="2"/>
          </reference>
          <reference field="4" count="1" selected="0">
            <x v="25"/>
          </reference>
          <reference field="5" count="1" selected="0">
            <x v="4"/>
          </reference>
          <reference field="6" count="1" selected="0">
            <x v="9"/>
          </reference>
          <reference field="7" count="1" selected="0">
            <x v="9"/>
          </reference>
          <reference field="8" count="1">
            <x v="9"/>
          </reference>
        </references>
      </pivotArea>
    </format>
    <format dxfId="23">
      <pivotArea dataOnly="0" labelOnly="1" outline="0" fieldPosition="0">
        <references count="9">
          <reference field="0" count="0" selected="0"/>
          <reference field="1" count="0" selected="0"/>
          <reference field="2" count="1" selected="0">
            <x v="9"/>
          </reference>
          <reference field="3" count="1" selected="0">
            <x v="2"/>
          </reference>
          <reference field="4" count="1" selected="0">
            <x v="32"/>
          </reference>
          <reference field="5" count="1" selected="0">
            <x v="23"/>
          </reference>
          <reference field="6" count="1" selected="0">
            <x v="8"/>
          </reference>
          <reference field="7" count="1" selected="0">
            <x v="4"/>
          </reference>
          <reference field="8" count="1">
            <x v="0"/>
          </reference>
        </references>
      </pivotArea>
    </format>
    <format dxfId="22">
      <pivotArea dataOnly="0" labelOnly="1" outline="0" fieldPosition="0">
        <references count="9">
          <reference field="0" count="0" selected="0"/>
          <reference field="1" count="0" selected="0"/>
          <reference field="2" count="1" selected="0">
            <x v="10"/>
          </reference>
          <reference field="3" count="1" selected="0">
            <x v="0"/>
          </reference>
          <reference field="4" count="1" selected="0">
            <x v="33"/>
          </reference>
          <reference field="5" count="1" selected="0">
            <x v="26"/>
          </reference>
          <reference field="6" count="1" selected="0">
            <x v="10"/>
          </reference>
          <reference field="7" count="1" selected="0">
            <x v="7"/>
          </reference>
          <reference field="8" count="1">
            <x v="2"/>
          </reference>
        </references>
      </pivotArea>
    </format>
    <format dxfId="21">
      <pivotArea dataOnly="0" labelOnly="1" outline="0" fieldPosition="0">
        <references count="9">
          <reference field="0" count="0" selected="0"/>
          <reference field="1" count="0" selected="0"/>
          <reference field="2" count="1" selected="0">
            <x v="11"/>
          </reference>
          <reference field="3" count="1" selected="0">
            <x v="3"/>
          </reference>
          <reference field="4" count="1" selected="0">
            <x v="34"/>
          </reference>
          <reference field="5" count="1" selected="0">
            <x v="13"/>
          </reference>
          <reference field="6" count="1" selected="0">
            <x v="11"/>
          </reference>
          <reference field="7" count="1" selected="0">
            <x v="11"/>
          </reference>
          <reference field="8" count="1">
            <x v="10"/>
          </reference>
        </references>
      </pivotArea>
    </format>
    <format dxfId="20">
      <pivotArea dataOnly="0" labelOnly="1" outline="0" fieldPosition="0">
        <references count="9">
          <reference field="0" count="0" selected="0"/>
          <reference field="1" count="0" selected="0"/>
          <reference field="2" count="1" selected="0">
            <x v="12"/>
          </reference>
          <reference field="3" count="1" selected="0">
            <x v="2"/>
          </reference>
          <reference field="4" count="1" selected="0">
            <x v="20"/>
          </reference>
          <reference field="5" count="1" selected="0">
            <x v="20"/>
          </reference>
          <reference field="6" count="1" selected="0">
            <x v="12"/>
          </reference>
          <reference field="7" count="1" selected="0">
            <x v="13"/>
          </reference>
          <reference field="8" count="1">
            <x v="13"/>
          </reference>
        </references>
      </pivotArea>
    </format>
    <format dxfId="19">
      <pivotArea dataOnly="0" labelOnly="1" outline="0" fieldPosition="0">
        <references count="9">
          <reference field="0" count="0" selected="0"/>
          <reference field="1" count="0" selected="0"/>
          <reference field="2" count="1" selected="0">
            <x v="13"/>
          </reference>
          <reference field="3" count="1" selected="0">
            <x v="0"/>
          </reference>
          <reference field="4" count="1" selected="0">
            <x v="1"/>
          </reference>
          <reference field="5" count="1" selected="0">
            <x v="17"/>
          </reference>
          <reference field="6" count="1" selected="0">
            <x v="13"/>
          </reference>
          <reference field="7" count="1" selected="0">
            <x v="12"/>
          </reference>
          <reference field="8" count="1">
            <x v="12"/>
          </reference>
        </references>
      </pivotArea>
    </format>
    <format dxfId="18">
      <pivotArea dataOnly="0" labelOnly="1" outline="0" fieldPosition="0">
        <references count="9">
          <reference field="0" count="0" selected="0"/>
          <reference field="1" count="0" selected="0"/>
          <reference field="2" count="1" selected="0">
            <x v="14"/>
          </reference>
          <reference field="3" count="1" selected="0">
            <x v="2"/>
          </reference>
          <reference field="4" count="1" selected="0">
            <x v="21"/>
          </reference>
          <reference field="5" count="1" selected="0">
            <x v="25"/>
          </reference>
          <reference field="6" count="1" selected="0">
            <x v="14"/>
          </reference>
          <reference field="7" count="1" selected="0">
            <x v="15"/>
          </reference>
          <reference field="8" count="1">
            <x v="15"/>
          </reference>
        </references>
      </pivotArea>
    </format>
    <format dxfId="17">
      <pivotArea dataOnly="0" labelOnly="1" outline="0" fieldPosition="0">
        <references count="9">
          <reference field="0" count="0" selected="0"/>
          <reference field="1" count="0" selected="0"/>
          <reference field="2" count="1" selected="0">
            <x v="15"/>
          </reference>
          <reference field="3" count="1" selected="0">
            <x v="2"/>
          </reference>
          <reference field="4" count="1" selected="0">
            <x v="17"/>
          </reference>
          <reference field="5" count="1" selected="0">
            <x v="5"/>
          </reference>
          <reference field="6" count="1" selected="0">
            <x v="15"/>
          </reference>
          <reference field="7" count="1" selected="0">
            <x v="14"/>
          </reference>
          <reference field="8" count="1">
            <x v="14"/>
          </reference>
        </references>
      </pivotArea>
    </format>
    <format dxfId="16">
      <pivotArea dataOnly="0" labelOnly="1" outline="0" fieldPosition="0">
        <references count="9">
          <reference field="0" count="0" selected="0"/>
          <reference field="1" count="0" selected="0"/>
          <reference field="2" count="1" selected="0">
            <x v="16"/>
          </reference>
          <reference field="3" count="1" selected="0">
            <x v="2"/>
          </reference>
          <reference field="4" count="1" selected="0">
            <x v="13"/>
          </reference>
          <reference field="5" count="1" selected="0">
            <x v="17"/>
          </reference>
          <reference field="6" count="1" selected="0">
            <x v="16"/>
          </reference>
          <reference field="7" count="1" selected="0">
            <x v="16"/>
          </reference>
          <reference field="8" count="1">
            <x v="16"/>
          </reference>
        </references>
      </pivotArea>
    </format>
    <format dxfId="15">
      <pivotArea dataOnly="0" labelOnly="1" outline="0" fieldPosition="0">
        <references count="9">
          <reference field="0" count="0" selected="0"/>
          <reference field="1" count="0" selected="0"/>
          <reference field="2" count="1" selected="0">
            <x v="17"/>
          </reference>
          <reference field="3" count="1" selected="0">
            <x v="2"/>
          </reference>
          <reference field="4" count="1" selected="0">
            <x v="3"/>
          </reference>
          <reference field="5" count="1" selected="0">
            <x v="14"/>
          </reference>
          <reference field="6" count="1" selected="0">
            <x v="17"/>
          </reference>
          <reference field="7" count="1" selected="0">
            <x v="17"/>
          </reference>
          <reference field="8" count="1">
            <x v="20"/>
          </reference>
        </references>
      </pivotArea>
    </format>
    <format dxfId="14">
      <pivotArea dataOnly="0" labelOnly="1" outline="0" fieldPosition="0">
        <references count="9">
          <reference field="0" count="0" selected="0"/>
          <reference field="1" count="0" selected="0"/>
          <reference field="2" count="1" selected="0">
            <x v="18"/>
          </reference>
          <reference field="3" count="1" selected="0">
            <x v="2"/>
          </reference>
          <reference field="4" count="1" selected="0">
            <x v="14"/>
          </reference>
          <reference field="5" count="1" selected="0">
            <x v="7"/>
          </reference>
          <reference field="6" count="1" selected="0">
            <x v="18"/>
          </reference>
          <reference field="7" count="1" selected="0">
            <x v="18"/>
          </reference>
          <reference field="8" count="1">
            <x v="19"/>
          </reference>
        </references>
      </pivotArea>
    </format>
    <format dxfId="13">
      <pivotArea dataOnly="0" labelOnly="1" outline="0" fieldPosition="0">
        <references count="9">
          <reference field="0" count="0" selected="0"/>
          <reference field="1" count="0" selected="0"/>
          <reference field="2" count="1" selected="0">
            <x v="19"/>
          </reference>
          <reference field="3" count="1" selected="0">
            <x v="2"/>
          </reference>
          <reference field="4" count="1" selected="0">
            <x v="25"/>
          </reference>
          <reference field="5" count="1" selected="0">
            <x v="4"/>
          </reference>
          <reference field="6" count="1" selected="0">
            <x v="19"/>
          </reference>
          <reference field="7" count="1" selected="0">
            <x v="22"/>
          </reference>
          <reference field="8" count="1">
            <x v="23"/>
          </reference>
        </references>
      </pivotArea>
    </format>
    <format dxfId="12">
      <pivotArea dataOnly="0" labelOnly="1" outline="0" fieldPosition="0">
        <references count="9">
          <reference field="0" count="0" selected="0"/>
          <reference field="1" count="0" selected="0"/>
          <reference field="2" count="1" selected="0">
            <x v="20"/>
          </reference>
          <reference field="3" count="1" selected="0">
            <x v="1"/>
          </reference>
          <reference field="4" count="1" selected="0">
            <x v="18"/>
          </reference>
          <reference field="5" count="1" selected="0">
            <x v="12"/>
          </reference>
          <reference field="6" count="1" selected="0">
            <x v="20"/>
          </reference>
          <reference field="7" count="1" selected="0">
            <x v="19"/>
          </reference>
          <reference field="8" count="1">
            <x v="21"/>
          </reference>
        </references>
      </pivotArea>
    </format>
    <format dxfId="11">
      <pivotArea dataOnly="0" labelOnly="1" outline="0" fieldPosition="0">
        <references count="9">
          <reference field="0" count="0" selected="0"/>
          <reference field="1" count="0" selected="0"/>
          <reference field="2" count="1" selected="0">
            <x v="21"/>
          </reference>
          <reference field="3" count="1" selected="0">
            <x v="3"/>
          </reference>
          <reference field="4" count="1" selected="0">
            <x v="0"/>
          </reference>
          <reference field="5" count="1" selected="0">
            <x v="13"/>
          </reference>
          <reference field="6" count="1" selected="0">
            <x v="21"/>
          </reference>
          <reference field="7" count="1" selected="0">
            <x v="21"/>
          </reference>
          <reference field="8" count="1">
            <x v="26"/>
          </reference>
        </references>
      </pivotArea>
    </format>
    <format dxfId="10">
      <pivotArea dataOnly="0" labelOnly="1" outline="0" fieldPosition="0">
        <references count="9">
          <reference field="0" count="0" selected="0"/>
          <reference field="1" count="0" selected="0"/>
          <reference field="2" count="1" selected="0">
            <x v="22"/>
          </reference>
          <reference field="3" count="1" selected="0">
            <x v="1"/>
          </reference>
          <reference field="4" count="1" selected="0">
            <x v="24"/>
          </reference>
          <reference field="5" count="1" selected="0">
            <x v="16"/>
          </reference>
          <reference field="6" count="1" selected="0">
            <x v="22"/>
          </reference>
          <reference field="7" count="1" selected="0">
            <x v="20"/>
          </reference>
          <reference field="8" count="1">
            <x v="17"/>
          </reference>
        </references>
      </pivotArea>
    </format>
    <format dxfId="9">
      <pivotArea dataOnly="0" labelOnly="1" outline="0" fieldPosition="0">
        <references count="9">
          <reference field="0" count="0" selected="0"/>
          <reference field="1" count="0" selected="0"/>
          <reference field="2" count="1" selected="0">
            <x v="23"/>
          </reference>
          <reference field="3" count="1" selected="0">
            <x v="2"/>
          </reference>
          <reference field="4" count="1" selected="0">
            <x v="19"/>
          </reference>
          <reference field="5" count="1" selected="0">
            <x v="19"/>
          </reference>
          <reference field="6" count="1" selected="0">
            <x v="23"/>
          </reference>
          <reference field="7" count="1" selected="0">
            <x v="23"/>
          </reference>
          <reference field="8" count="1">
            <x v="25"/>
          </reference>
        </references>
      </pivotArea>
    </format>
    <format dxfId="8">
      <pivotArea dataOnly="0" labelOnly="1" outline="0" fieldPosition="0">
        <references count="9">
          <reference field="0" count="0" selected="0"/>
          <reference field="1" count="0" selected="0"/>
          <reference field="2" count="1" selected="0">
            <x v="24"/>
          </reference>
          <reference field="3" count="1" selected="0">
            <x v="2"/>
          </reference>
          <reference field="4" count="1" selected="0">
            <x v="14"/>
          </reference>
          <reference field="5" count="1" selected="0">
            <x v="7"/>
          </reference>
          <reference field="6" count="1" selected="0">
            <x v="24"/>
          </reference>
          <reference field="7" count="1" selected="0">
            <x v="24"/>
          </reference>
          <reference field="8" count="1">
            <x v="28"/>
          </reference>
        </references>
      </pivotArea>
    </format>
    <format dxfId="7">
      <pivotArea dataOnly="0" labelOnly="1" outline="0" fieldPosition="0">
        <references count="9">
          <reference field="0" count="0" selected="0"/>
          <reference field="1" count="0" selected="0"/>
          <reference field="2" count="1" selected="0">
            <x v="25"/>
          </reference>
          <reference field="3" count="1" selected="0">
            <x v="2"/>
          </reference>
          <reference field="4" count="1" selected="0">
            <x v="11"/>
          </reference>
          <reference field="5" count="1" selected="0">
            <x v="23"/>
          </reference>
          <reference field="6" count="1" selected="0">
            <x v="25"/>
          </reference>
          <reference field="7" count="1" selected="0">
            <x v="25"/>
          </reference>
          <reference field="8" count="1">
            <x v="29"/>
          </reference>
        </references>
      </pivotArea>
    </format>
    <format dxfId="6">
      <pivotArea dataOnly="0" labelOnly="1" outline="0" fieldPosition="0">
        <references count="9">
          <reference field="0" count="0" selected="0"/>
          <reference field="1" count="0" selected="0"/>
          <reference field="2" count="1" selected="0">
            <x v="26"/>
          </reference>
          <reference field="3" count="1" selected="0">
            <x v="2"/>
          </reference>
          <reference field="4" count="1" selected="0">
            <x v="4"/>
          </reference>
          <reference field="5" count="1" selected="0">
            <x v="10"/>
          </reference>
          <reference field="6" count="1" selected="0">
            <x v="27"/>
          </reference>
          <reference field="7" count="1" selected="0">
            <x v="27"/>
          </reference>
          <reference field="8" count="1">
            <x v="27"/>
          </reference>
        </references>
      </pivotArea>
    </format>
    <format dxfId="5">
      <pivotArea dataOnly="0" labelOnly="1" outline="0" fieldPosition="0">
        <references count="9">
          <reference field="0" count="0" selected="0"/>
          <reference field="1" count="0" selected="0"/>
          <reference field="2" count="1" selected="0">
            <x v="27"/>
          </reference>
          <reference field="3" count="1" selected="0">
            <x v="2"/>
          </reference>
          <reference field="4" count="1" selected="0">
            <x v="23"/>
          </reference>
          <reference field="5" count="1" selected="0">
            <x v="6"/>
          </reference>
          <reference field="6" count="1" selected="0">
            <x v="26"/>
          </reference>
          <reference field="7" count="1" selected="0">
            <x v="26"/>
          </reference>
          <reference field="8" count="1">
            <x v="30"/>
          </reference>
        </references>
      </pivotArea>
    </format>
    <format dxfId="4">
      <pivotArea dataOnly="0" labelOnly="1" outline="0" fieldPosition="0">
        <references count="9">
          <reference field="0" count="0" selected="0"/>
          <reference field="1" count="0" selected="0"/>
          <reference field="2" count="1" selected="0">
            <x v="28"/>
          </reference>
          <reference field="3" count="1" selected="0">
            <x v="2"/>
          </reference>
          <reference field="4" count="1" selected="0">
            <x v="5"/>
          </reference>
          <reference field="5" count="1" selected="0">
            <x v="14"/>
          </reference>
          <reference field="6" count="1" selected="0">
            <x v="28"/>
          </reference>
          <reference field="7" count="1" selected="0">
            <x v="29"/>
          </reference>
          <reference field="8" count="1">
            <x v="18"/>
          </reference>
        </references>
      </pivotArea>
    </format>
    <format dxfId="3">
      <pivotArea dataOnly="0" labelOnly="1" outline="0" fieldPosition="0">
        <references count="9">
          <reference field="0" count="0" selected="0"/>
          <reference field="1" count="0" selected="0"/>
          <reference field="2" count="1" selected="0">
            <x v="29"/>
          </reference>
          <reference field="3" count="1" selected="0">
            <x v="2"/>
          </reference>
          <reference field="4" count="1" selected="0">
            <x v="28"/>
          </reference>
          <reference field="5" count="1" selected="0">
            <x v="24"/>
          </reference>
          <reference field="6" count="1" selected="0">
            <x v="29"/>
          </reference>
          <reference field="7" count="1" selected="0">
            <x v="28"/>
          </reference>
          <reference field="8" count="1">
            <x v="24"/>
          </reference>
        </references>
      </pivotArea>
    </format>
    <format dxfId="2">
      <pivotArea dataOnly="0" labelOnly="1" outline="0" fieldPosition="0">
        <references count="9">
          <reference field="0" count="0" selected="0"/>
          <reference field="1" count="0" selected="0"/>
          <reference field="2" count="1" selected="0">
            <x v="30"/>
          </reference>
          <reference field="3" count="1" selected="0">
            <x v="2"/>
          </reference>
          <reference field="4" count="1" selected="0">
            <x v="6"/>
          </reference>
          <reference field="5" count="1" selected="0">
            <x v="15"/>
          </reference>
          <reference field="6" count="1" selected="0">
            <x v="30"/>
          </reference>
          <reference field="7" count="1" selected="0">
            <x v="31"/>
          </reference>
          <reference field="8" count="1">
            <x v="31"/>
          </reference>
        </references>
      </pivotArea>
    </format>
    <format dxfId="1">
      <pivotArea dataOnly="0" labelOnly="1" outline="0" fieldPosition="0">
        <references count="9">
          <reference field="0" count="0" selected="0"/>
          <reference field="1" count="0" selected="0"/>
          <reference field="2" count="1" selected="0">
            <x v="31"/>
          </reference>
          <reference field="3" count="1" selected="0">
            <x v="0"/>
          </reference>
          <reference field="4" count="1" selected="0">
            <x v="2"/>
          </reference>
          <reference field="5" count="1" selected="0">
            <x v="17"/>
          </reference>
          <reference field="6" count="1" selected="0">
            <x v="31"/>
          </reference>
          <reference field="7" count="1" selected="0">
            <x v="30"/>
          </reference>
          <reference field="8" count="1">
            <x v="22"/>
          </reference>
        </references>
      </pivotArea>
    </format>
    <format dxfId="0">
      <pivotArea dataOnly="0" labelOnly="1" outline="0" fieldPosition="0">
        <references count="9">
          <reference field="0" count="0" selected="0"/>
          <reference field="1" count="0" selected="0"/>
          <reference field="2" count="1" selected="0">
            <x v="32"/>
          </reference>
          <reference field="3" count="1" selected="0">
            <x v="2"/>
          </reference>
          <reference field="4" count="1" selected="0">
            <x v="13"/>
          </reference>
          <reference field="5" count="1" selected="0">
            <x v="17"/>
          </reference>
          <reference field="6" count="1" selected="0">
            <x v="32"/>
          </reference>
          <reference field="7" count="1" selected="0">
            <x v="32"/>
          </reference>
          <reference field="8" count="1">
            <x v="3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A16B78-50A5-4545-A26F-153D24CDC59B}" name="PivotTable8"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35" firstHeaderRow="1" firstDataRow="1" firstDataCol="1"/>
  <pivotFields count="17">
    <pivotField showAll="0"/>
    <pivotField showAll="0"/>
    <pivotField axis="axisRow" numFmtId="1" showAll="0">
      <items count="34">
        <item x="0"/>
        <item x="1"/>
        <item x="2"/>
        <item x="3"/>
        <item x="4"/>
        <item x="5"/>
        <item x="6"/>
        <item x="7"/>
        <item x="9"/>
        <item x="8"/>
        <item m="1" x="32"/>
        <item x="10"/>
        <item x="11"/>
        <item x="12"/>
        <item x="13"/>
        <item x="14"/>
        <item x="15"/>
        <item x="16"/>
        <item m="1" x="31"/>
        <item x="17"/>
        <item x="18"/>
        <item x="19"/>
        <item x="20"/>
        <item x="21"/>
        <item x="22"/>
        <item x="23"/>
        <item x="25"/>
        <item x="24"/>
        <item x="26"/>
        <item x="27"/>
        <item x="28"/>
        <item x="29"/>
        <item x="30"/>
        <item t="default"/>
      </items>
    </pivotField>
    <pivotField showAll="0"/>
    <pivotField showAll="0"/>
    <pivotField showAll="0"/>
    <pivotField showAll="0"/>
    <pivotField showAll="0"/>
    <pivotField showAll="0"/>
    <pivotField numFmtId="1" showAll="0"/>
    <pivotField dataField="1" showAll="0"/>
    <pivotField showAll="0"/>
    <pivotField showAll="0"/>
    <pivotField showAll="0"/>
    <pivotField showAll="0"/>
    <pivotField showAll="0"/>
    <pivotField showAll="0"/>
  </pivotFields>
  <rowFields count="1">
    <field x="2"/>
  </rowFields>
  <rowItems count="32">
    <i>
      <x/>
    </i>
    <i>
      <x v="1"/>
    </i>
    <i>
      <x v="2"/>
    </i>
    <i>
      <x v="3"/>
    </i>
    <i>
      <x v="4"/>
    </i>
    <i>
      <x v="5"/>
    </i>
    <i>
      <x v="6"/>
    </i>
    <i>
      <x v="7"/>
    </i>
    <i>
      <x v="8"/>
    </i>
    <i>
      <x v="9"/>
    </i>
    <i>
      <x v="11"/>
    </i>
    <i>
      <x v="12"/>
    </i>
    <i>
      <x v="13"/>
    </i>
    <i>
      <x v="14"/>
    </i>
    <i>
      <x v="15"/>
    </i>
    <i>
      <x v="16"/>
    </i>
    <i>
      <x v="17"/>
    </i>
    <i>
      <x v="19"/>
    </i>
    <i>
      <x v="20"/>
    </i>
    <i>
      <x v="21"/>
    </i>
    <i>
      <x v="22"/>
    </i>
    <i>
      <x v="23"/>
    </i>
    <i>
      <x v="24"/>
    </i>
    <i>
      <x v="25"/>
    </i>
    <i>
      <x v="26"/>
    </i>
    <i>
      <x v="27"/>
    </i>
    <i>
      <x v="28"/>
    </i>
    <i>
      <x v="29"/>
    </i>
    <i>
      <x v="30"/>
    </i>
    <i>
      <x v="31"/>
    </i>
    <i>
      <x v="32"/>
    </i>
    <i t="grand">
      <x/>
    </i>
  </rowItems>
  <colItems count="1">
    <i/>
  </colItems>
  <dataFields count="1">
    <dataField name="Sum of Annual Qty"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2A5F-C04C-4C3C-9C1E-DE67C28C3760}">
  <dimension ref="A2:A6"/>
  <sheetViews>
    <sheetView workbookViewId="0">
      <selection activeCell="A2" sqref="A2"/>
    </sheetView>
  </sheetViews>
  <sheetFormatPr defaultRowHeight="15" x14ac:dyDescent="0.25"/>
  <cols>
    <col min="1" max="1" width="72.7109375" customWidth="1"/>
  </cols>
  <sheetData>
    <row r="2" spans="1:1" x14ac:dyDescent="0.25">
      <c r="A2" s="27" t="s">
        <v>99</v>
      </c>
    </row>
    <row r="3" spans="1:1" ht="60" x14ac:dyDescent="0.25">
      <c r="A3" s="30" t="s">
        <v>117</v>
      </c>
    </row>
    <row r="4" spans="1:1" ht="45" x14ac:dyDescent="0.25">
      <c r="A4" s="30" t="s">
        <v>100</v>
      </c>
    </row>
    <row r="5" spans="1:1" ht="45" x14ac:dyDescent="0.25">
      <c r="A5" s="30" t="s">
        <v>101</v>
      </c>
    </row>
    <row r="6" spans="1:1" x14ac:dyDescent="0.25">
      <c r="A6" s="13" t="s">
        <v>102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45BF0-14D3-4729-8987-1183FE4EEF08}">
  <dimension ref="A3:AK34"/>
  <sheetViews>
    <sheetView showGridLines="0" tabSelected="1" workbookViewId="0">
      <pane xSplit="7" ySplit="3" topLeftCell="H4" activePane="bottomRight" state="frozen"/>
      <selection pane="topRight" activeCell="H1" sqref="H1"/>
      <selection pane="bottomLeft" activeCell="A3" sqref="A3"/>
      <selection pane="bottomRight" activeCell="H4" sqref="H4"/>
    </sheetView>
  </sheetViews>
  <sheetFormatPr defaultRowHeight="15" outlineLevelCol="1" x14ac:dyDescent="0.25"/>
  <cols>
    <col min="1" max="1" width="21.7109375" customWidth="1"/>
    <col min="2" max="2" width="5.5703125" bestFit="1" customWidth="1"/>
    <col min="3" max="3" width="9.28515625" bestFit="1" customWidth="1"/>
    <col min="4" max="4" width="14.42578125" hidden="1" customWidth="1" outlineLevel="1"/>
    <col min="5" max="5" width="9" hidden="1" customWidth="1" outlineLevel="1"/>
    <col min="6" max="6" width="20.28515625" hidden="1" customWidth="1" outlineLevel="1"/>
    <col min="7" max="7" width="15.85546875" bestFit="1" customWidth="1" collapsed="1"/>
    <col min="8" max="9" width="12.7109375" customWidth="1"/>
    <col min="10" max="11" width="10.7109375" customWidth="1"/>
    <col min="12" max="12" width="18.140625" bestFit="1" customWidth="1"/>
    <col min="13" max="13" width="13.5703125" bestFit="1" customWidth="1"/>
    <col min="14" max="20" width="15.7109375" customWidth="1"/>
    <col min="21" max="21" width="10.7109375" customWidth="1"/>
    <col min="22" max="22" width="12.7109375" customWidth="1"/>
    <col min="23" max="24" width="12.85546875" customWidth="1"/>
    <col min="25" max="25" width="14" customWidth="1"/>
    <col min="26" max="30" width="15.7109375" customWidth="1"/>
    <col min="31" max="31" width="12.7109375" customWidth="1"/>
    <col min="32" max="33" width="15.7109375" customWidth="1"/>
    <col min="35" max="35" width="24.85546875" bestFit="1" customWidth="1"/>
  </cols>
  <sheetData>
    <row r="3" spans="1:37" ht="60" x14ac:dyDescent="0.25">
      <c r="A3" s="31" t="s">
        <v>81</v>
      </c>
      <c r="B3" s="32" t="s">
        <v>82</v>
      </c>
      <c r="C3" s="31" t="s">
        <v>1</v>
      </c>
      <c r="D3" s="31" t="s">
        <v>83</v>
      </c>
      <c r="E3" s="31" t="s">
        <v>84</v>
      </c>
      <c r="F3" s="31" t="s">
        <v>85</v>
      </c>
      <c r="G3" s="33" t="s">
        <v>86</v>
      </c>
      <c r="H3" s="33" t="s">
        <v>87</v>
      </c>
      <c r="I3" s="33" t="s">
        <v>88</v>
      </c>
      <c r="J3" s="33" t="s">
        <v>89</v>
      </c>
      <c r="K3" s="45" t="s">
        <v>90</v>
      </c>
      <c r="L3" s="31" t="s">
        <v>92</v>
      </c>
      <c r="M3" s="31" t="s">
        <v>93</v>
      </c>
      <c r="N3" s="42" t="s">
        <v>22</v>
      </c>
      <c r="O3" s="33" t="s">
        <v>20</v>
      </c>
      <c r="P3" s="33" t="s">
        <v>21</v>
      </c>
      <c r="Q3" s="33" t="s">
        <v>23</v>
      </c>
      <c r="R3" s="43" t="s">
        <v>28</v>
      </c>
      <c r="S3" s="33" t="s">
        <v>46</v>
      </c>
      <c r="T3" s="33" t="s">
        <v>61</v>
      </c>
      <c r="U3" s="38" t="s">
        <v>119</v>
      </c>
      <c r="V3" s="39" t="s">
        <v>120</v>
      </c>
      <c r="W3" s="39" t="s">
        <v>121</v>
      </c>
      <c r="X3" s="39" t="s">
        <v>135</v>
      </c>
      <c r="Y3" s="39" t="s">
        <v>122</v>
      </c>
      <c r="Z3" s="40" t="s">
        <v>123</v>
      </c>
      <c r="AA3" s="40" t="s">
        <v>124</v>
      </c>
      <c r="AB3" s="40" t="s">
        <v>125</v>
      </c>
      <c r="AC3" s="40" t="s">
        <v>126</v>
      </c>
      <c r="AD3" s="40" t="s">
        <v>136</v>
      </c>
      <c r="AE3" s="39" t="s">
        <v>127</v>
      </c>
      <c r="AF3" s="39" t="s">
        <v>128</v>
      </c>
      <c r="AG3" s="39" t="s">
        <v>129</v>
      </c>
      <c r="AH3" s="39" t="s">
        <v>130</v>
      </c>
      <c r="AI3" s="41" t="s">
        <v>131</v>
      </c>
    </row>
    <row r="4" spans="1:37" x14ac:dyDescent="0.25">
      <c r="A4" s="34" t="s">
        <v>97</v>
      </c>
      <c r="B4" s="35" t="s">
        <v>98</v>
      </c>
      <c r="C4" s="36">
        <v>55849</v>
      </c>
      <c r="D4" s="34" t="s">
        <v>103</v>
      </c>
      <c r="E4" s="34" t="s">
        <v>17</v>
      </c>
      <c r="F4" s="34" t="s">
        <v>18</v>
      </c>
      <c r="G4" s="46">
        <v>42395</v>
      </c>
      <c r="H4" s="46">
        <v>42636</v>
      </c>
      <c r="I4" s="46">
        <v>44461</v>
      </c>
      <c r="J4" s="36">
        <v>60</v>
      </c>
      <c r="K4" s="36">
        <v>500</v>
      </c>
      <c r="L4" s="13" t="s">
        <v>22</v>
      </c>
      <c r="M4" s="37">
        <v>233.93369999999999</v>
      </c>
      <c r="N4" s="37">
        <f>M4</f>
        <v>233.93369999999999</v>
      </c>
      <c r="O4" s="37"/>
      <c r="P4" s="37"/>
      <c r="Q4" s="37"/>
      <c r="R4" s="37"/>
      <c r="S4" s="37"/>
      <c r="T4" s="37"/>
      <c r="U4" s="13">
        <v>0</v>
      </c>
      <c r="V4" s="13">
        <f>COUNT(N4:T4)</f>
        <v>1</v>
      </c>
      <c r="W4" s="13">
        <v>0</v>
      </c>
      <c r="X4" s="13"/>
      <c r="Y4" s="49">
        <f>IF(AND(L4=$R$3,V4=1),R4,MIN(N4,O4,P4,Q4,S4,T4))</f>
        <v>233.93369999999999</v>
      </c>
      <c r="Z4" s="37">
        <f>$N$4</f>
        <v>233.93369999999999</v>
      </c>
      <c r="AA4" s="50">
        <f>Y4/Z4</f>
        <v>1</v>
      </c>
      <c r="AB4" s="50">
        <f>M4/Z4</f>
        <v>1</v>
      </c>
      <c r="AC4" s="37">
        <f>M4</f>
        <v>233.93369999999999</v>
      </c>
      <c r="AD4" s="50">
        <f>AC4/Z4</f>
        <v>1</v>
      </c>
      <c r="AE4" s="51">
        <f>K4/12*J4</f>
        <v>2500</v>
      </c>
      <c r="AF4" s="51">
        <f>K4*M4</f>
        <v>116966.84999999999</v>
      </c>
      <c r="AG4" s="51">
        <v>45460.333333333336</v>
      </c>
      <c r="AH4" s="50">
        <f>IF(J4&lt;12,J4/12*K4/AG4,K4/AG4)</f>
        <v>1.0998599511662181E-2</v>
      </c>
      <c r="AI4" s="13" t="s">
        <v>132</v>
      </c>
      <c r="AK4" s="56"/>
    </row>
    <row r="5" spans="1:37" x14ac:dyDescent="0.25">
      <c r="A5" s="34" t="s">
        <v>97</v>
      </c>
      <c r="B5" s="35" t="s">
        <v>98</v>
      </c>
      <c r="C5" s="36">
        <v>56701</v>
      </c>
      <c r="D5" s="34" t="s">
        <v>24</v>
      </c>
      <c r="E5" s="34" t="s">
        <v>47</v>
      </c>
      <c r="F5" s="34" t="s">
        <v>48</v>
      </c>
      <c r="G5" s="46">
        <v>42429</v>
      </c>
      <c r="H5" s="46">
        <v>42467</v>
      </c>
      <c r="I5" s="46">
        <v>43281</v>
      </c>
      <c r="J5" s="36">
        <v>24</v>
      </c>
      <c r="K5" s="36">
        <v>5291</v>
      </c>
      <c r="L5" s="13" t="s">
        <v>20</v>
      </c>
      <c r="M5" s="37">
        <v>151.22</v>
      </c>
      <c r="N5" s="37"/>
      <c r="O5" s="37">
        <f>M5</f>
        <v>151.22</v>
      </c>
      <c r="P5" s="37"/>
      <c r="Q5" s="37"/>
      <c r="R5" s="37"/>
      <c r="S5" s="37"/>
      <c r="T5" s="37"/>
      <c r="U5" s="13">
        <f>U4+1</f>
        <v>1</v>
      </c>
      <c r="V5" s="13">
        <f t="shared" ref="V5:V34" si="0">COUNT(N5:T5)</f>
        <v>1</v>
      </c>
      <c r="W5" s="13">
        <v>1</v>
      </c>
      <c r="X5" s="51">
        <f>(G5-$G$5)/30</f>
        <v>0</v>
      </c>
      <c r="Y5" s="49">
        <f t="shared" ref="Y5:Y34" si="1">IF(AND(L5=$R$3,V5=1),R5,MIN(N5,O5,P5,Q5,S5,T5))</f>
        <v>151.22</v>
      </c>
      <c r="Z5" s="37">
        <f t="shared" ref="Z5:Z34" si="2">$N$4</f>
        <v>233.93369999999999</v>
      </c>
      <c r="AA5" s="50">
        <f t="shared" ref="AA5:AA34" si="3">Y5/Z5</f>
        <v>0.64642246927227676</v>
      </c>
      <c r="AB5" s="50">
        <f t="shared" ref="AB5:AB34" si="4">M5/Z5</f>
        <v>0.64642246927227676</v>
      </c>
      <c r="AC5" s="37">
        <f>M4</f>
        <v>233.93369999999999</v>
      </c>
      <c r="AD5" s="50">
        <f t="shared" ref="AD5:AD34" si="5">AC5/Z5</f>
        <v>1</v>
      </c>
      <c r="AE5" s="51">
        <f t="shared" ref="AE5:AE34" si="6">K5/12*J5</f>
        <v>10582</v>
      </c>
      <c r="AF5" s="51">
        <f t="shared" ref="AF5:AF34" si="7">K5*M5</f>
        <v>800105.02</v>
      </c>
      <c r="AG5" s="51">
        <v>45460.333333333336</v>
      </c>
      <c r="AH5" s="50">
        <f t="shared" ref="AH5:AH34" si="8">IF(J5&lt;12,J5/12*K5/AG5,K5/AG5)</f>
        <v>0.11638718003240921</v>
      </c>
      <c r="AI5" s="13" t="s">
        <v>133</v>
      </c>
      <c r="AK5" s="56"/>
    </row>
    <row r="6" spans="1:37" x14ac:dyDescent="0.25">
      <c r="A6" s="34" t="s">
        <v>97</v>
      </c>
      <c r="B6" s="35" t="s">
        <v>98</v>
      </c>
      <c r="C6" s="36">
        <v>56718</v>
      </c>
      <c r="D6" s="34" t="s">
        <v>24</v>
      </c>
      <c r="E6" s="34" t="s">
        <v>65</v>
      </c>
      <c r="F6" s="34" t="s">
        <v>66</v>
      </c>
      <c r="G6" s="46">
        <v>42433</v>
      </c>
      <c r="H6" s="46">
        <v>42459</v>
      </c>
      <c r="I6" s="46">
        <v>42915</v>
      </c>
      <c r="J6" s="36">
        <v>15</v>
      </c>
      <c r="K6" s="36">
        <v>7044</v>
      </c>
      <c r="L6" s="13" t="s">
        <v>20</v>
      </c>
      <c r="M6" s="37">
        <v>151.22</v>
      </c>
      <c r="N6" s="37"/>
      <c r="O6" s="37">
        <f>M6</f>
        <v>151.22</v>
      </c>
      <c r="P6" s="37"/>
      <c r="Q6" s="37"/>
      <c r="R6" s="37"/>
      <c r="S6" s="37"/>
      <c r="T6" s="37"/>
      <c r="U6" s="13">
        <f t="shared" ref="U6:U34" si="9">U5+1</f>
        <v>2</v>
      </c>
      <c r="V6" s="13">
        <f t="shared" si="0"/>
        <v>1</v>
      </c>
      <c r="W6" s="13">
        <v>1</v>
      </c>
      <c r="X6" s="51">
        <f t="shared" ref="X6:X34" si="10">(G6-$G$5)/30</f>
        <v>0.13333333333333333</v>
      </c>
      <c r="Y6" s="49">
        <f t="shared" si="1"/>
        <v>151.22</v>
      </c>
      <c r="Z6" s="37">
        <f t="shared" si="2"/>
        <v>233.93369999999999</v>
      </c>
      <c r="AA6" s="50">
        <f t="shared" si="3"/>
        <v>0.64642246927227676</v>
      </c>
      <c r="AB6" s="50">
        <f t="shared" si="4"/>
        <v>0.64642246927227676</v>
      </c>
      <c r="AC6" s="37">
        <f t="shared" ref="AC6:AC34" si="11">M5</f>
        <v>151.22</v>
      </c>
      <c r="AD6" s="50">
        <f t="shared" si="5"/>
        <v>0.64642246927227676</v>
      </c>
      <c r="AE6" s="51">
        <f t="shared" si="6"/>
        <v>8805</v>
      </c>
      <c r="AF6" s="51">
        <f t="shared" si="7"/>
        <v>1065193.68</v>
      </c>
      <c r="AG6" s="51">
        <v>45460.333333333336</v>
      </c>
      <c r="AH6" s="50">
        <f t="shared" si="8"/>
        <v>0.15494826992029681</v>
      </c>
      <c r="AI6" s="13" t="s">
        <v>133</v>
      </c>
      <c r="AK6" s="56"/>
    </row>
    <row r="7" spans="1:37" x14ac:dyDescent="0.25">
      <c r="A7" s="34" t="s">
        <v>97</v>
      </c>
      <c r="B7" s="35" t="s">
        <v>98</v>
      </c>
      <c r="C7" s="36">
        <v>57199</v>
      </c>
      <c r="D7" s="34" t="s">
        <v>24</v>
      </c>
      <c r="E7" s="34" t="s">
        <v>29</v>
      </c>
      <c r="F7" s="34" t="s">
        <v>30</v>
      </c>
      <c r="G7" s="46">
        <v>42471</v>
      </c>
      <c r="H7" s="46">
        <v>42541</v>
      </c>
      <c r="I7" s="46">
        <v>43270</v>
      </c>
      <c r="J7" s="36">
        <v>24</v>
      </c>
      <c r="K7" s="36">
        <v>3500</v>
      </c>
      <c r="L7" s="13" t="s">
        <v>22</v>
      </c>
      <c r="M7" s="37">
        <v>178.5</v>
      </c>
      <c r="N7" s="37">
        <f>M7</f>
        <v>178.5</v>
      </c>
      <c r="O7" s="37"/>
      <c r="P7" s="37"/>
      <c r="Q7" s="37"/>
      <c r="R7" s="37"/>
      <c r="S7" s="37"/>
      <c r="T7" s="37"/>
      <c r="U7" s="13">
        <f t="shared" si="9"/>
        <v>3</v>
      </c>
      <c r="V7" s="13">
        <f t="shared" si="0"/>
        <v>1</v>
      </c>
      <c r="W7" s="13">
        <v>1</v>
      </c>
      <c r="X7" s="51">
        <f t="shared" si="10"/>
        <v>1.4</v>
      </c>
      <c r="Y7" s="49">
        <f t="shared" si="1"/>
        <v>178.5</v>
      </c>
      <c r="Z7" s="37">
        <f t="shared" si="2"/>
        <v>233.93369999999999</v>
      </c>
      <c r="AA7" s="50">
        <f t="shared" si="3"/>
        <v>0.76303670655403655</v>
      </c>
      <c r="AB7" s="50">
        <f t="shared" si="4"/>
        <v>0.76303670655403655</v>
      </c>
      <c r="AC7" s="37">
        <f t="shared" si="11"/>
        <v>151.22</v>
      </c>
      <c r="AD7" s="50">
        <f t="shared" si="5"/>
        <v>0.64642246927227676</v>
      </c>
      <c r="AE7" s="51">
        <f t="shared" si="6"/>
        <v>7000</v>
      </c>
      <c r="AF7" s="51">
        <f t="shared" si="7"/>
        <v>624750</v>
      </c>
      <c r="AG7" s="51">
        <v>45460.333333333336</v>
      </c>
      <c r="AH7" s="50">
        <f t="shared" si="8"/>
        <v>7.6990196581635265E-2</v>
      </c>
      <c r="AI7" s="13" t="s">
        <v>133</v>
      </c>
      <c r="AK7" s="56"/>
    </row>
    <row r="8" spans="1:37" x14ac:dyDescent="0.25">
      <c r="A8" s="34" t="s">
        <v>97</v>
      </c>
      <c r="B8" s="35" t="s">
        <v>98</v>
      </c>
      <c r="C8" s="36">
        <v>57669</v>
      </c>
      <c r="D8" s="34" t="s">
        <v>24</v>
      </c>
      <c r="E8" s="34" t="s">
        <v>105</v>
      </c>
      <c r="F8" s="34" t="s">
        <v>69</v>
      </c>
      <c r="G8" s="46">
        <v>42488</v>
      </c>
      <c r="H8" s="46">
        <v>42490</v>
      </c>
      <c r="I8" s="46">
        <v>43189</v>
      </c>
      <c r="J8" s="36">
        <v>17</v>
      </c>
      <c r="K8" s="36">
        <v>1403</v>
      </c>
      <c r="L8" s="13" t="s">
        <v>20</v>
      </c>
      <c r="M8" s="37">
        <v>150.72999999999999</v>
      </c>
      <c r="N8" s="37"/>
      <c r="O8" s="37">
        <f>M8</f>
        <v>150.72999999999999</v>
      </c>
      <c r="P8" s="37"/>
      <c r="Q8" s="37"/>
      <c r="R8" s="37"/>
      <c r="S8" s="37"/>
      <c r="T8" s="37"/>
      <c r="U8" s="13">
        <f t="shared" si="9"/>
        <v>4</v>
      </c>
      <c r="V8" s="13">
        <f t="shared" si="0"/>
        <v>1</v>
      </c>
      <c r="W8" s="13">
        <v>1</v>
      </c>
      <c r="X8" s="51">
        <f t="shared" si="10"/>
        <v>1.9666666666666666</v>
      </c>
      <c r="Y8" s="49">
        <f t="shared" si="1"/>
        <v>150.72999999999999</v>
      </c>
      <c r="Z8" s="37">
        <f t="shared" si="2"/>
        <v>233.93369999999999</v>
      </c>
      <c r="AA8" s="50">
        <f t="shared" si="3"/>
        <v>0.64432785870526565</v>
      </c>
      <c r="AB8" s="50">
        <f t="shared" si="4"/>
        <v>0.64432785870526565</v>
      </c>
      <c r="AC8" s="37">
        <f t="shared" si="11"/>
        <v>178.5</v>
      </c>
      <c r="AD8" s="50">
        <f t="shared" si="5"/>
        <v>0.76303670655403655</v>
      </c>
      <c r="AE8" s="51">
        <f t="shared" si="6"/>
        <v>1987.5833333333335</v>
      </c>
      <c r="AF8" s="51">
        <f t="shared" si="7"/>
        <v>211474.18999999997</v>
      </c>
      <c r="AG8" s="51">
        <v>45460.333333333336</v>
      </c>
      <c r="AH8" s="50">
        <f t="shared" si="8"/>
        <v>3.0862070229724078E-2</v>
      </c>
      <c r="AI8" s="13" t="s">
        <v>133</v>
      </c>
      <c r="AK8" s="56"/>
    </row>
    <row r="9" spans="1:37" x14ac:dyDescent="0.25">
      <c r="A9" s="34" t="s">
        <v>97</v>
      </c>
      <c r="B9" s="35" t="s">
        <v>98</v>
      </c>
      <c r="C9" s="36">
        <v>57802</v>
      </c>
      <c r="D9" s="34" t="s">
        <v>16</v>
      </c>
      <c r="E9" s="34" t="s">
        <v>106</v>
      </c>
      <c r="F9" s="34" t="s">
        <v>44</v>
      </c>
      <c r="G9" s="46">
        <v>42507</v>
      </c>
      <c r="H9" s="46">
        <v>42675</v>
      </c>
      <c r="I9" s="46">
        <v>43039</v>
      </c>
      <c r="J9" s="36">
        <v>12</v>
      </c>
      <c r="K9" s="36">
        <v>600</v>
      </c>
      <c r="L9" s="13" t="s">
        <v>22</v>
      </c>
      <c r="M9" s="37">
        <v>165</v>
      </c>
      <c r="N9" s="37">
        <f>M9</f>
        <v>165</v>
      </c>
      <c r="O9" s="37"/>
      <c r="P9" s="37"/>
      <c r="Q9" s="37"/>
      <c r="R9" s="37"/>
      <c r="S9" s="37"/>
      <c r="T9" s="37"/>
      <c r="U9" s="13">
        <f t="shared" si="9"/>
        <v>5</v>
      </c>
      <c r="V9" s="13">
        <f t="shared" si="0"/>
        <v>1</v>
      </c>
      <c r="W9" s="13">
        <v>1</v>
      </c>
      <c r="X9" s="51">
        <f t="shared" si="10"/>
        <v>2.6</v>
      </c>
      <c r="Y9" s="49">
        <f t="shared" si="1"/>
        <v>165</v>
      </c>
      <c r="Z9" s="37">
        <f t="shared" si="2"/>
        <v>233.93369999999999</v>
      </c>
      <c r="AA9" s="50">
        <f t="shared" si="3"/>
        <v>0.70532804807515981</v>
      </c>
      <c r="AB9" s="50">
        <f t="shared" si="4"/>
        <v>0.70532804807515981</v>
      </c>
      <c r="AC9" s="37">
        <f t="shared" si="11"/>
        <v>150.72999999999999</v>
      </c>
      <c r="AD9" s="50">
        <f t="shared" si="5"/>
        <v>0.64432785870526565</v>
      </c>
      <c r="AE9" s="51">
        <f t="shared" si="6"/>
        <v>600</v>
      </c>
      <c r="AF9" s="51">
        <f t="shared" si="7"/>
        <v>99000</v>
      </c>
      <c r="AG9" s="51">
        <v>45460.333333333336</v>
      </c>
      <c r="AH9" s="50">
        <f t="shared" si="8"/>
        <v>1.3198319413994618E-2</v>
      </c>
      <c r="AI9" s="13" t="s">
        <v>133</v>
      </c>
      <c r="AK9" s="56"/>
    </row>
    <row r="10" spans="1:37" x14ac:dyDescent="0.25">
      <c r="A10" s="34" t="s">
        <v>97</v>
      </c>
      <c r="B10" s="35" t="s">
        <v>98</v>
      </c>
      <c r="C10" s="36">
        <v>57867</v>
      </c>
      <c r="D10" s="34" t="s">
        <v>103</v>
      </c>
      <c r="E10" s="34" t="s">
        <v>107</v>
      </c>
      <c r="F10" s="34" t="s">
        <v>58</v>
      </c>
      <c r="G10" s="46">
        <v>42508</v>
      </c>
      <c r="H10" s="46">
        <v>42552</v>
      </c>
      <c r="I10" s="46">
        <v>43099</v>
      </c>
      <c r="J10" s="36">
        <v>12</v>
      </c>
      <c r="K10" s="36">
        <v>350</v>
      </c>
      <c r="L10" s="13" t="s">
        <v>21</v>
      </c>
      <c r="M10" s="37">
        <v>164.85</v>
      </c>
      <c r="N10" s="37"/>
      <c r="O10" s="37"/>
      <c r="P10" s="37">
        <f>M10</f>
        <v>164.85</v>
      </c>
      <c r="Q10" s="37"/>
      <c r="R10" s="37"/>
      <c r="S10" s="37"/>
      <c r="T10" s="37"/>
      <c r="U10" s="13">
        <f t="shared" si="9"/>
        <v>6</v>
      </c>
      <c r="V10" s="13">
        <f t="shared" si="0"/>
        <v>1</v>
      </c>
      <c r="W10" s="13">
        <v>2</v>
      </c>
      <c r="X10" s="51">
        <f t="shared" si="10"/>
        <v>2.6333333333333333</v>
      </c>
      <c r="Y10" s="49">
        <f t="shared" si="1"/>
        <v>164.85</v>
      </c>
      <c r="Z10" s="37">
        <f t="shared" si="2"/>
        <v>233.93369999999999</v>
      </c>
      <c r="AA10" s="50">
        <f t="shared" si="3"/>
        <v>0.70468684075872778</v>
      </c>
      <c r="AB10" s="50">
        <f t="shared" si="4"/>
        <v>0.70468684075872778</v>
      </c>
      <c r="AC10" s="37">
        <f t="shared" si="11"/>
        <v>165</v>
      </c>
      <c r="AD10" s="50">
        <f t="shared" si="5"/>
        <v>0.70532804807515981</v>
      </c>
      <c r="AE10" s="51">
        <f t="shared" si="6"/>
        <v>350</v>
      </c>
      <c r="AF10" s="51">
        <f t="shared" si="7"/>
        <v>57697.5</v>
      </c>
      <c r="AG10" s="51">
        <v>45460.333333333336</v>
      </c>
      <c r="AH10" s="50">
        <f t="shared" si="8"/>
        <v>7.6990196581635268E-3</v>
      </c>
      <c r="AI10" s="13" t="s">
        <v>133</v>
      </c>
      <c r="AK10" s="56"/>
    </row>
    <row r="11" spans="1:37" x14ac:dyDescent="0.25">
      <c r="A11" s="34" t="s">
        <v>97</v>
      </c>
      <c r="B11" s="35" t="s">
        <v>98</v>
      </c>
      <c r="C11" s="36">
        <v>58127</v>
      </c>
      <c r="D11" s="34" t="s">
        <v>24</v>
      </c>
      <c r="E11" s="34" t="s">
        <v>39</v>
      </c>
      <c r="F11" s="34" t="s">
        <v>40</v>
      </c>
      <c r="G11" s="46">
        <v>42538</v>
      </c>
      <c r="H11" s="46">
        <v>42551</v>
      </c>
      <c r="I11" s="46">
        <v>43038</v>
      </c>
      <c r="J11" s="36">
        <v>16</v>
      </c>
      <c r="K11" s="36">
        <v>2500</v>
      </c>
      <c r="L11" s="13" t="s">
        <v>20</v>
      </c>
      <c r="M11" s="37">
        <v>148.84</v>
      </c>
      <c r="N11" s="37"/>
      <c r="O11" s="37">
        <f>M11</f>
        <v>148.84</v>
      </c>
      <c r="P11" s="37"/>
      <c r="Q11" s="37"/>
      <c r="R11" s="37"/>
      <c r="S11" s="37"/>
      <c r="T11" s="37"/>
      <c r="U11" s="13">
        <f t="shared" si="9"/>
        <v>7</v>
      </c>
      <c r="V11" s="13">
        <f t="shared" si="0"/>
        <v>1</v>
      </c>
      <c r="W11" s="13">
        <v>2</v>
      </c>
      <c r="X11" s="51">
        <f t="shared" si="10"/>
        <v>3.6333333333333333</v>
      </c>
      <c r="Y11" s="49">
        <f t="shared" si="1"/>
        <v>148.84</v>
      </c>
      <c r="Z11" s="37">
        <f t="shared" si="2"/>
        <v>233.93369999999999</v>
      </c>
      <c r="AA11" s="50">
        <f t="shared" si="3"/>
        <v>0.63624864651822299</v>
      </c>
      <c r="AB11" s="50">
        <f t="shared" si="4"/>
        <v>0.63624864651822299</v>
      </c>
      <c r="AC11" s="37">
        <f t="shared" si="11"/>
        <v>164.85</v>
      </c>
      <c r="AD11" s="50">
        <f t="shared" si="5"/>
        <v>0.70468684075872778</v>
      </c>
      <c r="AE11" s="51">
        <f t="shared" si="6"/>
        <v>3333.3333333333335</v>
      </c>
      <c r="AF11" s="51">
        <f t="shared" si="7"/>
        <v>372100</v>
      </c>
      <c r="AG11" s="51">
        <v>45460.333333333336</v>
      </c>
      <c r="AH11" s="50">
        <f t="shared" si="8"/>
        <v>5.4992997558310906E-2</v>
      </c>
      <c r="AI11" s="13" t="s">
        <v>133</v>
      </c>
      <c r="AK11" s="56"/>
    </row>
    <row r="12" spans="1:37" x14ac:dyDescent="0.25">
      <c r="A12" s="34" t="s">
        <v>97</v>
      </c>
      <c r="B12" s="35" t="s">
        <v>98</v>
      </c>
      <c r="C12" s="36">
        <v>58416</v>
      </c>
      <c r="D12" s="34" t="s">
        <v>24</v>
      </c>
      <c r="E12" s="34" t="s">
        <v>108</v>
      </c>
      <c r="F12" s="34" t="s">
        <v>63</v>
      </c>
      <c r="G12" s="46">
        <v>42548</v>
      </c>
      <c r="H12" s="46">
        <v>42548</v>
      </c>
      <c r="I12" s="46">
        <v>42825</v>
      </c>
      <c r="J12" s="36">
        <v>5</v>
      </c>
      <c r="K12" s="36">
        <v>5417</v>
      </c>
      <c r="L12" s="13" t="s">
        <v>21</v>
      </c>
      <c r="M12" s="37">
        <v>147.71</v>
      </c>
      <c r="N12" s="37"/>
      <c r="O12" s="37"/>
      <c r="P12" s="37">
        <f>M12</f>
        <v>147.71</v>
      </c>
      <c r="Q12" s="37"/>
      <c r="R12" s="37"/>
      <c r="S12" s="37"/>
      <c r="T12" s="37"/>
      <c r="U12" s="13">
        <f t="shared" si="9"/>
        <v>8</v>
      </c>
      <c r="V12" s="13">
        <f t="shared" si="0"/>
        <v>1</v>
      </c>
      <c r="W12" s="13">
        <v>2</v>
      </c>
      <c r="X12" s="51">
        <f t="shared" si="10"/>
        <v>3.9666666666666668</v>
      </c>
      <c r="Y12" s="49">
        <f t="shared" si="1"/>
        <v>147.71</v>
      </c>
      <c r="Z12" s="37">
        <f t="shared" si="2"/>
        <v>233.93369999999999</v>
      </c>
      <c r="AA12" s="50">
        <f t="shared" si="3"/>
        <v>0.63141821806776888</v>
      </c>
      <c r="AB12" s="50">
        <f t="shared" si="4"/>
        <v>0.63141821806776888</v>
      </c>
      <c r="AC12" s="37">
        <f t="shared" si="11"/>
        <v>148.84</v>
      </c>
      <c r="AD12" s="50">
        <f t="shared" si="5"/>
        <v>0.63624864651822299</v>
      </c>
      <c r="AE12" s="51">
        <f t="shared" si="6"/>
        <v>2257.0833333333335</v>
      </c>
      <c r="AF12" s="51">
        <f t="shared" si="7"/>
        <v>800145.07000000007</v>
      </c>
      <c r="AG12" s="51">
        <v>45460.333333333336</v>
      </c>
      <c r="AH12" s="50">
        <f t="shared" si="8"/>
        <v>4.96495112955617E-2</v>
      </c>
      <c r="AI12" s="13" t="s">
        <v>133</v>
      </c>
      <c r="AK12" s="56"/>
    </row>
    <row r="13" spans="1:37" x14ac:dyDescent="0.25">
      <c r="A13" s="34" t="s">
        <v>97</v>
      </c>
      <c r="B13" s="35" t="s">
        <v>98</v>
      </c>
      <c r="C13" s="36">
        <v>58396</v>
      </c>
      <c r="D13" s="34" t="s">
        <v>24</v>
      </c>
      <c r="E13" s="34" t="s">
        <v>54</v>
      </c>
      <c r="F13" s="34" t="s">
        <v>55</v>
      </c>
      <c r="G13" s="46">
        <v>42552</v>
      </c>
      <c r="H13" s="46">
        <v>42671</v>
      </c>
      <c r="I13" s="46">
        <v>43765</v>
      </c>
      <c r="J13" s="36">
        <v>30</v>
      </c>
      <c r="K13" s="36">
        <v>940</v>
      </c>
      <c r="L13" s="13" t="s">
        <v>23</v>
      </c>
      <c r="M13" s="37">
        <v>156.98113000000001</v>
      </c>
      <c r="N13" s="37"/>
      <c r="O13" s="37"/>
      <c r="P13" s="37"/>
      <c r="Q13" s="37">
        <f>M13</f>
        <v>156.98113000000001</v>
      </c>
      <c r="R13" s="37"/>
      <c r="S13" s="37"/>
      <c r="T13" s="37"/>
      <c r="U13" s="13">
        <f t="shared" si="9"/>
        <v>9</v>
      </c>
      <c r="V13" s="13">
        <f t="shared" si="0"/>
        <v>1</v>
      </c>
      <c r="W13" s="13">
        <v>3</v>
      </c>
      <c r="X13" s="51">
        <f t="shared" si="10"/>
        <v>4.0999999999999996</v>
      </c>
      <c r="Y13" s="49">
        <f t="shared" si="1"/>
        <v>156.98113000000001</v>
      </c>
      <c r="Z13" s="37">
        <f t="shared" si="2"/>
        <v>233.93369999999999</v>
      </c>
      <c r="AA13" s="50">
        <f t="shared" si="3"/>
        <v>0.67104966065171467</v>
      </c>
      <c r="AB13" s="50">
        <f t="shared" si="4"/>
        <v>0.67104966065171467</v>
      </c>
      <c r="AC13" s="37">
        <f t="shared" si="11"/>
        <v>147.71</v>
      </c>
      <c r="AD13" s="50">
        <f t="shared" si="5"/>
        <v>0.63141821806776888</v>
      </c>
      <c r="AE13" s="51">
        <f t="shared" si="6"/>
        <v>2350</v>
      </c>
      <c r="AF13" s="51">
        <f t="shared" si="7"/>
        <v>147562.2622</v>
      </c>
      <c r="AG13" s="51">
        <v>45460.333333333336</v>
      </c>
      <c r="AH13" s="50">
        <f t="shared" si="8"/>
        <v>2.0677367081924899E-2</v>
      </c>
      <c r="AI13" s="13" t="s">
        <v>133</v>
      </c>
      <c r="AK13" s="56"/>
    </row>
    <row r="14" spans="1:37" x14ac:dyDescent="0.25">
      <c r="A14" s="34" t="s">
        <v>97</v>
      </c>
      <c r="B14" s="35" t="s">
        <v>98</v>
      </c>
      <c r="C14" s="36">
        <v>60074</v>
      </c>
      <c r="D14" s="34" t="s">
        <v>50</v>
      </c>
      <c r="E14" s="34" t="s">
        <v>111</v>
      </c>
      <c r="F14" s="34" t="s">
        <v>52</v>
      </c>
      <c r="G14" s="46">
        <v>42640</v>
      </c>
      <c r="H14" s="46">
        <v>42781</v>
      </c>
      <c r="I14" s="46">
        <v>44058</v>
      </c>
      <c r="J14" s="36">
        <v>36</v>
      </c>
      <c r="K14" s="36">
        <v>5898</v>
      </c>
      <c r="L14" s="13" t="s">
        <v>23</v>
      </c>
      <c r="M14" s="37">
        <v>129.33000000000001</v>
      </c>
      <c r="N14" s="37"/>
      <c r="O14" s="37"/>
      <c r="P14" s="37"/>
      <c r="Q14" s="37">
        <f>M14</f>
        <v>129.33000000000001</v>
      </c>
      <c r="R14" s="37"/>
      <c r="S14" s="37"/>
      <c r="T14" s="37"/>
      <c r="U14" s="13">
        <f t="shared" si="9"/>
        <v>10</v>
      </c>
      <c r="V14" s="13">
        <f t="shared" si="0"/>
        <v>1</v>
      </c>
      <c r="W14" s="13">
        <v>3</v>
      </c>
      <c r="X14" s="51">
        <f t="shared" si="10"/>
        <v>7.0333333333333332</v>
      </c>
      <c r="Y14" s="49">
        <f t="shared" si="1"/>
        <v>129.33000000000001</v>
      </c>
      <c r="Z14" s="37">
        <f t="shared" si="2"/>
        <v>233.93369999999999</v>
      </c>
      <c r="AA14" s="50">
        <f t="shared" si="3"/>
        <v>0.55284894822763897</v>
      </c>
      <c r="AB14" s="50">
        <f t="shared" si="4"/>
        <v>0.55284894822763897</v>
      </c>
      <c r="AC14" s="37">
        <f t="shared" si="11"/>
        <v>156.98113000000001</v>
      </c>
      <c r="AD14" s="50">
        <f t="shared" si="5"/>
        <v>0.67104966065171467</v>
      </c>
      <c r="AE14" s="51">
        <f t="shared" si="6"/>
        <v>17694</v>
      </c>
      <c r="AF14" s="51">
        <f t="shared" si="7"/>
        <v>762788.34000000008</v>
      </c>
      <c r="AG14" s="51">
        <v>45460.333333333336</v>
      </c>
      <c r="AH14" s="50">
        <f t="shared" si="8"/>
        <v>0.1297394798395671</v>
      </c>
      <c r="AI14" s="13" t="s">
        <v>133</v>
      </c>
      <c r="AK14" s="56"/>
    </row>
    <row r="15" spans="1:37" x14ac:dyDescent="0.25">
      <c r="A15" s="34" t="s">
        <v>97</v>
      </c>
      <c r="B15" s="35" t="s">
        <v>98</v>
      </c>
      <c r="C15" s="36">
        <v>60914</v>
      </c>
      <c r="D15" s="34" t="s">
        <v>24</v>
      </c>
      <c r="E15" s="34" t="s">
        <v>25</v>
      </c>
      <c r="F15" s="34" t="s">
        <v>26</v>
      </c>
      <c r="G15" s="46">
        <v>42695</v>
      </c>
      <c r="H15" s="46">
        <v>42891</v>
      </c>
      <c r="I15" s="46">
        <v>44650</v>
      </c>
      <c r="J15" s="36">
        <v>48</v>
      </c>
      <c r="K15" s="36">
        <v>6126</v>
      </c>
      <c r="L15" s="13" t="s">
        <v>21</v>
      </c>
      <c r="M15" s="37">
        <v>94.9</v>
      </c>
      <c r="N15" s="37">
        <v>0</v>
      </c>
      <c r="O15" s="37">
        <v>0</v>
      </c>
      <c r="P15" s="37">
        <f>M15</f>
        <v>94.9</v>
      </c>
      <c r="Q15" s="44">
        <v>0</v>
      </c>
      <c r="R15" s="44">
        <v>0</v>
      </c>
      <c r="S15" s="37"/>
      <c r="T15" s="37"/>
      <c r="U15" s="13">
        <f t="shared" si="9"/>
        <v>11</v>
      </c>
      <c r="V15" s="13">
        <f t="shared" si="0"/>
        <v>5</v>
      </c>
      <c r="W15" s="13">
        <v>4</v>
      </c>
      <c r="X15" s="51">
        <f t="shared" si="10"/>
        <v>8.8666666666666671</v>
      </c>
      <c r="Y15" s="52">
        <v>94.9</v>
      </c>
      <c r="Z15" s="37">
        <f t="shared" si="2"/>
        <v>233.93369999999999</v>
      </c>
      <c r="AA15" s="50">
        <f t="shared" si="3"/>
        <v>0.40567049552928891</v>
      </c>
      <c r="AB15" s="50">
        <f t="shared" si="4"/>
        <v>0.40567049552928891</v>
      </c>
      <c r="AC15" s="37">
        <f t="shared" si="11"/>
        <v>129.33000000000001</v>
      </c>
      <c r="AD15" s="50">
        <f t="shared" si="5"/>
        <v>0.55284894822763897</v>
      </c>
      <c r="AE15" s="51">
        <f t="shared" si="6"/>
        <v>24504</v>
      </c>
      <c r="AF15" s="51">
        <f t="shared" si="7"/>
        <v>581357.4</v>
      </c>
      <c r="AG15" s="51">
        <v>45460.333333333336</v>
      </c>
      <c r="AH15" s="50">
        <f t="shared" si="8"/>
        <v>0.13475484121688505</v>
      </c>
      <c r="AI15" s="13" t="s">
        <v>112</v>
      </c>
      <c r="AK15" s="56"/>
    </row>
    <row r="16" spans="1:37" x14ac:dyDescent="0.25">
      <c r="A16" s="34" t="s">
        <v>97</v>
      </c>
      <c r="B16" s="35" t="s">
        <v>98</v>
      </c>
      <c r="C16" s="36">
        <v>61887</v>
      </c>
      <c r="D16" s="34" t="s">
        <v>16</v>
      </c>
      <c r="E16" s="34" t="s">
        <v>17</v>
      </c>
      <c r="F16" s="34" t="s">
        <v>18</v>
      </c>
      <c r="G16" s="46">
        <v>42766</v>
      </c>
      <c r="H16" s="46">
        <v>42790</v>
      </c>
      <c r="I16" s="46">
        <v>44615</v>
      </c>
      <c r="J16" s="36">
        <v>60</v>
      </c>
      <c r="K16" s="36">
        <v>500</v>
      </c>
      <c r="L16" s="13" t="s">
        <v>20</v>
      </c>
      <c r="M16" s="37">
        <v>72.88</v>
      </c>
      <c r="N16" s="37">
        <v>120</v>
      </c>
      <c r="O16" s="37">
        <f>M16</f>
        <v>72.88</v>
      </c>
      <c r="P16" s="37">
        <v>95</v>
      </c>
      <c r="Q16" s="37">
        <v>253</v>
      </c>
      <c r="R16" s="37"/>
      <c r="S16" s="37"/>
      <c r="T16" s="37"/>
      <c r="U16" s="13">
        <f t="shared" si="9"/>
        <v>12</v>
      </c>
      <c r="V16" s="13">
        <f t="shared" si="0"/>
        <v>4</v>
      </c>
      <c r="W16" s="13">
        <v>4</v>
      </c>
      <c r="X16" s="51">
        <f t="shared" si="10"/>
        <v>11.233333333333333</v>
      </c>
      <c r="Y16" s="49">
        <f t="shared" si="1"/>
        <v>72.88</v>
      </c>
      <c r="Z16" s="37">
        <f t="shared" si="2"/>
        <v>233.93369999999999</v>
      </c>
      <c r="AA16" s="50">
        <f t="shared" si="3"/>
        <v>0.31154126147707661</v>
      </c>
      <c r="AB16" s="50">
        <f t="shared" si="4"/>
        <v>0.31154126147707661</v>
      </c>
      <c r="AC16" s="37">
        <f t="shared" si="11"/>
        <v>94.9</v>
      </c>
      <c r="AD16" s="50">
        <f t="shared" si="5"/>
        <v>0.40567049552928891</v>
      </c>
      <c r="AE16" s="51">
        <f t="shared" si="6"/>
        <v>2500</v>
      </c>
      <c r="AF16" s="51">
        <f t="shared" si="7"/>
        <v>36440</v>
      </c>
      <c r="AG16" s="51">
        <v>45460.333333333336</v>
      </c>
      <c r="AH16" s="50">
        <f t="shared" si="8"/>
        <v>1.0998599511662181E-2</v>
      </c>
      <c r="AI16" s="13"/>
      <c r="AK16" s="56"/>
    </row>
    <row r="17" spans="1:37" x14ac:dyDescent="0.25">
      <c r="A17" s="34" t="s">
        <v>97</v>
      </c>
      <c r="B17" s="35" t="s">
        <v>98</v>
      </c>
      <c r="C17" s="36">
        <v>67051</v>
      </c>
      <c r="D17" s="34" t="s">
        <v>24</v>
      </c>
      <c r="E17" s="34" t="s">
        <v>32</v>
      </c>
      <c r="F17" s="34" t="s">
        <v>33</v>
      </c>
      <c r="G17" s="46">
        <v>43054</v>
      </c>
      <c r="H17" s="46">
        <v>43221</v>
      </c>
      <c r="I17" s="46">
        <v>44681</v>
      </c>
      <c r="J17" s="36">
        <v>24</v>
      </c>
      <c r="K17" s="36">
        <v>5591</v>
      </c>
      <c r="L17" s="13" t="s">
        <v>28</v>
      </c>
      <c r="M17" s="37">
        <v>17.338999999999999</v>
      </c>
      <c r="N17" s="37">
        <v>40</v>
      </c>
      <c r="O17" s="37">
        <v>17.760000000000002</v>
      </c>
      <c r="P17" s="37">
        <v>24.9</v>
      </c>
      <c r="Q17" s="37">
        <v>18.45</v>
      </c>
      <c r="R17" s="37">
        <f>M17</f>
        <v>17.338999999999999</v>
      </c>
      <c r="S17" s="37"/>
      <c r="T17" s="37"/>
      <c r="U17" s="13">
        <f t="shared" si="9"/>
        <v>13</v>
      </c>
      <c r="V17" s="13">
        <f t="shared" si="0"/>
        <v>5</v>
      </c>
      <c r="W17" s="13">
        <v>4</v>
      </c>
      <c r="X17" s="51">
        <f t="shared" si="10"/>
        <v>20.833333333333332</v>
      </c>
      <c r="Y17" s="49">
        <f t="shared" si="1"/>
        <v>17.760000000000002</v>
      </c>
      <c r="Z17" s="37">
        <f t="shared" si="2"/>
        <v>233.93369999999999</v>
      </c>
      <c r="AA17" s="50">
        <f t="shared" si="3"/>
        <v>7.5918946265544476E-2</v>
      </c>
      <c r="AB17" s="50">
        <f t="shared" si="4"/>
        <v>7.4119291064092083E-2</v>
      </c>
      <c r="AC17" s="37">
        <f t="shared" si="11"/>
        <v>72.88</v>
      </c>
      <c r="AD17" s="50">
        <f t="shared" si="5"/>
        <v>0.31154126147707661</v>
      </c>
      <c r="AE17" s="51">
        <f t="shared" si="6"/>
        <v>11182</v>
      </c>
      <c r="AF17" s="51">
        <f t="shared" si="7"/>
        <v>96942.348999999987</v>
      </c>
      <c r="AG17" s="51">
        <v>45460.333333333336</v>
      </c>
      <c r="AH17" s="50">
        <f t="shared" si="8"/>
        <v>0.12298633973940651</v>
      </c>
      <c r="AI17" s="13"/>
      <c r="AK17" s="56"/>
    </row>
    <row r="18" spans="1:37" x14ac:dyDescent="0.25">
      <c r="A18" s="34" t="s">
        <v>97</v>
      </c>
      <c r="B18" s="35" t="s">
        <v>98</v>
      </c>
      <c r="C18" s="36">
        <v>67404</v>
      </c>
      <c r="D18" s="34" t="s">
        <v>24</v>
      </c>
      <c r="E18" s="34" t="s">
        <v>29</v>
      </c>
      <c r="F18" s="34" t="s">
        <v>30</v>
      </c>
      <c r="G18" s="46">
        <v>43082</v>
      </c>
      <c r="H18" s="46">
        <v>43200</v>
      </c>
      <c r="I18" s="46">
        <v>44661</v>
      </c>
      <c r="J18" s="36">
        <v>48</v>
      </c>
      <c r="K18" s="36">
        <v>2510</v>
      </c>
      <c r="L18" s="13" t="s">
        <v>20</v>
      </c>
      <c r="M18" s="37">
        <v>16.23</v>
      </c>
      <c r="N18" s="37">
        <v>100</v>
      </c>
      <c r="O18" s="37">
        <f t="shared" ref="O18:O20" si="12">M18</f>
        <v>16.23</v>
      </c>
      <c r="P18" s="37">
        <v>28</v>
      </c>
      <c r="Q18" s="37">
        <v>17.05</v>
      </c>
      <c r="R18" s="37"/>
      <c r="S18" s="37"/>
      <c r="T18" s="37"/>
      <c r="U18" s="13">
        <f t="shared" si="9"/>
        <v>14</v>
      </c>
      <c r="V18" s="13">
        <f t="shared" si="0"/>
        <v>4</v>
      </c>
      <c r="W18" s="13">
        <v>4</v>
      </c>
      <c r="X18" s="51">
        <f t="shared" si="10"/>
        <v>21.766666666666666</v>
      </c>
      <c r="Y18" s="49">
        <f t="shared" si="1"/>
        <v>16.23</v>
      </c>
      <c r="Z18" s="37">
        <f t="shared" si="2"/>
        <v>233.93369999999999</v>
      </c>
      <c r="AA18" s="50">
        <f t="shared" si="3"/>
        <v>6.9378631637938448E-2</v>
      </c>
      <c r="AB18" s="50">
        <f t="shared" si="4"/>
        <v>6.9378631637938448E-2</v>
      </c>
      <c r="AC18" s="37">
        <f t="shared" si="11"/>
        <v>17.338999999999999</v>
      </c>
      <c r="AD18" s="50">
        <f t="shared" si="5"/>
        <v>7.4119291064092083E-2</v>
      </c>
      <c r="AE18" s="51">
        <f t="shared" si="6"/>
        <v>10040</v>
      </c>
      <c r="AF18" s="51">
        <f t="shared" si="7"/>
        <v>40737.300000000003</v>
      </c>
      <c r="AG18" s="51">
        <v>45460.333333333336</v>
      </c>
      <c r="AH18" s="50">
        <f t="shared" si="8"/>
        <v>5.5212969548544148E-2</v>
      </c>
      <c r="AI18" s="13"/>
      <c r="AK18" s="56"/>
    </row>
    <row r="19" spans="1:37" x14ac:dyDescent="0.25">
      <c r="A19" s="34" t="s">
        <v>97</v>
      </c>
      <c r="B19" s="35" t="s">
        <v>98</v>
      </c>
      <c r="C19" s="36">
        <v>67959</v>
      </c>
      <c r="D19" s="34" t="s">
        <v>24</v>
      </c>
      <c r="E19" s="34" t="s">
        <v>35</v>
      </c>
      <c r="F19" s="34" t="s">
        <v>18</v>
      </c>
      <c r="G19" s="46">
        <v>43118.958333333336</v>
      </c>
      <c r="H19" s="46">
        <v>43285</v>
      </c>
      <c r="I19" s="46">
        <v>44745</v>
      </c>
      <c r="J19" s="36">
        <v>24</v>
      </c>
      <c r="K19" s="36">
        <v>4320</v>
      </c>
      <c r="L19" s="13" t="s">
        <v>20</v>
      </c>
      <c r="M19" s="37">
        <v>15.605090000000001</v>
      </c>
      <c r="N19" s="37">
        <v>40.000039999999998</v>
      </c>
      <c r="O19" s="37">
        <f t="shared" si="12"/>
        <v>15.605090000000001</v>
      </c>
      <c r="P19" s="37">
        <v>25.500019999999999</v>
      </c>
      <c r="Q19" s="37">
        <v>17.042929999999998</v>
      </c>
      <c r="R19" s="37"/>
      <c r="S19" s="37"/>
      <c r="T19" s="37"/>
      <c r="U19" s="13">
        <f t="shared" si="9"/>
        <v>15</v>
      </c>
      <c r="V19" s="13">
        <f t="shared" si="0"/>
        <v>4</v>
      </c>
      <c r="W19" s="13">
        <v>4</v>
      </c>
      <c r="X19" s="51">
        <f t="shared" si="10"/>
        <v>22.998611111111192</v>
      </c>
      <c r="Y19" s="49">
        <f t="shared" si="1"/>
        <v>15.605090000000001</v>
      </c>
      <c r="Z19" s="37">
        <f t="shared" si="2"/>
        <v>233.93369999999999</v>
      </c>
      <c r="AA19" s="50">
        <f t="shared" si="3"/>
        <v>6.6707319210528457E-2</v>
      </c>
      <c r="AB19" s="50">
        <f t="shared" si="4"/>
        <v>6.6707319210528457E-2</v>
      </c>
      <c r="AC19" s="37">
        <f t="shared" si="11"/>
        <v>16.23</v>
      </c>
      <c r="AD19" s="50">
        <f t="shared" si="5"/>
        <v>6.9378631637938448E-2</v>
      </c>
      <c r="AE19" s="51">
        <f t="shared" si="6"/>
        <v>8640</v>
      </c>
      <c r="AF19" s="51">
        <f t="shared" si="7"/>
        <v>67413.988800000006</v>
      </c>
      <c r="AG19" s="51">
        <v>45460.333333333336</v>
      </c>
      <c r="AH19" s="50">
        <f t="shared" si="8"/>
        <v>9.5027899780761246E-2</v>
      </c>
      <c r="AI19" s="13"/>
      <c r="AK19" s="56"/>
    </row>
    <row r="20" spans="1:37" x14ac:dyDescent="0.25">
      <c r="A20" s="34" t="s">
        <v>97</v>
      </c>
      <c r="B20" s="35" t="s">
        <v>98</v>
      </c>
      <c r="C20" s="36">
        <v>74397</v>
      </c>
      <c r="D20" s="34" t="s">
        <v>24</v>
      </c>
      <c r="E20" s="34" t="s">
        <v>36</v>
      </c>
      <c r="F20" s="34" t="s">
        <v>37</v>
      </c>
      <c r="G20" s="46">
        <v>43537</v>
      </c>
      <c r="H20" s="46">
        <v>43648</v>
      </c>
      <c r="I20" s="46">
        <v>44927</v>
      </c>
      <c r="J20" s="36">
        <v>36</v>
      </c>
      <c r="K20" s="36">
        <v>4593</v>
      </c>
      <c r="L20" s="13" t="s">
        <v>20</v>
      </c>
      <c r="M20" s="37">
        <v>14.9678</v>
      </c>
      <c r="N20" s="37"/>
      <c r="O20" s="37">
        <f t="shared" si="12"/>
        <v>14.9678</v>
      </c>
      <c r="P20" s="37"/>
      <c r="Q20" s="37">
        <v>16.079999999999998</v>
      </c>
      <c r="R20" s="37">
        <v>15.9</v>
      </c>
      <c r="S20" s="37"/>
      <c r="T20" s="37"/>
      <c r="U20" s="13">
        <f t="shared" si="9"/>
        <v>16</v>
      </c>
      <c r="V20" s="13">
        <f t="shared" si="0"/>
        <v>3</v>
      </c>
      <c r="W20" s="13">
        <v>4</v>
      </c>
      <c r="X20" s="51">
        <f t="shared" si="10"/>
        <v>36.93333333333333</v>
      </c>
      <c r="Y20" s="49">
        <f t="shared" si="1"/>
        <v>14.9678</v>
      </c>
      <c r="Z20" s="37">
        <f t="shared" si="2"/>
        <v>233.93369999999999</v>
      </c>
      <c r="AA20" s="50">
        <f t="shared" si="3"/>
        <v>6.3983085805935619E-2</v>
      </c>
      <c r="AB20" s="50">
        <f t="shared" si="4"/>
        <v>6.3983085805935619E-2</v>
      </c>
      <c r="AC20" s="37">
        <f t="shared" si="11"/>
        <v>15.605090000000001</v>
      </c>
      <c r="AD20" s="50">
        <f t="shared" si="5"/>
        <v>6.6707319210528457E-2</v>
      </c>
      <c r="AE20" s="51">
        <f t="shared" si="6"/>
        <v>13779</v>
      </c>
      <c r="AF20" s="51">
        <f t="shared" si="7"/>
        <v>68747.1054</v>
      </c>
      <c r="AG20" s="51">
        <v>45460.333333333336</v>
      </c>
      <c r="AH20" s="50">
        <f t="shared" si="8"/>
        <v>0.1010331351141288</v>
      </c>
      <c r="AI20" s="13"/>
      <c r="AK20" s="56"/>
    </row>
    <row r="21" spans="1:37" x14ac:dyDescent="0.25">
      <c r="A21" s="34" t="s">
        <v>97</v>
      </c>
      <c r="B21" s="35" t="s">
        <v>98</v>
      </c>
      <c r="C21" s="36">
        <v>78730</v>
      </c>
      <c r="D21" s="34" t="s">
        <v>24</v>
      </c>
      <c r="E21" s="34" t="s">
        <v>54</v>
      </c>
      <c r="F21" s="34" t="s">
        <v>55</v>
      </c>
      <c r="G21" s="46">
        <v>43755</v>
      </c>
      <c r="H21" s="46">
        <v>44047</v>
      </c>
      <c r="I21" s="46">
        <v>45141</v>
      </c>
      <c r="J21" s="36">
        <v>36</v>
      </c>
      <c r="K21" s="36">
        <v>1020</v>
      </c>
      <c r="L21" s="13" t="s">
        <v>23</v>
      </c>
      <c r="M21" s="37">
        <v>16.2</v>
      </c>
      <c r="N21" s="37">
        <v>80</v>
      </c>
      <c r="O21" s="37">
        <v>140</v>
      </c>
      <c r="P21" s="37">
        <v>40</v>
      </c>
      <c r="Q21" s="37">
        <f>M21</f>
        <v>16.2</v>
      </c>
      <c r="R21" s="37">
        <v>24.5</v>
      </c>
      <c r="S21" s="37">
        <v>32</v>
      </c>
      <c r="T21" s="37"/>
      <c r="U21" s="13">
        <f t="shared" si="9"/>
        <v>17</v>
      </c>
      <c r="V21" s="13">
        <f t="shared" si="0"/>
        <v>6</v>
      </c>
      <c r="W21" s="13">
        <v>5</v>
      </c>
      <c r="X21" s="51">
        <f t="shared" si="10"/>
        <v>44.2</v>
      </c>
      <c r="Y21" s="49">
        <f t="shared" si="1"/>
        <v>16.2</v>
      </c>
      <c r="Z21" s="37">
        <f t="shared" si="2"/>
        <v>233.93369999999999</v>
      </c>
      <c r="AA21" s="50">
        <f t="shared" si="3"/>
        <v>6.9250390174652052E-2</v>
      </c>
      <c r="AB21" s="50">
        <f t="shared" si="4"/>
        <v>6.9250390174652052E-2</v>
      </c>
      <c r="AC21" s="37">
        <f t="shared" si="11"/>
        <v>14.9678</v>
      </c>
      <c r="AD21" s="50">
        <f t="shared" si="5"/>
        <v>6.3983085805935619E-2</v>
      </c>
      <c r="AE21" s="51">
        <f t="shared" si="6"/>
        <v>3060</v>
      </c>
      <c r="AF21" s="51">
        <f t="shared" si="7"/>
        <v>16524</v>
      </c>
      <c r="AG21" s="51">
        <v>45460.333333333336</v>
      </c>
      <c r="AH21" s="50">
        <f t="shared" si="8"/>
        <v>2.2437143003790849E-2</v>
      </c>
      <c r="AI21" s="13"/>
      <c r="AK21" s="56"/>
    </row>
    <row r="22" spans="1:37" x14ac:dyDescent="0.25">
      <c r="A22" s="34" t="s">
        <v>97</v>
      </c>
      <c r="B22" s="35" t="s">
        <v>98</v>
      </c>
      <c r="C22" s="36">
        <v>81197</v>
      </c>
      <c r="D22" s="34" t="s">
        <v>42</v>
      </c>
      <c r="E22" s="34" t="s">
        <v>43</v>
      </c>
      <c r="F22" s="34" t="s">
        <v>44</v>
      </c>
      <c r="G22" s="46">
        <v>43865</v>
      </c>
      <c r="H22" s="46">
        <v>43910</v>
      </c>
      <c r="I22" s="46">
        <v>45096</v>
      </c>
      <c r="J22" s="36">
        <v>36</v>
      </c>
      <c r="K22" s="36">
        <v>5500</v>
      </c>
      <c r="L22" s="13" t="s">
        <v>20</v>
      </c>
      <c r="M22" s="37">
        <v>15.49999</v>
      </c>
      <c r="N22" s="37">
        <v>39.899990000000003</v>
      </c>
      <c r="O22" s="37">
        <f t="shared" ref="O22:O25" si="13">M22</f>
        <v>15.49999</v>
      </c>
      <c r="P22" s="37">
        <v>26.00001</v>
      </c>
      <c r="Q22" s="37">
        <v>17.040009999999999</v>
      </c>
      <c r="R22" s="37"/>
      <c r="S22" s="37">
        <v>31.99999</v>
      </c>
      <c r="T22" s="37"/>
      <c r="U22" s="13">
        <f t="shared" si="9"/>
        <v>18</v>
      </c>
      <c r="V22" s="13">
        <f t="shared" si="0"/>
        <v>5</v>
      </c>
      <c r="W22" s="13">
        <v>5</v>
      </c>
      <c r="X22" s="51">
        <f t="shared" si="10"/>
        <v>47.866666666666667</v>
      </c>
      <c r="Y22" s="49">
        <f t="shared" si="1"/>
        <v>15.49999</v>
      </c>
      <c r="Z22" s="37">
        <f t="shared" si="2"/>
        <v>233.93369999999999</v>
      </c>
      <c r="AA22" s="50">
        <f t="shared" si="3"/>
        <v>6.6258046617481803E-2</v>
      </c>
      <c r="AB22" s="50">
        <f t="shared" si="4"/>
        <v>6.6258046617481803E-2</v>
      </c>
      <c r="AC22" s="37">
        <f t="shared" si="11"/>
        <v>16.2</v>
      </c>
      <c r="AD22" s="50">
        <f t="shared" si="5"/>
        <v>6.9250390174652052E-2</v>
      </c>
      <c r="AE22" s="51">
        <f t="shared" si="6"/>
        <v>16500</v>
      </c>
      <c r="AF22" s="51">
        <f t="shared" si="7"/>
        <v>85249.945000000007</v>
      </c>
      <c r="AG22" s="51">
        <v>45460.333333333336</v>
      </c>
      <c r="AH22" s="50">
        <f t="shared" si="8"/>
        <v>0.120984594628284</v>
      </c>
      <c r="AI22" s="13"/>
      <c r="AK22" s="56"/>
    </row>
    <row r="23" spans="1:37" x14ac:dyDescent="0.25">
      <c r="A23" s="34" t="s">
        <v>97</v>
      </c>
      <c r="B23" s="35" t="s">
        <v>98</v>
      </c>
      <c r="C23" s="36">
        <v>81522</v>
      </c>
      <c r="D23" s="34" t="s">
        <v>50</v>
      </c>
      <c r="E23" s="34" t="s">
        <v>51</v>
      </c>
      <c r="F23" s="34" t="s">
        <v>52</v>
      </c>
      <c r="G23" s="46">
        <v>43908</v>
      </c>
      <c r="H23" s="46">
        <v>43978</v>
      </c>
      <c r="I23" s="46">
        <v>45438</v>
      </c>
      <c r="J23" s="36">
        <v>36</v>
      </c>
      <c r="K23" s="36">
        <v>3774</v>
      </c>
      <c r="L23" s="13" t="s">
        <v>20</v>
      </c>
      <c r="M23" s="37">
        <v>14.95</v>
      </c>
      <c r="N23" s="37">
        <v>60</v>
      </c>
      <c r="O23" s="37">
        <f t="shared" si="13"/>
        <v>14.95</v>
      </c>
      <c r="P23" s="37"/>
      <c r="Q23" s="37">
        <v>24</v>
      </c>
      <c r="R23" s="37">
        <v>19</v>
      </c>
      <c r="S23" s="37">
        <v>32</v>
      </c>
      <c r="T23" s="37"/>
      <c r="U23" s="13">
        <f t="shared" si="9"/>
        <v>19</v>
      </c>
      <c r="V23" s="13">
        <f t="shared" si="0"/>
        <v>5</v>
      </c>
      <c r="W23" s="13">
        <v>5</v>
      </c>
      <c r="X23" s="51">
        <f t="shared" si="10"/>
        <v>49.3</v>
      </c>
      <c r="Y23" s="49">
        <f t="shared" si="1"/>
        <v>14.95</v>
      </c>
      <c r="Z23" s="37">
        <f t="shared" si="2"/>
        <v>233.93369999999999</v>
      </c>
      <c r="AA23" s="50">
        <f t="shared" si="3"/>
        <v>6.3906995871052349E-2</v>
      </c>
      <c r="AB23" s="50">
        <f t="shared" si="4"/>
        <v>6.3906995871052349E-2</v>
      </c>
      <c r="AC23" s="37">
        <f t="shared" si="11"/>
        <v>15.49999</v>
      </c>
      <c r="AD23" s="50">
        <f t="shared" si="5"/>
        <v>6.6258046617481803E-2</v>
      </c>
      <c r="AE23" s="51">
        <f t="shared" si="6"/>
        <v>11322</v>
      </c>
      <c r="AF23" s="51">
        <f t="shared" si="7"/>
        <v>56421.299999999996</v>
      </c>
      <c r="AG23" s="51">
        <v>45460.333333333336</v>
      </c>
      <c r="AH23" s="50">
        <f t="shared" si="8"/>
        <v>8.3017429114026139E-2</v>
      </c>
      <c r="AI23" s="13"/>
      <c r="AK23" s="56"/>
    </row>
    <row r="24" spans="1:37" x14ac:dyDescent="0.25">
      <c r="A24" s="34" t="s">
        <v>97</v>
      </c>
      <c r="B24" s="35" t="s">
        <v>98</v>
      </c>
      <c r="C24" s="36">
        <v>82514</v>
      </c>
      <c r="D24" s="34" t="s">
        <v>42</v>
      </c>
      <c r="E24" s="34" t="s">
        <v>47</v>
      </c>
      <c r="F24" s="34" t="s">
        <v>48</v>
      </c>
      <c r="G24" s="46">
        <v>43931</v>
      </c>
      <c r="H24" s="46">
        <v>43950</v>
      </c>
      <c r="I24" s="46">
        <v>44834</v>
      </c>
      <c r="J24" s="36">
        <v>24</v>
      </c>
      <c r="K24" s="36">
        <v>3664</v>
      </c>
      <c r="L24" s="13" t="s">
        <v>20</v>
      </c>
      <c r="M24" s="37">
        <v>15.75</v>
      </c>
      <c r="N24" s="37">
        <v>16.233000000000001</v>
      </c>
      <c r="O24" s="37">
        <f t="shared" si="13"/>
        <v>15.75</v>
      </c>
      <c r="P24" s="37"/>
      <c r="Q24" s="37"/>
      <c r="R24" s="37"/>
      <c r="S24" s="37">
        <v>32</v>
      </c>
      <c r="T24" s="37"/>
      <c r="U24" s="13">
        <f t="shared" si="9"/>
        <v>20</v>
      </c>
      <c r="V24" s="13">
        <f t="shared" si="0"/>
        <v>3</v>
      </c>
      <c r="W24" s="13">
        <v>5</v>
      </c>
      <c r="X24" s="51">
        <f t="shared" si="10"/>
        <v>50.06666666666667</v>
      </c>
      <c r="Y24" s="49">
        <f t="shared" si="1"/>
        <v>15.75</v>
      </c>
      <c r="Z24" s="37">
        <f t="shared" si="2"/>
        <v>233.93369999999999</v>
      </c>
      <c r="AA24" s="50">
        <f t="shared" si="3"/>
        <v>6.7326768225356159E-2</v>
      </c>
      <c r="AB24" s="50">
        <f t="shared" si="4"/>
        <v>6.7326768225356159E-2</v>
      </c>
      <c r="AC24" s="37">
        <f t="shared" si="11"/>
        <v>14.95</v>
      </c>
      <c r="AD24" s="50">
        <f t="shared" si="5"/>
        <v>6.3906995871052349E-2</v>
      </c>
      <c r="AE24" s="51">
        <f t="shared" si="6"/>
        <v>7328</v>
      </c>
      <c r="AF24" s="51">
        <f t="shared" si="7"/>
        <v>57708</v>
      </c>
      <c r="AG24" s="51">
        <v>45460.333333333336</v>
      </c>
      <c r="AH24" s="50">
        <f t="shared" si="8"/>
        <v>8.0597737221460464E-2</v>
      </c>
      <c r="AI24" s="13"/>
      <c r="AK24" s="56"/>
    </row>
    <row r="25" spans="1:37" x14ac:dyDescent="0.25">
      <c r="A25" s="34" t="s">
        <v>97</v>
      </c>
      <c r="B25" s="35" t="s">
        <v>98</v>
      </c>
      <c r="C25" s="36">
        <v>85420</v>
      </c>
      <c r="D25" s="34" t="s">
        <v>24</v>
      </c>
      <c r="E25" s="34" t="s">
        <v>57</v>
      </c>
      <c r="F25" s="34" t="s">
        <v>58</v>
      </c>
      <c r="G25" s="46">
        <v>44036</v>
      </c>
      <c r="H25" s="46">
        <v>44147</v>
      </c>
      <c r="I25" s="46">
        <v>45423</v>
      </c>
      <c r="J25" s="36">
        <v>36</v>
      </c>
      <c r="K25" s="36">
        <v>2680</v>
      </c>
      <c r="L25" s="13" t="s">
        <v>20</v>
      </c>
      <c r="M25" s="37">
        <v>15.75</v>
      </c>
      <c r="N25" s="37">
        <v>0</v>
      </c>
      <c r="O25" s="37">
        <f t="shared" si="13"/>
        <v>15.75</v>
      </c>
      <c r="P25" s="37"/>
      <c r="Q25" s="44">
        <v>0</v>
      </c>
      <c r="R25" s="37"/>
      <c r="S25" s="44">
        <v>0</v>
      </c>
      <c r="T25" s="37"/>
      <c r="U25" s="13">
        <f t="shared" si="9"/>
        <v>21</v>
      </c>
      <c r="V25" s="13">
        <f t="shared" si="0"/>
        <v>4</v>
      </c>
      <c r="W25" s="13">
        <v>5</v>
      </c>
      <c r="X25" s="51">
        <f t="shared" si="10"/>
        <v>53.56666666666667</v>
      </c>
      <c r="Y25" s="52">
        <v>15.75</v>
      </c>
      <c r="Z25" s="37">
        <f t="shared" si="2"/>
        <v>233.93369999999999</v>
      </c>
      <c r="AA25" s="50">
        <f t="shared" si="3"/>
        <v>6.7326768225356159E-2</v>
      </c>
      <c r="AB25" s="50">
        <f t="shared" si="4"/>
        <v>6.7326768225356159E-2</v>
      </c>
      <c r="AC25" s="37">
        <f t="shared" si="11"/>
        <v>15.75</v>
      </c>
      <c r="AD25" s="50">
        <f t="shared" si="5"/>
        <v>6.7326768225356159E-2</v>
      </c>
      <c r="AE25" s="51">
        <f t="shared" si="6"/>
        <v>8040</v>
      </c>
      <c r="AF25" s="51">
        <f t="shared" si="7"/>
        <v>42210</v>
      </c>
      <c r="AG25" s="51">
        <v>45460.333333333336</v>
      </c>
      <c r="AH25" s="50">
        <f t="shared" si="8"/>
        <v>5.895249338250929E-2</v>
      </c>
      <c r="AI25" s="13" t="s">
        <v>112</v>
      </c>
      <c r="AK25" s="56"/>
    </row>
    <row r="26" spans="1:37" x14ac:dyDescent="0.25">
      <c r="A26" s="34" t="s">
        <v>97</v>
      </c>
      <c r="B26" s="35" t="s">
        <v>98</v>
      </c>
      <c r="C26" s="36">
        <v>86307</v>
      </c>
      <c r="D26" s="34" t="s">
        <v>24</v>
      </c>
      <c r="E26" s="34" t="s">
        <v>39</v>
      </c>
      <c r="F26" s="34" t="s">
        <v>40</v>
      </c>
      <c r="G26" s="46">
        <v>44088</v>
      </c>
      <c r="H26" s="46">
        <v>44160</v>
      </c>
      <c r="I26" s="46">
        <v>45713</v>
      </c>
      <c r="J26" s="36">
        <v>51</v>
      </c>
      <c r="K26" s="36">
        <v>4227</v>
      </c>
      <c r="L26" s="13" t="s">
        <v>61</v>
      </c>
      <c r="M26" s="37">
        <v>15.06</v>
      </c>
      <c r="N26" s="37"/>
      <c r="O26" s="37">
        <v>14.2</v>
      </c>
      <c r="P26" s="37"/>
      <c r="Q26" s="37"/>
      <c r="R26" s="37"/>
      <c r="S26" s="37"/>
      <c r="T26" s="37">
        <f>M26</f>
        <v>15.06</v>
      </c>
      <c r="U26" s="13">
        <f t="shared" si="9"/>
        <v>22</v>
      </c>
      <c r="V26" s="13">
        <f t="shared" si="0"/>
        <v>2</v>
      </c>
      <c r="W26" s="13">
        <v>6</v>
      </c>
      <c r="X26" s="51">
        <f t="shared" si="10"/>
        <v>55.3</v>
      </c>
      <c r="Y26" s="49">
        <f t="shared" si="1"/>
        <v>14.2</v>
      </c>
      <c r="Z26" s="37">
        <f t="shared" si="2"/>
        <v>233.93369999999999</v>
      </c>
      <c r="AA26" s="50">
        <f t="shared" si="3"/>
        <v>6.0700959288892534E-2</v>
      </c>
      <c r="AB26" s="50">
        <f t="shared" si="4"/>
        <v>6.4377214569769137E-2</v>
      </c>
      <c r="AC26" s="37">
        <f t="shared" si="11"/>
        <v>15.75</v>
      </c>
      <c r="AD26" s="50">
        <f t="shared" si="5"/>
        <v>6.7326768225356159E-2</v>
      </c>
      <c r="AE26" s="51">
        <f t="shared" si="6"/>
        <v>17964.75</v>
      </c>
      <c r="AF26" s="51">
        <f t="shared" si="7"/>
        <v>63658.62</v>
      </c>
      <c r="AG26" s="51">
        <v>45460.333333333336</v>
      </c>
      <c r="AH26" s="50">
        <f t="shared" si="8"/>
        <v>9.2982160271592076E-2</v>
      </c>
      <c r="AI26" s="13"/>
      <c r="AK26" s="56"/>
    </row>
    <row r="27" spans="1:37" x14ac:dyDescent="0.25">
      <c r="A27" s="34" t="s">
        <v>97</v>
      </c>
      <c r="B27" s="35" t="s">
        <v>98</v>
      </c>
      <c r="C27" s="36">
        <v>91121</v>
      </c>
      <c r="D27" s="34" t="s">
        <v>24</v>
      </c>
      <c r="E27" s="34" t="s">
        <v>62</v>
      </c>
      <c r="F27" s="34" t="s">
        <v>63</v>
      </c>
      <c r="G27" s="46">
        <v>44278</v>
      </c>
      <c r="H27" s="46">
        <v>44336</v>
      </c>
      <c r="I27" s="46">
        <v>45796</v>
      </c>
      <c r="J27" s="36">
        <v>48</v>
      </c>
      <c r="K27" s="36">
        <v>4845</v>
      </c>
      <c r="L27" s="13" t="s">
        <v>20</v>
      </c>
      <c r="M27" s="37">
        <v>14.37476</v>
      </c>
      <c r="N27" s="37"/>
      <c r="O27" s="37">
        <f>M27</f>
        <v>14.37476</v>
      </c>
      <c r="P27" s="37"/>
      <c r="Q27" s="37"/>
      <c r="R27" s="37"/>
      <c r="S27" s="37"/>
      <c r="T27" s="37">
        <v>14.961320000000001</v>
      </c>
      <c r="U27" s="13">
        <f t="shared" si="9"/>
        <v>23</v>
      </c>
      <c r="V27" s="13">
        <f t="shared" si="0"/>
        <v>2</v>
      </c>
      <c r="W27" s="13">
        <v>6</v>
      </c>
      <c r="X27" s="51">
        <f t="shared" si="10"/>
        <v>61.633333333333333</v>
      </c>
      <c r="Y27" s="49">
        <f t="shared" si="1"/>
        <v>14.37476</v>
      </c>
      <c r="Z27" s="37">
        <f t="shared" si="2"/>
        <v>233.93369999999999</v>
      </c>
      <c r="AA27" s="50">
        <f t="shared" si="3"/>
        <v>6.1448008559690209E-2</v>
      </c>
      <c r="AB27" s="50">
        <f t="shared" si="4"/>
        <v>6.1448008559690209E-2</v>
      </c>
      <c r="AC27" s="37">
        <f t="shared" si="11"/>
        <v>15.06</v>
      </c>
      <c r="AD27" s="50">
        <f t="shared" si="5"/>
        <v>6.4377214569769137E-2</v>
      </c>
      <c r="AE27" s="51">
        <f t="shared" si="6"/>
        <v>19380</v>
      </c>
      <c r="AF27" s="51">
        <f t="shared" si="7"/>
        <v>69645.712199999994</v>
      </c>
      <c r="AG27" s="51">
        <v>45460.333333333336</v>
      </c>
      <c r="AH27" s="50">
        <f t="shared" si="8"/>
        <v>0.10657642926800653</v>
      </c>
      <c r="AI27" s="13"/>
      <c r="AK27" s="56"/>
    </row>
    <row r="28" spans="1:37" x14ac:dyDescent="0.25">
      <c r="A28" s="34" t="s">
        <v>97</v>
      </c>
      <c r="B28" s="35" t="s">
        <v>98</v>
      </c>
      <c r="C28" s="36">
        <v>92547</v>
      </c>
      <c r="D28" s="34" t="s">
        <v>24</v>
      </c>
      <c r="E28" s="34" t="s">
        <v>65</v>
      </c>
      <c r="F28" s="34" t="s">
        <v>66</v>
      </c>
      <c r="G28" s="46">
        <v>44330</v>
      </c>
      <c r="H28" s="46">
        <v>44382</v>
      </c>
      <c r="I28" s="46">
        <v>45843</v>
      </c>
      <c r="J28" s="36">
        <v>48</v>
      </c>
      <c r="K28" s="36">
        <v>7920</v>
      </c>
      <c r="L28" s="13" t="s">
        <v>61</v>
      </c>
      <c r="M28" s="37">
        <v>13.99</v>
      </c>
      <c r="N28" s="37"/>
      <c r="O28" s="37"/>
      <c r="P28" s="37"/>
      <c r="Q28" s="37"/>
      <c r="R28" s="37"/>
      <c r="S28" s="37"/>
      <c r="T28" s="37">
        <f t="shared" ref="T28:T29" si="14">M28</f>
        <v>13.99</v>
      </c>
      <c r="U28" s="13">
        <f t="shared" si="9"/>
        <v>24</v>
      </c>
      <c r="V28" s="13">
        <f t="shared" si="0"/>
        <v>1</v>
      </c>
      <c r="W28" s="13">
        <v>6</v>
      </c>
      <c r="X28" s="51">
        <f t="shared" si="10"/>
        <v>63.366666666666667</v>
      </c>
      <c r="Y28" s="49">
        <f t="shared" si="1"/>
        <v>13.99</v>
      </c>
      <c r="Z28" s="37">
        <f t="shared" si="2"/>
        <v>233.93369999999999</v>
      </c>
      <c r="AA28" s="50">
        <f t="shared" si="3"/>
        <v>5.9803269045887793E-2</v>
      </c>
      <c r="AB28" s="50">
        <f t="shared" si="4"/>
        <v>5.9803269045887793E-2</v>
      </c>
      <c r="AC28" s="37">
        <f t="shared" si="11"/>
        <v>14.37476</v>
      </c>
      <c r="AD28" s="50">
        <f t="shared" si="5"/>
        <v>6.1448008559690209E-2</v>
      </c>
      <c r="AE28" s="51">
        <f t="shared" si="6"/>
        <v>31680</v>
      </c>
      <c r="AF28" s="51">
        <f t="shared" si="7"/>
        <v>110800.8</v>
      </c>
      <c r="AG28" s="51">
        <v>45460.333333333336</v>
      </c>
      <c r="AH28" s="50">
        <f t="shared" si="8"/>
        <v>0.17421781626472896</v>
      </c>
      <c r="AI28" s="13"/>
      <c r="AK28" s="56"/>
    </row>
    <row r="29" spans="1:37" x14ac:dyDescent="0.25">
      <c r="A29" s="34" t="s">
        <v>97</v>
      </c>
      <c r="B29" s="35" t="s">
        <v>98</v>
      </c>
      <c r="C29" s="36">
        <v>92526</v>
      </c>
      <c r="D29" s="34" t="s">
        <v>24</v>
      </c>
      <c r="E29" s="34" t="s">
        <v>68</v>
      </c>
      <c r="F29" s="34" t="s">
        <v>69</v>
      </c>
      <c r="G29" s="46">
        <v>44337</v>
      </c>
      <c r="H29" s="46">
        <v>44392</v>
      </c>
      <c r="I29" s="46">
        <v>45487</v>
      </c>
      <c r="J29" s="36">
        <v>36</v>
      </c>
      <c r="K29" s="36">
        <v>1115</v>
      </c>
      <c r="L29" s="13" t="s">
        <v>61</v>
      </c>
      <c r="M29" s="37">
        <v>15.25</v>
      </c>
      <c r="N29" s="37"/>
      <c r="O29" s="37">
        <v>18.95</v>
      </c>
      <c r="P29" s="37"/>
      <c r="Q29" s="37">
        <v>16.95</v>
      </c>
      <c r="R29" s="37"/>
      <c r="S29" s="37"/>
      <c r="T29" s="37">
        <f t="shared" si="14"/>
        <v>15.25</v>
      </c>
      <c r="U29" s="13">
        <f t="shared" si="9"/>
        <v>25</v>
      </c>
      <c r="V29" s="13">
        <f t="shared" si="0"/>
        <v>3</v>
      </c>
      <c r="W29" s="13">
        <v>6</v>
      </c>
      <c r="X29" s="51">
        <f t="shared" si="10"/>
        <v>63.6</v>
      </c>
      <c r="Y29" s="49">
        <f t="shared" si="1"/>
        <v>15.25</v>
      </c>
      <c r="Z29" s="37">
        <f t="shared" si="2"/>
        <v>233.93369999999999</v>
      </c>
      <c r="AA29" s="50">
        <f t="shared" si="3"/>
        <v>6.5189410503916287E-2</v>
      </c>
      <c r="AB29" s="50">
        <f t="shared" si="4"/>
        <v>6.5189410503916287E-2</v>
      </c>
      <c r="AC29" s="37">
        <f t="shared" si="11"/>
        <v>13.99</v>
      </c>
      <c r="AD29" s="50">
        <f t="shared" si="5"/>
        <v>5.9803269045887793E-2</v>
      </c>
      <c r="AE29" s="51">
        <f t="shared" si="6"/>
        <v>3345</v>
      </c>
      <c r="AF29" s="51">
        <f t="shared" si="7"/>
        <v>17003.75</v>
      </c>
      <c r="AG29" s="51">
        <v>45460.333333333336</v>
      </c>
      <c r="AH29" s="50">
        <f t="shared" si="8"/>
        <v>2.4526876911006665E-2</v>
      </c>
      <c r="AI29" s="13"/>
      <c r="AK29" s="56"/>
    </row>
    <row r="30" spans="1:37" x14ac:dyDescent="0.25">
      <c r="A30" s="34" t="s">
        <v>97</v>
      </c>
      <c r="B30" s="35" t="s">
        <v>98</v>
      </c>
      <c r="C30" s="36">
        <v>92618</v>
      </c>
      <c r="D30" s="34" t="s">
        <v>24</v>
      </c>
      <c r="E30" s="34" t="s">
        <v>74</v>
      </c>
      <c r="F30" s="34" t="s">
        <v>37</v>
      </c>
      <c r="G30" s="46">
        <v>44354</v>
      </c>
      <c r="H30" s="46">
        <v>44475</v>
      </c>
      <c r="I30" s="46">
        <v>44925</v>
      </c>
      <c r="J30" s="36">
        <v>9</v>
      </c>
      <c r="K30" s="36">
        <v>9867</v>
      </c>
      <c r="L30" s="13" t="s">
        <v>20</v>
      </c>
      <c r="M30" s="37">
        <v>14.074759999999999</v>
      </c>
      <c r="N30" s="37"/>
      <c r="O30" s="37">
        <f>M30</f>
        <v>14.074759999999999</v>
      </c>
      <c r="P30" s="37"/>
      <c r="Q30" s="37">
        <v>16.059999999999999</v>
      </c>
      <c r="R30" s="37"/>
      <c r="S30" s="37">
        <v>14.218999999999999</v>
      </c>
      <c r="T30" s="37">
        <v>16</v>
      </c>
      <c r="U30" s="13">
        <f t="shared" si="9"/>
        <v>26</v>
      </c>
      <c r="V30" s="13">
        <f t="shared" si="0"/>
        <v>4</v>
      </c>
      <c r="W30" s="13">
        <v>6</v>
      </c>
      <c r="X30" s="51">
        <f t="shared" si="10"/>
        <v>64.166666666666671</v>
      </c>
      <c r="Y30" s="49">
        <f t="shared" si="1"/>
        <v>14.074759999999999</v>
      </c>
      <c r="Z30" s="37">
        <f t="shared" si="2"/>
        <v>233.93369999999999</v>
      </c>
      <c r="AA30" s="50">
        <f t="shared" si="3"/>
        <v>6.0165593926826279E-2</v>
      </c>
      <c r="AB30" s="50">
        <f t="shared" si="4"/>
        <v>6.0165593926826279E-2</v>
      </c>
      <c r="AC30" s="37">
        <f t="shared" si="11"/>
        <v>15.25</v>
      </c>
      <c r="AD30" s="50">
        <f t="shared" si="5"/>
        <v>6.5189410503916287E-2</v>
      </c>
      <c r="AE30" s="51">
        <f t="shared" si="6"/>
        <v>7400.25</v>
      </c>
      <c r="AF30" s="51">
        <f t="shared" si="7"/>
        <v>138875.65692000001</v>
      </c>
      <c r="AG30" s="51">
        <v>45460.333333333336</v>
      </c>
      <c r="AH30" s="50">
        <f t="shared" si="8"/>
        <v>0.16278477207235612</v>
      </c>
      <c r="AI30" s="13"/>
      <c r="AK30" s="56"/>
    </row>
    <row r="31" spans="1:37" x14ac:dyDescent="0.25">
      <c r="A31" s="34" t="s">
        <v>97</v>
      </c>
      <c r="B31" s="35" t="s">
        <v>98</v>
      </c>
      <c r="C31" s="36">
        <v>94254</v>
      </c>
      <c r="D31" s="34" t="s">
        <v>24</v>
      </c>
      <c r="E31" s="34" t="s">
        <v>71</v>
      </c>
      <c r="F31" s="34" t="s">
        <v>72</v>
      </c>
      <c r="G31" s="46">
        <v>44392</v>
      </c>
      <c r="H31" s="46">
        <v>44462</v>
      </c>
      <c r="I31" s="46">
        <v>45191</v>
      </c>
      <c r="J31" s="36">
        <v>24</v>
      </c>
      <c r="K31" s="36">
        <v>1560</v>
      </c>
      <c r="L31" s="13" t="s">
        <v>61</v>
      </c>
      <c r="M31" s="37">
        <v>15.53</v>
      </c>
      <c r="N31" s="37"/>
      <c r="O31" s="37">
        <v>18.899000000000001</v>
      </c>
      <c r="P31" s="37"/>
      <c r="Q31" s="37">
        <v>17.899999999999999</v>
      </c>
      <c r="R31" s="37"/>
      <c r="S31" s="37">
        <v>16.8</v>
      </c>
      <c r="T31" s="37">
        <f>M31</f>
        <v>15.53</v>
      </c>
      <c r="U31" s="13">
        <f t="shared" si="9"/>
        <v>27</v>
      </c>
      <c r="V31" s="13">
        <f t="shared" si="0"/>
        <v>4</v>
      </c>
      <c r="W31" s="13">
        <v>6</v>
      </c>
      <c r="X31" s="51">
        <f t="shared" si="10"/>
        <v>65.433333333333337</v>
      </c>
      <c r="Y31" s="49">
        <f t="shared" si="1"/>
        <v>15.53</v>
      </c>
      <c r="Z31" s="37">
        <f t="shared" si="2"/>
        <v>233.93369999999999</v>
      </c>
      <c r="AA31" s="50">
        <f t="shared" si="3"/>
        <v>6.6386330827922613E-2</v>
      </c>
      <c r="AB31" s="50">
        <f t="shared" si="4"/>
        <v>6.6386330827922613E-2</v>
      </c>
      <c r="AC31" s="37">
        <f t="shared" si="11"/>
        <v>14.074759999999999</v>
      </c>
      <c r="AD31" s="50">
        <f t="shared" si="5"/>
        <v>6.0165593926826279E-2</v>
      </c>
      <c r="AE31" s="51">
        <f t="shared" si="6"/>
        <v>3120</v>
      </c>
      <c r="AF31" s="51">
        <f t="shared" si="7"/>
        <v>24226.799999999999</v>
      </c>
      <c r="AG31" s="51">
        <v>45460.333333333336</v>
      </c>
      <c r="AH31" s="50">
        <f t="shared" si="8"/>
        <v>3.4315630476386007E-2</v>
      </c>
      <c r="AI31" s="13"/>
      <c r="AK31" s="56"/>
    </row>
    <row r="32" spans="1:37" x14ac:dyDescent="0.25">
      <c r="A32" s="34" t="s">
        <v>97</v>
      </c>
      <c r="B32" s="35" t="s">
        <v>98</v>
      </c>
      <c r="C32" s="36">
        <v>94460</v>
      </c>
      <c r="D32" s="34" t="s">
        <v>24</v>
      </c>
      <c r="E32" s="34" t="s">
        <v>78</v>
      </c>
      <c r="F32" s="34" t="s">
        <v>79</v>
      </c>
      <c r="G32" s="46">
        <v>44467</v>
      </c>
      <c r="H32" s="46">
        <v>44562</v>
      </c>
      <c r="I32" s="46">
        <v>46022</v>
      </c>
      <c r="J32" s="36">
        <v>36</v>
      </c>
      <c r="K32" s="36">
        <v>1721</v>
      </c>
      <c r="L32" s="13" t="s">
        <v>20</v>
      </c>
      <c r="M32" s="37">
        <v>14.05</v>
      </c>
      <c r="N32" s="37"/>
      <c r="O32" s="37">
        <f t="shared" ref="O32:O34" si="15">M32</f>
        <v>14.05</v>
      </c>
      <c r="P32" s="37">
        <v>23.59</v>
      </c>
      <c r="Q32" s="37">
        <v>17.399999999999999</v>
      </c>
      <c r="R32" s="37"/>
      <c r="S32" s="37"/>
      <c r="T32" s="37">
        <v>14.95</v>
      </c>
      <c r="U32" s="13">
        <f t="shared" si="9"/>
        <v>28</v>
      </c>
      <c r="V32" s="13">
        <f t="shared" si="0"/>
        <v>4</v>
      </c>
      <c r="W32" s="13">
        <v>6</v>
      </c>
      <c r="X32" s="51">
        <f t="shared" si="10"/>
        <v>67.933333333333337</v>
      </c>
      <c r="Y32" s="49">
        <f t="shared" si="1"/>
        <v>14.05</v>
      </c>
      <c r="Z32" s="37">
        <f t="shared" si="2"/>
        <v>233.93369999999999</v>
      </c>
      <c r="AA32" s="50">
        <f t="shared" si="3"/>
        <v>6.0059751972460579E-2</v>
      </c>
      <c r="AB32" s="50">
        <f t="shared" si="4"/>
        <v>6.0059751972460579E-2</v>
      </c>
      <c r="AC32" s="37">
        <f t="shared" si="11"/>
        <v>15.53</v>
      </c>
      <c r="AD32" s="50">
        <f t="shared" si="5"/>
        <v>6.6386330827922613E-2</v>
      </c>
      <c r="AE32" s="51">
        <f t="shared" si="6"/>
        <v>5163</v>
      </c>
      <c r="AF32" s="51">
        <f t="shared" si="7"/>
        <v>24180.050000000003</v>
      </c>
      <c r="AG32" s="51">
        <v>45460.333333333336</v>
      </c>
      <c r="AH32" s="50">
        <f t="shared" si="8"/>
        <v>3.7857179519141228E-2</v>
      </c>
      <c r="AI32" s="13"/>
      <c r="AK32" s="56"/>
    </row>
    <row r="33" spans="1:37" x14ac:dyDescent="0.25">
      <c r="A33" s="34" t="s">
        <v>97</v>
      </c>
      <c r="B33" s="35" t="s">
        <v>98</v>
      </c>
      <c r="C33" s="36">
        <v>97676</v>
      </c>
      <c r="D33" s="34" t="s">
        <v>16</v>
      </c>
      <c r="E33" s="34" t="s">
        <v>76</v>
      </c>
      <c r="F33" s="34" t="s">
        <v>18</v>
      </c>
      <c r="G33" s="46">
        <v>44537</v>
      </c>
      <c r="H33" s="46">
        <v>44553</v>
      </c>
      <c r="I33" s="46">
        <v>45099</v>
      </c>
      <c r="J33" s="36">
        <v>12</v>
      </c>
      <c r="K33" s="36">
        <v>1000</v>
      </c>
      <c r="L33" s="13" t="s">
        <v>20</v>
      </c>
      <c r="M33" s="37">
        <v>14</v>
      </c>
      <c r="N33" s="37"/>
      <c r="O33" s="37">
        <f t="shared" si="15"/>
        <v>14</v>
      </c>
      <c r="P33" s="37"/>
      <c r="Q33" s="37"/>
      <c r="R33" s="37"/>
      <c r="S33" s="37">
        <v>32</v>
      </c>
      <c r="T33" s="37">
        <v>32</v>
      </c>
      <c r="U33" s="13">
        <f t="shared" si="9"/>
        <v>29</v>
      </c>
      <c r="V33" s="13">
        <f t="shared" si="0"/>
        <v>3</v>
      </c>
      <c r="W33" s="13">
        <v>6</v>
      </c>
      <c r="X33" s="51">
        <f t="shared" si="10"/>
        <v>70.266666666666666</v>
      </c>
      <c r="Y33" s="49">
        <f t="shared" si="1"/>
        <v>14</v>
      </c>
      <c r="Z33" s="37">
        <f t="shared" si="2"/>
        <v>233.93369999999999</v>
      </c>
      <c r="AA33" s="50">
        <f t="shared" si="3"/>
        <v>5.9846016200316592E-2</v>
      </c>
      <c r="AB33" s="50">
        <f t="shared" si="4"/>
        <v>5.9846016200316592E-2</v>
      </c>
      <c r="AC33" s="37">
        <f t="shared" si="11"/>
        <v>14.05</v>
      </c>
      <c r="AD33" s="50">
        <f t="shared" si="5"/>
        <v>6.0059751972460579E-2</v>
      </c>
      <c r="AE33" s="51">
        <f t="shared" si="6"/>
        <v>1000</v>
      </c>
      <c r="AF33" s="51">
        <f t="shared" si="7"/>
        <v>14000</v>
      </c>
      <c r="AG33" s="51">
        <v>45460.333333333336</v>
      </c>
      <c r="AH33" s="50">
        <f t="shared" si="8"/>
        <v>2.1997199023324362E-2</v>
      </c>
      <c r="AI33" s="13"/>
      <c r="AK33" s="56"/>
    </row>
    <row r="34" spans="1:37" x14ac:dyDescent="0.25">
      <c r="A34" s="34" t="s">
        <v>97</v>
      </c>
      <c r="B34" s="35" t="s">
        <v>98</v>
      </c>
      <c r="C34" s="36">
        <v>98501</v>
      </c>
      <c r="D34" s="34" t="s">
        <v>24</v>
      </c>
      <c r="E34" s="34" t="s">
        <v>35</v>
      </c>
      <c r="F34" s="34" t="s">
        <v>18</v>
      </c>
      <c r="G34" s="46">
        <v>44578</v>
      </c>
      <c r="H34" s="46">
        <v>44578</v>
      </c>
      <c r="I34" s="46">
        <v>46053</v>
      </c>
      <c r="J34" s="36">
        <v>24</v>
      </c>
      <c r="K34" s="36">
        <v>4320</v>
      </c>
      <c r="L34" s="13" t="s">
        <v>20</v>
      </c>
      <c r="M34" s="37">
        <v>14.005089999999999</v>
      </c>
      <c r="N34" s="37"/>
      <c r="O34" s="37">
        <f t="shared" si="15"/>
        <v>14.005089999999999</v>
      </c>
      <c r="P34" s="37"/>
      <c r="Q34" s="37"/>
      <c r="R34" s="37"/>
      <c r="S34" s="37"/>
      <c r="T34" s="37">
        <v>14</v>
      </c>
      <c r="U34" s="13">
        <f t="shared" si="9"/>
        <v>30</v>
      </c>
      <c r="V34" s="13">
        <f t="shared" si="0"/>
        <v>2</v>
      </c>
      <c r="W34" s="13">
        <v>6</v>
      </c>
      <c r="X34" s="51">
        <f t="shared" si="10"/>
        <v>71.63333333333334</v>
      </c>
      <c r="Y34" s="49">
        <f t="shared" si="1"/>
        <v>14</v>
      </c>
      <c r="Z34" s="37">
        <f t="shared" si="2"/>
        <v>233.93369999999999</v>
      </c>
      <c r="AA34" s="50">
        <f t="shared" si="3"/>
        <v>5.9846016200316592E-2</v>
      </c>
      <c r="AB34" s="50">
        <f t="shared" si="4"/>
        <v>5.9867774501920844E-2</v>
      </c>
      <c r="AC34" s="37">
        <f t="shared" si="11"/>
        <v>14</v>
      </c>
      <c r="AD34" s="50">
        <f t="shared" si="5"/>
        <v>5.9846016200316592E-2</v>
      </c>
      <c r="AE34" s="51">
        <f t="shared" si="6"/>
        <v>8640</v>
      </c>
      <c r="AF34" s="51">
        <f t="shared" si="7"/>
        <v>60501.988799999999</v>
      </c>
      <c r="AG34" s="51">
        <v>45460.333333333336</v>
      </c>
      <c r="AH34" s="50">
        <f t="shared" si="8"/>
        <v>9.5027899780761246E-2</v>
      </c>
      <c r="AI34" s="13"/>
      <c r="AK34" s="56"/>
    </row>
  </sheetData>
  <autoFilter ref="A3:AI34" xr:uid="{70745BF0-14D3-4729-8987-1183FE4EEF08}"/>
  <sortState xmlns:xlrd2="http://schemas.microsoft.com/office/spreadsheetml/2017/richdata2" ref="A4:T34">
    <sortCondition ref="G4:G34"/>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7C892-B474-4776-B16F-937918884D8F}">
  <dimension ref="A3:U36"/>
  <sheetViews>
    <sheetView workbookViewId="0">
      <selection activeCell="C18" sqref="C18"/>
    </sheetView>
  </sheetViews>
  <sheetFormatPr defaultRowHeight="15" x14ac:dyDescent="0.25"/>
  <cols>
    <col min="1" max="1" width="28.140625" bestFit="1" customWidth="1"/>
    <col min="2" max="2" width="7.85546875" bestFit="1" customWidth="1"/>
    <col min="3" max="3" width="11.5703125" bestFit="1" customWidth="1"/>
    <col min="4" max="4" width="14.42578125" bestFit="1" customWidth="1"/>
    <col min="5" max="5" width="9" bestFit="1" customWidth="1"/>
    <col min="6" max="6" width="26.42578125" bestFit="1" customWidth="1"/>
    <col min="7" max="7" width="17.28515625" bestFit="1" customWidth="1"/>
    <col min="8" max="8" width="18.85546875" bestFit="1" customWidth="1"/>
    <col min="9" max="9" width="18.28515625" bestFit="1" customWidth="1"/>
    <col min="10" max="10" width="7.28515625" bestFit="1" customWidth="1"/>
    <col min="11" max="11" width="11.28515625" bestFit="1" customWidth="1"/>
    <col min="14" max="14" width="26.85546875" bestFit="1" customWidth="1"/>
    <col min="15" max="15" width="14.42578125" bestFit="1" customWidth="1"/>
    <col min="16" max="16" width="9" bestFit="1" customWidth="1"/>
    <col min="17" max="17" width="26.42578125" bestFit="1" customWidth="1"/>
    <col min="18" max="18" width="17.28515625" bestFit="1" customWidth="1"/>
    <col min="19" max="19" width="18.85546875" bestFit="1" customWidth="1"/>
    <col min="20" max="20" width="18.28515625" bestFit="1" customWidth="1"/>
  </cols>
  <sheetData>
    <row r="3" spans="1:21" x14ac:dyDescent="0.25">
      <c r="A3" s="24" t="s">
        <v>118</v>
      </c>
      <c r="M3" s="24" t="s">
        <v>94</v>
      </c>
    </row>
    <row r="4" spans="1:21" x14ac:dyDescent="0.25">
      <c r="A4" s="24" t="s">
        <v>81</v>
      </c>
      <c r="B4" s="24" t="s">
        <v>82</v>
      </c>
      <c r="C4" s="24" t="s">
        <v>1</v>
      </c>
      <c r="D4" s="24" t="s">
        <v>83</v>
      </c>
      <c r="E4" s="24" t="s">
        <v>84</v>
      </c>
      <c r="F4" s="24" t="s">
        <v>85</v>
      </c>
      <c r="G4" s="24" t="s">
        <v>86</v>
      </c>
      <c r="H4" s="24" t="s">
        <v>87</v>
      </c>
      <c r="I4" s="24" t="s">
        <v>88</v>
      </c>
      <c r="J4" s="24" t="s">
        <v>89</v>
      </c>
      <c r="K4" s="24" t="s">
        <v>92</v>
      </c>
      <c r="L4" s="24" t="s">
        <v>93</v>
      </c>
      <c r="N4" t="s">
        <v>22</v>
      </c>
      <c r="O4" t="s">
        <v>20</v>
      </c>
      <c r="P4" t="s">
        <v>28</v>
      </c>
      <c r="Q4" t="s">
        <v>23</v>
      </c>
      <c r="R4" t="s">
        <v>46</v>
      </c>
      <c r="S4" t="s">
        <v>61</v>
      </c>
      <c r="T4" t="s">
        <v>21</v>
      </c>
      <c r="U4" t="s">
        <v>116</v>
      </c>
    </row>
    <row r="5" spans="1:21" x14ac:dyDescent="0.25">
      <c r="A5" t="s">
        <v>97</v>
      </c>
      <c r="B5" t="s">
        <v>98</v>
      </c>
      <c r="C5" s="28">
        <v>55849</v>
      </c>
      <c r="D5" t="s">
        <v>103</v>
      </c>
      <c r="E5" t="s">
        <v>17</v>
      </c>
      <c r="F5" t="s">
        <v>18</v>
      </c>
      <c r="G5" s="47">
        <v>42395</v>
      </c>
      <c r="H5" s="47">
        <v>42636</v>
      </c>
      <c r="I5" s="47">
        <v>44461</v>
      </c>
      <c r="J5" s="28">
        <v>60</v>
      </c>
      <c r="K5" t="s">
        <v>22</v>
      </c>
      <c r="L5" s="29">
        <v>233.93369999999999</v>
      </c>
      <c r="M5" s="29"/>
      <c r="N5" s="29"/>
      <c r="O5" s="29"/>
      <c r="P5" s="29"/>
      <c r="Q5" s="29"/>
      <c r="R5" s="29"/>
      <c r="S5" s="29"/>
      <c r="T5" s="29"/>
      <c r="U5" s="29"/>
    </row>
    <row r="6" spans="1:21" x14ac:dyDescent="0.25">
      <c r="A6" t="s">
        <v>97</v>
      </c>
      <c r="B6" t="s">
        <v>98</v>
      </c>
      <c r="C6" s="28">
        <v>56701</v>
      </c>
      <c r="D6" t="s">
        <v>24</v>
      </c>
      <c r="E6" t="s">
        <v>47</v>
      </c>
      <c r="F6" t="s">
        <v>48</v>
      </c>
      <c r="G6" s="47">
        <v>42429</v>
      </c>
      <c r="H6" s="47">
        <v>42467</v>
      </c>
      <c r="I6" s="47">
        <v>43281</v>
      </c>
      <c r="J6" s="28">
        <v>24</v>
      </c>
      <c r="K6" t="s">
        <v>20</v>
      </c>
      <c r="L6" s="29">
        <v>151.22</v>
      </c>
      <c r="M6" s="29"/>
      <c r="N6" s="29"/>
      <c r="O6" s="29"/>
      <c r="P6" s="29"/>
      <c r="Q6" s="29"/>
      <c r="R6" s="29"/>
      <c r="S6" s="29"/>
      <c r="T6" s="29"/>
      <c r="U6" s="29"/>
    </row>
    <row r="7" spans="1:21" x14ac:dyDescent="0.25">
      <c r="A7" t="s">
        <v>97</v>
      </c>
      <c r="B7" t="s">
        <v>98</v>
      </c>
      <c r="C7" s="28">
        <v>56718</v>
      </c>
      <c r="D7" t="s">
        <v>24</v>
      </c>
      <c r="E7" t="s">
        <v>65</v>
      </c>
      <c r="F7" t="s">
        <v>66</v>
      </c>
      <c r="G7" s="47">
        <v>42433</v>
      </c>
      <c r="H7" s="47">
        <v>42459</v>
      </c>
      <c r="I7" s="47">
        <v>42915</v>
      </c>
      <c r="J7" s="28">
        <v>15</v>
      </c>
      <c r="K7" t="s">
        <v>20</v>
      </c>
      <c r="L7">
        <v>151.22</v>
      </c>
      <c r="M7" s="29"/>
      <c r="N7" s="29"/>
      <c r="O7" s="29"/>
      <c r="P7" s="29"/>
      <c r="Q7" s="29"/>
      <c r="R7" s="29"/>
      <c r="S7" s="29"/>
      <c r="T7" s="29"/>
      <c r="U7" s="29"/>
    </row>
    <row r="8" spans="1:21" x14ac:dyDescent="0.25">
      <c r="A8" t="s">
        <v>97</v>
      </c>
      <c r="B8" t="s">
        <v>98</v>
      </c>
      <c r="C8" s="28">
        <v>57199</v>
      </c>
      <c r="D8" t="s">
        <v>24</v>
      </c>
      <c r="E8" t="s">
        <v>29</v>
      </c>
      <c r="F8" t="s">
        <v>30</v>
      </c>
      <c r="G8" s="47">
        <v>42471</v>
      </c>
      <c r="H8" s="47">
        <v>42541</v>
      </c>
      <c r="I8" s="47">
        <v>43270</v>
      </c>
      <c r="J8" s="28">
        <v>24</v>
      </c>
      <c r="K8" t="s">
        <v>22</v>
      </c>
      <c r="L8">
        <v>178.5</v>
      </c>
      <c r="M8" s="29"/>
      <c r="N8" s="29"/>
      <c r="O8" s="29"/>
      <c r="P8" s="29"/>
      <c r="Q8" s="29"/>
      <c r="R8" s="29"/>
      <c r="S8" s="29"/>
      <c r="T8" s="29"/>
      <c r="U8" s="29"/>
    </row>
    <row r="9" spans="1:21" x14ac:dyDescent="0.25">
      <c r="A9" t="s">
        <v>97</v>
      </c>
      <c r="B9" t="s">
        <v>98</v>
      </c>
      <c r="C9" s="28">
        <v>57669</v>
      </c>
      <c r="D9" t="s">
        <v>24</v>
      </c>
      <c r="E9" t="s">
        <v>105</v>
      </c>
      <c r="F9" t="s">
        <v>69</v>
      </c>
      <c r="G9" s="47">
        <v>42488</v>
      </c>
      <c r="H9" s="47">
        <v>42490</v>
      </c>
      <c r="I9" s="47">
        <v>43189</v>
      </c>
      <c r="J9" s="28">
        <v>17</v>
      </c>
      <c r="K9" t="s">
        <v>20</v>
      </c>
      <c r="L9">
        <v>150.72999999999999</v>
      </c>
      <c r="M9" s="29"/>
      <c r="N9" s="29"/>
      <c r="O9" s="29"/>
      <c r="P9" s="29"/>
      <c r="Q9" s="29"/>
      <c r="R9" s="29"/>
      <c r="S9" s="29"/>
      <c r="T9" s="29"/>
      <c r="U9" s="29"/>
    </row>
    <row r="10" spans="1:21" x14ac:dyDescent="0.25">
      <c r="A10" t="s">
        <v>97</v>
      </c>
      <c r="B10" t="s">
        <v>98</v>
      </c>
      <c r="C10" s="28">
        <v>57802</v>
      </c>
      <c r="D10" t="s">
        <v>16</v>
      </c>
      <c r="E10" t="s">
        <v>106</v>
      </c>
      <c r="F10" t="s">
        <v>44</v>
      </c>
      <c r="G10" s="47">
        <v>42507</v>
      </c>
      <c r="H10" s="47">
        <v>42675</v>
      </c>
      <c r="I10" s="47">
        <v>43039</v>
      </c>
      <c r="J10" s="28">
        <v>12</v>
      </c>
      <c r="K10" t="s">
        <v>22</v>
      </c>
      <c r="L10">
        <v>165</v>
      </c>
      <c r="M10" s="29"/>
      <c r="N10" s="29"/>
      <c r="O10" s="29"/>
      <c r="P10" s="29"/>
      <c r="Q10" s="29"/>
      <c r="R10" s="29"/>
      <c r="S10" s="29"/>
      <c r="T10" s="29"/>
      <c r="U10" s="29"/>
    </row>
    <row r="11" spans="1:21" x14ac:dyDescent="0.25">
      <c r="A11" t="s">
        <v>97</v>
      </c>
      <c r="B11" t="s">
        <v>98</v>
      </c>
      <c r="C11" s="28">
        <v>57867</v>
      </c>
      <c r="D11" t="s">
        <v>103</v>
      </c>
      <c r="E11" t="s">
        <v>107</v>
      </c>
      <c r="F11" t="s">
        <v>58</v>
      </c>
      <c r="G11" s="47">
        <v>42508</v>
      </c>
      <c r="H11" s="47">
        <v>42552</v>
      </c>
      <c r="I11" s="47">
        <v>43099</v>
      </c>
      <c r="J11" s="28">
        <v>12</v>
      </c>
      <c r="K11" t="s">
        <v>21</v>
      </c>
      <c r="L11">
        <v>164.85</v>
      </c>
      <c r="M11" s="29"/>
      <c r="N11" s="29"/>
      <c r="O11" s="29"/>
      <c r="P11" s="29"/>
      <c r="Q11" s="29"/>
      <c r="R11" s="29"/>
      <c r="S11" s="29"/>
      <c r="T11" s="29"/>
      <c r="U11" s="29"/>
    </row>
    <row r="12" spans="1:21" x14ac:dyDescent="0.25">
      <c r="A12" t="s">
        <v>97</v>
      </c>
      <c r="B12" t="s">
        <v>98</v>
      </c>
      <c r="C12" s="28">
        <v>58127</v>
      </c>
      <c r="D12" t="s">
        <v>24</v>
      </c>
      <c r="E12" t="s">
        <v>39</v>
      </c>
      <c r="F12" t="s">
        <v>40</v>
      </c>
      <c r="G12" s="47">
        <v>42538</v>
      </c>
      <c r="H12" s="47">
        <v>42551</v>
      </c>
      <c r="I12" s="47">
        <v>43038</v>
      </c>
      <c r="J12" s="28">
        <v>16</v>
      </c>
      <c r="K12" t="s">
        <v>20</v>
      </c>
      <c r="L12">
        <v>148.84</v>
      </c>
      <c r="M12" s="29"/>
      <c r="N12" s="29"/>
      <c r="O12" s="29"/>
      <c r="P12" s="29"/>
      <c r="Q12" s="29"/>
      <c r="R12" s="29"/>
      <c r="S12" s="29"/>
      <c r="T12" s="29"/>
      <c r="U12" s="29"/>
    </row>
    <row r="13" spans="1:21" x14ac:dyDescent="0.25">
      <c r="A13" t="s">
        <v>97</v>
      </c>
      <c r="B13" t="s">
        <v>98</v>
      </c>
      <c r="C13" s="28">
        <v>58396</v>
      </c>
      <c r="D13" t="s">
        <v>24</v>
      </c>
      <c r="E13" t="s">
        <v>54</v>
      </c>
      <c r="F13" t="s">
        <v>55</v>
      </c>
      <c r="G13" s="47">
        <v>42552</v>
      </c>
      <c r="H13" s="47">
        <v>42671</v>
      </c>
      <c r="I13" s="47">
        <v>43765</v>
      </c>
      <c r="J13" s="28">
        <v>30</v>
      </c>
      <c r="K13" t="s">
        <v>23</v>
      </c>
      <c r="L13">
        <v>156.98113000000001</v>
      </c>
      <c r="M13" s="29"/>
      <c r="N13" s="29"/>
      <c r="O13" s="29"/>
      <c r="P13" s="29"/>
      <c r="Q13" s="29"/>
      <c r="R13" s="29"/>
      <c r="S13" s="29"/>
      <c r="T13" s="29"/>
      <c r="U13" s="29"/>
    </row>
    <row r="14" spans="1:21" x14ac:dyDescent="0.25">
      <c r="A14" t="s">
        <v>97</v>
      </c>
      <c r="B14" t="s">
        <v>98</v>
      </c>
      <c r="C14" s="28">
        <v>58416</v>
      </c>
      <c r="D14" t="s">
        <v>24</v>
      </c>
      <c r="E14" t="s">
        <v>108</v>
      </c>
      <c r="F14" t="s">
        <v>63</v>
      </c>
      <c r="G14" s="47">
        <v>42548</v>
      </c>
      <c r="H14" s="47">
        <v>42548</v>
      </c>
      <c r="I14" s="47">
        <v>42825</v>
      </c>
      <c r="J14" s="28">
        <v>5</v>
      </c>
      <c r="K14" t="s">
        <v>21</v>
      </c>
      <c r="L14">
        <v>147.71</v>
      </c>
      <c r="M14" s="29"/>
      <c r="N14" s="29"/>
      <c r="O14" s="29"/>
      <c r="P14" s="29"/>
      <c r="Q14" s="29"/>
      <c r="R14" s="29"/>
      <c r="S14" s="29"/>
      <c r="T14" s="29"/>
      <c r="U14" s="29"/>
    </row>
    <row r="15" spans="1:21" x14ac:dyDescent="0.25">
      <c r="A15" t="s">
        <v>97</v>
      </c>
      <c r="B15" t="s">
        <v>98</v>
      </c>
      <c r="C15" s="28">
        <v>60074</v>
      </c>
      <c r="D15" t="s">
        <v>50</v>
      </c>
      <c r="E15" t="s">
        <v>111</v>
      </c>
      <c r="F15" t="s">
        <v>52</v>
      </c>
      <c r="G15" s="47">
        <v>42640</v>
      </c>
      <c r="H15" s="47">
        <v>42781</v>
      </c>
      <c r="I15" s="47">
        <v>44058</v>
      </c>
      <c r="J15" s="28">
        <v>36</v>
      </c>
      <c r="K15" t="s">
        <v>23</v>
      </c>
      <c r="L15">
        <v>129.33000000000001</v>
      </c>
      <c r="M15" s="29"/>
      <c r="N15" s="29"/>
      <c r="O15" s="29"/>
      <c r="P15" s="29"/>
      <c r="Q15" s="29"/>
      <c r="R15" s="29"/>
      <c r="S15" s="29"/>
      <c r="T15" s="29"/>
      <c r="U15" s="29"/>
    </row>
    <row r="16" spans="1:21" x14ac:dyDescent="0.25">
      <c r="A16" t="s">
        <v>97</v>
      </c>
      <c r="B16" t="s">
        <v>98</v>
      </c>
      <c r="C16" s="28">
        <v>60914</v>
      </c>
      <c r="D16" t="s">
        <v>24</v>
      </c>
      <c r="E16" t="s">
        <v>25</v>
      </c>
      <c r="F16" t="s">
        <v>26</v>
      </c>
      <c r="G16" s="47">
        <v>42695</v>
      </c>
      <c r="H16" s="47">
        <v>42891</v>
      </c>
      <c r="I16" s="47">
        <v>44650</v>
      </c>
      <c r="J16" s="28">
        <v>48</v>
      </c>
      <c r="K16" t="s">
        <v>21</v>
      </c>
      <c r="L16" s="29">
        <v>94.9</v>
      </c>
      <c r="M16" s="29"/>
      <c r="N16" s="29">
        <v>0</v>
      </c>
      <c r="O16" s="29">
        <v>0</v>
      </c>
      <c r="P16" s="29">
        <v>0</v>
      </c>
      <c r="Q16" s="29">
        <v>0</v>
      </c>
      <c r="R16" s="29"/>
      <c r="S16" s="29"/>
      <c r="T16" s="29"/>
      <c r="U16" s="29"/>
    </row>
    <row r="17" spans="1:21" x14ac:dyDescent="0.25">
      <c r="A17" t="s">
        <v>97</v>
      </c>
      <c r="B17" t="s">
        <v>98</v>
      </c>
      <c r="C17" s="28">
        <v>61887</v>
      </c>
      <c r="D17" t="s">
        <v>16</v>
      </c>
      <c r="E17" t="s">
        <v>17</v>
      </c>
      <c r="F17" t="s">
        <v>18</v>
      </c>
      <c r="G17" s="47">
        <v>42766</v>
      </c>
      <c r="H17" s="47">
        <v>42790</v>
      </c>
      <c r="I17" s="47">
        <v>44615</v>
      </c>
      <c r="J17" s="28">
        <v>60</v>
      </c>
      <c r="K17" t="s">
        <v>20</v>
      </c>
      <c r="L17" s="29">
        <v>72.88</v>
      </c>
      <c r="M17" s="29"/>
      <c r="N17" s="29">
        <v>120</v>
      </c>
      <c r="O17" s="29"/>
      <c r="P17" s="29"/>
      <c r="Q17" s="29">
        <v>253</v>
      </c>
      <c r="R17" s="29"/>
      <c r="S17" s="29"/>
      <c r="T17" s="29">
        <v>95</v>
      </c>
      <c r="U17" s="29"/>
    </row>
    <row r="18" spans="1:21" x14ac:dyDescent="0.25">
      <c r="A18" t="s">
        <v>97</v>
      </c>
      <c r="B18" t="s">
        <v>98</v>
      </c>
      <c r="C18" s="28">
        <v>67051</v>
      </c>
      <c r="D18" t="s">
        <v>24</v>
      </c>
      <c r="E18" t="s">
        <v>32</v>
      </c>
      <c r="F18" t="s">
        <v>33</v>
      </c>
      <c r="G18" s="47">
        <v>43054</v>
      </c>
      <c r="H18" s="47">
        <v>43221</v>
      </c>
      <c r="I18" s="47">
        <v>44681</v>
      </c>
      <c r="J18" s="28">
        <v>24</v>
      </c>
      <c r="K18" t="s">
        <v>28</v>
      </c>
      <c r="L18" s="29">
        <v>17.338999999999999</v>
      </c>
      <c r="M18" s="29"/>
      <c r="N18" s="29">
        <v>40</v>
      </c>
      <c r="O18" s="29">
        <v>17.760000000000002</v>
      </c>
      <c r="P18" s="29"/>
      <c r="Q18" s="29">
        <v>18.45</v>
      </c>
      <c r="R18" s="29"/>
      <c r="S18" s="29"/>
      <c r="T18" s="29">
        <v>24.9</v>
      </c>
      <c r="U18" s="29"/>
    </row>
    <row r="19" spans="1:21" x14ac:dyDescent="0.25">
      <c r="A19" t="s">
        <v>97</v>
      </c>
      <c r="B19" t="s">
        <v>98</v>
      </c>
      <c r="C19" s="28">
        <v>67404</v>
      </c>
      <c r="D19" t="s">
        <v>24</v>
      </c>
      <c r="E19" t="s">
        <v>29</v>
      </c>
      <c r="F19" t="s">
        <v>30</v>
      </c>
      <c r="G19" s="47">
        <v>43082</v>
      </c>
      <c r="H19" s="47">
        <v>43200</v>
      </c>
      <c r="I19" s="47">
        <v>44661</v>
      </c>
      <c r="J19" s="28">
        <v>48</v>
      </c>
      <c r="K19" t="s">
        <v>20</v>
      </c>
      <c r="L19" s="29">
        <v>16.23</v>
      </c>
      <c r="M19" s="29"/>
      <c r="N19" s="29">
        <v>100</v>
      </c>
      <c r="O19" s="29"/>
      <c r="P19" s="29"/>
      <c r="Q19" s="29">
        <v>17.05</v>
      </c>
      <c r="R19" s="29"/>
      <c r="S19" s="29"/>
      <c r="T19" s="29">
        <v>28</v>
      </c>
      <c r="U19" s="29"/>
    </row>
    <row r="20" spans="1:21" x14ac:dyDescent="0.25">
      <c r="A20" t="s">
        <v>97</v>
      </c>
      <c r="B20" t="s">
        <v>98</v>
      </c>
      <c r="C20" s="28">
        <v>67959</v>
      </c>
      <c r="D20" t="s">
        <v>24</v>
      </c>
      <c r="E20" t="s">
        <v>35</v>
      </c>
      <c r="F20" t="s">
        <v>18</v>
      </c>
      <c r="G20" s="47">
        <v>43118.958333333336</v>
      </c>
      <c r="H20" s="47">
        <v>43285</v>
      </c>
      <c r="I20" s="47">
        <v>44745</v>
      </c>
      <c r="J20" s="28">
        <v>24</v>
      </c>
      <c r="K20" t="s">
        <v>20</v>
      </c>
      <c r="L20" s="29">
        <v>15.605090000000001</v>
      </c>
      <c r="M20" s="29"/>
      <c r="N20" s="29">
        <v>40.000039999999998</v>
      </c>
      <c r="O20" s="29"/>
      <c r="P20" s="29"/>
      <c r="Q20" s="29">
        <v>17.042929999999998</v>
      </c>
      <c r="R20" s="29"/>
      <c r="S20" s="29"/>
      <c r="T20" s="29">
        <v>25.500019999999999</v>
      </c>
      <c r="U20" s="29"/>
    </row>
    <row r="21" spans="1:21" x14ac:dyDescent="0.25">
      <c r="A21" t="s">
        <v>97</v>
      </c>
      <c r="B21" t="s">
        <v>98</v>
      </c>
      <c r="C21" s="28">
        <v>74397</v>
      </c>
      <c r="D21" t="s">
        <v>24</v>
      </c>
      <c r="E21" t="s">
        <v>36</v>
      </c>
      <c r="F21" t="s">
        <v>37</v>
      </c>
      <c r="G21" s="47">
        <v>43537</v>
      </c>
      <c r="H21" s="47">
        <v>43648</v>
      </c>
      <c r="I21" s="47">
        <v>44927</v>
      </c>
      <c r="J21" s="28">
        <v>36</v>
      </c>
      <c r="K21" t="s">
        <v>20</v>
      </c>
      <c r="L21" s="29">
        <v>14.9678</v>
      </c>
      <c r="M21" s="29"/>
      <c r="N21" s="29"/>
      <c r="O21" s="29"/>
      <c r="P21" s="29">
        <v>15.9</v>
      </c>
      <c r="Q21" s="29">
        <v>16.079999999999998</v>
      </c>
      <c r="R21" s="29"/>
      <c r="S21" s="29"/>
      <c r="T21" s="29"/>
      <c r="U21" s="29"/>
    </row>
    <row r="22" spans="1:21" x14ac:dyDescent="0.25">
      <c r="A22" t="s">
        <v>97</v>
      </c>
      <c r="B22" t="s">
        <v>98</v>
      </c>
      <c r="C22" s="28">
        <v>78730</v>
      </c>
      <c r="D22" t="s">
        <v>24</v>
      </c>
      <c r="E22" t="s">
        <v>54</v>
      </c>
      <c r="F22" t="s">
        <v>55</v>
      </c>
      <c r="G22" s="47">
        <v>43755</v>
      </c>
      <c r="H22" s="47">
        <v>44047</v>
      </c>
      <c r="I22" s="47">
        <v>45141</v>
      </c>
      <c r="J22" s="28">
        <v>36</v>
      </c>
      <c r="K22" t="s">
        <v>23</v>
      </c>
      <c r="L22" s="29">
        <v>16.2</v>
      </c>
      <c r="M22" s="29"/>
      <c r="N22" s="29">
        <v>80</v>
      </c>
      <c r="O22" s="29">
        <v>140</v>
      </c>
      <c r="P22" s="29">
        <v>24.5</v>
      </c>
      <c r="Q22" s="29"/>
      <c r="R22" s="29">
        <v>32</v>
      </c>
      <c r="S22" s="29"/>
      <c r="T22" s="29">
        <v>40</v>
      </c>
      <c r="U22" s="29"/>
    </row>
    <row r="23" spans="1:21" x14ac:dyDescent="0.25">
      <c r="A23" t="s">
        <v>97</v>
      </c>
      <c r="B23" t="s">
        <v>98</v>
      </c>
      <c r="C23" s="28">
        <v>81197</v>
      </c>
      <c r="D23" t="s">
        <v>42</v>
      </c>
      <c r="E23" t="s">
        <v>43</v>
      </c>
      <c r="F23" t="s">
        <v>44</v>
      </c>
      <c r="G23" s="47">
        <v>43865</v>
      </c>
      <c r="H23" s="47">
        <v>43910</v>
      </c>
      <c r="I23" s="47">
        <v>45096</v>
      </c>
      <c r="J23" s="28">
        <v>36</v>
      </c>
      <c r="K23" t="s">
        <v>20</v>
      </c>
      <c r="L23" s="29">
        <v>15.49999</v>
      </c>
      <c r="M23" s="29"/>
      <c r="N23" s="29">
        <v>39.899990000000003</v>
      </c>
      <c r="O23" s="29"/>
      <c r="P23" s="29"/>
      <c r="Q23" s="29">
        <v>17.040009999999999</v>
      </c>
      <c r="R23" s="29">
        <v>31.99999</v>
      </c>
      <c r="S23" s="29"/>
      <c r="T23" s="29">
        <v>26.00001</v>
      </c>
      <c r="U23" s="29"/>
    </row>
    <row r="24" spans="1:21" x14ac:dyDescent="0.25">
      <c r="A24" t="s">
        <v>97</v>
      </c>
      <c r="B24" t="s">
        <v>98</v>
      </c>
      <c r="C24" s="28">
        <v>81522</v>
      </c>
      <c r="D24" t="s">
        <v>50</v>
      </c>
      <c r="E24" t="s">
        <v>51</v>
      </c>
      <c r="F24" t="s">
        <v>52</v>
      </c>
      <c r="G24" s="47">
        <v>43908</v>
      </c>
      <c r="H24" s="47">
        <v>43978</v>
      </c>
      <c r="I24" s="47">
        <v>45438</v>
      </c>
      <c r="J24" s="28">
        <v>36</v>
      </c>
      <c r="K24" t="s">
        <v>20</v>
      </c>
      <c r="L24" s="29">
        <v>14.95</v>
      </c>
      <c r="M24" s="29"/>
      <c r="N24" s="29">
        <v>60</v>
      </c>
      <c r="O24" s="29"/>
      <c r="P24" s="29">
        <v>19</v>
      </c>
      <c r="Q24" s="29">
        <v>24</v>
      </c>
      <c r="R24" s="29">
        <v>32</v>
      </c>
      <c r="S24" s="29"/>
      <c r="T24" s="29"/>
      <c r="U24" s="29"/>
    </row>
    <row r="25" spans="1:21" x14ac:dyDescent="0.25">
      <c r="A25" t="s">
        <v>97</v>
      </c>
      <c r="B25" t="s">
        <v>98</v>
      </c>
      <c r="C25" s="28">
        <v>82514</v>
      </c>
      <c r="D25" t="s">
        <v>42</v>
      </c>
      <c r="E25" t="s">
        <v>47</v>
      </c>
      <c r="F25" t="s">
        <v>48</v>
      </c>
      <c r="G25" s="47">
        <v>43931</v>
      </c>
      <c r="H25" s="47">
        <v>43950</v>
      </c>
      <c r="I25" s="47">
        <v>44834</v>
      </c>
      <c r="J25" s="28">
        <v>24</v>
      </c>
      <c r="K25" t="s">
        <v>20</v>
      </c>
      <c r="L25" s="29">
        <v>15.75</v>
      </c>
      <c r="M25" s="29"/>
      <c r="N25" s="29">
        <v>16.233000000000001</v>
      </c>
      <c r="O25" s="29"/>
      <c r="P25" s="29"/>
      <c r="Q25" s="29"/>
      <c r="R25" s="29">
        <v>32</v>
      </c>
      <c r="S25" s="29"/>
      <c r="T25" s="29"/>
      <c r="U25" s="29"/>
    </row>
    <row r="26" spans="1:21" x14ac:dyDescent="0.25">
      <c r="A26" t="s">
        <v>97</v>
      </c>
      <c r="B26" t="s">
        <v>98</v>
      </c>
      <c r="C26" s="28">
        <v>85420</v>
      </c>
      <c r="D26" t="s">
        <v>24</v>
      </c>
      <c r="E26" t="s">
        <v>57</v>
      </c>
      <c r="F26" t="s">
        <v>58</v>
      </c>
      <c r="G26" s="47">
        <v>44036</v>
      </c>
      <c r="H26" s="47">
        <v>44147</v>
      </c>
      <c r="I26" s="47">
        <v>45423</v>
      </c>
      <c r="J26" s="28">
        <v>36</v>
      </c>
      <c r="K26" t="s">
        <v>20</v>
      </c>
      <c r="L26" s="29">
        <v>15.75</v>
      </c>
      <c r="M26" s="29"/>
      <c r="N26" s="29">
        <v>0</v>
      </c>
      <c r="O26" s="29"/>
      <c r="P26" s="29"/>
      <c r="Q26" s="29">
        <v>0</v>
      </c>
      <c r="R26" s="29">
        <v>0</v>
      </c>
      <c r="S26" s="29"/>
      <c r="T26" s="29"/>
      <c r="U26" s="29"/>
    </row>
    <row r="27" spans="1:21" x14ac:dyDescent="0.25">
      <c r="A27" t="s">
        <v>97</v>
      </c>
      <c r="B27" t="s">
        <v>98</v>
      </c>
      <c r="C27" s="28">
        <v>86307</v>
      </c>
      <c r="D27" t="s">
        <v>24</v>
      </c>
      <c r="E27" t="s">
        <v>39</v>
      </c>
      <c r="F27" t="s">
        <v>40</v>
      </c>
      <c r="G27" s="47">
        <v>44088</v>
      </c>
      <c r="H27" s="47">
        <v>44160</v>
      </c>
      <c r="I27" s="47">
        <v>45713</v>
      </c>
      <c r="J27" s="28">
        <v>51</v>
      </c>
      <c r="K27" t="s">
        <v>61</v>
      </c>
      <c r="L27" s="29">
        <v>15.06</v>
      </c>
      <c r="M27" s="29"/>
      <c r="N27" s="29"/>
      <c r="O27" s="29">
        <v>14.2</v>
      </c>
      <c r="P27" s="29"/>
      <c r="Q27" s="29"/>
      <c r="R27" s="29"/>
      <c r="S27" s="29"/>
      <c r="T27" s="29"/>
      <c r="U27" s="29"/>
    </row>
    <row r="28" spans="1:21" x14ac:dyDescent="0.25">
      <c r="A28" t="s">
        <v>97</v>
      </c>
      <c r="B28" t="s">
        <v>98</v>
      </c>
      <c r="C28" s="28">
        <v>91121</v>
      </c>
      <c r="D28" t="s">
        <v>24</v>
      </c>
      <c r="E28" t="s">
        <v>62</v>
      </c>
      <c r="F28" t="s">
        <v>63</v>
      </c>
      <c r="G28" s="47">
        <v>44278</v>
      </c>
      <c r="H28" s="47">
        <v>44336</v>
      </c>
      <c r="I28" s="47">
        <v>45796</v>
      </c>
      <c r="J28" s="28">
        <v>48</v>
      </c>
      <c r="K28" t="s">
        <v>20</v>
      </c>
      <c r="L28" s="29">
        <v>14.37476</v>
      </c>
      <c r="M28" s="29"/>
      <c r="N28" s="29"/>
      <c r="O28" s="29"/>
      <c r="P28" s="29"/>
      <c r="Q28" s="29"/>
      <c r="R28" s="29"/>
      <c r="S28" s="29">
        <v>14.961320000000001</v>
      </c>
      <c r="T28" s="29"/>
      <c r="U28" s="29"/>
    </row>
    <row r="29" spans="1:21" x14ac:dyDescent="0.25">
      <c r="A29" t="s">
        <v>97</v>
      </c>
      <c r="B29" t="s">
        <v>98</v>
      </c>
      <c r="C29" s="28">
        <v>92526</v>
      </c>
      <c r="D29" t="s">
        <v>24</v>
      </c>
      <c r="E29" t="s">
        <v>68</v>
      </c>
      <c r="F29" t="s">
        <v>69</v>
      </c>
      <c r="G29" s="47">
        <v>44337</v>
      </c>
      <c r="H29" s="47">
        <v>44392</v>
      </c>
      <c r="I29" s="47">
        <v>45487</v>
      </c>
      <c r="J29" s="28">
        <v>36</v>
      </c>
      <c r="K29" t="s">
        <v>61</v>
      </c>
      <c r="L29" s="29">
        <v>15.25</v>
      </c>
      <c r="M29" s="29"/>
      <c r="N29" s="29"/>
      <c r="O29" s="29">
        <v>18.95</v>
      </c>
      <c r="P29" s="29"/>
      <c r="Q29" s="29">
        <v>16.95</v>
      </c>
      <c r="R29" s="29"/>
      <c r="S29" s="29"/>
      <c r="T29" s="29"/>
      <c r="U29" s="29"/>
    </row>
    <row r="30" spans="1:21" x14ac:dyDescent="0.25">
      <c r="A30" t="s">
        <v>97</v>
      </c>
      <c r="B30" t="s">
        <v>98</v>
      </c>
      <c r="C30" s="28">
        <v>92547</v>
      </c>
      <c r="D30" t="s">
        <v>24</v>
      </c>
      <c r="E30" t="s">
        <v>65</v>
      </c>
      <c r="F30" t="s">
        <v>66</v>
      </c>
      <c r="G30" s="47">
        <v>44330</v>
      </c>
      <c r="H30" s="47">
        <v>44382</v>
      </c>
      <c r="I30" s="47">
        <v>45843</v>
      </c>
      <c r="J30" s="28">
        <v>48</v>
      </c>
      <c r="K30" t="s">
        <v>61</v>
      </c>
      <c r="L30" s="29">
        <v>13.99</v>
      </c>
      <c r="M30" s="29">
        <v>0</v>
      </c>
      <c r="N30" s="29"/>
      <c r="O30" s="29"/>
      <c r="P30" s="29"/>
      <c r="Q30" s="29"/>
      <c r="R30" s="29"/>
      <c r="S30" s="29"/>
      <c r="T30" s="29"/>
      <c r="U30" s="29"/>
    </row>
    <row r="31" spans="1:21" x14ac:dyDescent="0.25">
      <c r="A31" t="s">
        <v>97</v>
      </c>
      <c r="B31" t="s">
        <v>98</v>
      </c>
      <c r="C31" s="28">
        <v>92618</v>
      </c>
      <c r="D31" t="s">
        <v>24</v>
      </c>
      <c r="E31" t="s">
        <v>74</v>
      </c>
      <c r="F31" t="s">
        <v>37</v>
      </c>
      <c r="G31" s="47">
        <v>44354</v>
      </c>
      <c r="H31" s="47">
        <v>44475</v>
      </c>
      <c r="I31" s="47">
        <v>44925</v>
      </c>
      <c r="J31" s="28">
        <v>9</v>
      </c>
      <c r="K31" t="s">
        <v>20</v>
      </c>
      <c r="L31" s="29">
        <v>14.074759999999999</v>
      </c>
      <c r="M31" s="29"/>
      <c r="N31" s="29"/>
      <c r="O31" s="29"/>
      <c r="P31" s="29"/>
      <c r="Q31" s="29">
        <v>16.059999999999999</v>
      </c>
      <c r="R31" s="29">
        <v>14.218999999999999</v>
      </c>
      <c r="S31" s="29">
        <v>16</v>
      </c>
      <c r="T31" s="29"/>
      <c r="U31" s="29"/>
    </row>
    <row r="32" spans="1:21" x14ac:dyDescent="0.25">
      <c r="A32" t="s">
        <v>97</v>
      </c>
      <c r="B32" t="s">
        <v>98</v>
      </c>
      <c r="C32" s="28">
        <v>94254</v>
      </c>
      <c r="D32" t="s">
        <v>24</v>
      </c>
      <c r="E32" t="s">
        <v>71</v>
      </c>
      <c r="F32" t="s">
        <v>72</v>
      </c>
      <c r="G32" s="47">
        <v>44392</v>
      </c>
      <c r="H32" s="47">
        <v>44462</v>
      </c>
      <c r="I32" s="47">
        <v>45191</v>
      </c>
      <c r="J32" s="28">
        <v>24</v>
      </c>
      <c r="K32" t="s">
        <v>61</v>
      </c>
      <c r="L32" s="29">
        <v>15.53</v>
      </c>
      <c r="M32" s="29"/>
      <c r="N32" s="29"/>
      <c r="O32" s="29">
        <v>18.899000000000001</v>
      </c>
      <c r="P32" s="29"/>
      <c r="Q32" s="29">
        <v>17.899999999999999</v>
      </c>
      <c r="R32" s="29">
        <v>16.8</v>
      </c>
      <c r="S32" s="29"/>
      <c r="T32" s="29"/>
      <c r="U32" s="29"/>
    </row>
    <row r="33" spans="1:21" x14ac:dyDescent="0.25">
      <c r="A33" t="s">
        <v>97</v>
      </c>
      <c r="B33" t="s">
        <v>98</v>
      </c>
      <c r="C33" s="28">
        <v>94460</v>
      </c>
      <c r="D33" t="s">
        <v>24</v>
      </c>
      <c r="E33" t="s">
        <v>78</v>
      </c>
      <c r="F33" t="s">
        <v>79</v>
      </c>
      <c r="G33" s="47">
        <v>44467</v>
      </c>
      <c r="H33" s="47">
        <v>44562</v>
      </c>
      <c r="I33" s="47">
        <v>46022</v>
      </c>
      <c r="J33" s="28">
        <v>36</v>
      </c>
      <c r="K33" t="s">
        <v>20</v>
      </c>
      <c r="L33" s="29">
        <v>14.05</v>
      </c>
      <c r="M33" s="29"/>
      <c r="N33" s="29"/>
      <c r="O33" s="29"/>
      <c r="P33" s="29"/>
      <c r="Q33" s="29">
        <v>17.399999999999999</v>
      </c>
      <c r="R33" s="29"/>
      <c r="S33" s="29">
        <v>14.95</v>
      </c>
      <c r="T33" s="29">
        <v>23.59</v>
      </c>
      <c r="U33" s="29"/>
    </row>
    <row r="34" spans="1:21" x14ac:dyDescent="0.25">
      <c r="A34" t="s">
        <v>97</v>
      </c>
      <c r="B34" t="s">
        <v>98</v>
      </c>
      <c r="C34" s="28">
        <v>97676</v>
      </c>
      <c r="D34" t="s">
        <v>16</v>
      </c>
      <c r="E34" t="s">
        <v>76</v>
      </c>
      <c r="F34" t="s">
        <v>18</v>
      </c>
      <c r="G34" s="47">
        <v>44537</v>
      </c>
      <c r="H34" s="47">
        <v>44553</v>
      </c>
      <c r="I34" s="47">
        <v>45099</v>
      </c>
      <c r="J34" s="28">
        <v>12</v>
      </c>
      <c r="K34" t="s">
        <v>20</v>
      </c>
      <c r="L34" s="29">
        <v>14</v>
      </c>
      <c r="M34" s="29"/>
      <c r="N34" s="29"/>
      <c r="O34" s="29"/>
      <c r="P34" s="29"/>
      <c r="Q34" s="29"/>
      <c r="R34" s="29">
        <v>32</v>
      </c>
      <c r="S34" s="29">
        <v>32</v>
      </c>
      <c r="T34" s="29"/>
      <c r="U34" s="29"/>
    </row>
    <row r="35" spans="1:21" x14ac:dyDescent="0.25">
      <c r="A35" t="s">
        <v>97</v>
      </c>
      <c r="B35" t="s">
        <v>98</v>
      </c>
      <c r="C35" s="28">
        <v>98501</v>
      </c>
      <c r="D35" t="s">
        <v>24</v>
      </c>
      <c r="E35" t="s">
        <v>35</v>
      </c>
      <c r="F35" t="s">
        <v>18</v>
      </c>
      <c r="G35" s="47">
        <v>44578</v>
      </c>
      <c r="H35" s="47">
        <v>44578</v>
      </c>
      <c r="I35" s="47">
        <v>46053</v>
      </c>
      <c r="J35" s="28">
        <v>24</v>
      </c>
      <c r="K35" t="s">
        <v>20</v>
      </c>
      <c r="L35" s="29">
        <v>14.005089999999999</v>
      </c>
      <c r="M35" s="29"/>
      <c r="N35" s="29"/>
      <c r="O35" s="29"/>
      <c r="P35" s="29"/>
      <c r="Q35" s="29"/>
      <c r="R35" s="29"/>
      <c r="S35" s="29">
        <v>14</v>
      </c>
      <c r="T35" s="29"/>
      <c r="U35" s="29"/>
    </row>
    <row r="36" spans="1:21" x14ac:dyDescent="0.25">
      <c r="A36" s="29" t="s">
        <v>114</v>
      </c>
      <c r="B36" s="29"/>
      <c r="C36" s="29"/>
      <c r="D36" s="29"/>
      <c r="E36" s="29"/>
      <c r="F36" s="29"/>
      <c r="G36" s="29"/>
      <c r="H36" s="29"/>
      <c r="I36" s="29"/>
      <c r="J36" s="29"/>
      <c r="K36" s="29"/>
      <c r="L36" s="29"/>
      <c r="M36" s="29">
        <v>0</v>
      </c>
      <c r="N36" s="29">
        <v>496.13303000000002</v>
      </c>
      <c r="O36" s="29">
        <v>209.80899999999997</v>
      </c>
      <c r="P36" s="29">
        <v>59.4</v>
      </c>
      <c r="Q36" s="29">
        <v>430.97293999999994</v>
      </c>
      <c r="R36" s="29">
        <v>191.01899</v>
      </c>
      <c r="S36" s="29">
        <v>91.911320000000003</v>
      </c>
      <c r="T36" s="29">
        <v>262.99002999999999</v>
      </c>
      <c r="U36"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22E6D-EF5A-47FC-9923-A03FA0466BF3}">
  <sheetPr>
    <outlinePr summaryBelow="0" summaryRight="0"/>
  </sheetPr>
  <dimension ref="A1:Q78"/>
  <sheetViews>
    <sheetView showGridLines="0" zoomScaleNormal="100" workbookViewId="0">
      <pane xSplit="7" ySplit="3" topLeftCell="H4" activePane="bottomRight" state="frozen"/>
      <selection pane="topRight" activeCell="H1" sqref="H1"/>
      <selection pane="bottomLeft" activeCell="A4" sqref="A4"/>
      <selection pane="bottomRight" activeCell="A14" sqref="A14:XFD14"/>
    </sheetView>
  </sheetViews>
  <sheetFormatPr defaultRowHeight="15" x14ac:dyDescent="0.25"/>
  <cols>
    <col min="1" max="1" width="21.7109375" style="1" bestFit="1" customWidth="1"/>
    <col min="2" max="2" width="6.7109375" style="1" customWidth="1"/>
    <col min="3" max="3" width="9.28515625" style="2" bestFit="1" customWidth="1"/>
    <col min="4" max="4" width="15.5703125" style="1" bestFit="1" customWidth="1"/>
    <col min="5" max="5" width="18.7109375" style="1" customWidth="1"/>
    <col min="6" max="6" width="19" style="1" bestFit="1" customWidth="1"/>
    <col min="7" max="9" width="15.7109375" style="3" customWidth="1"/>
    <col min="10" max="10" width="15.5703125" style="2" bestFit="1" customWidth="1"/>
    <col min="11" max="11" width="10.85546875" style="4" bestFit="1" customWidth="1"/>
    <col min="12" max="12" width="31.42578125" style="1" customWidth="1"/>
    <col min="13" max="13" width="26.85546875" style="1" bestFit="1" customWidth="1"/>
    <col min="14" max="14" width="13.42578125" style="5" customWidth="1"/>
    <col min="15" max="15" width="16.140625" style="1" customWidth="1"/>
    <col min="16" max="16" width="11.42578125" style="5" customWidth="1"/>
    <col min="17" max="17" width="11.42578125" customWidth="1"/>
  </cols>
  <sheetData>
    <row r="1" spans="1:17" ht="15" customHeight="1" x14ac:dyDescent="0.25">
      <c r="K1" s="4">
        <f>SUBTOTAL(9,K4:K68)</f>
        <v>110296</v>
      </c>
    </row>
    <row r="2" spans="1:17" x14ac:dyDescent="0.25">
      <c r="A2" s="7" t="s">
        <v>0</v>
      </c>
      <c r="B2" s="7"/>
      <c r="C2" s="7" t="s">
        <v>1</v>
      </c>
      <c r="D2" s="7" t="s">
        <v>2</v>
      </c>
      <c r="E2" s="7" t="s">
        <v>3</v>
      </c>
      <c r="F2" s="7" t="s">
        <v>4</v>
      </c>
      <c r="G2" s="7" t="s">
        <v>5</v>
      </c>
      <c r="H2" s="7" t="s">
        <v>6</v>
      </c>
      <c r="I2" s="7" t="s">
        <v>7</v>
      </c>
      <c r="J2" s="7" t="s">
        <v>8</v>
      </c>
      <c r="K2" s="7" t="s">
        <v>9</v>
      </c>
      <c r="L2" s="7" t="s">
        <v>10</v>
      </c>
      <c r="M2" s="7" t="s">
        <v>11</v>
      </c>
      <c r="N2" s="7" t="s">
        <v>12</v>
      </c>
      <c r="O2" s="7" t="s">
        <v>13</v>
      </c>
      <c r="P2" s="7" t="s">
        <v>14</v>
      </c>
    </row>
    <row r="3" spans="1:17" ht="30" x14ac:dyDescent="0.25">
      <c r="A3" s="10" t="s">
        <v>81</v>
      </c>
      <c r="B3" s="11" t="s">
        <v>82</v>
      </c>
      <c r="C3" s="10" t="s">
        <v>1</v>
      </c>
      <c r="D3" s="12" t="s">
        <v>83</v>
      </c>
      <c r="E3" s="10" t="s">
        <v>84</v>
      </c>
      <c r="F3" s="10" t="s">
        <v>85</v>
      </c>
      <c r="G3" s="12" t="s">
        <v>86</v>
      </c>
      <c r="H3" s="12" t="s">
        <v>87</v>
      </c>
      <c r="I3" s="12" t="s">
        <v>88</v>
      </c>
      <c r="J3" s="10" t="s">
        <v>89</v>
      </c>
      <c r="K3" s="10" t="s">
        <v>90</v>
      </c>
      <c r="L3" s="10" t="s">
        <v>91</v>
      </c>
      <c r="M3" s="10" t="s">
        <v>92</v>
      </c>
      <c r="N3" s="10" t="s">
        <v>93</v>
      </c>
      <c r="O3" s="10" t="s">
        <v>94</v>
      </c>
      <c r="P3" s="10" t="s">
        <v>95</v>
      </c>
      <c r="Q3" s="10" t="s">
        <v>96</v>
      </c>
    </row>
    <row r="4" spans="1:17" x14ac:dyDescent="0.25">
      <c r="A4" s="13" t="s">
        <v>97</v>
      </c>
      <c r="B4" s="13" t="s">
        <v>98</v>
      </c>
      <c r="C4" s="14">
        <v>55849</v>
      </c>
      <c r="D4" s="15" t="s">
        <v>103</v>
      </c>
      <c r="E4" s="15" t="s">
        <v>17</v>
      </c>
      <c r="F4" s="15" t="s">
        <v>18</v>
      </c>
      <c r="G4" s="48">
        <v>42395</v>
      </c>
      <c r="H4" s="48">
        <v>42636</v>
      </c>
      <c r="I4" s="48">
        <v>44461</v>
      </c>
      <c r="J4" s="14">
        <v>60</v>
      </c>
      <c r="K4" s="14">
        <v>500</v>
      </c>
      <c r="L4" s="10" t="s">
        <v>22</v>
      </c>
      <c r="M4" s="16" t="s">
        <v>22</v>
      </c>
      <c r="N4" s="17">
        <v>233.93369999999999</v>
      </c>
      <c r="O4" s="10"/>
      <c r="P4" s="10"/>
      <c r="Q4" s="10" t="s">
        <v>104</v>
      </c>
    </row>
    <row r="5" spans="1:17" x14ac:dyDescent="0.25">
      <c r="A5" s="13" t="s">
        <v>97</v>
      </c>
      <c r="B5" s="13" t="s">
        <v>98</v>
      </c>
      <c r="C5" s="14">
        <v>56701</v>
      </c>
      <c r="D5" s="15" t="s">
        <v>24</v>
      </c>
      <c r="E5" s="15" t="s">
        <v>47</v>
      </c>
      <c r="F5" s="15" t="s">
        <v>48</v>
      </c>
      <c r="G5" s="48">
        <v>42429</v>
      </c>
      <c r="H5" s="48">
        <v>42467</v>
      </c>
      <c r="I5" s="48">
        <v>43281</v>
      </c>
      <c r="J5" s="14">
        <v>24</v>
      </c>
      <c r="K5" s="14">
        <v>5291</v>
      </c>
      <c r="L5" s="10"/>
      <c r="M5" s="16" t="s">
        <v>20</v>
      </c>
      <c r="N5" s="17">
        <v>151.22</v>
      </c>
      <c r="O5" s="10"/>
      <c r="P5" s="10"/>
      <c r="Q5" s="10" t="s">
        <v>104</v>
      </c>
    </row>
    <row r="6" spans="1:17" x14ac:dyDescent="0.25">
      <c r="A6" s="13" t="s">
        <v>97</v>
      </c>
      <c r="B6" s="13" t="s">
        <v>98</v>
      </c>
      <c r="C6" s="14">
        <v>56718</v>
      </c>
      <c r="D6" s="15" t="s">
        <v>24</v>
      </c>
      <c r="E6" s="15" t="s">
        <v>65</v>
      </c>
      <c r="F6" s="15" t="s">
        <v>66</v>
      </c>
      <c r="G6" s="48">
        <v>42433</v>
      </c>
      <c r="H6" s="48">
        <v>42459</v>
      </c>
      <c r="I6" s="48">
        <v>42915</v>
      </c>
      <c r="J6" s="14">
        <v>15</v>
      </c>
      <c r="K6" s="14">
        <v>7044</v>
      </c>
      <c r="L6" s="10"/>
      <c r="M6" s="16" t="s">
        <v>20</v>
      </c>
      <c r="N6" s="17">
        <v>151.22</v>
      </c>
      <c r="O6" s="10"/>
      <c r="P6" s="10"/>
      <c r="Q6" s="10" t="s">
        <v>104</v>
      </c>
    </row>
    <row r="7" spans="1:17" x14ac:dyDescent="0.25">
      <c r="A7" s="13" t="s">
        <v>97</v>
      </c>
      <c r="B7" s="13" t="s">
        <v>98</v>
      </c>
      <c r="C7" s="14">
        <v>57199</v>
      </c>
      <c r="D7" s="15" t="s">
        <v>24</v>
      </c>
      <c r="E7" s="15" t="s">
        <v>29</v>
      </c>
      <c r="F7" s="15" t="s">
        <v>30</v>
      </c>
      <c r="G7" s="48">
        <v>42471</v>
      </c>
      <c r="H7" s="48">
        <v>42541</v>
      </c>
      <c r="I7" s="48">
        <v>43270</v>
      </c>
      <c r="J7" s="14">
        <v>24</v>
      </c>
      <c r="K7" s="18">
        <v>3500</v>
      </c>
      <c r="L7" s="10"/>
      <c r="M7" s="16" t="s">
        <v>22</v>
      </c>
      <c r="N7" s="17">
        <v>178.5</v>
      </c>
      <c r="O7" s="10"/>
      <c r="P7" s="10"/>
      <c r="Q7" s="10" t="s">
        <v>104</v>
      </c>
    </row>
    <row r="8" spans="1:17" x14ac:dyDescent="0.25">
      <c r="A8" s="13" t="s">
        <v>97</v>
      </c>
      <c r="B8" s="13" t="s">
        <v>98</v>
      </c>
      <c r="C8" s="14">
        <v>57669</v>
      </c>
      <c r="D8" s="15" t="s">
        <v>24</v>
      </c>
      <c r="E8" s="15" t="s">
        <v>105</v>
      </c>
      <c r="F8" s="15" t="s">
        <v>69</v>
      </c>
      <c r="G8" s="48">
        <v>42488</v>
      </c>
      <c r="H8" s="48">
        <v>42490</v>
      </c>
      <c r="I8" s="48">
        <v>43189</v>
      </c>
      <c r="J8" s="14">
        <v>17</v>
      </c>
      <c r="K8" s="18">
        <v>1403</v>
      </c>
      <c r="L8" s="10"/>
      <c r="M8" s="15" t="s">
        <v>20</v>
      </c>
      <c r="N8" s="17">
        <v>150.72999999999999</v>
      </c>
      <c r="O8" s="10"/>
      <c r="P8" s="10"/>
      <c r="Q8" s="10" t="s">
        <v>104</v>
      </c>
    </row>
    <row r="9" spans="1:17" x14ac:dyDescent="0.25">
      <c r="A9" s="13" t="s">
        <v>97</v>
      </c>
      <c r="B9" s="13" t="s">
        <v>98</v>
      </c>
      <c r="C9" s="14">
        <v>57802</v>
      </c>
      <c r="D9" s="15" t="s">
        <v>16</v>
      </c>
      <c r="E9" s="15" t="s">
        <v>106</v>
      </c>
      <c r="F9" s="15" t="s">
        <v>44</v>
      </c>
      <c r="G9" s="48">
        <v>42507</v>
      </c>
      <c r="H9" s="48">
        <v>42675</v>
      </c>
      <c r="I9" s="48">
        <v>43039</v>
      </c>
      <c r="J9" s="14">
        <v>12</v>
      </c>
      <c r="K9" s="18">
        <v>600</v>
      </c>
      <c r="L9" s="10"/>
      <c r="M9" s="15" t="s">
        <v>22</v>
      </c>
      <c r="N9" s="17">
        <v>165</v>
      </c>
      <c r="O9" s="10"/>
      <c r="P9" s="10"/>
      <c r="Q9" s="10" t="s">
        <v>104</v>
      </c>
    </row>
    <row r="10" spans="1:17" x14ac:dyDescent="0.25">
      <c r="A10" s="13" t="s">
        <v>97</v>
      </c>
      <c r="B10" s="13" t="s">
        <v>98</v>
      </c>
      <c r="C10" s="14">
        <v>57867</v>
      </c>
      <c r="D10" s="15" t="s">
        <v>103</v>
      </c>
      <c r="E10" s="15" t="s">
        <v>107</v>
      </c>
      <c r="F10" s="15" t="s">
        <v>58</v>
      </c>
      <c r="G10" s="48">
        <v>42508</v>
      </c>
      <c r="H10" s="48">
        <v>42552</v>
      </c>
      <c r="I10" s="48">
        <v>43099</v>
      </c>
      <c r="J10" s="14">
        <v>12</v>
      </c>
      <c r="K10" s="18">
        <v>350</v>
      </c>
      <c r="L10" s="10"/>
      <c r="M10" s="15" t="s">
        <v>21</v>
      </c>
      <c r="N10" s="17">
        <v>164.85</v>
      </c>
      <c r="O10" s="10"/>
      <c r="P10" s="10"/>
      <c r="Q10" s="10" t="s">
        <v>104</v>
      </c>
    </row>
    <row r="11" spans="1:17" x14ac:dyDescent="0.25">
      <c r="A11" s="13" t="s">
        <v>97</v>
      </c>
      <c r="B11" s="13" t="s">
        <v>98</v>
      </c>
      <c r="C11" s="14">
        <v>58127</v>
      </c>
      <c r="D11" s="15" t="s">
        <v>24</v>
      </c>
      <c r="E11" s="15" t="s">
        <v>39</v>
      </c>
      <c r="F11" s="15" t="s">
        <v>40</v>
      </c>
      <c r="G11" s="48">
        <v>42538</v>
      </c>
      <c r="H11" s="48">
        <v>42551</v>
      </c>
      <c r="I11" s="48">
        <v>43038</v>
      </c>
      <c r="J11" s="14">
        <v>16</v>
      </c>
      <c r="K11" s="18">
        <v>2500</v>
      </c>
      <c r="L11" s="10"/>
      <c r="M11" s="15" t="s">
        <v>20</v>
      </c>
      <c r="N11" s="17">
        <v>148.84</v>
      </c>
      <c r="O11" s="10"/>
      <c r="P11" s="10"/>
      <c r="Q11" s="10" t="s">
        <v>104</v>
      </c>
    </row>
    <row r="12" spans="1:17" x14ac:dyDescent="0.25">
      <c r="A12" s="13" t="s">
        <v>97</v>
      </c>
      <c r="B12" s="13" t="s">
        <v>98</v>
      </c>
      <c r="C12" s="14">
        <v>58416</v>
      </c>
      <c r="D12" s="15" t="s">
        <v>24</v>
      </c>
      <c r="E12" s="15" t="s">
        <v>108</v>
      </c>
      <c r="F12" s="15" t="s">
        <v>63</v>
      </c>
      <c r="G12" s="48">
        <v>42548</v>
      </c>
      <c r="H12" s="48">
        <v>42548</v>
      </c>
      <c r="I12" s="48">
        <v>42825</v>
      </c>
      <c r="J12" s="14">
        <v>5</v>
      </c>
      <c r="K12" s="18">
        <v>5417</v>
      </c>
      <c r="L12" s="10"/>
      <c r="M12" s="15" t="s">
        <v>21</v>
      </c>
      <c r="N12" s="17">
        <v>147.71</v>
      </c>
      <c r="O12" s="10"/>
      <c r="P12" s="10"/>
      <c r="Q12" s="10" t="s">
        <v>104</v>
      </c>
    </row>
    <row r="13" spans="1:17" x14ac:dyDescent="0.25">
      <c r="A13" s="13" t="s">
        <v>97</v>
      </c>
      <c r="B13" s="13" t="s">
        <v>98</v>
      </c>
      <c r="C13" s="14">
        <v>58396</v>
      </c>
      <c r="D13" s="15" t="s">
        <v>24</v>
      </c>
      <c r="E13" s="15" t="s">
        <v>54</v>
      </c>
      <c r="F13" s="15" t="s">
        <v>55</v>
      </c>
      <c r="G13" s="48">
        <v>42552</v>
      </c>
      <c r="H13" s="48">
        <v>42671</v>
      </c>
      <c r="I13" s="48">
        <v>43765</v>
      </c>
      <c r="J13" s="14">
        <v>30</v>
      </c>
      <c r="K13" s="18">
        <v>940</v>
      </c>
      <c r="L13" s="10"/>
      <c r="M13" s="15" t="s">
        <v>23</v>
      </c>
      <c r="N13" s="17">
        <v>156.98113000000001</v>
      </c>
      <c r="O13" s="10"/>
      <c r="P13" s="10"/>
      <c r="Q13" s="10" t="s">
        <v>104</v>
      </c>
    </row>
    <row r="14" spans="1:17" x14ac:dyDescent="0.25">
      <c r="A14" s="13" t="s">
        <v>97</v>
      </c>
      <c r="B14" s="13" t="s">
        <v>98</v>
      </c>
      <c r="C14" s="14">
        <v>60074</v>
      </c>
      <c r="D14" s="15" t="s">
        <v>50</v>
      </c>
      <c r="E14" s="15" t="s">
        <v>111</v>
      </c>
      <c r="F14" s="15" t="s">
        <v>52</v>
      </c>
      <c r="G14" s="48">
        <v>42640</v>
      </c>
      <c r="H14" s="48">
        <v>42781</v>
      </c>
      <c r="I14" s="48">
        <v>44058</v>
      </c>
      <c r="J14" s="14">
        <v>36</v>
      </c>
      <c r="K14" s="18">
        <v>5898</v>
      </c>
      <c r="L14" s="10"/>
      <c r="M14" s="15" t="s">
        <v>23</v>
      </c>
      <c r="N14" s="17">
        <v>129.33000000000001</v>
      </c>
      <c r="O14" s="10"/>
      <c r="P14" s="10"/>
      <c r="Q14" s="10" t="s">
        <v>104</v>
      </c>
    </row>
    <row r="15" spans="1:17" x14ac:dyDescent="0.25">
      <c r="A15" s="13" t="s">
        <v>97</v>
      </c>
      <c r="B15" s="13" t="s">
        <v>98</v>
      </c>
      <c r="C15" s="19">
        <v>60914</v>
      </c>
      <c r="D15" s="13" t="s">
        <v>24</v>
      </c>
      <c r="E15" s="13" t="s">
        <v>25</v>
      </c>
      <c r="F15" s="13" t="s">
        <v>26</v>
      </c>
      <c r="G15" s="20">
        <v>42695</v>
      </c>
      <c r="H15" s="20">
        <v>42891</v>
      </c>
      <c r="I15" s="20">
        <v>44650</v>
      </c>
      <c r="J15" s="19">
        <v>48</v>
      </c>
      <c r="K15" s="21">
        <v>6126</v>
      </c>
      <c r="L15" s="13" t="s">
        <v>27</v>
      </c>
      <c r="M15" s="13" t="s">
        <v>21</v>
      </c>
      <c r="N15" s="22">
        <v>94.9</v>
      </c>
      <c r="O15" s="13" t="s">
        <v>22</v>
      </c>
      <c r="P15" s="23" t="s">
        <v>0</v>
      </c>
      <c r="Q15" s="10" t="s">
        <v>112</v>
      </c>
    </row>
    <row r="16" spans="1:17" x14ac:dyDescent="0.25">
      <c r="A16" s="13" t="s">
        <v>97</v>
      </c>
      <c r="B16" s="13" t="s">
        <v>98</v>
      </c>
      <c r="C16" s="19">
        <v>60914</v>
      </c>
      <c r="D16" s="13" t="s">
        <v>24</v>
      </c>
      <c r="E16" s="13" t="s">
        <v>25</v>
      </c>
      <c r="F16" s="13" t="s">
        <v>26</v>
      </c>
      <c r="G16" s="20">
        <v>42695</v>
      </c>
      <c r="H16" s="20">
        <v>42891</v>
      </c>
      <c r="I16" s="20">
        <v>44650</v>
      </c>
      <c r="J16" s="19">
        <v>48</v>
      </c>
      <c r="K16" s="21"/>
      <c r="L16" s="13" t="s">
        <v>27</v>
      </c>
      <c r="M16" s="13" t="s">
        <v>21</v>
      </c>
      <c r="N16" s="22">
        <v>94.9</v>
      </c>
      <c r="O16" s="13" t="s">
        <v>23</v>
      </c>
      <c r="P16" s="23" t="s">
        <v>0</v>
      </c>
      <c r="Q16" s="10" t="s">
        <v>112</v>
      </c>
    </row>
    <row r="17" spans="1:17" x14ac:dyDescent="0.25">
      <c r="A17" s="13" t="s">
        <v>97</v>
      </c>
      <c r="B17" s="13" t="s">
        <v>98</v>
      </c>
      <c r="C17" s="19">
        <v>60914</v>
      </c>
      <c r="D17" s="13" t="s">
        <v>24</v>
      </c>
      <c r="E17" s="13" t="s">
        <v>25</v>
      </c>
      <c r="F17" s="13" t="s">
        <v>26</v>
      </c>
      <c r="G17" s="20">
        <v>42695</v>
      </c>
      <c r="H17" s="20">
        <v>42891</v>
      </c>
      <c r="I17" s="20">
        <v>44650</v>
      </c>
      <c r="J17" s="19">
        <v>48</v>
      </c>
      <c r="K17" s="21"/>
      <c r="L17" s="13" t="s">
        <v>27</v>
      </c>
      <c r="M17" s="13" t="s">
        <v>21</v>
      </c>
      <c r="N17" s="22">
        <v>94.9</v>
      </c>
      <c r="O17" s="13" t="s">
        <v>20</v>
      </c>
      <c r="P17" s="23" t="s">
        <v>0</v>
      </c>
      <c r="Q17" s="10" t="s">
        <v>112</v>
      </c>
    </row>
    <row r="18" spans="1:17" x14ac:dyDescent="0.25">
      <c r="A18" s="13" t="s">
        <v>97</v>
      </c>
      <c r="B18" s="13" t="s">
        <v>98</v>
      </c>
      <c r="C18" s="19">
        <v>60914</v>
      </c>
      <c r="D18" s="13" t="s">
        <v>24</v>
      </c>
      <c r="E18" s="13" t="s">
        <v>25</v>
      </c>
      <c r="F18" s="13" t="s">
        <v>26</v>
      </c>
      <c r="G18" s="20">
        <v>42695</v>
      </c>
      <c r="H18" s="20">
        <v>42891</v>
      </c>
      <c r="I18" s="20">
        <v>44650</v>
      </c>
      <c r="J18" s="19">
        <v>48</v>
      </c>
      <c r="K18" s="21"/>
      <c r="L18" s="13" t="s">
        <v>27</v>
      </c>
      <c r="M18" s="13" t="s">
        <v>21</v>
      </c>
      <c r="N18" s="22">
        <v>94.9</v>
      </c>
      <c r="O18" s="13" t="s">
        <v>28</v>
      </c>
      <c r="P18" s="23" t="s">
        <v>0</v>
      </c>
      <c r="Q18" s="10" t="s">
        <v>112</v>
      </c>
    </row>
    <row r="19" spans="1:17" x14ac:dyDescent="0.25">
      <c r="A19" s="13" t="s">
        <v>97</v>
      </c>
      <c r="B19" s="13" t="s">
        <v>98</v>
      </c>
      <c r="C19" s="19">
        <v>61887</v>
      </c>
      <c r="D19" s="13" t="s">
        <v>16</v>
      </c>
      <c r="E19" s="13" t="s">
        <v>17</v>
      </c>
      <c r="F19" s="13" t="s">
        <v>18</v>
      </c>
      <c r="G19" s="20">
        <v>42766</v>
      </c>
      <c r="H19" s="20">
        <v>42790</v>
      </c>
      <c r="I19" s="20">
        <v>44615</v>
      </c>
      <c r="J19" s="19">
        <v>60</v>
      </c>
      <c r="K19" s="21">
        <v>500</v>
      </c>
      <c r="L19" s="13" t="s">
        <v>19</v>
      </c>
      <c r="M19" s="13" t="s">
        <v>20</v>
      </c>
      <c r="N19" s="22">
        <v>72.88</v>
      </c>
      <c r="O19" s="13" t="s">
        <v>21</v>
      </c>
      <c r="P19" s="22">
        <v>95</v>
      </c>
      <c r="Q19" s="13"/>
    </row>
    <row r="20" spans="1:17" x14ac:dyDescent="0.25">
      <c r="A20" s="13" t="s">
        <v>97</v>
      </c>
      <c r="B20" s="13" t="s">
        <v>98</v>
      </c>
      <c r="C20" s="19">
        <v>61887</v>
      </c>
      <c r="D20" s="13" t="s">
        <v>16</v>
      </c>
      <c r="E20" s="13" t="s">
        <v>17</v>
      </c>
      <c r="F20" s="13" t="s">
        <v>18</v>
      </c>
      <c r="G20" s="20">
        <v>42766</v>
      </c>
      <c r="H20" s="20">
        <v>42790</v>
      </c>
      <c r="I20" s="20">
        <v>44615</v>
      </c>
      <c r="J20" s="19">
        <v>60</v>
      </c>
      <c r="K20" s="21"/>
      <c r="L20" s="13" t="s">
        <v>19</v>
      </c>
      <c r="M20" s="13" t="s">
        <v>20</v>
      </c>
      <c r="N20" s="22">
        <v>72.88</v>
      </c>
      <c r="O20" s="13" t="s">
        <v>22</v>
      </c>
      <c r="P20" s="22">
        <v>120</v>
      </c>
      <c r="Q20" s="13"/>
    </row>
    <row r="21" spans="1:17" x14ac:dyDescent="0.25">
      <c r="A21" s="13" t="s">
        <v>97</v>
      </c>
      <c r="B21" s="13" t="s">
        <v>98</v>
      </c>
      <c r="C21" s="19">
        <v>61887</v>
      </c>
      <c r="D21" s="13" t="s">
        <v>16</v>
      </c>
      <c r="E21" s="13" t="s">
        <v>17</v>
      </c>
      <c r="F21" s="13" t="s">
        <v>18</v>
      </c>
      <c r="G21" s="20">
        <v>42766</v>
      </c>
      <c r="H21" s="20">
        <v>42790</v>
      </c>
      <c r="I21" s="20">
        <v>44615</v>
      </c>
      <c r="J21" s="19">
        <v>60</v>
      </c>
      <c r="K21" s="21"/>
      <c r="L21" s="13" t="s">
        <v>19</v>
      </c>
      <c r="M21" s="13" t="s">
        <v>20</v>
      </c>
      <c r="N21" s="22">
        <v>72.88</v>
      </c>
      <c r="O21" s="13" t="s">
        <v>23</v>
      </c>
      <c r="P21" s="22">
        <v>253</v>
      </c>
      <c r="Q21" s="13"/>
    </row>
    <row r="22" spans="1:17" x14ac:dyDescent="0.25">
      <c r="A22" s="13" t="s">
        <v>97</v>
      </c>
      <c r="B22" s="13" t="s">
        <v>98</v>
      </c>
      <c r="C22" s="19">
        <v>67051</v>
      </c>
      <c r="D22" s="13" t="s">
        <v>24</v>
      </c>
      <c r="E22" s="13" t="s">
        <v>32</v>
      </c>
      <c r="F22" s="13" t="s">
        <v>33</v>
      </c>
      <c r="G22" s="20">
        <v>43054</v>
      </c>
      <c r="H22" s="20">
        <v>43221</v>
      </c>
      <c r="I22" s="20">
        <v>44681</v>
      </c>
      <c r="J22" s="19">
        <v>24</v>
      </c>
      <c r="K22" s="21">
        <v>5591</v>
      </c>
      <c r="L22" s="13" t="s">
        <v>34</v>
      </c>
      <c r="M22" s="13" t="s">
        <v>28</v>
      </c>
      <c r="N22" s="22">
        <v>17.338999999999999</v>
      </c>
      <c r="O22" s="13" t="s">
        <v>20</v>
      </c>
      <c r="P22" s="22">
        <v>17.760000000000002</v>
      </c>
      <c r="Q22" s="13"/>
    </row>
    <row r="23" spans="1:17" x14ac:dyDescent="0.25">
      <c r="A23" s="13" t="s">
        <v>97</v>
      </c>
      <c r="B23" s="13" t="s">
        <v>98</v>
      </c>
      <c r="C23" s="19">
        <v>67051</v>
      </c>
      <c r="D23" s="13" t="s">
        <v>24</v>
      </c>
      <c r="E23" s="13" t="s">
        <v>32</v>
      </c>
      <c r="F23" s="13" t="s">
        <v>33</v>
      </c>
      <c r="G23" s="20">
        <v>43054</v>
      </c>
      <c r="H23" s="20">
        <v>43221</v>
      </c>
      <c r="I23" s="20">
        <v>44681</v>
      </c>
      <c r="J23" s="19">
        <v>24</v>
      </c>
      <c r="K23" s="21"/>
      <c r="L23" s="13" t="s">
        <v>34</v>
      </c>
      <c r="M23" s="13" t="s">
        <v>28</v>
      </c>
      <c r="N23" s="22">
        <v>17.338999999999999</v>
      </c>
      <c r="O23" s="13" t="s">
        <v>23</v>
      </c>
      <c r="P23" s="22">
        <v>18.45</v>
      </c>
      <c r="Q23" s="13"/>
    </row>
    <row r="24" spans="1:17" x14ac:dyDescent="0.25">
      <c r="A24" s="13" t="s">
        <v>97</v>
      </c>
      <c r="B24" s="13" t="s">
        <v>98</v>
      </c>
      <c r="C24" s="19">
        <v>67051</v>
      </c>
      <c r="D24" s="13" t="s">
        <v>24</v>
      </c>
      <c r="E24" s="13" t="s">
        <v>32</v>
      </c>
      <c r="F24" s="13" t="s">
        <v>33</v>
      </c>
      <c r="G24" s="20">
        <v>43054</v>
      </c>
      <c r="H24" s="20">
        <v>43221</v>
      </c>
      <c r="I24" s="20">
        <v>44681</v>
      </c>
      <c r="J24" s="19">
        <v>24</v>
      </c>
      <c r="K24" s="21"/>
      <c r="L24" s="13" t="s">
        <v>34</v>
      </c>
      <c r="M24" s="13" t="s">
        <v>28</v>
      </c>
      <c r="N24" s="22">
        <v>17.338999999999999</v>
      </c>
      <c r="O24" s="13" t="s">
        <v>21</v>
      </c>
      <c r="P24" s="22">
        <v>24.9</v>
      </c>
      <c r="Q24" s="13"/>
    </row>
    <row r="25" spans="1:17" x14ac:dyDescent="0.25">
      <c r="A25" s="13" t="s">
        <v>97</v>
      </c>
      <c r="B25" s="13" t="s">
        <v>98</v>
      </c>
      <c r="C25" s="19">
        <v>67051</v>
      </c>
      <c r="D25" s="13" t="s">
        <v>24</v>
      </c>
      <c r="E25" s="13" t="s">
        <v>32</v>
      </c>
      <c r="F25" s="13" t="s">
        <v>33</v>
      </c>
      <c r="G25" s="20">
        <v>43054</v>
      </c>
      <c r="H25" s="20">
        <v>43221</v>
      </c>
      <c r="I25" s="20">
        <v>44681</v>
      </c>
      <c r="J25" s="19">
        <v>24</v>
      </c>
      <c r="K25" s="21"/>
      <c r="L25" s="13" t="s">
        <v>34</v>
      </c>
      <c r="M25" s="13" t="s">
        <v>28</v>
      </c>
      <c r="N25" s="22">
        <v>17.338999999999999</v>
      </c>
      <c r="O25" s="13" t="s">
        <v>22</v>
      </c>
      <c r="P25" s="22">
        <v>40</v>
      </c>
      <c r="Q25" s="13"/>
    </row>
    <row r="26" spans="1:17" x14ac:dyDescent="0.25">
      <c r="A26" s="13" t="s">
        <v>97</v>
      </c>
      <c r="B26" s="13" t="s">
        <v>98</v>
      </c>
      <c r="C26" s="19">
        <v>67404</v>
      </c>
      <c r="D26" s="13" t="s">
        <v>24</v>
      </c>
      <c r="E26" s="13" t="s">
        <v>29</v>
      </c>
      <c r="F26" s="13" t="s">
        <v>30</v>
      </c>
      <c r="G26" s="20">
        <v>43082</v>
      </c>
      <c r="H26" s="20">
        <v>43200</v>
      </c>
      <c r="I26" s="20">
        <v>44661</v>
      </c>
      <c r="J26" s="19">
        <v>48</v>
      </c>
      <c r="K26" s="21">
        <v>2510</v>
      </c>
      <c r="L26" s="13" t="s">
        <v>31</v>
      </c>
      <c r="M26" s="13" t="s">
        <v>20</v>
      </c>
      <c r="N26" s="22">
        <v>16.23</v>
      </c>
      <c r="O26" s="13" t="s">
        <v>23</v>
      </c>
      <c r="P26" s="22">
        <v>17.05</v>
      </c>
      <c r="Q26" s="13"/>
    </row>
    <row r="27" spans="1:17" x14ac:dyDescent="0.25">
      <c r="A27" s="13" t="s">
        <v>97</v>
      </c>
      <c r="B27" s="13" t="s">
        <v>98</v>
      </c>
      <c r="C27" s="19">
        <v>67404</v>
      </c>
      <c r="D27" s="13" t="s">
        <v>24</v>
      </c>
      <c r="E27" s="13" t="s">
        <v>29</v>
      </c>
      <c r="F27" s="13" t="s">
        <v>30</v>
      </c>
      <c r="G27" s="20">
        <v>43082</v>
      </c>
      <c r="H27" s="20">
        <v>43200</v>
      </c>
      <c r="I27" s="20">
        <v>44661</v>
      </c>
      <c r="J27" s="19">
        <v>48</v>
      </c>
      <c r="K27" s="21"/>
      <c r="L27" s="13" t="s">
        <v>31</v>
      </c>
      <c r="M27" s="13" t="s">
        <v>20</v>
      </c>
      <c r="N27" s="22">
        <v>16.23</v>
      </c>
      <c r="O27" s="13" t="s">
        <v>21</v>
      </c>
      <c r="P27" s="22">
        <v>28</v>
      </c>
      <c r="Q27" s="13"/>
    </row>
    <row r="28" spans="1:17" x14ac:dyDescent="0.25">
      <c r="A28" s="13" t="s">
        <v>97</v>
      </c>
      <c r="B28" s="13" t="s">
        <v>98</v>
      </c>
      <c r="C28" s="19">
        <v>67404</v>
      </c>
      <c r="D28" s="13" t="s">
        <v>24</v>
      </c>
      <c r="E28" s="13" t="s">
        <v>29</v>
      </c>
      <c r="F28" s="13" t="s">
        <v>30</v>
      </c>
      <c r="G28" s="20">
        <v>43082</v>
      </c>
      <c r="H28" s="20">
        <v>43200</v>
      </c>
      <c r="I28" s="20">
        <v>44661</v>
      </c>
      <c r="J28" s="19">
        <v>48</v>
      </c>
      <c r="K28" s="21"/>
      <c r="L28" s="13" t="s">
        <v>31</v>
      </c>
      <c r="M28" s="13" t="s">
        <v>20</v>
      </c>
      <c r="N28" s="22">
        <v>16.23</v>
      </c>
      <c r="O28" s="13" t="s">
        <v>22</v>
      </c>
      <c r="P28" s="22">
        <v>100</v>
      </c>
      <c r="Q28" s="13"/>
    </row>
    <row r="29" spans="1:17" x14ac:dyDescent="0.25">
      <c r="A29" s="13" t="s">
        <v>97</v>
      </c>
      <c r="B29" s="13" t="s">
        <v>98</v>
      </c>
      <c r="C29" s="19">
        <v>67959</v>
      </c>
      <c r="D29" s="13" t="s">
        <v>24</v>
      </c>
      <c r="E29" s="13" t="s">
        <v>35</v>
      </c>
      <c r="F29" s="13" t="s">
        <v>18</v>
      </c>
      <c r="G29" s="20">
        <v>43118.958333333336</v>
      </c>
      <c r="H29" s="20">
        <v>43285</v>
      </c>
      <c r="I29" s="20">
        <v>44745</v>
      </c>
      <c r="J29" s="19">
        <v>24</v>
      </c>
      <c r="K29" s="21">
        <v>4320</v>
      </c>
      <c r="L29" s="13" t="s">
        <v>31</v>
      </c>
      <c r="M29" s="13" t="s">
        <v>20</v>
      </c>
      <c r="N29" s="22">
        <v>15.605090000000001</v>
      </c>
      <c r="O29" s="13" t="s">
        <v>23</v>
      </c>
      <c r="P29" s="22">
        <v>17.042929999999998</v>
      </c>
      <c r="Q29" s="13"/>
    </row>
    <row r="30" spans="1:17" x14ac:dyDescent="0.25">
      <c r="A30" s="13" t="s">
        <v>97</v>
      </c>
      <c r="B30" s="13" t="s">
        <v>98</v>
      </c>
      <c r="C30" s="19">
        <v>67959</v>
      </c>
      <c r="D30" s="13" t="s">
        <v>24</v>
      </c>
      <c r="E30" s="13" t="s">
        <v>35</v>
      </c>
      <c r="F30" s="13" t="s">
        <v>18</v>
      </c>
      <c r="G30" s="20">
        <v>43118.958333333336</v>
      </c>
      <c r="H30" s="20">
        <v>43285</v>
      </c>
      <c r="I30" s="20">
        <v>44745</v>
      </c>
      <c r="J30" s="19">
        <v>24</v>
      </c>
      <c r="K30" s="21"/>
      <c r="L30" s="13" t="s">
        <v>31</v>
      </c>
      <c r="M30" s="13" t="s">
        <v>20</v>
      </c>
      <c r="N30" s="22">
        <v>15.605090000000001</v>
      </c>
      <c r="O30" s="13" t="s">
        <v>21</v>
      </c>
      <c r="P30" s="22">
        <v>25.500019999999999</v>
      </c>
      <c r="Q30" s="13"/>
    </row>
    <row r="31" spans="1:17" x14ac:dyDescent="0.25">
      <c r="A31" s="13" t="s">
        <v>97</v>
      </c>
      <c r="B31" s="13" t="s">
        <v>98</v>
      </c>
      <c r="C31" s="19">
        <v>67959</v>
      </c>
      <c r="D31" s="13" t="s">
        <v>24</v>
      </c>
      <c r="E31" s="13" t="s">
        <v>35</v>
      </c>
      <c r="F31" s="13" t="s">
        <v>18</v>
      </c>
      <c r="G31" s="20">
        <v>43118.958333333336</v>
      </c>
      <c r="H31" s="20">
        <v>43285</v>
      </c>
      <c r="I31" s="20">
        <v>44745</v>
      </c>
      <c r="J31" s="19">
        <v>24</v>
      </c>
      <c r="K31" s="21"/>
      <c r="L31" s="13" t="s">
        <v>31</v>
      </c>
      <c r="M31" s="13" t="s">
        <v>20</v>
      </c>
      <c r="N31" s="22">
        <v>15.605090000000001</v>
      </c>
      <c r="O31" s="13" t="s">
        <v>22</v>
      </c>
      <c r="P31" s="22">
        <v>40.000039999999998</v>
      </c>
      <c r="Q31" s="13"/>
    </row>
    <row r="32" spans="1:17" x14ac:dyDescent="0.25">
      <c r="A32" s="13" t="s">
        <v>97</v>
      </c>
      <c r="B32" s="13" t="s">
        <v>98</v>
      </c>
      <c r="C32" s="19">
        <v>74397</v>
      </c>
      <c r="D32" s="13" t="s">
        <v>24</v>
      </c>
      <c r="E32" s="13" t="s">
        <v>36</v>
      </c>
      <c r="F32" s="13" t="s">
        <v>37</v>
      </c>
      <c r="G32" s="20">
        <v>43537</v>
      </c>
      <c r="H32" s="20">
        <v>43648</v>
      </c>
      <c r="I32" s="20">
        <v>44927</v>
      </c>
      <c r="J32" s="19">
        <v>36</v>
      </c>
      <c r="K32" s="21">
        <v>4593</v>
      </c>
      <c r="L32" s="13" t="s">
        <v>38</v>
      </c>
      <c r="M32" s="13" t="s">
        <v>20</v>
      </c>
      <c r="N32" s="22">
        <v>14.9678</v>
      </c>
      <c r="O32" s="13" t="s">
        <v>28</v>
      </c>
      <c r="P32" s="22">
        <v>15.9</v>
      </c>
      <c r="Q32" s="13"/>
    </row>
    <row r="33" spans="1:17" x14ac:dyDescent="0.25">
      <c r="A33" s="13" t="s">
        <v>97</v>
      </c>
      <c r="B33" s="13" t="s">
        <v>98</v>
      </c>
      <c r="C33" s="19">
        <v>74397</v>
      </c>
      <c r="D33" s="13" t="s">
        <v>24</v>
      </c>
      <c r="E33" s="13" t="s">
        <v>36</v>
      </c>
      <c r="F33" s="13" t="s">
        <v>37</v>
      </c>
      <c r="G33" s="20">
        <v>43537</v>
      </c>
      <c r="H33" s="20">
        <v>43648</v>
      </c>
      <c r="I33" s="20">
        <v>44927</v>
      </c>
      <c r="J33" s="19">
        <v>36</v>
      </c>
      <c r="K33" s="21"/>
      <c r="L33" s="13" t="s">
        <v>38</v>
      </c>
      <c r="M33" s="13" t="s">
        <v>20</v>
      </c>
      <c r="N33" s="22">
        <v>14.9678</v>
      </c>
      <c r="O33" s="13" t="s">
        <v>23</v>
      </c>
      <c r="P33" s="22">
        <v>16.079999999999998</v>
      </c>
      <c r="Q33" s="13"/>
    </row>
    <row r="34" spans="1:17" x14ac:dyDescent="0.25">
      <c r="A34" s="13" t="s">
        <v>97</v>
      </c>
      <c r="B34" s="13" t="s">
        <v>98</v>
      </c>
      <c r="C34" s="19">
        <v>78730</v>
      </c>
      <c r="D34" s="13" t="s">
        <v>24</v>
      </c>
      <c r="E34" s="13" t="s">
        <v>54</v>
      </c>
      <c r="F34" s="13" t="s">
        <v>55</v>
      </c>
      <c r="G34" s="20">
        <v>43755</v>
      </c>
      <c r="H34" s="20">
        <v>44047</v>
      </c>
      <c r="I34" s="20">
        <v>45141</v>
      </c>
      <c r="J34" s="19">
        <v>36</v>
      </c>
      <c r="K34" s="21"/>
      <c r="L34" s="13" t="s">
        <v>56</v>
      </c>
      <c r="M34" s="13" t="s">
        <v>23</v>
      </c>
      <c r="N34" s="22">
        <v>16.2</v>
      </c>
      <c r="O34" s="13" t="s">
        <v>28</v>
      </c>
      <c r="P34" s="22">
        <v>24.5</v>
      </c>
      <c r="Q34" s="13"/>
    </row>
    <row r="35" spans="1:17" x14ac:dyDescent="0.25">
      <c r="A35" s="13" t="s">
        <v>97</v>
      </c>
      <c r="B35" s="13" t="s">
        <v>98</v>
      </c>
      <c r="C35" s="19">
        <v>78730</v>
      </c>
      <c r="D35" s="13" t="s">
        <v>24</v>
      </c>
      <c r="E35" s="13" t="s">
        <v>54</v>
      </c>
      <c r="F35" s="13" t="s">
        <v>55</v>
      </c>
      <c r="G35" s="20">
        <v>43755</v>
      </c>
      <c r="H35" s="20">
        <v>44047</v>
      </c>
      <c r="I35" s="20">
        <v>45141</v>
      </c>
      <c r="J35" s="19">
        <v>36</v>
      </c>
      <c r="K35" s="21"/>
      <c r="L35" s="13" t="s">
        <v>56</v>
      </c>
      <c r="M35" s="13" t="s">
        <v>23</v>
      </c>
      <c r="N35" s="22">
        <v>16.2</v>
      </c>
      <c r="O35" s="13" t="s">
        <v>46</v>
      </c>
      <c r="P35" s="22">
        <v>32</v>
      </c>
      <c r="Q35" s="13"/>
    </row>
    <row r="36" spans="1:17" x14ac:dyDescent="0.25">
      <c r="A36" s="13" t="s">
        <v>97</v>
      </c>
      <c r="B36" s="13" t="s">
        <v>98</v>
      </c>
      <c r="C36" s="19">
        <v>78730</v>
      </c>
      <c r="D36" s="13" t="s">
        <v>24</v>
      </c>
      <c r="E36" s="13" t="s">
        <v>54</v>
      </c>
      <c r="F36" s="13" t="s">
        <v>55</v>
      </c>
      <c r="G36" s="20">
        <v>43755</v>
      </c>
      <c r="H36" s="20">
        <v>44047</v>
      </c>
      <c r="I36" s="20">
        <v>45141</v>
      </c>
      <c r="J36" s="19">
        <v>36</v>
      </c>
      <c r="K36" s="21"/>
      <c r="L36" s="13" t="s">
        <v>56</v>
      </c>
      <c r="M36" s="13" t="s">
        <v>23</v>
      </c>
      <c r="N36" s="22">
        <v>16.2</v>
      </c>
      <c r="O36" s="13" t="s">
        <v>21</v>
      </c>
      <c r="P36" s="22">
        <v>40</v>
      </c>
      <c r="Q36" s="13"/>
    </row>
    <row r="37" spans="1:17" x14ac:dyDescent="0.25">
      <c r="A37" s="13" t="s">
        <v>97</v>
      </c>
      <c r="B37" s="13" t="s">
        <v>98</v>
      </c>
      <c r="C37" s="19">
        <v>78730</v>
      </c>
      <c r="D37" s="13" t="s">
        <v>24</v>
      </c>
      <c r="E37" s="13" t="s">
        <v>54</v>
      </c>
      <c r="F37" s="13" t="s">
        <v>55</v>
      </c>
      <c r="G37" s="20">
        <v>43755</v>
      </c>
      <c r="H37" s="20">
        <v>44047</v>
      </c>
      <c r="I37" s="20">
        <v>45141</v>
      </c>
      <c r="J37" s="19">
        <v>36</v>
      </c>
      <c r="K37" s="21"/>
      <c r="L37" s="13" t="s">
        <v>56</v>
      </c>
      <c r="M37" s="13" t="s">
        <v>23</v>
      </c>
      <c r="N37" s="22">
        <v>16.2</v>
      </c>
      <c r="O37" s="13" t="s">
        <v>22</v>
      </c>
      <c r="P37" s="22">
        <v>80</v>
      </c>
      <c r="Q37" s="13"/>
    </row>
    <row r="38" spans="1:17" x14ac:dyDescent="0.25">
      <c r="A38" s="13" t="s">
        <v>97</v>
      </c>
      <c r="B38" s="13" t="s">
        <v>98</v>
      </c>
      <c r="C38" s="19">
        <v>78730</v>
      </c>
      <c r="D38" s="13" t="s">
        <v>24</v>
      </c>
      <c r="E38" s="13" t="s">
        <v>54</v>
      </c>
      <c r="F38" s="13" t="s">
        <v>55</v>
      </c>
      <c r="G38" s="20">
        <v>43755</v>
      </c>
      <c r="H38" s="20">
        <v>44047</v>
      </c>
      <c r="I38" s="20">
        <v>45141</v>
      </c>
      <c r="J38" s="19">
        <v>36</v>
      </c>
      <c r="K38" s="21">
        <v>1020</v>
      </c>
      <c r="L38" s="13" t="s">
        <v>56</v>
      </c>
      <c r="M38" s="13" t="s">
        <v>23</v>
      </c>
      <c r="N38" s="22">
        <v>16.2</v>
      </c>
      <c r="O38" s="13" t="s">
        <v>20</v>
      </c>
      <c r="P38" s="22">
        <v>140</v>
      </c>
      <c r="Q38" s="13"/>
    </row>
    <row r="39" spans="1:17" x14ac:dyDescent="0.25">
      <c r="A39" s="13" t="s">
        <v>97</v>
      </c>
      <c r="B39" s="13" t="s">
        <v>98</v>
      </c>
      <c r="C39" s="19">
        <v>81197</v>
      </c>
      <c r="D39" s="13" t="s">
        <v>42</v>
      </c>
      <c r="E39" s="13" t="s">
        <v>43</v>
      </c>
      <c r="F39" s="13" t="s">
        <v>44</v>
      </c>
      <c r="G39" s="20">
        <v>43865</v>
      </c>
      <c r="H39" s="20">
        <v>43910</v>
      </c>
      <c r="I39" s="20">
        <v>45096</v>
      </c>
      <c r="J39" s="19">
        <v>36</v>
      </c>
      <c r="K39" s="21">
        <v>5500</v>
      </c>
      <c r="L39" s="13" t="s">
        <v>45</v>
      </c>
      <c r="M39" s="13" t="s">
        <v>20</v>
      </c>
      <c r="N39" s="22">
        <v>15.49999</v>
      </c>
      <c r="O39" s="13" t="s">
        <v>23</v>
      </c>
      <c r="P39" s="22">
        <v>17.040009999999999</v>
      </c>
      <c r="Q39" s="13"/>
    </row>
    <row r="40" spans="1:17" x14ac:dyDescent="0.25">
      <c r="A40" s="13" t="s">
        <v>97</v>
      </c>
      <c r="B40" s="13" t="s">
        <v>98</v>
      </c>
      <c r="C40" s="19">
        <v>81197</v>
      </c>
      <c r="D40" s="13" t="s">
        <v>42</v>
      </c>
      <c r="E40" s="13" t="s">
        <v>43</v>
      </c>
      <c r="F40" s="13" t="s">
        <v>44</v>
      </c>
      <c r="G40" s="20">
        <v>43865</v>
      </c>
      <c r="H40" s="20">
        <v>43910</v>
      </c>
      <c r="I40" s="20">
        <v>45096</v>
      </c>
      <c r="J40" s="19">
        <v>36</v>
      </c>
      <c r="K40" s="21"/>
      <c r="L40" s="13" t="s">
        <v>45</v>
      </c>
      <c r="M40" s="13" t="s">
        <v>20</v>
      </c>
      <c r="N40" s="22">
        <v>15.49999</v>
      </c>
      <c r="O40" s="13" t="s">
        <v>21</v>
      </c>
      <c r="P40" s="22">
        <v>26.00001</v>
      </c>
      <c r="Q40" s="13"/>
    </row>
    <row r="41" spans="1:17" x14ac:dyDescent="0.25">
      <c r="A41" s="13" t="s">
        <v>97</v>
      </c>
      <c r="B41" s="13" t="s">
        <v>98</v>
      </c>
      <c r="C41" s="19">
        <v>81197</v>
      </c>
      <c r="D41" s="13" t="s">
        <v>42</v>
      </c>
      <c r="E41" s="13" t="s">
        <v>43</v>
      </c>
      <c r="F41" s="13" t="s">
        <v>44</v>
      </c>
      <c r="G41" s="20">
        <v>43865</v>
      </c>
      <c r="H41" s="20">
        <v>43910</v>
      </c>
      <c r="I41" s="20">
        <v>45096</v>
      </c>
      <c r="J41" s="19">
        <v>36</v>
      </c>
      <c r="K41" s="21"/>
      <c r="L41" s="13" t="s">
        <v>45</v>
      </c>
      <c r="M41" s="13" t="s">
        <v>20</v>
      </c>
      <c r="N41" s="22">
        <v>15.49999</v>
      </c>
      <c r="O41" s="13" t="s">
        <v>46</v>
      </c>
      <c r="P41" s="22">
        <v>31.99999</v>
      </c>
      <c r="Q41" s="13"/>
    </row>
    <row r="42" spans="1:17" x14ac:dyDescent="0.25">
      <c r="A42" s="13" t="s">
        <v>97</v>
      </c>
      <c r="B42" s="13" t="s">
        <v>98</v>
      </c>
      <c r="C42" s="19">
        <v>81197</v>
      </c>
      <c r="D42" s="13" t="s">
        <v>42</v>
      </c>
      <c r="E42" s="13" t="s">
        <v>43</v>
      </c>
      <c r="F42" s="13" t="s">
        <v>44</v>
      </c>
      <c r="G42" s="20">
        <v>43865</v>
      </c>
      <c r="H42" s="20">
        <v>43910</v>
      </c>
      <c r="I42" s="20">
        <v>45096</v>
      </c>
      <c r="J42" s="19">
        <v>36</v>
      </c>
      <c r="K42" s="21"/>
      <c r="L42" s="13" t="s">
        <v>45</v>
      </c>
      <c r="M42" s="13" t="s">
        <v>20</v>
      </c>
      <c r="N42" s="22">
        <v>15.49999</v>
      </c>
      <c r="O42" s="13" t="s">
        <v>22</v>
      </c>
      <c r="P42" s="22">
        <v>39.899990000000003</v>
      </c>
      <c r="Q42" s="13"/>
    </row>
    <row r="43" spans="1:17" x14ac:dyDescent="0.25">
      <c r="A43" s="13" t="s">
        <v>97</v>
      </c>
      <c r="B43" s="13" t="s">
        <v>98</v>
      </c>
      <c r="C43" s="19">
        <v>81522</v>
      </c>
      <c r="D43" s="13" t="s">
        <v>50</v>
      </c>
      <c r="E43" s="13" t="s">
        <v>51</v>
      </c>
      <c r="F43" s="13" t="s">
        <v>52</v>
      </c>
      <c r="G43" s="20">
        <v>43908</v>
      </c>
      <c r="H43" s="20">
        <v>43978</v>
      </c>
      <c r="I43" s="20">
        <v>45438</v>
      </c>
      <c r="J43" s="19">
        <v>36</v>
      </c>
      <c r="K43" s="21">
        <v>3774</v>
      </c>
      <c r="L43" s="13" t="s">
        <v>53</v>
      </c>
      <c r="M43" s="13" t="s">
        <v>20</v>
      </c>
      <c r="N43" s="22">
        <v>14.95</v>
      </c>
      <c r="O43" s="13" t="s">
        <v>28</v>
      </c>
      <c r="P43" s="22">
        <v>19</v>
      </c>
      <c r="Q43" s="13"/>
    </row>
    <row r="44" spans="1:17" x14ac:dyDescent="0.25">
      <c r="A44" s="13" t="s">
        <v>97</v>
      </c>
      <c r="B44" s="13" t="s">
        <v>98</v>
      </c>
      <c r="C44" s="19">
        <v>81522</v>
      </c>
      <c r="D44" s="13" t="s">
        <v>50</v>
      </c>
      <c r="E44" s="13" t="s">
        <v>51</v>
      </c>
      <c r="F44" s="13" t="s">
        <v>52</v>
      </c>
      <c r="G44" s="20">
        <v>43908</v>
      </c>
      <c r="H44" s="20">
        <v>43978</v>
      </c>
      <c r="I44" s="20">
        <v>45438</v>
      </c>
      <c r="J44" s="19">
        <v>36</v>
      </c>
      <c r="K44" s="21"/>
      <c r="L44" s="13" t="s">
        <v>53</v>
      </c>
      <c r="M44" s="13" t="s">
        <v>20</v>
      </c>
      <c r="N44" s="22">
        <v>14.95</v>
      </c>
      <c r="O44" s="13" t="s">
        <v>23</v>
      </c>
      <c r="P44" s="22">
        <v>24</v>
      </c>
      <c r="Q44" s="13"/>
    </row>
    <row r="45" spans="1:17" x14ac:dyDescent="0.25">
      <c r="A45" s="13" t="s">
        <v>97</v>
      </c>
      <c r="B45" s="13" t="s">
        <v>98</v>
      </c>
      <c r="C45" s="19">
        <v>81522</v>
      </c>
      <c r="D45" s="13" t="s">
        <v>50</v>
      </c>
      <c r="E45" s="13" t="s">
        <v>51</v>
      </c>
      <c r="F45" s="13" t="s">
        <v>52</v>
      </c>
      <c r="G45" s="20">
        <v>43908</v>
      </c>
      <c r="H45" s="20">
        <v>43978</v>
      </c>
      <c r="I45" s="20">
        <v>45438</v>
      </c>
      <c r="J45" s="19">
        <v>36</v>
      </c>
      <c r="K45" s="21"/>
      <c r="L45" s="13" t="s">
        <v>53</v>
      </c>
      <c r="M45" s="13" t="s">
        <v>20</v>
      </c>
      <c r="N45" s="22">
        <v>14.95</v>
      </c>
      <c r="O45" s="13" t="s">
        <v>46</v>
      </c>
      <c r="P45" s="22">
        <v>32</v>
      </c>
      <c r="Q45" s="13"/>
    </row>
    <row r="46" spans="1:17" x14ac:dyDescent="0.25">
      <c r="A46" s="13" t="s">
        <v>97</v>
      </c>
      <c r="B46" s="13" t="s">
        <v>98</v>
      </c>
      <c r="C46" s="19">
        <v>81522</v>
      </c>
      <c r="D46" s="13" t="s">
        <v>50</v>
      </c>
      <c r="E46" s="13" t="s">
        <v>51</v>
      </c>
      <c r="F46" s="13" t="s">
        <v>52</v>
      </c>
      <c r="G46" s="20">
        <v>43908</v>
      </c>
      <c r="H46" s="20">
        <v>43978</v>
      </c>
      <c r="I46" s="20">
        <v>45438</v>
      </c>
      <c r="J46" s="19">
        <v>36</v>
      </c>
      <c r="K46" s="21"/>
      <c r="L46" s="13" t="s">
        <v>53</v>
      </c>
      <c r="M46" s="13" t="s">
        <v>20</v>
      </c>
      <c r="N46" s="22">
        <v>14.95</v>
      </c>
      <c r="O46" s="13" t="s">
        <v>22</v>
      </c>
      <c r="P46" s="22">
        <v>60</v>
      </c>
      <c r="Q46" s="13"/>
    </row>
    <row r="47" spans="1:17" x14ac:dyDescent="0.25">
      <c r="A47" s="13" t="s">
        <v>97</v>
      </c>
      <c r="B47" s="13" t="s">
        <v>98</v>
      </c>
      <c r="C47" s="19">
        <v>82514</v>
      </c>
      <c r="D47" s="13" t="s">
        <v>42</v>
      </c>
      <c r="E47" s="13" t="s">
        <v>47</v>
      </c>
      <c r="F47" s="13" t="s">
        <v>48</v>
      </c>
      <c r="G47" s="20">
        <v>43931</v>
      </c>
      <c r="H47" s="20">
        <v>43950</v>
      </c>
      <c r="I47" s="20">
        <v>44834</v>
      </c>
      <c r="J47" s="19">
        <v>24</v>
      </c>
      <c r="K47" s="21"/>
      <c r="L47" s="13" t="s">
        <v>49</v>
      </c>
      <c r="M47" s="13" t="s">
        <v>20</v>
      </c>
      <c r="N47" s="22">
        <v>15.75</v>
      </c>
      <c r="O47" s="13" t="s">
        <v>22</v>
      </c>
      <c r="P47" s="22">
        <v>16.233000000000001</v>
      </c>
      <c r="Q47" s="13"/>
    </row>
    <row r="48" spans="1:17" x14ac:dyDescent="0.25">
      <c r="A48" s="13" t="s">
        <v>97</v>
      </c>
      <c r="B48" s="13" t="s">
        <v>98</v>
      </c>
      <c r="C48" s="19">
        <v>82514</v>
      </c>
      <c r="D48" s="13" t="s">
        <v>42</v>
      </c>
      <c r="E48" s="13" t="s">
        <v>47</v>
      </c>
      <c r="F48" s="13" t="s">
        <v>48</v>
      </c>
      <c r="G48" s="20">
        <v>43931</v>
      </c>
      <c r="H48" s="20">
        <v>43950</v>
      </c>
      <c r="I48" s="20">
        <v>44834</v>
      </c>
      <c r="J48" s="19">
        <v>24</v>
      </c>
      <c r="K48" s="21">
        <v>3664</v>
      </c>
      <c r="L48" s="13" t="s">
        <v>49</v>
      </c>
      <c r="M48" s="13" t="s">
        <v>20</v>
      </c>
      <c r="N48" s="22">
        <v>15.75</v>
      </c>
      <c r="O48" s="13" t="s">
        <v>46</v>
      </c>
      <c r="P48" s="22">
        <v>32</v>
      </c>
      <c r="Q48" s="13"/>
    </row>
    <row r="49" spans="1:17" x14ac:dyDescent="0.25">
      <c r="A49" s="13" t="s">
        <v>97</v>
      </c>
      <c r="B49" s="13" t="s">
        <v>98</v>
      </c>
      <c r="C49" s="19">
        <v>85420</v>
      </c>
      <c r="D49" s="13" t="s">
        <v>24</v>
      </c>
      <c r="E49" s="13" t="s">
        <v>57</v>
      </c>
      <c r="F49" s="13" t="s">
        <v>58</v>
      </c>
      <c r="G49" s="20">
        <v>44036</v>
      </c>
      <c r="H49" s="20">
        <v>44147</v>
      </c>
      <c r="I49" s="20">
        <v>45423</v>
      </c>
      <c r="J49" s="19">
        <v>36</v>
      </c>
      <c r="K49" s="21">
        <v>2680</v>
      </c>
      <c r="L49" s="13" t="s">
        <v>59</v>
      </c>
      <c r="M49" s="13" t="s">
        <v>20</v>
      </c>
      <c r="N49" s="22">
        <v>15.75</v>
      </c>
      <c r="O49" s="13" t="s">
        <v>23</v>
      </c>
      <c r="P49" s="23" t="s">
        <v>0</v>
      </c>
      <c r="Q49" s="10" t="s">
        <v>112</v>
      </c>
    </row>
    <row r="50" spans="1:17" x14ac:dyDescent="0.25">
      <c r="A50" s="13" t="s">
        <v>97</v>
      </c>
      <c r="B50" s="13" t="s">
        <v>98</v>
      </c>
      <c r="C50" s="19">
        <v>85420</v>
      </c>
      <c r="D50" s="13" t="s">
        <v>24</v>
      </c>
      <c r="E50" s="13" t="s">
        <v>57</v>
      </c>
      <c r="F50" s="13" t="s">
        <v>58</v>
      </c>
      <c r="G50" s="20">
        <v>44036</v>
      </c>
      <c r="H50" s="20">
        <v>44147</v>
      </c>
      <c r="I50" s="20">
        <v>45423</v>
      </c>
      <c r="J50" s="19">
        <v>36</v>
      </c>
      <c r="K50" s="21"/>
      <c r="L50" s="13" t="s">
        <v>59</v>
      </c>
      <c r="M50" s="13" t="s">
        <v>20</v>
      </c>
      <c r="N50" s="22">
        <v>15.75</v>
      </c>
      <c r="O50" s="13" t="s">
        <v>46</v>
      </c>
      <c r="P50" s="23" t="s">
        <v>0</v>
      </c>
      <c r="Q50" s="10" t="s">
        <v>112</v>
      </c>
    </row>
    <row r="51" spans="1:17" x14ac:dyDescent="0.25">
      <c r="A51" s="13" t="s">
        <v>97</v>
      </c>
      <c r="B51" s="13" t="s">
        <v>98</v>
      </c>
      <c r="C51" s="19">
        <v>85420</v>
      </c>
      <c r="D51" s="13" t="s">
        <v>24</v>
      </c>
      <c r="E51" s="13" t="s">
        <v>57</v>
      </c>
      <c r="F51" s="13" t="s">
        <v>58</v>
      </c>
      <c r="G51" s="20">
        <v>44036</v>
      </c>
      <c r="H51" s="20">
        <v>44147</v>
      </c>
      <c r="I51" s="20">
        <v>45423</v>
      </c>
      <c r="J51" s="19">
        <v>36</v>
      </c>
      <c r="K51" s="21"/>
      <c r="L51" s="13" t="s">
        <v>59</v>
      </c>
      <c r="M51" s="13" t="s">
        <v>20</v>
      </c>
      <c r="N51" s="22">
        <v>15.75</v>
      </c>
      <c r="O51" s="13" t="s">
        <v>22</v>
      </c>
      <c r="P51" s="23" t="s">
        <v>0</v>
      </c>
      <c r="Q51" s="10" t="s">
        <v>112</v>
      </c>
    </row>
    <row r="52" spans="1:17" x14ac:dyDescent="0.25">
      <c r="A52" s="13" t="s">
        <v>97</v>
      </c>
      <c r="B52" s="13" t="s">
        <v>98</v>
      </c>
      <c r="C52" s="19">
        <v>86307</v>
      </c>
      <c r="D52" s="13" t="s">
        <v>24</v>
      </c>
      <c r="E52" s="13" t="s">
        <v>39</v>
      </c>
      <c r="F52" s="13" t="s">
        <v>40</v>
      </c>
      <c r="G52" s="20">
        <v>44088</v>
      </c>
      <c r="H52" s="20">
        <v>44160</v>
      </c>
      <c r="I52" s="20">
        <v>45713</v>
      </c>
      <c r="J52" s="19">
        <v>51</v>
      </c>
      <c r="K52" s="21">
        <v>4227</v>
      </c>
      <c r="L52" s="13" t="s">
        <v>60</v>
      </c>
      <c r="M52" s="13" t="s">
        <v>61</v>
      </c>
      <c r="N52" s="22">
        <v>15.06</v>
      </c>
      <c r="O52" s="13" t="s">
        <v>20</v>
      </c>
      <c r="P52" s="22">
        <v>14.2</v>
      </c>
      <c r="Q52" s="13"/>
    </row>
    <row r="53" spans="1:17" x14ac:dyDescent="0.25">
      <c r="A53" s="13" t="s">
        <v>97</v>
      </c>
      <c r="B53" s="13" t="s">
        <v>98</v>
      </c>
      <c r="C53" s="19">
        <v>91121</v>
      </c>
      <c r="D53" s="13" t="s">
        <v>24</v>
      </c>
      <c r="E53" s="13" t="s">
        <v>62</v>
      </c>
      <c r="F53" s="13" t="s">
        <v>63</v>
      </c>
      <c r="G53" s="20">
        <v>44278</v>
      </c>
      <c r="H53" s="20">
        <v>44336</v>
      </c>
      <c r="I53" s="20">
        <v>45796</v>
      </c>
      <c r="J53" s="19">
        <v>48</v>
      </c>
      <c r="K53" s="21">
        <v>4845</v>
      </c>
      <c r="L53" s="13" t="s">
        <v>64</v>
      </c>
      <c r="M53" s="13" t="s">
        <v>20</v>
      </c>
      <c r="N53" s="22">
        <v>14.37476</v>
      </c>
      <c r="O53" s="13" t="s">
        <v>61</v>
      </c>
      <c r="P53" s="22">
        <v>14.961320000000001</v>
      </c>
      <c r="Q53" s="13"/>
    </row>
    <row r="54" spans="1:17" x14ac:dyDescent="0.25">
      <c r="A54" s="13" t="s">
        <v>97</v>
      </c>
      <c r="B54" s="13" t="s">
        <v>98</v>
      </c>
      <c r="C54" s="19">
        <v>92547</v>
      </c>
      <c r="D54" s="13" t="s">
        <v>24</v>
      </c>
      <c r="E54" s="13" t="s">
        <v>65</v>
      </c>
      <c r="F54" s="13" t="s">
        <v>66</v>
      </c>
      <c r="G54" s="20">
        <v>44330</v>
      </c>
      <c r="H54" s="20">
        <v>44382</v>
      </c>
      <c r="I54" s="20">
        <v>45843</v>
      </c>
      <c r="J54" s="19">
        <v>48</v>
      </c>
      <c r="K54" s="21">
        <v>7920</v>
      </c>
      <c r="L54" s="13" t="s">
        <v>67</v>
      </c>
      <c r="M54" s="13" t="s">
        <v>61</v>
      </c>
      <c r="N54" s="22">
        <v>13.99</v>
      </c>
      <c r="O54" s="13" t="s">
        <v>0</v>
      </c>
      <c r="P54" s="22" t="s">
        <v>0</v>
      </c>
      <c r="Q54" s="13"/>
    </row>
    <row r="55" spans="1:17" x14ac:dyDescent="0.25">
      <c r="A55" s="13" t="s">
        <v>97</v>
      </c>
      <c r="B55" s="13" t="s">
        <v>98</v>
      </c>
      <c r="C55" s="19">
        <v>92526</v>
      </c>
      <c r="D55" s="13" t="s">
        <v>24</v>
      </c>
      <c r="E55" s="13" t="s">
        <v>68</v>
      </c>
      <c r="F55" s="13" t="s">
        <v>69</v>
      </c>
      <c r="G55" s="20">
        <v>44337</v>
      </c>
      <c r="H55" s="20">
        <v>44392</v>
      </c>
      <c r="I55" s="20">
        <v>45487</v>
      </c>
      <c r="J55" s="19">
        <v>36</v>
      </c>
      <c r="K55" s="21"/>
      <c r="L55" s="13" t="s">
        <v>70</v>
      </c>
      <c r="M55" s="13" t="s">
        <v>61</v>
      </c>
      <c r="N55" s="22">
        <v>15.25</v>
      </c>
      <c r="O55" s="13" t="s">
        <v>23</v>
      </c>
      <c r="P55" s="22">
        <v>16.95</v>
      </c>
      <c r="Q55" s="13"/>
    </row>
    <row r="56" spans="1:17" x14ac:dyDescent="0.25">
      <c r="A56" s="13" t="s">
        <v>97</v>
      </c>
      <c r="B56" s="13" t="s">
        <v>98</v>
      </c>
      <c r="C56" s="19">
        <v>92526</v>
      </c>
      <c r="D56" s="13" t="s">
        <v>24</v>
      </c>
      <c r="E56" s="13" t="s">
        <v>68</v>
      </c>
      <c r="F56" s="13" t="s">
        <v>69</v>
      </c>
      <c r="G56" s="20">
        <v>44337</v>
      </c>
      <c r="H56" s="20">
        <v>44392</v>
      </c>
      <c r="I56" s="20">
        <v>45487</v>
      </c>
      <c r="J56" s="19">
        <v>36</v>
      </c>
      <c r="K56" s="21">
        <v>1115</v>
      </c>
      <c r="L56" s="13" t="s">
        <v>70</v>
      </c>
      <c r="M56" s="13" t="s">
        <v>61</v>
      </c>
      <c r="N56" s="22">
        <v>15.25</v>
      </c>
      <c r="O56" s="13" t="s">
        <v>20</v>
      </c>
      <c r="P56" s="22">
        <v>18.95</v>
      </c>
      <c r="Q56" s="13"/>
    </row>
    <row r="57" spans="1:17" x14ac:dyDescent="0.25">
      <c r="A57" s="13" t="s">
        <v>97</v>
      </c>
      <c r="B57" s="13" t="s">
        <v>98</v>
      </c>
      <c r="C57" s="19">
        <v>92618</v>
      </c>
      <c r="D57" s="13" t="s">
        <v>24</v>
      </c>
      <c r="E57" s="13" t="s">
        <v>74</v>
      </c>
      <c r="F57" s="13" t="s">
        <v>37</v>
      </c>
      <c r="G57" s="20">
        <v>44354</v>
      </c>
      <c r="H57" s="20">
        <v>44475</v>
      </c>
      <c r="I57" s="20">
        <v>44925</v>
      </c>
      <c r="J57" s="19">
        <v>9</v>
      </c>
      <c r="K57" s="21"/>
      <c r="L57" s="13" t="s">
        <v>75</v>
      </c>
      <c r="M57" s="13" t="s">
        <v>20</v>
      </c>
      <c r="N57" s="22">
        <v>14.074759999999999</v>
      </c>
      <c r="O57" s="13" t="s">
        <v>46</v>
      </c>
      <c r="P57" s="22">
        <v>14.218999999999999</v>
      </c>
      <c r="Q57" s="13"/>
    </row>
    <row r="58" spans="1:17" x14ac:dyDescent="0.25">
      <c r="A58" s="13" t="s">
        <v>97</v>
      </c>
      <c r="B58" s="13" t="s">
        <v>98</v>
      </c>
      <c r="C58" s="19">
        <v>92618</v>
      </c>
      <c r="D58" s="13" t="s">
        <v>24</v>
      </c>
      <c r="E58" s="13" t="s">
        <v>74</v>
      </c>
      <c r="F58" s="13" t="s">
        <v>37</v>
      </c>
      <c r="G58" s="20">
        <v>44354</v>
      </c>
      <c r="H58" s="20">
        <v>44475</v>
      </c>
      <c r="I58" s="20">
        <v>44925</v>
      </c>
      <c r="J58" s="19">
        <v>9</v>
      </c>
      <c r="K58" s="21"/>
      <c r="L58" s="13" t="s">
        <v>75</v>
      </c>
      <c r="M58" s="13" t="s">
        <v>20</v>
      </c>
      <c r="N58" s="22">
        <v>14.074759999999999</v>
      </c>
      <c r="O58" s="13" t="s">
        <v>61</v>
      </c>
      <c r="P58" s="22">
        <v>16</v>
      </c>
      <c r="Q58" s="13"/>
    </row>
    <row r="59" spans="1:17" x14ac:dyDescent="0.25">
      <c r="A59" s="13" t="s">
        <v>97</v>
      </c>
      <c r="B59" s="13" t="s">
        <v>98</v>
      </c>
      <c r="C59" s="19">
        <v>92618</v>
      </c>
      <c r="D59" s="13" t="s">
        <v>24</v>
      </c>
      <c r="E59" s="13" t="s">
        <v>74</v>
      </c>
      <c r="F59" s="13" t="s">
        <v>37</v>
      </c>
      <c r="G59" s="20">
        <v>44354</v>
      </c>
      <c r="H59" s="20">
        <v>44475</v>
      </c>
      <c r="I59" s="20">
        <v>44925</v>
      </c>
      <c r="J59" s="19">
        <v>9</v>
      </c>
      <c r="K59" s="21">
        <v>9867</v>
      </c>
      <c r="L59" s="13" t="s">
        <v>75</v>
      </c>
      <c r="M59" s="13" t="s">
        <v>20</v>
      </c>
      <c r="N59" s="22">
        <v>14.074759999999999</v>
      </c>
      <c r="O59" s="13" t="s">
        <v>23</v>
      </c>
      <c r="P59" s="22">
        <v>16.059999999999999</v>
      </c>
      <c r="Q59" s="13"/>
    </row>
    <row r="60" spans="1:17" x14ac:dyDescent="0.25">
      <c r="A60" s="13" t="s">
        <v>97</v>
      </c>
      <c r="B60" s="13" t="s">
        <v>98</v>
      </c>
      <c r="C60" s="19">
        <v>94254</v>
      </c>
      <c r="D60" s="13" t="s">
        <v>24</v>
      </c>
      <c r="E60" s="13" t="s">
        <v>71</v>
      </c>
      <c r="F60" s="13" t="s">
        <v>72</v>
      </c>
      <c r="G60" s="20">
        <v>44392</v>
      </c>
      <c r="H60" s="20">
        <v>44462</v>
      </c>
      <c r="I60" s="20">
        <v>45191</v>
      </c>
      <c r="J60" s="19">
        <v>24</v>
      </c>
      <c r="K60" s="21"/>
      <c r="L60" s="13" t="s">
        <v>73</v>
      </c>
      <c r="M60" s="13" t="s">
        <v>61</v>
      </c>
      <c r="N60" s="22">
        <v>15.53</v>
      </c>
      <c r="O60" s="13" t="s">
        <v>46</v>
      </c>
      <c r="P60" s="22">
        <v>16.8</v>
      </c>
      <c r="Q60" s="13"/>
    </row>
    <row r="61" spans="1:17" x14ac:dyDescent="0.25">
      <c r="A61" s="13" t="s">
        <v>97</v>
      </c>
      <c r="B61" s="13" t="s">
        <v>98</v>
      </c>
      <c r="C61" s="19">
        <v>94254</v>
      </c>
      <c r="D61" s="13" t="s">
        <v>24</v>
      </c>
      <c r="E61" s="13" t="s">
        <v>71</v>
      </c>
      <c r="F61" s="13" t="s">
        <v>72</v>
      </c>
      <c r="G61" s="20">
        <v>44392</v>
      </c>
      <c r="H61" s="20">
        <v>44462</v>
      </c>
      <c r="I61" s="20">
        <v>45191</v>
      </c>
      <c r="J61" s="19">
        <v>24</v>
      </c>
      <c r="K61" s="21"/>
      <c r="L61" s="13" t="s">
        <v>73</v>
      </c>
      <c r="M61" s="13" t="s">
        <v>61</v>
      </c>
      <c r="N61" s="22">
        <v>15.53</v>
      </c>
      <c r="O61" s="13" t="s">
        <v>23</v>
      </c>
      <c r="P61" s="22">
        <v>17.899999999999999</v>
      </c>
      <c r="Q61" s="13"/>
    </row>
    <row r="62" spans="1:17" x14ac:dyDescent="0.25">
      <c r="A62" s="13" t="s">
        <v>97</v>
      </c>
      <c r="B62" s="13" t="s">
        <v>98</v>
      </c>
      <c r="C62" s="19">
        <v>94254</v>
      </c>
      <c r="D62" s="13" t="s">
        <v>24</v>
      </c>
      <c r="E62" s="13" t="s">
        <v>71</v>
      </c>
      <c r="F62" s="13" t="s">
        <v>72</v>
      </c>
      <c r="G62" s="20">
        <v>44392</v>
      </c>
      <c r="H62" s="20">
        <v>44462</v>
      </c>
      <c r="I62" s="20">
        <v>45191</v>
      </c>
      <c r="J62" s="19">
        <v>24</v>
      </c>
      <c r="K62" s="21">
        <v>1560</v>
      </c>
      <c r="L62" s="13" t="s">
        <v>73</v>
      </c>
      <c r="M62" s="13" t="s">
        <v>61</v>
      </c>
      <c r="N62" s="22">
        <v>15.53</v>
      </c>
      <c r="O62" s="13" t="s">
        <v>20</v>
      </c>
      <c r="P62" s="22">
        <v>18.899000000000001</v>
      </c>
      <c r="Q62" s="13"/>
    </row>
    <row r="63" spans="1:17" x14ac:dyDescent="0.25">
      <c r="A63" s="13" t="s">
        <v>97</v>
      </c>
      <c r="B63" s="13" t="s">
        <v>98</v>
      </c>
      <c r="C63" s="19">
        <v>94460</v>
      </c>
      <c r="D63" s="13" t="s">
        <v>24</v>
      </c>
      <c r="E63" s="13" t="s">
        <v>78</v>
      </c>
      <c r="F63" s="13" t="s">
        <v>79</v>
      </c>
      <c r="G63" s="20">
        <v>44467</v>
      </c>
      <c r="H63" s="20">
        <v>44562</v>
      </c>
      <c r="I63" s="20">
        <v>46022</v>
      </c>
      <c r="J63" s="19">
        <v>36</v>
      </c>
      <c r="K63" s="21"/>
      <c r="L63" s="13" t="s">
        <v>80</v>
      </c>
      <c r="M63" s="13" t="s">
        <v>20</v>
      </c>
      <c r="N63" s="22">
        <v>14.05</v>
      </c>
      <c r="O63" s="13" t="s">
        <v>61</v>
      </c>
      <c r="P63" s="22">
        <v>14.95</v>
      </c>
      <c r="Q63" s="13"/>
    </row>
    <row r="64" spans="1:17" x14ac:dyDescent="0.25">
      <c r="A64" s="13" t="s">
        <v>97</v>
      </c>
      <c r="B64" s="13" t="s">
        <v>98</v>
      </c>
      <c r="C64" s="19">
        <v>94460</v>
      </c>
      <c r="D64" s="13" t="s">
        <v>24</v>
      </c>
      <c r="E64" s="13" t="s">
        <v>78</v>
      </c>
      <c r="F64" s="13" t="s">
        <v>79</v>
      </c>
      <c r="G64" s="20">
        <v>44467</v>
      </c>
      <c r="H64" s="20">
        <v>44562</v>
      </c>
      <c r="I64" s="20">
        <v>46022</v>
      </c>
      <c r="J64" s="19">
        <v>36</v>
      </c>
      <c r="K64" s="21">
        <v>1721</v>
      </c>
      <c r="L64" s="13" t="s">
        <v>80</v>
      </c>
      <c r="M64" s="13" t="s">
        <v>20</v>
      </c>
      <c r="N64" s="22">
        <v>14.05</v>
      </c>
      <c r="O64" s="13" t="s">
        <v>23</v>
      </c>
      <c r="P64" s="22">
        <v>17.399999999999999</v>
      </c>
      <c r="Q64" s="13"/>
    </row>
    <row r="65" spans="1:17" x14ac:dyDescent="0.25">
      <c r="A65" s="13" t="s">
        <v>97</v>
      </c>
      <c r="B65" s="13" t="s">
        <v>98</v>
      </c>
      <c r="C65" s="19">
        <v>94460</v>
      </c>
      <c r="D65" s="13" t="s">
        <v>24</v>
      </c>
      <c r="E65" s="13" t="s">
        <v>78</v>
      </c>
      <c r="F65" s="13" t="s">
        <v>79</v>
      </c>
      <c r="G65" s="20">
        <v>44467</v>
      </c>
      <c r="H65" s="20">
        <v>44562</v>
      </c>
      <c r="I65" s="20">
        <v>46022</v>
      </c>
      <c r="J65" s="19">
        <v>36</v>
      </c>
      <c r="K65" s="21"/>
      <c r="L65" s="13" t="s">
        <v>80</v>
      </c>
      <c r="M65" s="13" t="s">
        <v>20</v>
      </c>
      <c r="N65" s="22">
        <v>14.05</v>
      </c>
      <c r="O65" s="13" t="s">
        <v>21</v>
      </c>
      <c r="P65" s="22">
        <v>23.59</v>
      </c>
      <c r="Q65" s="13"/>
    </row>
    <row r="66" spans="1:17" x14ac:dyDescent="0.25">
      <c r="A66" s="13" t="s">
        <v>97</v>
      </c>
      <c r="B66" s="13" t="s">
        <v>98</v>
      </c>
      <c r="C66" s="19">
        <v>97676</v>
      </c>
      <c r="D66" s="13" t="s">
        <v>16</v>
      </c>
      <c r="E66" s="13" t="s">
        <v>76</v>
      </c>
      <c r="F66" s="13" t="s">
        <v>18</v>
      </c>
      <c r="G66" s="20">
        <v>44537</v>
      </c>
      <c r="H66" s="20">
        <v>44553</v>
      </c>
      <c r="I66" s="20">
        <v>45099</v>
      </c>
      <c r="J66" s="19">
        <v>12</v>
      </c>
      <c r="K66" s="21">
        <v>1000</v>
      </c>
      <c r="L66" s="13" t="s">
        <v>77</v>
      </c>
      <c r="M66" s="13" t="s">
        <v>20</v>
      </c>
      <c r="N66" s="22">
        <v>14</v>
      </c>
      <c r="O66" s="13" t="s">
        <v>46</v>
      </c>
      <c r="P66" s="22">
        <v>32</v>
      </c>
      <c r="Q66" s="13"/>
    </row>
    <row r="67" spans="1:17" x14ac:dyDescent="0.25">
      <c r="A67" s="13" t="s">
        <v>97</v>
      </c>
      <c r="B67" s="13" t="s">
        <v>98</v>
      </c>
      <c r="C67" s="19">
        <v>97676</v>
      </c>
      <c r="D67" s="13" t="s">
        <v>16</v>
      </c>
      <c r="E67" s="13" t="s">
        <v>76</v>
      </c>
      <c r="F67" s="13" t="s">
        <v>18</v>
      </c>
      <c r="G67" s="20">
        <v>44537</v>
      </c>
      <c r="H67" s="20">
        <v>44553</v>
      </c>
      <c r="I67" s="20">
        <v>45099</v>
      </c>
      <c r="J67" s="19">
        <v>12</v>
      </c>
      <c r="K67" s="21"/>
      <c r="L67" s="13" t="s">
        <v>77</v>
      </c>
      <c r="M67" s="13" t="s">
        <v>20</v>
      </c>
      <c r="N67" s="22">
        <v>14</v>
      </c>
      <c r="O67" s="13" t="s">
        <v>61</v>
      </c>
      <c r="P67" s="22">
        <v>32</v>
      </c>
      <c r="Q67" s="13"/>
    </row>
    <row r="68" spans="1:17" x14ac:dyDescent="0.25">
      <c r="A68" s="13" t="s">
        <v>97</v>
      </c>
      <c r="B68" s="13" t="s">
        <v>98</v>
      </c>
      <c r="C68" s="19">
        <v>98501</v>
      </c>
      <c r="D68" s="13" t="s">
        <v>24</v>
      </c>
      <c r="E68" s="13" t="s">
        <v>35</v>
      </c>
      <c r="F68" s="13" t="s">
        <v>18</v>
      </c>
      <c r="G68" s="20">
        <v>44578</v>
      </c>
      <c r="H68" s="20">
        <v>44578</v>
      </c>
      <c r="I68" s="20">
        <v>46053</v>
      </c>
      <c r="J68" s="19">
        <v>24</v>
      </c>
      <c r="K68" s="21">
        <v>4320</v>
      </c>
      <c r="L68" s="13" t="s">
        <v>64</v>
      </c>
      <c r="M68" s="13" t="s">
        <v>20</v>
      </c>
      <c r="N68" s="22">
        <v>14.005089999999999</v>
      </c>
      <c r="O68" s="13" t="s">
        <v>61</v>
      </c>
      <c r="P68" s="22">
        <v>14</v>
      </c>
      <c r="Q68" s="13"/>
    </row>
    <row r="69" spans="1:17" x14ac:dyDescent="0.25">
      <c r="A69" s="8"/>
      <c r="B69" s="8"/>
      <c r="C69" s="8"/>
      <c r="D69" s="8"/>
      <c r="E69" s="8"/>
      <c r="F69" s="8"/>
      <c r="G69" s="8"/>
      <c r="H69" s="8"/>
      <c r="I69" s="8"/>
      <c r="J69" s="8"/>
      <c r="K69" s="9"/>
      <c r="L69" s="8"/>
      <c r="M69" s="8"/>
      <c r="N69" s="8"/>
      <c r="O69" s="8"/>
      <c r="P69" s="8"/>
    </row>
    <row r="74" spans="1:17" x14ac:dyDescent="0.25">
      <c r="A74" s="1" t="s">
        <v>137</v>
      </c>
    </row>
    <row r="76" spans="1:17" ht="30" x14ac:dyDescent="0.25">
      <c r="A76" s="10" t="s">
        <v>81</v>
      </c>
      <c r="B76" s="11" t="s">
        <v>82</v>
      </c>
      <c r="C76" s="10" t="s">
        <v>1</v>
      </c>
      <c r="D76" s="12" t="s">
        <v>83</v>
      </c>
      <c r="E76" s="10" t="s">
        <v>84</v>
      </c>
      <c r="F76" s="10" t="s">
        <v>85</v>
      </c>
      <c r="G76" s="12" t="s">
        <v>86</v>
      </c>
      <c r="H76" s="12" t="s">
        <v>87</v>
      </c>
      <c r="I76" s="12" t="s">
        <v>88</v>
      </c>
      <c r="J76" s="10" t="s">
        <v>89</v>
      </c>
      <c r="K76" s="10" t="s">
        <v>90</v>
      </c>
      <c r="L76" s="10" t="s">
        <v>91</v>
      </c>
      <c r="M76" s="10" t="s">
        <v>92</v>
      </c>
      <c r="N76" s="10" t="s">
        <v>93</v>
      </c>
      <c r="O76" s="10" t="s">
        <v>94</v>
      </c>
      <c r="P76" s="10" t="s">
        <v>95</v>
      </c>
      <c r="Q76" s="10" t="s">
        <v>96</v>
      </c>
    </row>
    <row r="77" spans="1:17" x14ac:dyDescent="0.25">
      <c r="A77" s="13" t="s">
        <v>97</v>
      </c>
      <c r="B77" s="13" t="s">
        <v>98</v>
      </c>
      <c r="C77" s="19">
        <v>78289</v>
      </c>
      <c r="D77" s="13" t="s">
        <v>24</v>
      </c>
      <c r="E77" s="13" t="s">
        <v>39</v>
      </c>
      <c r="F77" s="13" t="s">
        <v>40</v>
      </c>
      <c r="G77" s="20">
        <v>43682</v>
      </c>
      <c r="H77" s="20">
        <v>43769</v>
      </c>
      <c r="I77" s="20">
        <v>44926</v>
      </c>
      <c r="J77" s="19">
        <v>36</v>
      </c>
      <c r="K77" s="21">
        <v>740</v>
      </c>
      <c r="L77" s="13" t="s">
        <v>41</v>
      </c>
      <c r="M77" s="13" t="s">
        <v>22</v>
      </c>
      <c r="N77" s="22">
        <v>40</v>
      </c>
      <c r="O77" s="13" t="s">
        <v>0</v>
      </c>
      <c r="P77" s="22" t="s">
        <v>0</v>
      </c>
      <c r="Q77" s="13"/>
    </row>
    <row r="78" spans="1:17" x14ac:dyDescent="0.25">
      <c r="A78" s="13" t="s">
        <v>97</v>
      </c>
      <c r="B78" s="13" t="s">
        <v>98</v>
      </c>
      <c r="C78" s="14">
        <v>59854</v>
      </c>
      <c r="D78" s="15" t="s">
        <v>16</v>
      </c>
      <c r="E78" s="15" t="s">
        <v>110</v>
      </c>
      <c r="F78" s="15" t="s">
        <v>109</v>
      </c>
      <c r="G78" s="48">
        <v>42583</v>
      </c>
      <c r="H78" s="48">
        <v>42584</v>
      </c>
      <c r="I78" s="48">
        <v>42947</v>
      </c>
      <c r="J78" s="14">
        <v>9</v>
      </c>
      <c r="K78" s="18">
        <v>453</v>
      </c>
      <c r="L78" s="10"/>
      <c r="M78" s="15" t="s">
        <v>0</v>
      </c>
      <c r="N78" s="17" t="s">
        <v>0</v>
      </c>
      <c r="O78" s="10"/>
      <c r="P78" s="10"/>
      <c r="Q78" s="10" t="s">
        <v>134</v>
      </c>
    </row>
  </sheetData>
  <autoFilter ref="A3:Q68" xr:uid="{35C22E6D-EF5A-47FC-9923-A03FA0466BF3}"/>
  <sortState xmlns:xlrd2="http://schemas.microsoft.com/office/spreadsheetml/2017/richdata2" ref="A4:Q68">
    <sortCondition ref="G4:G68"/>
  </sortState>
  <pageMargins left="0.7" right="0.7" top="0.75" bottom="0.75" header="0.3" footer="0.3"/>
  <pageSetup fitToWidth="0" fitToHeight="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BFD0B-2ED9-439A-A203-1817DCBA82A3}">
  <dimension ref="A3:B35"/>
  <sheetViews>
    <sheetView topLeftCell="A16" workbookViewId="0">
      <selection activeCell="B14" sqref="B14"/>
    </sheetView>
  </sheetViews>
  <sheetFormatPr defaultRowHeight="15" x14ac:dyDescent="0.25"/>
  <cols>
    <col min="1" max="1" width="13.140625" bestFit="1" customWidth="1"/>
    <col min="2" max="2" width="17.7109375" bestFit="1" customWidth="1"/>
  </cols>
  <sheetData>
    <row r="3" spans="1:2" x14ac:dyDescent="0.25">
      <c r="A3" s="24" t="s">
        <v>113</v>
      </c>
      <c r="B3" t="s">
        <v>115</v>
      </c>
    </row>
    <row r="4" spans="1:2" x14ac:dyDescent="0.25">
      <c r="A4" s="25">
        <v>55849</v>
      </c>
      <c r="B4" s="26">
        <v>500</v>
      </c>
    </row>
    <row r="5" spans="1:2" x14ac:dyDescent="0.25">
      <c r="A5" s="25">
        <v>56701</v>
      </c>
      <c r="B5" s="26">
        <v>5291</v>
      </c>
    </row>
    <row r="6" spans="1:2" x14ac:dyDescent="0.25">
      <c r="A6" s="25">
        <v>56718</v>
      </c>
      <c r="B6" s="26">
        <v>7044</v>
      </c>
    </row>
    <row r="7" spans="1:2" x14ac:dyDescent="0.25">
      <c r="A7" s="25">
        <v>57199</v>
      </c>
      <c r="B7" s="26">
        <v>3500</v>
      </c>
    </row>
    <row r="8" spans="1:2" x14ac:dyDescent="0.25">
      <c r="A8" s="25">
        <v>57669</v>
      </c>
      <c r="B8" s="26">
        <v>1403</v>
      </c>
    </row>
    <row r="9" spans="1:2" x14ac:dyDescent="0.25">
      <c r="A9" s="25">
        <v>57802</v>
      </c>
      <c r="B9" s="26">
        <v>600</v>
      </c>
    </row>
    <row r="10" spans="1:2" x14ac:dyDescent="0.25">
      <c r="A10" s="25">
        <v>57867</v>
      </c>
      <c r="B10" s="26">
        <v>350</v>
      </c>
    </row>
    <row r="11" spans="1:2" x14ac:dyDescent="0.25">
      <c r="A11" s="25">
        <v>58127</v>
      </c>
      <c r="B11" s="26">
        <v>2500</v>
      </c>
    </row>
    <row r="12" spans="1:2" x14ac:dyDescent="0.25">
      <c r="A12" s="25">
        <v>58396</v>
      </c>
      <c r="B12" s="26">
        <v>940</v>
      </c>
    </row>
    <row r="13" spans="1:2" x14ac:dyDescent="0.25">
      <c r="A13" s="25">
        <v>58416</v>
      </c>
      <c r="B13" s="26">
        <v>5417</v>
      </c>
    </row>
    <row r="14" spans="1:2" x14ac:dyDescent="0.25">
      <c r="A14" s="25">
        <v>60074</v>
      </c>
      <c r="B14" s="26">
        <v>5898</v>
      </c>
    </row>
    <row r="15" spans="1:2" x14ac:dyDescent="0.25">
      <c r="A15" s="25">
        <v>60914</v>
      </c>
      <c r="B15" s="26">
        <v>6126</v>
      </c>
    </row>
    <row r="16" spans="1:2" x14ac:dyDescent="0.25">
      <c r="A16" s="25">
        <v>61887</v>
      </c>
      <c r="B16" s="26">
        <v>500</v>
      </c>
    </row>
    <row r="17" spans="1:2" x14ac:dyDescent="0.25">
      <c r="A17" s="25">
        <v>67051</v>
      </c>
      <c r="B17" s="26">
        <v>5591</v>
      </c>
    </row>
    <row r="18" spans="1:2" x14ac:dyDescent="0.25">
      <c r="A18" s="25">
        <v>67404</v>
      </c>
      <c r="B18" s="26">
        <v>2510</v>
      </c>
    </row>
    <row r="19" spans="1:2" x14ac:dyDescent="0.25">
      <c r="A19" s="25">
        <v>67959</v>
      </c>
      <c r="B19" s="26">
        <v>4320</v>
      </c>
    </row>
    <row r="20" spans="1:2" x14ac:dyDescent="0.25">
      <c r="A20" s="25">
        <v>74397</v>
      </c>
      <c r="B20" s="26">
        <v>4593</v>
      </c>
    </row>
    <row r="21" spans="1:2" x14ac:dyDescent="0.25">
      <c r="A21" s="25">
        <v>78730</v>
      </c>
      <c r="B21" s="26">
        <v>1020</v>
      </c>
    </row>
    <row r="22" spans="1:2" x14ac:dyDescent="0.25">
      <c r="A22" s="25">
        <v>81197</v>
      </c>
      <c r="B22" s="26">
        <v>5500</v>
      </c>
    </row>
    <row r="23" spans="1:2" x14ac:dyDescent="0.25">
      <c r="A23" s="25">
        <v>81522</v>
      </c>
      <c r="B23" s="26">
        <v>3774</v>
      </c>
    </row>
    <row r="24" spans="1:2" x14ac:dyDescent="0.25">
      <c r="A24" s="25">
        <v>82514</v>
      </c>
      <c r="B24" s="26">
        <v>3664</v>
      </c>
    </row>
    <row r="25" spans="1:2" x14ac:dyDescent="0.25">
      <c r="A25" s="25">
        <v>85420</v>
      </c>
      <c r="B25" s="26">
        <v>2680</v>
      </c>
    </row>
    <row r="26" spans="1:2" x14ac:dyDescent="0.25">
      <c r="A26" s="25">
        <v>86307</v>
      </c>
      <c r="B26" s="26">
        <v>4227</v>
      </c>
    </row>
    <row r="27" spans="1:2" x14ac:dyDescent="0.25">
      <c r="A27" s="25">
        <v>91121</v>
      </c>
      <c r="B27" s="26">
        <v>4845</v>
      </c>
    </row>
    <row r="28" spans="1:2" x14ac:dyDescent="0.25">
      <c r="A28" s="25">
        <v>92526</v>
      </c>
      <c r="B28" s="26">
        <v>1115</v>
      </c>
    </row>
    <row r="29" spans="1:2" x14ac:dyDescent="0.25">
      <c r="A29" s="25">
        <v>92547</v>
      </c>
      <c r="B29" s="26">
        <v>7920</v>
      </c>
    </row>
    <row r="30" spans="1:2" x14ac:dyDescent="0.25">
      <c r="A30" s="25">
        <v>92618</v>
      </c>
      <c r="B30" s="26">
        <v>9867</v>
      </c>
    </row>
    <row r="31" spans="1:2" x14ac:dyDescent="0.25">
      <c r="A31" s="25">
        <v>94254</v>
      </c>
      <c r="B31" s="26">
        <v>1560</v>
      </c>
    </row>
    <row r="32" spans="1:2" x14ac:dyDescent="0.25">
      <c r="A32" s="25">
        <v>94460</v>
      </c>
      <c r="B32" s="26">
        <v>1721</v>
      </c>
    </row>
    <row r="33" spans="1:2" x14ac:dyDescent="0.25">
      <c r="A33" s="25">
        <v>97676</v>
      </c>
      <c r="B33" s="26">
        <v>1000</v>
      </c>
    </row>
    <row r="34" spans="1:2" x14ac:dyDescent="0.25">
      <c r="A34" s="25">
        <v>98501</v>
      </c>
      <c r="B34" s="26">
        <v>4320</v>
      </c>
    </row>
    <row r="35" spans="1:2" x14ac:dyDescent="0.25">
      <c r="A35" s="25" t="s">
        <v>114</v>
      </c>
      <c r="B35" s="26">
        <v>110296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37DF7-ED13-499F-A2CB-4E69E3D233BD}">
  <dimension ref="A3:L11"/>
  <sheetViews>
    <sheetView workbookViewId="0">
      <selection activeCell="L11" sqref="L11"/>
    </sheetView>
  </sheetViews>
  <sheetFormatPr defaultRowHeight="15" x14ac:dyDescent="0.25"/>
  <cols>
    <col min="1" max="1" width="41.85546875" bestFit="1" customWidth="1"/>
    <col min="2" max="2" width="16.5703125" bestFit="1" customWidth="1"/>
    <col min="3" max="3" width="19.7109375" bestFit="1" customWidth="1"/>
    <col min="4" max="4" width="33.85546875" bestFit="1" customWidth="1"/>
    <col min="5" max="5" width="10.42578125" bestFit="1" customWidth="1"/>
    <col min="6" max="11" width="13.7109375" bestFit="1" customWidth="1"/>
  </cols>
  <sheetData>
    <row r="3" spans="1:12" x14ac:dyDescent="0.25">
      <c r="A3" s="53" t="s">
        <v>138</v>
      </c>
      <c r="B3" s="53" t="s">
        <v>139</v>
      </c>
      <c r="C3" s="53" t="s">
        <v>140</v>
      </c>
      <c r="D3" s="53" t="s">
        <v>141</v>
      </c>
      <c r="E3" s="53" t="s">
        <v>142</v>
      </c>
      <c r="F3" s="53" t="s">
        <v>143</v>
      </c>
      <c r="G3" s="53" t="s">
        <v>144</v>
      </c>
      <c r="H3" s="53" t="s">
        <v>145</v>
      </c>
      <c r="I3" s="53" t="s">
        <v>146</v>
      </c>
      <c r="J3" s="53" t="s">
        <v>147</v>
      </c>
      <c r="K3" s="53" t="s">
        <v>148</v>
      </c>
    </row>
    <row r="4" spans="1:12" x14ac:dyDescent="0.25">
      <c r="A4" s="27" t="s">
        <v>149</v>
      </c>
      <c r="B4" s="27" t="s">
        <v>150</v>
      </c>
      <c r="C4" t="s">
        <v>151</v>
      </c>
      <c r="D4" s="27" t="s">
        <v>152</v>
      </c>
      <c r="E4" t="s">
        <v>153</v>
      </c>
      <c r="F4" s="54"/>
      <c r="G4" s="54">
        <v>1565</v>
      </c>
      <c r="H4" s="54">
        <v>4160</v>
      </c>
      <c r="I4" s="54">
        <v>4961</v>
      </c>
      <c r="J4" s="54">
        <v>3403</v>
      </c>
      <c r="K4" s="54">
        <v>1863</v>
      </c>
    </row>
    <row r="5" spans="1:12" x14ac:dyDescent="0.25">
      <c r="A5" s="27" t="s">
        <v>149</v>
      </c>
      <c r="B5" s="27" t="s">
        <v>150</v>
      </c>
      <c r="C5" t="s">
        <v>154</v>
      </c>
      <c r="D5" s="27" t="s">
        <v>152</v>
      </c>
      <c r="E5" t="s">
        <v>155</v>
      </c>
      <c r="F5" s="54"/>
      <c r="G5" s="54"/>
      <c r="H5" s="54">
        <v>12</v>
      </c>
      <c r="I5" s="54">
        <v>400</v>
      </c>
      <c r="J5" s="54">
        <v>315</v>
      </c>
      <c r="K5" s="54">
        <v>1</v>
      </c>
    </row>
    <row r="6" spans="1:12" x14ac:dyDescent="0.25">
      <c r="A6" s="27" t="s">
        <v>149</v>
      </c>
      <c r="B6" s="27" t="s">
        <v>150</v>
      </c>
      <c r="C6" t="s">
        <v>156</v>
      </c>
      <c r="D6" s="27" t="s">
        <v>152</v>
      </c>
      <c r="E6" t="s">
        <v>157</v>
      </c>
      <c r="F6" s="54"/>
      <c r="G6" s="54"/>
      <c r="H6" s="54"/>
      <c r="I6" s="54"/>
      <c r="J6" s="54"/>
      <c r="K6" s="54">
        <v>565</v>
      </c>
    </row>
    <row r="7" spans="1:12" x14ac:dyDescent="0.25">
      <c r="A7" s="27" t="s">
        <v>149</v>
      </c>
      <c r="B7" s="27" t="s">
        <v>150</v>
      </c>
      <c r="C7" t="s">
        <v>158</v>
      </c>
      <c r="D7" s="27" t="s">
        <v>152</v>
      </c>
      <c r="E7" t="s">
        <v>159</v>
      </c>
      <c r="F7" s="54">
        <v>3765</v>
      </c>
      <c r="G7" s="54">
        <v>11947</v>
      </c>
      <c r="H7" s="54">
        <v>14902</v>
      </c>
      <c r="I7" s="54">
        <v>18067</v>
      </c>
      <c r="J7" s="54">
        <v>20232</v>
      </c>
      <c r="K7" s="54">
        <v>25365</v>
      </c>
    </row>
    <row r="8" spans="1:12" x14ac:dyDescent="0.25">
      <c r="A8" s="27" t="s">
        <v>149</v>
      </c>
      <c r="B8" s="27" t="s">
        <v>150</v>
      </c>
      <c r="C8" t="s">
        <v>160</v>
      </c>
      <c r="D8" s="27" t="s">
        <v>152</v>
      </c>
      <c r="E8" t="s">
        <v>161</v>
      </c>
      <c r="F8" s="54">
        <v>119</v>
      </c>
      <c r="G8" s="54">
        <v>9149</v>
      </c>
      <c r="H8" s="54">
        <v>10143</v>
      </c>
      <c r="I8" s="54">
        <v>9757</v>
      </c>
      <c r="J8" s="54">
        <v>9161</v>
      </c>
      <c r="K8" s="54">
        <v>5084</v>
      </c>
    </row>
    <row r="9" spans="1:12" x14ac:dyDescent="0.25">
      <c r="A9" s="27" t="s">
        <v>149</v>
      </c>
      <c r="B9" s="27" t="s">
        <v>150</v>
      </c>
      <c r="C9" t="s">
        <v>162</v>
      </c>
      <c r="D9" s="27" t="s">
        <v>163</v>
      </c>
      <c r="E9" t="s">
        <v>164</v>
      </c>
      <c r="F9" s="54">
        <v>69577</v>
      </c>
      <c r="G9" s="54">
        <v>39703</v>
      </c>
      <c r="H9" s="54">
        <v>18732</v>
      </c>
      <c r="I9" s="54">
        <v>8455</v>
      </c>
      <c r="J9" s="54">
        <v>2635</v>
      </c>
      <c r="K9" s="54">
        <v>399</v>
      </c>
    </row>
    <row r="10" spans="1:12" x14ac:dyDescent="0.25">
      <c r="A10" s="27" t="s">
        <v>149</v>
      </c>
      <c r="B10" s="27" t="s">
        <v>150</v>
      </c>
      <c r="C10" t="s">
        <v>165</v>
      </c>
      <c r="D10" s="27" t="s">
        <v>152</v>
      </c>
      <c r="E10" t="s">
        <v>166</v>
      </c>
      <c r="F10" s="54"/>
      <c r="G10" s="54">
        <v>4142</v>
      </c>
      <c r="H10" s="54">
        <v>9885</v>
      </c>
      <c r="I10" s="54">
        <v>10940</v>
      </c>
      <c r="J10" s="54">
        <v>8994</v>
      </c>
      <c r="K10" s="54">
        <v>5784</v>
      </c>
      <c r="L10" s="54"/>
    </row>
    <row r="11" spans="1:12" x14ac:dyDescent="0.25">
      <c r="A11" s="27" t="s">
        <v>149</v>
      </c>
      <c r="B11" s="27" t="s">
        <v>167</v>
      </c>
      <c r="C11" s="27"/>
      <c r="D11" s="27"/>
      <c r="E11" s="27"/>
      <c r="F11" s="55">
        <v>73461</v>
      </c>
      <c r="G11" s="55">
        <v>66506</v>
      </c>
      <c r="H11" s="55">
        <v>57834</v>
      </c>
      <c r="I11" s="55">
        <v>52580</v>
      </c>
      <c r="J11" s="55">
        <v>44740</v>
      </c>
      <c r="K11" s="55">
        <v>39061</v>
      </c>
      <c r="L11" s="54">
        <f>AVERAGE(I11:K11)</f>
        <v>45460.333333333336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84DE2-750A-4A7D-BDC3-31DB1E4A7A34}">
  <sheetPr>
    <outlinePr summaryBelow="0" summaryRight="0"/>
  </sheetPr>
  <dimension ref="A1:P59"/>
  <sheetViews>
    <sheetView zoomScaleNormal="100" workbookViewId="0">
      <pane ySplit="1" topLeftCell="A2" activePane="bottomLeft" state="frozen"/>
      <selection pane="bottomLeft" activeCell="C2" sqref="C2"/>
    </sheetView>
  </sheetViews>
  <sheetFormatPr defaultRowHeight="15" x14ac:dyDescent="0.25"/>
  <cols>
    <col min="1" max="2" width="6" style="1" customWidth="1"/>
    <col min="3" max="3" width="8" style="2" customWidth="1"/>
    <col min="4" max="4" width="8" style="1" customWidth="1"/>
    <col min="5" max="5" width="16" style="1" customWidth="1"/>
    <col min="6" max="6" width="15" style="1" customWidth="1"/>
    <col min="7" max="7" width="16.140625" style="3" customWidth="1"/>
    <col min="8" max="9" width="15" style="3" customWidth="1"/>
    <col min="10" max="10" width="5" style="2" customWidth="1"/>
    <col min="11" max="11" width="10" style="4" customWidth="1"/>
    <col min="12" max="12" width="12" style="1" customWidth="1"/>
    <col min="13" max="13" width="30.140625" style="1" customWidth="1"/>
    <col min="14" max="14" width="14" style="5" customWidth="1"/>
    <col min="15" max="15" width="30.42578125" style="1" customWidth="1"/>
    <col min="16" max="16" width="62.140625" style="5" customWidth="1"/>
  </cols>
  <sheetData>
    <row r="1" spans="1:16" ht="54.95" customHeight="1" x14ac:dyDescent="0.25"/>
    <row r="2" spans="1:16" x14ac:dyDescent="0.25">
      <c r="A2" s="1" t="s">
        <v>0</v>
      </c>
      <c r="C2" s="1" t="s">
        <v>1</v>
      </c>
      <c r="D2" s="1" t="s">
        <v>2</v>
      </c>
      <c r="E2" s="1" t="s">
        <v>3</v>
      </c>
      <c r="F2" s="1" t="s">
        <v>4</v>
      </c>
      <c r="G2" s="1" t="s">
        <v>5</v>
      </c>
      <c r="H2" s="1" t="s">
        <v>6</v>
      </c>
      <c r="I2" s="1" t="s">
        <v>7</v>
      </c>
      <c r="J2" s="1" t="s">
        <v>8</v>
      </c>
      <c r="K2" s="1" t="s">
        <v>9</v>
      </c>
      <c r="L2" s="1" t="s">
        <v>10</v>
      </c>
      <c r="M2" s="1" t="s">
        <v>11</v>
      </c>
      <c r="N2" s="1" t="s">
        <v>12</v>
      </c>
      <c r="O2" s="1" t="s">
        <v>13</v>
      </c>
      <c r="P2" s="1" t="s">
        <v>14</v>
      </c>
    </row>
    <row r="3" spans="1:16" x14ac:dyDescent="0.25">
      <c r="A3" s="6" t="s">
        <v>15</v>
      </c>
      <c r="B3" s="6"/>
      <c r="C3" s="1"/>
      <c r="G3" s="1"/>
      <c r="H3" s="1"/>
      <c r="I3" s="1"/>
      <c r="J3" s="1"/>
      <c r="K3" s="1"/>
      <c r="N3" s="1"/>
      <c r="P3" s="1"/>
    </row>
    <row r="4" spans="1:16" x14ac:dyDescent="0.25">
      <c r="C4" s="2">
        <v>61887</v>
      </c>
      <c r="D4" s="1" t="s">
        <v>16</v>
      </c>
      <c r="E4" s="1" t="s">
        <v>17</v>
      </c>
      <c r="F4" s="1" t="s">
        <v>18</v>
      </c>
      <c r="G4" s="3">
        <v>42766</v>
      </c>
      <c r="H4" s="3">
        <v>42790</v>
      </c>
      <c r="I4" s="3">
        <v>44615</v>
      </c>
      <c r="J4" s="2">
        <v>60</v>
      </c>
      <c r="K4" s="4">
        <v>500</v>
      </c>
      <c r="L4" s="1" t="s">
        <v>19</v>
      </c>
      <c r="M4" s="1" t="s">
        <v>20</v>
      </c>
      <c r="N4" s="5">
        <v>72.88</v>
      </c>
      <c r="O4" s="1" t="s">
        <v>21</v>
      </c>
      <c r="P4" s="5">
        <v>95</v>
      </c>
    </row>
    <row r="5" spans="1:16" x14ac:dyDescent="0.25">
      <c r="C5" s="2">
        <v>61887</v>
      </c>
      <c r="D5" s="1" t="s">
        <v>16</v>
      </c>
      <c r="E5" s="1" t="s">
        <v>17</v>
      </c>
      <c r="F5" s="1" t="s">
        <v>18</v>
      </c>
      <c r="G5" s="3">
        <v>42766</v>
      </c>
      <c r="H5" s="3">
        <v>42790</v>
      </c>
      <c r="I5" s="3">
        <v>44615</v>
      </c>
      <c r="J5" s="2">
        <v>60</v>
      </c>
      <c r="K5" s="4" t="s">
        <v>0</v>
      </c>
      <c r="L5" s="1" t="s">
        <v>19</v>
      </c>
      <c r="M5" s="1" t="s">
        <v>20</v>
      </c>
      <c r="N5" s="5">
        <v>72.88</v>
      </c>
      <c r="O5" s="1" t="s">
        <v>22</v>
      </c>
      <c r="P5" s="5">
        <v>120</v>
      </c>
    </row>
    <row r="6" spans="1:16" x14ac:dyDescent="0.25">
      <c r="C6" s="2">
        <v>61887</v>
      </c>
      <c r="D6" s="1" t="s">
        <v>16</v>
      </c>
      <c r="E6" s="1" t="s">
        <v>17</v>
      </c>
      <c r="F6" s="1" t="s">
        <v>18</v>
      </c>
      <c r="G6" s="3">
        <v>42766</v>
      </c>
      <c r="H6" s="3">
        <v>42790</v>
      </c>
      <c r="I6" s="3">
        <v>44615</v>
      </c>
      <c r="J6" s="2">
        <v>60</v>
      </c>
      <c r="K6" s="4" t="s">
        <v>0</v>
      </c>
      <c r="L6" s="1" t="s">
        <v>19</v>
      </c>
      <c r="M6" s="1" t="s">
        <v>20</v>
      </c>
      <c r="N6" s="5">
        <v>72.88</v>
      </c>
      <c r="O6" s="1" t="s">
        <v>23</v>
      </c>
      <c r="P6" s="5">
        <v>253</v>
      </c>
    </row>
    <row r="7" spans="1:16" x14ac:dyDescent="0.25">
      <c r="C7" s="2">
        <v>60914</v>
      </c>
      <c r="D7" s="1" t="s">
        <v>24</v>
      </c>
      <c r="E7" s="1" t="s">
        <v>25</v>
      </c>
      <c r="F7" s="1" t="s">
        <v>26</v>
      </c>
      <c r="G7" s="3">
        <v>42695</v>
      </c>
      <c r="H7" s="3">
        <v>42891</v>
      </c>
      <c r="I7" s="3">
        <v>44650</v>
      </c>
      <c r="J7" s="2">
        <v>48</v>
      </c>
      <c r="K7" s="4">
        <v>6126</v>
      </c>
      <c r="L7" s="1" t="s">
        <v>27</v>
      </c>
      <c r="M7" s="1" t="s">
        <v>21</v>
      </c>
      <c r="N7" s="5">
        <v>94.9</v>
      </c>
      <c r="O7" s="1" t="s">
        <v>22</v>
      </c>
      <c r="P7" s="5" t="s">
        <v>0</v>
      </c>
    </row>
    <row r="8" spans="1:16" x14ac:dyDescent="0.25">
      <c r="C8" s="2">
        <v>60914</v>
      </c>
      <c r="D8" s="1" t="s">
        <v>24</v>
      </c>
      <c r="E8" s="1" t="s">
        <v>25</v>
      </c>
      <c r="F8" s="1" t="s">
        <v>26</v>
      </c>
      <c r="G8" s="3">
        <v>42695</v>
      </c>
      <c r="H8" s="3">
        <v>42891</v>
      </c>
      <c r="I8" s="3">
        <v>44650</v>
      </c>
      <c r="J8" s="2">
        <v>48</v>
      </c>
      <c r="K8" s="4" t="s">
        <v>0</v>
      </c>
      <c r="L8" s="1" t="s">
        <v>27</v>
      </c>
      <c r="M8" s="1" t="s">
        <v>21</v>
      </c>
      <c r="N8" s="5">
        <v>94.9</v>
      </c>
      <c r="O8" s="1" t="s">
        <v>23</v>
      </c>
      <c r="P8" s="5" t="s">
        <v>0</v>
      </c>
    </row>
    <row r="9" spans="1:16" x14ac:dyDescent="0.25">
      <c r="C9" s="2">
        <v>60914</v>
      </c>
      <c r="D9" s="1" t="s">
        <v>24</v>
      </c>
      <c r="E9" s="1" t="s">
        <v>25</v>
      </c>
      <c r="F9" s="1" t="s">
        <v>26</v>
      </c>
      <c r="G9" s="3">
        <v>42695</v>
      </c>
      <c r="H9" s="3">
        <v>42891</v>
      </c>
      <c r="I9" s="3">
        <v>44650</v>
      </c>
      <c r="J9" s="2">
        <v>48</v>
      </c>
      <c r="K9" s="4" t="s">
        <v>0</v>
      </c>
      <c r="L9" s="1" t="s">
        <v>27</v>
      </c>
      <c r="M9" s="1" t="s">
        <v>21</v>
      </c>
      <c r="N9" s="5">
        <v>94.9</v>
      </c>
      <c r="O9" s="1" t="s">
        <v>20</v>
      </c>
      <c r="P9" s="5" t="s">
        <v>0</v>
      </c>
    </row>
    <row r="10" spans="1:16" x14ac:dyDescent="0.25">
      <c r="C10" s="2">
        <v>60914</v>
      </c>
      <c r="D10" s="1" t="s">
        <v>24</v>
      </c>
      <c r="E10" s="1" t="s">
        <v>25</v>
      </c>
      <c r="F10" s="1" t="s">
        <v>26</v>
      </c>
      <c r="G10" s="3">
        <v>42695</v>
      </c>
      <c r="H10" s="3">
        <v>42891</v>
      </c>
      <c r="I10" s="3">
        <v>44650</v>
      </c>
      <c r="J10" s="2">
        <v>48</v>
      </c>
      <c r="K10" s="4" t="s">
        <v>0</v>
      </c>
      <c r="L10" s="1" t="s">
        <v>27</v>
      </c>
      <c r="M10" s="1" t="s">
        <v>21</v>
      </c>
      <c r="N10" s="5">
        <v>94.9</v>
      </c>
      <c r="O10" s="1" t="s">
        <v>28</v>
      </c>
      <c r="P10" s="5" t="s">
        <v>0</v>
      </c>
    </row>
    <row r="11" spans="1:16" x14ac:dyDescent="0.25">
      <c r="C11" s="2">
        <v>67404</v>
      </c>
      <c r="D11" s="1" t="s">
        <v>24</v>
      </c>
      <c r="E11" s="1" t="s">
        <v>29</v>
      </c>
      <c r="F11" s="1" t="s">
        <v>30</v>
      </c>
      <c r="G11" s="3">
        <v>43082</v>
      </c>
      <c r="H11" s="3">
        <v>43200</v>
      </c>
      <c r="I11" s="3">
        <v>44661</v>
      </c>
      <c r="J11" s="2">
        <v>48</v>
      </c>
      <c r="K11" s="4">
        <v>2510</v>
      </c>
      <c r="L11" s="1" t="s">
        <v>31</v>
      </c>
      <c r="M11" s="1" t="s">
        <v>20</v>
      </c>
      <c r="N11" s="5">
        <v>16.23</v>
      </c>
      <c r="O11" s="1" t="s">
        <v>23</v>
      </c>
      <c r="P11" s="5">
        <v>17.05</v>
      </c>
    </row>
    <row r="12" spans="1:16" x14ac:dyDescent="0.25">
      <c r="C12" s="2">
        <v>67404</v>
      </c>
      <c r="D12" s="1" t="s">
        <v>24</v>
      </c>
      <c r="E12" s="1" t="s">
        <v>29</v>
      </c>
      <c r="F12" s="1" t="s">
        <v>30</v>
      </c>
      <c r="G12" s="3">
        <v>43082</v>
      </c>
      <c r="H12" s="3">
        <v>43200</v>
      </c>
      <c r="I12" s="3">
        <v>44661</v>
      </c>
      <c r="J12" s="2">
        <v>48</v>
      </c>
      <c r="K12" s="4" t="s">
        <v>0</v>
      </c>
      <c r="L12" s="1" t="s">
        <v>31</v>
      </c>
      <c r="M12" s="1" t="s">
        <v>20</v>
      </c>
      <c r="N12" s="5">
        <v>16.23</v>
      </c>
      <c r="O12" s="1" t="s">
        <v>21</v>
      </c>
      <c r="P12" s="5">
        <v>28</v>
      </c>
    </row>
    <row r="13" spans="1:16" x14ac:dyDescent="0.25">
      <c r="C13" s="2">
        <v>67404</v>
      </c>
      <c r="D13" s="1" t="s">
        <v>24</v>
      </c>
      <c r="E13" s="1" t="s">
        <v>29</v>
      </c>
      <c r="F13" s="1" t="s">
        <v>30</v>
      </c>
      <c r="G13" s="3">
        <v>43082</v>
      </c>
      <c r="H13" s="3">
        <v>43200</v>
      </c>
      <c r="I13" s="3">
        <v>44661</v>
      </c>
      <c r="J13" s="2">
        <v>48</v>
      </c>
      <c r="K13" s="4" t="s">
        <v>0</v>
      </c>
      <c r="L13" s="1" t="s">
        <v>31</v>
      </c>
      <c r="M13" s="1" t="s">
        <v>20</v>
      </c>
      <c r="N13" s="5">
        <v>16.23</v>
      </c>
      <c r="O13" s="1" t="s">
        <v>22</v>
      </c>
      <c r="P13" s="5">
        <v>100</v>
      </c>
    </row>
    <row r="14" spans="1:16" x14ac:dyDescent="0.25">
      <c r="C14" s="2">
        <v>67051</v>
      </c>
      <c r="D14" s="1" t="s">
        <v>24</v>
      </c>
      <c r="E14" s="1" t="s">
        <v>32</v>
      </c>
      <c r="F14" s="1" t="s">
        <v>33</v>
      </c>
      <c r="G14" s="3">
        <v>43054</v>
      </c>
      <c r="H14" s="3">
        <v>43221</v>
      </c>
      <c r="I14" s="3">
        <v>44681</v>
      </c>
      <c r="J14" s="2">
        <v>24</v>
      </c>
      <c r="K14" s="4">
        <v>5591</v>
      </c>
      <c r="L14" s="1" t="s">
        <v>34</v>
      </c>
      <c r="M14" s="1" t="s">
        <v>28</v>
      </c>
      <c r="N14" s="5">
        <v>17.338999999999999</v>
      </c>
      <c r="O14" s="1" t="s">
        <v>20</v>
      </c>
      <c r="P14" s="5">
        <v>17.760000000000002</v>
      </c>
    </row>
    <row r="15" spans="1:16" x14ac:dyDescent="0.25">
      <c r="C15" s="2">
        <v>67051</v>
      </c>
      <c r="D15" s="1" t="s">
        <v>24</v>
      </c>
      <c r="E15" s="1" t="s">
        <v>32</v>
      </c>
      <c r="F15" s="1" t="s">
        <v>33</v>
      </c>
      <c r="G15" s="3">
        <v>43054</v>
      </c>
      <c r="H15" s="3">
        <v>43221</v>
      </c>
      <c r="I15" s="3">
        <v>44681</v>
      </c>
      <c r="J15" s="2">
        <v>24</v>
      </c>
      <c r="K15" s="4" t="s">
        <v>0</v>
      </c>
      <c r="L15" s="1" t="s">
        <v>34</v>
      </c>
      <c r="M15" s="1" t="s">
        <v>28</v>
      </c>
      <c r="N15" s="5">
        <v>17.338999999999999</v>
      </c>
      <c r="O15" s="1" t="s">
        <v>23</v>
      </c>
      <c r="P15" s="5">
        <v>18.45</v>
      </c>
    </row>
    <row r="16" spans="1:16" x14ac:dyDescent="0.25">
      <c r="C16" s="2">
        <v>67051</v>
      </c>
      <c r="D16" s="1" t="s">
        <v>24</v>
      </c>
      <c r="E16" s="1" t="s">
        <v>32</v>
      </c>
      <c r="F16" s="1" t="s">
        <v>33</v>
      </c>
      <c r="G16" s="3">
        <v>43054</v>
      </c>
      <c r="H16" s="3">
        <v>43221</v>
      </c>
      <c r="I16" s="3">
        <v>44681</v>
      </c>
      <c r="J16" s="2">
        <v>24</v>
      </c>
      <c r="K16" s="4" t="s">
        <v>0</v>
      </c>
      <c r="L16" s="1" t="s">
        <v>34</v>
      </c>
      <c r="M16" s="1" t="s">
        <v>28</v>
      </c>
      <c r="N16" s="5">
        <v>17.338999999999999</v>
      </c>
      <c r="O16" s="1" t="s">
        <v>21</v>
      </c>
      <c r="P16" s="5">
        <v>24.9</v>
      </c>
    </row>
    <row r="17" spans="3:16" x14ac:dyDescent="0.25">
      <c r="C17" s="2">
        <v>67051</v>
      </c>
      <c r="D17" s="1" t="s">
        <v>24</v>
      </c>
      <c r="E17" s="1" t="s">
        <v>32</v>
      </c>
      <c r="F17" s="1" t="s">
        <v>33</v>
      </c>
      <c r="G17" s="3">
        <v>43054</v>
      </c>
      <c r="H17" s="3">
        <v>43221</v>
      </c>
      <c r="I17" s="3">
        <v>44681</v>
      </c>
      <c r="J17" s="2">
        <v>24</v>
      </c>
      <c r="K17" s="4" t="s">
        <v>0</v>
      </c>
      <c r="L17" s="1" t="s">
        <v>34</v>
      </c>
      <c r="M17" s="1" t="s">
        <v>28</v>
      </c>
      <c r="N17" s="5">
        <v>17.338999999999999</v>
      </c>
      <c r="O17" s="1" t="s">
        <v>22</v>
      </c>
      <c r="P17" s="5">
        <v>40</v>
      </c>
    </row>
    <row r="18" spans="3:16" x14ac:dyDescent="0.25">
      <c r="C18" s="2">
        <v>67959</v>
      </c>
      <c r="D18" s="1" t="s">
        <v>24</v>
      </c>
      <c r="E18" s="1" t="s">
        <v>35</v>
      </c>
      <c r="F18" s="1" t="s">
        <v>18</v>
      </c>
      <c r="G18" s="3">
        <v>43118.958333333336</v>
      </c>
      <c r="H18" s="3">
        <v>43285</v>
      </c>
      <c r="I18" s="3">
        <v>44745</v>
      </c>
      <c r="J18" s="2">
        <v>24</v>
      </c>
      <c r="K18" s="4">
        <v>4320</v>
      </c>
      <c r="L18" s="1" t="s">
        <v>31</v>
      </c>
      <c r="M18" s="1" t="s">
        <v>20</v>
      </c>
      <c r="N18" s="5">
        <v>15.605090000000001</v>
      </c>
      <c r="O18" s="1" t="s">
        <v>23</v>
      </c>
      <c r="P18" s="5">
        <v>17.042929999999998</v>
      </c>
    </row>
    <row r="19" spans="3:16" x14ac:dyDescent="0.25">
      <c r="C19" s="2">
        <v>67959</v>
      </c>
      <c r="D19" s="1" t="s">
        <v>24</v>
      </c>
      <c r="E19" s="1" t="s">
        <v>35</v>
      </c>
      <c r="F19" s="1" t="s">
        <v>18</v>
      </c>
      <c r="G19" s="3">
        <v>43118.958333333336</v>
      </c>
      <c r="H19" s="3">
        <v>43285</v>
      </c>
      <c r="I19" s="3">
        <v>44745</v>
      </c>
      <c r="J19" s="2">
        <v>24</v>
      </c>
      <c r="K19" s="4" t="s">
        <v>0</v>
      </c>
      <c r="L19" s="1" t="s">
        <v>31</v>
      </c>
      <c r="M19" s="1" t="s">
        <v>20</v>
      </c>
      <c r="N19" s="5">
        <v>15.605090000000001</v>
      </c>
      <c r="O19" s="1" t="s">
        <v>21</v>
      </c>
      <c r="P19" s="5">
        <v>25.500019999999999</v>
      </c>
    </row>
    <row r="20" spans="3:16" x14ac:dyDescent="0.25">
      <c r="C20" s="2">
        <v>67959</v>
      </c>
      <c r="D20" s="1" t="s">
        <v>24</v>
      </c>
      <c r="E20" s="1" t="s">
        <v>35</v>
      </c>
      <c r="F20" s="1" t="s">
        <v>18</v>
      </c>
      <c r="G20" s="3">
        <v>43118.958333333336</v>
      </c>
      <c r="H20" s="3">
        <v>43285</v>
      </c>
      <c r="I20" s="3">
        <v>44745</v>
      </c>
      <c r="J20" s="2">
        <v>24</v>
      </c>
      <c r="K20" s="4" t="s">
        <v>0</v>
      </c>
      <c r="L20" s="1" t="s">
        <v>31</v>
      </c>
      <c r="M20" s="1" t="s">
        <v>20</v>
      </c>
      <c r="N20" s="5">
        <v>15.605090000000001</v>
      </c>
      <c r="O20" s="1" t="s">
        <v>22</v>
      </c>
      <c r="P20" s="5">
        <v>40.000039999999998</v>
      </c>
    </row>
    <row r="21" spans="3:16" x14ac:dyDescent="0.25">
      <c r="C21" s="2">
        <v>74397</v>
      </c>
      <c r="D21" s="1" t="s">
        <v>24</v>
      </c>
      <c r="E21" s="1" t="s">
        <v>36</v>
      </c>
      <c r="F21" s="1" t="s">
        <v>37</v>
      </c>
      <c r="G21" s="3">
        <v>43537</v>
      </c>
      <c r="H21" s="3">
        <v>43648</v>
      </c>
      <c r="I21" s="3">
        <v>44927</v>
      </c>
      <c r="J21" s="2">
        <v>36</v>
      </c>
      <c r="K21" s="4">
        <v>4593</v>
      </c>
      <c r="L21" s="1" t="s">
        <v>38</v>
      </c>
      <c r="M21" s="1" t="s">
        <v>20</v>
      </c>
      <c r="N21" s="5">
        <v>14.9678</v>
      </c>
      <c r="O21" s="1" t="s">
        <v>28</v>
      </c>
      <c r="P21" s="5">
        <v>15.9</v>
      </c>
    </row>
    <row r="22" spans="3:16" x14ac:dyDescent="0.25">
      <c r="C22" s="2">
        <v>74397</v>
      </c>
      <c r="D22" s="1" t="s">
        <v>24</v>
      </c>
      <c r="E22" s="1" t="s">
        <v>36</v>
      </c>
      <c r="F22" s="1" t="s">
        <v>37</v>
      </c>
      <c r="G22" s="3">
        <v>43537</v>
      </c>
      <c r="H22" s="3">
        <v>43648</v>
      </c>
      <c r="I22" s="3">
        <v>44927</v>
      </c>
      <c r="J22" s="2">
        <v>36</v>
      </c>
      <c r="K22" s="4" t="s">
        <v>0</v>
      </c>
      <c r="L22" s="1" t="s">
        <v>38</v>
      </c>
      <c r="M22" s="1" t="s">
        <v>20</v>
      </c>
      <c r="N22" s="5">
        <v>14.9678</v>
      </c>
      <c r="O22" s="1" t="s">
        <v>23</v>
      </c>
      <c r="P22" s="5">
        <v>16.079999999999998</v>
      </c>
    </row>
    <row r="23" spans="3:16" x14ac:dyDescent="0.25">
      <c r="C23" s="2">
        <v>78289</v>
      </c>
      <c r="D23" s="1" t="s">
        <v>24</v>
      </c>
      <c r="E23" s="1" t="s">
        <v>39</v>
      </c>
      <c r="F23" s="1" t="s">
        <v>40</v>
      </c>
      <c r="G23" s="3">
        <v>43682</v>
      </c>
      <c r="H23" s="3">
        <v>43769</v>
      </c>
      <c r="I23" s="3">
        <v>44926</v>
      </c>
      <c r="J23" s="2">
        <v>36</v>
      </c>
      <c r="K23" s="4">
        <v>740</v>
      </c>
      <c r="L23" s="1" t="s">
        <v>41</v>
      </c>
      <c r="M23" s="1" t="s">
        <v>22</v>
      </c>
      <c r="N23" s="5">
        <v>40</v>
      </c>
      <c r="O23" s="1" t="s">
        <v>0</v>
      </c>
      <c r="P23" s="5" t="s">
        <v>0</v>
      </c>
    </row>
    <row r="24" spans="3:16" x14ac:dyDescent="0.25">
      <c r="C24" s="2">
        <v>81197</v>
      </c>
      <c r="D24" s="1" t="s">
        <v>42</v>
      </c>
      <c r="E24" s="1" t="s">
        <v>43</v>
      </c>
      <c r="F24" s="1" t="s">
        <v>44</v>
      </c>
      <c r="G24" s="3">
        <v>43865</v>
      </c>
      <c r="H24" s="3">
        <v>43910</v>
      </c>
      <c r="I24" s="3">
        <v>45096</v>
      </c>
      <c r="J24" s="2">
        <v>36</v>
      </c>
      <c r="K24" s="4">
        <v>5500</v>
      </c>
      <c r="L24" s="1" t="s">
        <v>45</v>
      </c>
      <c r="M24" s="1" t="s">
        <v>20</v>
      </c>
      <c r="N24" s="5">
        <v>15.49999</v>
      </c>
      <c r="O24" s="1" t="s">
        <v>23</v>
      </c>
      <c r="P24" s="5">
        <v>17.040009999999999</v>
      </c>
    </row>
    <row r="25" spans="3:16" x14ac:dyDescent="0.25">
      <c r="C25" s="2">
        <v>81197</v>
      </c>
      <c r="D25" s="1" t="s">
        <v>42</v>
      </c>
      <c r="E25" s="1" t="s">
        <v>43</v>
      </c>
      <c r="F25" s="1" t="s">
        <v>44</v>
      </c>
      <c r="G25" s="3">
        <v>43865</v>
      </c>
      <c r="H25" s="3">
        <v>43910</v>
      </c>
      <c r="I25" s="3">
        <v>45096</v>
      </c>
      <c r="J25" s="2">
        <v>36</v>
      </c>
      <c r="K25" s="4" t="s">
        <v>0</v>
      </c>
      <c r="L25" s="1" t="s">
        <v>45</v>
      </c>
      <c r="M25" s="1" t="s">
        <v>20</v>
      </c>
      <c r="N25" s="5">
        <v>15.49999</v>
      </c>
      <c r="O25" s="1" t="s">
        <v>21</v>
      </c>
      <c r="P25" s="5">
        <v>26.00001</v>
      </c>
    </row>
    <row r="26" spans="3:16" x14ac:dyDescent="0.25">
      <c r="C26" s="2">
        <v>81197</v>
      </c>
      <c r="D26" s="1" t="s">
        <v>42</v>
      </c>
      <c r="E26" s="1" t="s">
        <v>43</v>
      </c>
      <c r="F26" s="1" t="s">
        <v>44</v>
      </c>
      <c r="G26" s="3">
        <v>43865</v>
      </c>
      <c r="H26" s="3">
        <v>43910</v>
      </c>
      <c r="I26" s="3">
        <v>45096</v>
      </c>
      <c r="J26" s="2">
        <v>36</v>
      </c>
      <c r="K26" s="4" t="s">
        <v>0</v>
      </c>
      <c r="L26" s="1" t="s">
        <v>45</v>
      </c>
      <c r="M26" s="1" t="s">
        <v>20</v>
      </c>
      <c r="N26" s="5">
        <v>15.49999</v>
      </c>
      <c r="O26" s="1" t="s">
        <v>46</v>
      </c>
      <c r="P26" s="5">
        <v>31.99999</v>
      </c>
    </row>
    <row r="27" spans="3:16" x14ac:dyDescent="0.25">
      <c r="C27" s="2">
        <v>81197</v>
      </c>
      <c r="D27" s="1" t="s">
        <v>42</v>
      </c>
      <c r="E27" s="1" t="s">
        <v>43</v>
      </c>
      <c r="F27" s="1" t="s">
        <v>44</v>
      </c>
      <c r="G27" s="3">
        <v>43865</v>
      </c>
      <c r="H27" s="3">
        <v>43910</v>
      </c>
      <c r="I27" s="3">
        <v>45096</v>
      </c>
      <c r="J27" s="2">
        <v>36</v>
      </c>
      <c r="K27" s="4" t="s">
        <v>0</v>
      </c>
      <c r="L27" s="1" t="s">
        <v>45</v>
      </c>
      <c r="M27" s="1" t="s">
        <v>20</v>
      </c>
      <c r="N27" s="5">
        <v>15.49999</v>
      </c>
      <c r="O27" s="1" t="s">
        <v>22</v>
      </c>
      <c r="P27" s="5">
        <v>39.899990000000003</v>
      </c>
    </row>
    <row r="28" spans="3:16" x14ac:dyDescent="0.25">
      <c r="C28" s="2">
        <v>82514</v>
      </c>
      <c r="D28" s="1" t="s">
        <v>42</v>
      </c>
      <c r="E28" s="1" t="s">
        <v>47</v>
      </c>
      <c r="F28" s="1" t="s">
        <v>48</v>
      </c>
      <c r="G28" s="3">
        <v>43931</v>
      </c>
      <c r="H28" s="3">
        <v>43950</v>
      </c>
      <c r="I28" s="3">
        <v>44834</v>
      </c>
      <c r="J28" s="2">
        <v>24</v>
      </c>
      <c r="K28" s="4" t="s">
        <v>0</v>
      </c>
      <c r="L28" s="1" t="s">
        <v>49</v>
      </c>
      <c r="M28" s="1" t="s">
        <v>20</v>
      </c>
      <c r="N28" s="5">
        <v>15.75</v>
      </c>
      <c r="O28" s="1" t="s">
        <v>22</v>
      </c>
      <c r="P28" s="5">
        <v>16.233000000000001</v>
      </c>
    </row>
    <row r="29" spans="3:16" x14ac:dyDescent="0.25">
      <c r="C29" s="2">
        <v>82514</v>
      </c>
      <c r="D29" s="1" t="s">
        <v>42</v>
      </c>
      <c r="E29" s="1" t="s">
        <v>47</v>
      </c>
      <c r="F29" s="1" t="s">
        <v>48</v>
      </c>
      <c r="G29" s="3">
        <v>43931</v>
      </c>
      <c r="H29" s="3">
        <v>43950</v>
      </c>
      <c r="I29" s="3">
        <v>44834</v>
      </c>
      <c r="J29" s="2">
        <v>24</v>
      </c>
      <c r="K29" s="4">
        <v>3664</v>
      </c>
      <c r="L29" s="1" t="s">
        <v>49</v>
      </c>
      <c r="M29" s="1" t="s">
        <v>20</v>
      </c>
      <c r="N29" s="5">
        <v>15.75</v>
      </c>
      <c r="O29" s="1" t="s">
        <v>46</v>
      </c>
      <c r="P29" s="5">
        <v>32</v>
      </c>
    </row>
    <row r="30" spans="3:16" x14ac:dyDescent="0.25">
      <c r="C30" s="2">
        <v>81522</v>
      </c>
      <c r="D30" s="1" t="s">
        <v>50</v>
      </c>
      <c r="E30" s="1" t="s">
        <v>51</v>
      </c>
      <c r="F30" s="1" t="s">
        <v>52</v>
      </c>
      <c r="G30" s="3">
        <v>43908</v>
      </c>
      <c r="H30" s="3">
        <v>43978</v>
      </c>
      <c r="I30" s="3">
        <v>45438</v>
      </c>
      <c r="J30" s="2">
        <v>36</v>
      </c>
      <c r="K30" s="4">
        <v>3774</v>
      </c>
      <c r="L30" s="1" t="s">
        <v>53</v>
      </c>
      <c r="M30" s="1" t="s">
        <v>20</v>
      </c>
      <c r="N30" s="5">
        <v>14.95</v>
      </c>
      <c r="O30" s="1" t="s">
        <v>28</v>
      </c>
      <c r="P30" s="5">
        <v>19</v>
      </c>
    </row>
    <row r="31" spans="3:16" x14ac:dyDescent="0.25">
      <c r="C31" s="2">
        <v>81522</v>
      </c>
      <c r="D31" s="1" t="s">
        <v>50</v>
      </c>
      <c r="E31" s="1" t="s">
        <v>51</v>
      </c>
      <c r="F31" s="1" t="s">
        <v>52</v>
      </c>
      <c r="G31" s="3">
        <v>43908</v>
      </c>
      <c r="H31" s="3">
        <v>43978</v>
      </c>
      <c r="I31" s="3">
        <v>45438</v>
      </c>
      <c r="J31" s="2">
        <v>36</v>
      </c>
      <c r="K31" s="4" t="s">
        <v>0</v>
      </c>
      <c r="L31" s="1" t="s">
        <v>53</v>
      </c>
      <c r="M31" s="1" t="s">
        <v>20</v>
      </c>
      <c r="N31" s="5">
        <v>14.95</v>
      </c>
      <c r="O31" s="1" t="s">
        <v>23</v>
      </c>
      <c r="P31" s="5">
        <v>24</v>
      </c>
    </row>
    <row r="32" spans="3:16" x14ac:dyDescent="0.25">
      <c r="C32" s="2">
        <v>81522</v>
      </c>
      <c r="D32" s="1" t="s">
        <v>50</v>
      </c>
      <c r="E32" s="1" t="s">
        <v>51</v>
      </c>
      <c r="F32" s="1" t="s">
        <v>52</v>
      </c>
      <c r="G32" s="3">
        <v>43908</v>
      </c>
      <c r="H32" s="3">
        <v>43978</v>
      </c>
      <c r="I32" s="3">
        <v>45438</v>
      </c>
      <c r="J32" s="2">
        <v>36</v>
      </c>
      <c r="K32" s="4" t="s">
        <v>0</v>
      </c>
      <c r="L32" s="1" t="s">
        <v>53</v>
      </c>
      <c r="M32" s="1" t="s">
        <v>20</v>
      </c>
      <c r="N32" s="5">
        <v>14.95</v>
      </c>
      <c r="O32" s="1" t="s">
        <v>46</v>
      </c>
      <c r="P32" s="5">
        <v>32</v>
      </c>
    </row>
    <row r="33" spans="3:16" x14ac:dyDescent="0.25">
      <c r="C33" s="2">
        <v>81522</v>
      </c>
      <c r="D33" s="1" t="s">
        <v>50</v>
      </c>
      <c r="E33" s="1" t="s">
        <v>51</v>
      </c>
      <c r="F33" s="1" t="s">
        <v>52</v>
      </c>
      <c r="G33" s="3">
        <v>43908</v>
      </c>
      <c r="H33" s="3">
        <v>43978</v>
      </c>
      <c r="I33" s="3">
        <v>45438</v>
      </c>
      <c r="J33" s="2">
        <v>36</v>
      </c>
      <c r="K33" s="4" t="s">
        <v>0</v>
      </c>
      <c r="L33" s="1" t="s">
        <v>53</v>
      </c>
      <c r="M33" s="1" t="s">
        <v>20</v>
      </c>
      <c r="N33" s="5">
        <v>14.95</v>
      </c>
      <c r="O33" s="1" t="s">
        <v>22</v>
      </c>
      <c r="P33" s="5">
        <v>60</v>
      </c>
    </row>
    <row r="34" spans="3:16" x14ac:dyDescent="0.25">
      <c r="C34" s="2">
        <v>78730</v>
      </c>
      <c r="D34" s="1" t="s">
        <v>24</v>
      </c>
      <c r="E34" s="1" t="s">
        <v>54</v>
      </c>
      <c r="F34" s="1" t="s">
        <v>55</v>
      </c>
      <c r="G34" s="3">
        <v>43755</v>
      </c>
      <c r="H34" s="3">
        <v>44047</v>
      </c>
      <c r="I34" s="3">
        <v>45141</v>
      </c>
      <c r="J34" s="2">
        <v>36</v>
      </c>
      <c r="K34" s="4" t="s">
        <v>0</v>
      </c>
      <c r="L34" s="1" t="s">
        <v>56</v>
      </c>
      <c r="M34" s="1" t="s">
        <v>23</v>
      </c>
      <c r="N34" s="5">
        <v>16.2</v>
      </c>
      <c r="O34" s="1" t="s">
        <v>28</v>
      </c>
      <c r="P34" s="5">
        <v>24.5</v>
      </c>
    </row>
    <row r="35" spans="3:16" x14ac:dyDescent="0.25">
      <c r="C35" s="2">
        <v>78730</v>
      </c>
      <c r="D35" s="1" t="s">
        <v>24</v>
      </c>
      <c r="E35" s="1" t="s">
        <v>54</v>
      </c>
      <c r="F35" s="1" t="s">
        <v>55</v>
      </c>
      <c r="G35" s="3">
        <v>43755</v>
      </c>
      <c r="H35" s="3">
        <v>44047</v>
      </c>
      <c r="I35" s="3">
        <v>45141</v>
      </c>
      <c r="J35" s="2">
        <v>36</v>
      </c>
      <c r="K35" s="4" t="s">
        <v>0</v>
      </c>
      <c r="L35" s="1" t="s">
        <v>56</v>
      </c>
      <c r="M35" s="1" t="s">
        <v>23</v>
      </c>
      <c r="N35" s="5">
        <v>16.2</v>
      </c>
      <c r="O35" s="1" t="s">
        <v>46</v>
      </c>
      <c r="P35" s="5">
        <v>32</v>
      </c>
    </row>
    <row r="36" spans="3:16" x14ac:dyDescent="0.25">
      <c r="C36" s="2">
        <v>78730</v>
      </c>
      <c r="D36" s="1" t="s">
        <v>24</v>
      </c>
      <c r="E36" s="1" t="s">
        <v>54</v>
      </c>
      <c r="F36" s="1" t="s">
        <v>55</v>
      </c>
      <c r="G36" s="3">
        <v>43755</v>
      </c>
      <c r="H36" s="3">
        <v>44047</v>
      </c>
      <c r="I36" s="3">
        <v>45141</v>
      </c>
      <c r="J36" s="2">
        <v>36</v>
      </c>
      <c r="K36" s="4" t="s">
        <v>0</v>
      </c>
      <c r="L36" s="1" t="s">
        <v>56</v>
      </c>
      <c r="M36" s="1" t="s">
        <v>23</v>
      </c>
      <c r="N36" s="5">
        <v>16.2</v>
      </c>
      <c r="O36" s="1" t="s">
        <v>21</v>
      </c>
      <c r="P36" s="5">
        <v>40</v>
      </c>
    </row>
    <row r="37" spans="3:16" x14ac:dyDescent="0.25">
      <c r="C37" s="2">
        <v>78730</v>
      </c>
      <c r="D37" s="1" t="s">
        <v>24</v>
      </c>
      <c r="E37" s="1" t="s">
        <v>54</v>
      </c>
      <c r="F37" s="1" t="s">
        <v>55</v>
      </c>
      <c r="G37" s="3">
        <v>43755</v>
      </c>
      <c r="H37" s="3">
        <v>44047</v>
      </c>
      <c r="I37" s="3">
        <v>45141</v>
      </c>
      <c r="J37" s="2">
        <v>36</v>
      </c>
      <c r="K37" s="4" t="s">
        <v>0</v>
      </c>
      <c r="L37" s="1" t="s">
        <v>56</v>
      </c>
      <c r="M37" s="1" t="s">
        <v>23</v>
      </c>
      <c r="N37" s="5">
        <v>16.2</v>
      </c>
      <c r="O37" s="1" t="s">
        <v>22</v>
      </c>
      <c r="P37" s="5">
        <v>80</v>
      </c>
    </row>
    <row r="38" spans="3:16" x14ac:dyDescent="0.25">
      <c r="C38" s="2">
        <v>78730</v>
      </c>
      <c r="D38" s="1" t="s">
        <v>24</v>
      </c>
      <c r="E38" s="1" t="s">
        <v>54</v>
      </c>
      <c r="F38" s="1" t="s">
        <v>55</v>
      </c>
      <c r="G38" s="3">
        <v>43755</v>
      </c>
      <c r="H38" s="3">
        <v>44047</v>
      </c>
      <c r="I38" s="3">
        <v>45141</v>
      </c>
      <c r="J38" s="2">
        <v>36</v>
      </c>
      <c r="K38" s="4">
        <v>1020</v>
      </c>
      <c r="L38" s="1" t="s">
        <v>56</v>
      </c>
      <c r="M38" s="1" t="s">
        <v>23</v>
      </c>
      <c r="N38" s="5">
        <v>16.2</v>
      </c>
      <c r="O38" s="1" t="s">
        <v>20</v>
      </c>
      <c r="P38" s="5">
        <v>140</v>
      </c>
    </row>
    <row r="39" spans="3:16" x14ac:dyDescent="0.25">
      <c r="C39" s="2">
        <v>85420</v>
      </c>
      <c r="D39" s="1" t="s">
        <v>24</v>
      </c>
      <c r="E39" s="1" t="s">
        <v>57</v>
      </c>
      <c r="F39" s="1" t="s">
        <v>58</v>
      </c>
      <c r="G39" s="3">
        <v>44036</v>
      </c>
      <c r="H39" s="3">
        <v>44147</v>
      </c>
      <c r="I39" s="3">
        <v>45423</v>
      </c>
      <c r="J39" s="2">
        <v>36</v>
      </c>
      <c r="K39" s="4">
        <v>2680</v>
      </c>
      <c r="L39" s="1" t="s">
        <v>59</v>
      </c>
      <c r="M39" s="1" t="s">
        <v>20</v>
      </c>
      <c r="N39" s="5">
        <v>15.75</v>
      </c>
      <c r="O39" s="1" t="s">
        <v>23</v>
      </c>
      <c r="P39" s="5" t="s">
        <v>0</v>
      </c>
    </row>
    <row r="40" spans="3:16" x14ac:dyDescent="0.25">
      <c r="C40" s="2">
        <v>85420</v>
      </c>
      <c r="D40" s="1" t="s">
        <v>24</v>
      </c>
      <c r="E40" s="1" t="s">
        <v>57</v>
      </c>
      <c r="F40" s="1" t="s">
        <v>58</v>
      </c>
      <c r="G40" s="3">
        <v>44036</v>
      </c>
      <c r="H40" s="3">
        <v>44147</v>
      </c>
      <c r="I40" s="3">
        <v>45423</v>
      </c>
      <c r="J40" s="2">
        <v>36</v>
      </c>
      <c r="K40" s="4" t="s">
        <v>0</v>
      </c>
      <c r="L40" s="1" t="s">
        <v>59</v>
      </c>
      <c r="M40" s="1" t="s">
        <v>20</v>
      </c>
      <c r="N40" s="5">
        <v>15.75</v>
      </c>
      <c r="O40" s="1" t="s">
        <v>46</v>
      </c>
      <c r="P40" s="5" t="s">
        <v>0</v>
      </c>
    </row>
    <row r="41" spans="3:16" x14ac:dyDescent="0.25">
      <c r="C41" s="2">
        <v>85420</v>
      </c>
      <c r="D41" s="1" t="s">
        <v>24</v>
      </c>
      <c r="E41" s="1" t="s">
        <v>57</v>
      </c>
      <c r="F41" s="1" t="s">
        <v>58</v>
      </c>
      <c r="G41" s="3">
        <v>44036</v>
      </c>
      <c r="H41" s="3">
        <v>44147</v>
      </c>
      <c r="I41" s="3">
        <v>45423</v>
      </c>
      <c r="J41" s="2">
        <v>36</v>
      </c>
      <c r="K41" s="4" t="s">
        <v>0</v>
      </c>
      <c r="L41" s="1" t="s">
        <v>59</v>
      </c>
      <c r="M41" s="1" t="s">
        <v>20</v>
      </c>
      <c r="N41" s="5">
        <v>15.75</v>
      </c>
      <c r="O41" s="1" t="s">
        <v>22</v>
      </c>
      <c r="P41" s="5" t="s">
        <v>0</v>
      </c>
    </row>
    <row r="42" spans="3:16" x14ac:dyDescent="0.25">
      <c r="C42" s="2">
        <v>86307</v>
      </c>
      <c r="D42" s="1" t="s">
        <v>24</v>
      </c>
      <c r="E42" s="1" t="s">
        <v>39</v>
      </c>
      <c r="F42" s="1" t="s">
        <v>40</v>
      </c>
      <c r="G42" s="3">
        <v>44088</v>
      </c>
      <c r="H42" s="3">
        <v>44160</v>
      </c>
      <c r="I42" s="3">
        <v>45713</v>
      </c>
      <c r="J42" s="2">
        <v>51</v>
      </c>
      <c r="K42" s="4">
        <v>4227</v>
      </c>
      <c r="L42" s="1" t="s">
        <v>60</v>
      </c>
      <c r="M42" s="1" t="s">
        <v>61</v>
      </c>
      <c r="N42" s="5">
        <v>15.06</v>
      </c>
      <c r="O42" s="1" t="s">
        <v>20</v>
      </c>
      <c r="P42" s="5">
        <v>14.2</v>
      </c>
    </row>
    <row r="43" spans="3:16" x14ac:dyDescent="0.25">
      <c r="C43" s="2">
        <v>91121</v>
      </c>
      <c r="D43" s="1" t="s">
        <v>24</v>
      </c>
      <c r="E43" s="1" t="s">
        <v>62</v>
      </c>
      <c r="F43" s="1" t="s">
        <v>63</v>
      </c>
      <c r="G43" s="3">
        <v>44278</v>
      </c>
      <c r="H43" s="3">
        <v>44336</v>
      </c>
      <c r="I43" s="3">
        <v>45796</v>
      </c>
      <c r="J43" s="2">
        <v>48</v>
      </c>
      <c r="K43" s="4">
        <v>4845</v>
      </c>
      <c r="L43" s="1" t="s">
        <v>64</v>
      </c>
      <c r="M43" s="1" t="s">
        <v>20</v>
      </c>
      <c r="N43" s="5">
        <v>14.37476</v>
      </c>
      <c r="O43" s="1" t="s">
        <v>61</v>
      </c>
      <c r="P43" s="5">
        <v>14.961320000000001</v>
      </c>
    </row>
    <row r="44" spans="3:16" x14ac:dyDescent="0.25">
      <c r="C44" s="2">
        <v>92547</v>
      </c>
      <c r="D44" s="1" t="s">
        <v>24</v>
      </c>
      <c r="E44" s="1" t="s">
        <v>65</v>
      </c>
      <c r="F44" s="1" t="s">
        <v>66</v>
      </c>
      <c r="G44" s="3">
        <v>44330</v>
      </c>
      <c r="H44" s="3">
        <v>44382</v>
      </c>
      <c r="I44" s="3">
        <v>45843</v>
      </c>
      <c r="J44" s="2">
        <v>48</v>
      </c>
      <c r="K44" s="4">
        <v>7920</v>
      </c>
      <c r="L44" s="1" t="s">
        <v>67</v>
      </c>
      <c r="M44" s="1" t="s">
        <v>61</v>
      </c>
      <c r="N44" s="5">
        <v>13.99</v>
      </c>
      <c r="O44" s="1" t="s">
        <v>0</v>
      </c>
      <c r="P44" s="5" t="s">
        <v>0</v>
      </c>
    </row>
    <row r="45" spans="3:16" x14ac:dyDescent="0.25">
      <c r="C45" s="2">
        <v>92526</v>
      </c>
      <c r="D45" s="1" t="s">
        <v>24</v>
      </c>
      <c r="E45" s="1" t="s">
        <v>68</v>
      </c>
      <c r="F45" s="1" t="s">
        <v>69</v>
      </c>
      <c r="G45" s="3">
        <v>44337</v>
      </c>
      <c r="H45" s="3">
        <v>44392</v>
      </c>
      <c r="I45" s="3">
        <v>45487</v>
      </c>
      <c r="J45" s="2">
        <v>36</v>
      </c>
      <c r="K45" s="4" t="s">
        <v>0</v>
      </c>
      <c r="L45" s="1" t="s">
        <v>70</v>
      </c>
      <c r="M45" s="1" t="s">
        <v>61</v>
      </c>
      <c r="N45" s="5">
        <v>15.25</v>
      </c>
      <c r="O45" s="1" t="s">
        <v>23</v>
      </c>
      <c r="P45" s="5">
        <v>16.95</v>
      </c>
    </row>
    <row r="46" spans="3:16" x14ac:dyDescent="0.25">
      <c r="C46" s="2">
        <v>92526</v>
      </c>
      <c r="D46" s="1" t="s">
        <v>24</v>
      </c>
      <c r="E46" s="1" t="s">
        <v>68</v>
      </c>
      <c r="F46" s="1" t="s">
        <v>69</v>
      </c>
      <c r="G46" s="3">
        <v>44337</v>
      </c>
      <c r="H46" s="3">
        <v>44392</v>
      </c>
      <c r="I46" s="3">
        <v>45487</v>
      </c>
      <c r="J46" s="2">
        <v>36</v>
      </c>
      <c r="K46" s="4">
        <v>1115</v>
      </c>
      <c r="L46" s="1" t="s">
        <v>70</v>
      </c>
      <c r="M46" s="1" t="s">
        <v>61</v>
      </c>
      <c r="N46" s="5">
        <v>15.25</v>
      </c>
      <c r="O46" s="1" t="s">
        <v>20</v>
      </c>
      <c r="P46" s="5">
        <v>18.95</v>
      </c>
    </row>
    <row r="47" spans="3:16" x14ac:dyDescent="0.25">
      <c r="C47" s="2">
        <v>94254</v>
      </c>
      <c r="D47" s="1" t="s">
        <v>24</v>
      </c>
      <c r="E47" s="1" t="s">
        <v>71</v>
      </c>
      <c r="F47" s="1" t="s">
        <v>72</v>
      </c>
      <c r="G47" s="3">
        <v>44392</v>
      </c>
      <c r="H47" s="3">
        <v>44462</v>
      </c>
      <c r="I47" s="3">
        <v>45191</v>
      </c>
      <c r="J47" s="2">
        <v>24</v>
      </c>
      <c r="K47" s="4" t="s">
        <v>0</v>
      </c>
      <c r="L47" s="1" t="s">
        <v>73</v>
      </c>
      <c r="M47" s="1" t="s">
        <v>61</v>
      </c>
      <c r="N47" s="5">
        <v>15.53</v>
      </c>
      <c r="O47" s="1" t="s">
        <v>46</v>
      </c>
      <c r="P47" s="5">
        <v>16.8</v>
      </c>
    </row>
    <row r="48" spans="3:16" x14ac:dyDescent="0.25">
      <c r="C48" s="2">
        <v>94254</v>
      </c>
      <c r="D48" s="1" t="s">
        <v>24</v>
      </c>
      <c r="E48" s="1" t="s">
        <v>71</v>
      </c>
      <c r="F48" s="1" t="s">
        <v>72</v>
      </c>
      <c r="G48" s="3">
        <v>44392</v>
      </c>
      <c r="H48" s="3">
        <v>44462</v>
      </c>
      <c r="I48" s="3">
        <v>45191</v>
      </c>
      <c r="J48" s="2">
        <v>24</v>
      </c>
      <c r="K48" s="4" t="s">
        <v>0</v>
      </c>
      <c r="L48" s="1" t="s">
        <v>73</v>
      </c>
      <c r="M48" s="1" t="s">
        <v>61</v>
      </c>
      <c r="N48" s="5">
        <v>15.53</v>
      </c>
      <c r="O48" s="1" t="s">
        <v>23</v>
      </c>
      <c r="P48" s="5">
        <v>17.899999999999999</v>
      </c>
    </row>
    <row r="49" spans="3:16" x14ac:dyDescent="0.25">
      <c r="C49" s="2">
        <v>94254</v>
      </c>
      <c r="D49" s="1" t="s">
        <v>24</v>
      </c>
      <c r="E49" s="1" t="s">
        <v>71</v>
      </c>
      <c r="F49" s="1" t="s">
        <v>72</v>
      </c>
      <c r="G49" s="3">
        <v>44392</v>
      </c>
      <c r="H49" s="3">
        <v>44462</v>
      </c>
      <c r="I49" s="3">
        <v>45191</v>
      </c>
      <c r="J49" s="2">
        <v>24</v>
      </c>
      <c r="K49" s="4">
        <v>1560</v>
      </c>
      <c r="L49" s="1" t="s">
        <v>73</v>
      </c>
      <c r="M49" s="1" t="s">
        <v>61</v>
      </c>
      <c r="N49" s="5">
        <v>15.53</v>
      </c>
      <c r="O49" s="1" t="s">
        <v>20</v>
      </c>
      <c r="P49" s="5">
        <v>18.899000000000001</v>
      </c>
    </row>
    <row r="50" spans="3:16" x14ac:dyDescent="0.25">
      <c r="C50" s="2">
        <v>92618</v>
      </c>
      <c r="D50" s="1" t="s">
        <v>24</v>
      </c>
      <c r="E50" s="1" t="s">
        <v>74</v>
      </c>
      <c r="F50" s="1" t="s">
        <v>37</v>
      </c>
      <c r="G50" s="3">
        <v>44354</v>
      </c>
      <c r="H50" s="3">
        <v>44475</v>
      </c>
      <c r="I50" s="3">
        <v>44925</v>
      </c>
      <c r="J50" s="2">
        <v>9</v>
      </c>
      <c r="K50" s="4" t="s">
        <v>0</v>
      </c>
      <c r="L50" s="1" t="s">
        <v>75</v>
      </c>
      <c r="M50" s="1" t="s">
        <v>20</v>
      </c>
      <c r="N50" s="5">
        <v>14.074759999999999</v>
      </c>
      <c r="O50" s="1" t="s">
        <v>46</v>
      </c>
      <c r="P50" s="5">
        <v>14.218999999999999</v>
      </c>
    </row>
    <row r="51" spans="3:16" x14ac:dyDescent="0.25">
      <c r="C51" s="2">
        <v>92618</v>
      </c>
      <c r="D51" s="1" t="s">
        <v>24</v>
      </c>
      <c r="E51" s="1" t="s">
        <v>74</v>
      </c>
      <c r="F51" s="1" t="s">
        <v>37</v>
      </c>
      <c r="G51" s="3">
        <v>44354</v>
      </c>
      <c r="H51" s="3">
        <v>44475</v>
      </c>
      <c r="I51" s="3">
        <v>44925</v>
      </c>
      <c r="J51" s="2">
        <v>9</v>
      </c>
      <c r="K51" s="4" t="s">
        <v>0</v>
      </c>
      <c r="L51" s="1" t="s">
        <v>75</v>
      </c>
      <c r="M51" s="1" t="s">
        <v>20</v>
      </c>
      <c r="N51" s="5">
        <v>14.074759999999999</v>
      </c>
      <c r="O51" s="1" t="s">
        <v>61</v>
      </c>
      <c r="P51" s="5">
        <v>16</v>
      </c>
    </row>
    <row r="52" spans="3:16" x14ac:dyDescent="0.25">
      <c r="C52" s="2">
        <v>92618</v>
      </c>
      <c r="D52" s="1" t="s">
        <v>24</v>
      </c>
      <c r="E52" s="1" t="s">
        <v>74</v>
      </c>
      <c r="F52" s="1" t="s">
        <v>37</v>
      </c>
      <c r="G52" s="3">
        <v>44354</v>
      </c>
      <c r="H52" s="3">
        <v>44475</v>
      </c>
      <c r="I52" s="3">
        <v>44925</v>
      </c>
      <c r="J52" s="2">
        <v>9</v>
      </c>
      <c r="K52" s="4">
        <v>9867</v>
      </c>
      <c r="L52" s="1" t="s">
        <v>75</v>
      </c>
      <c r="M52" s="1" t="s">
        <v>20</v>
      </c>
      <c r="N52" s="5">
        <v>14.074759999999999</v>
      </c>
      <c r="O52" s="1" t="s">
        <v>23</v>
      </c>
      <c r="P52" s="5">
        <v>16.059999999999999</v>
      </c>
    </row>
    <row r="53" spans="3:16" x14ac:dyDescent="0.25">
      <c r="C53" s="2">
        <v>97676</v>
      </c>
      <c r="D53" s="1" t="s">
        <v>16</v>
      </c>
      <c r="E53" s="1" t="s">
        <v>76</v>
      </c>
      <c r="F53" s="1" t="s">
        <v>18</v>
      </c>
      <c r="G53" s="3">
        <v>44537</v>
      </c>
      <c r="H53" s="3">
        <v>44553</v>
      </c>
      <c r="I53" s="3">
        <v>45099</v>
      </c>
      <c r="J53" s="2">
        <v>12</v>
      </c>
      <c r="K53" s="4">
        <v>1000</v>
      </c>
      <c r="L53" s="1" t="s">
        <v>77</v>
      </c>
      <c r="M53" s="1" t="s">
        <v>20</v>
      </c>
      <c r="N53" s="5">
        <v>14</v>
      </c>
      <c r="O53" s="1" t="s">
        <v>46</v>
      </c>
      <c r="P53" s="5">
        <v>32</v>
      </c>
    </row>
    <row r="54" spans="3:16" x14ac:dyDescent="0.25">
      <c r="C54" s="2">
        <v>97676</v>
      </c>
      <c r="D54" s="1" t="s">
        <v>16</v>
      </c>
      <c r="E54" s="1" t="s">
        <v>76</v>
      </c>
      <c r="F54" s="1" t="s">
        <v>18</v>
      </c>
      <c r="G54" s="3">
        <v>44537</v>
      </c>
      <c r="H54" s="3">
        <v>44553</v>
      </c>
      <c r="I54" s="3">
        <v>45099</v>
      </c>
      <c r="J54" s="2">
        <v>12</v>
      </c>
      <c r="K54" s="4" t="s">
        <v>0</v>
      </c>
      <c r="L54" s="1" t="s">
        <v>77</v>
      </c>
      <c r="M54" s="1" t="s">
        <v>20</v>
      </c>
      <c r="N54" s="5">
        <v>14</v>
      </c>
      <c r="O54" s="1" t="s">
        <v>61</v>
      </c>
      <c r="P54" s="5">
        <v>32</v>
      </c>
    </row>
    <row r="55" spans="3:16" x14ac:dyDescent="0.25">
      <c r="C55" s="2">
        <v>94460</v>
      </c>
      <c r="D55" s="1" t="s">
        <v>24</v>
      </c>
      <c r="E55" s="1" t="s">
        <v>78</v>
      </c>
      <c r="F55" s="1" t="s">
        <v>79</v>
      </c>
      <c r="G55" s="3">
        <v>44467</v>
      </c>
      <c r="H55" s="3">
        <v>44562</v>
      </c>
      <c r="I55" s="3">
        <v>46022</v>
      </c>
      <c r="J55" s="2">
        <v>36</v>
      </c>
      <c r="K55" s="4" t="s">
        <v>0</v>
      </c>
      <c r="L55" s="1" t="s">
        <v>80</v>
      </c>
      <c r="M55" s="1" t="s">
        <v>20</v>
      </c>
      <c r="N55" s="5">
        <v>14.05</v>
      </c>
      <c r="O55" s="1" t="s">
        <v>61</v>
      </c>
      <c r="P55" s="5">
        <v>14.95</v>
      </c>
    </row>
    <row r="56" spans="3:16" x14ac:dyDescent="0.25">
      <c r="C56" s="2">
        <v>94460</v>
      </c>
      <c r="D56" s="1" t="s">
        <v>24</v>
      </c>
      <c r="E56" s="1" t="s">
        <v>78</v>
      </c>
      <c r="F56" s="1" t="s">
        <v>79</v>
      </c>
      <c r="G56" s="3">
        <v>44467</v>
      </c>
      <c r="H56" s="3">
        <v>44562</v>
      </c>
      <c r="I56" s="3">
        <v>46022</v>
      </c>
      <c r="J56" s="2">
        <v>36</v>
      </c>
      <c r="K56" s="4">
        <v>1721</v>
      </c>
      <c r="L56" s="1" t="s">
        <v>80</v>
      </c>
      <c r="M56" s="1" t="s">
        <v>20</v>
      </c>
      <c r="N56" s="5">
        <v>14.05</v>
      </c>
      <c r="O56" s="1" t="s">
        <v>23</v>
      </c>
      <c r="P56" s="5">
        <v>17.399999999999999</v>
      </c>
    </row>
    <row r="57" spans="3:16" x14ac:dyDescent="0.25">
      <c r="C57" s="2">
        <v>94460</v>
      </c>
      <c r="D57" s="1" t="s">
        <v>24</v>
      </c>
      <c r="E57" s="1" t="s">
        <v>78</v>
      </c>
      <c r="F57" s="1" t="s">
        <v>79</v>
      </c>
      <c r="G57" s="3">
        <v>44467</v>
      </c>
      <c r="H57" s="3">
        <v>44562</v>
      </c>
      <c r="I57" s="3">
        <v>46022</v>
      </c>
      <c r="J57" s="2">
        <v>36</v>
      </c>
      <c r="K57" s="4" t="s">
        <v>0</v>
      </c>
      <c r="L57" s="1" t="s">
        <v>80</v>
      </c>
      <c r="M57" s="1" t="s">
        <v>20</v>
      </c>
      <c r="N57" s="5">
        <v>14.05</v>
      </c>
      <c r="O57" s="1" t="s">
        <v>21</v>
      </c>
      <c r="P57" s="5">
        <v>23.59</v>
      </c>
    </row>
    <row r="58" spans="3:16" x14ac:dyDescent="0.25">
      <c r="C58" s="2">
        <v>98501</v>
      </c>
      <c r="D58" s="1" t="s">
        <v>24</v>
      </c>
      <c r="E58" s="1" t="s">
        <v>35</v>
      </c>
      <c r="F58" s="1" t="s">
        <v>18</v>
      </c>
      <c r="G58" s="3">
        <v>44578</v>
      </c>
      <c r="H58" s="3">
        <v>44578</v>
      </c>
      <c r="I58" s="3">
        <v>46053</v>
      </c>
      <c r="J58" s="2">
        <v>24</v>
      </c>
      <c r="K58" s="4">
        <v>4320</v>
      </c>
      <c r="L58" s="1" t="s">
        <v>64</v>
      </c>
      <c r="M58" s="1" t="s">
        <v>20</v>
      </c>
      <c r="N58" s="5">
        <v>14.005089999999999</v>
      </c>
      <c r="O58" s="1" t="s">
        <v>61</v>
      </c>
      <c r="P58" s="5">
        <v>14</v>
      </c>
    </row>
    <row r="59" spans="3:16" x14ac:dyDescent="0.25">
      <c r="C59" s="1"/>
      <c r="G59" s="1"/>
      <c r="H59" s="1"/>
      <c r="I59" s="1"/>
      <c r="J59" s="1"/>
      <c r="K59" s="4" t="str">
        <f>CONCATENATE("Totale: ", TEXT(SUBTOTAL(9, K4:K58), "###.###.###"), "")</f>
        <v>Totale: 77593..</v>
      </c>
      <c r="N59" s="1"/>
      <c r="P59" s="1"/>
    </row>
  </sheetData>
  <pageMargins left="0.7" right="0.7" top="0.75" bottom="0.75" header="0.3" footer="0.3"/>
  <pageSetup fitToWidth="0" fitToHeight="0"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2C3E0E3B7A7442B121C4E14381CFA5" ma:contentTypeVersion="8" ma:contentTypeDescription="Create a new document." ma:contentTypeScope="" ma:versionID="5d71f4a76d7cecaf59d5278a1af5a160">
  <xsd:schema xmlns:xsd="http://www.w3.org/2001/XMLSchema" xmlns:xs="http://www.w3.org/2001/XMLSchema" xmlns:p="http://schemas.microsoft.com/office/2006/metadata/properties" xmlns:ns2="be682aae-6703-423e-8b75-e17b764110f8" xmlns:ns3="9230a165-ce78-456a-a656-eebac4847c5f" targetNamespace="http://schemas.microsoft.com/office/2006/metadata/properties" ma:root="true" ma:fieldsID="9f85b095a210eaaa6f6c8bfbfbb73b6e" ns2:_="" ns3:_="">
    <xsd:import namespace="be682aae-6703-423e-8b75-e17b764110f8"/>
    <xsd:import namespace="9230a165-ce78-456a-a656-eebac4847c5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682aae-6703-423e-8b75-e17b764110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b6dba-d5cd-4fe5-9874-52817b7d7ba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30a165-ce78-456a-a656-eebac4847c5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873173f-16be-4f70-874b-8c5307c57dfd}" ma:internalName="TaxCatchAll" ma:showField="CatchAllData" ma:web="9230a165-ce78-456a-a656-eebac4847c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e682aae-6703-423e-8b75-e17b764110f8">
      <Terms xmlns="http://schemas.microsoft.com/office/infopath/2007/PartnerControls"/>
    </lcf76f155ced4ddcb4097134ff3c332f>
    <TaxCatchAll xmlns="9230a165-ce78-456a-a656-eebac4847c5f" xsi:nil="true"/>
  </documentManagement>
</p:properties>
</file>

<file path=customXml/itemProps1.xml><?xml version="1.0" encoding="utf-8"?>
<ds:datastoreItem xmlns:ds="http://schemas.openxmlformats.org/officeDocument/2006/customXml" ds:itemID="{8512CBA1-8079-45F1-889C-7A7A7FC27409}"/>
</file>

<file path=customXml/itemProps2.xml><?xml version="1.0" encoding="utf-8"?>
<ds:datastoreItem xmlns:ds="http://schemas.openxmlformats.org/officeDocument/2006/customXml" ds:itemID="{0A15BA3E-2248-401A-A8EA-455C7DB60D77}"/>
</file>

<file path=customXml/itemProps3.xml><?xml version="1.0" encoding="utf-8"?>
<ds:datastoreItem xmlns:ds="http://schemas.openxmlformats.org/officeDocument/2006/customXml" ds:itemID="{57F5C3D7-AE36-4A9D-881D-239280B7624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Model Data</vt:lpstr>
      <vt:lpstr>Pivot</vt:lpstr>
      <vt:lpstr>Tender Details</vt:lpstr>
      <vt:lpstr>Annual Qty</vt:lpstr>
      <vt:lpstr>Sheet1</vt:lpstr>
      <vt:lpstr>Raw Data</vt:lpstr>
    </vt:vector>
  </TitlesOfParts>
  <Company>Dr. Reddy's LAB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Sethuraman Arunachalam</dc:creator>
  <cp:lastModifiedBy>Sethuraman Arunachalam</cp:lastModifiedBy>
  <dcterms:created xsi:type="dcterms:W3CDTF">2022-02-10T11:01:36Z</dcterms:created>
  <dcterms:modified xsi:type="dcterms:W3CDTF">2022-02-23T14:01:58Z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0x010100E62C3E0E3B7A7442B121C4E14381CFA5</vt:lpwstr>
  </property>
</Properties>
</file>