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Institutional Business\Predictive Tender Pricing\Product-wise data\"/>
    </mc:Choice>
  </mc:AlternateContent>
  <xr:revisionPtr revIDLastSave="0" documentId="13_ncr:1_{67CFF6B9-619B-4FDF-ACF2-642128BDACA7}" xr6:coauthVersionLast="47" xr6:coauthVersionMax="47" xr10:uidLastSave="{00000000-0000-0000-0000-000000000000}"/>
  <bookViews>
    <workbookView xWindow="-120" yWindow="-120" windowWidth="29040" windowHeight="15840" firstSheet="1" activeTab="1" xr2:uid="{7BB93CCB-4152-43B2-9238-6CCF0AEDC88A}"/>
  </bookViews>
  <sheets>
    <sheet name="Notes" sheetId="3" state="hidden" r:id="rId1"/>
    <sheet name="Model Data" sheetId="7" r:id="rId2"/>
    <sheet name="Pivot" sheetId="6" r:id="rId3"/>
    <sheet name="Tender Details" sheetId="2" r:id="rId4"/>
    <sheet name="Annual Qty" sheetId="4" r:id="rId5"/>
    <sheet name="Raw Data" sheetId="1" r:id="rId6"/>
    <sheet name="Sheet1" sheetId="8" r:id="rId7"/>
  </sheets>
  <definedNames>
    <definedName name="_xlnm._FilterDatabase" localSheetId="1" hidden="1">'Model Data'!$A$3:$AI$32</definedName>
    <definedName name="_xlnm._FilterDatabase" localSheetId="5" hidden="1">'Raw Data'!$A$2:$O$127</definedName>
    <definedName name="_xlnm._FilterDatabase" localSheetId="3" hidden="1">'Tender Details'!$A$3:$Q$65</definedName>
  </definedNames>
  <calcPr calcId="191029"/>
  <pivotCaches>
    <pivotCache cacheId="8"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5" i="7" l="1"/>
  <c r="AH6" i="7"/>
  <c r="AH7" i="7"/>
  <c r="AH8" i="7"/>
  <c r="AH9" i="7"/>
  <c r="AH10" i="7"/>
  <c r="AH11" i="7"/>
  <c r="AH12" i="7"/>
  <c r="AH13" i="7"/>
  <c r="AH14" i="7"/>
  <c r="AH15" i="7"/>
  <c r="AH16" i="7"/>
  <c r="AH17" i="7"/>
  <c r="AH18" i="7"/>
  <c r="AH19" i="7"/>
  <c r="AH20" i="7"/>
  <c r="AH21" i="7"/>
  <c r="AH22" i="7"/>
  <c r="AH23" i="7"/>
  <c r="AH24" i="7"/>
  <c r="AH25" i="7"/>
  <c r="AH26" i="7"/>
  <c r="AH27" i="7"/>
  <c r="AH28" i="7"/>
  <c r="AH29" i="7"/>
  <c r="AH30" i="7"/>
  <c r="AH31" i="7"/>
  <c r="AH32" i="7"/>
  <c r="AH4" i="7"/>
  <c r="L10" i="8"/>
  <c r="AC11" i="7"/>
  <c r="U11" i="7"/>
  <c r="AC20" i="7"/>
  <c r="AC24" i="7"/>
  <c r="U5" i="7"/>
  <c r="U6" i="7" s="1"/>
  <c r="U7" i="7" s="1"/>
  <c r="U8" i="7" s="1"/>
  <c r="U9" i="7" s="1"/>
  <c r="U10" i="7" s="1"/>
  <c r="U12" i="7" l="1"/>
  <c r="U13" i="7" s="1"/>
  <c r="U14" i="7" s="1"/>
  <c r="U15" i="7" s="1"/>
  <c r="U16" i="7" s="1"/>
  <c r="U17" i="7" s="1"/>
  <c r="U18" i="7" s="1"/>
  <c r="U19" i="7" s="1"/>
  <c r="U20" i="7" s="1"/>
  <c r="U21" i="7"/>
  <c r="U22" i="7" s="1"/>
  <c r="U23" i="7" s="1"/>
  <c r="U24" i="7" s="1"/>
  <c r="U25" i="7" s="1"/>
  <c r="U26" i="7" s="1"/>
  <c r="U27" i="7" s="1"/>
  <c r="U28" i="7" s="1"/>
  <c r="U29" i="7" s="1"/>
  <c r="U30" i="7" s="1"/>
  <c r="U31" i="7" s="1"/>
  <c r="U32" i="7" s="1"/>
  <c r="X6" i="7"/>
  <c r="X7" i="7"/>
  <c r="X8" i="7"/>
  <c r="X9" i="7"/>
  <c r="X10" i="7"/>
  <c r="X11" i="7"/>
  <c r="X12" i="7"/>
  <c r="X13" i="7"/>
  <c r="X14" i="7"/>
  <c r="X15" i="7"/>
  <c r="X16" i="7"/>
  <c r="X17" i="7"/>
  <c r="X18" i="7"/>
  <c r="X19" i="7"/>
  <c r="X20" i="7"/>
  <c r="X21" i="7"/>
  <c r="X22" i="7"/>
  <c r="X23" i="7"/>
  <c r="X24" i="7"/>
  <c r="X25" i="7"/>
  <c r="X26" i="7"/>
  <c r="X27" i="7"/>
  <c r="X28" i="7"/>
  <c r="X29" i="7"/>
  <c r="X30" i="7"/>
  <c r="X31" i="7"/>
  <c r="X32" i="7"/>
  <c r="X5" i="7"/>
  <c r="Z5" i="7"/>
  <c r="AB5" i="7" s="1"/>
  <c r="Z6" i="7"/>
  <c r="AB6" i="7" s="1"/>
  <c r="Z7" i="7"/>
  <c r="AB7" i="7" s="1"/>
  <c r="Z8" i="7"/>
  <c r="AB8" i="7" s="1"/>
  <c r="Z9" i="7"/>
  <c r="AB9" i="7" s="1"/>
  <c r="Z10" i="7"/>
  <c r="AB10" i="7" s="1"/>
  <c r="Z11" i="7"/>
  <c r="AB11" i="7" s="1"/>
  <c r="Z12" i="7"/>
  <c r="AB12" i="7" s="1"/>
  <c r="Z13" i="7"/>
  <c r="AB13" i="7" s="1"/>
  <c r="Z14" i="7"/>
  <c r="AB14" i="7"/>
  <c r="Z15" i="7"/>
  <c r="AB15" i="7" s="1"/>
  <c r="Z16" i="7"/>
  <c r="AB16" i="7" s="1"/>
  <c r="Z17" i="7"/>
  <c r="AB17" i="7" s="1"/>
  <c r="Z18" i="7"/>
  <c r="AB18" i="7" s="1"/>
  <c r="Z19" i="7"/>
  <c r="AB19" i="7" s="1"/>
  <c r="Z20" i="7"/>
  <c r="AB20" i="7" s="1"/>
  <c r="Z21" i="7"/>
  <c r="AB21" i="7" s="1"/>
  <c r="Z22" i="7"/>
  <c r="AB22" i="7" s="1"/>
  <c r="Z23" i="7"/>
  <c r="AB23" i="7" s="1"/>
  <c r="Z24" i="7"/>
  <c r="AB24" i="7" s="1"/>
  <c r="Z25" i="7"/>
  <c r="AB25" i="7" s="1"/>
  <c r="Z26" i="7"/>
  <c r="AB26" i="7"/>
  <c r="Z27" i="7"/>
  <c r="AB27" i="7" s="1"/>
  <c r="Z28" i="7"/>
  <c r="AB28" i="7" s="1"/>
  <c r="Z29" i="7"/>
  <c r="AB29" i="7" s="1"/>
  <c r="Z30" i="7"/>
  <c r="AB30" i="7" s="1"/>
  <c r="Z31" i="7"/>
  <c r="AB31" i="7" s="1"/>
  <c r="Z32" i="7"/>
  <c r="AB32" i="7" s="1"/>
  <c r="AE5" i="7"/>
  <c r="AF5" i="7"/>
  <c r="AE6" i="7"/>
  <c r="AF6" i="7"/>
  <c r="AE7" i="7"/>
  <c r="AF7" i="7"/>
  <c r="AE8" i="7"/>
  <c r="AF8" i="7"/>
  <c r="AE9" i="7"/>
  <c r="AF9" i="7"/>
  <c r="AE10" i="7"/>
  <c r="AF10" i="7"/>
  <c r="AE11" i="7"/>
  <c r="AF11" i="7"/>
  <c r="AE12" i="7"/>
  <c r="AF12" i="7"/>
  <c r="AE13" i="7"/>
  <c r="AF13" i="7"/>
  <c r="AE14" i="7"/>
  <c r="AF14" i="7"/>
  <c r="AE15" i="7"/>
  <c r="AF15" i="7"/>
  <c r="AE16" i="7"/>
  <c r="AF16" i="7"/>
  <c r="AE17" i="7"/>
  <c r="AF17" i="7"/>
  <c r="AE18" i="7"/>
  <c r="AF18" i="7"/>
  <c r="AE19" i="7"/>
  <c r="AF19" i="7"/>
  <c r="AE20" i="7"/>
  <c r="AF20" i="7"/>
  <c r="AE21" i="7"/>
  <c r="AF21" i="7"/>
  <c r="AE22" i="7"/>
  <c r="AF22" i="7"/>
  <c r="AE23" i="7"/>
  <c r="AF23" i="7"/>
  <c r="AE24" i="7"/>
  <c r="AF24" i="7"/>
  <c r="AE25" i="7"/>
  <c r="AF25" i="7"/>
  <c r="AE26" i="7"/>
  <c r="AF26" i="7"/>
  <c r="AE27" i="7"/>
  <c r="AF27" i="7"/>
  <c r="AE28" i="7"/>
  <c r="AF28" i="7"/>
  <c r="AE29" i="7"/>
  <c r="AF29" i="7"/>
  <c r="AE30" i="7"/>
  <c r="AF30" i="7"/>
  <c r="AE31" i="7"/>
  <c r="AF31" i="7"/>
  <c r="AE32" i="7"/>
  <c r="AF32" i="7"/>
  <c r="AF4" i="7"/>
  <c r="AE4" i="7"/>
  <c r="AC7" i="7"/>
  <c r="AC8" i="7"/>
  <c r="AC9" i="7"/>
  <c r="AC10" i="7"/>
  <c r="AD11" i="7"/>
  <c r="AC12" i="7"/>
  <c r="AD12" i="7" s="1"/>
  <c r="AC13" i="7"/>
  <c r="AC14" i="7"/>
  <c r="AC15" i="7"/>
  <c r="AC16" i="7"/>
  <c r="AC17" i="7"/>
  <c r="AC18" i="7"/>
  <c r="AC19" i="7"/>
  <c r="AC21" i="7"/>
  <c r="AC22" i="7"/>
  <c r="AC23" i="7"/>
  <c r="AC25" i="7"/>
  <c r="AD25" i="7" s="1"/>
  <c r="AC26" i="7"/>
  <c r="AC27" i="7"/>
  <c r="AC28" i="7"/>
  <c r="AC29" i="7"/>
  <c r="AC30" i="7"/>
  <c r="AC31" i="7"/>
  <c r="AD31" i="7" s="1"/>
  <c r="AC32" i="7"/>
  <c r="AC6" i="7"/>
  <c r="AC5" i="7"/>
  <c r="AC4" i="7"/>
  <c r="Z4" i="7"/>
  <c r="AB4" i="7" s="1"/>
  <c r="N7" i="7"/>
  <c r="V7" i="7" s="1"/>
  <c r="Y7" i="7" s="1"/>
  <c r="N6" i="7"/>
  <c r="V6" i="7" s="1"/>
  <c r="Y6" i="7" s="1"/>
  <c r="N4" i="7"/>
  <c r="V4" i="7" s="1"/>
  <c r="Y4" i="7" s="1"/>
  <c r="Q13" i="7"/>
  <c r="V13" i="7" s="1"/>
  <c r="Q9" i="7"/>
  <c r="V9" i="7" s="1"/>
  <c r="Y9" i="7" s="1"/>
  <c r="AA9" i="7" s="1"/>
  <c r="T30" i="7"/>
  <c r="V30" i="7" s="1"/>
  <c r="Y30" i="7" s="1"/>
  <c r="T28" i="7"/>
  <c r="V28" i="7" s="1"/>
  <c r="Y28" i="7" s="1"/>
  <c r="T29" i="7"/>
  <c r="V29" i="7" s="1"/>
  <c r="Y29" i="7" s="1"/>
  <c r="AA29" i="7" s="1"/>
  <c r="T26" i="7"/>
  <c r="V26" i="7" s="1"/>
  <c r="Y26" i="7" s="1"/>
  <c r="AA26" i="7" s="1"/>
  <c r="P20" i="7"/>
  <c r="V20" i="7" s="1"/>
  <c r="Y20" i="7" s="1"/>
  <c r="P12" i="7"/>
  <c r="V12" i="7" s="1"/>
  <c r="Y12" i="7" s="1"/>
  <c r="AA12" i="7" s="1"/>
  <c r="P11" i="7"/>
  <c r="V11" i="7" s="1"/>
  <c r="Y11" i="7" s="1"/>
  <c r="P10" i="7"/>
  <c r="V10" i="7" s="1"/>
  <c r="Y10" i="7" s="1"/>
  <c r="R19" i="7"/>
  <c r="V19" i="7" s="1"/>
  <c r="Y19" i="7" s="1"/>
  <c r="R16" i="7"/>
  <c r="V16" i="7" s="1"/>
  <c r="Y16" i="7" s="1"/>
  <c r="O32" i="7"/>
  <c r="V32" i="7" s="1"/>
  <c r="Y32" i="7" s="1"/>
  <c r="O31" i="7"/>
  <c r="V31" i="7" s="1"/>
  <c r="Y31" i="7" s="1"/>
  <c r="O27" i="7"/>
  <c r="V27" i="7" s="1"/>
  <c r="Y27" i="7" s="1"/>
  <c r="AA27" i="7" s="1"/>
  <c r="O25" i="7"/>
  <c r="V25" i="7" s="1"/>
  <c r="O24" i="7"/>
  <c r="V24" i="7" s="1"/>
  <c r="Y24" i="7" s="1"/>
  <c r="O23" i="7"/>
  <c r="V23" i="7" s="1"/>
  <c r="Y23" i="7" s="1"/>
  <c r="O22" i="7"/>
  <c r="V22" i="7" s="1"/>
  <c r="Y22" i="7" s="1"/>
  <c r="O21" i="7"/>
  <c r="V21" i="7" s="1"/>
  <c r="Y21" i="7" s="1"/>
  <c r="O18" i="7"/>
  <c r="V18" i="7" s="1"/>
  <c r="Y18" i="7" s="1"/>
  <c r="O17" i="7"/>
  <c r="V17" i="7" s="1"/>
  <c r="Y17" i="7" s="1"/>
  <c r="O15" i="7"/>
  <c r="V15" i="7" s="1"/>
  <c r="Y15" i="7" s="1"/>
  <c r="O14" i="7"/>
  <c r="V14" i="7" s="1"/>
  <c r="Y14" i="7" s="1"/>
  <c r="O8" i="7"/>
  <c r="V8" i="7" s="1"/>
  <c r="Y8" i="7" s="1"/>
  <c r="O5" i="7"/>
  <c r="V5" i="7" s="1"/>
  <c r="Y5" i="7" s="1"/>
  <c r="AA5" i="7" s="1"/>
  <c r="K1" i="2"/>
  <c r="J127" i="1"/>
  <c r="J68" i="1"/>
  <c r="J59" i="1"/>
  <c r="J128" i="1" s="1"/>
  <c r="AA30" i="7" l="1"/>
  <c r="AD30" i="7"/>
  <c r="AD23" i="7"/>
  <c r="AD22" i="7"/>
  <c r="AA23" i="7"/>
  <c r="AD5" i="7"/>
  <c r="AD7" i="7"/>
  <c r="AD17" i="7"/>
  <c r="AD29" i="7"/>
  <c r="AD18" i="7"/>
  <c r="AD28" i="7"/>
  <c r="AD24" i="7"/>
  <c r="AD10" i="7"/>
  <c r="AD6" i="7"/>
  <c r="AD9" i="7"/>
  <c r="AA25" i="7"/>
  <c r="AD16" i="7"/>
  <c r="AA16" i="7"/>
  <c r="AA4" i="7"/>
  <c r="AD15" i="7"/>
  <c r="AA15" i="7"/>
  <c r="AA19" i="7"/>
  <c r="AA6" i="7"/>
  <c r="AD14" i="7"/>
  <c r="AA10" i="7"/>
  <c r="AD21" i="7"/>
  <c r="AA31" i="7"/>
  <c r="AA13" i="7"/>
  <c r="AD32" i="7"/>
  <c r="AD19" i="7"/>
  <c r="AD8" i="7"/>
  <c r="AD27" i="7"/>
  <c r="AA22" i="7"/>
  <c r="AD26" i="7"/>
  <c r="AD13" i="7"/>
  <c r="AD4" i="7"/>
  <c r="AD20" i="7"/>
  <c r="AA8" i="7"/>
  <c r="AA17" i="7"/>
  <c r="AA11" i="7"/>
  <c r="AA14" i="7"/>
  <c r="AA18" i="7"/>
  <c r="AA32" i="7"/>
  <c r="AA28" i="7"/>
  <c r="AA7" i="7"/>
  <c r="AA21" i="7"/>
  <c r="AA24" i="7"/>
  <c r="AA2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Sethuraman Arunachalam</author>
  </authors>
  <commentList>
    <comment ref="W3" authorId="0" shapeId="0" xr:uid="{3DB723F8-49E7-4475-ADC4-7BC3E870B798}">
      <text>
        <r>
          <rPr>
            <sz val="9"/>
            <color indexed="81"/>
            <rFont val="Tahoma"/>
            <family val="2"/>
          </rPr>
          <t>To be counted based on number of players prior to this tender</t>
        </r>
      </text>
    </comment>
    <comment ref="Y3" authorId="0" shapeId="0" xr:uid="{03A7FEA5-57BA-44FB-A320-941AB17195DF}">
      <text>
        <r>
          <rPr>
            <sz val="9"/>
            <color indexed="81"/>
            <rFont val="Tahoma"/>
            <family val="2"/>
          </rPr>
          <t>Add DRL price if DRL is the only participant</t>
        </r>
      </text>
    </comment>
    <comment ref="AI3" authorId="0" shapeId="0" xr:uid="{49D9C490-0B46-4591-92A3-CBCA7F36CDF6}">
      <text>
        <r>
          <rPr>
            <b/>
            <sz val="9"/>
            <color indexed="81"/>
            <rFont val="Tahoma"/>
            <family val="2"/>
          </rPr>
          <t>Sethuraman Arunachalam:</t>
        </r>
        <r>
          <rPr>
            <sz val="9"/>
            <color indexed="81"/>
            <rFont val="Tahoma"/>
            <family val="2"/>
          </rPr>
          <t xml:space="preserve">
Only DRL or Only Innovator participated Tenders to flagged</t>
        </r>
      </text>
    </comment>
  </commentList>
</comments>
</file>

<file path=xl/sharedStrings.xml><?xml version="1.0" encoding="utf-8"?>
<sst xmlns="http://schemas.openxmlformats.org/spreadsheetml/2006/main" count="1915" uniqueCount="181">
  <si>
    <t/>
  </si>
  <si>
    <t>ID pratica</t>
  </si>
  <si>
    <t>Ambito</t>
  </si>
  <si>
    <t>Cliente</t>
  </si>
  <si>
    <t>Reg.</t>
  </si>
  <si>
    <t>Data rif.</t>
  </si>
  <si>
    <t>Data IF</t>
  </si>
  <si>
    <t>Data FF (con proroga)</t>
  </si>
  <si>
    <t>Durata mesi</t>
  </si>
  <si>
    <t>Q. Annua</t>
  </si>
  <si>
    <t>Partecipanti</t>
  </si>
  <si>
    <t>Ditta agg.</t>
  </si>
  <si>
    <t>Pr.Agg</t>
  </si>
  <si>
    <t>Ditta conc.</t>
  </si>
  <si>
    <t>Pr.Conc.</t>
  </si>
  <si>
    <t>Confezione: bendamustina (cloridrato) ev fiale/flebo 100MG  (55)</t>
  </si>
  <si>
    <t>Locale</t>
  </si>
  <si>
    <t>A.O. OSPEDALI RIUNITI DI FOGGIA</t>
  </si>
  <si>
    <t>Puglia</t>
  </si>
  <si>
    <t>Accord Healthcare Italia S.r.l.,Medac Pharma S.r.l.,Mundipharma S.r.l.,EG S.p.A.</t>
  </si>
  <si>
    <t>Accord Healthcare Italia S.r.l.</t>
  </si>
  <si>
    <t>Medac Pharma S.r.l.</t>
  </si>
  <si>
    <t>Mundipharma S.r.l.</t>
  </si>
  <si>
    <t>EG S.p.A.</t>
  </si>
  <si>
    <t>Regionale</t>
  </si>
  <si>
    <t>REGIONE SICILIANA - ASSESSORATO DELLA SALUTE</t>
  </si>
  <si>
    <t>Sicilia</t>
  </si>
  <si>
    <t>Medac Pharma S.r.l.,Mundipharma S.r.l.,EG S.p.A.,Accord Healthcare Italia S.r.l.,Dr Reddys S.r.l.</t>
  </si>
  <si>
    <t>Dr Reddys S.r.l.</t>
  </si>
  <si>
    <t>REGIONE CALABRIA - Autorità Regionale Stazione Unica Appaltante (SUA)</t>
  </si>
  <si>
    <t>Calabria</t>
  </si>
  <si>
    <t>Accord Healthcare Italia S.r.l.,EG S.p.A.,Medac Pharma S.r.l.,Mundipharma S.r.l.</t>
  </si>
  <si>
    <t>REGIONE VENETO - NON USARE VEDI AZIENDA ZERO</t>
  </si>
  <si>
    <t>Veneto</t>
  </si>
  <si>
    <t>Dr Reddys S.r.l.,Accord Healthcare Italia S.r.l.,EG S.p.A.,Medac Pharma S.r.l.,Mundipharma S.r.l.</t>
  </si>
  <si>
    <t>INNOVAPUGLIA SPA</t>
  </si>
  <si>
    <t>ARCA S.p.A.- Azienda Regionale Centrale Acquisti - CHIUSO VEDI ARIA SPA</t>
  </si>
  <si>
    <t>Lombardia</t>
  </si>
  <si>
    <t>Accord Healthcare Italia S.r.l.,Dr Reddys S.r.l.,EG S.p.A.</t>
  </si>
  <si>
    <t>INTERCENT-ER</t>
  </si>
  <si>
    <t>Emilia Romagna</t>
  </si>
  <si>
    <t>Mundipharma S.r.l.,</t>
  </si>
  <si>
    <t>Multi regione</t>
  </si>
  <si>
    <t>REGIONE LAZIO</t>
  </si>
  <si>
    <t>Lazio</t>
  </si>
  <si>
    <t>Accord Healthcare Italia S.r.l.,EG S.p.A.,Fresenius Kabi Italia Srl S.r.l.,Medac Pharma S.r.l.,Mundipharma S.r.l.</t>
  </si>
  <si>
    <t>Fresenius Kabi Italia Srl S.r.l.</t>
  </si>
  <si>
    <t>Società di Committenza Regione Piemonte SpA - SCR Piemonte SpA</t>
  </si>
  <si>
    <t>Piemonte</t>
  </si>
  <si>
    <t>Accord Healthcare Italia S.r.l.,Fresenius Kabi Italia Srl S.r.l.,Mundipharma S.r.l.</t>
  </si>
  <si>
    <t>Regionale/Locale</t>
  </si>
  <si>
    <t>A.LI.SA. AZIENDA LIGURE SANITARIA DELLA REGIONE LIGURIA</t>
  </si>
  <si>
    <t>Liguria</t>
  </si>
  <si>
    <t>Accord Healthcare Italia S.r.l.,Dr Reddys S.r.l.,EG S.p.A.,Fresenius Kabi Italia Srl S.r.l.,Mundipharma S.r.l.</t>
  </si>
  <si>
    <t>STAZIONE UNICA APPALTANTE DELLA REGIONE BASILICATA (SUA-RB)</t>
  </si>
  <si>
    <t>Basilicata</t>
  </si>
  <si>
    <t>EG S.p.A.,Accord Healthcare Italia S.r.l.,Dr Reddys S.r.l.,Fresenius Kabi Italia Srl S.r.l.,Medac Pharma S.r.l.,Mundipharma S.r.l.</t>
  </si>
  <si>
    <t>REGIONE SARDEGNA</t>
  </si>
  <si>
    <t>Sardegna</t>
  </si>
  <si>
    <t>Accord Healthcare Italia S.r.l.,EG S.p.A.,Fresenius Kabi Italia Srl S.r.l.,Mundipharma S.r.l.</t>
  </si>
  <si>
    <t>Hikma Italia S.p.A.,Accord Healthcare Italia S.r.l.</t>
  </si>
  <si>
    <t>Hikma Italia S.p.A.</t>
  </si>
  <si>
    <t>ESTAR - Ente di Supporto Tecnico Amministrativo Regionale</t>
  </si>
  <si>
    <t>Toscana</t>
  </si>
  <si>
    <t>Accord Healthcare Italia S.r.l.,Hikma Italia S.p.A.</t>
  </si>
  <si>
    <t>SO.RE.SA. SpA</t>
  </si>
  <si>
    <t>Campania</t>
  </si>
  <si>
    <t>Hikma Italia S.p.A.,</t>
  </si>
  <si>
    <t>ARCS AZIENDA REGIONALE DI COORDINAMENTO PER LA SALUTE</t>
  </si>
  <si>
    <t>Friuli Venezia Giulia</t>
  </si>
  <si>
    <t>Hikma Italia S.p.A.,Accord Healthcare Italia S.r.l.,EG S.p.A.</t>
  </si>
  <si>
    <t>UMBRIA SALUTE E SERVIZI S.C.A.R.L.</t>
  </si>
  <si>
    <t>Umbria</t>
  </si>
  <si>
    <t>Hikma Italia S.p.A.,Accord Healthcare Italia S.r.l.,EG S.p.A.,Fresenius Kabi Italia Srl S.r.l.</t>
  </si>
  <si>
    <t xml:space="preserve">ARIA s.p.a. - Azienda Regionale per l’Innovazione e gli Acquisti </t>
  </si>
  <si>
    <t>Accord Healthcare Italia S.r.l.,EG S.p.A.,Fresenius Kabi Italia Srl S.r.l.,Hikma Italia S.p.A.</t>
  </si>
  <si>
    <t>A.O. POLICL.CONSORZIALE</t>
  </si>
  <si>
    <t>Accord Healthcare Italia S.r.l.,Fresenius Kabi Italia Srl S.r.l.,Hikma Italia S.p.A.</t>
  </si>
  <si>
    <t>ASUR MARCHE</t>
  </si>
  <si>
    <t>Marche</t>
  </si>
  <si>
    <t>Accord Healthcare Italia S.r.l.,EG S.p.A.,Hikma Italia S.p.A.,Medac Pharma S.r.l.</t>
  </si>
  <si>
    <t>Confezione: bendamustina (cloridrato) ev fiale/flebo 180MG  (7)</t>
  </si>
  <si>
    <t>Dr Reddys S.r.l.,</t>
  </si>
  <si>
    <t>I.O.V. - Istituto Oncologico Veneto - I.R.C.C.S.</t>
  </si>
  <si>
    <t>ASST DEI SETTE LAGHI</t>
  </si>
  <si>
    <t>AZIENDA ZERO - REGIONE DEL VENETO</t>
  </si>
  <si>
    <t>Dr Reddys S.r.l.,EG S.p.A.</t>
  </si>
  <si>
    <t>Confezione: bendamustina (cloridrato) ev fiale/flebo 25MG  (57)</t>
  </si>
  <si>
    <t>Stazione Unica Appaltante Regione Marche SUAM</t>
  </si>
  <si>
    <t>Accord Healthcare Italia S.r.l.,Dr Reddys S.r.l.,EG S.p.A.,Medac Pharma S.r.l.,Mundipharma S.r.l.</t>
  </si>
  <si>
    <t>Dr Reddys S.r.l.,Accord Healthcare Italia S.r.l.</t>
  </si>
  <si>
    <t>Accord Healthcare Italia S.r.l.,Mundipharma S.r.l.,EG S.p.A.,Fresenius Kabi Italia Srl S.r.l.,Medac Pharma S.r.l.</t>
  </si>
  <si>
    <t>Aric Agenzia Regionale di Informatica e Committenza</t>
  </si>
  <si>
    <t>Abruzzo</t>
  </si>
  <si>
    <t>Product Name</t>
  </si>
  <si>
    <t>Form</t>
  </si>
  <si>
    <t>Tender Type 
(Regional/Local)</t>
  </si>
  <si>
    <t>Client</t>
  </si>
  <si>
    <t>Region</t>
  </si>
  <si>
    <t>Tender Submission date</t>
  </si>
  <si>
    <t>Tender Start Date</t>
  </si>
  <si>
    <t>Tender End Date (Incl Extension)</t>
  </si>
  <si>
    <t>Tender Duration</t>
  </si>
  <si>
    <t>Annual Qty</t>
  </si>
  <si>
    <t>Participants</t>
  </si>
  <si>
    <t>Winner</t>
  </si>
  <si>
    <t>Winning price</t>
  </si>
  <si>
    <t>Loser Companies</t>
  </si>
  <si>
    <t>Loser prices</t>
  </si>
  <si>
    <t>Remarks</t>
  </si>
  <si>
    <t>Bendamustine Inj 25mg</t>
  </si>
  <si>
    <t>Inj</t>
  </si>
  <si>
    <t>Tender data not available prior to entry of Generics</t>
  </si>
  <si>
    <t>ENTE GESTIONE ACCENTRATA SERVIZI - CHIUSO VEDI ARCS AZIENDA REGIONALE DI COORDINAMENTO PER LA SALUTE</t>
  </si>
  <si>
    <t>ASL LATINA</t>
  </si>
  <si>
    <t>Unione acquisto</t>
  </si>
  <si>
    <t>ASSL OLBIA</t>
  </si>
  <si>
    <t>ESTAR - AREA VASTA CENTRO</t>
  </si>
  <si>
    <t>Trentino Alto Adige</t>
  </si>
  <si>
    <t>AZ. PROV. PER I SERVIZI SANITARI - PROVINCIA AUTONOMA DI TRENTO</t>
  </si>
  <si>
    <t>ARS LIGURIA</t>
  </si>
  <si>
    <t>ASL 2 LANCIANO VASTO CHIETI</t>
  </si>
  <si>
    <t>Data taken from Massimo's file containing only Winner's details</t>
  </si>
  <si>
    <t>Data taken from Massimo's file not having winner or participants details</t>
  </si>
  <si>
    <t>1st Tender prior to entry of Generic companies and another 9 tenders from entry of GEnerics are not found in this file but listed in the separate file shared by Massimo containing Winner's data. Details of participants, losers and loser prices is not available for these tenders</t>
  </si>
  <si>
    <t>1 Tenders after 21-Nov-16 and before 31-Jan-17 and 7 tenders between 31-Jan-17 and 16-Oct-17 not found in this file but listed in the separate file shared by Massimo containing Winner's data. Details of participants, losers and loser prices is not available for these tenders</t>
  </si>
  <si>
    <t>Loser prices not available</t>
  </si>
  <si>
    <t>Row Labels</t>
  </si>
  <si>
    <t>Grand Total</t>
  </si>
  <si>
    <t>(blank)</t>
  </si>
  <si>
    <t>Sum of Loser prices</t>
  </si>
  <si>
    <t>Tender #</t>
  </si>
  <si>
    <t>Total # of Participants</t>
  </si>
  <si>
    <t># of Generic Players</t>
  </si>
  <si>
    <t>Lowest Non DRL Price</t>
  </si>
  <si>
    <t>Innovator price (prior to Generic entry)</t>
  </si>
  <si>
    <t>Lowest Non DRL price % wrt innovator</t>
  </si>
  <si>
    <t>Winning price % wrt Innovator</t>
  </si>
  <si>
    <t>Previous Winning price</t>
  </si>
  <si>
    <t>Total Qty</t>
  </si>
  <si>
    <t>Annual Value of Tender</t>
  </si>
  <si>
    <t>Mkt Size of Molecule (Vol)</t>
  </si>
  <si>
    <t>% Market Share</t>
  </si>
  <si>
    <t>Comments/
Exceptions</t>
  </si>
  <si>
    <t>Count of Annual Qty</t>
  </si>
  <si>
    <t>Tender number repeated, so temporarily suffixed with A</t>
  </si>
  <si>
    <t># Months Since 1st Generic Entry</t>
  </si>
  <si>
    <t>Similarly, we may need to check for missing tenders in subsequent years</t>
  </si>
  <si>
    <t>Data Excluded - same tender number for 2 different quantities. Exception noted in Winning price</t>
  </si>
  <si>
    <t>Previous Winning price % Innovator</t>
  </si>
  <si>
    <t>Innnovator Only participant</t>
  </si>
  <si>
    <t>BENDAMUSTINE</t>
  </si>
  <si>
    <t>25MG</t>
  </si>
  <si>
    <t>DR REDDYS LAB</t>
  </si>
  <si>
    <t>UNBRANDED PRODUCTS</t>
  </si>
  <si>
    <t>2016-11-01</t>
  </si>
  <si>
    <t>FRESENIUS</t>
  </si>
  <si>
    <t>2018-07-01</t>
  </si>
  <si>
    <t>HIKMA PHARMA</t>
  </si>
  <si>
    <t>2020-11-01</t>
  </si>
  <si>
    <t>INTAS</t>
  </si>
  <si>
    <t>2016-03-01</t>
  </si>
  <si>
    <t>MEDAC</t>
  </si>
  <si>
    <t>2016-08-01</t>
  </si>
  <si>
    <t>MUNDIPHARMA INT</t>
  </si>
  <si>
    <t>INNOVATIVE BRANDED PRODUCTS</t>
  </si>
  <si>
    <t>2011-11-01</t>
  </si>
  <si>
    <t>STADA</t>
  </si>
  <si>
    <t>2016-09-01</t>
  </si>
  <si>
    <t>25MG Total</t>
  </si>
  <si>
    <t>Molecule List</t>
  </si>
  <si>
    <t>International Strength</t>
  </si>
  <si>
    <t>Corporation</t>
  </si>
  <si>
    <t>Innovation Insights</t>
  </si>
  <si>
    <t>Product Launch Date</t>
  </si>
  <si>
    <t xml:space="preserve">
MAT Q3 2016</t>
  </si>
  <si>
    <t xml:space="preserve">
MAT Q3 2017</t>
  </si>
  <si>
    <t xml:space="preserve">
MAT Q3 2018</t>
  </si>
  <si>
    <t xml:space="preserve">
MAT Q3 2019</t>
  </si>
  <si>
    <t xml:space="preserve">
MAT Q3 2020</t>
  </si>
  <si>
    <t xml:space="preserve">
MAT Q3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</si>
</sst>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yyyy"/>
    <numFmt numFmtId="165" formatCode="###,###,###"/>
    <numFmt numFmtId="166" formatCode="#,##0.00000"/>
    <numFmt numFmtId="167" formatCode="[$-409]d\-mmm\-yy;@"/>
    <numFmt numFmtId="168" formatCode="###,###,##0"/>
    <numFmt numFmtId="169" formatCode="#,##0.00###"/>
    <numFmt numFmtId="170" formatCode="_(* #,##0.0_);_(* \(#,##0.0\);_(* &quot;-&quot;??_);_(@_)"/>
    <numFmt numFmtId="171" formatCode="_(* #,##0_);_(* \(#,##0\);_(* &quot;-&quot;?_);_(@_)"/>
    <numFmt numFmtId="172" formatCode="_(* #,##0_);_(* \(#,##0\);_(* &quot;-&quot;??_);_(@_)"/>
  </numFmts>
  <fonts count="8" x14ac:knownFonts="1">
    <font>
      <sz val="11"/>
      <color theme="1"/>
      <name val="Calibri"/>
      <family val="2"/>
      <scheme val="minor"/>
    </font>
    <font>
      <b/>
      <sz val="1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7" tint="0.39997558519241921"/>
        <bgColor theme="4" tint="0.79998168889431442"/>
      </patternFill>
    </fill>
    <fill>
      <patternFill patternType="solid">
        <fgColor rgb="FF0070C0"/>
        <bgColor theme="4" tint="0.7999816888943144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thin">
        <color rgb="FF000000"/>
      </right>
      <top style="thin">
        <color rgb="FF000000"/>
      </top>
      <bottom/>
      <diagonal/>
    </border>
    <border>
      <left/>
      <right/>
      <top/>
      <bottom style="thin">
        <color theme="4" tint="0.39997558519241921"/>
      </bottom>
      <diagonal/>
    </border>
  </borders>
  <cellStyleXfs count="3">
    <xf numFmtId="0" fontId="0" fillId="0" borderId="0"/>
    <xf numFmtId="43"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1" xfId="0" applyBorder="1"/>
    <xf numFmtId="1" fontId="0" fillId="0" borderId="1" xfId="0" applyNumberFormat="1" applyBorder="1"/>
    <xf numFmtId="164" fontId="0" fillId="0" borderId="1" xfId="0" applyNumberFormat="1" applyBorder="1"/>
    <xf numFmtId="165" fontId="0" fillId="0" borderId="1" xfId="0" applyNumberFormat="1" applyBorder="1"/>
    <xf numFmtId="166" fontId="0" fillId="0" borderId="1" xfId="0" applyNumberFormat="1" applyBorder="1"/>
    <xf numFmtId="0" fontId="1" fillId="0" borderId="1" xfId="0" applyFont="1" applyBorder="1"/>
    <xf numFmtId="0" fontId="0" fillId="0" borderId="3" xfId="0" applyBorder="1"/>
    <xf numFmtId="0" fontId="2" fillId="2" borderId="2" xfId="0" applyFont="1" applyFill="1" applyBorder="1" applyAlignment="1">
      <alignment vertical="center"/>
    </xf>
    <xf numFmtId="0" fontId="2" fillId="2" borderId="2" xfId="0" applyFont="1" applyFill="1" applyBorder="1" applyAlignment="1">
      <alignment horizontal="center" vertical="center"/>
    </xf>
    <xf numFmtId="0" fontId="2" fillId="2" borderId="2" xfId="0" applyFont="1" applyFill="1" applyBorder="1" applyAlignment="1">
      <alignment vertical="center" wrapText="1"/>
    </xf>
    <xf numFmtId="0" fontId="0" fillId="0" borderId="2" xfId="0" applyBorder="1"/>
    <xf numFmtId="1" fontId="0" fillId="0" borderId="2" xfId="0" applyNumberFormat="1" applyBorder="1"/>
    <xf numFmtId="165" fontId="0" fillId="0" borderId="2" xfId="0" applyNumberFormat="1" applyBorder="1"/>
    <xf numFmtId="166" fontId="0" fillId="0" borderId="2" xfId="0" applyNumberFormat="1" applyBorder="1"/>
    <xf numFmtId="0" fontId="0" fillId="0" borderId="0" xfId="0" applyBorder="1"/>
    <xf numFmtId="165" fontId="0" fillId="0" borderId="0" xfId="0" applyNumberFormat="1" applyBorder="1"/>
    <xf numFmtId="1" fontId="0" fillId="0" borderId="0" xfId="0" applyNumberFormat="1" applyBorder="1"/>
    <xf numFmtId="164" fontId="0" fillId="0" borderId="0" xfId="0" applyNumberFormat="1" applyBorder="1"/>
    <xf numFmtId="166" fontId="0" fillId="0" borderId="0" xfId="0" applyNumberFormat="1" applyBorder="1"/>
    <xf numFmtId="167" fontId="0" fillId="0" borderId="2" xfId="0" applyNumberFormat="1" applyBorder="1"/>
    <xf numFmtId="0" fontId="0" fillId="0" borderId="2" xfId="0" applyBorder="1" applyAlignment="1">
      <alignment wrapText="1"/>
    </xf>
    <xf numFmtId="1" fontId="0" fillId="3" borderId="2" xfId="0" applyNumberFormat="1" applyFill="1" applyBorder="1"/>
    <xf numFmtId="0" fontId="0" fillId="3" borderId="2" xfId="0" applyFill="1" applyBorder="1"/>
    <xf numFmtId="164" fontId="0" fillId="3" borderId="2" xfId="0" applyNumberFormat="1" applyFill="1" applyBorder="1"/>
    <xf numFmtId="168" fontId="0" fillId="3" borderId="2" xfId="0" applyNumberFormat="1" applyFill="1" applyBorder="1"/>
    <xf numFmtId="169" fontId="0" fillId="3" borderId="2" xfId="0" applyNumberFormat="1" applyFill="1" applyBorder="1"/>
    <xf numFmtId="0" fontId="0" fillId="0" borderId="0" xfId="0" pivotButton="1"/>
    <xf numFmtId="1" fontId="0" fillId="0" borderId="0" xfId="0" applyNumberFormat="1" applyAlignment="1">
      <alignment horizontal="left"/>
    </xf>
    <xf numFmtId="0" fontId="0" fillId="0" borderId="0" xfId="0" applyNumberFormat="1"/>
    <xf numFmtId="1" fontId="0" fillId="0" borderId="0" xfId="0" applyNumberFormat="1"/>
    <xf numFmtId="167" fontId="0" fillId="3" borderId="2" xfId="0" applyNumberFormat="1" applyFill="1" applyBorder="1"/>
    <xf numFmtId="167" fontId="0" fillId="0" borderId="0" xfId="0" applyNumberFormat="1"/>
    <xf numFmtId="170" fontId="0" fillId="0" borderId="0" xfId="0" applyNumberFormat="1"/>
    <xf numFmtId="0" fontId="2"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left" vertical="center" wrapText="1"/>
    </xf>
    <xf numFmtId="0" fontId="2" fillId="4" borderId="2" xfId="0" applyFont="1" applyFill="1" applyBorder="1" applyAlignment="1">
      <alignment vertical="center" wrapText="1"/>
    </xf>
    <xf numFmtId="0" fontId="2" fillId="4" borderId="2" xfId="0" applyFont="1" applyFill="1" applyBorder="1" applyAlignment="1">
      <alignment horizontal="center" vertical="center" wrapText="1"/>
    </xf>
    <xf numFmtId="170" fontId="0" fillId="0" borderId="2" xfId="0" applyNumberFormat="1" applyBorder="1"/>
    <xf numFmtId="0" fontId="2" fillId="6" borderId="2" xfId="0" applyFont="1" applyFill="1" applyBorder="1" applyAlignment="1">
      <alignment vertical="center" wrapText="1"/>
    </xf>
    <xf numFmtId="0" fontId="4" fillId="7" borderId="2" xfId="0" applyFont="1" applyFill="1" applyBorder="1" applyAlignment="1">
      <alignment vertical="center" wrapText="1"/>
    </xf>
    <xf numFmtId="9" fontId="0" fillId="0" borderId="2" xfId="2" applyFont="1" applyBorder="1"/>
    <xf numFmtId="171" fontId="0" fillId="0" borderId="2" xfId="0" applyNumberFormat="1" applyBorder="1"/>
    <xf numFmtId="170" fontId="0" fillId="0" borderId="2" xfId="1" applyNumberFormat="1" applyFont="1" applyBorder="1"/>
    <xf numFmtId="172" fontId="0" fillId="0" borderId="2" xfId="1" applyNumberFormat="1" applyFont="1" applyBorder="1"/>
    <xf numFmtId="0" fontId="0" fillId="0" borderId="2" xfId="0" applyFont="1" applyFill="1" applyBorder="1" applyAlignment="1">
      <alignment vertical="center"/>
    </xf>
    <xf numFmtId="0" fontId="0" fillId="0" borderId="2" xfId="0" applyFont="1" applyBorder="1"/>
    <xf numFmtId="0" fontId="0" fillId="0" borderId="2" xfId="0" applyFont="1" applyBorder="1" applyAlignment="1">
      <alignment horizontal="center"/>
    </xf>
    <xf numFmtId="1" fontId="0" fillId="0" borderId="2" xfId="0" applyNumberFormat="1" applyFont="1" applyBorder="1" applyAlignment="1">
      <alignment horizontal="center"/>
    </xf>
    <xf numFmtId="167" fontId="0" fillId="0" borderId="2" xfId="0" applyNumberFormat="1" applyFont="1" applyBorder="1"/>
    <xf numFmtId="1" fontId="0" fillId="0" borderId="2" xfId="0" applyNumberFormat="1" applyFont="1" applyBorder="1"/>
    <xf numFmtId="14" fontId="0" fillId="0" borderId="0" xfId="0" applyNumberFormat="1"/>
    <xf numFmtId="0" fontId="0" fillId="0" borderId="2" xfId="0" applyFill="1" applyBorder="1"/>
    <xf numFmtId="0" fontId="7" fillId="0" borderId="0" xfId="0" applyFont="1" applyBorder="1"/>
    <xf numFmtId="0" fontId="2" fillId="0" borderId="0" xfId="0" applyFont="1"/>
    <xf numFmtId="0" fontId="2" fillId="4" borderId="4" xfId="0" applyFont="1" applyFill="1" applyBorder="1"/>
    <xf numFmtId="172" fontId="0" fillId="0" borderId="0" xfId="0" applyNumberFormat="1"/>
    <xf numFmtId="172" fontId="2" fillId="0" borderId="0" xfId="0" applyNumberFormat="1" applyFont="1"/>
    <xf numFmtId="43" fontId="0" fillId="0" borderId="0" xfId="1" applyFont="1"/>
  </cellXfs>
  <cellStyles count="3">
    <cellStyle name="Comma" xfId="1" builtinId="3"/>
    <cellStyle name="Normal" xfId="0" builtinId="0"/>
    <cellStyle name="Percent" xfId="2" builtinId="5"/>
  </cellStyles>
  <dxfs count="125">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70" formatCode="_(* #,##0.0_);_(* \(#,##0.0\);_(* &quot;-&quot;??_);_(@_)"/>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
      <numFmt numFmtId="167" formatCode="[$-409]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76375" cy="676275"/>
    <xdr:pic>
      <xdr:nvPicPr>
        <xdr:cNvPr id="2" name="Picture 1">
          <a:extLst>
            <a:ext uri="{FF2B5EF4-FFF2-40B4-BE49-F238E27FC236}">
              <a16:creationId xmlns:a16="http://schemas.microsoft.com/office/drawing/2014/main" id="{1A0E3BAF-464F-4E37-8E86-16E923137C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76375" cy="676275"/>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raman Arunachalam" refreshedDate="44614.616712268522" createdVersion="7" refreshedVersion="7" minRefreshableVersion="3" recordCount="62" xr:uid="{4076CBD0-7C1E-4FDA-B160-8412C0E78F64}">
  <cacheSource type="worksheet">
    <worksheetSource ref="A3:Q65" sheet="Tender Details"/>
  </cacheSource>
  <cacheFields count="17">
    <cacheField name="Product Name" numFmtId="0">
      <sharedItems count="1">
        <s v="Bendamustine Inj 25mg"/>
      </sharedItems>
    </cacheField>
    <cacheField name="Form" numFmtId="0">
      <sharedItems count="1">
        <s v="Inj"/>
      </sharedItems>
    </cacheField>
    <cacheField name="ID pratica" numFmtId="1">
      <sharedItems containsSemiMixedTypes="0" containsString="0" containsNumber="1" containsInteger="1" minValue="57199" maxValue="98501" count="31">
        <n v="57199"/>
        <n v="57669"/>
        <n v="57802"/>
        <n v="57867"/>
        <n v="58127"/>
        <n v="58416"/>
        <n v="58396"/>
        <n v="60074"/>
        <n v="60619"/>
        <n v="60914"/>
        <n v="61887"/>
        <n v="66227"/>
        <n v="67051"/>
        <n v="67404"/>
        <n v="67959"/>
        <n v="74397"/>
        <n v="78730"/>
        <n v="81197"/>
        <n v="81522"/>
        <n v="82514"/>
        <n v="83913"/>
        <n v="85420"/>
        <n v="86307"/>
        <n v="91121"/>
        <n v="92547"/>
        <n v="92526"/>
        <n v="94254"/>
        <n v="97676"/>
        <n v="98501"/>
        <n v="78289" u="1"/>
        <n v="59854" u="1"/>
      </sharedItems>
    </cacheField>
    <cacheField name="Tender Type _x000a_(Regional/Local)" numFmtId="0">
      <sharedItems count="5">
        <s v="Regionale"/>
        <s v="Locale"/>
        <s v="Unione acquisto"/>
        <s v="Regionale/Locale"/>
        <s v="Multi regione"/>
      </sharedItems>
    </cacheField>
    <cacheField name="Client" numFmtId="0">
      <sharedItems count="36">
        <s v="REGIONE CALABRIA - Autorità Regionale Stazione Unica Appaltante (SUA)"/>
        <s v="ENTE GESTIONE ACCENTRATA SERVIZI - CHIUSO VEDI ARCS AZIENDA REGIONALE DI COORDINAMENTO PER LA SALUTE"/>
        <s v="ASL LATINA"/>
        <s v="ASSL OLBIA"/>
        <s v="INTERCENT-ER"/>
        <s v="ESTAR - AREA VASTA CENTRO"/>
        <s v="STAZIONE UNICA APPALTANTE DELLA REGIONE BASILICATA (SUA-RB)"/>
        <s v="ARS LIGURIA"/>
        <s v="ASL 2 LANCIANO VASTO CHIETI"/>
        <s v="REGIONE SICILIANA - ASSESSORATO DELLA SALUTE"/>
        <s v="A.O. OSPEDALI RIUNITI DI FOGGIA"/>
        <s v="Stazione Unica Appaltante Regione Marche SUAM"/>
        <s v="REGIONE VENETO - NON USARE VEDI AZIENDA ZERO"/>
        <s v="INNOVAPUGLIA SPA"/>
        <s v="ARCA S.p.A.- Azienda Regionale Centrale Acquisti - CHIUSO VEDI ARIA SPA"/>
        <s v="REGIONE LAZIO"/>
        <s v="A.LI.SA. AZIENDA LIGURE SANITARIA DELLA REGIONE LIGURIA"/>
        <s v="Società di Committenza Regione Piemonte SpA - SCR Piemonte SpA"/>
        <s v="Aric Agenzia Regionale di Informatica e Committenza"/>
        <s v="REGIONE SARDEGNA"/>
        <s v="ESTAR - Ente di Supporto Tecnico Amministrativo Regionale"/>
        <s v="SO.RE.SA. SpA"/>
        <s v="ARCS AZIENDA REGIONALE DI COORDINAMENTO PER LA SALUTE"/>
        <s v="UMBRIA SALUTE E SERVIZI S.C.A.R.L."/>
        <s v="A.O. POLICL.CONSORZIALE"/>
        <s v="Emilia Romagna" u="1"/>
        <s v="Lazio" u="1"/>
        <s v="Abruzzo" u="1"/>
        <s v="Trentino Alto Adige" u="1"/>
        <s v="AZ. PROV. PER I SERVIZI SANITARI - PROVINCIA AUTONOMA DI TRENTO" u="1"/>
        <s v="Toscana" u="1"/>
        <s v="Sardegna" u="1"/>
        <s v="Calabria" u="1"/>
        <s v="Basilicata" u="1"/>
        <s v="Liguria" u="1"/>
        <s v="Friuli Venezia Giulia" u="1"/>
      </sharedItems>
    </cacheField>
    <cacheField name="Region" numFmtId="0">
      <sharedItems count="28">
        <s v="Calabria"/>
        <s v="Friuli Venezia Giulia"/>
        <s v="Lazio"/>
        <s v="Sardegna"/>
        <s v="Emilia Romagna"/>
        <s v="Toscana"/>
        <s v="Basilicata"/>
        <s v="Liguria"/>
        <s v="Abruzzo"/>
        <s v="Sicilia"/>
        <s v="Puglia"/>
        <s v="Marche"/>
        <s v="Veneto"/>
        <s v="Lombardia"/>
        <s v="Piemonte"/>
        <s v="Campania"/>
        <s v="Umbria"/>
        <s v="INTERCENT-ER" u="1"/>
        <s v="REGIONE CALABRIA - Autorità Regionale Stazione Unica Appaltante (SUA)" u="1"/>
        <s v="ARS LIGURIA" u="1"/>
        <s v="ASSL OLBIA" u="1"/>
        <s v="Trentino Alto Adige" u="1"/>
        <s v="AZ. PROV. PER I SERVIZI SANITARI - PROVINCIA AUTONOMA DI TRENTO" u="1"/>
        <s v="ASL LATINA" u="1"/>
        <s v="STAZIONE UNICA APPALTANTE DELLA REGIONE BASILICATA (SUA-RB)" u="1"/>
        <s v="ENTE GESTIONE ACCENTRATA SERVIZI - CHIUSO VEDI ARCS AZIENDA REGIONALE DI COORDINAMENTO PER LA SALUTE" u="1"/>
        <s v="ASL 2 LANCIANO VASTO CHIETI" u="1"/>
        <s v="ESTAR - AREA VASTA CENTRO" u="1"/>
      </sharedItems>
    </cacheField>
    <cacheField name="Tender Submission date" numFmtId="167">
      <sharedItems containsSemiMixedTypes="0" containsNonDate="0" containsDate="1" containsString="0" minDate="2016-04-11T00:00:00" maxDate="2022-01-18T00:00:00" count="31">
        <d v="2016-04-11T00:00:00"/>
        <d v="2016-04-28T00:00:00"/>
        <d v="2016-05-17T00:00:00"/>
        <d v="2016-05-18T00:00:00"/>
        <d v="2016-06-17T00:00:00"/>
        <d v="2016-06-27T00:00:00"/>
        <d v="2016-07-01T00:00:00"/>
        <d v="2016-09-27T00:00:00"/>
        <d v="2016-10-28T00:00:00"/>
        <d v="2016-11-21T00:00:00"/>
        <d v="2017-01-31T00:00:00"/>
        <d v="2017-10-16T00:00:00"/>
        <d v="2017-11-15T00:00:00"/>
        <d v="2017-12-13T00:00:00"/>
        <d v="2018-01-18T23:00:00"/>
        <d v="2019-03-13T00:00:00"/>
        <d v="2019-10-17T00:00:00"/>
        <d v="2020-02-04T00:00:00"/>
        <d v="2020-03-18T00:00:00"/>
        <d v="2020-04-10T00:00:00"/>
        <d v="2020-07-16T00:00:00"/>
        <d v="2020-07-24T00:00:00"/>
        <d v="2020-09-14T00:00:00"/>
        <d v="2021-03-23T00:00:00"/>
        <d v="2021-05-14T00:00:00"/>
        <d v="2021-05-21T00:00:00"/>
        <d v="2021-07-15T00:00:00"/>
        <d v="2021-12-07T00:00:00"/>
        <d v="2022-01-17T00:00:00"/>
        <d v="2016-08-01T00:00:00" u="1"/>
        <d v="2019-08-05T00:00:00" u="1"/>
      </sharedItems>
    </cacheField>
    <cacheField name="Tender Start Date" numFmtId="167">
      <sharedItems containsSemiMixedTypes="0" containsNonDate="0" containsDate="1" containsString="0" minDate="2016-04-30T00:00:00" maxDate="2022-01-18T00:00:00" count="31">
        <d v="2016-06-20T00:00:00"/>
        <d v="2016-04-30T00:00:00"/>
        <d v="2016-11-01T00:00:00"/>
        <d v="2016-07-01T00:00:00"/>
        <d v="2016-06-30T00:00:00"/>
        <d v="2016-06-27T00:00:00"/>
        <d v="2016-10-28T00:00:00"/>
        <d v="2017-02-15T00:00:00"/>
        <d v="2017-07-26T00:00:00"/>
        <d v="2017-06-05T00:00:00"/>
        <d v="2017-02-24T00:00:00"/>
        <d v="2018-03-09T00:00:00"/>
        <d v="2018-05-01T00:00:00"/>
        <d v="2018-04-10T00:00:00"/>
        <d v="2018-07-04T00:00:00"/>
        <d v="2019-07-02T00:00:00"/>
        <d v="2020-08-04T00:00:00"/>
        <d v="2020-03-20T00:00:00"/>
        <d v="2020-05-27T00:00:00"/>
        <d v="2020-04-29T00:00:00"/>
        <d v="2021-04-21T00:00:00"/>
        <d v="2020-11-12T00:00:00"/>
        <d v="2020-11-25T00:00:00"/>
        <d v="2021-05-20T00:00:00"/>
        <d v="2021-07-05T00:00:00"/>
        <d v="2021-07-15T00:00:00"/>
        <d v="2021-09-23T00:00:00"/>
        <d v="2021-12-23T00:00:00"/>
        <d v="2022-01-17T00:00:00"/>
        <d v="2016-08-02T00:00:00" u="1"/>
        <d v="2019-10-31T00:00:00" u="1"/>
      </sharedItems>
    </cacheField>
    <cacheField name="Tender End Date (Incl Extension)" numFmtId="0">
      <sharedItems containsSemiMixedTypes="0" containsNonDate="0" containsDate="1" containsString="0" minDate="2017-03-31T00:00:00" maxDate="2026-02-01T00:00:00" count="30">
        <d v="2018-06-19T00:00:00"/>
        <d v="2018-03-30T00:00:00"/>
        <d v="2017-10-31T00:00:00"/>
        <d v="2017-12-30T00:00:00"/>
        <d v="2017-10-30T00:00:00"/>
        <d v="2017-03-31T00:00:00"/>
        <d v="2019-10-27T00:00:00"/>
        <d v="2020-08-15T00:00:00"/>
        <d v="2022-03-30T00:00:00"/>
        <d v="2022-02-23T00:00:00"/>
        <d v="2022-09-08T00:00:00"/>
        <d v="2022-04-30T00:00:00"/>
        <d v="2022-04-10T00:00:00"/>
        <d v="2022-07-03T00:00:00"/>
        <d v="2023-01-01T00:00:00"/>
        <d v="2023-08-03T00:00:00"/>
        <d v="2023-06-19T00:00:00"/>
        <d v="2024-05-26T00:00:00"/>
        <d v="2022-09-30T00:00:00"/>
        <d v="2023-10-20T00:00:00"/>
        <d v="2024-05-11T00:00:00"/>
        <d v="2025-02-25T00:00:00"/>
        <d v="2025-05-19T00:00:00"/>
        <d v="2025-07-05T00:00:00"/>
        <d v="2024-07-14T00:00:00"/>
        <d v="2023-09-22T00:00:00"/>
        <d v="2023-06-22T00:00:00"/>
        <d v="2026-01-31T00:00:00"/>
        <d v="2022-12-31T00:00:00" u="1"/>
        <d v="2017-07-31T00:00:00" u="1"/>
      </sharedItems>
    </cacheField>
    <cacheField name="Tender Duration" numFmtId="1">
      <sharedItems containsSemiMixedTypes="0" containsString="0" containsNumber="1" containsInteger="1" minValue="5" maxValue="60" count="12">
        <n v="24"/>
        <n v="17"/>
        <n v="12"/>
        <n v="16"/>
        <n v="5"/>
        <n v="30"/>
        <n v="36"/>
        <n v="8"/>
        <n v="48"/>
        <n v="60"/>
        <n v="51"/>
        <n v="9" u="1"/>
      </sharedItems>
    </cacheField>
    <cacheField name="Annual Qty" numFmtId="0">
      <sharedItems containsString="0" containsBlank="1" containsNumber="1" containsInteger="1" minValue="200" maxValue="25335"/>
    </cacheField>
    <cacheField name="Participants" numFmtId="0">
      <sharedItems containsBlank="1"/>
    </cacheField>
    <cacheField name="Winner" numFmtId="0">
      <sharedItems count="7">
        <s v="Mundipharma S.r.l."/>
        <s v="Accord Healthcare Italia S.r.l."/>
        <s v="Medac Pharma S.r.l."/>
        <s v="EG S.p.A."/>
        <s v="Dr Reddys S.r.l."/>
        <s v="Hikma Italia S.p.A."/>
        <s v="" u="1"/>
      </sharedItems>
    </cacheField>
    <cacheField name="Winning price" numFmtId="0">
      <sharedItems containsSemiMixedTypes="0" containsString="0" containsNumber="1" minValue="3.95099" maxValue="43.8" count="29">
        <n v="43.8"/>
        <n v="37.68"/>
        <n v="39"/>
        <n v="40"/>
        <n v="37.21"/>
        <n v="36.93"/>
        <n v="39.245849999999997"/>
        <n v="32.33"/>
        <n v="20"/>
        <n v="26.9"/>
        <n v="18.22"/>
        <n v="10"/>
        <n v="4.4000000000000004"/>
        <n v="4.0579999999999998"/>
        <n v="3.96"/>
        <n v="4.04"/>
        <n v="8.5500000000000007"/>
        <n v="6"/>
        <n v="5"/>
        <n v="4.0582500000000001"/>
        <n v="4.5"/>
        <n v="4.0339999999999998"/>
        <n v="4.0378100000000003"/>
        <n v="4.01"/>
        <n v="4.07"/>
        <n v="5.21"/>
        <n v="4.5199800000000003"/>
        <n v="3.95099"/>
        <n v="16" u="1"/>
      </sharedItems>
    </cacheField>
    <cacheField name="Loser Companies" numFmtId="0">
      <sharedItems containsBlank="1" count="9">
        <m/>
        <s v="Mundipharma S.r.l."/>
        <s v="EG S.p.A."/>
        <s v="Accord Healthcare Italia S.r.l."/>
        <s v="Dr Reddys S.r.l."/>
        <s v="Medac Pharma S.r.l."/>
        <s v="Fresenius Kabi Italia Srl S.r.l."/>
        <s v="Hikma Italia S.p.A."/>
        <s v=""/>
      </sharedItems>
    </cacheField>
    <cacheField name="Loser prices" numFmtId="0">
      <sharedItems containsBlank="1" containsMixedTypes="1" containsNumber="1" minValue="3.96" maxValue="36"/>
    </cacheField>
    <cacheField name="Remark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x v="0"/>
    <x v="0"/>
    <x v="0"/>
    <x v="0"/>
    <x v="0"/>
    <x v="0"/>
    <x v="0"/>
    <x v="0"/>
    <n v="3000"/>
    <s v="Mundipharma S.r.l."/>
    <x v="0"/>
    <x v="0"/>
    <x v="0"/>
    <m/>
    <s v="Data taken from Massimo's file containing only Winner's details"/>
  </r>
  <r>
    <x v="0"/>
    <x v="0"/>
    <x v="1"/>
    <x v="0"/>
    <x v="1"/>
    <x v="1"/>
    <x v="1"/>
    <x v="1"/>
    <x v="1"/>
    <x v="1"/>
    <n v="719"/>
    <m/>
    <x v="1"/>
    <x v="1"/>
    <x v="0"/>
    <m/>
    <s v="Data taken from Massimo's file containing only Winner's details"/>
  </r>
  <r>
    <x v="0"/>
    <x v="0"/>
    <x v="2"/>
    <x v="1"/>
    <x v="2"/>
    <x v="2"/>
    <x v="2"/>
    <x v="2"/>
    <x v="2"/>
    <x v="2"/>
    <n v="400"/>
    <m/>
    <x v="0"/>
    <x v="2"/>
    <x v="0"/>
    <m/>
    <s v="Data taken from Massimo's file containing only Winner's details"/>
  </r>
  <r>
    <x v="0"/>
    <x v="0"/>
    <x v="3"/>
    <x v="2"/>
    <x v="3"/>
    <x v="3"/>
    <x v="3"/>
    <x v="3"/>
    <x v="3"/>
    <x v="2"/>
    <n v="200"/>
    <m/>
    <x v="0"/>
    <x v="3"/>
    <x v="0"/>
    <m/>
    <s v="Data taken from Massimo's file containing only Winner's details"/>
  </r>
  <r>
    <x v="0"/>
    <x v="0"/>
    <x v="4"/>
    <x v="0"/>
    <x v="4"/>
    <x v="4"/>
    <x v="4"/>
    <x v="4"/>
    <x v="4"/>
    <x v="3"/>
    <n v="1667"/>
    <m/>
    <x v="1"/>
    <x v="4"/>
    <x v="0"/>
    <m/>
    <s v="Data taken from Massimo's file containing only Winner's details"/>
  </r>
  <r>
    <x v="0"/>
    <x v="0"/>
    <x v="5"/>
    <x v="0"/>
    <x v="5"/>
    <x v="5"/>
    <x v="5"/>
    <x v="5"/>
    <x v="5"/>
    <x v="4"/>
    <n v="3199"/>
    <m/>
    <x v="2"/>
    <x v="5"/>
    <x v="0"/>
    <m/>
    <s v="Data taken from Massimo's file containing only Winner's details"/>
  </r>
  <r>
    <x v="0"/>
    <x v="0"/>
    <x v="6"/>
    <x v="0"/>
    <x v="6"/>
    <x v="6"/>
    <x v="6"/>
    <x v="6"/>
    <x v="6"/>
    <x v="5"/>
    <n v="370"/>
    <m/>
    <x v="3"/>
    <x v="6"/>
    <x v="0"/>
    <m/>
    <s v="Data taken from Massimo's file containing only Winner's details"/>
  </r>
  <r>
    <x v="0"/>
    <x v="0"/>
    <x v="7"/>
    <x v="3"/>
    <x v="7"/>
    <x v="7"/>
    <x v="7"/>
    <x v="7"/>
    <x v="7"/>
    <x v="6"/>
    <n v="2964"/>
    <m/>
    <x v="3"/>
    <x v="7"/>
    <x v="0"/>
    <m/>
    <s v="Data taken from Massimo's file containing only Winner's details"/>
  </r>
  <r>
    <x v="0"/>
    <x v="0"/>
    <x v="8"/>
    <x v="0"/>
    <x v="8"/>
    <x v="8"/>
    <x v="8"/>
    <x v="8"/>
    <x v="1"/>
    <x v="7"/>
    <n v="25335"/>
    <m/>
    <x v="3"/>
    <x v="8"/>
    <x v="0"/>
    <m/>
    <s v="Data taken from Massimo's file containing only Winner's details"/>
  </r>
  <r>
    <x v="0"/>
    <x v="0"/>
    <x v="9"/>
    <x v="0"/>
    <x v="9"/>
    <x v="9"/>
    <x v="9"/>
    <x v="9"/>
    <x v="8"/>
    <x v="8"/>
    <n v="5349"/>
    <s v="Medac Pharma S.r.l.,Mundipharma S.r.l.,EG S.p.A.,Accord Healthcare Italia S.r.l.,Dr Reddys S.r.l."/>
    <x v="2"/>
    <x v="9"/>
    <x v="1"/>
    <s v=""/>
    <s v="Loser prices not available"/>
  </r>
  <r>
    <x v="0"/>
    <x v="0"/>
    <x v="9"/>
    <x v="0"/>
    <x v="9"/>
    <x v="9"/>
    <x v="9"/>
    <x v="9"/>
    <x v="8"/>
    <x v="8"/>
    <m/>
    <s v="Medac Pharma S.r.l.,Mundipharma S.r.l.,EG S.p.A.,Accord Healthcare Italia S.r.l.,Dr Reddys S.r.l."/>
    <x v="2"/>
    <x v="9"/>
    <x v="2"/>
    <s v=""/>
    <s v="Loser prices not available"/>
  </r>
  <r>
    <x v="0"/>
    <x v="0"/>
    <x v="9"/>
    <x v="0"/>
    <x v="9"/>
    <x v="9"/>
    <x v="9"/>
    <x v="9"/>
    <x v="8"/>
    <x v="8"/>
    <m/>
    <s v="Medac Pharma S.r.l.,Mundipharma S.r.l.,EG S.p.A.,Accord Healthcare Italia S.r.l.,Dr Reddys S.r.l."/>
    <x v="2"/>
    <x v="9"/>
    <x v="3"/>
    <s v=""/>
    <s v="Loser prices not available"/>
  </r>
  <r>
    <x v="0"/>
    <x v="0"/>
    <x v="9"/>
    <x v="0"/>
    <x v="9"/>
    <x v="9"/>
    <x v="9"/>
    <x v="9"/>
    <x v="8"/>
    <x v="8"/>
    <m/>
    <s v="Medac Pharma S.r.l.,Mundipharma S.r.l.,EG S.p.A.,Accord Healthcare Italia S.r.l.,Dr Reddys S.r.l."/>
    <x v="2"/>
    <x v="9"/>
    <x v="4"/>
    <s v=""/>
    <s v="Loser prices not available"/>
  </r>
  <r>
    <x v="0"/>
    <x v="0"/>
    <x v="10"/>
    <x v="1"/>
    <x v="10"/>
    <x v="10"/>
    <x v="10"/>
    <x v="10"/>
    <x v="9"/>
    <x v="9"/>
    <n v="200"/>
    <s v="Accord Healthcare Italia S.r.l.,Medac Pharma S.r.l.,Mundipharma S.r.l.,EG S.p.A."/>
    <x v="1"/>
    <x v="10"/>
    <x v="5"/>
    <n v="26.5"/>
    <m/>
  </r>
  <r>
    <x v="0"/>
    <x v="0"/>
    <x v="10"/>
    <x v="1"/>
    <x v="10"/>
    <x v="10"/>
    <x v="10"/>
    <x v="10"/>
    <x v="9"/>
    <x v="9"/>
    <m/>
    <s v="Accord Healthcare Italia S.r.l.,Medac Pharma S.r.l.,Mundipharma S.r.l.,EG S.p.A."/>
    <x v="1"/>
    <x v="10"/>
    <x v="1"/>
    <n v="30"/>
    <m/>
  </r>
  <r>
    <x v="0"/>
    <x v="0"/>
    <x v="10"/>
    <x v="1"/>
    <x v="10"/>
    <x v="10"/>
    <x v="10"/>
    <x v="10"/>
    <x v="9"/>
    <x v="9"/>
    <m/>
    <s v="Accord Healthcare Italia S.r.l.,Medac Pharma S.r.l.,Mundipharma S.r.l.,EG S.p.A."/>
    <x v="1"/>
    <x v="10"/>
    <x v="2"/>
    <n v="36"/>
    <m/>
  </r>
  <r>
    <x v="0"/>
    <x v="0"/>
    <x v="11"/>
    <x v="0"/>
    <x v="11"/>
    <x v="11"/>
    <x v="11"/>
    <x v="11"/>
    <x v="10"/>
    <x v="8"/>
    <m/>
    <s v="Accord Healthcare Italia S.r.l.,Dr Reddys S.r.l.,EG S.p.A.,Medac Pharma S.r.l.,Mundipharma S.r.l."/>
    <x v="1"/>
    <x v="11"/>
    <x v="2"/>
    <n v="10.8"/>
    <m/>
  </r>
  <r>
    <x v="0"/>
    <x v="0"/>
    <x v="11"/>
    <x v="0"/>
    <x v="11"/>
    <x v="11"/>
    <x v="11"/>
    <x v="11"/>
    <x v="10"/>
    <x v="8"/>
    <m/>
    <s v="Accord Healthcare Italia S.r.l.,Dr Reddys S.r.l.,EG S.p.A.,Medac Pharma S.r.l.,Mundipharma S.r.l."/>
    <x v="1"/>
    <x v="11"/>
    <x v="5"/>
    <n v="11"/>
    <m/>
  </r>
  <r>
    <x v="0"/>
    <x v="0"/>
    <x v="11"/>
    <x v="0"/>
    <x v="11"/>
    <x v="11"/>
    <x v="11"/>
    <x v="11"/>
    <x v="10"/>
    <x v="8"/>
    <n v="550"/>
    <s v="Accord Healthcare Italia S.r.l.,Dr Reddys S.r.l.,EG S.p.A.,Medac Pharma S.r.l.,Mundipharma S.r.l."/>
    <x v="1"/>
    <x v="11"/>
    <x v="4"/>
    <n v="11.75"/>
    <m/>
  </r>
  <r>
    <x v="0"/>
    <x v="0"/>
    <x v="11"/>
    <x v="0"/>
    <x v="11"/>
    <x v="11"/>
    <x v="11"/>
    <x v="11"/>
    <x v="10"/>
    <x v="8"/>
    <m/>
    <s v="Accord Healthcare Italia S.r.l.,Dr Reddys S.r.l.,EG S.p.A.,Medac Pharma S.r.l.,Mundipharma S.r.l."/>
    <x v="1"/>
    <x v="11"/>
    <x v="1"/>
    <n v="25"/>
    <m/>
  </r>
  <r>
    <x v="0"/>
    <x v="0"/>
    <x v="12"/>
    <x v="0"/>
    <x v="12"/>
    <x v="12"/>
    <x v="12"/>
    <x v="12"/>
    <x v="11"/>
    <x v="0"/>
    <n v="2020"/>
    <s v="Dr Reddys S.r.l.,Accord Healthcare Italia S.r.l.,EG S.p.A.,Medac Pharma S.r.l.,Mundipharma S.r.l."/>
    <x v="4"/>
    <x v="12"/>
    <x v="3"/>
    <n v="4.4400000000000004"/>
    <m/>
  </r>
  <r>
    <x v="0"/>
    <x v="0"/>
    <x v="12"/>
    <x v="0"/>
    <x v="12"/>
    <x v="12"/>
    <x v="12"/>
    <x v="12"/>
    <x v="11"/>
    <x v="0"/>
    <m/>
    <s v="Dr Reddys S.r.l.,Accord Healthcare Italia S.r.l.,EG S.p.A.,Medac Pharma S.r.l.,Mundipharma S.r.l."/>
    <x v="4"/>
    <x v="12"/>
    <x v="2"/>
    <n v="8.4499999999999993"/>
    <m/>
  </r>
  <r>
    <x v="0"/>
    <x v="0"/>
    <x v="12"/>
    <x v="0"/>
    <x v="12"/>
    <x v="12"/>
    <x v="12"/>
    <x v="12"/>
    <x v="11"/>
    <x v="0"/>
    <m/>
    <s v="Dr Reddys S.r.l.,Accord Healthcare Italia S.r.l.,EG S.p.A.,Medac Pharma S.r.l.,Mundipharma S.r.l."/>
    <x v="4"/>
    <x v="12"/>
    <x v="1"/>
    <n v="10"/>
    <m/>
  </r>
  <r>
    <x v="0"/>
    <x v="0"/>
    <x v="12"/>
    <x v="0"/>
    <x v="12"/>
    <x v="12"/>
    <x v="12"/>
    <x v="12"/>
    <x v="11"/>
    <x v="0"/>
    <m/>
    <s v="Dr Reddys S.r.l.,Accord Healthcare Italia S.r.l.,EG S.p.A.,Medac Pharma S.r.l.,Mundipharma S.r.l."/>
    <x v="4"/>
    <x v="12"/>
    <x v="5"/>
    <n v="10.5"/>
    <m/>
  </r>
  <r>
    <x v="0"/>
    <x v="0"/>
    <x v="13"/>
    <x v="0"/>
    <x v="0"/>
    <x v="0"/>
    <x v="13"/>
    <x v="13"/>
    <x v="12"/>
    <x v="8"/>
    <n v="1380"/>
    <s v="Accord Healthcare Italia S.r.l.,EG S.p.A.,Medac Pharma S.r.l.,Mundipharma S.r.l."/>
    <x v="1"/>
    <x v="13"/>
    <x v="2"/>
    <n v="8.6"/>
    <m/>
  </r>
  <r>
    <x v="0"/>
    <x v="0"/>
    <x v="13"/>
    <x v="0"/>
    <x v="0"/>
    <x v="0"/>
    <x v="13"/>
    <x v="13"/>
    <x v="12"/>
    <x v="8"/>
    <m/>
    <s v="Accord Healthcare Italia S.r.l.,EG S.p.A.,Medac Pharma S.r.l.,Mundipharma S.r.l."/>
    <x v="1"/>
    <x v="13"/>
    <x v="5"/>
    <n v="15"/>
    <m/>
  </r>
  <r>
    <x v="0"/>
    <x v="0"/>
    <x v="13"/>
    <x v="0"/>
    <x v="0"/>
    <x v="0"/>
    <x v="13"/>
    <x v="13"/>
    <x v="12"/>
    <x v="8"/>
    <m/>
    <s v="Accord Healthcare Italia S.r.l.,EG S.p.A.,Medac Pharma S.r.l.,Mundipharma S.r.l."/>
    <x v="1"/>
    <x v="13"/>
    <x v="1"/>
    <n v="25"/>
    <m/>
  </r>
  <r>
    <x v="0"/>
    <x v="0"/>
    <x v="14"/>
    <x v="0"/>
    <x v="13"/>
    <x v="10"/>
    <x v="14"/>
    <x v="14"/>
    <x v="13"/>
    <x v="0"/>
    <n v="2835"/>
    <s v="Accord Healthcare Italia S.r.l.,EG S.p.A.,Medac Pharma S.r.l.,Mundipharma S.r.l."/>
    <x v="1"/>
    <x v="14"/>
    <x v="2"/>
    <n v="8.5969999999999995"/>
    <m/>
  </r>
  <r>
    <x v="0"/>
    <x v="0"/>
    <x v="14"/>
    <x v="0"/>
    <x v="13"/>
    <x v="10"/>
    <x v="14"/>
    <x v="14"/>
    <x v="13"/>
    <x v="0"/>
    <m/>
    <s v="Accord Healthcare Italia S.r.l.,EG S.p.A.,Medac Pharma S.r.l.,Mundipharma S.r.l."/>
    <x v="1"/>
    <x v="14"/>
    <x v="1"/>
    <n v="10"/>
    <m/>
  </r>
  <r>
    <x v="0"/>
    <x v="0"/>
    <x v="14"/>
    <x v="0"/>
    <x v="13"/>
    <x v="10"/>
    <x v="14"/>
    <x v="14"/>
    <x v="13"/>
    <x v="0"/>
    <m/>
    <s v="Accord Healthcare Italia S.r.l.,EG S.p.A.,Medac Pharma S.r.l.,Mundipharma S.r.l."/>
    <x v="1"/>
    <x v="14"/>
    <x v="5"/>
    <n v="11.000769999999999"/>
    <m/>
  </r>
  <r>
    <x v="0"/>
    <x v="0"/>
    <x v="15"/>
    <x v="0"/>
    <x v="14"/>
    <x v="13"/>
    <x v="15"/>
    <x v="15"/>
    <x v="14"/>
    <x v="6"/>
    <n v="14453"/>
    <s v="Dr Reddys S.r.l.,Accord Healthcare Italia S.r.l."/>
    <x v="4"/>
    <x v="15"/>
    <x v="3"/>
    <n v="7"/>
    <m/>
  </r>
  <r>
    <x v="0"/>
    <x v="0"/>
    <x v="16"/>
    <x v="0"/>
    <x v="6"/>
    <x v="6"/>
    <x v="16"/>
    <x v="16"/>
    <x v="15"/>
    <x v="6"/>
    <m/>
    <s v="EG S.p.A.,Accord Healthcare Italia S.r.l.,Dr Reddys S.r.l.,Fresenius Kabi Italia Srl S.r.l.,Medac Pharma S.r.l.,Mundipharma S.r.l."/>
    <x v="3"/>
    <x v="16"/>
    <x v="4"/>
    <n v="7.3"/>
    <m/>
  </r>
  <r>
    <x v="0"/>
    <x v="0"/>
    <x v="16"/>
    <x v="0"/>
    <x v="6"/>
    <x v="6"/>
    <x v="16"/>
    <x v="16"/>
    <x v="15"/>
    <x v="6"/>
    <m/>
    <s v="EG S.p.A.,Accord Healthcare Italia S.r.l.,Dr Reddys S.r.l.,Fresenius Kabi Italia Srl S.r.l.,Medac Pharma S.r.l.,Mundipharma S.r.l."/>
    <x v="3"/>
    <x v="16"/>
    <x v="6"/>
    <n v="8"/>
    <m/>
  </r>
  <r>
    <x v="0"/>
    <x v="0"/>
    <x v="16"/>
    <x v="0"/>
    <x v="6"/>
    <x v="6"/>
    <x v="16"/>
    <x v="16"/>
    <x v="15"/>
    <x v="6"/>
    <m/>
    <s v="EG S.p.A.,Accord Healthcare Italia S.r.l.,Dr Reddys S.r.l.,Fresenius Kabi Italia Srl S.r.l.,Medac Pharma S.r.l.,Mundipharma S.r.l."/>
    <x v="3"/>
    <x v="16"/>
    <x v="5"/>
    <n v="16"/>
    <m/>
  </r>
  <r>
    <x v="0"/>
    <x v="0"/>
    <x v="16"/>
    <x v="0"/>
    <x v="6"/>
    <x v="6"/>
    <x v="16"/>
    <x v="16"/>
    <x v="15"/>
    <x v="6"/>
    <m/>
    <s v="EG S.p.A.,Accord Healthcare Italia S.r.l.,Dr Reddys S.r.l.,Fresenius Kabi Italia Srl S.r.l.,Medac Pharma S.r.l.,Mundipharma S.r.l."/>
    <x v="3"/>
    <x v="16"/>
    <x v="1"/>
    <n v="20"/>
    <m/>
  </r>
  <r>
    <x v="0"/>
    <x v="0"/>
    <x v="16"/>
    <x v="0"/>
    <x v="6"/>
    <x v="6"/>
    <x v="16"/>
    <x v="16"/>
    <x v="15"/>
    <x v="6"/>
    <n v="730"/>
    <s v="EG S.p.A.,Accord Healthcare Italia S.r.l.,Dr Reddys S.r.l.,Fresenius Kabi Italia Srl S.r.l.,Medac Pharma S.r.l.,Mundipharma S.r.l."/>
    <x v="3"/>
    <x v="16"/>
    <x v="3"/>
    <n v="35"/>
    <m/>
  </r>
  <r>
    <x v="0"/>
    <x v="0"/>
    <x v="17"/>
    <x v="4"/>
    <x v="15"/>
    <x v="2"/>
    <x v="17"/>
    <x v="17"/>
    <x v="16"/>
    <x v="6"/>
    <m/>
    <s v="Accord Healthcare Italia S.r.l.,Mundipharma S.r.l.,EG S.p.A.,Fresenius Kabi Italia Srl S.r.l.,Medac Pharma S.r.l."/>
    <x v="1"/>
    <x v="17"/>
    <x v="6"/>
    <n v="7.9993299999999996"/>
    <m/>
  </r>
  <r>
    <x v="0"/>
    <x v="0"/>
    <x v="17"/>
    <x v="4"/>
    <x v="15"/>
    <x v="2"/>
    <x v="17"/>
    <x v="17"/>
    <x v="16"/>
    <x v="6"/>
    <n v="2500"/>
    <s v="Accord Healthcare Italia S.r.l.,Mundipharma S.r.l.,EG S.p.A.,Fresenius Kabi Italia Srl S.r.l.,Medac Pharma S.r.l."/>
    <x v="1"/>
    <x v="17"/>
    <x v="2"/>
    <n v="10.5"/>
    <m/>
  </r>
  <r>
    <x v="0"/>
    <x v="0"/>
    <x v="17"/>
    <x v="4"/>
    <x v="15"/>
    <x v="2"/>
    <x v="17"/>
    <x v="17"/>
    <x v="16"/>
    <x v="6"/>
    <m/>
    <s v="Accord Healthcare Italia S.r.l.,Mundipharma S.r.l.,EG S.p.A.,Fresenius Kabi Italia Srl S.r.l.,Medac Pharma S.r.l."/>
    <x v="1"/>
    <x v="17"/>
    <x v="5"/>
    <n v="13.9"/>
    <m/>
  </r>
  <r>
    <x v="0"/>
    <x v="0"/>
    <x v="17"/>
    <x v="4"/>
    <x v="15"/>
    <x v="2"/>
    <x v="17"/>
    <x v="17"/>
    <x v="16"/>
    <x v="6"/>
    <m/>
    <s v="Accord Healthcare Italia S.r.l.,Mundipharma S.r.l.,EG S.p.A.,Fresenius Kabi Italia Srl S.r.l.,Medac Pharma S.r.l."/>
    <x v="1"/>
    <x v="17"/>
    <x v="1"/>
    <n v="13.9"/>
    <m/>
  </r>
  <r>
    <x v="0"/>
    <x v="0"/>
    <x v="18"/>
    <x v="3"/>
    <x v="16"/>
    <x v="7"/>
    <x v="18"/>
    <x v="18"/>
    <x v="17"/>
    <x v="6"/>
    <m/>
    <s v="Accord Healthcare Italia S.r.l.,EG S.p.A.,Fresenius Kabi Italia Srl S.r.l.,Mundipharma S.r.l."/>
    <x v="1"/>
    <x v="18"/>
    <x v="6"/>
    <n v="8"/>
    <m/>
  </r>
  <r>
    <x v="0"/>
    <x v="0"/>
    <x v="18"/>
    <x v="3"/>
    <x v="16"/>
    <x v="7"/>
    <x v="18"/>
    <x v="18"/>
    <x v="17"/>
    <x v="6"/>
    <m/>
    <s v="Accord Healthcare Italia S.r.l.,EG S.p.A.,Fresenius Kabi Italia Srl S.r.l.,Mundipharma S.r.l."/>
    <x v="1"/>
    <x v="18"/>
    <x v="1"/>
    <n v="15"/>
    <m/>
  </r>
  <r>
    <x v="0"/>
    <x v="0"/>
    <x v="18"/>
    <x v="3"/>
    <x v="16"/>
    <x v="7"/>
    <x v="18"/>
    <x v="18"/>
    <x v="17"/>
    <x v="6"/>
    <n v="2556"/>
    <s v="Accord Healthcare Italia S.r.l.,EG S.p.A.,Fresenius Kabi Italia Srl S.r.l.,Mundipharma S.r.l."/>
    <x v="1"/>
    <x v="18"/>
    <x v="2"/>
    <n v="16"/>
    <m/>
  </r>
  <r>
    <x v="0"/>
    <x v="0"/>
    <x v="19"/>
    <x v="4"/>
    <x v="17"/>
    <x v="14"/>
    <x v="19"/>
    <x v="19"/>
    <x v="18"/>
    <x v="0"/>
    <m/>
    <s v="Accord Healthcare Italia S.r.l.,Fresenius Kabi Italia Srl S.r.l.,Mundipharma S.r.l."/>
    <x v="1"/>
    <x v="19"/>
    <x v="1"/>
    <n v="4.0582500000000001"/>
    <m/>
  </r>
  <r>
    <x v="0"/>
    <x v="0"/>
    <x v="19"/>
    <x v="4"/>
    <x v="17"/>
    <x v="14"/>
    <x v="19"/>
    <x v="19"/>
    <x v="18"/>
    <x v="0"/>
    <n v="2080"/>
    <s v="Accord Healthcare Italia S.r.l.,Fresenius Kabi Italia Srl S.r.l.,Mundipharma S.r.l."/>
    <x v="1"/>
    <x v="19"/>
    <x v="6"/>
    <n v="8"/>
    <m/>
  </r>
  <r>
    <x v="0"/>
    <x v="0"/>
    <x v="20"/>
    <x v="0"/>
    <x v="18"/>
    <x v="8"/>
    <x v="20"/>
    <x v="20"/>
    <x v="19"/>
    <x v="0"/>
    <m/>
    <s v="Accord Healthcare Italia S.r.l.,EG S.p.A.,Medac Pharma S.r.l.,Mundipharma S.r.l."/>
    <x v="1"/>
    <x v="20"/>
    <x v="1"/>
    <n v="7.5"/>
    <s v="Tender number repeated, so temporarily suffixed with A"/>
  </r>
  <r>
    <x v="0"/>
    <x v="0"/>
    <x v="20"/>
    <x v="0"/>
    <x v="18"/>
    <x v="8"/>
    <x v="20"/>
    <x v="20"/>
    <x v="19"/>
    <x v="0"/>
    <n v="620"/>
    <s v="Accord Healthcare Italia S.r.l.,EG S.p.A.,Medac Pharma S.r.l.,Mundipharma S.r.l."/>
    <x v="1"/>
    <x v="20"/>
    <x v="2"/>
    <n v="11.2"/>
    <s v="Tender number repeated, so temporarily suffixed with A"/>
  </r>
  <r>
    <x v="0"/>
    <x v="0"/>
    <x v="20"/>
    <x v="0"/>
    <x v="18"/>
    <x v="8"/>
    <x v="20"/>
    <x v="20"/>
    <x v="19"/>
    <x v="0"/>
    <m/>
    <s v="Accord Healthcare Italia S.r.l.,EG S.p.A.,Medac Pharma S.r.l.,Mundipharma S.r.l."/>
    <x v="1"/>
    <x v="20"/>
    <x v="5"/>
    <n v="20.2"/>
    <s v="Tender number repeated, so temporarily suffixed with A"/>
  </r>
  <r>
    <x v="0"/>
    <x v="0"/>
    <x v="21"/>
    <x v="0"/>
    <x v="19"/>
    <x v="3"/>
    <x v="21"/>
    <x v="21"/>
    <x v="20"/>
    <x v="6"/>
    <n v="1780"/>
    <s v="Accord Healthcare Italia S.r.l.,EG S.p.A.,Fresenius Kabi Italia Srl S.r.l.,Mundipharma S.r.l."/>
    <x v="1"/>
    <x v="19"/>
    <x v="2"/>
    <s v=""/>
    <s v="Loser prices not available"/>
  </r>
  <r>
    <x v="0"/>
    <x v="0"/>
    <x v="21"/>
    <x v="0"/>
    <x v="19"/>
    <x v="3"/>
    <x v="21"/>
    <x v="21"/>
    <x v="20"/>
    <x v="6"/>
    <m/>
    <s v="Accord Healthcare Italia S.r.l.,EG S.p.A.,Fresenius Kabi Italia Srl S.r.l.,Mundipharma S.r.l."/>
    <x v="1"/>
    <x v="19"/>
    <x v="6"/>
    <s v=""/>
    <s v="Loser prices not available"/>
  </r>
  <r>
    <x v="0"/>
    <x v="0"/>
    <x v="21"/>
    <x v="0"/>
    <x v="19"/>
    <x v="3"/>
    <x v="21"/>
    <x v="21"/>
    <x v="20"/>
    <x v="6"/>
    <m/>
    <s v="Accord Healthcare Italia S.r.l.,EG S.p.A.,Fresenius Kabi Italia Srl S.r.l.,Mundipharma S.r.l."/>
    <x v="1"/>
    <x v="19"/>
    <x v="1"/>
    <s v=""/>
    <s v="Loser prices not available"/>
  </r>
  <r>
    <x v="0"/>
    <x v="0"/>
    <x v="22"/>
    <x v="0"/>
    <x v="4"/>
    <x v="4"/>
    <x v="22"/>
    <x v="22"/>
    <x v="21"/>
    <x v="10"/>
    <n v="3080"/>
    <s v="Hikma Italia S.p.A.,Accord Healthcare Italia S.r.l."/>
    <x v="5"/>
    <x v="21"/>
    <x v="3"/>
    <n v="5.2354000000000003"/>
    <m/>
  </r>
  <r>
    <x v="0"/>
    <x v="0"/>
    <x v="23"/>
    <x v="0"/>
    <x v="20"/>
    <x v="5"/>
    <x v="23"/>
    <x v="23"/>
    <x v="22"/>
    <x v="8"/>
    <n v="2975"/>
    <s v="Accord Healthcare Italia S.r.l.,Hikma Italia S.p.A."/>
    <x v="1"/>
    <x v="22"/>
    <x v="7"/>
    <n v="4.0376200000000004"/>
    <m/>
  </r>
  <r>
    <x v="0"/>
    <x v="0"/>
    <x v="24"/>
    <x v="0"/>
    <x v="21"/>
    <x v="15"/>
    <x v="24"/>
    <x v="24"/>
    <x v="23"/>
    <x v="8"/>
    <n v="2132"/>
    <s v="Hikma Italia S.p.A.,"/>
    <x v="5"/>
    <x v="23"/>
    <x v="8"/>
    <s v=""/>
    <m/>
  </r>
  <r>
    <x v="0"/>
    <x v="0"/>
    <x v="25"/>
    <x v="0"/>
    <x v="22"/>
    <x v="1"/>
    <x v="25"/>
    <x v="25"/>
    <x v="24"/>
    <x v="6"/>
    <n v="1533"/>
    <s v="Hikma Italia S.p.A.,Accord Healthcare Italia S.r.l.,EG S.p.A."/>
    <x v="5"/>
    <x v="24"/>
    <x v="3"/>
    <n v="7.8"/>
    <m/>
  </r>
  <r>
    <x v="0"/>
    <x v="0"/>
    <x v="25"/>
    <x v="0"/>
    <x v="22"/>
    <x v="1"/>
    <x v="25"/>
    <x v="25"/>
    <x v="24"/>
    <x v="6"/>
    <m/>
    <s v="Hikma Italia S.p.A.,Accord Healthcare Italia S.r.l.,EG S.p.A."/>
    <x v="5"/>
    <x v="24"/>
    <x v="2"/>
    <n v="8.4499999999999993"/>
    <m/>
  </r>
  <r>
    <x v="0"/>
    <x v="0"/>
    <x v="26"/>
    <x v="0"/>
    <x v="23"/>
    <x v="16"/>
    <x v="26"/>
    <x v="26"/>
    <x v="25"/>
    <x v="0"/>
    <m/>
    <s v="Hikma Italia S.p.A.,Accord Healthcare Italia S.r.l.,EG S.p.A.,Fresenius Kabi Italia Srl S.r.l."/>
    <x v="5"/>
    <x v="25"/>
    <x v="6"/>
    <n v="8"/>
    <m/>
  </r>
  <r>
    <x v="0"/>
    <x v="0"/>
    <x v="26"/>
    <x v="0"/>
    <x v="23"/>
    <x v="16"/>
    <x v="26"/>
    <x v="26"/>
    <x v="25"/>
    <x v="0"/>
    <m/>
    <s v="Hikma Italia S.p.A.,Accord Healthcare Italia S.r.l.,EG S.p.A.,Fresenius Kabi Italia Srl S.r.l."/>
    <x v="5"/>
    <x v="25"/>
    <x v="2"/>
    <n v="8.68"/>
    <m/>
  </r>
  <r>
    <x v="0"/>
    <x v="0"/>
    <x v="26"/>
    <x v="0"/>
    <x v="23"/>
    <x v="16"/>
    <x v="26"/>
    <x v="26"/>
    <x v="25"/>
    <x v="0"/>
    <n v="510"/>
    <s v="Hikma Italia S.p.A.,Accord Healthcare Italia S.r.l.,EG S.p.A.,Fresenius Kabi Italia Srl S.r.l."/>
    <x v="5"/>
    <x v="25"/>
    <x v="3"/>
    <n v="8.6989999999999998"/>
    <m/>
  </r>
  <r>
    <x v="0"/>
    <x v="0"/>
    <x v="27"/>
    <x v="1"/>
    <x v="24"/>
    <x v="10"/>
    <x v="27"/>
    <x v="27"/>
    <x v="26"/>
    <x v="2"/>
    <m/>
    <s v="Accord Healthcare Italia S.r.l.,Fresenius Kabi Italia Srl S.r.l.,Hikma Italia S.p.A."/>
    <x v="1"/>
    <x v="26"/>
    <x v="7"/>
    <n v="6.25"/>
    <m/>
  </r>
  <r>
    <x v="0"/>
    <x v="0"/>
    <x v="27"/>
    <x v="1"/>
    <x v="24"/>
    <x v="10"/>
    <x v="27"/>
    <x v="27"/>
    <x v="26"/>
    <x v="2"/>
    <n v="600"/>
    <s v="Accord Healthcare Italia S.r.l.,Fresenius Kabi Italia Srl S.r.l.,Hikma Italia S.p.A."/>
    <x v="1"/>
    <x v="26"/>
    <x v="6"/>
    <n v="8"/>
    <m/>
  </r>
  <r>
    <x v="0"/>
    <x v="0"/>
    <x v="28"/>
    <x v="0"/>
    <x v="13"/>
    <x v="10"/>
    <x v="28"/>
    <x v="28"/>
    <x v="27"/>
    <x v="0"/>
    <n v="3853"/>
    <s v="Accord Healthcare Italia S.r.l.,Hikma Italia S.p.A."/>
    <x v="1"/>
    <x v="27"/>
    <x v="7"/>
    <n v="3.9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18CD8-F206-466A-9072-9F7FAC6506F2}" name="PivotTable3" cacheId="8" applyNumberFormats="0" applyBorderFormats="0" applyFontFormats="0" applyPatternFormats="0" applyAlignmentFormats="0" applyWidthHeightFormats="1" dataCaption="Values" updatedVersion="7" minRefreshableVersion="3" colGrandTotals="0" itemPrintTitles="1" createdVersion="7" indent="0" compact="0" compactData="0" gridDropZones="1" multipleFieldFilters="0">
  <location ref="A3:U34" firstHeaderRow="1" firstDataRow="2" firstDataCol="12"/>
  <pivotFields count="17">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Row" compact="0" numFmtId="1" outline="0" showAll="0" defaultSubtotal="0">
      <items count="31">
        <item x="0"/>
        <item x="1"/>
        <item x="2"/>
        <item x="3"/>
        <item x="4"/>
        <item x="6"/>
        <item x="5"/>
        <item m="1" x="30"/>
        <item x="7"/>
        <item x="8"/>
        <item x="9"/>
        <item x="10"/>
        <item x="11"/>
        <item x="12"/>
        <item x="13"/>
        <item x="14"/>
        <item x="15"/>
        <item m="1" x="29"/>
        <item x="16"/>
        <item x="17"/>
        <item x="18"/>
        <item x="19"/>
        <item x="20"/>
        <item x="21"/>
        <item x="22"/>
        <item x="23"/>
        <item x="25"/>
        <item x="24"/>
        <item x="26"/>
        <item x="27"/>
        <item x="28"/>
      </items>
      <extLst>
        <ext xmlns:x14="http://schemas.microsoft.com/office/spreadsheetml/2009/9/main" uri="{2946ED86-A175-432a-8AC1-64E0C546D7DE}">
          <x14:pivotField fillDownLabels="1"/>
        </ext>
      </extLst>
    </pivotField>
    <pivotField axis="axisRow" compact="0" outline="0" showAll="0" defaultSubtotal="0">
      <items count="5">
        <item x="1"/>
        <item x="4"/>
        <item x="0"/>
        <item x="3"/>
        <item x="2"/>
      </items>
      <extLst>
        <ext xmlns:x14="http://schemas.microsoft.com/office/spreadsheetml/2009/9/main" uri="{2946ED86-A175-432a-8AC1-64E0C546D7DE}">
          <x14:pivotField fillDownLabels="1"/>
        </ext>
      </extLst>
    </pivotField>
    <pivotField axis="axisRow" compact="0" outline="0" showAll="0" defaultSubtotal="0">
      <items count="36">
        <item x="16"/>
        <item x="10"/>
        <item x="24"/>
        <item m="1" x="27"/>
        <item x="14"/>
        <item x="22"/>
        <item x="18"/>
        <item m="1" x="33"/>
        <item m="1" x="32"/>
        <item m="1" x="25"/>
        <item x="20"/>
        <item m="1" x="35"/>
        <item x="13"/>
        <item x="4"/>
        <item m="1" x="26"/>
        <item m="1" x="34"/>
        <item x="0"/>
        <item x="15"/>
        <item x="19"/>
        <item x="9"/>
        <item x="12"/>
        <item m="1" x="31"/>
        <item x="21"/>
        <item x="17"/>
        <item x="6"/>
        <item x="11"/>
        <item m="1" x="30"/>
        <item m="1" x="28"/>
        <item x="23"/>
        <item x="1"/>
        <item x="2"/>
        <item x="3"/>
        <item x="5"/>
        <item m="1" x="29"/>
        <item x="7"/>
        <item x="8"/>
      </items>
      <extLst>
        <ext xmlns:x14="http://schemas.microsoft.com/office/spreadsheetml/2009/9/main" uri="{2946ED86-A175-432a-8AC1-64E0C546D7DE}">
          <x14:pivotField fillDownLabels="1"/>
        </ext>
      </extLst>
    </pivotField>
    <pivotField axis="axisRow" compact="0" outline="0" showAll="0" defaultSubtotal="0">
      <items count="28">
        <item x="8"/>
        <item m="1" x="19"/>
        <item m="1" x="26"/>
        <item m="1" x="23"/>
        <item m="1" x="20"/>
        <item m="1" x="22"/>
        <item x="6"/>
        <item x="0"/>
        <item x="15"/>
        <item x="4"/>
        <item m="1" x="25"/>
        <item m="1" x="27"/>
        <item x="1"/>
        <item m="1" x="17"/>
        <item x="2"/>
        <item x="7"/>
        <item x="13"/>
        <item x="11"/>
        <item x="14"/>
        <item x="10"/>
        <item m="1" x="18"/>
        <item x="3"/>
        <item x="9"/>
        <item m="1" x="24"/>
        <item x="5"/>
        <item x="16"/>
        <item x="12"/>
        <item m="1" x="21"/>
      </items>
      <extLst>
        <ext xmlns:x14="http://schemas.microsoft.com/office/spreadsheetml/2009/9/main" uri="{2946ED86-A175-432a-8AC1-64E0C546D7DE}">
          <x14:pivotField fillDownLabels="1"/>
        </ext>
      </extLst>
    </pivotField>
    <pivotField axis="axisRow" compact="0" outline="0" showAll="0" defaultSubtotal="0">
      <items count="31">
        <item x="0"/>
        <item x="1"/>
        <item x="2"/>
        <item x="3"/>
        <item x="4"/>
        <item x="5"/>
        <item x="6"/>
        <item m="1" x="29"/>
        <item x="7"/>
        <item x="8"/>
        <item x="9"/>
        <item x="10"/>
        <item x="11"/>
        <item x="12"/>
        <item x="13"/>
        <item x="14"/>
        <item x="15"/>
        <item m="1" x="30"/>
        <item x="16"/>
        <item x="17"/>
        <item x="18"/>
        <item x="19"/>
        <item x="20"/>
        <item x="21"/>
        <item x="22"/>
        <item x="23"/>
        <item x="24"/>
        <item x="25"/>
        <item x="26"/>
        <item x="27"/>
        <item x="28"/>
      </items>
      <extLst>
        <ext xmlns:x14="http://schemas.microsoft.com/office/spreadsheetml/2009/9/main" uri="{2946ED86-A175-432a-8AC1-64E0C546D7DE}">
          <x14:pivotField fillDownLabels="1"/>
        </ext>
      </extLst>
    </pivotField>
    <pivotField axis="axisRow" compact="0" outline="0" showAll="0" defaultSubtotal="0">
      <items count="31">
        <item x="1"/>
        <item x="0"/>
        <item x="5"/>
        <item x="4"/>
        <item x="3"/>
        <item m="1" x="29"/>
        <item x="6"/>
        <item x="2"/>
        <item x="7"/>
        <item x="10"/>
        <item x="9"/>
        <item x="8"/>
        <item x="11"/>
        <item x="13"/>
        <item x="12"/>
        <item x="14"/>
        <item x="15"/>
        <item m="1" x="30"/>
        <item x="17"/>
        <item x="19"/>
        <item x="18"/>
        <item x="16"/>
        <item x="21"/>
        <item x="22"/>
        <item x="20"/>
        <item x="23"/>
        <item x="24"/>
        <item x="25"/>
        <item x="26"/>
        <item x="27"/>
        <item x="28"/>
      </items>
      <extLst>
        <ext xmlns:x14="http://schemas.microsoft.com/office/spreadsheetml/2009/9/main" uri="{2946ED86-A175-432a-8AC1-64E0C546D7DE}">
          <x14:pivotField fillDownLabels="1"/>
        </ext>
      </extLst>
    </pivotField>
    <pivotField axis="axisRow" compact="0" outline="0" showAll="0" defaultSubtotal="0">
      <items count="30">
        <item x="5"/>
        <item m="1" x="29"/>
        <item x="4"/>
        <item x="2"/>
        <item x="3"/>
        <item x="1"/>
        <item x="0"/>
        <item x="6"/>
        <item x="7"/>
        <item x="9"/>
        <item x="8"/>
        <item x="12"/>
        <item x="11"/>
        <item x="13"/>
        <item x="10"/>
        <item x="18"/>
        <item m="1" x="28"/>
        <item x="14"/>
        <item x="16"/>
        <item x="26"/>
        <item x="15"/>
        <item x="25"/>
        <item x="19"/>
        <item x="20"/>
        <item x="17"/>
        <item x="24"/>
        <item x="21"/>
        <item x="22"/>
        <item x="23"/>
        <item x="27"/>
      </items>
      <extLst>
        <ext xmlns:x14="http://schemas.microsoft.com/office/spreadsheetml/2009/9/main" uri="{2946ED86-A175-432a-8AC1-64E0C546D7DE}">
          <x14:pivotField fillDownLabels="1"/>
        </ext>
      </extLst>
    </pivotField>
    <pivotField axis="axisRow" compact="0" numFmtId="1" outline="0" showAll="0" defaultSubtotal="0">
      <items count="12">
        <item x="4"/>
        <item x="7"/>
        <item m="1" x="11"/>
        <item x="2"/>
        <item x="3"/>
        <item x="1"/>
        <item x="0"/>
        <item x="5"/>
        <item x="6"/>
        <item x="8"/>
        <item x="10"/>
        <item x="9"/>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7">
        <item m="1" x="6"/>
        <item x="1"/>
        <item x="4"/>
        <item x="3"/>
        <item x="5"/>
        <item x="2"/>
        <item x="0"/>
      </items>
      <extLst>
        <ext xmlns:x14="http://schemas.microsoft.com/office/spreadsheetml/2009/9/main" uri="{2946ED86-A175-432a-8AC1-64E0C546D7DE}">
          <x14:pivotField fillDownLabels="1"/>
        </ext>
      </extLst>
    </pivotField>
    <pivotField axis="axisRow" compact="0" outline="0" showAll="0">
      <items count="30">
        <item x="27"/>
        <item x="14"/>
        <item x="23"/>
        <item x="21"/>
        <item x="22"/>
        <item x="15"/>
        <item x="13"/>
        <item x="19"/>
        <item x="24"/>
        <item x="12"/>
        <item x="20"/>
        <item x="26"/>
        <item x="18"/>
        <item x="25"/>
        <item x="17"/>
        <item x="16"/>
        <item x="11"/>
        <item m="1" x="28"/>
        <item x="10"/>
        <item x="8"/>
        <item x="9"/>
        <item x="7"/>
        <item x="5"/>
        <item x="4"/>
        <item x="1"/>
        <item x="2"/>
        <item x="6"/>
        <item x="3"/>
        <item x="0"/>
        <item t="default"/>
      </items>
      <extLst>
        <ext xmlns:x14="http://schemas.microsoft.com/office/spreadsheetml/2009/9/main" uri="{2946ED86-A175-432a-8AC1-64E0C546D7DE}">
          <x14:pivotField fillDownLabels="1"/>
        </ext>
      </extLst>
    </pivotField>
    <pivotField axis="axisCol" compact="0" outline="0" showAll="0">
      <items count="10">
        <item x="8"/>
        <item x="3"/>
        <item x="4"/>
        <item x="2"/>
        <item x="6"/>
        <item x="7"/>
        <item x="5"/>
        <item x="1"/>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2"/>
    <field x="13"/>
  </rowFields>
  <rowItems count="30">
    <i>
      <x/>
      <x/>
      <x/>
      <x v="2"/>
      <x v="16"/>
      <x v="7"/>
      <x/>
      <x v="1"/>
      <x v="6"/>
      <x v="6"/>
      <x v="6"/>
      <x v="28"/>
    </i>
    <i r="2">
      <x v="1"/>
      <x v="2"/>
      <x v="29"/>
      <x v="12"/>
      <x v="1"/>
      <x/>
      <x v="5"/>
      <x v="5"/>
      <x v="1"/>
      <x v="24"/>
    </i>
    <i r="2">
      <x v="2"/>
      <x/>
      <x v="30"/>
      <x v="14"/>
      <x v="2"/>
      <x v="7"/>
      <x v="3"/>
      <x v="3"/>
      <x v="6"/>
      <x v="25"/>
    </i>
    <i r="2">
      <x v="3"/>
      <x v="4"/>
      <x v="31"/>
      <x v="21"/>
      <x v="3"/>
      <x v="4"/>
      <x v="4"/>
      <x v="3"/>
      <x v="6"/>
      <x v="27"/>
    </i>
    <i r="2">
      <x v="4"/>
      <x v="2"/>
      <x v="13"/>
      <x v="9"/>
      <x v="4"/>
      <x v="3"/>
      <x v="2"/>
      <x v="4"/>
      <x v="1"/>
      <x v="23"/>
    </i>
    <i r="2">
      <x v="5"/>
      <x v="2"/>
      <x v="24"/>
      <x v="6"/>
      <x v="6"/>
      <x v="6"/>
      <x v="7"/>
      <x v="7"/>
      <x v="3"/>
      <x v="26"/>
    </i>
    <i r="2">
      <x v="6"/>
      <x v="2"/>
      <x v="32"/>
      <x v="24"/>
      <x v="5"/>
      <x v="2"/>
      <x/>
      <x/>
      <x v="5"/>
      <x v="22"/>
    </i>
    <i r="2">
      <x v="8"/>
      <x v="3"/>
      <x v="34"/>
      <x v="15"/>
      <x v="8"/>
      <x v="8"/>
      <x v="8"/>
      <x v="8"/>
      <x v="3"/>
      <x v="21"/>
    </i>
    <i r="2">
      <x v="9"/>
      <x v="2"/>
      <x v="35"/>
      <x/>
      <x v="9"/>
      <x v="11"/>
      <x v="5"/>
      <x v="1"/>
      <x v="3"/>
      <x v="19"/>
    </i>
    <i r="2">
      <x v="10"/>
      <x v="2"/>
      <x v="19"/>
      <x v="22"/>
      <x v="10"/>
      <x v="10"/>
      <x v="10"/>
      <x v="9"/>
      <x v="5"/>
      <x v="20"/>
    </i>
    <i r="2">
      <x v="11"/>
      <x/>
      <x v="1"/>
      <x v="19"/>
      <x v="11"/>
      <x v="9"/>
      <x v="9"/>
      <x v="11"/>
      <x v="1"/>
      <x v="18"/>
    </i>
    <i r="2">
      <x v="12"/>
      <x v="2"/>
      <x v="25"/>
      <x v="17"/>
      <x v="12"/>
      <x v="12"/>
      <x v="14"/>
      <x v="9"/>
      <x v="1"/>
      <x v="16"/>
    </i>
    <i r="2">
      <x v="13"/>
      <x v="2"/>
      <x v="20"/>
      <x v="26"/>
      <x v="13"/>
      <x v="14"/>
      <x v="12"/>
      <x v="6"/>
      <x v="2"/>
      <x v="9"/>
    </i>
    <i r="2">
      <x v="14"/>
      <x v="2"/>
      <x v="16"/>
      <x v="7"/>
      <x v="14"/>
      <x v="13"/>
      <x v="11"/>
      <x v="9"/>
      <x v="1"/>
      <x v="6"/>
    </i>
    <i r="2">
      <x v="15"/>
      <x v="2"/>
      <x v="12"/>
      <x v="19"/>
      <x v="15"/>
      <x v="15"/>
      <x v="13"/>
      <x v="6"/>
      <x v="1"/>
      <x v="1"/>
    </i>
    <i r="2">
      <x v="16"/>
      <x v="2"/>
      <x v="4"/>
      <x v="16"/>
      <x v="16"/>
      <x v="16"/>
      <x v="17"/>
      <x v="8"/>
      <x v="2"/>
      <x v="5"/>
    </i>
    <i r="2">
      <x v="18"/>
      <x v="2"/>
      <x v="24"/>
      <x v="6"/>
      <x v="18"/>
      <x v="21"/>
      <x v="20"/>
      <x v="8"/>
      <x v="3"/>
      <x v="15"/>
    </i>
    <i r="2">
      <x v="19"/>
      <x v="1"/>
      <x v="17"/>
      <x v="14"/>
      <x v="19"/>
      <x v="18"/>
      <x v="18"/>
      <x v="8"/>
      <x v="1"/>
      <x v="14"/>
    </i>
    <i r="2">
      <x v="20"/>
      <x v="3"/>
      <x/>
      <x v="15"/>
      <x v="20"/>
      <x v="20"/>
      <x v="24"/>
      <x v="8"/>
      <x v="1"/>
      <x v="12"/>
    </i>
    <i r="2">
      <x v="21"/>
      <x v="1"/>
      <x v="23"/>
      <x v="18"/>
      <x v="21"/>
      <x v="19"/>
      <x v="15"/>
      <x v="6"/>
      <x v="1"/>
      <x v="7"/>
    </i>
    <i r="2">
      <x v="22"/>
      <x v="2"/>
      <x v="6"/>
      <x/>
      <x v="22"/>
      <x v="24"/>
      <x v="22"/>
      <x v="6"/>
      <x v="1"/>
      <x v="10"/>
    </i>
    <i r="2">
      <x v="23"/>
      <x v="2"/>
      <x v="18"/>
      <x v="21"/>
      <x v="23"/>
      <x v="22"/>
      <x v="23"/>
      <x v="8"/>
      <x v="1"/>
      <x v="7"/>
    </i>
    <i r="2">
      <x v="24"/>
      <x v="2"/>
      <x v="13"/>
      <x v="9"/>
      <x v="24"/>
      <x v="23"/>
      <x v="26"/>
      <x v="10"/>
      <x v="4"/>
      <x v="3"/>
    </i>
    <i r="2">
      <x v="25"/>
      <x v="2"/>
      <x v="10"/>
      <x v="24"/>
      <x v="25"/>
      <x v="25"/>
      <x v="27"/>
      <x v="9"/>
      <x v="1"/>
      <x v="4"/>
    </i>
    <i r="2">
      <x v="26"/>
      <x v="2"/>
      <x v="5"/>
      <x v="12"/>
      <x v="27"/>
      <x v="27"/>
      <x v="25"/>
      <x v="8"/>
      <x v="4"/>
      <x v="8"/>
    </i>
    <i r="2">
      <x v="27"/>
      <x v="2"/>
      <x v="22"/>
      <x v="8"/>
      <x v="26"/>
      <x v="26"/>
      <x v="28"/>
      <x v="9"/>
      <x v="4"/>
      <x v="2"/>
    </i>
    <i r="2">
      <x v="28"/>
      <x v="2"/>
      <x v="28"/>
      <x v="25"/>
      <x v="28"/>
      <x v="28"/>
      <x v="21"/>
      <x v="6"/>
      <x v="4"/>
      <x v="13"/>
    </i>
    <i r="2">
      <x v="29"/>
      <x/>
      <x v="2"/>
      <x v="19"/>
      <x v="29"/>
      <x v="29"/>
      <x v="19"/>
      <x v="3"/>
      <x v="1"/>
      <x v="11"/>
    </i>
    <i r="2">
      <x v="30"/>
      <x v="2"/>
      <x v="12"/>
      <x v="19"/>
      <x v="30"/>
      <x v="30"/>
      <x v="29"/>
      <x v="6"/>
      <x v="1"/>
      <x/>
    </i>
    <i t="grand">
      <x/>
    </i>
  </rowItems>
  <colFields count="1">
    <field x="14"/>
  </colFields>
  <colItems count="9">
    <i>
      <x/>
    </i>
    <i>
      <x v="1"/>
    </i>
    <i>
      <x v="2"/>
    </i>
    <i>
      <x v="3"/>
    </i>
    <i>
      <x v="4"/>
    </i>
    <i>
      <x v="5"/>
    </i>
    <i>
      <x v="6"/>
    </i>
    <i>
      <x v="7"/>
    </i>
    <i>
      <x v="8"/>
    </i>
  </colItems>
  <dataFields count="1">
    <dataField name="Sum of Loser prices" fld="15" baseField="0" baseItem="0" numFmtId="170"/>
  </dataFields>
  <formats count="125">
    <format dxfId="124">
      <pivotArea dataOnly="0" labelOnly="1" outline="0" fieldPosition="0">
        <references count="7">
          <reference field="0" count="0" selected="0"/>
          <reference field="1" count="0" selected="0"/>
          <reference field="2" count="1" selected="0">
            <x v="0"/>
          </reference>
          <reference field="3" count="1" selected="0">
            <x v="2"/>
          </reference>
          <reference field="4" count="1" selected="0">
            <x v="8"/>
          </reference>
          <reference field="5" count="1" selected="0">
            <x v="20"/>
          </reference>
          <reference field="6" count="1">
            <x v="0"/>
          </reference>
        </references>
      </pivotArea>
    </format>
    <format dxfId="123">
      <pivotArea dataOnly="0" labelOnly="1" outline="0" fieldPosition="0">
        <references count="7">
          <reference field="0" count="0" selected="0"/>
          <reference field="1" count="0" selected="0"/>
          <reference field="2" count="1" selected="0">
            <x v="1"/>
          </reference>
          <reference field="3" count="1" selected="0">
            <x v="2"/>
          </reference>
          <reference field="4" count="1" selected="0">
            <x v="11"/>
          </reference>
          <reference field="5" count="1" selected="0">
            <x v="10"/>
          </reference>
          <reference field="6" count="1">
            <x v="1"/>
          </reference>
        </references>
      </pivotArea>
    </format>
    <format dxfId="122">
      <pivotArea dataOnly="0" labelOnly="1" outline="0" fieldPosition="0">
        <references count="7">
          <reference field="0" count="0" selected="0"/>
          <reference field="1" count="0" selected="0"/>
          <reference field="2" count="1" selected="0">
            <x v="2"/>
          </reference>
          <reference field="3" count="1" selected="0">
            <x v="0"/>
          </reference>
          <reference field="4" count="1" selected="0">
            <x v="14"/>
          </reference>
          <reference field="5" count="1" selected="0">
            <x v="3"/>
          </reference>
          <reference field="6" count="1">
            <x v="2"/>
          </reference>
        </references>
      </pivotArea>
    </format>
    <format dxfId="121">
      <pivotArea dataOnly="0" labelOnly="1" outline="0" fieldPosition="0">
        <references count="7">
          <reference field="0" count="0" selected="0"/>
          <reference field="1" count="0" selected="0"/>
          <reference field="2" count="1" selected="0">
            <x v="3"/>
          </reference>
          <reference field="3" count="1" selected="0">
            <x v="4"/>
          </reference>
          <reference field="4" count="1" selected="0">
            <x v="21"/>
          </reference>
          <reference field="5" count="1" selected="0">
            <x v="4"/>
          </reference>
          <reference field="6" count="1">
            <x v="3"/>
          </reference>
        </references>
      </pivotArea>
    </format>
    <format dxfId="120">
      <pivotArea dataOnly="0" labelOnly="1" outline="0" fieldPosition="0">
        <references count="7">
          <reference field="0" count="0" selected="0"/>
          <reference field="1" count="0" selected="0"/>
          <reference field="2" count="1" selected="0">
            <x v="4"/>
          </reference>
          <reference field="3" count="1" selected="0">
            <x v="2"/>
          </reference>
          <reference field="4" count="1" selected="0">
            <x v="9"/>
          </reference>
          <reference field="5" count="1" selected="0">
            <x v="13"/>
          </reference>
          <reference field="6" count="1">
            <x v="4"/>
          </reference>
        </references>
      </pivotArea>
    </format>
    <format dxfId="119">
      <pivotArea dataOnly="0" labelOnly="1" outline="0" fieldPosition="0">
        <references count="7">
          <reference field="0" count="0" selected="0"/>
          <reference field="1" count="0" selected="0"/>
          <reference field="2" count="1" selected="0">
            <x v="5"/>
          </reference>
          <reference field="3" count="1" selected="0">
            <x v="2"/>
          </reference>
          <reference field="4" count="1" selected="0">
            <x v="7"/>
          </reference>
          <reference field="5" count="1" selected="0">
            <x v="23"/>
          </reference>
          <reference field="6" count="1">
            <x v="6"/>
          </reference>
        </references>
      </pivotArea>
    </format>
    <format dxfId="118">
      <pivotArea dataOnly="0" labelOnly="1" outline="0" fieldPosition="0">
        <references count="7">
          <reference field="0" count="0" selected="0"/>
          <reference field="1" count="0" selected="0"/>
          <reference field="2" count="1" selected="0">
            <x v="6"/>
          </reference>
          <reference field="3" count="1" selected="0">
            <x v="2"/>
          </reference>
          <reference field="4" count="1" selected="0">
            <x v="26"/>
          </reference>
          <reference field="5" count="1" selected="0">
            <x v="11"/>
          </reference>
          <reference field="6" count="1">
            <x v="5"/>
          </reference>
        </references>
      </pivotArea>
    </format>
    <format dxfId="117">
      <pivotArea dataOnly="0" labelOnly="1" outline="0" fieldPosition="0">
        <references count="7">
          <reference field="0" count="0" selected="0"/>
          <reference field="1" count="0" selected="0"/>
          <reference field="2" count="1" selected="0">
            <x v="7"/>
          </reference>
          <reference field="3" count="1" selected="0">
            <x v="0"/>
          </reference>
          <reference field="4" count="1" selected="0">
            <x v="27"/>
          </reference>
          <reference field="5" count="1" selected="0">
            <x v="5"/>
          </reference>
          <reference field="6" count="1">
            <x v="7"/>
          </reference>
        </references>
      </pivotArea>
    </format>
    <format dxfId="116">
      <pivotArea dataOnly="0" labelOnly="1" outline="0" fieldPosition="0">
        <references count="7">
          <reference field="0" count="0" selected="0"/>
          <reference field="1" count="0" selected="0"/>
          <reference field="2" count="1" selected="0">
            <x v="8"/>
          </reference>
          <reference field="3" count="1" selected="0">
            <x v="3"/>
          </reference>
          <reference field="4" count="1" selected="0">
            <x v="15"/>
          </reference>
          <reference field="5" count="1" selected="0">
            <x v="1"/>
          </reference>
          <reference field="6" count="1">
            <x v="8"/>
          </reference>
        </references>
      </pivotArea>
    </format>
    <format dxfId="115">
      <pivotArea dataOnly="0" labelOnly="1" outline="0" fieldPosition="0">
        <references count="7">
          <reference field="0" count="0" selected="0"/>
          <reference field="1" count="0" selected="0"/>
          <reference field="2" count="1" selected="0">
            <x v="9"/>
          </reference>
          <reference field="3" count="1" selected="0">
            <x v="2"/>
          </reference>
          <reference field="4" count="1" selected="0">
            <x v="3"/>
          </reference>
          <reference field="5" count="1" selected="0">
            <x v="2"/>
          </reference>
          <reference field="6" count="1">
            <x v="9"/>
          </reference>
        </references>
      </pivotArea>
    </format>
    <format dxfId="114">
      <pivotArea dataOnly="0" labelOnly="1" outline="0" fieldPosition="0">
        <references count="7">
          <reference field="0" count="0" selected="0"/>
          <reference field="1" count="0" selected="0"/>
          <reference field="2" count="1" selected="0">
            <x v="10"/>
          </reference>
          <reference field="3" count="1" selected="0">
            <x v="2"/>
          </reference>
          <reference field="4" count="1" selected="0">
            <x v="19"/>
          </reference>
          <reference field="5" count="1" selected="0">
            <x v="22"/>
          </reference>
          <reference field="6" count="1">
            <x v="10"/>
          </reference>
        </references>
      </pivotArea>
    </format>
    <format dxfId="113">
      <pivotArea dataOnly="0" labelOnly="1" outline="0" fieldPosition="0">
        <references count="7">
          <reference field="0" count="0" selected="0"/>
          <reference field="1" count="0" selected="0"/>
          <reference field="2" count="1" selected="0">
            <x v="11"/>
          </reference>
          <reference field="3" count="1" selected="0">
            <x v="0"/>
          </reference>
          <reference field="4" count="1" selected="0">
            <x v="1"/>
          </reference>
          <reference field="5" count="1" selected="0">
            <x v="19"/>
          </reference>
          <reference field="6" count="1">
            <x v="11"/>
          </reference>
        </references>
      </pivotArea>
    </format>
    <format dxfId="112">
      <pivotArea dataOnly="0" labelOnly="1" outline="0" fieldPosition="0">
        <references count="7">
          <reference field="0" count="0" selected="0"/>
          <reference field="1" count="0" selected="0"/>
          <reference field="2" count="1" selected="0">
            <x v="12"/>
          </reference>
          <reference field="3" count="1" selected="0">
            <x v="2"/>
          </reference>
          <reference field="4" count="1" selected="0">
            <x v="25"/>
          </reference>
          <reference field="5" count="1" selected="0">
            <x v="17"/>
          </reference>
          <reference field="6" count="1">
            <x v="12"/>
          </reference>
        </references>
      </pivotArea>
    </format>
    <format dxfId="111">
      <pivotArea dataOnly="0" labelOnly="1" outline="0" fieldPosition="0">
        <references count="7">
          <reference field="0" count="0" selected="0"/>
          <reference field="1" count="0" selected="0"/>
          <reference field="2" count="1" selected="0">
            <x v="13"/>
          </reference>
          <reference field="3" count="1" selected="0">
            <x v="2"/>
          </reference>
          <reference field="4" count="1" selected="0">
            <x v="20"/>
          </reference>
          <reference field="5" count="1" selected="0">
            <x v="26"/>
          </reference>
          <reference field="6" count="1">
            <x v="13"/>
          </reference>
        </references>
      </pivotArea>
    </format>
    <format dxfId="110">
      <pivotArea dataOnly="0" labelOnly="1" outline="0" fieldPosition="0">
        <references count="7">
          <reference field="0" count="0" selected="0"/>
          <reference field="1" count="0" selected="0"/>
          <reference field="2" count="1" selected="0">
            <x v="14"/>
          </reference>
          <reference field="3" count="1" selected="0">
            <x v="2"/>
          </reference>
          <reference field="4" count="1" selected="0">
            <x v="16"/>
          </reference>
          <reference field="5" count="1" selected="0">
            <x v="7"/>
          </reference>
          <reference field="6" count="1">
            <x v="14"/>
          </reference>
        </references>
      </pivotArea>
    </format>
    <format dxfId="109">
      <pivotArea dataOnly="0" labelOnly="1" outline="0" fieldPosition="0">
        <references count="7">
          <reference field="0" count="0" selected="0"/>
          <reference field="1" count="0" selected="0"/>
          <reference field="2" count="1" selected="0">
            <x v="15"/>
          </reference>
          <reference field="3" count="1" selected="0">
            <x v="2"/>
          </reference>
          <reference field="4" count="1" selected="0">
            <x v="12"/>
          </reference>
          <reference field="5" count="1" selected="0">
            <x v="19"/>
          </reference>
          <reference field="6" count="1">
            <x v="15"/>
          </reference>
        </references>
      </pivotArea>
    </format>
    <format dxfId="108">
      <pivotArea dataOnly="0" labelOnly="1" outline="0" fieldPosition="0">
        <references count="7">
          <reference field="0" count="0" selected="0"/>
          <reference field="1" count="0" selected="0"/>
          <reference field="2" count="1" selected="0">
            <x v="16"/>
          </reference>
          <reference field="3" count="1" selected="0">
            <x v="2"/>
          </reference>
          <reference field="4" count="1" selected="0">
            <x v="4"/>
          </reference>
          <reference field="5" count="1" selected="0">
            <x v="16"/>
          </reference>
          <reference field="6" count="1">
            <x v="16"/>
          </reference>
        </references>
      </pivotArea>
    </format>
    <format dxfId="107">
      <pivotArea dataOnly="0" labelOnly="1" outline="0" fieldPosition="0">
        <references count="7">
          <reference field="0" count="0" selected="0"/>
          <reference field="1" count="0" selected="0"/>
          <reference field="2" count="1" selected="0">
            <x v="17"/>
          </reference>
          <reference field="3" count="1" selected="0">
            <x v="2"/>
          </reference>
          <reference field="4" count="1" selected="0">
            <x v="13"/>
          </reference>
          <reference field="5" count="1" selected="0">
            <x v="9"/>
          </reference>
          <reference field="6" count="1">
            <x v="17"/>
          </reference>
        </references>
      </pivotArea>
    </format>
    <format dxfId="106">
      <pivotArea dataOnly="0" labelOnly="1" outline="0" fieldPosition="0">
        <references count="7">
          <reference field="0" count="0" selected="0"/>
          <reference field="1" count="0" selected="0"/>
          <reference field="2" count="1" selected="0">
            <x v="18"/>
          </reference>
          <reference field="3" count="1" selected="0">
            <x v="2"/>
          </reference>
          <reference field="4" count="1" selected="0">
            <x v="24"/>
          </reference>
          <reference field="5" count="1" selected="0">
            <x v="6"/>
          </reference>
          <reference field="6" count="1">
            <x v="18"/>
          </reference>
        </references>
      </pivotArea>
    </format>
    <format dxfId="105">
      <pivotArea dataOnly="0" labelOnly="1" outline="0" fieldPosition="0">
        <references count="7">
          <reference field="0" count="0" selected="0"/>
          <reference field="1" count="0" selected="0"/>
          <reference field="2" count="1" selected="0">
            <x v="19"/>
          </reference>
          <reference field="3" count="1" selected="0">
            <x v="1"/>
          </reference>
          <reference field="4" count="1" selected="0">
            <x v="17"/>
          </reference>
          <reference field="5" count="1" selected="0">
            <x v="14"/>
          </reference>
          <reference field="6" count="1">
            <x v="19"/>
          </reference>
        </references>
      </pivotArea>
    </format>
    <format dxfId="104">
      <pivotArea dataOnly="0" labelOnly="1" outline="0" fieldPosition="0">
        <references count="7">
          <reference field="0" count="0" selected="0"/>
          <reference field="1" count="0" selected="0"/>
          <reference field="2" count="1" selected="0">
            <x v="20"/>
          </reference>
          <reference field="3" count="1" selected="0">
            <x v="3"/>
          </reference>
          <reference field="4" count="1" selected="0">
            <x v="0"/>
          </reference>
          <reference field="5" count="1" selected="0">
            <x v="15"/>
          </reference>
          <reference field="6" count="1">
            <x v="20"/>
          </reference>
        </references>
      </pivotArea>
    </format>
    <format dxfId="103">
      <pivotArea dataOnly="0" labelOnly="1" outline="0" fieldPosition="0">
        <references count="7">
          <reference field="0" count="0" selected="0"/>
          <reference field="1" count="0" selected="0"/>
          <reference field="2" count="1" selected="0">
            <x v="21"/>
          </reference>
          <reference field="3" count="1" selected="0">
            <x v="1"/>
          </reference>
          <reference field="4" count="1" selected="0">
            <x v="23"/>
          </reference>
          <reference field="5" count="1" selected="0">
            <x v="18"/>
          </reference>
          <reference field="6" count="1">
            <x v="21"/>
          </reference>
        </references>
      </pivotArea>
    </format>
    <format dxfId="102">
      <pivotArea dataOnly="0" labelOnly="1" outline="0" fieldPosition="0">
        <references count="7">
          <reference field="0" count="0" selected="0"/>
          <reference field="1" count="0" selected="0"/>
          <reference field="2" count="1" selected="0">
            <x v="22"/>
          </reference>
          <reference field="3" count="1" selected="0">
            <x v="2"/>
          </reference>
          <reference field="4" count="1" selected="0">
            <x v="6"/>
          </reference>
          <reference field="5" count="1" selected="0">
            <x v="0"/>
          </reference>
          <reference field="6" count="1">
            <x v="22"/>
          </reference>
        </references>
      </pivotArea>
    </format>
    <format dxfId="101">
      <pivotArea dataOnly="0" labelOnly="1" outline="0" fieldPosition="0">
        <references count="7">
          <reference field="0" count="0" selected="0"/>
          <reference field="1" count="0" selected="0"/>
          <reference field="2" count="1" selected="0">
            <x v="23"/>
          </reference>
          <reference field="3" count="1" selected="0">
            <x v="2"/>
          </reference>
          <reference field="4" count="1" selected="0">
            <x v="18"/>
          </reference>
          <reference field="5" count="1" selected="0">
            <x v="21"/>
          </reference>
          <reference field="6" count="1">
            <x v="23"/>
          </reference>
        </references>
      </pivotArea>
    </format>
    <format dxfId="100">
      <pivotArea dataOnly="0" labelOnly="1" outline="0" fieldPosition="0">
        <references count="7">
          <reference field="0" count="0" selected="0"/>
          <reference field="1" count="0" selected="0"/>
          <reference field="2" count="1" selected="0">
            <x v="24"/>
          </reference>
          <reference field="3" count="1" selected="0">
            <x v="2"/>
          </reference>
          <reference field="4" count="1" selected="0">
            <x v="13"/>
          </reference>
          <reference field="5" count="1" selected="0">
            <x v="9"/>
          </reference>
          <reference field="6" count="1">
            <x v="24"/>
          </reference>
        </references>
      </pivotArea>
    </format>
    <format dxfId="99">
      <pivotArea dataOnly="0" labelOnly="1" outline="0" fieldPosition="0">
        <references count="7">
          <reference field="0" count="0" selected="0"/>
          <reference field="1" count="0" selected="0"/>
          <reference field="2" count="1" selected="0">
            <x v="25"/>
          </reference>
          <reference field="3" count="1" selected="0">
            <x v="2"/>
          </reference>
          <reference field="4" count="1" selected="0">
            <x v="10"/>
          </reference>
          <reference field="5" count="1" selected="0">
            <x v="24"/>
          </reference>
          <reference field="6" count="1">
            <x v="25"/>
          </reference>
        </references>
      </pivotArea>
    </format>
    <format dxfId="98">
      <pivotArea dataOnly="0" labelOnly="1" outline="0" fieldPosition="0">
        <references count="7">
          <reference field="0" count="0" selected="0"/>
          <reference field="1" count="0" selected="0"/>
          <reference field="2" count="1" selected="0">
            <x v="26"/>
          </reference>
          <reference field="3" count="1" selected="0">
            <x v="2"/>
          </reference>
          <reference field="4" count="1" selected="0">
            <x v="5"/>
          </reference>
          <reference field="5" count="1" selected="0">
            <x v="12"/>
          </reference>
          <reference field="6" count="1">
            <x v="27"/>
          </reference>
        </references>
      </pivotArea>
    </format>
    <format dxfId="97">
      <pivotArea dataOnly="0" labelOnly="1" outline="0" fieldPosition="0">
        <references count="7">
          <reference field="0" count="0" selected="0"/>
          <reference field="1" count="0" selected="0"/>
          <reference field="2" count="1" selected="0">
            <x v="27"/>
          </reference>
          <reference field="3" count="1" selected="0">
            <x v="2"/>
          </reference>
          <reference field="4" count="1" selected="0">
            <x v="22"/>
          </reference>
          <reference field="5" count="1" selected="0">
            <x v="8"/>
          </reference>
          <reference field="6" count="1">
            <x v="26"/>
          </reference>
        </references>
      </pivotArea>
    </format>
    <format dxfId="96">
      <pivotArea dataOnly="0" labelOnly="1" outline="0" fieldPosition="0">
        <references count="7">
          <reference field="0" count="0" selected="0"/>
          <reference field="1" count="0" selected="0"/>
          <reference field="2" count="1" selected="0">
            <x v="28"/>
          </reference>
          <reference field="3" count="1" selected="0">
            <x v="2"/>
          </reference>
          <reference field="4" count="1" selected="0">
            <x v="28"/>
          </reference>
          <reference field="5" count="1" selected="0">
            <x v="25"/>
          </reference>
          <reference field="6" count="1">
            <x v="28"/>
          </reference>
        </references>
      </pivotArea>
    </format>
    <format dxfId="95">
      <pivotArea dataOnly="0" labelOnly="1" outline="0" fieldPosition="0">
        <references count="7">
          <reference field="0" count="0" selected="0"/>
          <reference field="1" count="0" selected="0"/>
          <reference field="2" count="1" selected="0">
            <x v="29"/>
          </reference>
          <reference field="3" count="1" selected="0">
            <x v="0"/>
          </reference>
          <reference field="4" count="1" selected="0">
            <x v="2"/>
          </reference>
          <reference field="5" count="1" selected="0">
            <x v="19"/>
          </reference>
          <reference field="6" count="1">
            <x v="29"/>
          </reference>
        </references>
      </pivotArea>
    </format>
    <format dxfId="94">
      <pivotArea dataOnly="0" labelOnly="1" outline="0" fieldPosition="0">
        <references count="7">
          <reference field="0" count="0" selected="0"/>
          <reference field="1" count="0" selected="0"/>
          <reference field="2" count="1" selected="0">
            <x v="30"/>
          </reference>
          <reference field="3" count="1" selected="0">
            <x v="2"/>
          </reference>
          <reference field="4" count="1" selected="0">
            <x v="12"/>
          </reference>
          <reference field="5" count="1" selected="0">
            <x v="19"/>
          </reference>
          <reference field="6" count="1">
            <x v="30"/>
          </reference>
        </references>
      </pivotArea>
    </format>
    <format dxfId="93">
      <pivotArea dataOnly="0" labelOnly="1" outline="0" fieldPosition="0">
        <references count="8">
          <reference field="0" count="0" selected="0"/>
          <reference field="1" count="0" selected="0"/>
          <reference field="2" count="1" selected="0">
            <x v="0"/>
          </reference>
          <reference field="3" count="1" selected="0">
            <x v="2"/>
          </reference>
          <reference field="4" count="1" selected="0">
            <x v="8"/>
          </reference>
          <reference field="5" count="1" selected="0">
            <x v="20"/>
          </reference>
          <reference field="6" count="1" selected="0">
            <x v="0"/>
          </reference>
          <reference field="7" count="1">
            <x v="1"/>
          </reference>
        </references>
      </pivotArea>
    </format>
    <format dxfId="92">
      <pivotArea dataOnly="0" labelOnly="1" outline="0" fieldPosition="0">
        <references count="8">
          <reference field="0" count="0" selected="0"/>
          <reference field="1" count="0" selected="0"/>
          <reference field="2" count="1" selected="0">
            <x v="1"/>
          </reference>
          <reference field="3" count="1" selected="0">
            <x v="2"/>
          </reference>
          <reference field="4" count="1" selected="0">
            <x v="11"/>
          </reference>
          <reference field="5" count="1" selected="0">
            <x v="10"/>
          </reference>
          <reference field="6" count="1" selected="0">
            <x v="1"/>
          </reference>
          <reference field="7" count="1">
            <x v="0"/>
          </reference>
        </references>
      </pivotArea>
    </format>
    <format dxfId="91">
      <pivotArea dataOnly="0" labelOnly="1" outline="0" fieldPosition="0">
        <references count="8">
          <reference field="0" count="0" selected="0"/>
          <reference field="1" count="0" selected="0"/>
          <reference field="2" count="1" selected="0">
            <x v="2"/>
          </reference>
          <reference field="3" count="1" selected="0">
            <x v="0"/>
          </reference>
          <reference field="4" count="1" selected="0">
            <x v="14"/>
          </reference>
          <reference field="5" count="1" selected="0">
            <x v="3"/>
          </reference>
          <reference field="6" count="1" selected="0">
            <x v="2"/>
          </reference>
          <reference field="7" count="1">
            <x v="7"/>
          </reference>
        </references>
      </pivotArea>
    </format>
    <format dxfId="90">
      <pivotArea dataOnly="0" labelOnly="1" outline="0" fieldPosition="0">
        <references count="8">
          <reference field="0" count="0" selected="0"/>
          <reference field="1" count="0" selected="0"/>
          <reference field="2" count="1" selected="0">
            <x v="3"/>
          </reference>
          <reference field="3" count="1" selected="0">
            <x v="4"/>
          </reference>
          <reference field="4" count="1" selected="0">
            <x v="21"/>
          </reference>
          <reference field="5" count="1" selected="0">
            <x v="4"/>
          </reference>
          <reference field="6" count="1" selected="0">
            <x v="3"/>
          </reference>
          <reference field="7" count="1">
            <x v="4"/>
          </reference>
        </references>
      </pivotArea>
    </format>
    <format dxfId="89">
      <pivotArea dataOnly="0" labelOnly="1" outline="0" fieldPosition="0">
        <references count="8">
          <reference field="0" count="0" selected="0"/>
          <reference field="1" count="0" selected="0"/>
          <reference field="2" count="1" selected="0">
            <x v="4"/>
          </reference>
          <reference field="3" count="1" selected="0">
            <x v="2"/>
          </reference>
          <reference field="4" count="1" selected="0">
            <x v="9"/>
          </reference>
          <reference field="5" count="1" selected="0">
            <x v="13"/>
          </reference>
          <reference field="6" count="1" selected="0">
            <x v="4"/>
          </reference>
          <reference field="7" count="1">
            <x v="3"/>
          </reference>
        </references>
      </pivotArea>
    </format>
    <format dxfId="88">
      <pivotArea dataOnly="0" labelOnly="1" outline="0" fieldPosition="0">
        <references count="8">
          <reference field="0" count="0" selected="0"/>
          <reference field="1" count="0" selected="0"/>
          <reference field="2" count="1" selected="0">
            <x v="5"/>
          </reference>
          <reference field="3" count="1" selected="0">
            <x v="2"/>
          </reference>
          <reference field="4" count="1" selected="0">
            <x v="7"/>
          </reference>
          <reference field="5" count="1" selected="0">
            <x v="23"/>
          </reference>
          <reference field="6" count="1" selected="0">
            <x v="6"/>
          </reference>
          <reference field="7" count="1">
            <x v="6"/>
          </reference>
        </references>
      </pivotArea>
    </format>
    <format dxfId="87">
      <pivotArea dataOnly="0" labelOnly="1" outline="0" fieldPosition="0">
        <references count="8">
          <reference field="0" count="0" selected="0"/>
          <reference field="1" count="0" selected="0"/>
          <reference field="2" count="1" selected="0">
            <x v="6"/>
          </reference>
          <reference field="3" count="1" selected="0">
            <x v="2"/>
          </reference>
          <reference field="4" count="1" selected="0">
            <x v="26"/>
          </reference>
          <reference field="5" count="1" selected="0">
            <x v="11"/>
          </reference>
          <reference field="6" count="1" selected="0">
            <x v="5"/>
          </reference>
          <reference field="7" count="1">
            <x v="2"/>
          </reference>
        </references>
      </pivotArea>
    </format>
    <format dxfId="86">
      <pivotArea dataOnly="0" labelOnly="1" outline="0" fieldPosition="0">
        <references count="8">
          <reference field="0" count="0" selected="0"/>
          <reference field="1" count="0" selected="0"/>
          <reference field="2" count="1" selected="0">
            <x v="7"/>
          </reference>
          <reference field="3" count="1" selected="0">
            <x v="0"/>
          </reference>
          <reference field="4" count="1" selected="0">
            <x v="27"/>
          </reference>
          <reference field="5" count="1" selected="0">
            <x v="5"/>
          </reference>
          <reference field="6" count="1" selected="0">
            <x v="7"/>
          </reference>
          <reference field="7" count="1">
            <x v="5"/>
          </reference>
        </references>
      </pivotArea>
    </format>
    <format dxfId="85">
      <pivotArea dataOnly="0" labelOnly="1" outline="0" fieldPosition="0">
        <references count="8">
          <reference field="0" count="0" selected="0"/>
          <reference field="1" count="0" selected="0"/>
          <reference field="2" count="1" selected="0">
            <x v="8"/>
          </reference>
          <reference field="3" count="1" selected="0">
            <x v="3"/>
          </reference>
          <reference field="4" count="1" selected="0">
            <x v="15"/>
          </reference>
          <reference field="5" count="1" selected="0">
            <x v="1"/>
          </reference>
          <reference field="6" count="1" selected="0">
            <x v="8"/>
          </reference>
          <reference field="7" count="1">
            <x v="8"/>
          </reference>
        </references>
      </pivotArea>
    </format>
    <format dxfId="84">
      <pivotArea dataOnly="0" labelOnly="1" outline="0" fieldPosition="0">
        <references count="8">
          <reference field="0" count="0" selected="0"/>
          <reference field="1" count="0" selected="0"/>
          <reference field="2" count="1" selected="0">
            <x v="9"/>
          </reference>
          <reference field="3" count="1" selected="0">
            <x v="2"/>
          </reference>
          <reference field="4" count="1" selected="0">
            <x v="3"/>
          </reference>
          <reference field="5" count="1" selected="0">
            <x v="2"/>
          </reference>
          <reference field="6" count="1" selected="0">
            <x v="9"/>
          </reference>
          <reference field="7" count="1">
            <x v="11"/>
          </reference>
        </references>
      </pivotArea>
    </format>
    <format dxfId="83">
      <pivotArea dataOnly="0" labelOnly="1" outline="0" fieldPosition="0">
        <references count="8">
          <reference field="0" count="0" selected="0"/>
          <reference field="1" count="0" selected="0"/>
          <reference field="2" count="1" selected="0">
            <x v="10"/>
          </reference>
          <reference field="3" count="1" selected="0">
            <x v="2"/>
          </reference>
          <reference field="4" count="1" selected="0">
            <x v="19"/>
          </reference>
          <reference field="5" count="1" selected="0">
            <x v="22"/>
          </reference>
          <reference field="6" count="1" selected="0">
            <x v="10"/>
          </reference>
          <reference field="7" count="1">
            <x v="10"/>
          </reference>
        </references>
      </pivotArea>
    </format>
    <format dxfId="82">
      <pivotArea dataOnly="0" labelOnly="1" outline="0" fieldPosition="0">
        <references count="8">
          <reference field="0" count="0" selected="0"/>
          <reference field="1" count="0" selected="0"/>
          <reference field="2" count="1" selected="0">
            <x v="11"/>
          </reference>
          <reference field="3" count="1" selected="0">
            <x v="0"/>
          </reference>
          <reference field="4" count="1" selected="0">
            <x v="1"/>
          </reference>
          <reference field="5" count="1" selected="0">
            <x v="19"/>
          </reference>
          <reference field="6" count="1" selected="0">
            <x v="11"/>
          </reference>
          <reference field="7" count="1">
            <x v="9"/>
          </reference>
        </references>
      </pivotArea>
    </format>
    <format dxfId="81">
      <pivotArea dataOnly="0" labelOnly="1" outline="0" fieldPosition="0">
        <references count="8">
          <reference field="0" count="0" selected="0"/>
          <reference field="1" count="0" selected="0"/>
          <reference field="2" count="1" selected="0">
            <x v="12"/>
          </reference>
          <reference field="3" count="1" selected="0">
            <x v="2"/>
          </reference>
          <reference field="4" count="1" selected="0">
            <x v="25"/>
          </reference>
          <reference field="5" count="1" selected="0">
            <x v="17"/>
          </reference>
          <reference field="6" count="1" selected="0">
            <x v="12"/>
          </reference>
          <reference field="7" count="1">
            <x v="12"/>
          </reference>
        </references>
      </pivotArea>
    </format>
    <format dxfId="80">
      <pivotArea dataOnly="0" labelOnly="1" outline="0" fieldPosition="0">
        <references count="8">
          <reference field="0" count="0" selected="0"/>
          <reference field="1" count="0" selected="0"/>
          <reference field="2" count="1" selected="0">
            <x v="13"/>
          </reference>
          <reference field="3" count="1" selected="0">
            <x v="2"/>
          </reference>
          <reference field="4" count="1" selected="0">
            <x v="20"/>
          </reference>
          <reference field="5" count="1" selected="0">
            <x v="26"/>
          </reference>
          <reference field="6" count="1" selected="0">
            <x v="13"/>
          </reference>
          <reference field="7" count="1">
            <x v="14"/>
          </reference>
        </references>
      </pivotArea>
    </format>
    <format dxfId="79">
      <pivotArea dataOnly="0" labelOnly="1" outline="0" fieldPosition="0">
        <references count="8">
          <reference field="0" count="0" selected="0"/>
          <reference field="1" count="0" selected="0"/>
          <reference field="2" count="1" selected="0">
            <x v="14"/>
          </reference>
          <reference field="3" count="1" selected="0">
            <x v="2"/>
          </reference>
          <reference field="4" count="1" selected="0">
            <x v="16"/>
          </reference>
          <reference field="5" count="1" selected="0">
            <x v="7"/>
          </reference>
          <reference field="6" count="1" selected="0">
            <x v="14"/>
          </reference>
          <reference field="7" count="1">
            <x v="13"/>
          </reference>
        </references>
      </pivotArea>
    </format>
    <format dxfId="78">
      <pivotArea dataOnly="0" labelOnly="1" outline="0" fieldPosition="0">
        <references count="8">
          <reference field="0" count="0" selected="0"/>
          <reference field="1" count="0" selected="0"/>
          <reference field="2" count="1" selected="0">
            <x v="15"/>
          </reference>
          <reference field="3" count="1" selected="0">
            <x v="2"/>
          </reference>
          <reference field="4" count="1" selected="0">
            <x v="12"/>
          </reference>
          <reference field="5" count="1" selected="0">
            <x v="19"/>
          </reference>
          <reference field="6" count="1" selected="0">
            <x v="15"/>
          </reference>
          <reference field="7" count="1">
            <x v="15"/>
          </reference>
        </references>
      </pivotArea>
    </format>
    <format dxfId="77">
      <pivotArea dataOnly="0" labelOnly="1" outline="0" fieldPosition="0">
        <references count="8">
          <reference field="0" count="0" selected="0"/>
          <reference field="1" count="0" selected="0"/>
          <reference field="2" count="1" selected="0">
            <x v="16"/>
          </reference>
          <reference field="3" count="1" selected="0">
            <x v="2"/>
          </reference>
          <reference field="4" count="1" selected="0">
            <x v="4"/>
          </reference>
          <reference field="5" count="1" selected="0">
            <x v="16"/>
          </reference>
          <reference field="6" count="1" selected="0">
            <x v="16"/>
          </reference>
          <reference field="7" count="1">
            <x v="16"/>
          </reference>
        </references>
      </pivotArea>
    </format>
    <format dxfId="76">
      <pivotArea dataOnly="0" labelOnly="1" outline="0" fieldPosition="0">
        <references count="8">
          <reference field="0" count="0" selected="0"/>
          <reference field="1" count="0" selected="0"/>
          <reference field="2" count="1" selected="0">
            <x v="17"/>
          </reference>
          <reference field="3" count="1" selected="0">
            <x v="2"/>
          </reference>
          <reference field="4" count="1" selected="0">
            <x v="13"/>
          </reference>
          <reference field="5" count="1" selected="0">
            <x v="9"/>
          </reference>
          <reference field="6" count="1" selected="0">
            <x v="17"/>
          </reference>
          <reference field="7" count="1">
            <x v="17"/>
          </reference>
        </references>
      </pivotArea>
    </format>
    <format dxfId="75">
      <pivotArea dataOnly="0" labelOnly="1" outline="0" fieldPosition="0">
        <references count="8">
          <reference field="0" count="0" selected="0"/>
          <reference field="1" count="0" selected="0"/>
          <reference field="2" count="1" selected="0">
            <x v="18"/>
          </reference>
          <reference field="3" count="1" selected="0">
            <x v="2"/>
          </reference>
          <reference field="4" count="1" selected="0">
            <x v="24"/>
          </reference>
          <reference field="5" count="1" selected="0">
            <x v="6"/>
          </reference>
          <reference field="6" count="1" selected="0">
            <x v="18"/>
          </reference>
          <reference field="7" count="1">
            <x v="21"/>
          </reference>
        </references>
      </pivotArea>
    </format>
    <format dxfId="74">
      <pivotArea dataOnly="0" labelOnly="1" outline="0" fieldPosition="0">
        <references count="8">
          <reference field="0" count="0" selected="0"/>
          <reference field="1" count="0" selected="0"/>
          <reference field="2" count="1" selected="0">
            <x v="19"/>
          </reference>
          <reference field="3" count="1" selected="0">
            <x v="1"/>
          </reference>
          <reference field="4" count="1" selected="0">
            <x v="17"/>
          </reference>
          <reference field="5" count="1" selected="0">
            <x v="14"/>
          </reference>
          <reference field="6" count="1" selected="0">
            <x v="19"/>
          </reference>
          <reference field="7" count="1">
            <x v="18"/>
          </reference>
        </references>
      </pivotArea>
    </format>
    <format dxfId="73">
      <pivotArea dataOnly="0" labelOnly="1" outline="0" fieldPosition="0">
        <references count="8">
          <reference field="0" count="0" selected="0"/>
          <reference field="1" count="0" selected="0"/>
          <reference field="2" count="1" selected="0">
            <x v="20"/>
          </reference>
          <reference field="3" count="1" selected="0">
            <x v="3"/>
          </reference>
          <reference field="4" count="1" selected="0">
            <x v="0"/>
          </reference>
          <reference field="5" count="1" selected="0">
            <x v="15"/>
          </reference>
          <reference field="6" count="1" selected="0">
            <x v="20"/>
          </reference>
          <reference field="7" count="1">
            <x v="20"/>
          </reference>
        </references>
      </pivotArea>
    </format>
    <format dxfId="72">
      <pivotArea dataOnly="0" labelOnly="1" outline="0" fieldPosition="0">
        <references count="8">
          <reference field="0" count="0" selected="0"/>
          <reference field="1" count="0" selected="0"/>
          <reference field="2" count="1" selected="0">
            <x v="21"/>
          </reference>
          <reference field="3" count="1" selected="0">
            <x v="1"/>
          </reference>
          <reference field="4" count="1" selected="0">
            <x v="23"/>
          </reference>
          <reference field="5" count="1" selected="0">
            <x v="18"/>
          </reference>
          <reference field="6" count="1" selected="0">
            <x v="21"/>
          </reference>
          <reference field="7" count="1">
            <x v="19"/>
          </reference>
        </references>
      </pivotArea>
    </format>
    <format dxfId="71">
      <pivotArea dataOnly="0" labelOnly="1" outline="0" fieldPosition="0">
        <references count="8">
          <reference field="0" count="0" selected="0"/>
          <reference field="1" count="0" selected="0"/>
          <reference field="2" count="1" selected="0">
            <x v="22"/>
          </reference>
          <reference field="3" count="1" selected="0">
            <x v="2"/>
          </reference>
          <reference field="4" count="1" selected="0">
            <x v="6"/>
          </reference>
          <reference field="5" count="1" selected="0">
            <x v="0"/>
          </reference>
          <reference field="6" count="1" selected="0">
            <x v="22"/>
          </reference>
          <reference field="7" count="1">
            <x v="24"/>
          </reference>
        </references>
      </pivotArea>
    </format>
    <format dxfId="70">
      <pivotArea dataOnly="0" labelOnly="1" outline="0" fieldPosition="0">
        <references count="8">
          <reference field="0" count="0" selected="0"/>
          <reference field="1" count="0" selected="0"/>
          <reference field="2" count="1" selected="0">
            <x v="23"/>
          </reference>
          <reference field="3" count="1" selected="0">
            <x v="2"/>
          </reference>
          <reference field="4" count="1" selected="0">
            <x v="18"/>
          </reference>
          <reference field="5" count="1" selected="0">
            <x v="21"/>
          </reference>
          <reference field="6" count="1" selected="0">
            <x v="23"/>
          </reference>
          <reference field="7" count="1">
            <x v="22"/>
          </reference>
        </references>
      </pivotArea>
    </format>
    <format dxfId="69">
      <pivotArea dataOnly="0" labelOnly="1" outline="0" fieldPosition="0">
        <references count="8">
          <reference field="0" count="0" selected="0"/>
          <reference field="1" count="0" selected="0"/>
          <reference field="2" count="1" selected="0">
            <x v="24"/>
          </reference>
          <reference field="3" count="1" selected="0">
            <x v="2"/>
          </reference>
          <reference field="4" count="1" selected="0">
            <x v="13"/>
          </reference>
          <reference field="5" count="1" selected="0">
            <x v="9"/>
          </reference>
          <reference field="6" count="1" selected="0">
            <x v="24"/>
          </reference>
          <reference field="7" count="1">
            <x v="23"/>
          </reference>
        </references>
      </pivotArea>
    </format>
    <format dxfId="68">
      <pivotArea dataOnly="0" labelOnly="1" outline="0" fieldPosition="0">
        <references count="8">
          <reference field="0" count="0" selected="0"/>
          <reference field="1" count="0" selected="0"/>
          <reference field="2" count="1" selected="0">
            <x v="25"/>
          </reference>
          <reference field="3" count="1" selected="0">
            <x v="2"/>
          </reference>
          <reference field="4" count="1" selected="0">
            <x v="10"/>
          </reference>
          <reference field="5" count="1" selected="0">
            <x v="24"/>
          </reference>
          <reference field="6" count="1" selected="0">
            <x v="25"/>
          </reference>
          <reference field="7" count="1">
            <x v="25"/>
          </reference>
        </references>
      </pivotArea>
    </format>
    <format dxfId="67">
      <pivotArea dataOnly="0" labelOnly="1" outline="0" fieldPosition="0">
        <references count="8">
          <reference field="0" count="0" selected="0"/>
          <reference field="1" count="0" selected="0"/>
          <reference field="2" count="1" selected="0">
            <x v="26"/>
          </reference>
          <reference field="3" count="1" selected="0">
            <x v="2"/>
          </reference>
          <reference field="4" count="1" selected="0">
            <x v="5"/>
          </reference>
          <reference field="5" count="1" selected="0">
            <x v="12"/>
          </reference>
          <reference field="6" count="1" selected="0">
            <x v="27"/>
          </reference>
          <reference field="7" count="1">
            <x v="27"/>
          </reference>
        </references>
      </pivotArea>
    </format>
    <format dxfId="66">
      <pivotArea dataOnly="0" labelOnly="1" outline="0" fieldPosition="0">
        <references count="8">
          <reference field="0" count="0" selected="0"/>
          <reference field="1" count="0" selected="0"/>
          <reference field="2" count="1" selected="0">
            <x v="27"/>
          </reference>
          <reference field="3" count="1" selected="0">
            <x v="2"/>
          </reference>
          <reference field="4" count="1" selected="0">
            <x v="22"/>
          </reference>
          <reference field="5" count="1" selected="0">
            <x v="8"/>
          </reference>
          <reference field="6" count="1" selected="0">
            <x v="26"/>
          </reference>
          <reference field="7" count="1">
            <x v="26"/>
          </reference>
        </references>
      </pivotArea>
    </format>
    <format dxfId="65">
      <pivotArea dataOnly="0" labelOnly="1" outline="0" fieldPosition="0">
        <references count="8">
          <reference field="0" count="0" selected="0"/>
          <reference field="1" count="0" selected="0"/>
          <reference field="2" count="1" selected="0">
            <x v="28"/>
          </reference>
          <reference field="3" count="1" selected="0">
            <x v="2"/>
          </reference>
          <reference field="4" count="1" selected="0">
            <x v="28"/>
          </reference>
          <reference field="5" count="1" selected="0">
            <x v="25"/>
          </reference>
          <reference field="6" count="1" selected="0">
            <x v="28"/>
          </reference>
          <reference field="7" count="1">
            <x v="28"/>
          </reference>
        </references>
      </pivotArea>
    </format>
    <format dxfId="64">
      <pivotArea dataOnly="0" labelOnly="1" outline="0" fieldPosition="0">
        <references count="8">
          <reference field="0" count="0" selected="0"/>
          <reference field="1" count="0" selected="0"/>
          <reference field="2" count="1" selected="0">
            <x v="29"/>
          </reference>
          <reference field="3" count="1" selected="0">
            <x v="0"/>
          </reference>
          <reference field="4" count="1" selected="0">
            <x v="2"/>
          </reference>
          <reference field="5" count="1" selected="0">
            <x v="19"/>
          </reference>
          <reference field="6" count="1" selected="0">
            <x v="29"/>
          </reference>
          <reference field="7" count="1">
            <x v="29"/>
          </reference>
        </references>
      </pivotArea>
    </format>
    <format dxfId="63">
      <pivotArea dataOnly="0" labelOnly="1" outline="0" fieldPosition="0">
        <references count="8">
          <reference field="0" count="0" selected="0"/>
          <reference field="1" count="0" selected="0"/>
          <reference field="2" count="1" selected="0">
            <x v="30"/>
          </reference>
          <reference field="3" count="1" selected="0">
            <x v="2"/>
          </reference>
          <reference field="4" count="1" selected="0">
            <x v="12"/>
          </reference>
          <reference field="5" count="1" selected="0">
            <x v="19"/>
          </reference>
          <reference field="6" count="1" selected="0">
            <x v="30"/>
          </reference>
          <reference field="7" count="1">
            <x v="30"/>
          </reference>
        </references>
      </pivotArea>
    </format>
    <format dxfId="62">
      <pivotArea dataOnly="0" labelOnly="1" outline="0" fieldPosition="0">
        <references count="9">
          <reference field="0" count="0" selected="0"/>
          <reference field="1" count="0" selected="0"/>
          <reference field="2" count="1" selected="0">
            <x v="0"/>
          </reference>
          <reference field="3" count="1" selected="0">
            <x v="2"/>
          </reference>
          <reference field="4" count="1" selected="0">
            <x v="8"/>
          </reference>
          <reference field="5" count="1" selected="0">
            <x v="20"/>
          </reference>
          <reference field="6" count="1" selected="0">
            <x v="0"/>
          </reference>
          <reference field="7" count="1" selected="0">
            <x v="1"/>
          </reference>
          <reference field="8" count="1">
            <x v="6"/>
          </reference>
        </references>
      </pivotArea>
    </format>
    <format dxfId="61">
      <pivotArea dataOnly="0" labelOnly="1" outline="0" fieldPosition="0">
        <references count="9">
          <reference field="0" count="0" selected="0"/>
          <reference field="1" count="0" selected="0"/>
          <reference field="2" count="1" selected="0">
            <x v="1"/>
          </reference>
          <reference field="3" count="1" selected="0">
            <x v="2"/>
          </reference>
          <reference field="4" count="1" selected="0">
            <x v="11"/>
          </reference>
          <reference field="5" count="1" selected="0">
            <x v="10"/>
          </reference>
          <reference field="6" count="1" selected="0">
            <x v="1"/>
          </reference>
          <reference field="7" count="1" selected="0">
            <x v="0"/>
          </reference>
          <reference field="8" count="1">
            <x v="5"/>
          </reference>
        </references>
      </pivotArea>
    </format>
    <format dxfId="60">
      <pivotArea dataOnly="0" labelOnly="1" outline="0" fieldPosition="0">
        <references count="9">
          <reference field="0" count="0" selected="0"/>
          <reference field="1" count="0" selected="0"/>
          <reference field="2" count="1" selected="0">
            <x v="2"/>
          </reference>
          <reference field="3" count="1" selected="0">
            <x v="0"/>
          </reference>
          <reference field="4" count="1" selected="0">
            <x v="14"/>
          </reference>
          <reference field="5" count="1" selected="0">
            <x v="3"/>
          </reference>
          <reference field="6" count="1" selected="0">
            <x v="2"/>
          </reference>
          <reference field="7" count="1" selected="0">
            <x v="7"/>
          </reference>
          <reference field="8" count="1">
            <x v="3"/>
          </reference>
        </references>
      </pivotArea>
    </format>
    <format dxfId="59">
      <pivotArea dataOnly="0" labelOnly="1" outline="0" fieldPosition="0">
        <references count="9">
          <reference field="0" count="0" selected="0"/>
          <reference field="1" count="0" selected="0"/>
          <reference field="2" count="1" selected="0">
            <x v="3"/>
          </reference>
          <reference field="3" count="1" selected="0">
            <x v="4"/>
          </reference>
          <reference field="4" count="1" selected="0">
            <x v="21"/>
          </reference>
          <reference field="5" count="1" selected="0">
            <x v="4"/>
          </reference>
          <reference field="6" count="1" selected="0">
            <x v="3"/>
          </reference>
          <reference field="7" count="1" selected="0">
            <x v="4"/>
          </reference>
          <reference field="8" count="1">
            <x v="4"/>
          </reference>
        </references>
      </pivotArea>
    </format>
    <format dxfId="58">
      <pivotArea dataOnly="0" labelOnly="1" outline="0" fieldPosition="0">
        <references count="9">
          <reference field="0" count="0" selected="0"/>
          <reference field="1" count="0" selected="0"/>
          <reference field="2" count="1" selected="0">
            <x v="4"/>
          </reference>
          <reference field="3" count="1" selected="0">
            <x v="2"/>
          </reference>
          <reference field="4" count="1" selected="0">
            <x v="9"/>
          </reference>
          <reference field="5" count="1" selected="0">
            <x v="13"/>
          </reference>
          <reference field="6" count="1" selected="0">
            <x v="4"/>
          </reference>
          <reference field="7" count="1" selected="0">
            <x v="3"/>
          </reference>
          <reference field="8" count="1">
            <x v="2"/>
          </reference>
        </references>
      </pivotArea>
    </format>
    <format dxfId="57">
      <pivotArea dataOnly="0" labelOnly="1" outline="0" fieldPosition="0">
        <references count="9">
          <reference field="0" count="0" selected="0"/>
          <reference field="1" count="0" selected="0"/>
          <reference field="2" count="1" selected="0">
            <x v="5"/>
          </reference>
          <reference field="3" count="1" selected="0">
            <x v="2"/>
          </reference>
          <reference field="4" count="1" selected="0">
            <x v="7"/>
          </reference>
          <reference field="5" count="1" selected="0">
            <x v="23"/>
          </reference>
          <reference field="6" count="1" selected="0">
            <x v="6"/>
          </reference>
          <reference field="7" count="1" selected="0">
            <x v="6"/>
          </reference>
          <reference field="8" count="1">
            <x v="7"/>
          </reference>
        </references>
      </pivotArea>
    </format>
    <format dxfId="56">
      <pivotArea dataOnly="0" labelOnly="1" outline="0" fieldPosition="0">
        <references count="9">
          <reference field="0" count="0" selected="0"/>
          <reference field="1" count="0" selected="0"/>
          <reference field="2" count="1" selected="0">
            <x v="6"/>
          </reference>
          <reference field="3" count="1" selected="0">
            <x v="2"/>
          </reference>
          <reference field="4" count="1" selected="0">
            <x v="26"/>
          </reference>
          <reference field="5" count="1" selected="0">
            <x v="11"/>
          </reference>
          <reference field="6" count="1" selected="0">
            <x v="5"/>
          </reference>
          <reference field="7" count="1" selected="0">
            <x v="2"/>
          </reference>
          <reference field="8" count="1">
            <x v="0"/>
          </reference>
        </references>
      </pivotArea>
    </format>
    <format dxfId="55">
      <pivotArea dataOnly="0" labelOnly="1" outline="0" fieldPosition="0">
        <references count="9">
          <reference field="0" count="0" selected="0"/>
          <reference field="1" count="0" selected="0"/>
          <reference field="2" count="1" selected="0">
            <x v="7"/>
          </reference>
          <reference field="3" count="1" selected="0">
            <x v="0"/>
          </reference>
          <reference field="4" count="1" selected="0">
            <x v="27"/>
          </reference>
          <reference field="5" count="1" selected="0">
            <x v="5"/>
          </reference>
          <reference field="6" count="1" selected="0">
            <x v="7"/>
          </reference>
          <reference field="7" count="1" selected="0">
            <x v="5"/>
          </reference>
          <reference field="8" count="1">
            <x v="1"/>
          </reference>
        </references>
      </pivotArea>
    </format>
    <format dxfId="54">
      <pivotArea dataOnly="0" labelOnly="1" outline="0" fieldPosition="0">
        <references count="9">
          <reference field="0" count="0" selected="0"/>
          <reference field="1" count="0" selected="0"/>
          <reference field="2" count="1" selected="0">
            <x v="8"/>
          </reference>
          <reference field="3" count="1" selected="0">
            <x v="3"/>
          </reference>
          <reference field="4" count="1" selected="0">
            <x v="15"/>
          </reference>
          <reference field="5" count="1" selected="0">
            <x v="1"/>
          </reference>
          <reference field="6" count="1" selected="0">
            <x v="8"/>
          </reference>
          <reference field="7" count="1" selected="0">
            <x v="8"/>
          </reference>
          <reference field="8" count="1">
            <x v="8"/>
          </reference>
        </references>
      </pivotArea>
    </format>
    <format dxfId="53">
      <pivotArea dataOnly="0" labelOnly="1" outline="0" fieldPosition="0">
        <references count="9">
          <reference field="0" count="0" selected="0"/>
          <reference field="1" count="0" selected="0"/>
          <reference field="2" count="1" selected="0">
            <x v="9"/>
          </reference>
          <reference field="3" count="1" selected="0">
            <x v="2"/>
          </reference>
          <reference field="4" count="1" selected="0">
            <x v="3"/>
          </reference>
          <reference field="5" count="1" selected="0">
            <x v="2"/>
          </reference>
          <reference field="6" count="1" selected="0">
            <x v="9"/>
          </reference>
          <reference field="7" count="1" selected="0">
            <x v="11"/>
          </reference>
          <reference field="8" count="1">
            <x v="5"/>
          </reference>
        </references>
      </pivotArea>
    </format>
    <format dxfId="52">
      <pivotArea dataOnly="0" labelOnly="1" outline="0" fieldPosition="0">
        <references count="9">
          <reference field="0" count="0" selected="0"/>
          <reference field="1" count="0" selected="0"/>
          <reference field="2" count="1" selected="0">
            <x v="10"/>
          </reference>
          <reference field="3" count="1" selected="0">
            <x v="2"/>
          </reference>
          <reference field="4" count="1" selected="0">
            <x v="19"/>
          </reference>
          <reference field="5" count="1" selected="0">
            <x v="22"/>
          </reference>
          <reference field="6" count="1" selected="0">
            <x v="10"/>
          </reference>
          <reference field="7" count="1" selected="0">
            <x v="10"/>
          </reference>
          <reference field="8" count="1">
            <x v="10"/>
          </reference>
        </references>
      </pivotArea>
    </format>
    <format dxfId="51">
      <pivotArea dataOnly="0" labelOnly="1" outline="0" fieldPosition="0">
        <references count="9">
          <reference field="0" count="0" selected="0"/>
          <reference field="1" count="0" selected="0"/>
          <reference field="2" count="1" selected="0">
            <x v="11"/>
          </reference>
          <reference field="3" count="1" selected="0">
            <x v="0"/>
          </reference>
          <reference field="4" count="1" selected="0">
            <x v="1"/>
          </reference>
          <reference field="5" count="1" selected="0">
            <x v="19"/>
          </reference>
          <reference field="6" count="1" selected="0">
            <x v="11"/>
          </reference>
          <reference field="7" count="1" selected="0">
            <x v="9"/>
          </reference>
          <reference field="8" count="1">
            <x v="9"/>
          </reference>
        </references>
      </pivotArea>
    </format>
    <format dxfId="50">
      <pivotArea dataOnly="0" labelOnly="1" outline="0" fieldPosition="0">
        <references count="9">
          <reference field="0" count="0" selected="0"/>
          <reference field="1" count="0" selected="0"/>
          <reference field="2" count="1" selected="0">
            <x v="12"/>
          </reference>
          <reference field="3" count="1" selected="0">
            <x v="2"/>
          </reference>
          <reference field="4" count="1" selected="0">
            <x v="25"/>
          </reference>
          <reference field="5" count="1" selected="0">
            <x v="17"/>
          </reference>
          <reference field="6" count="1" selected="0">
            <x v="12"/>
          </reference>
          <reference field="7" count="1" selected="0">
            <x v="12"/>
          </reference>
          <reference field="8" count="1">
            <x v="14"/>
          </reference>
        </references>
      </pivotArea>
    </format>
    <format dxfId="49">
      <pivotArea dataOnly="0" labelOnly="1" outline="0" fieldPosition="0">
        <references count="9">
          <reference field="0" count="0" selected="0"/>
          <reference field="1" count="0" selected="0"/>
          <reference field="2" count="1" selected="0">
            <x v="13"/>
          </reference>
          <reference field="3" count="1" selected="0">
            <x v="2"/>
          </reference>
          <reference field="4" count="1" selected="0">
            <x v="20"/>
          </reference>
          <reference field="5" count="1" selected="0">
            <x v="26"/>
          </reference>
          <reference field="6" count="1" selected="0">
            <x v="13"/>
          </reference>
          <reference field="7" count="1" selected="0">
            <x v="14"/>
          </reference>
          <reference field="8" count="1">
            <x v="12"/>
          </reference>
        </references>
      </pivotArea>
    </format>
    <format dxfId="48">
      <pivotArea dataOnly="0" labelOnly="1" outline="0" fieldPosition="0">
        <references count="9">
          <reference field="0" count="0" selected="0"/>
          <reference field="1" count="0" selected="0"/>
          <reference field="2" count="1" selected="0">
            <x v="14"/>
          </reference>
          <reference field="3" count="1" selected="0">
            <x v="2"/>
          </reference>
          <reference field="4" count="1" selected="0">
            <x v="16"/>
          </reference>
          <reference field="5" count="1" selected="0">
            <x v="7"/>
          </reference>
          <reference field="6" count="1" selected="0">
            <x v="14"/>
          </reference>
          <reference field="7" count="1" selected="0">
            <x v="13"/>
          </reference>
          <reference field="8" count="1">
            <x v="11"/>
          </reference>
        </references>
      </pivotArea>
    </format>
    <format dxfId="47">
      <pivotArea dataOnly="0" labelOnly="1" outline="0" fieldPosition="0">
        <references count="9">
          <reference field="0" count="0" selected="0"/>
          <reference field="1" count="0" selected="0"/>
          <reference field="2" count="1" selected="0">
            <x v="15"/>
          </reference>
          <reference field="3" count="1" selected="0">
            <x v="2"/>
          </reference>
          <reference field="4" count="1" selected="0">
            <x v="12"/>
          </reference>
          <reference field="5" count="1" selected="0">
            <x v="19"/>
          </reference>
          <reference field="6" count="1" selected="0">
            <x v="15"/>
          </reference>
          <reference field="7" count="1" selected="0">
            <x v="15"/>
          </reference>
          <reference field="8" count="1">
            <x v="13"/>
          </reference>
        </references>
      </pivotArea>
    </format>
    <format dxfId="46">
      <pivotArea dataOnly="0" labelOnly="1" outline="0" fieldPosition="0">
        <references count="9">
          <reference field="0" count="0" selected="0"/>
          <reference field="1" count="0" selected="0"/>
          <reference field="2" count="1" selected="0">
            <x v="16"/>
          </reference>
          <reference field="3" count="1" selected="0">
            <x v="2"/>
          </reference>
          <reference field="4" count="1" selected="0">
            <x v="4"/>
          </reference>
          <reference field="5" count="1" selected="0">
            <x v="16"/>
          </reference>
          <reference field="6" count="1" selected="0">
            <x v="16"/>
          </reference>
          <reference field="7" count="1" selected="0">
            <x v="16"/>
          </reference>
          <reference field="8" count="1">
            <x v="17"/>
          </reference>
        </references>
      </pivotArea>
    </format>
    <format dxfId="45">
      <pivotArea dataOnly="0" labelOnly="1" outline="0" fieldPosition="0">
        <references count="9">
          <reference field="0" count="0" selected="0"/>
          <reference field="1" count="0" selected="0"/>
          <reference field="2" count="1" selected="0">
            <x v="17"/>
          </reference>
          <reference field="3" count="1" selected="0">
            <x v="2"/>
          </reference>
          <reference field="4" count="1" selected="0">
            <x v="13"/>
          </reference>
          <reference field="5" count="1" selected="0">
            <x v="9"/>
          </reference>
          <reference field="6" count="1" selected="0">
            <x v="17"/>
          </reference>
          <reference field="7" count="1" selected="0">
            <x v="17"/>
          </reference>
          <reference field="8" count="1">
            <x v="16"/>
          </reference>
        </references>
      </pivotArea>
    </format>
    <format dxfId="44">
      <pivotArea dataOnly="0" labelOnly="1" outline="0" fieldPosition="0">
        <references count="9">
          <reference field="0" count="0" selected="0"/>
          <reference field="1" count="0" selected="0"/>
          <reference field="2" count="1" selected="0">
            <x v="18"/>
          </reference>
          <reference field="3" count="1" selected="0">
            <x v="2"/>
          </reference>
          <reference field="4" count="1" selected="0">
            <x v="24"/>
          </reference>
          <reference field="5" count="1" selected="0">
            <x v="6"/>
          </reference>
          <reference field="6" count="1" selected="0">
            <x v="18"/>
          </reference>
          <reference field="7" count="1" selected="0">
            <x v="21"/>
          </reference>
          <reference field="8" count="1">
            <x v="20"/>
          </reference>
        </references>
      </pivotArea>
    </format>
    <format dxfId="43">
      <pivotArea dataOnly="0" labelOnly="1" outline="0" fieldPosition="0">
        <references count="9">
          <reference field="0" count="0" selected="0"/>
          <reference field="1" count="0" selected="0"/>
          <reference field="2" count="1" selected="0">
            <x v="19"/>
          </reference>
          <reference field="3" count="1" selected="0">
            <x v="1"/>
          </reference>
          <reference field="4" count="1" selected="0">
            <x v="17"/>
          </reference>
          <reference field="5" count="1" selected="0">
            <x v="14"/>
          </reference>
          <reference field="6" count="1" selected="0">
            <x v="19"/>
          </reference>
          <reference field="7" count="1" selected="0">
            <x v="18"/>
          </reference>
          <reference field="8" count="1">
            <x v="18"/>
          </reference>
        </references>
      </pivotArea>
    </format>
    <format dxfId="42">
      <pivotArea dataOnly="0" labelOnly="1" outline="0" fieldPosition="0">
        <references count="9">
          <reference field="0" count="0" selected="0"/>
          <reference field="1" count="0" selected="0"/>
          <reference field="2" count="1" selected="0">
            <x v="20"/>
          </reference>
          <reference field="3" count="1" selected="0">
            <x v="3"/>
          </reference>
          <reference field="4" count="1" selected="0">
            <x v="0"/>
          </reference>
          <reference field="5" count="1" selected="0">
            <x v="15"/>
          </reference>
          <reference field="6" count="1" selected="0">
            <x v="20"/>
          </reference>
          <reference field="7" count="1" selected="0">
            <x v="20"/>
          </reference>
          <reference field="8" count="1">
            <x v="24"/>
          </reference>
        </references>
      </pivotArea>
    </format>
    <format dxfId="41">
      <pivotArea dataOnly="0" labelOnly="1" outline="0" fieldPosition="0">
        <references count="9">
          <reference field="0" count="0" selected="0"/>
          <reference field="1" count="0" selected="0"/>
          <reference field="2" count="1" selected="0">
            <x v="21"/>
          </reference>
          <reference field="3" count="1" selected="0">
            <x v="1"/>
          </reference>
          <reference field="4" count="1" selected="0">
            <x v="23"/>
          </reference>
          <reference field="5" count="1" selected="0">
            <x v="18"/>
          </reference>
          <reference field="6" count="1" selected="0">
            <x v="21"/>
          </reference>
          <reference field="7" count="1" selected="0">
            <x v="19"/>
          </reference>
          <reference field="8" count="1">
            <x v="15"/>
          </reference>
        </references>
      </pivotArea>
    </format>
    <format dxfId="40">
      <pivotArea dataOnly="0" labelOnly="1" outline="0" fieldPosition="0">
        <references count="9">
          <reference field="0" count="0" selected="0"/>
          <reference field="1" count="0" selected="0"/>
          <reference field="2" count="1" selected="0">
            <x v="22"/>
          </reference>
          <reference field="3" count="1" selected="0">
            <x v="2"/>
          </reference>
          <reference field="4" count="1" selected="0">
            <x v="6"/>
          </reference>
          <reference field="5" count="1" selected="0">
            <x v="0"/>
          </reference>
          <reference field="6" count="1" selected="0">
            <x v="22"/>
          </reference>
          <reference field="7" count="1" selected="0">
            <x v="24"/>
          </reference>
          <reference field="8" count="1">
            <x v="22"/>
          </reference>
        </references>
      </pivotArea>
    </format>
    <format dxfId="39">
      <pivotArea dataOnly="0" labelOnly="1" outline="0" fieldPosition="0">
        <references count="9">
          <reference field="0" count="0" selected="0"/>
          <reference field="1" count="0" selected="0"/>
          <reference field="2" count="1" selected="0">
            <x v="23"/>
          </reference>
          <reference field="3" count="1" selected="0">
            <x v="2"/>
          </reference>
          <reference field="4" count="1" selected="0">
            <x v="18"/>
          </reference>
          <reference field="5" count="1" selected="0">
            <x v="21"/>
          </reference>
          <reference field="6" count="1" selected="0">
            <x v="23"/>
          </reference>
          <reference field="7" count="1" selected="0">
            <x v="22"/>
          </reference>
          <reference field="8" count="1">
            <x v="23"/>
          </reference>
        </references>
      </pivotArea>
    </format>
    <format dxfId="38">
      <pivotArea dataOnly="0" labelOnly="1" outline="0" fieldPosition="0">
        <references count="9">
          <reference field="0" count="0" selected="0"/>
          <reference field="1" count="0" selected="0"/>
          <reference field="2" count="1" selected="0">
            <x v="24"/>
          </reference>
          <reference field="3" count="1" selected="0">
            <x v="2"/>
          </reference>
          <reference field="4" count="1" selected="0">
            <x v="13"/>
          </reference>
          <reference field="5" count="1" selected="0">
            <x v="9"/>
          </reference>
          <reference field="6" count="1" selected="0">
            <x v="24"/>
          </reference>
          <reference field="7" count="1" selected="0">
            <x v="23"/>
          </reference>
          <reference field="8" count="1">
            <x v="26"/>
          </reference>
        </references>
      </pivotArea>
    </format>
    <format dxfId="37">
      <pivotArea dataOnly="0" labelOnly="1" outline="0" fieldPosition="0">
        <references count="9">
          <reference field="0" count="0" selected="0"/>
          <reference field="1" count="0" selected="0"/>
          <reference field="2" count="1" selected="0">
            <x v="25"/>
          </reference>
          <reference field="3" count="1" selected="0">
            <x v="2"/>
          </reference>
          <reference field="4" count="1" selected="0">
            <x v="10"/>
          </reference>
          <reference field="5" count="1" selected="0">
            <x v="24"/>
          </reference>
          <reference field="6" count="1" selected="0">
            <x v="25"/>
          </reference>
          <reference field="7" count="1" selected="0">
            <x v="25"/>
          </reference>
          <reference field="8" count="1">
            <x v="27"/>
          </reference>
        </references>
      </pivotArea>
    </format>
    <format dxfId="36">
      <pivotArea dataOnly="0" labelOnly="1" outline="0" fieldPosition="0">
        <references count="9">
          <reference field="0" count="0" selected="0"/>
          <reference field="1" count="0" selected="0"/>
          <reference field="2" count="1" selected="0">
            <x v="26"/>
          </reference>
          <reference field="3" count="1" selected="0">
            <x v="2"/>
          </reference>
          <reference field="4" count="1" selected="0">
            <x v="5"/>
          </reference>
          <reference field="5" count="1" selected="0">
            <x v="12"/>
          </reference>
          <reference field="6" count="1" selected="0">
            <x v="27"/>
          </reference>
          <reference field="7" count="1" selected="0">
            <x v="27"/>
          </reference>
          <reference field="8" count="1">
            <x v="25"/>
          </reference>
        </references>
      </pivotArea>
    </format>
    <format dxfId="35">
      <pivotArea dataOnly="0" labelOnly="1" outline="0" fieldPosition="0">
        <references count="9">
          <reference field="0" count="0" selected="0"/>
          <reference field="1" count="0" selected="0"/>
          <reference field="2" count="1" selected="0">
            <x v="27"/>
          </reference>
          <reference field="3" count="1" selected="0">
            <x v="2"/>
          </reference>
          <reference field="4" count="1" selected="0">
            <x v="22"/>
          </reference>
          <reference field="5" count="1" selected="0">
            <x v="8"/>
          </reference>
          <reference field="6" count="1" selected="0">
            <x v="26"/>
          </reference>
          <reference field="7" count="1" selected="0">
            <x v="26"/>
          </reference>
          <reference field="8" count="1">
            <x v="28"/>
          </reference>
        </references>
      </pivotArea>
    </format>
    <format dxfId="34">
      <pivotArea dataOnly="0" labelOnly="1" outline="0" fieldPosition="0">
        <references count="9">
          <reference field="0" count="0" selected="0"/>
          <reference field="1" count="0" selected="0"/>
          <reference field="2" count="1" selected="0">
            <x v="28"/>
          </reference>
          <reference field="3" count="1" selected="0">
            <x v="2"/>
          </reference>
          <reference field="4" count="1" selected="0">
            <x v="28"/>
          </reference>
          <reference field="5" count="1" selected="0">
            <x v="25"/>
          </reference>
          <reference field="6" count="1" selected="0">
            <x v="28"/>
          </reference>
          <reference field="7" count="1" selected="0">
            <x v="28"/>
          </reference>
          <reference field="8" count="1">
            <x v="21"/>
          </reference>
        </references>
      </pivotArea>
    </format>
    <format dxfId="33">
      <pivotArea dataOnly="0" labelOnly="1" outline="0" fieldPosition="0">
        <references count="9">
          <reference field="0" count="0" selected="0"/>
          <reference field="1" count="0" selected="0"/>
          <reference field="2" count="1" selected="0">
            <x v="29"/>
          </reference>
          <reference field="3" count="1" selected="0">
            <x v="0"/>
          </reference>
          <reference field="4" count="1" selected="0">
            <x v="2"/>
          </reference>
          <reference field="5" count="1" selected="0">
            <x v="19"/>
          </reference>
          <reference field="6" count="1" selected="0">
            <x v="29"/>
          </reference>
          <reference field="7" count="1" selected="0">
            <x v="29"/>
          </reference>
          <reference field="8" count="1">
            <x v="19"/>
          </reference>
        </references>
      </pivotArea>
    </format>
    <format dxfId="32">
      <pivotArea dataOnly="0" labelOnly="1" outline="0" fieldPosition="0">
        <references count="9">
          <reference field="0" count="0" selected="0"/>
          <reference field="1" count="0" selected="0"/>
          <reference field="2" count="1" selected="0">
            <x v="30"/>
          </reference>
          <reference field="3" count="1" selected="0">
            <x v="2"/>
          </reference>
          <reference field="4" count="1" selected="0">
            <x v="12"/>
          </reference>
          <reference field="5" count="1" selected="0">
            <x v="19"/>
          </reference>
          <reference field="6" count="1" selected="0">
            <x v="30"/>
          </reference>
          <reference field="7" count="1" selected="0">
            <x v="30"/>
          </reference>
          <reference field="8" count="1">
            <x v="29"/>
          </reference>
        </references>
      </pivotArea>
    </format>
    <format dxfId="31">
      <pivotArea outline="0" collapsedLevelsAreSubtotals="1" fieldPosition="0"/>
    </format>
    <format dxfId="30">
      <pivotArea dataOnly="0" labelOnly="1" grandRow="1" outline="0" fieldPosition="0"/>
    </format>
    <format dxfId="29">
      <pivotArea dataOnly="0" labelOnly="1" outline="0" fieldPosition="0">
        <references count="12">
          <reference field="0" count="0" selected="0"/>
          <reference field="1" count="0" selected="0"/>
          <reference field="2" count="1" selected="0">
            <x v="0"/>
          </reference>
          <reference field="3" count="1" selected="0">
            <x v="2"/>
          </reference>
          <reference field="4" count="1" selected="0">
            <x v="8"/>
          </reference>
          <reference field="5" count="1" selected="0">
            <x v="20"/>
          </reference>
          <reference field="6" count="1" selected="0">
            <x v="0"/>
          </reference>
          <reference field="7" count="1" selected="0">
            <x v="1"/>
          </reference>
          <reference field="8" count="1" selected="0">
            <x v="6"/>
          </reference>
          <reference field="9" count="1" selected="0">
            <x v="6"/>
          </reference>
          <reference field="12" count="1" selected="0">
            <x v="6"/>
          </reference>
          <reference field="13" count="1">
            <x v="28"/>
          </reference>
        </references>
      </pivotArea>
    </format>
    <format dxfId="28">
      <pivotArea dataOnly="0" labelOnly="1" outline="0" fieldPosition="0">
        <references count="12">
          <reference field="0" count="0" selected="0"/>
          <reference field="1" count="0" selected="0"/>
          <reference field="2" count="1" selected="0">
            <x v="1"/>
          </reference>
          <reference field="3" count="1" selected="0">
            <x v="2"/>
          </reference>
          <reference field="4" count="1" selected="0">
            <x v="11"/>
          </reference>
          <reference field="5" count="1" selected="0">
            <x v="10"/>
          </reference>
          <reference field="6" count="1" selected="0">
            <x v="1"/>
          </reference>
          <reference field="7" count="1" selected="0">
            <x v="0"/>
          </reference>
          <reference field="8" count="1" selected="0">
            <x v="5"/>
          </reference>
          <reference field="9" count="1" selected="0">
            <x v="5"/>
          </reference>
          <reference field="12" count="1" selected="0">
            <x v="1"/>
          </reference>
          <reference field="13" count="1">
            <x v="24"/>
          </reference>
        </references>
      </pivotArea>
    </format>
    <format dxfId="27">
      <pivotArea dataOnly="0" labelOnly="1" outline="0" fieldPosition="0">
        <references count="12">
          <reference field="0" count="0" selected="0"/>
          <reference field="1" count="0" selected="0"/>
          <reference field="2" count="1" selected="0">
            <x v="2"/>
          </reference>
          <reference field="3" count="1" selected="0">
            <x v="0"/>
          </reference>
          <reference field="4" count="1" selected="0">
            <x v="14"/>
          </reference>
          <reference field="5" count="1" selected="0">
            <x v="3"/>
          </reference>
          <reference field="6" count="1" selected="0">
            <x v="2"/>
          </reference>
          <reference field="7" count="1" selected="0">
            <x v="7"/>
          </reference>
          <reference field="8" count="1" selected="0">
            <x v="3"/>
          </reference>
          <reference field="9" count="1" selected="0">
            <x v="3"/>
          </reference>
          <reference field="12" count="1" selected="0">
            <x v="6"/>
          </reference>
          <reference field="13" count="1">
            <x v="25"/>
          </reference>
        </references>
      </pivotArea>
    </format>
    <format dxfId="26">
      <pivotArea dataOnly="0" labelOnly="1" outline="0" fieldPosition="0">
        <references count="12">
          <reference field="0" count="0" selected="0"/>
          <reference field="1" count="0" selected="0"/>
          <reference field="2" count="1" selected="0">
            <x v="3"/>
          </reference>
          <reference field="3" count="1" selected="0">
            <x v="4"/>
          </reference>
          <reference field="4" count="1" selected="0">
            <x v="21"/>
          </reference>
          <reference field="5" count="1" selected="0">
            <x v="4"/>
          </reference>
          <reference field="6" count="1" selected="0">
            <x v="3"/>
          </reference>
          <reference field="7" count="1" selected="0">
            <x v="4"/>
          </reference>
          <reference field="8" count="1" selected="0">
            <x v="4"/>
          </reference>
          <reference field="9" count="1" selected="0">
            <x v="3"/>
          </reference>
          <reference field="12" count="1" selected="0">
            <x v="6"/>
          </reference>
          <reference field="13" count="1">
            <x v="27"/>
          </reference>
        </references>
      </pivotArea>
    </format>
    <format dxfId="25">
      <pivotArea dataOnly="0" labelOnly="1" outline="0" fieldPosition="0">
        <references count="12">
          <reference field="0" count="0" selected="0"/>
          <reference field="1" count="0" selected="0"/>
          <reference field="2" count="1" selected="0">
            <x v="4"/>
          </reference>
          <reference field="3" count="1" selected="0">
            <x v="2"/>
          </reference>
          <reference field="4" count="1" selected="0">
            <x v="9"/>
          </reference>
          <reference field="5" count="1" selected="0">
            <x v="13"/>
          </reference>
          <reference field="6" count="1" selected="0">
            <x v="4"/>
          </reference>
          <reference field="7" count="1" selected="0">
            <x v="3"/>
          </reference>
          <reference field="8" count="1" selected="0">
            <x v="2"/>
          </reference>
          <reference field="9" count="1" selected="0">
            <x v="4"/>
          </reference>
          <reference field="12" count="1" selected="0">
            <x v="1"/>
          </reference>
          <reference field="13" count="1">
            <x v="23"/>
          </reference>
        </references>
      </pivotArea>
    </format>
    <format dxfId="24">
      <pivotArea dataOnly="0" labelOnly="1" outline="0" fieldPosition="0">
        <references count="12">
          <reference field="0" count="0" selected="0"/>
          <reference field="1" count="0" selected="0"/>
          <reference field="2" count="1" selected="0">
            <x v="5"/>
          </reference>
          <reference field="3" count="1" selected="0">
            <x v="2"/>
          </reference>
          <reference field="4" count="1" selected="0">
            <x v="7"/>
          </reference>
          <reference field="5" count="1" selected="0">
            <x v="23"/>
          </reference>
          <reference field="6" count="1" selected="0">
            <x v="6"/>
          </reference>
          <reference field="7" count="1" selected="0">
            <x v="6"/>
          </reference>
          <reference field="8" count="1" selected="0">
            <x v="7"/>
          </reference>
          <reference field="9" count="1" selected="0">
            <x v="7"/>
          </reference>
          <reference field="12" count="1" selected="0">
            <x v="3"/>
          </reference>
          <reference field="13" count="1">
            <x v="26"/>
          </reference>
        </references>
      </pivotArea>
    </format>
    <format dxfId="23">
      <pivotArea dataOnly="0" labelOnly="1" outline="0" fieldPosition="0">
        <references count="12">
          <reference field="0" count="0" selected="0"/>
          <reference field="1" count="0" selected="0"/>
          <reference field="2" count="1" selected="0">
            <x v="6"/>
          </reference>
          <reference field="3" count="1" selected="0">
            <x v="2"/>
          </reference>
          <reference field="4" count="1" selected="0">
            <x v="26"/>
          </reference>
          <reference field="5" count="1" selected="0">
            <x v="11"/>
          </reference>
          <reference field="6" count="1" selected="0">
            <x v="5"/>
          </reference>
          <reference field="7" count="1" selected="0">
            <x v="2"/>
          </reference>
          <reference field="8" count="1" selected="0">
            <x v="0"/>
          </reference>
          <reference field="9" count="1" selected="0">
            <x v="0"/>
          </reference>
          <reference field="12" count="1" selected="0">
            <x v="5"/>
          </reference>
          <reference field="13" count="1">
            <x v="22"/>
          </reference>
        </references>
      </pivotArea>
    </format>
    <format dxfId="22">
      <pivotArea dataOnly="0" labelOnly="1" outline="0" fieldPosition="0">
        <references count="12">
          <reference field="0" count="0" selected="0"/>
          <reference field="1" count="0" selected="0"/>
          <reference field="2" count="1" selected="0">
            <x v="8"/>
          </reference>
          <reference field="3" count="1" selected="0">
            <x v="3"/>
          </reference>
          <reference field="4" count="1" selected="0">
            <x v="15"/>
          </reference>
          <reference field="5" count="1" selected="0">
            <x v="1"/>
          </reference>
          <reference field="6" count="1" selected="0">
            <x v="8"/>
          </reference>
          <reference field="7" count="1" selected="0">
            <x v="8"/>
          </reference>
          <reference field="8" count="1" selected="0">
            <x v="8"/>
          </reference>
          <reference field="9" count="1" selected="0">
            <x v="8"/>
          </reference>
          <reference field="12" count="1" selected="0">
            <x v="3"/>
          </reference>
          <reference field="13" count="1">
            <x v="21"/>
          </reference>
        </references>
      </pivotArea>
    </format>
    <format dxfId="21">
      <pivotArea dataOnly="0" labelOnly="1" outline="0" fieldPosition="0">
        <references count="12">
          <reference field="0" count="0" selected="0"/>
          <reference field="1" count="0" selected="0"/>
          <reference field="2" count="1" selected="0">
            <x v="9"/>
          </reference>
          <reference field="3" count="1" selected="0">
            <x v="2"/>
          </reference>
          <reference field="4" count="1" selected="0">
            <x v="3"/>
          </reference>
          <reference field="5" count="1" selected="0">
            <x v="2"/>
          </reference>
          <reference field="6" count="1" selected="0">
            <x v="9"/>
          </reference>
          <reference field="7" count="1" selected="0">
            <x v="11"/>
          </reference>
          <reference field="8" count="1" selected="0">
            <x v="5"/>
          </reference>
          <reference field="9" count="1" selected="0">
            <x v="1"/>
          </reference>
          <reference field="12" count="1" selected="0">
            <x v="3"/>
          </reference>
          <reference field="13" count="1">
            <x v="19"/>
          </reference>
        </references>
      </pivotArea>
    </format>
    <format dxfId="20">
      <pivotArea dataOnly="0" labelOnly="1" outline="0" fieldPosition="0">
        <references count="12">
          <reference field="0" count="0" selected="0"/>
          <reference field="1" count="0" selected="0"/>
          <reference field="2" count="1" selected="0">
            <x v="10"/>
          </reference>
          <reference field="3" count="1" selected="0">
            <x v="2"/>
          </reference>
          <reference field="4" count="1" selected="0">
            <x v="19"/>
          </reference>
          <reference field="5" count="1" selected="0">
            <x v="22"/>
          </reference>
          <reference field="6" count="1" selected="0">
            <x v="10"/>
          </reference>
          <reference field="7" count="1" selected="0">
            <x v="10"/>
          </reference>
          <reference field="8" count="1" selected="0">
            <x v="10"/>
          </reference>
          <reference field="9" count="1" selected="0">
            <x v="9"/>
          </reference>
          <reference field="12" count="1" selected="0">
            <x v="5"/>
          </reference>
          <reference field="13" count="1">
            <x v="20"/>
          </reference>
        </references>
      </pivotArea>
    </format>
    <format dxfId="19">
      <pivotArea dataOnly="0" labelOnly="1" outline="0" fieldPosition="0">
        <references count="12">
          <reference field="0" count="0" selected="0"/>
          <reference field="1" count="0" selected="0"/>
          <reference field="2" count="1" selected="0">
            <x v="11"/>
          </reference>
          <reference field="3" count="1" selected="0">
            <x v="0"/>
          </reference>
          <reference field="4" count="1" selected="0">
            <x v="1"/>
          </reference>
          <reference field="5" count="1" selected="0">
            <x v="19"/>
          </reference>
          <reference field="6" count="1" selected="0">
            <x v="11"/>
          </reference>
          <reference field="7" count="1" selected="0">
            <x v="9"/>
          </reference>
          <reference field="8" count="1" selected="0">
            <x v="9"/>
          </reference>
          <reference field="9" count="1" selected="0">
            <x v="11"/>
          </reference>
          <reference field="12" count="1" selected="0">
            <x v="1"/>
          </reference>
          <reference field="13" count="1">
            <x v="18"/>
          </reference>
        </references>
      </pivotArea>
    </format>
    <format dxfId="18">
      <pivotArea dataOnly="0" labelOnly="1" outline="0" fieldPosition="0">
        <references count="12">
          <reference field="0" count="0" selected="0"/>
          <reference field="1" count="0" selected="0"/>
          <reference field="2" count="1" selected="0">
            <x v="12"/>
          </reference>
          <reference field="3" count="1" selected="0">
            <x v="2"/>
          </reference>
          <reference field="4" count="1" selected="0">
            <x v="25"/>
          </reference>
          <reference field="5" count="1" selected="0">
            <x v="17"/>
          </reference>
          <reference field="6" count="1" selected="0">
            <x v="12"/>
          </reference>
          <reference field="7" count="1" selected="0">
            <x v="12"/>
          </reference>
          <reference field="8" count="1" selected="0">
            <x v="14"/>
          </reference>
          <reference field="9" count="1" selected="0">
            <x v="9"/>
          </reference>
          <reference field="12" count="1" selected="0">
            <x v="1"/>
          </reference>
          <reference field="13" count="1">
            <x v="16"/>
          </reference>
        </references>
      </pivotArea>
    </format>
    <format dxfId="17">
      <pivotArea dataOnly="0" labelOnly="1" outline="0" fieldPosition="0">
        <references count="12">
          <reference field="0" count="0" selected="0"/>
          <reference field="1" count="0" selected="0"/>
          <reference field="2" count="1" selected="0">
            <x v="13"/>
          </reference>
          <reference field="3" count="1" selected="0">
            <x v="2"/>
          </reference>
          <reference field="4" count="1" selected="0">
            <x v="20"/>
          </reference>
          <reference field="5" count="1" selected="0">
            <x v="26"/>
          </reference>
          <reference field="6" count="1" selected="0">
            <x v="13"/>
          </reference>
          <reference field="7" count="1" selected="0">
            <x v="14"/>
          </reference>
          <reference field="8" count="1" selected="0">
            <x v="12"/>
          </reference>
          <reference field="9" count="1" selected="0">
            <x v="6"/>
          </reference>
          <reference field="12" count="1" selected="0">
            <x v="2"/>
          </reference>
          <reference field="13" count="1">
            <x v="9"/>
          </reference>
        </references>
      </pivotArea>
    </format>
    <format dxfId="16">
      <pivotArea dataOnly="0" labelOnly="1" outline="0" fieldPosition="0">
        <references count="12">
          <reference field="0" count="0" selected="0"/>
          <reference field="1" count="0" selected="0"/>
          <reference field="2" count="1" selected="0">
            <x v="14"/>
          </reference>
          <reference field="3" count="1" selected="0">
            <x v="2"/>
          </reference>
          <reference field="4" count="1" selected="0">
            <x v="16"/>
          </reference>
          <reference field="5" count="1" selected="0">
            <x v="7"/>
          </reference>
          <reference field="6" count="1" selected="0">
            <x v="14"/>
          </reference>
          <reference field="7" count="1" selected="0">
            <x v="13"/>
          </reference>
          <reference field="8" count="1" selected="0">
            <x v="11"/>
          </reference>
          <reference field="9" count="1" selected="0">
            <x v="9"/>
          </reference>
          <reference field="12" count="1" selected="0">
            <x v="1"/>
          </reference>
          <reference field="13" count="1">
            <x v="6"/>
          </reference>
        </references>
      </pivotArea>
    </format>
    <format dxfId="15">
      <pivotArea dataOnly="0" labelOnly="1" outline="0" fieldPosition="0">
        <references count="12">
          <reference field="0" count="0" selected="0"/>
          <reference field="1" count="0" selected="0"/>
          <reference field="2" count="1" selected="0">
            <x v="15"/>
          </reference>
          <reference field="3" count="1" selected="0">
            <x v="2"/>
          </reference>
          <reference field="4" count="1" selected="0">
            <x v="12"/>
          </reference>
          <reference field="5" count="1" selected="0">
            <x v="19"/>
          </reference>
          <reference field="6" count="1" selected="0">
            <x v="15"/>
          </reference>
          <reference field="7" count="1" selected="0">
            <x v="15"/>
          </reference>
          <reference field="8" count="1" selected="0">
            <x v="13"/>
          </reference>
          <reference field="9" count="1" selected="0">
            <x v="6"/>
          </reference>
          <reference field="12" count="1" selected="0">
            <x v="1"/>
          </reference>
          <reference field="13" count="1">
            <x v="1"/>
          </reference>
        </references>
      </pivotArea>
    </format>
    <format dxfId="14">
      <pivotArea dataOnly="0" labelOnly="1" outline="0" fieldPosition="0">
        <references count="12">
          <reference field="0" count="0" selected="0"/>
          <reference field="1" count="0" selected="0"/>
          <reference field="2" count="1" selected="0">
            <x v="16"/>
          </reference>
          <reference field="3" count="1" selected="0">
            <x v="2"/>
          </reference>
          <reference field="4" count="1" selected="0">
            <x v="4"/>
          </reference>
          <reference field="5" count="1" selected="0">
            <x v="16"/>
          </reference>
          <reference field="6" count="1" selected="0">
            <x v="16"/>
          </reference>
          <reference field="7" count="1" selected="0">
            <x v="16"/>
          </reference>
          <reference field="8" count="1" selected="0">
            <x v="17"/>
          </reference>
          <reference field="9" count="1" selected="0">
            <x v="8"/>
          </reference>
          <reference field="12" count="1" selected="0">
            <x v="2"/>
          </reference>
          <reference field="13" count="1">
            <x v="5"/>
          </reference>
        </references>
      </pivotArea>
    </format>
    <format dxfId="13">
      <pivotArea dataOnly="0" labelOnly="1" outline="0" fieldPosition="0">
        <references count="12">
          <reference field="0" count="0" selected="0"/>
          <reference field="1" count="0" selected="0"/>
          <reference field="2" count="1" selected="0">
            <x v="17"/>
          </reference>
          <reference field="3" count="1" selected="0">
            <x v="2"/>
          </reference>
          <reference field="4" count="1" selected="0">
            <x v="13"/>
          </reference>
          <reference field="5" count="1" selected="0">
            <x v="9"/>
          </reference>
          <reference field="6" count="1" selected="0">
            <x v="17"/>
          </reference>
          <reference field="7" count="1" selected="0">
            <x v="17"/>
          </reference>
          <reference field="8" count="1" selected="0">
            <x v="16"/>
          </reference>
          <reference field="9" count="1" selected="0">
            <x v="8"/>
          </reference>
          <reference field="12" count="1" selected="0">
            <x v="6"/>
          </reference>
          <reference field="13" count="1">
            <x v="16"/>
          </reference>
        </references>
      </pivotArea>
    </format>
    <format dxfId="12">
      <pivotArea dataOnly="0" labelOnly="1" outline="0" fieldPosition="0">
        <references count="12">
          <reference field="0" count="0" selected="0"/>
          <reference field="1" count="0" selected="0"/>
          <reference field="2" count="1" selected="0">
            <x v="18"/>
          </reference>
          <reference field="3" count="1" selected="0">
            <x v="2"/>
          </reference>
          <reference field="4" count="1" selected="0">
            <x v="24"/>
          </reference>
          <reference field="5" count="1" selected="0">
            <x v="6"/>
          </reference>
          <reference field="6" count="1" selected="0">
            <x v="18"/>
          </reference>
          <reference field="7" count="1" selected="0">
            <x v="21"/>
          </reference>
          <reference field="8" count="1" selected="0">
            <x v="20"/>
          </reference>
          <reference field="9" count="1" selected="0">
            <x v="8"/>
          </reference>
          <reference field="12" count="1" selected="0">
            <x v="3"/>
          </reference>
          <reference field="13" count="1">
            <x v="15"/>
          </reference>
        </references>
      </pivotArea>
    </format>
    <format dxfId="11">
      <pivotArea dataOnly="0" labelOnly="1" outline="0" fieldPosition="0">
        <references count="12">
          <reference field="0" count="0" selected="0"/>
          <reference field="1" count="0" selected="0"/>
          <reference field="2" count="1" selected="0">
            <x v="19"/>
          </reference>
          <reference field="3" count="1" selected="0">
            <x v="1"/>
          </reference>
          <reference field="4" count="1" selected="0">
            <x v="17"/>
          </reference>
          <reference field="5" count="1" selected="0">
            <x v="14"/>
          </reference>
          <reference field="6" count="1" selected="0">
            <x v="19"/>
          </reference>
          <reference field="7" count="1" selected="0">
            <x v="18"/>
          </reference>
          <reference field="8" count="1" selected="0">
            <x v="18"/>
          </reference>
          <reference field="9" count="1" selected="0">
            <x v="8"/>
          </reference>
          <reference field="12" count="1" selected="0">
            <x v="1"/>
          </reference>
          <reference field="13" count="1">
            <x v="14"/>
          </reference>
        </references>
      </pivotArea>
    </format>
    <format dxfId="10">
      <pivotArea dataOnly="0" labelOnly="1" outline="0" fieldPosition="0">
        <references count="12">
          <reference field="0" count="0" selected="0"/>
          <reference field="1" count="0" selected="0"/>
          <reference field="2" count="1" selected="0">
            <x v="20"/>
          </reference>
          <reference field="3" count="1" selected="0">
            <x v="3"/>
          </reference>
          <reference field="4" count="1" selected="0">
            <x v="0"/>
          </reference>
          <reference field="5" count="1" selected="0">
            <x v="15"/>
          </reference>
          <reference field="6" count="1" selected="0">
            <x v="20"/>
          </reference>
          <reference field="7" count="1" selected="0">
            <x v="20"/>
          </reference>
          <reference field="8" count="1" selected="0">
            <x v="24"/>
          </reference>
          <reference field="9" count="1" selected="0">
            <x v="8"/>
          </reference>
          <reference field="12" count="1" selected="0">
            <x v="1"/>
          </reference>
          <reference field="13" count="1">
            <x v="12"/>
          </reference>
        </references>
      </pivotArea>
    </format>
    <format dxfId="9">
      <pivotArea dataOnly="0" labelOnly="1" outline="0" fieldPosition="0">
        <references count="12">
          <reference field="0" count="0" selected="0"/>
          <reference field="1" count="0" selected="0"/>
          <reference field="2" count="1" selected="0">
            <x v="21"/>
          </reference>
          <reference field="3" count="1" selected="0">
            <x v="1"/>
          </reference>
          <reference field="4" count="1" selected="0">
            <x v="23"/>
          </reference>
          <reference field="5" count="1" selected="0">
            <x v="18"/>
          </reference>
          <reference field="6" count="1" selected="0">
            <x v="21"/>
          </reference>
          <reference field="7" count="1" selected="0">
            <x v="19"/>
          </reference>
          <reference field="8" count="1" selected="0">
            <x v="15"/>
          </reference>
          <reference field="9" count="1" selected="0">
            <x v="6"/>
          </reference>
          <reference field="12" count="1" selected="0">
            <x v="1"/>
          </reference>
          <reference field="13" count="1">
            <x v="7"/>
          </reference>
        </references>
      </pivotArea>
    </format>
    <format dxfId="8">
      <pivotArea dataOnly="0" labelOnly="1" outline="0" fieldPosition="0">
        <references count="12">
          <reference field="0" count="0" selected="0"/>
          <reference field="1" count="0" selected="0"/>
          <reference field="2" count="1" selected="0">
            <x v="22"/>
          </reference>
          <reference field="3" count="1" selected="0">
            <x v="2"/>
          </reference>
          <reference field="4" count="1" selected="0">
            <x v="6"/>
          </reference>
          <reference field="5" count="1" selected="0">
            <x v="0"/>
          </reference>
          <reference field="6" count="1" selected="0">
            <x v="22"/>
          </reference>
          <reference field="7" count="1" selected="0">
            <x v="24"/>
          </reference>
          <reference field="8" count="1" selected="0">
            <x v="22"/>
          </reference>
          <reference field="9" count="1" selected="0">
            <x v="6"/>
          </reference>
          <reference field="12" count="1" selected="0">
            <x v="1"/>
          </reference>
          <reference field="13" count="2">
            <x v="10"/>
            <x v="17"/>
          </reference>
        </references>
      </pivotArea>
    </format>
    <format dxfId="7">
      <pivotArea dataOnly="0" labelOnly="1" outline="0" fieldPosition="0">
        <references count="12">
          <reference field="0" count="0" selected="0"/>
          <reference field="1" count="0" selected="0"/>
          <reference field="2" count="1" selected="0">
            <x v="23"/>
          </reference>
          <reference field="3" count="1" selected="0">
            <x v="2"/>
          </reference>
          <reference field="4" count="1" selected="0">
            <x v="18"/>
          </reference>
          <reference field="5" count="1" selected="0">
            <x v="21"/>
          </reference>
          <reference field="6" count="1" selected="0">
            <x v="23"/>
          </reference>
          <reference field="7" count="1" selected="0">
            <x v="22"/>
          </reference>
          <reference field="8" count="1" selected="0">
            <x v="23"/>
          </reference>
          <reference field="9" count="1" selected="0">
            <x v="8"/>
          </reference>
          <reference field="12" count="1" selected="0">
            <x v="1"/>
          </reference>
          <reference field="13" count="1">
            <x v="7"/>
          </reference>
        </references>
      </pivotArea>
    </format>
    <format dxfId="6">
      <pivotArea dataOnly="0" labelOnly="1" outline="0" fieldPosition="0">
        <references count="12">
          <reference field="0" count="0" selected="0"/>
          <reference field="1" count="0" selected="0"/>
          <reference field="2" count="1" selected="0">
            <x v="24"/>
          </reference>
          <reference field="3" count="1" selected="0">
            <x v="2"/>
          </reference>
          <reference field="4" count="1" selected="0">
            <x v="13"/>
          </reference>
          <reference field="5" count="1" selected="0">
            <x v="9"/>
          </reference>
          <reference field="6" count="1" selected="0">
            <x v="24"/>
          </reference>
          <reference field="7" count="1" selected="0">
            <x v="23"/>
          </reference>
          <reference field="8" count="1" selected="0">
            <x v="26"/>
          </reference>
          <reference field="9" count="1" selected="0">
            <x v="10"/>
          </reference>
          <reference field="12" count="1" selected="0">
            <x v="4"/>
          </reference>
          <reference field="13" count="1">
            <x v="3"/>
          </reference>
        </references>
      </pivotArea>
    </format>
    <format dxfId="5">
      <pivotArea dataOnly="0" labelOnly="1" outline="0" fieldPosition="0">
        <references count="12">
          <reference field="0" count="0" selected="0"/>
          <reference field="1" count="0" selected="0"/>
          <reference field="2" count="1" selected="0">
            <x v="25"/>
          </reference>
          <reference field="3" count="1" selected="0">
            <x v="2"/>
          </reference>
          <reference field="4" count="1" selected="0">
            <x v="10"/>
          </reference>
          <reference field="5" count="1" selected="0">
            <x v="24"/>
          </reference>
          <reference field="6" count="1" selected="0">
            <x v="25"/>
          </reference>
          <reference field="7" count="1" selected="0">
            <x v="25"/>
          </reference>
          <reference field="8" count="1" selected="0">
            <x v="27"/>
          </reference>
          <reference field="9" count="1" selected="0">
            <x v="9"/>
          </reference>
          <reference field="12" count="1" selected="0">
            <x v="1"/>
          </reference>
          <reference field="13" count="1">
            <x v="4"/>
          </reference>
        </references>
      </pivotArea>
    </format>
    <format dxfId="4">
      <pivotArea dataOnly="0" labelOnly="1" outline="0" fieldPosition="0">
        <references count="12">
          <reference field="0" count="0" selected="0"/>
          <reference field="1" count="0" selected="0"/>
          <reference field="2" count="1" selected="0">
            <x v="26"/>
          </reference>
          <reference field="3" count="1" selected="0">
            <x v="2"/>
          </reference>
          <reference field="4" count="1" selected="0">
            <x v="5"/>
          </reference>
          <reference field="5" count="1" selected="0">
            <x v="12"/>
          </reference>
          <reference field="6" count="1" selected="0">
            <x v="27"/>
          </reference>
          <reference field="7" count="1" selected="0">
            <x v="27"/>
          </reference>
          <reference field="8" count="1" selected="0">
            <x v="25"/>
          </reference>
          <reference field="9" count="1" selected="0">
            <x v="8"/>
          </reference>
          <reference field="12" count="1" selected="0">
            <x v="4"/>
          </reference>
          <reference field="13" count="1">
            <x v="8"/>
          </reference>
        </references>
      </pivotArea>
    </format>
    <format dxfId="3">
      <pivotArea dataOnly="0" labelOnly="1" outline="0" fieldPosition="0">
        <references count="12">
          <reference field="0" count="0" selected="0"/>
          <reference field="1" count="0" selected="0"/>
          <reference field="2" count="1" selected="0">
            <x v="27"/>
          </reference>
          <reference field="3" count="1" selected="0">
            <x v="2"/>
          </reference>
          <reference field="4" count="1" selected="0">
            <x v="22"/>
          </reference>
          <reference field="5" count="1" selected="0">
            <x v="8"/>
          </reference>
          <reference field="6" count="1" selected="0">
            <x v="26"/>
          </reference>
          <reference field="7" count="1" selected="0">
            <x v="26"/>
          </reference>
          <reference field="8" count="1" selected="0">
            <x v="28"/>
          </reference>
          <reference field="9" count="1" selected="0">
            <x v="9"/>
          </reference>
          <reference field="12" count="1" selected="0">
            <x v="4"/>
          </reference>
          <reference field="13" count="1">
            <x v="2"/>
          </reference>
        </references>
      </pivotArea>
    </format>
    <format dxfId="2">
      <pivotArea dataOnly="0" labelOnly="1" outline="0" fieldPosition="0">
        <references count="12">
          <reference field="0" count="0" selected="0"/>
          <reference field="1" count="0" selected="0"/>
          <reference field="2" count="1" selected="0">
            <x v="28"/>
          </reference>
          <reference field="3" count="1" selected="0">
            <x v="2"/>
          </reference>
          <reference field="4" count="1" selected="0">
            <x v="28"/>
          </reference>
          <reference field="5" count="1" selected="0">
            <x v="25"/>
          </reference>
          <reference field="6" count="1" selected="0">
            <x v="28"/>
          </reference>
          <reference field="7" count="1" selected="0">
            <x v="28"/>
          </reference>
          <reference field="8" count="1" selected="0">
            <x v="21"/>
          </reference>
          <reference field="9" count="1" selected="0">
            <x v="6"/>
          </reference>
          <reference field="12" count="1" selected="0">
            <x v="4"/>
          </reference>
          <reference field="13" count="1">
            <x v="13"/>
          </reference>
        </references>
      </pivotArea>
    </format>
    <format dxfId="1">
      <pivotArea dataOnly="0" labelOnly="1" outline="0" fieldPosition="0">
        <references count="12">
          <reference field="0" count="0" selected="0"/>
          <reference field="1" count="0" selected="0"/>
          <reference field="2" count="1" selected="0">
            <x v="29"/>
          </reference>
          <reference field="3" count="1" selected="0">
            <x v="0"/>
          </reference>
          <reference field="4" count="1" selected="0">
            <x v="2"/>
          </reference>
          <reference field="5" count="1" selected="0">
            <x v="19"/>
          </reference>
          <reference field="6" count="1" selected="0">
            <x v="29"/>
          </reference>
          <reference field="7" count="1" selected="0">
            <x v="29"/>
          </reference>
          <reference field="8" count="1" selected="0">
            <x v="19"/>
          </reference>
          <reference field="9" count="1" selected="0">
            <x v="3"/>
          </reference>
          <reference field="12" count="1" selected="0">
            <x v="1"/>
          </reference>
          <reference field="13" count="1">
            <x v="11"/>
          </reference>
        </references>
      </pivotArea>
    </format>
    <format dxfId="0">
      <pivotArea dataOnly="0" labelOnly="1" outline="0" fieldPosition="0">
        <references count="12">
          <reference field="0" count="0" selected="0"/>
          <reference field="1" count="0" selected="0"/>
          <reference field="2" count="1" selected="0">
            <x v="30"/>
          </reference>
          <reference field="3" count="1" selected="0">
            <x v="2"/>
          </reference>
          <reference field="4" count="1" selected="0">
            <x v="12"/>
          </reference>
          <reference field="5" count="1" selected="0">
            <x v="19"/>
          </reference>
          <reference field="6" count="1" selected="0">
            <x v="30"/>
          </reference>
          <reference field="7" count="1" selected="0">
            <x v="30"/>
          </reference>
          <reference field="8" count="1" selected="0">
            <x v="29"/>
          </reference>
          <reference field="9" count="1" selected="0">
            <x v="6"/>
          </reference>
          <reference field="12" count="1" selected="0">
            <x v="1"/>
          </reference>
          <reference field="13"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D30D2D-0109-4453-B504-BD0A36BD41CE}"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33" firstHeaderRow="1" firstDataRow="1" firstDataCol="1"/>
  <pivotFields count="17">
    <pivotField showAll="0"/>
    <pivotField showAll="0"/>
    <pivotField axis="axisRow" numFmtId="1" showAll="0">
      <items count="32">
        <item x="0"/>
        <item x="1"/>
        <item x="2"/>
        <item x="3"/>
        <item x="4"/>
        <item x="6"/>
        <item x="5"/>
        <item m="1" x="30"/>
        <item x="7"/>
        <item x="8"/>
        <item x="9"/>
        <item x="10"/>
        <item x="11"/>
        <item x="12"/>
        <item x="13"/>
        <item x="14"/>
        <item x="15"/>
        <item m="1" x="29"/>
        <item x="16"/>
        <item x="17"/>
        <item x="18"/>
        <item x="19"/>
        <item x="20"/>
        <item x="21"/>
        <item x="22"/>
        <item x="23"/>
        <item x="25"/>
        <item x="24"/>
        <item x="26"/>
        <item x="27"/>
        <item x="28"/>
        <item t="default"/>
      </items>
    </pivotField>
    <pivotField showAll="0"/>
    <pivotField showAll="0"/>
    <pivotField showAll="0"/>
    <pivotField showAll="0"/>
    <pivotField showAll="0"/>
    <pivotField showAll="0"/>
    <pivotField numFmtId="1" showAll="0"/>
    <pivotField dataField="1" showAll="0"/>
    <pivotField showAll="0"/>
    <pivotField showAll="0"/>
    <pivotField showAll="0"/>
    <pivotField showAll="0"/>
    <pivotField showAll="0"/>
    <pivotField showAll="0"/>
  </pivotFields>
  <rowFields count="1">
    <field x="2"/>
  </rowFields>
  <rowItems count="30">
    <i>
      <x/>
    </i>
    <i>
      <x v="1"/>
    </i>
    <i>
      <x v="2"/>
    </i>
    <i>
      <x v="3"/>
    </i>
    <i>
      <x v="4"/>
    </i>
    <i>
      <x v="5"/>
    </i>
    <i>
      <x v="6"/>
    </i>
    <i>
      <x v="8"/>
    </i>
    <i>
      <x v="9"/>
    </i>
    <i>
      <x v="10"/>
    </i>
    <i>
      <x v="11"/>
    </i>
    <i>
      <x v="12"/>
    </i>
    <i>
      <x v="13"/>
    </i>
    <i>
      <x v="14"/>
    </i>
    <i>
      <x v="15"/>
    </i>
    <i>
      <x v="16"/>
    </i>
    <i>
      <x v="18"/>
    </i>
    <i>
      <x v="19"/>
    </i>
    <i>
      <x v="20"/>
    </i>
    <i>
      <x v="21"/>
    </i>
    <i>
      <x v="22"/>
    </i>
    <i>
      <x v="23"/>
    </i>
    <i>
      <x v="24"/>
    </i>
    <i>
      <x v="25"/>
    </i>
    <i>
      <x v="26"/>
    </i>
    <i>
      <x v="27"/>
    </i>
    <i>
      <x v="28"/>
    </i>
    <i>
      <x v="29"/>
    </i>
    <i>
      <x v="30"/>
    </i>
    <i t="grand">
      <x/>
    </i>
  </rowItems>
  <colItems count="1">
    <i/>
  </colItems>
  <dataFields count="1">
    <dataField name="Count of Annual Qty" fld="10" subtotal="count" baseField="2"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CEFF1-8AF6-4C05-B3A3-542B0CFAE1DA}">
  <dimension ref="A3:B6"/>
  <sheetViews>
    <sheetView workbookViewId="0">
      <selection activeCell="A3" sqref="A3"/>
    </sheetView>
  </sheetViews>
  <sheetFormatPr defaultRowHeight="15" x14ac:dyDescent="0.25"/>
  <cols>
    <col min="2" max="2" width="72.7109375" customWidth="1"/>
  </cols>
  <sheetData>
    <row r="3" spans="1:2" x14ac:dyDescent="0.25">
      <c r="A3">
        <v>1</v>
      </c>
      <c r="B3" t="s">
        <v>112</v>
      </c>
    </row>
    <row r="4" spans="1:2" ht="60" x14ac:dyDescent="0.25">
      <c r="A4">
        <v>2</v>
      </c>
      <c r="B4" s="21" t="s">
        <v>124</v>
      </c>
    </row>
    <row r="5" spans="1:2" ht="60" x14ac:dyDescent="0.25">
      <c r="A5">
        <v>3</v>
      </c>
      <c r="B5" s="21" t="s">
        <v>125</v>
      </c>
    </row>
    <row r="6" spans="1:2" x14ac:dyDescent="0.25">
      <c r="A6">
        <v>4</v>
      </c>
      <c r="B6" s="11"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43779-CFB6-4D7B-A03B-8E493DED3A00}">
  <dimension ref="A3:AK32"/>
  <sheetViews>
    <sheetView showGridLines="0" tabSelected="1" workbookViewId="0">
      <pane xSplit="7" ySplit="3" topLeftCell="H4" activePane="bottomRight" state="frozen"/>
      <selection pane="topRight" activeCell="H1" sqref="H1"/>
      <selection pane="bottomLeft" activeCell="A4" sqref="A4"/>
      <selection pane="bottomRight" activeCell="H4" sqref="H4"/>
    </sheetView>
  </sheetViews>
  <sheetFormatPr defaultRowHeight="15" outlineLevelCol="1" x14ac:dyDescent="0.25"/>
  <cols>
    <col min="1" max="1" width="21.7109375" customWidth="1"/>
    <col min="2" max="2" width="5.5703125" bestFit="1" customWidth="1"/>
    <col min="3" max="3" width="9.28515625" bestFit="1" customWidth="1"/>
    <col min="4" max="4" width="14.42578125" hidden="1" customWidth="1" outlineLevel="1"/>
    <col min="5" max="5" width="9" hidden="1" customWidth="1" outlineLevel="1"/>
    <col min="6" max="6" width="12.7109375" hidden="1" customWidth="1" outlineLevel="1"/>
    <col min="7" max="7" width="12.7109375" customWidth="1" collapsed="1"/>
    <col min="8" max="9" width="12.7109375" customWidth="1"/>
    <col min="10" max="11" width="10.7109375" customWidth="1"/>
    <col min="12" max="12" width="11.28515625" bestFit="1" customWidth="1"/>
    <col min="14" max="20" width="12.7109375" customWidth="1"/>
    <col min="21" max="21" width="10.7109375" customWidth="1"/>
    <col min="22" max="22" width="12.7109375" customWidth="1"/>
    <col min="23" max="24" width="12.85546875" customWidth="1"/>
    <col min="25" max="25" width="14" customWidth="1"/>
    <col min="26" max="30" width="15.7109375" customWidth="1"/>
    <col min="31" max="31" width="12.7109375" customWidth="1"/>
    <col min="32" max="33" width="15.7109375" customWidth="1"/>
    <col min="35" max="35" width="24.85546875" bestFit="1" customWidth="1"/>
  </cols>
  <sheetData>
    <row r="3" spans="1:37" ht="60" x14ac:dyDescent="0.25">
      <c r="A3" s="38" t="s">
        <v>94</v>
      </c>
      <c r="B3" s="39" t="s">
        <v>95</v>
      </c>
      <c r="C3" s="39" t="s">
        <v>1</v>
      </c>
      <c r="D3" s="38" t="s">
        <v>96</v>
      </c>
      <c r="E3" s="38" t="s">
        <v>97</v>
      </c>
      <c r="F3" s="38" t="s">
        <v>98</v>
      </c>
      <c r="G3" s="38" t="s">
        <v>99</v>
      </c>
      <c r="H3" s="38" t="s">
        <v>100</v>
      </c>
      <c r="I3" s="38" t="s">
        <v>101</v>
      </c>
      <c r="J3" s="38" t="s">
        <v>102</v>
      </c>
      <c r="K3" s="39" t="s">
        <v>103</v>
      </c>
      <c r="L3" s="38" t="s">
        <v>105</v>
      </c>
      <c r="M3" s="38" t="s">
        <v>106</v>
      </c>
      <c r="N3" s="41" t="s">
        <v>22</v>
      </c>
      <c r="O3" s="38" t="s">
        <v>20</v>
      </c>
      <c r="P3" s="38" t="s">
        <v>23</v>
      </c>
      <c r="Q3" s="38" t="s">
        <v>21</v>
      </c>
      <c r="R3" s="42" t="s">
        <v>28</v>
      </c>
      <c r="S3" s="38" t="s">
        <v>46</v>
      </c>
      <c r="T3" s="38" t="s">
        <v>61</v>
      </c>
      <c r="U3" s="34" t="s">
        <v>131</v>
      </c>
      <c r="V3" s="35" t="s">
        <v>132</v>
      </c>
      <c r="W3" s="35" t="s">
        <v>133</v>
      </c>
      <c r="X3" s="35" t="s">
        <v>146</v>
      </c>
      <c r="Y3" s="35" t="s">
        <v>134</v>
      </c>
      <c r="Z3" s="36" t="s">
        <v>135</v>
      </c>
      <c r="AA3" s="36" t="s">
        <v>136</v>
      </c>
      <c r="AB3" s="36" t="s">
        <v>137</v>
      </c>
      <c r="AC3" s="36" t="s">
        <v>138</v>
      </c>
      <c r="AD3" s="36" t="s">
        <v>149</v>
      </c>
      <c r="AE3" s="35" t="s">
        <v>139</v>
      </c>
      <c r="AF3" s="35" t="s">
        <v>140</v>
      </c>
      <c r="AG3" s="35" t="s">
        <v>141</v>
      </c>
      <c r="AH3" s="35" t="s">
        <v>142</v>
      </c>
      <c r="AI3" s="37" t="s">
        <v>143</v>
      </c>
    </row>
    <row r="4" spans="1:37" x14ac:dyDescent="0.25">
      <c r="A4" s="48" t="s">
        <v>110</v>
      </c>
      <c r="B4" s="49" t="s">
        <v>111</v>
      </c>
      <c r="C4" s="50">
        <v>57199</v>
      </c>
      <c r="D4" s="48" t="s">
        <v>24</v>
      </c>
      <c r="E4" s="54" t="s">
        <v>29</v>
      </c>
      <c r="F4" s="54" t="s">
        <v>30</v>
      </c>
      <c r="G4" s="51">
        <v>42471</v>
      </c>
      <c r="H4" s="51">
        <v>42541</v>
      </c>
      <c r="I4" s="51">
        <v>43270</v>
      </c>
      <c r="J4" s="52">
        <v>24</v>
      </c>
      <c r="K4" s="52">
        <v>3000</v>
      </c>
      <c r="L4" s="11" t="s">
        <v>22</v>
      </c>
      <c r="M4" s="40">
        <v>43.8</v>
      </c>
      <c r="N4" s="40">
        <f>M4</f>
        <v>43.8</v>
      </c>
      <c r="O4" s="40"/>
      <c r="P4" s="40"/>
      <c r="Q4" s="40"/>
      <c r="R4" s="40"/>
      <c r="S4" s="40"/>
      <c r="T4" s="40"/>
      <c r="U4" s="11">
        <v>0</v>
      </c>
      <c r="V4" s="11">
        <f>COUNT(N4:T4)</f>
        <v>1</v>
      </c>
      <c r="W4" s="11">
        <v>0</v>
      </c>
      <c r="X4" s="11"/>
      <c r="Y4" s="45">
        <f>IF(AND(L4=$R$3,V4=1),R4,MIN(N4,O4,P4,Q4,S4,T4))</f>
        <v>43.8</v>
      </c>
      <c r="Z4" s="40">
        <f>$M$4</f>
        <v>43.8</v>
      </c>
      <c r="AA4" s="43">
        <f>Y4/Z4</f>
        <v>1</v>
      </c>
      <c r="AB4" s="43">
        <f>M4/Z4</f>
        <v>1</v>
      </c>
      <c r="AC4" s="40">
        <f>M4</f>
        <v>43.8</v>
      </c>
      <c r="AD4" s="43">
        <f>AC4/Z4</f>
        <v>1</v>
      </c>
      <c r="AE4" s="44">
        <f>K4/12*J4</f>
        <v>6000</v>
      </c>
      <c r="AF4" s="44">
        <f>K4*M4</f>
        <v>131400</v>
      </c>
      <c r="AG4" s="46">
        <v>30733.333333333332</v>
      </c>
      <c r="AH4" s="43">
        <f>IF(J4&lt;12,J4/12*K4/AG4,K4/AG4)</f>
        <v>9.7613882863340565E-2</v>
      </c>
      <c r="AI4" s="47" t="s">
        <v>122</v>
      </c>
      <c r="AK4" s="60"/>
    </row>
    <row r="5" spans="1:37" x14ac:dyDescent="0.25">
      <c r="A5" s="48" t="s">
        <v>110</v>
      </c>
      <c r="B5" s="49" t="s">
        <v>111</v>
      </c>
      <c r="C5" s="50">
        <v>57669</v>
      </c>
      <c r="D5" s="48" t="s">
        <v>24</v>
      </c>
      <c r="E5" s="54" t="s">
        <v>113</v>
      </c>
      <c r="F5" s="54" t="s">
        <v>69</v>
      </c>
      <c r="G5" s="51">
        <v>42488</v>
      </c>
      <c r="H5" s="51">
        <v>42490</v>
      </c>
      <c r="I5" s="51">
        <v>43189</v>
      </c>
      <c r="J5" s="52">
        <v>17</v>
      </c>
      <c r="K5" s="52">
        <v>719</v>
      </c>
      <c r="L5" s="11" t="s">
        <v>20</v>
      </c>
      <c r="M5" s="40">
        <v>37.68</v>
      </c>
      <c r="N5" s="40"/>
      <c r="O5" s="40">
        <f>M5</f>
        <v>37.68</v>
      </c>
      <c r="P5" s="40"/>
      <c r="Q5" s="40"/>
      <c r="R5" s="40"/>
      <c r="S5" s="40"/>
      <c r="T5" s="40"/>
      <c r="U5" s="11">
        <f>U4+1</f>
        <v>1</v>
      </c>
      <c r="V5" s="11">
        <f t="shared" ref="V5:V32" si="0">COUNT(N5:T5)</f>
        <v>1</v>
      </c>
      <c r="W5" s="11">
        <v>1</v>
      </c>
      <c r="X5" s="46">
        <f>(G5-$G$5)/30</f>
        <v>0</v>
      </c>
      <c r="Y5" s="45">
        <f t="shared" ref="Y5:Y32" si="1">IF(AND(L5=$R$3,V5=1),R5,MIN(N5,O5,P5,Q5,S5,T5))</f>
        <v>37.68</v>
      </c>
      <c r="Z5" s="40">
        <f t="shared" ref="Z5:Z32" si="2">$M$4</f>
        <v>43.8</v>
      </c>
      <c r="AA5" s="43">
        <f t="shared" ref="AA5:AA32" si="3">Y5/Z5</f>
        <v>0.86027397260273974</v>
      </c>
      <c r="AB5" s="43">
        <f t="shared" ref="AB5:AB32" si="4">M5/Z5</f>
        <v>0.86027397260273974</v>
      </c>
      <c r="AC5" s="40">
        <f>M4</f>
        <v>43.8</v>
      </c>
      <c r="AD5" s="43">
        <f t="shared" ref="AD5:AD32" si="5">AC5/Z5</f>
        <v>1</v>
      </c>
      <c r="AE5" s="44">
        <f t="shared" ref="AE5:AE32" si="6">K5/12*J5</f>
        <v>1018.5833333333333</v>
      </c>
      <c r="AF5" s="44">
        <f t="shared" ref="AF5:AF32" si="7">K5*M5</f>
        <v>27091.919999999998</v>
      </c>
      <c r="AG5" s="46">
        <v>30733.333333333332</v>
      </c>
      <c r="AH5" s="43">
        <f t="shared" ref="AH5:AH32" si="8">IF(J5&lt;12,J5/12*K5/AG5,K5/AG5)</f>
        <v>2.3394793926247288E-2</v>
      </c>
      <c r="AI5" s="47" t="s">
        <v>122</v>
      </c>
      <c r="AK5" s="60"/>
    </row>
    <row r="6" spans="1:37" x14ac:dyDescent="0.25">
      <c r="A6" s="48" t="s">
        <v>110</v>
      </c>
      <c r="B6" s="49" t="s">
        <v>111</v>
      </c>
      <c r="C6" s="50">
        <v>57802</v>
      </c>
      <c r="D6" s="48" t="s">
        <v>16</v>
      </c>
      <c r="E6" s="54" t="s">
        <v>114</v>
      </c>
      <c r="F6" s="54" t="s">
        <v>44</v>
      </c>
      <c r="G6" s="51">
        <v>42507</v>
      </c>
      <c r="H6" s="51">
        <v>42675</v>
      </c>
      <c r="I6" s="51">
        <v>43039</v>
      </c>
      <c r="J6" s="52">
        <v>12</v>
      </c>
      <c r="K6" s="52">
        <v>400</v>
      </c>
      <c r="L6" s="11" t="s">
        <v>22</v>
      </c>
      <c r="M6" s="40">
        <v>39</v>
      </c>
      <c r="N6" s="40">
        <f>M6</f>
        <v>39</v>
      </c>
      <c r="O6" s="40"/>
      <c r="P6" s="40"/>
      <c r="Q6" s="40"/>
      <c r="R6" s="40"/>
      <c r="S6" s="40"/>
      <c r="T6" s="40"/>
      <c r="U6" s="11">
        <f t="shared" ref="U6:U32" si="9">U5+1</f>
        <v>2</v>
      </c>
      <c r="V6" s="11">
        <f t="shared" si="0"/>
        <v>1</v>
      </c>
      <c r="W6" s="11">
        <v>1</v>
      </c>
      <c r="X6" s="46">
        <f t="shared" ref="X6:X32" si="10">(G6-$G$5)/30</f>
        <v>0.6333333333333333</v>
      </c>
      <c r="Y6" s="45">
        <f t="shared" si="1"/>
        <v>39</v>
      </c>
      <c r="Z6" s="40">
        <f t="shared" si="2"/>
        <v>43.8</v>
      </c>
      <c r="AA6" s="43">
        <f t="shared" si="3"/>
        <v>0.8904109589041096</v>
      </c>
      <c r="AB6" s="43">
        <f t="shared" si="4"/>
        <v>0.8904109589041096</v>
      </c>
      <c r="AC6" s="40">
        <f>M5</f>
        <v>37.68</v>
      </c>
      <c r="AD6" s="43">
        <f t="shared" si="5"/>
        <v>0.86027397260273974</v>
      </c>
      <c r="AE6" s="44">
        <f t="shared" si="6"/>
        <v>400</v>
      </c>
      <c r="AF6" s="44">
        <f t="shared" si="7"/>
        <v>15600</v>
      </c>
      <c r="AG6" s="46">
        <v>30733.333333333332</v>
      </c>
      <c r="AH6" s="43">
        <f t="shared" si="8"/>
        <v>1.3015184381778743E-2</v>
      </c>
      <c r="AI6" s="47" t="s">
        <v>122</v>
      </c>
      <c r="AK6" s="60"/>
    </row>
    <row r="7" spans="1:37" x14ac:dyDescent="0.25">
      <c r="A7" s="48" t="s">
        <v>110</v>
      </c>
      <c r="B7" s="49" t="s">
        <v>111</v>
      </c>
      <c r="C7" s="50">
        <v>57867</v>
      </c>
      <c r="D7" s="48" t="s">
        <v>115</v>
      </c>
      <c r="E7" s="54" t="s">
        <v>116</v>
      </c>
      <c r="F7" s="54" t="s">
        <v>58</v>
      </c>
      <c r="G7" s="51">
        <v>42508</v>
      </c>
      <c r="H7" s="51">
        <v>42552</v>
      </c>
      <c r="I7" s="51">
        <v>43099</v>
      </c>
      <c r="J7" s="52">
        <v>12</v>
      </c>
      <c r="K7" s="52">
        <v>200</v>
      </c>
      <c r="L7" s="11" t="s">
        <v>22</v>
      </c>
      <c r="M7" s="40">
        <v>40</v>
      </c>
      <c r="N7" s="40">
        <f>M7</f>
        <v>40</v>
      </c>
      <c r="O7" s="40"/>
      <c r="P7" s="40"/>
      <c r="Q7" s="40"/>
      <c r="R7" s="40"/>
      <c r="S7" s="40"/>
      <c r="T7" s="40"/>
      <c r="U7" s="11">
        <f t="shared" si="9"/>
        <v>3</v>
      </c>
      <c r="V7" s="11">
        <f t="shared" si="0"/>
        <v>1</v>
      </c>
      <c r="W7" s="11">
        <v>1</v>
      </c>
      <c r="X7" s="46">
        <f t="shared" si="10"/>
        <v>0.66666666666666663</v>
      </c>
      <c r="Y7" s="45">
        <f t="shared" si="1"/>
        <v>40</v>
      </c>
      <c r="Z7" s="40">
        <f t="shared" si="2"/>
        <v>43.8</v>
      </c>
      <c r="AA7" s="43">
        <f t="shared" si="3"/>
        <v>0.91324200913242015</v>
      </c>
      <c r="AB7" s="43">
        <f t="shared" si="4"/>
        <v>0.91324200913242015</v>
      </c>
      <c r="AC7" s="40">
        <f t="shared" ref="AC7:AC32" si="11">M6</f>
        <v>39</v>
      </c>
      <c r="AD7" s="43">
        <f t="shared" si="5"/>
        <v>0.8904109589041096</v>
      </c>
      <c r="AE7" s="44">
        <f t="shared" si="6"/>
        <v>200</v>
      </c>
      <c r="AF7" s="44">
        <f t="shared" si="7"/>
        <v>8000</v>
      </c>
      <c r="AG7" s="46">
        <v>30733.333333333332</v>
      </c>
      <c r="AH7" s="43">
        <f t="shared" si="8"/>
        <v>6.5075921908893716E-3</v>
      </c>
      <c r="AI7" s="47" t="s">
        <v>122</v>
      </c>
      <c r="AK7" s="60"/>
    </row>
    <row r="8" spans="1:37" x14ac:dyDescent="0.25">
      <c r="A8" s="48" t="s">
        <v>110</v>
      </c>
      <c r="B8" s="49" t="s">
        <v>111</v>
      </c>
      <c r="C8" s="50">
        <v>58127</v>
      </c>
      <c r="D8" s="48" t="s">
        <v>24</v>
      </c>
      <c r="E8" s="54" t="s">
        <v>39</v>
      </c>
      <c r="F8" s="54" t="s">
        <v>40</v>
      </c>
      <c r="G8" s="51">
        <v>42538</v>
      </c>
      <c r="H8" s="51">
        <v>42551</v>
      </c>
      <c r="I8" s="51">
        <v>43038</v>
      </c>
      <c r="J8" s="52">
        <v>16</v>
      </c>
      <c r="K8" s="52">
        <v>1667</v>
      </c>
      <c r="L8" s="11" t="s">
        <v>20</v>
      </c>
      <c r="M8" s="40">
        <v>37.21</v>
      </c>
      <c r="N8" s="40"/>
      <c r="O8" s="40">
        <f>M8</f>
        <v>37.21</v>
      </c>
      <c r="P8" s="40"/>
      <c r="Q8" s="40"/>
      <c r="R8" s="40"/>
      <c r="S8" s="40"/>
      <c r="T8" s="40"/>
      <c r="U8" s="11">
        <f t="shared" si="9"/>
        <v>4</v>
      </c>
      <c r="V8" s="11">
        <f t="shared" si="0"/>
        <v>1</v>
      </c>
      <c r="W8" s="11">
        <v>1</v>
      </c>
      <c r="X8" s="46">
        <f t="shared" si="10"/>
        <v>1.6666666666666667</v>
      </c>
      <c r="Y8" s="45">
        <f t="shared" si="1"/>
        <v>37.21</v>
      </c>
      <c r="Z8" s="40">
        <f t="shared" si="2"/>
        <v>43.8</v>
      </c>
      <c r="AA8" s="43">
        <f t="shared" si="3"/>
        <v>0.84954337899543386</v>
      </c>
      <c r="AB8" s="43">
        <f t="shared" si="4"/>
        <v>0.84954337899543386</v>
      </c>
      <c r="AC8" s="40">
        <f t="shared" si="11"/>
        <v>40</v>
      </c>
      <c r="AD8" s="43">
        <f t="shared" si="5"/>
        <v>0.91324200913242015</v>
      </c>
      <c r="AE8" s="44">
        <f t="shared" si="6"/>
        <v>2222.6666666666665</v>
      </c>
      <c r="AF8" s="44">
        <f t="shared" si="7"/>
        <v>62029.07</v>
      </c>
      <c r="AG8" s="46">
        <v>30733.333333333332</v>
      </c>
      <c r="AH8" s="43">
        <f t="shared" si="8"/>
        <v>5.4240780911062908E-2</v>
      </c>
      <c r="AI8" s="47" t="s">
        <v>122</v>
      </c>
      <c r="AK8" s="60"/>
    </row>
    <row r="9" spans="1:37" x14ac:dyDescent="0.25">
      <c r="A9" s="48" t="s">
        <v>110</v>
      </c>
      <c r="B9" s="49" t="s">
        <v>111</v>
      </c>
      <c r="C9" s="50">
        <v>58416</v>
      </c>
      <c r="D9" s="48" t="s">
        <v>24</v>
      </c>
      <c r="E9" s="54" t="s">
        <v>117</v>
      </c>
      <c r="F9" s="54" t="s">
        <v>63</v>
      </c>
      <c r="G9" s="51">
        <v>42548</v>
      </c>
      <c r="H9" s="51">
        <v>42548</v>
      </c>
      <c r="I9" s="51">
        <v>42825</v>
      </c>
      <c r="J9" s="52">
        <v>5</v>
      </c>
      <c r="K9" s="52">
        <v>3199</v>
      </c>
      <c r="L9" s="11" t="s">
        <v>21</v>
      </c>
      <c r="M9" s="40">
        <v>36.93</v>
      </c>
      <c r="N9" s="40"/>
      <c r="O9" s="40"/>
      <c r="P9" s="40"/>
      <c r="Q9" s="40">
        <f>M9</f>
        <v>36.93</v>
      </c>
      <c r="R9" s="40"/>
      <c r="S9" s="40"/>
      <c r="T9" s="40"/>
      <c r="U9" s="11">
        <f t="shared" si="9"/>
        <v>5</v>
      </c>
      <c r="V9" s="11">
        <f t="shared" si="0"/>
        <v>1</v>
      </c>
      <c r="W9" s="11">
        <v>2</v>
      </c>
      <c r="X9" s="46">
        <f t="shared" si="10"/>
        <v>2</v>
      </c>
      <c r="Y9" s="45">
        <f t="shared" si="1"/>
        <v>36.93</v>
      </c>
      <c r="Z9" s="40">
        <f t="shared" si="2"/>
        <v>43.8</v>
      </c>
      <c r="AA9" s="43">
        <f t="shared" si="3"/>
        <v>0.84315068493150691</v>
      </c>
      <c r="AB9" s="43">
        <f t="shared" si="4"/>
        <v>0.84315068493150691</v>
      </c>
      <c r="AC9" s="40">
        <f t="shared" si="11"/>
        <v>37.21</v>
      </c>
      <c r="AD9" s="43">
        <f t="shared" si="5"/>
        <v>0.84954337899543386</v>
      </c>
      <c r="AE9" s="44">
        <f t="shared" si="6"/>
        <v>1332.9166666666665</v>
      </c>
      <c r="AF9" s="44">
        <f t="shared" si="7"/>
        <v>118139.06999999999</v>
      </c>
      <c r="AG9" s="46">
        <v>30733.333333333332</v>
      </c>
      <c r="AH9" s="43">
        <f t="shared" si="8"/>
        <v>4.3370390455531455E-2</v>
      </c>
      <c r="AI9" s="47" t="s">
        <v>122</v>
      </c>
      <c r="AK9" s="60"/>
    </row>
    <row r="10" spans="1:37" x14ac:dyDescent="0.25">
      <c r="A10" s="48" t="s">
        <v>110</v>
      </c>
      <c r="B10" s="49" t="s">
        <v>111</v>
      </c>
      <c r="C10" s="50">
        <v>58396</v>
      </c>
      <c r="D10" s="48" t="s">
        <v>24</v>
      </c>
      <c r="E10" s="54" t="s">
        <v>54</v>
      </c>
      <c r="F10" s="54" t="s">
        <v>55</v>
      </c>
      <c r="G10" s="51">
        <v>42552</v>
      </c>
      <c r="H10" s="51">
        <v>42671</v>
      </c>
      <c r="I10" s="51">
        <v>43765</v>
      </c>
      <c r="J10" s="52">
        <v>30</v>
      </c>
      <c r="K10" s="52">
        <v>370</v>
      </c>
      <c r="L10" s="11" t="s">
        <v>23</v>
      </c>
      <c r="M10" s="40">
        <v>39.245849999999997</v>
      </c>
      <c r="N10" s="40"/>
      <c r="O10" s="40"/>
      <c r="P10" s="40">
        <f>M10</f>
        <v>39.245849999999997</v>
      </c>
      <c r="Q10" s="40"/>
      <c r="R10" s="40"/>
      <c r="S10" s="40"/>
      <c r="T10" s="40"/>
      <c r="U10" s="11">
        <f t="shared" si="9"/>
        <v>6</v>
      </c>
      <c r="V10" s="11">
        <f t="shared" si="0"/>
        <v>1</v>
      </c>
      <c r="W10" s="11">
        <v>3</v>
      </c>
      <c r="X10" s="46">
        <f t="shared" si="10"/>
        <v>2.1333333333333333</v>
      </c>
      <c r="Y10" s="45">
        <f t="shared" si="1"/>
        <v>39.245849999999997</v>
      </c>
      <c r="Z10" s="40">
        <f t="shared" si="2"/>
        <v>43.8</v>
      </c>
      <c r="AA10" s="43">
        <f t="shared" si="3"/>
        <v>0.89602397260273969</v>
      </c>
      <c r="AB10" s="43">
        <f t="shared" si="4"/>
        <v>0.89602397260273969</v>
      </c>
      <c r="AC10" s="40">
        <f t="shared" si="11"/>
        <v>36.93</v>
      </c>
      <c r="AD10" s="43">
        <f t="shared" si="5"/>
        <v>0.84315068493150691</v>
      </c>
      <c r="AE10" s="44">
        <f t="shared" si="6"/>
        <v>925</v>
      </c>
      <c r="AF10" s="44">
        <f t="shared" si="7"/>
        <v>14520.964499999998</v>
      </c>
      <c r="AG10" s="46">
        <v>30733.333333333332</v>
      </c>
      <c r="AH10" s="43">
        <f t="shared" si="8"/>
        <v>1.2039045553145337E-2</v>
      </c>
      <c r="AI10" s="47" t="s">
        <v>122</v>
      </c>
      <c r="AK10" s="60"/>
    </row>
    <row r="11" spans="1:37" x14ac:dyDescent="0.25">
      <c r="A11" s="48" t="s">
        <v>110</v>
      </c>
      <c r="B11" s="49" t="s">
        <v>111</v>
      </c>
      <c r="C11" s="50">
        <v>60074</v>
      </c>
      <c r="D11" s="48" t="s">
        <v>50</v>
      </c>
      <c r="E11" s="54" t="s">
        <v>120</v>
      </c>
      <c r="F11" s="54" t="s">
        <v>52</v>
      </c>
      <c r="G11" s="51">
        <v>42640</v>
      </c>
      <c r="H11" s="51">
        <v>42781</v>
      </c>
      <c r="I11" s="51">
        <v>44058</v>
      </c>
      <c r="J11" s="52">
        <v>36</v>
      </c>
      <c r="K11" s="52">
        <v>2964</v>
      </c>
      <c r="L11" s="11" t="s">
        <v>23</v>
      </c>
      <c r="M11" s="40">
        <v>32.33</v>
      </c>
      <c r="N11" s="40"/>
      <c r="O11" s="40"/>
      <c r="P11" s="40">
        <f>M11</f>
        <v>32.33</v>
      </c>
      <c r="Q11" s="40"/>
      <c r="R11" s="40"/>
      <c r="S11" s="40"/>
      <c r="T11" s="40"/>
      <c r="U11" s="11">
        <f t="shared" si="9"/>
        <v>7</v>
      </c>
      <c r="V11" s="11">
        <f t="shared" si="0"/>
        <v>1</v>
      </c>
      <c r="W11" s="11">
        <v>3</v>
      </c>
      <c r="X11" s="46">
        <f t="shared" si="10"/>
        <v>5.0666666666666664</v>
      </c>
      <c r="Y11" s="45">
        <f t="shared" si="1"/>
        <v>32.33</v>
      </c>
      <c r="Z11" s="40">
        <f t="shared" si="2"/>
        <v>43.8</v>
      </c>
      <c r="AA11" s="43">
        <f t="shared" si="3"/>
        <v>0.73812785388127855</v>
      </c>
      <c r="AB11" s="43">
        <f t="shared" si="4"/>
        <v>0.73812785388127855</v>
      </c>
      <c r="AC11" s="40">
        <f t="shared" si="11"/>
        <v>39.245849999999997</v>
      </c>
      <c r="AD11" s="43">
        <f t="shared" si="5"/>
        <v>0.89602397260273969</v>
      </c>
      <c r="AE11" s="44">
        <f t="shared" si="6"/>
        <v>8892</v>
      </c>
      <c r="AF11" s="44">
        <f t="shared" si="7"/>
        <v>95826.12</v>
      </c>
      <c r="AG11" s="46">
        <v>30733.333333333332</v>
      </c>
      <c r="AH11" s="43">
        <f t="shared" si="8"/>
        <v>9.6442516268980483E-2</v>
      </c>
      <c r="AI11" s="47" t="s">
        <v>122</v>
      </c>
      <c r="AK11" s="60"/>
    </row>
    <row r="12" spans="1:37" x14ac:dyDescent="0.25">
      <c r="A12" s="48" t="s">
        <v>110</v>
      </c>
      <c r="B12" s="49" t="s">
        <v>111</v>
      </c>
      <c r="C12" s="50">
        <v>60619</v>
      </c>
      <c r="D12" s="48" t="s">
        <v>24</v>
      </c>
      <c r="E12" s="54" t="s">
        <v>121</v>
      </c>
      <c r="F12" s="54" t="s">
        <v>93</v>
      </c>
      <c r="G12" s="51">
        <v>42671</v>
      </c>
      <c r="H12" s="51">
        <v>42942</v>
      </c>
      <c r="I12" s="51">
        <v>43189</v>
      </c>
      <c r="J12" s="52">
        <v>8</v>
      </c>
      <c r="K12" s="52">
        <v>25335</v>
      </c>
      <c r="L12" s="11" t="s">
        <v>23</v>
      </c>
      <c r="M12" s="40">
        <v>20</v>
      </c>
      <c r="N12" s="40"/>
      <c r="O12" s="40"/>
      <c r="P12" s="40">
        <f>M12</f>
        <v>20</v>
      </c>
      <c r="Q12" s="40"/>
      <c r="R12" s="40"/>
      <c r="S12" s="40"/>
      <c r="T12" s="40"/>
      <c r="U12" s="11">
        <f t="shared" si="9"/>
        <v>8</v>
      </c>
      <c r="V12" s="11">
        <f t="shared" si="0"/>
        <v>1</v>
      </c>
      <c r="W12" s="11">
        <v>3</v>
      </c>
      <c r="X12" s="46">
        <f t="shared" si="10"/>
        <v>6.1</v>
      </c>
      <c r="Y12" s="45">
        <f t="shared" si="1"/>
        <v>20</v>
      </c>
      <c r="Z12" s="40">
        <f t="shared" si="2"/>
        <v>43.8</v>
      </c>
      <c r="AA12" s="43">
        <f t="shared" si="3"/>
        <v>0.45662100456621008</v>
      </c>
      <c r="AB12" s="43">
        <f t="shared" si="4"/>
        <v>0.45662100456621008</v>
      </c>
      <c r="AC12" s="40">
        <f t="shared" si="11"/>
        <v>32.33</v>
      </c>
      <c r="AD12" s="43">
        <f t="shared" si="5"/>
        <v>0.73812785388127855</v>
      </c>
      <c r="AE12" s="44">
        <f t="shared" si="6"/>
        <v>16890</v>
      </c>
      <c r="AF12" s="44">
        <f t="shared" si="7"/>
        <v>506700</v>
      </c>
      <c r="AG12" s="46">
        <v>30733.333333333332</v>
      </c>
      <c r="AH12" s="43">
        <f t="shared" si="8"/>
        <v>0.54956616052060736</v>
      </c>
      <c r="AI12" s="47" t="s">
        <v>122</v>
      </c>
      <c r="AK12" s="60"/>
    </row>
    <row r="13" spans="1:37" x14ac:dyDescent="0.25">
      <c r="A13" s="48" t="s">
        <v>110</v>
      </c>
      <c r="B13" s="49" t="s">
        <v>111</v>
      </c>
      <c r="C13" s="50">
        <v>60914</v>
      </c>
      <c r="D13" s="48" t="s">
        <v>24</v>
      </c>
      <c r="E13" s="48" t="s">
        <v>25</v>
      </c>
      <c r="F13" s="48" t="s">
        <v>26</v>
      </c>
      <c r="G13" s="51">
        <v>42695</v>
      </c>
      <c r="H13" s="51">
        <v>42891</v>
      </c>
      <c r="I13" s="51">
        <v>44650</v>
      </c>
      <c r="J13" s="52">
        <v>48</v>
      </c>
      <c r="K13" s="52">
        <v>5349</v>
      </c>
      <c r="L13" s="11" t="s">
        <v>21</v>
      </c>
      <c r="M13" s="40">
        <v>26.9</v>
      </c>
      <c r="N13" s="40">
        <v>0</v>
      </c>
      <c r="O13" s="40">
        <v>0</v>
      </c>
      <c r="P13" s="40">
        <v>0</v>
      </c>
      <c r="Q13" s="40">
        <f>M13</f>
        <v>26.9</v>
      </c>
      <c r="R13" s="40">
        <v>0</v>
      </c>
      <c r="S13" s="40"/>
      <c r="T13" s="40"/>
      <c r="U13" s="11">
        <f t="shared" si="9"/>
        <v>9</v>
      </c>
      <c r="V13" s="11">
        <f t="shared" si="0"/>
        <v>5</v>
      </c>
      <c r="W13" s="11">
        <v>4</v>
      </c>
      <c r="X13" s="46">
        <f t="shared" si="10"/>
        <v>6.9</v>
      </c>
      <c r="Y13" s="45">
        <v>26.9</v>
      </c>
      <c r="Z13" s="40">
        <f t="shared" si="2"/>
        <v>43.8</v>
      </c>
      <c r="AA13" s="43">
        <f t="shared" si="3"/>
        <v>0.61415525114155256</v>
      </c>
      <c r="AB13" s="43">
        <f t="shared" si="4"/>
        <v>0.61415525114155256</v>
      </c>
      <c r="AC13" s="40">
        <f t="shared" si="11"/>
        <v>20</v>
      </c>
      <c r="AD13" s="43">
        <f t="shared" si="5"/>
        <v>0.45662100456621008</v>
      </c>
      <c r="AE13" s="44">
        <f t="shared" si="6"/>
        <v>21396</v>
      </c>
      <c r="AF13" s="44">
        <f t="shared" si="7"/>
        <v>143888.1</v>
      </c>
      <c r="AG13" s="46">
        <v>30733.333333333332</v>
      </c>
      <c r="AH13" s="43">
        <f t="shared" si="8"/>
        <v>0.17404555314533623</v>
      </c>
      <c r="AI13" s="47" t="s">
        <v>126</v>
      </c>
      <c r="AK13" s="60"/>
    </row>
    <row r="14" spans="1:37" x14ac:dyDescent="0.25">
      <c r="A14" s="48" t="s">
        <v>110</v>
      </c>
      <c r="B14" s="49" t="s">
        <v>111</v>
      </c>
      <c r="C14" s="50">
        <v>61887</v>
      </c>
      <c r="D14" s="48" t="s">
        <v>16</v>
      </c>
      <c r="E14" s="48" t="s">
        <v>17</v>
      </c>
      <c r="F14" s="48" t="s">
        <v>18</v>
      </c>
      <c r="G14" s="51">
        <v>42766</v>
      </c>
      <c r="H14" s="51">
        <v>42790</v>
      </c>
      <c r="I14" s="51">
        <v>44615</v>
      </c>
      <c r="J14" s="52">
        <v>60</v>
      </c>
      <c r="K14" s="52">
        <v>200</v>
      </c>
      <c r="L14" s="11" t="s">
        <v>20</v>
      </c>
      <c r="M14" s="40">
        <v>18.22</v>
      </c>
      <c r="N14" s="40">
        <v>30</v>
      </c>
      <c r="O14" s="40">
        <f>M14</f>
        <v>18.22</v>
      </c>
      <c r="P14" s="40">
        <v>36</v>
      </c>
      <c r="Q14" s="40">
        <v>26.5</v>
      </c>
      <c r="R14" s="40"/>
      <c r="S14" s="40"/>
      <c r="T14" s="40"/>
      <c r="U14" s="11">
        <f t="shared" si="9"/>
        <v>10</v>
      </c>
      <c r="V14" s="11">
        <f t="shared" si="0"/>
        <v>4</v>
      </c>
      <c r="W14" s="11">
        <v>4</v>
      </c>
      <c r="X14" s="46">
        <f t="shared" si="10"/>
        <v>9.2666666666666675</v>
      </c>
      <c r="Y14" s="45">
        <f t="shared" si="1"/>
        <v>18.22</v>
      </c>
      <c r="Z14" s="40">
        <f t="shared" si="2"/>
        <v>43.8</v>
      </c>
      <c r="AA14" s="43">
        <f t="shared" si="3"/>
        <v>0.41598173515981735</v>
      </c>
      <c r="AB14" s="43">
        <f t="shared" si="4"/>
        <v>0.41598173515981735</v>
      </c>
      <c r="AC14" s="40">
        <f t="shared" si="11"/>
        <v>26.9</v>
      </c>
      <c r="AD14" s="43">
        <f t="shared" si="5"/>
        <v>0.61415525114155256</v>
      </c>
      <c r="AE14" s="44">
        <f t="shared" si="6"/>
        <v>1000.0000000000001</v>
      </c>
      <c r="AF14" s="44">
        <f t="shared" si="7"/>
        <v>3644</v>
      </c>
      <c r="AG14" s="46">
        <v>30733.333333333332</v>
      </c>
      <c r="AH14" s="43">
        <f t="shared" si="8"/>
        <v>6.5075921908893716E-3</v>
      </c>
      <c r="AI14" s="11"/>
      <c r="AK14" s="60"/>
    </row>
    <row r="15" spans="1:37" x14ac:dyDescent="0.25">
      <c r="A15" s="48" t="s">
        <v>110</v>
      </c>
      <c r="B15" s="49" t="s">
        <v>111</v>
      </c>
      <c r="C15" s="50">
        <v>66227</v>
      </c>
      <c r="D15" s="48" t="s">
        <v>24</v>
      </c>
      <c r="E15" s="48" t="s">
        <v>88</v>
      </c>
      <c r="F15" s="48" t="s">
        <v>79</v>
      </c>
      <c r="G15" s="51">
        <v>43024</v>
      </c>
      <c r="H15" s="51">
        <v>43168</v>
      </c>
      <c r="I15" s="51">
        <v>44812</v>
      </c>
      <c r="J15" s="52">
        <v>48</v>
      </c>
      <c r="K15" s="52">
        <v>550</v>
      </c>
      <c r="L15" s="11" t="s">
        <v>20</v>
      </c>
      <c r="M15" s="40">
        <v>10</v>
      </c>
      <c r="N15" s="40">
        <v>25</v>
      </c>
      <c r="O15" s="40">
        <f>M15</f>
        <v>10</v>
      </c>
      <c r="P15" s="40">
        <v>10.8</v>
      </c>
      <c r="Q15" s="40">
        <v>11</v>
      </c>
      <c r="R15" s="40">
        <v>11.75</v>
      </c>
      <c r="S15" s="40"/>
      <c r="T15" s="40"/>
      <c r="U15" s="11">
        <f t="shared" si="9"/>
        <v>11</v>
      </c>
      <c r="V15" s="11">
        <f t="shared" si="0"/>
        <v>5</v>
      </c>
      <c r="W15" s="11">
        <v>4</v>
      </c>
      <c r="X15" s="46">
        <f t="shared" si="10"/>
        <v>17.866666666666667</v>
      </c>
      <c r="Y15" s="45">
        <f t="shared" si="1"/>
        <v>10</v>
      </c>
      <c r="Z15" s="40">
        <f t="shared" si="2"/>
        <v>43.8</v>
      </c>
      <c r="AA15" s="43">
        <f t="shared" si="3"/>
        <v>0.22831050228310504</v>
      </c>
      <c r="AB15" s="43">
        <f t="shared" si="4"/>
        <v>0.22831050228310504</v>
      </c>
      <c r="AC15" s="40">
        <f t="shared" si="11"/>
        <v>18.22</v>
      </c>
      <c r="AD15" s="43">
        <f t="shared" si="5"/>
        <v>0.41598173515981735</v>
      </c>
      <c r="AE15" s="44">
        <f t="shared" si="6"/>
        <v>2200</v>
      </c>
      <c r="AF15" s="44">
        <f t="shared" si="7"/>
        <v>5500</v>
      </c>
      <c r="AG15" s="46">
        <v>30733.333333333332</v>
      </c>
      <c r="AH15" s="43">
        <f t="shared" si="8"/>
        <v>1.7895878524945771E-2</v>
      </c>
      <c r="AI15" s="11"/>
      <c r="AK15" s="60"/>
    </row>
    <row r="16" spans="1:37" x14ac:dyDescent="0.25">
      <c r="A16" s="48" t="s">
        <v>110</v>
      </c>
      <c r="B16" s="49" t="s">
        <v>111</v>
      </c>
      <c r="C16" s="50">
        <v>67051</v>
      </c>
      <c r="D16" s="48" t="s">
        <v>24</v>
      </c>
      <c r="E16" s="48" t="s">
        <v>32</v>
      </c>
      <c r="F16" s="48" t="s">
        <v>33</v>
      </c>
      <c r="G16" s="51">
        <v>43054</v>
      </c>
      <c r="H16" s="51">
        <v>43221</v>
      </c>
      <c r="I16" s="51">
        <v>44681</v>
      </c>
      <c r="J16" s="52">
        <v>24</v>
      </c>
      <c r="K16" s="52">
        <v>2020</v>
      </c>
      <c r="L16" s="11" t="s">
        <v>28</v>
      </c>
      <c r="M16" s="40">
        <v>4.4000000000000004</v>
      </c>
      <c r="N16" s="40">
        <v>10</v>
      </c>
      <c r="O16" s="40">
        <v>4.4400000000000004</v>
      </c>
      <c r="P16" s="40">
        <v>8.4499999999999993</v>
      </c>
      <c r="Q16" s="40">
        <v>10.5</v>
      </c>
      <c r="R16" s="40">
        <f>M16</f>
        <v>4.4000000000000004</v>
      </c>
      <c r="S16" s="40"/>
      <c r="T16" s="40"/>
      <c r="U16" s="11">
        <f t="shared" si="9"/>
        <v>12</v>
      </c>
      <c r="V16" s="11">
        <f t="shared" si="0"/>
        <v>5</v>
      </c>
      <c r="W16" s="11">
        <v>4</v>
      </c>
      <c r="X16" s="46">
        <f t="shared" si="10"/>
        <v>18.866666666666667</v>
      </c>
      <c r="Y16" s="45">
        <f t="shared" si="1"/>
        <v>4.4400000000000004</v>
      </c>
      <c r="Z16" s="40">
        <f t="shared" si="2"/>
        <v>43.8</v>
      </c>
      <c r="AA16" s="43">
        <f t="shared" si="3"/>
        <v>0.10136986301369864</v>
      </c>
      <c r="AB16" s="43">
        <f t="shared" si="4"/>
        <v>0.10045662100456622</v>
      </c>
      <c r="AC16" s="40">
        <f t="shared" si="11"/>
        <v>10</v>
      </c>
      <c r="AD16" s="43">
        <f t="shared" si="5"/>
        <v>0.22831050228310504</v>
      </c>
      <c r="AE16" s="44">
        <f t="shared" si="6"/>
        <v>4040</v>
      </c>
      <c r="AF16" s="44">
        <f t="shared" si="7"/>
        <v>8888</v>
      </c>
      <c r="AG16" s="46">
        <v>30733.333333333332</v>
      </c>
      <c r="AH16" s="43">
        <f t="shared" si="8"/>
        <v>6.5726681127982647E-2</v>
      </c>
      <c r="AI16" s="11"/>
      <c r="AK16" s="60"/>
    </row>
    <row r="17" spans="1:37" x14ac:dyDescent="0.25">
      <c r="A17" s="48" t="s">
        <v>110</v>
      </c>
      <c r="B17" s="49" t="s">
        <v>111</v>
      </c>
      <c r="C17" s="50">
        <v>67404</v>
      </c>
      <c r="D17" s="48" t="s">
        <v>24</v>
      </c>
      <c r="E17" s="48" t="s">
        <v>29</v>
      </c>
      <c r="F17" s="48" t="s">
        <v>30</v>
      </c>
      <c r="G17" s="51">
        <v>43082</v>
      </c>
      <c r="H17" s="51">
        <v>43200</v>
      </c>
      <c r="I17" s="51">
        <v>44661</v>
      </c>
      <c r="J17" s="52">
        <v>48</v>
      </c>
      <c r="K17" s="52">
        <v>1380</v>
      </c>
      <c r="L17" s="11" t="s">
        <v>20</v>
      </c>
      <c r="M17" s="40">
        <v>4.0579999999999998</v>
      </c>
      <c r="N17" s="40">
        <v>25</v>
      </c>
      <c r="O17" s="40">
        <f>M17</f>
        <v>4.0579999999999998</v>
      </c>
      <c r="P17" s="40">
        <v>8.6</v>
      </c>
      <c r="Q17" s="40">
        <v>15</v>
      </c>
      <c r="R17" s="40"/>
      <c r="S17" s="40"/>
      <c r="T17" s="40"/>
      <c r="U17" s="11">
        <f t="shared" si="9"/>
        <v>13</v>
      </c>
      <c r="V17" s="11">
        <f t="shared" si="0"/>
        <v>4</v>
      </c>
      <c r="W17" s="11">
        <v>4</v>
      </c>
      <c r="X17" s="46">
        <f t="shared" si="10"/>
        <v>19.8</v>
      </c>
      <c r="Y17" s="45">
        <f t="shared" si="1"/>
        <v>4.0579999999999998</v>
      </c>
      <c r="Z17" s="40">
        <f t="shared" si="2"/>
        <v>43.8</v>
      </c>
      <c r="AA17" s="43">
        <f t="shared" si="3"/>
        <v>9.2648401826484025E-2</v>
      </c>
      <c r="AB17" s="43">
        <f t="shared" si="4"/>
        <v>9.2648401826484025E-2</v>
      </c>
      <c r="AC17" s="40">
        <f t="shared" si="11"/>
        <v>4.4000000000000004</v>
      </c>
      <c r="AD17" s="43">
        <f t="shared" si="5"/>
        <v>0.10045662100456622</v>
      </c>
      <c r="AE17" s="44">
        <f t="shared" si="6"/>
        <v>5520</v>
      </c>
      <c r="AF17" s="44">
        <f t="shared" si="7"/>
        <v>5600.04</v>
      </c>
      <c r="AG17" s="46">
        <v>30733.333333333332</v>
      </c>
      <c r="AH17" s="43">
        <f t="shared" si="8"/>
        <v>4.4902386117136664E-2</v>
      </c>
      <c r="AI17" s="11"/>
      <c r="AK17" s="60"/>
    </row>
    <row r="18" spans="1:37" x14ac:dyDescent="0.25">
      <c r="A18" s="48" t="s">
        <v>110</v>
      </c>
      <c r="B18" s="49" t="s">
        <v>111</v>
      </c>
      <c r="C18" s="50">
        <v>67959</v>
      </c>
      <c r="D18" s="48" t="s">
        <v>24</v>
      </c>
      <c r="E18" s="48" t="s">
        <v>35</v>
      </c>
      <c r="F18" s="48" t="s">
        <v>18</v>
      </c>
      <c r="G18" s="51">
        <v>43118.958333333336</v>
      </c>
      <c r="H18" s="51">
        <v>43285</v>
      </c>
      <c r="I18" s="51">
        <v>44745</v>
      </c>
      <c r="J18" s="52">
        <v>24</v>
      </c>
      <c r="K18" s="52">
        <v>2835</v>
      </c>
      <c r="L18" s="11" t="s">
        <v>20</v>
      </c>
      <c r="M18" s="40">
        <v>3.96</v>
      </c>
      <c r="N18" s="40">
        <v>10</v>
      </c>
      <c r="O18" s="40">
        <f>M18</f>
        <v>3.96</v>
      </c>
      <c r="P18" s="40">
        <v>8.5969999999999995</v>
      </c>
      <c r="Q18" s="40">
        <v>11.000769999999999</v>
      </c>
      <c r="R18" s="40"/>
      <c r="S18" s="40"/>
      <c r="T18" s="40"/>
      <c r="U18" s="11">
        <f t="shared" si="9"/>
        <v>14</v>
      </c>
      <c r="V18" s="11">
        <f t="shared" si="0"/>
        <v>4</v>
      </c>
      <c r="W18" s="11">
        <v>4</v>
      </c>
      <c r="X18" s="46">
        <f t="shared" si="10"/>
        <v>21.031944444444527</v>
      </c>
      <c r="Y18" s="45">
        <f t="shared" si="1"/>
        <v>3.96</v>
      </c>
      <c r="Z18" s="40">
        <f t="shared" si="2"/>
        <v>43.8</v>
      </c>
      <c r="AA18" s="43">
        <f t="shared" si="3"/>
        <v>9.0410958904109592E-2</v>
      </c>
      <c r="AB18" s="43">
        <f t="shared" si="4"/>
        <v>9.0410958904109592E-2</v>
      </c>
      <c r="AC18" s="40">
        <f t="shared" si="11"/>
        <v>4.0579999999999998</v>
      </c>
      <c r="AD18" s="43">
        <f t="shared" si="5"/>
        <v>9.2648401826484025E-2</v>
      </c>
      <c r="AE18" s="44">
        <f t="shared" si="6"/>
        <v>5670</v>
      </c>
      <c r="AF18" s="44">
        <f t="shared" si="7"/>
        <v>11226.6</v>
      </c>
      <c r="AG18" s="46">
        <v>30733.333333333332</v>
      </c>
      <c r="AH18" s="43">
        <f t="shared" si="8"/>
        <v>9.224511930585684E-2</v>
      </c>
      <c r="AI18" s="11"/>
      <c r="AK18" s="60"/>
    </row>
    <row r="19" spans="1:37" x14ac:dyDescent="0.25">
      <c r="A19" s="48" t="s">
        <v>110</v>
      </c>
      <c r="B19" s="49" t="s">
        <v>111</v>
      </c>
      <c r="C19" s="50">
        <v>74397</v>
      </c>
      <c r="D19" s="48" t="s">
        <v>24</v>
      </c>
      <c r="E19" s="48" t="s">
        <v>36</v>
      </c>
      <c r="F19" s="48" t="s">
        <v>37</v>
      </c>
      <c r="G19" s="51">
        <v>43537</v>
      </c>
      <c r="H19" s="51">
        <v>43648</v>
      </c>
      <c r="I19" s="51">
        <v>44927</v>
      </c>
      <c r="J19" s="52">
        <v>36</v>
      </c>
      <c r="K19" s="52">
        <v>14453</v>
      </c>
      <c r="L19" s="11" t="s">
        <v>28</v>
      </c>
      <c r="M19" s="40">
        <v>4.04</v>
      </c>
      <c r="N19" s="40"/>
      <c r="O19" s="40">
        <v>7</v>
      </c>
      <c r="P19" s="40"/>
      <c r="Q19" s="40"/>
      <c r="R19" s="40">
        <f>M19</f>
        <v>4.04</v>
      </c>
      <c r="S19" s="40"/>
      <c r="T19" s="40"/>
      <c r="U19" s="11">
        <f t="shared" si="9"/>
        <v>15</v>
      </c>
      <c r="V19" s="11">
        <f t="shared" si="0"/>
        <v>2</v>
      </c>
      <c r="W19" s="11">
        <v>4</v>
      </c>
      <c r="X19" s="46">
        <f t="shared" si="10"/>
        <v>34.966666666666669</v>
      </c>
      <c r="Y19" s="45">
        <f t="shared" si="1"/>
        <v>7</v>
      </c>
      <c r="Z19" s="40">
        <f t="shared" si="2"/>
        <v>43.8</v>
      </c>
      <c r="AA19" s="43">
        <f t="shared" si="3"/>
        <v>0.15981735159817353</v>
      </c>
      <c r="AB19" s="43">
        <f t="shared" si="4"/>
        <v>9.223744292237443E-2</v>
      </c>
      <c r="AC19" s="40">
        <f t="shared" si="11"/>
        <v>3.96</v>
      </c>
      <c r="AD19" s="43">
        <f t="shared" si="5"/>
        <v>9.0410958904109592E-2</v>
      </c>
      <c r="AE19" s="44">
        <f t="shared" si="6"/>
        <v>43359</v>
      </c>
      <c r="AF19" s="44">
        <f t="shared" si="7"/>
        <v>58390.12</v>
      </c>
      <c r="AG19" s="46">
        <v>30733.333333333332</v>
      </c>
      <c r="AH19" s="43">
        <f t="shared" si="8"/>
        <v>0.47027114967462041</v>
      </c>
      <c r="AI19" s="11"/>
      <c r="AK19" s="60"/>
    </row>
    <row r="20" spans="1:37" x14ac:dyDescent="0.25">
      <c r="A20" s="48" t="s">
        <v>110</v>
      </c>
      <c r="B20" s="49" t="s">
        <v>111</v>
      </c>
      <c r="C20" s="50">
        <v>78730</v>
      </c>
      <c r="D20" s="48" t="s">
        <v>24</v>
      </c>
      <c r="E20" s="48" t="s">
        <v>54</v>
      </c>
      <c r="F20" s="48" t="s">
        <v>55</v>
      </c>
      <c r="G20" s="51">
        <v>43755</v>
      </c>
      <c r="H20" s="51">
        <v>44047</v>
      </c>
      <c r="I20" s="51">
        <v>45141</v>
      </c>
      <c r="J20" s="52">
        <v>36</v>
      </c>
      <c r="K20" s="52">
        <v>730</v>
      </c>
      <c r="L20" s="11" t="s">
        <v>23</v>
      </c>
      <c r="M20" s="40">
        <v>8.5500000000000007</v>
      </c>
      <c r="N20" s="40">
        <v>20</v>
      </c>
      <c r="O20" s="40">
        <v>35</v>
      </c>
      <c r="P20" s="40">
        <f>M20</f>
        <v>8.5500000000000007</v>
      </c>
      <c r="Q20" s="40">
        <v>16</v>
      </c>
      <c r="R20" s="40">
        <v>7.3</v>
      </c>
      <c r="S20" s="40">
        <v>8</v>
      </c>
      <c r="T20" s="40"/>
      <c r="U20" s="11">
        <f t="shared" si="9"/>
        <v>16</v>
      </c>
      <c r="V20" s="11">
        <f t="shared" si="0"/>
        <v>6</v>
      </c>
      <c r="W20" s="11">
        <v>5</v>
      </c>
      <c r="X20" s="46">
        <f t="shared" si="10"/>
        <v>42.233333333333334</v>
      </c>
      <c r="Y20" s="45">
        <f t="shared" si="1"/>
        <v>8</v>
      </c>
      <c r="Z20" s="40">
        <f t="shared" si="2"/>
        <v>43.8</v>
      </c>
      <c r="AA20" s="43">
        <f t="shared" si="3"/>
        <v>0.18264840182648404</v>
      </c>
      <c r="AB20" s="43">
        <f t="shared" si="4"/>
        <v>0.19520547945205483</v>
      </c>
      <c r="AC20" s="40">
        <f t="shared" si="11"/>
        <v>4.04</v>
      </c>
      <c r="AD20" s="43">
        <f t="shared" si="5"/>
        <v>9.223744292237443E-2</v>
      </c>
      <c r="AE20" s="44">
        <f t="shared" si="6"/>
        <v>2190</v>
      </c>
      <c r="AF20" s="44">
        <f t="shared" si="7"/>
        <v>6241.5000000000009</v>
      </c>
      <c r="AG20" s="46">
        <v>30733.333333333332</v>
      </c>
      <c r="AH20" s="43">
        <f t="shared" si="8"/>
        <v>2.3752711496746206E-2</v>
      </c>
      <c r="AI20" s="11"/>
      <c r="AK20" s="60"/>
    </row>
    <row r="21" spans="1:37" x14ac:dyDescent="0.25">
      <c r="A21" s="48" t="s">
        <v>110</v>
      </c>
      <c r="B21" s="49" t="s">
        <v>111</v>
      </c>
      <c r="C21" s="50">
        <v>81197</v>
      </c>
      <c r="D21" s="48" t="s">
        <v>42</v>
      </c>
      <c r="E21" s="48" t="s">
        <v>43</v>
      </c>
      <c r="F21" s="48" t="s">
        <v>44</v>
      </c>
      <c r="G21" s="51">
        <v>43865</v>
      </c>
      <c r="H21" s="51">
        <v>43910</v>
      </c>
      <c r="I21" s="51">
        <v>45096</v>
      </c>
      <c r="J21" s="52">
        <v>36</v>
      </c>
      <c r="K21" s="52">
        <v>2500</v>
      </c>
      <c r="L21" s="11" t="s">
        <v>20</v>
      </c>
      <c r="M21" s="40">
        <v>6</v>
      </c>
      <c r="N21" s="40">
        <v>13.9</v>
      </c>
      <c r="O21" s="40">
        <f t="shared" ref="O21:O25" si="12">M21</f>
        <v>6</v>
      </c>
      <c r="P21" s="40">
        <v>10.5</v>
      </c>
      <c r="Q21" s="40">
        <v>13.9</v>
      </c>
      <c r="R21" s="40"/>
      <c r="S21" s="40">
        <v>7.9993299999999996</v>
      </c>
      <c r="T21" s="40"/>
      <c r="U21" s="11">
        <f t="shared" si="9"/>
        <v>17</v>
      </c>
      <c r="V21" s="11">
        <f t="shared" si="0"/>
        <v>5</v>
      </c>
      <c r="W21" s="11">
        <v>5</v>
      </c>
      <c r="X21" s="46">
        <f t="shared" si="10"/>
        <v>45.9</v>
      </c>
      <c r="Y21" s="45">
        <f t="shared" si="1"/>
        <v>6</v>
      </c>
      <c r="Z21" s="40">
        <f t="shared" si="2"/>
        <v>43.8</v>
      </c>
      <c r="AA21" s="43">
        <f t="shared" si="3"/>
        <v>0.13698630136986303</v>
      </c>
      <c r="AB21" s="43">
        <f t="shared" si="4"/>
        <v>0.13698630136986303</v>
      </c>
      <c r="AC21" s="40">
        <f t="shared" si="11"/>
        <v>8.5500000000000007</v>
      </c>
      <c r="AD21" s="43">
        <f t="shared" si="5"/>
        <v>0.19520547945205483</v>
      </c>
      <c r="AE21" s="44">
        <f t="shared" si="6"/>
        <v>7500</v>
      </c>
      <c r="AF21" s="44">
        <f t="shared" si="7"/>
        <v>15000</v>
      </c>
      <c r="AG21" s="46">
        <v>30733.333333333332</v>
      </c>
      <c r="AH21" s="43">
        <f t="shared" si="8"/>
        <v>8.1344902386117135E-2</v>
      </c>
      <c r="AI21" s="11"/>
      <c r="AK21" s="60"/>
    </row>
    <row r="22" spans="1:37" x14ac:dyDescent="0.25">
      <c r="A22" s="48" t="s">
        <v>110</v>
      </c>
      <c r="B22" s="49" t="s">
        <v>111</v>
      </c>
      <c r="C22" s="50">
        <v>81522</v>
      </c>
      <c r="D22" s="48" t="s">
        <v>50</v>
      </c>
      <c r="E22" s="48" t="s">
        <v>51</v>
      </c>
      <c r="F22" s="48" t="s">
        <v>52</v>
      </c>
      <c r="G22" s="51">
        <v>43908</v>
      </c>
      <c r="H22" s="51">
        <v>43978</v>
      </c>
      <c r="I22" s="51">
        <v>45438</v>
      </c>
      <c r="J22" s="52">
        <v>36</v>
      </c>
      <c r="K22" s="52">
        <v>2556</v>
      </c>
      <c r="L22" s="11" t="s">
        <v>20</v>
      </c>
      <c r="M22" s="40">
        <v>5</v>
      </c>
      <c r="N22" s="40">
        <v>15</v>
      </c>
      <c r="O22" s="40">
        <f t="shared" si="12"/>
        <v>5</v>
      </c>
      <c r="P22" s="40">
        <v>16</v>
      </c>
      <c r="Q22" s="40"/>
      <c r="R22" s="40"/>
      <c r="S22" s="40">
        <v>8</v>
      </c>
      <c r="T22" s="40"/>
      <c r="U22" s="11">
        <f t="shared" si="9"/>
        <v>18</v>
      </c>
      <c r="V22" s="11">
        <f t="shared" si="0"/>
        <v>4</v>
      </c>
      <c r="W22" s="11">
        <v>5</v>
      </c>
      <c r="X22" s="46">
        <f t="shared" si="10"/>
        <v>47.333333333333336</v>
      </c>
      <c r="Y22" s="45">
        <f t="shared" si="1"/>
        <v>5</v>
      </c>
      <c r="Z22" s="40">
        <f t="shared" si="2"/>
        <v>43.8</v>
      </c>
      <c r="AA22" s="43">
        <f t="shared" si="3"/>
        <v>0.11415525114155252</v>
      </c>
      <c r="AB22" s="43">
        <f t="shared" si="4"/>
        <v>0.11415525114155252</v>
      </c>
      <c r="AC22" s="40">
        <f t="shared" si="11"/>
        <v>6</v>
      </c>
      <c r="AD22" s="43">
        <f t="shared" si="5"/>
        <v>0.13698630136986303</v>
      </c>
      <c r="AE22" s="44">
        <f t="shared" si="6"/>
        <v>7668</v>
      </c>
      <c r="AF22" s="44">
        <f t="shared" si="7"/>
        <v>12780</v>
      </c>
      <c r="AG22" s="46">
        <v>30733.333333333332</v>
      </c>
      <c r="AH22" s="43">
        <f t="shared" si="8"/>
        <v>8.3167028199566159E-2</v>
      </c>
      <c r="AI22" s="11"/>
      <c r="AK22" s="60"/>
    </row>
    <row r="23" spans="1:37" x14ac:dyDescent="0.25">
      <c r="A23" s="48" t="s">
        <v>110</v>
      </c>
      <c r="B23" s="49" t="s">
        <v>111</v>
      </c>
      <c r="C23" s="50">
        <v>82514</v>
      </c>
      <c r="D23" s="48" t="s">
        <v>42</v>
      </c>
      <c r="E23" s="48" t="s">
        <v>47</v>
      </c>
      <c r="F23" s="48" t="s">
        <v>48</v>
      </c>
      <c r="G23" s="51">
        <v>43931</v>
      </c>
      <c r="H23" s="51">
        <v>43950</v>
      </c>
      <c r="I23" s="51">
        <v>44834</v>
      </c>
      <c r="J23" s="52">
        <v>24</v>
      </c>
      <c r="K23" s="52">
        <v>2080</v>
      </c>
      <c r="L23" s="11" t="s">
        <v>20</v>
      </c>
      <c r="M23" s="40">
        <v>4.0582500000000001</v>
      </c>
      <c r="N23" s="40">
        <v>4.0582500000000001</v>
      </c>
      <c r="O23" s="40">
        <f t="shared" si="12"/>
        <v>4.0582500000000001</v>
      </c>
      <c r="P23" s="40"/>
      <c r="Q23" s="40"/>
      <c r="R23" s="40"/>
      <c r="S23" s="40">
        <v>8</v>
      </c>
      <c r="T23" s="40"/>
      <c r="U23" s="11">
        <f t="shared" si="9"/>
        <v>19</v>
      </c>
      <c r="V23" s="11">
        <f t="shared" si="0"/>
        <v>3</v>
      </c>
      <c r="W23" s="11">
        <v>5</v>
      </c>
      <c r="X23" s="46">
        <f t="shared" si="10"/>
        <v>48.1</v>
      </c>
      <c r="Y23" s="45">
        <f t="shared" si="1"/>
        <v>4.0582500000000001</v>
      </c>
      <c r="Z23" s="40">
        <f t="shared" si="2"/>
        <v>43.8</v>
      </c>
      <c r="AA23" s="43">
        <f t="shared" si="3"/>
        <v>9.2654109589041106E-2</v>
      </c>
      <c r="AB23" s="43">
        <f t="shared" si="4"/>
        <v>9.2654109589041106E-2</v>
      </c>
      <c r="AC23" s="40">
        <f t="shared" si="11"/>
        <v>5</v>
      </c>
      <c r="AD23" s="43">
        <f t="shared" si="5"/>
        <v>0.11415525114155252</v>
      </c>
      <c r="AE23" s="44">
        <f t="shared" si="6"/>
        <v>4160</v>
      </c>
      <c r="AF23" s="44">
        <f t="shared" si="7"/>
        <v>8441.16</v>
      </c>
      <c r="AG23" s="46">
        <v>30733.333333333332</v>
      </c>
      <c r="AH23" s="43">
        <f t="shared" si="8"/>
        <v>6.767895878524946E-2</v>
      </c>
      <c r="AI23" s="11"/>
      <c r="AK23" s="60"/>
    </row>
    <row r="24" spans="1:37" x14ac:dyDescent="0.25">
      <c r="A24" s="48" t="s">
        <v>110</v>
      </c>
      <c r="B24" s="49" t="s">
        <v>111</v>
      </c>
      <c r="C24" s="50">
        <v>83913</v>
      </c>
      <c r="D24" s="48" t="s">
        <v>24</v>
      </c>
      <c r="E24" s="48" t="s">
        <v>92</v>
      </c>
      <c r="F24" s="48" t="s">
        <v>93</v>
      </c>
      <c r="G24" s="51">
        <v>44028</v>
      </c>
      <c r="H24" s="51">
        <v>44307</v>
      </c>
      <c r="I24" s="51">
        <v>45219</v>
      </c>
      <c r="J24" s="52">
        <v>24</v>
      </c>
      <c r="K24" s="52">
        <v>2540</v>
      </c>
      <c r="L24" s="11" t="s">
        <v>20</v>
      </c>
      <c r="M24" s="40">
        <v>4.5</v>
      </c>
      <c r="N24" s="40">
        <v>7.5</v>
      </c>
      <c r="O24" s="40">
        <f t="shared" si="12"/>
        <v>4.5</v>
      </c>
      <c r="P24" s="40">
        <v>11.2</v>
      </c>
      <c r="Q24" s="40">
        <v>20.2</v>
      </c>
      <c r="R24" s="40"/>
      <c r="S24" s="40"/>
      <c r="T24" s="40"/>
      <c r="U24" s="11">
        <f t="shared" si="9"/>
        <v>20</v>
      </c>
      <c r="V24" s="11">
        <f t="shared" si="0"/>
        <v>4</v>
      </c>
      <c r="W24" s="11">
        <v>5</v>
      </c>
      <c r="X24" s="46">
        <f t="shared" si="10"/>
        <v>51.333333333333336</v>
      </c>
      <c r="Y24" s="45">
        <f t="shared" si="1"/>
        <v>4.5</v>
      </c>
      <c r="Z24" s="40">
        <f t="shared" si="2"/>
        <v>43.8</v>
      </c>
      <c r="AA24" s="43">
        <f t="shared" si="3"/>
        <v>0.10273972602739727</v>
      </c>
      <c r="AB24" s="43">
        <f t="shared" si="4"/>
        <v>0.10273972602739727</v>
      </c>
      <c r="AC24" s="40">
        <f t="shared" si="11"/>
        <v>4.0582500000000001</v>
      </c>
      <c r="AD24" s="43">
        <f t="shared" si="5"/>
        <v>9.2654109589041106E-2</v>
      </c>
      <c r="AE24" s="44">
        <f t="shared" si="6"/>
        <v>5080</v>
      </c>
      <c r="AF24" s="44">
        <f t="shared" si="7"/>
        <v>11430</v>
      </c>
      <c r="AG24" s="46">
        <v>30733.333333333332</v>
      </c>
      <c r="AH24" s="43">
        <f t="shared" si="8"/>
        <v>8.2646420824295019E-2</v>
      </c>
      <c r="AI24" s="11" t="s">
        <v>145</v>
      </c>
      <c r="AK24" s="60"/>
    </row>
    <row r="25" spans="1:37" x14ac:dyDescent="0.25">
      <c r="A25" s="48" t="s">
        <v>110</v>
      </c>
      <c r="B25" s="49" t="s">
        <v>111</v>
      </c>
      <c r="C25" s="50">
        <v>85420</v>
      </c>
      <c r="D25" s="48" t="s">
        <v>24</v>
      </c>
      <c r="E25" s="48" t="s">
        <v>57</v>
      </c>
      <c r="F25" s="48" t="s">
        <v>58</v>
      </c>
      <c r="G25" s="51">
        <v>44036</v>
      </c>
      <c r="H25" s="51">
        <v>44147</v>
      </c>
      <c r="I25" s="51">
        <v>45423</v>
      </c>
      <c r="J25" s="52">
        <v>36</v>
      </c>
      <c r="K25" s="52">
        <v>1780</v>
      </c>
      <c r="L25" s="11" t="s">
        <v>20</v>
      </c>
      <c r="M25" s="40">
        <v>4.0582500000000001</v>
      </c>
      <c r="N25" s="40">
        <v>0</v>
      </c>
      <c r="O25" s="40">
        <f t="shared" si="12"/>
        <v>4.0582500000000001</v>
      </c>
      <c r="P25" s="40">
        <v>0</v>
      </c>
      <c r="Q25" s="40"/>
      <c r="R25" s="40"/>
      <c r="S25" s="40">
        <v>0</v>
      </c>
      <c r="T25" s="40"/>
      <c r="U25" s="11">
        <f t="shared" si="9"/>
        <v>21</v>
      </c>
      <c r="V25" s="11">
        <f t="shared" si="0"/>
        <v>4</v>
      </c>
      <c r="W25" s="11">
        <v>5</v>
      </c>
      <c r="X25" s="46">
        <f t="shared" si="10"/>
        <v>51.6</v>
      </c>
      <c r="Y25" s="45">
        <v>4.0999999999999996</v>
      </c>
      <c r="Z25" s="40">
        <f t="shared" si="2"/>
        <v>43.8</v>
      </c>
      <c r="AA25" s="43">
        <f t="shared" si="3"/>
        <v>9.3607305936073054E-2</v>
      </c>
      <c r="AB25" s="43">
        <f t="shared" si="4"/>
        <v>9.2654109589041106E-2</v>
      </c>
      <c r="AC25" s="40">
        <f t="shared" si="11"/>
        <v>4.5</v>
      </c>
      <c r="AD25" s="43">
        <f t="shared" si="5"/>
        <v>0.10273972602739727</v>
      </c>
      <c r="AE25" s="44">
        <f t="shared" si="6"/>
        <v>5340</v>
      </c>
      <c r="AF25" s="44">
        <f t="shared" si="7"/>
        <v>7223.6850000000004</v>
      </c>
      <c r="AG25" s="46">
        <v>30733.333333333332</v>
      </c>
      <c r="AH25" s="43">
        <f t="shared" si="8"/>
        <v>5.7917570498915404E-2</v>
      </c>
      <c r="AI25" s="11"/>
      <c r="AK25" s="60"/>
    </row>
    <row r="26" spans="1:37" x14ac:dyDescent="0.25">
      <c r="A26" s="48" t="s">
        <v>110</v>
      </c>
      <c r="B26" s="49" t="s">
        <v>111</v>
      </c>
      <c r="C26" s="50">
        <v>86307</v>
      </c>
      <c r="D26" s="48" t="s">
        <v>24</v>
      </c>
      <c r="E26" s="48" t="s">
        <v>39</v>
      </c>
      <c r="F26" s="48" t="s">
        <v>40</v>
      </c>
      <c r="G26" s="51">
        <v>44088</v>
      </c>
      <c r="H26" s="51">
        <v>44160</v>
      </c>
      <c r="I26" s="51">
        <v>45713</v>
      </c>
      <c r="J26" s="52">
        <v>51</v>
      </c>
      <c r="K26" s="52">
        <v>3080</v>
      </c>
      <c r="L26" s="11" t="s">
        <v>61</v>
      </c>
      <c r="M26" s="40">
        <v>4.0339999999999998</v>
      </c>
      <c r="N26" s="40"/>
      <c r="O26" s="40">
        <v>5.2354000000000003</v>
      </c>
      <c r="P26" s="40"/>
      <c r="Q26" s="40"/>
      <c r="R26" s="40"/>
      <c r="S26" s="40"/>
      <c r="T26" s="40">
        <f>M26</f>
        <v>4.0339999999999998</v>
      </c>
      <c r="U26" s="11">
        <f t="shared" si="9"/>
        <v>22</v>
      </c>
      <c r="V26" s="11">
        <f t="shared" si="0"/>
        <v>2</v>
      </c>
      <c r="W26" s="11">
        <v>6</v>
      </c>
      <c r="X26" s="46">
        <f t="shared" si="10"/>
        <v>53.333333333333336</v>
      </c>
      <c r="Y26" s="45">
        <f t="shared" si="1"/>
        <v>4.0339999999999998</v>
      </c>
      <c r="Z26" s="40">
        <f t="shared" si="2"/>
        <v>43.8</v>
      </c>
      <c r="AA26" s="43">
        <f t="shared" si="3"/>
        <v>9.2100456621004564E-2</v>
      </c>
      <c r="AB26" s="43">
        <f t="shared" si="4"/>
        <v>9.2100456621004564E-2</v>
      </c>
      <c r="AC26" s="40">
        <f t="shared" si="11"/>
        <v>4.0582500000000001</v>
      </c>
      <c r="AD26" s="43">
        <f t="shared" si="5"/>
        <v>9.2654109589041106E-2</v>
      </c>
      <c r="AE26" s="44">
        <f t="shared" si="6"/>
        <v>13090.000000000002</v>
      </c>
      <c r="AF26" s="44">
        <f t="shared" si="7"/>
        <v>12424.72</v>
      </c>
      <c r="AG26" s="46">
        <v>30733.333333333332</v>
      </c>
      <c r="AH26" s="43">
        <f t="shared" si="8"/>
        <v>0.10021691973969632</v>
      </c>
      <c r="AI26" s="11"/>
      <c r="AK26" s="60"/>
    </row>
    <row r="27" spans="1:37" x14ac:dyDescent="0.25">
      <c r="A27" s="48" t="s">
        <v>110</v>
      </c>
      <c r="B27" s="49" t="s">
        <v>111</v>
      </c>
      <c r="C27" s="50">
        <v>91121</v>
      </c>
      <c r="D27" s="48" t="s">
        <v>24</v>
      </c>
      <c r="E27" s="48" t="s">
        <v>62</v>
      </c>
      <c r="F27" s="48" t="s">
        <v>63</v>
      </c>
      <c r="G27" s="51">
        <v>44278</v>
      </c>
      <c r="H27" s="51">
        <v>44336</v>
      </c>
      <c r="I27" s="51">
        <v>45796</v>
      </c>
      <c r="J27" s="52">
        <v>48</v>
      </c>
      <c r="K27" s="52">
        <v>2975</v>
      </c>
      <c r="L27" s="11" t="s">
        <v>20</v>
      </c>
      <c r="M27" s="40">
        <v>4.0378100000000003</v>
      </c>
      <c r="N27" s="40"/>
      <c r="O27" s="40">
        <f>M27</f>
        <v>4.0378100000000003</v>
      </c>
      <c r="P27" s="40"/>
      <c r="Q27" s="40"/>
      <c r="R27" s="40"/>
      <c r="S27" s="40"/>
      <c r="T27" s="40">
        <v>4.0376200000000004</v>
      </c>
      <c r="U27" s="11">
        <f t="shared" si="9"/>
        <v>23</v>
      </c>
      <c r="V27" s="11">
        <f t="shared" si="0"/>
        <v>2</v>
      </c>
      <c r="W27" s="11">
        <v>6</v>
      </c>
      <c r="X27" s="46">
        <f t="shared" si="10"/>
        <v>59.666666666666664</v>
      </c>
      <c r="Y27" s="45">
        <f t="shared" si="1"/>
        <v>4.0376200000000004</v>
      </c>
      <c r="Z27" s="40">
        <f t="shared" si="2"/>
        <v>43.8</v>
      </c>
      <c r="AA27" s="43">
        <f t="shared" si="3"/>
        <v>9.2183105022831072E-2</v>
      </c>
      <c r="AB27" s="43">
        <f t="shared" si="4"/>
        <v>9.2187442922374449E-2</v>
      </c>
      <c r="AC27" s="40">
        <f t="shared" si="11"/>
        <v>4.0339999999999998</v>
      </c>
      <c r="AD27" s="43">
        <f t="shared" si="5"/>
        <v>9.2100456621004564E-2</v>
      </c>
      <c r="AE27" s="44">
        <f t="shared" si="6"/>
        <v>11900</v>
      </c>
      <c r="AF27" s="44">
        <f t="shared" si="7"/>
        <v>12012.484750000001</v>
      </c>
      <c r="AG27" s="46">
        <v>30733.333333333332</v>
      </c>
      <c r="AH27" s="43">
        <f t="shared" si="8"/>
        <v>9.6800433839479394E-2</v>
      </c>
      <c r="AI27" s="11"/>
      <c r="AK27" s="60"/>
    </row>
    <row r="28" spans="1:37" x14ac:dyDescent="0.25">
      <c r="A28" s="48" t="s">
        <v>110</v>
      </c>
      <c r="B28" s="49" t="s">
        <v>111</v>
      </c>
      <c r="C28" s="50">
        <v>92547</v>
      </c>
      <c r="D28" s="48" t="s">
        <v>24</v>
      </c>
      <c r="E28" s="48" t="s">
        <v>65</v>
      </c>
      <c r="F28" s="48" t="s">
        <v>66</v>
      </c>
      <c r="G28" s="51">
        <v>44330</v>
      </c>
      <c r="H28" s="51">
        <v>44382</v>
      </c>
      <c r="I28" s="51">
        <v>45843</v>
      </c>
      <c r="J28" s="52">
        <v>48</v>
      </c>
      <c r="K28" s="52">
        <v>2132</v>
      </c>
      <c r="L28" s="11" t="s">
        <v>61</v>
      </c>
      <c r="M28" s="40">
        <v>4.01</v>
      </c>
      <c r="N28" s="40"/>
      <c r="O28" s="40"/>
      <c r="P28" s="40"/>
      <c r="Q28" s="40"/>
      <c r="R28" s="40"/>
      <c r="S28" s="40"/>
      <c r="T28" s="40">
        <f>M28</f>
        <v>4.01</v>
      </c>
      <c r="U28" s="11">
        <f t="shared" si="9"/>
        <v>24</v>
      </c>
      <c r="V28" s="11">
        <f t="shared" si="0"/>
        <v>1</v>
      </c>
      <c r="W28" s="11">
        <v>6</v>
      </c>
      <c r="X28" s="46">
        <f t="shared" si="10"/>
        <v>61.4</v>
      </c>
      <c r="Y28" s="45">
        <f t="shared" si="1"/>
        <v>4.01</v>
      </c>
      <c r="Z28" s="40">
        <f t="shared" si="2"/>
        <v>43.8</v>
      </c>
      <c r="AA28" s="43">
        <f t="shared" si="3"/>
        <v>9.1552511415525117E-2</v>
      </c>
      <c r="AB28" s="43">
        <f t="shared" si="4"/>
        <v>9.1552511415525117E-2</v>
      </c>
      <c r="AC28" s="40">
        <f t="shared" si="11"/>
        <v>4.0378100000000003</v>
      </c>
      <c r="AD28" s="43">
        <f t="shared" si="5"/>
        <v>9.2187442922374449E-2</v>
      </c>
      <c r="AE28" s="44">
        <f t="shared" si="6"/>
        <v>8528</v>
      </c>
      <c r="AF28" s="44">
        <f t="shared" si="7"/>
        <v>8549.32</v>
      </c>
      <c r="AG28" s="46">
        <v>30733.333333333332</v>
      </c>
      <c r="AH28" s="43">
        <f t="shared" si="8"/>
        <v>6.9370932754880696E-2</v>
      </c>
      <c r="AI28" s="11"/>
      <c r="AK28" s="60"/>
    </row>
    <row r="29" spans="1:37" x14ac:dyDescent="0.25">
      <c r="A29" s="48" t="s">
        <v>110</v>
      </c>
      <c r="B29" s="49" t="s">
        <v>111</v>
      </c>
      <c r="C29" s="50">
        <v>92526</v>
      </c>
      <c r="D29" s="48" t="s">
        <v>24</v>
      </c>
      <c r="E29" s="48" t="s">
        <v>68</v>
      </c>
      <c r="F29" s="48" t="s">
        <v>69</v>
      </c>
      <c r="G29" s="51">
        <v>44337</v>
      </c>
      <c r="H29" s="51">
        <v>44392</v>
      </c>
      <c r="I29" s="51">
        <v>45487</v>
      </c>
      <c r="J29" s="52">
        <v>36</v>
      </c>
      <c r="K29" s="52">
        <v>1533</v>
      </c>
      <c r="L29" s="11" t="s">
        <v>61</v>
      </c>
      <c r="M29" s="40">
        <v>4.07</v>
      </c>
      <c r="N29" s="40"/>
      <c r="O29" s="40">
        <v>7.8</v>
      </c>
      <c r="P29" s="40">
        <v>8.4499999999999993</v>
      </c>
      <c r="Q29" s="40"/>
      <c r="R29" s="40"/>
      <c r="S29" s="40"/>
      <c r="T29" s="40">
        <f>M29</f>
        <v>4.07</v>
      </c>
      <c r="U29" s="11">
        <f t="shared" si="9"/>
        <v>25</v>
      </c>
      <c r="V29" s="11">
        <f t="shared" si="0"/>
        <v>3</v>
      </c>
      <c r="W29" s="11">
        <v>6</v>
      </c>
      <c r="X29" s="46">
        <f t="shared" si="10"/>
        <v>61.633333333333333</v>
      </c>
      <c r="Y29" s="45">
        <f t="shared" si="1"/>
        <v>4.07</v>
      </c>
      <c r="Z29" s="40">
        <f t="shared" si="2"/>
        <v>43.8</v>
      </c>
      <c r="AA29" s="43">
        <f t="shared" si="3"/>
        <v>9.2922374429223756E-2</v>
      </c>
      <c r="AB29" s="43">
        <f t="shared" si="4"/>
        <v>9.2922374429223756E-2</v>
      </c>
      <c r="AC29" s="40">
        <f t="shared" si="11"/>
        <v>4.01</v>
      </c>
      <c r="AD29" s="43">
        <f t="shared" si="5"/>
        <v>9.1552511415525117E-2</v>
      </c>
      <c r="AE29" s="44">
        <f t="shared" si="6"/>
        <v>4599</v>
      </c>
      <c r="AF29" s="44">
        <f t="shared" si="7"/>
        <v>6239.31</v>
      </c>
      <c r="AG29" s="46">
        <v>30733.333333333332</v>
      </c>
      <c r="AH29" s="43">
        <f t="shared" si="8"/>
        <v>4.988069414316703E-2</v>
      </c>
      <c r="AI29" s="11"/>
      <c r="AK29" s="60"/>
    </row>
    <row r="30" spans="1:37" x14ac:dyDescent="0.25">
      <c r="A30" s="48" t="s">
        <v>110</v>
      </c>
      <c r="B30" s="49" t="s">
        <v>111</v>
      </c>
      <c r="C30" s="50">
        <v>94254</v>
      </c>
      <c r="D30" s="48" t="s">
        <v>24</v>
      </c>
      <c r="E30" s="48" t="s">
        <v>71</v>
      </c>
      <c r="F30" s="48" t="s">
        <v>72</v>
      </c>
      <c r="G30" s="51">
        <v>44392</v>
      </c>
      <c r="H30" s="51">
        <v>44462</v>
      </c>
      <c r="I30" s="51">
        <v>45191</v>
      </c>
      <c r="J30" s="52">
        <v>24</v>
      </c>
      <c r="K30" s="52">
        <v>510</v>
      </c>
      <c r="L30" s="11" t="s">
        <v>61</v>
      </c>
      <c r="M30" s="40">
        <v>5.21</v>
      </c>
      <c r="N30" s="40"/>
      <c r="O30" s="40">
        <v>8.6989999999999998</v>
      </c>
      <c r="P30" s="40">
        <v>8.68</v>
      </c>
      <c r="Q30" s="40"/>
      <c r="R30" s="40"/>
      <c r="S30" s="40">
        <v>8</v>
      </c>
      <c r="T30" s="40">
        <f>M30</f>
        <v>5.21</v>
      </c>
      <c r="U30" s="11">
        <f t="shared" si="9"/>
        <v>26</v>
      </c>
      <c r="V30" s="11">
        <f t="shared" si="0"/>
        <v>4</v>
      </c>
      <c r="W30" s="11">
        <v>6</v>
      </c>
      <c r="X30" s="46">
        <f t="shared" si="10"/>
        <v>63.466666666666669</v>
      </c>
      <c r="Y30" s="45">
        <f t="shared" si="1"/>
        <v>5.21</v>
      </c>
      <c r="Z30" s="40">
        <f t="shared" si="2"/>
        <v>43.8</v>
      </c>
      <c r="AA30" s="43">
        <f t="shared" si="3"/>
        <v>0.11894977168949772</v>
      </c>
      <c r="AB30" s="43">
        <f t="shared" si="4"/>
        <v>0.11894977168949772</v>
      </c>
      <c r="AC30" s="40">
        <f t="shared" si="11"/>
        <v>4.07</v>
      </c>
      <c r="AD30" s="43">
        <f t="shared" si="5"/>
        <v>9.2922374429223756E-2</v>
      </c>
      <c r="AE30" s="44">
        <f t="shared" si="6"/>
        <v>1020</v>
      </c>
      <c r="AF30" s="44">
        <f t="shared" si="7"/>
        <v>2657.1</v>
      </c>
      <c r="AG30" s="46">
        <v>30733.333333333332</v>
      </c>
      <c r="AH30" s="43">
        <f t="shared" si="8"/>
        <v>1.6594360086767897E-2</v>
      </c>
      <c r="AI30" s="11"/>
      <c r="AK30" s="60"/>
    </row>
    <row r="31" spans="1:37" x14ac:dyDescent="0.25">
      <c r="A31" s="48" t="s">
        <v>110</v>
      </c>
      <c r="B31" s="49" t="s">
        <v>111</v>
      </c>
      <c r="C31" s="50">
        <v>97676</v>
      </c>
      <c r="D31" s="48" t="s">
        <v>16</v>
      </c>
      <c r="E31" s="48" t="s">
        <v>76</v>
      </c>
      <c r="F31" s="48" t="s">
        <v>18</v>
      </c>
      <c r="G31" s="51">
        <v>44537</v>
      </c>
      <c r="H31" s="51">
        <v>44553</v>
      </c>
      <c r="I31" s="51">
        <v>45099</v>
      </c>
      <c r="J31" s="52">
        <v>12</v>
      </c>
      <c r="K31" s="52">
        <v>600</v>
      </c>
      <c r="L31" s="11" t="s">
        <v>20</v>
      </c>
      <c r="M31" s="40">
        <v>4.5199800000000003</v>
      </c>
      <c r="N31" s="40"/>
      <c r="O31" s="40">
        <f>M31</f>
        <v>4.5199800000000003</v>
      </c>
      <c r="P31" s="40"/>
      <c r="Q31" s="40"/>
      <c r="R31" s="40"/>
      <c r="S31" s="40">
        <v>8</v>
      </c>
      <c r="T31" s="40">
        <v>6.25</v>
      </c>
      <c r="U31" s="11">
        <f t="shared" si="9"/>
        <v>27</v>
      </c>
      <c r="V31" s="11">
        <f t="shared" si="0"/>
        <v>3</v>
      </c>
      <c r="W31" s="11">
        <v>6</v>
      </c>
      <c r="X31" s="46">
        <f t="shared" si="10"/>
        <v>68.3</v>
      </c>
      <c r="Y31" s="45">
        <f t="shared" si="1"/>
        <v>4.5199800000000003</v>
      </c>
      <c r="Z31" s="40">
        <f t="shared" si="2"/>
        <v>43.8</v>
      </c>
      <c r="AA31" s="43">
        <f t="shared" si="3"/>
        <v>0.10319589041095892</v>
      </c>
      <c r="AB31" s="43">
        <f t="shared" si="4"/>
        <v>0.10319589041095892</v>
      </c>
      <c r="AC31" s="40">
        <f t="shared" si="11"/>
        <v>5.21</v>
      </c>
      <c r="AD31" s="43">
        <f t="shared" si="5"/>
        <v>0.11894977168949772</v>
      </c>
      <c r="AE31" s="44">
        <f t="shared" si="6"/>
        <v>600</v>
      </c>
      <c r="AF31" s="44">
        <f t="shared" si="7"/>
        <v>2711.9880000000003</v>
      </c>
      <c r="AG31" s="46">
        <v>30733.333333333332</v>
      </c>
      <c r="AH31" s="43">
        <f t="shared" si="8"/>
        <v>1.9522776572668113E-2</v>
      </c>
      <c r="AI31" s="11"/>
      <c r="AK31" s="60"/>
    </row>
    <row r="32" spans="1:37" x14ac:dyDescent="0.25">
      <c r="A32" s="48" t="s">
        <v>110</v>
      </c>
      <c r="B32" s="49" t="s">
        <v>111</v>
      </c>
      <c r="C32" s="50">
        <v>98501</v>
      </c>
      <c r="D32" s="48" t="s">
        <v>24</v>
      </c>
      <c r="E32" s="48" t="s">
        <v>35</v>
      </c>
      <c r="F32" s="48" t="s">
        <v>18</v>
      </c>
      <c r="G32" s="51">
        <v>44578</v>
      </c>
      <c r="H32" s="51">
        <v>44578</v>
      </c>
      <c r="I32" s="51">
        <v>46053</v>
      </c>
      <c r="J32" s="52">
        <v>24</v>
      </c>
      <c r="K32" s="52">
        <v>3853</v>
      </c>
      <c r="L32" s="11" t="s">
        <v>20</v>
      </c>
      <c r="M32" s="40">
        <v>3.95099</v>
      </c>
      <c r="N32" s="40"/>
      <c r="O32" s="40">
        <f>M32</f>
        <v>3.95099</v>
      </c>
      <c r="P32" s="40"/>
      <c r="Q32" s="40"/>
      <c r="R32" s="40"/>
      <c r="S32" s="40"/>
      <c r="T32" s="40">
        <v>3.96</v>
      </c>
      <c r="U32" s="11">
        <f t="shared" si="9"/>
        <v>28</v>
      </c>
      <c r="V32" s="11">
        <f t="shared" si="0"/>
        <v>2</v>
      </c>
      <c r="W32" s="11">
        <v>6</v>
      </c>
      <c r="X32" s="46">
        <f t="shared" si="10"/>
        <v>69.666666666666671</v>
      </c>
      <c r="Y32" s="45">
        <f t="shared" si="1"/>
        <v>3.95099</v>
      </c>
      <c r="Z32" s="40">
        <f t="shared" si="2"/>
        <v>43.8</v>
      </c>
      <c r="AA32" s="43">
        <f t="shared" si="3"/>
        <v>9.020525114155252E-2</v>
      </c>
      <c r="AB32" s="43">
        <f t="shared" si="4"/>
        <v>9.020525114155252E-2</v>
      </c>
      <c r="AC32" s="40">
        <f t="shared" si="11"/>
        <v>4.5199800000000003</v>
      </c>
      <c r="AD32" s="43">
        <f t="shared" si="5"/>
        <v>0.10319589041095892</v>
      </c>
      <c r="AE32" s="44">
        <f t="shared" si="6"/>
        <v>7706</v>
      </c>
      <c r="AF32" s="44">
        <f t="shared" si="7"/>
        <v>15223.16447</v>
      </c>
      <c r="AG32" s="46">
        <v>30733.333333333332</v>
      </c>
      <c r="AH32" s="43">
        <f t="shared" si="8"/>
        <v>0.12536876355748375</v>
      </c>
      <c r="AI32" s="11"/>
      <c r="AK32" s="60"/>
    </row>
  </sheetData>
  <autoFilter ref="A3:AI32" xr:uid="{15343779-CFB6-4D7B-A03B-8E493DED3A00}"/>
  <sortState xmlns:xlrd2="http://schemas.microsoft.com/office/spreadsheetml/2017/richdata2" ref="A4:AI32">
    <sortCondition ref="G4:G32"/>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04EFA-CD32-437A-B996-2039A7061503}">
  <dimension ref="A3:U34"/>
  <sheetViews>
    <sheetView topLeftCell="A7" workbookViewId="0">
      <selection activeCell="D22" sqref="D22"/>
    </sheetView>
  </sheetViews>
  <sheetFormatPr defaultRowHeight="15" x14ac:dyDescent="0.25"/>
  <cols>
    <col min="1" max="1" width="27.140625" bestFit="1" customWidth="1"/>
    <col min="2" max="2" width="7.85546875" bestFit="1" customWidth="1"/>
    <col min="3" max="3" width="11.5703125" bestFit="1" customWidth="1"/>
    <col min="4" max="4" width="14.42578125" bestFit="1" customWidth="1"/>
    <col min="5" max="5" width="9" bestFit="1" customWidth="1"/>
    <col min="6" max="6" width="26.42578125" bestFit="1" customWidth="1"/>
    <col min="7" max="7" width="17.28515625" bestFit="1" customWidth="1"/>
    <col min="8" max="8" width="18.85546875" bestFit="1" customWidth="1"/>
    <col min="9" max="9" width="18.28515625" bestFit="1" customWidth="1"/>
    <col min="10" max="10" width="7.28515625" bestFit="1" customWidth="1"/>
    <col min="11" max="11" width="11.28515625" bestFit="1" customWidth="1"/>
    <col min="14" max="21" width="12.7109375" customWidth="1"/>
  </cols>
  <sheetData>
    <row r="3" spans="1:21" x14ac:dyDescent="0.25">
      <c r="A3" s="27" t="s">
        <v>130</v>
      </c>
      <c r="M3" s="27" t="s">
        <v>107</v>
      </c>
    </row>
    <row r="4" spans="1:21" x14ac:dyDescent="0.25">
      <c r="A4" s="27" t="s">
        <v>94</v>
      </c>
      <c r="B4" s="27" t="s">
        <v>95</v>
      </c>
      <c r="C4" s="27" t="s">
        <v>1</v>
      </c>
      <c r="D4" s="27" t="s">
        <v>96</v>
      </c>
      <c r="E4" s="27" t="s">
        <v>97</v>
      </c>
      <c r="F4" s="27" t="s">
        <v>98</v>
      </c>
      <c r="G4" s="27" t="s">
        <v>99</v>
      </c>
      <c r="H4" s="27" t="s">
        <v>100</v>
      </c>
      <c r="I4" s="27" t="s">
        <v>101</v>
      </c>
      <c r="J4" s="27" t="s">
        <v>102</v>
      </c>
      <c r="K4" s="27" t="s">
        <v>105</v>
      </c>
      <c r="L4" s="27" t="s">
        <v>106</v>
      </c>
      <c r="N4" t="s">
        <v>20</v>
      </c>
      <c r="O4" t="s">
        <v>28</v>
      </c>
      <c r="P4" t="s">
        <v>23</v>
      </c>
      <c r="Q4" t="s">
        <v>46</v>
      </c>
      <c r="R4" t="s">
        <v>61</v>
      </c>
      <c r="S4" t="s">
        <v>21</v>
      </c>
      <c r="T4" t="s">
        <v>22</v>
      </c>
      <c r="U4" t="s">
        <v>129</v>
      </c>
    </row>
    <row r="5" spans="1:21" x14ac:dyDescent="0.25">
      <c r="A5" t="s">
        <v>110</v>
      </c>
      <c r="B5" t="s">
        <v>111</v>
      </c>
      <c r="C5" s="30">
        <v>57199</v>
      </c>
      <c r="D5" t="s">
        <v>24</v>
      </c>
      <c r="E5" t="s">
        <v>29</v>
      </c>
      <c r="F5" t="s">
        <v>30</v>
      </c>
      <c r="G5" s="53">
        <v>42471</v>
      </c>
      <c r="H5" s="53">
        <v>42541</v>
      </c>
      <c r="I5" s="53">
        <v>43270</v>
      </c>
      <c r="J5" s="30">
        <v>24</v>
      </c>
      <c r="K5" t="s">
        <v>22</v>
      </c>
      <c r="L5">
        <v>43.8</v>
      </c>
      <c r="M5" s="33"/>
      <c r="N5" s="33"/>
      <c r="O5" s="33"/>
      <c r="P5" s="33"/>
      <c r="Q5" s="33"/>
      <c r="R5" s="33"/>
      <c r="S5" s="33"/>
      <c r="T5" s="33"/>
      <c r="U5" s="33"/>
    </row>
    <row r="6" spans="1:21" x14ac:dyDescent="0.25">
      <c r="A6" t="s">
        <v>110</v>
      </c>
      <c r="B6" t="s">
        <v>111</v>
      </c>
      <c r="C6" s="30">
        <v>57669</v>
      </c>
      <c r="D6" t="s">
        <v>24</v>
      </c>
      <c r="E6" t="s">
        <v>113</v>
      </c>
      <c r="F6" t="s">
        <v>69</v>
      </c>
      <c r="G6" s="53">
        <v>42488</v>
      </c>
      <c r="H6" s="53">
        <v>42490</v>
      </c>
      <c r="I6" s="53">
        <v>43189</v>
      </c>
      <c r="J6" s="30">
        <v>17</v>
      </c>
      <c r="K6" t="s">
        <v>20</v>
      </c>
      <c r="L6">
        <v>37.68</v>
      </c>
      <c r="M6" s="33"/>
      <c r="N6" s="33"/>
      <c r="O6" s="33"/>
      <c r="P6" s="33"/>
      <c r="Q6" s="33"/>
      <c r="R6" s="33"/>
      <c r="S6" s="33"/>
      <c r="T6" s="33"/>
      <c r="U6" s="33"/>
    </row>
    <row r="7" spans="1:21" x14ac:dyDescent="0.25">
      <c r="A7" t="s">
        <v>110</v>
      </c>
      <c r="B7" t="s">
        <v>111</v>
      </c>
      <c r="C7" s="30">
        <v>57802</v>
      </c>
      <c r="D7" t="s">
        <v>16</v>
      </c>
      <c r="E7" t="s">
        <v>114</v>
      </c>
      <c r="F7" t="s">
        <v>44</v>
      </c>
      <c r="G7" s="53">
        <v>42507</v>
      </c>
      <c r="H7" s="53">
        <v>42675</v>
      </c>
      <c r="I7" s="53">
        <v>43039</v>
      </c>
      <c r="J7" s="30">
        <v>12</v>
      </c>
      <c r="K7" t="s">
        <v>22</v>
      </c>
      <c r="L7">
        <v>39</v>
      </c>
      <c r="M7" s="33"/>
      <c r="N7" s="33"/>
      <c r="O7" s="33"/>
      <c r="P7" s="33"/>
      <c r="Q7" s="33"/>
      <c r="R7" s="33"/>
      <c r="S7" s="33"/>
      <c r="T7" s="33"/>
      <c r="U7" s="33"/>
    </row>
    <row r="8" spans="1:21" x14ac:dyDescent="0.25">
      <c r="A8" t="s">
        <v>110</v>
      </c>
      <c r="B8" t="s">
        <v>111</v>
      </c>
      <c r="C8" s="30">
        <v>57867</v>
      </c>
      <c r="D8" t="s">
        <v>115</v>
      </c>
      <c r="E8" t="s">
        <v>116</v>
      </c>
      <c r="F8" t="s">
        <v>58</v>
      </c>
      <c r="G8" s="53">
        <v>42508</v>
      </c>
      <c r="H8" s="53">
        <v>42552</v>
      </c>
      <c r="I8" s="53">
        <v>43099</v>
      </c>
      <c r="J8" s="30">
        <v>12</v>
      </c>
      <c r="K8" t="s">
        <v>22</v>
      </c>
      <c r="L8">
        <v>40</v>
      </c>
      <c r="M8" s="33"/>
      <c r="N8" s="33"/>
      <c r="O8" s="33"/>
      <c r="P8" s="33"/>
      <c r="Q8" s="33"/>
      <c r="R8" s="33"/>
      <c r="S8" s="33"/>
      <c r="T8" s="33"/>
      <c r="U8" s="33"/>
    </row>
    <row r="9" spans="1:21" x14ac:dyDescent="0.25">
      <c r="A9" t="s">
        <v>110</v>
      </c>
      <c r="B9" t="s">
        <v>111</v>
      </c>
      <c r="C9" s="30">
        <v>58127</v>
      </c>
      <c r="D9" t="s">
        <v>24</v>
      </c>
      <c r="E9" t="s">
        <v>39</v>
      </c>
      <c r="F9" t="s">
        <v>40</v>
      </c>
      <c r="G9" s="53">
        <v>42538</v>
      </c>
      <c r="H9" s="53">
        <v>42551</v>
      </c>
      <c r="I9" s="53">
        <v>43038</v>
      </c>
      <c r="J9" s="30">
        <v>16</v>
      </c>
      <c r="K9" t="s">
        <v>20</v>
      </c>
      <c r="L9">
        <v>37.21</v>
      </c>
      <c r="M9" s="33"/>
      <c r="N9" s="33"/>
      <c r="O9" s="33"/>
      <c r="P9" s="33"/>
      <c r="Q9" s="33"/>
      <c r="R9" s="33"/>
      <c r="S9" s="33"/>
      <c r="T9" s="33"/>
      <c r="U9" s="33"/>
    </row>
    <row r="10" spans="1:21" x14ac:dyDescent="0.25">
      <c r="A10" t="s">
        <v>110</v>
      </c>
      <c r="B10" t="s">
        <v>111</v>
      </c>
      <c r="C10" s="30">
        <v>58396</v>
      </c>
      <c r="D10" t="s">
        <v>24</v>
      </c>
      <c r="E10" t="s">
        <v>54</v>
      </c>
      <c r="F10" t="s">
        <v>55</v>
      </c>
      <c r="G10" s="53">
        <v>42552</v>
      </c>
      <c r="H10" s="53">
        <v>42671</v>
      </c>
      <c r="I10" s="53">
        <v>43765</v>
      </c>
      <c r="J10" s="30">
        <v>30</v>
      </c>
      <c r="K10" t="s">
        <v>23</v>
      </c>
      <c r="L10">
        <v>39.245849999999997</v>
      </c>
      <c r="M10" s="33"/>
      <c r="N10" s="33"/>
      <c r="O10" s="33"/>
      <c r="P10" s="33"/>
      <c r="Q10" s="33"/>
      <c r="R10" s="33"/>
      <c r="S10" s="33"/>
      <c r="T10" s="33"/>
      <c r="U10" s="33"/>
    </row>
    <row r="11" spans="1:21" x14ac:dyDescent="0.25">
      <c r="A11" t="s">
        <v>110</v>
      </c>
      <c r="B11" t="s">
        <v>111</v>
      </c>
      <c r="C11" s="30">
        <v>58416</v>
      </c>
      <c r="D11" t="s">
        <v>24</v>
      </c>
      <c r="E11" t="s">
        <v>117</v>
      </c>
      <c r="F11" t="s">
        <v>63</v>
      </c>
      <c r="G11" s="53">
        <v>42548</v>
      </c>
      <c r="H11" s="53">
        <v>42548</v>
      </c>
      <c r="I11" s="53">
        <v>42825</v>
      </c>
      <c r="J11" s="30">
        <v>5</v>
      </c>
      <c r="K11" t="s">
        <v>21</v>
      </c>
      <c r="L11">
        <v>36.93</v>
      </c>
      <c r="M11" s="33"/>
      <c r="N11" s="33"/>
      <c r="O11" s="33"/>
      <c r="P11" s="33"/>
      <c r="Q11" s="33"/>
      <c r="R11" s="33"/>
      <c r="S11" s="33"/>
      <c r="T11" s="33"/>
      <c r="U11" s="33"/>
    </row>
    <row r="12" spans="1:21" x14ac:dyDescent="0.25">
      <c r="A12" t="s">
        <v>110</v>
      </c>
      <c r="B12" t="s">
        <v>111</v>
      </c>
      <c r="C12" s="30">
        <v>60074</v>
      </c>
      <c r="D12" t="s">
        <v>50</v>
      </c>
      <c r="E12" t="s">
        <v>120</v>
      </c>
      <c r="F12" t="s">
        <v>52</v>
      </c>
      <c r="G12" s="53">
        <v>42640</v>
      </c>
      <c r="H12" s="53">
        <v>42781</v>
      </c>
      <c r="I12" s="53">
        <v>44058</v>
      </c>
      <c r="J12" s="30">
        <v>36</v>
      </c>
      <c r="K12" t="s">
        <v>23</v>
      </c>
      <c r="L12">
        <v>32.33</v>
      </c>
      <c r="M12" s="33"/>
      <c r="N12" s="33"/>
      <c r="O12" s="33"/>
      <c r="P12" s="33"/>
      <c r="Q12" s="33"/>
      <c r="R12" s="33"/>
      <c r="S12" s="33"/>
      <c r="T12" s="33"/>
      <c r="U12" s="33"/>
    </row>
    <row r="13" spans="1:21" x14ac:dyDescent="0.25">
      <c r="A13" t="s">
        <v>110</v>
      </c>
      <c r="B13" t="s">
        <v>111</v>
      </c>
      <c r="C13" s="30">
        <v>60619</v>
      </c>
      <c r="D13" t="s">
        <v>24</v>
      </c>
      <c r="E13" t="s">
        <v>121</v>
      </c>
      <c r="F13" t="s">
        <v>93</v>
      </c>
      <c r="G13" s="53">
        <v>42671</v>
      </c>
      <c r="H13" s="53">
        <v>42942</v>
      </c>
      <c r="I13" s="53">
        <v>43189</v>
      </c>
      <c r="J13" s="30">
        <v>8</v>
      </c>
      <c r="K13" t="s">
        <v>23</v>
      </c>
      <c r="L13">
        <v>20</v>
      </c>
      <c r="M13" s="33"/>
      <c r="N13" s="33"/>
      <c r="O13" s="33"/>
      <c r="P13" s="33"/>
      <c r="Q13" s="33"/>
      <c r="R13" s="33"/>
      <c r="S13" s="33"/>
      <c r="T13" s="33"/>
      <c r="U13" s="33"/>
    </row>
    <row r="14" spans="1:21" x14ac:dyDescent="0.25">
      <c r="A14" t="s">
        <v>110</v>
      </c>
      <c r="B14" t="s">
        <v>111</v>
      </c>
      <c r="C14" s="30">
        <v>60914</v>
      </c>
      <c r="D14" t="s">
        <v>24</v>
      </c>
      <c r="E14" t="s">
        <v>25</v>
      </c>
      <c r="F14" t="s">
        <v>26</v>
      </c>
      <c r="G14" s="32">
        <v>42695</v>
      </c>
      <c r="H14" s="32">
        <v>42891</v>
      </c>
      <c r="I14" s="32">
        <v>44650</v>
      </c>
      <c r="J14" s="30">
        <v>48</v>
      </c>
      <c r="K14" t="s">
        <v>21</v>
      </c>
      <c r="L14" s="33">
        <v>26.9</v>
      </c>
      <c r="M14" s="33"/>
      <c r="N14" s="33">
        <v>0</v>
      </c>
      <c r="O14" s="33">
        <v>0</v>
      </c>
      <c r="P14" s="33">
        <v>0</v>
      </c>
      <c r="Q14" s="33"/>
      <c r="R14" s="33"/>
      <c r="S14" s="33"/>
      <c r="T14" s="33">
        <v>0</v>
      </c>
      <c r="U14" s="33"/>
    </row>
    <row r="15" spans="1:21" x14ac:dyDescent="0.25">
      <c r="A15" t="s">
        <v>110</v>
      </c>
      <c r="B15" t="s">
        <v>111</v>
      </c>
      <c r="C15" s="30">
        <v>61887</v>
      </c>
      <c r="D15" t="s">
        <v>16</v>
      </c>
      <c r="E15" t="s">
        <v>17</v>
      </c>
      <c r="F15" t="s">
        <v>18</v>
      </c>
      <c r="G15" s="32">
        <v>42766</v>
      </c>
      <c r="H15" s="32">
        <v>42790</v>
      </c>
      <c r="I15" s="32">
        <v>44615</v>
      </c>
      <c r="J15" s="30">
        <v>60</v>
      </c>
      <c r="K15" t="s">
        <v>20</v>
      </c>
      <c r="L15" s="33">
        <v>18.22</v>
      </c>
      <c r="M15" s="33"/>
      <c r="N15" s="33"/>
      <c r="O15" s="33"/>
      <c r="P15" s="33">
        <v>36</v>
      </c>
      <c r="Q15" s="33"/>
      <c r="R15" s="33"/>
      <c r="S15" s="33">
        <v>26.5</v>
      </c>
      <c r="T15" s="33">
        <v>30</v>
      </c>
      <c r="U15" s="33"/>
    </row>
    <row r="16" spans="1:21" x14ac:dyDescent="0.25">
      <c r="A16" t="s">
        <v>110</v>
      </c>
      <c r="B16" t="s">
        <v>111</v>
      </c>
      <c r="C16" s="30">
        <v>66227</v>
      </c>
      <c r="D16" t="s">
        <v>24</v>
      </c>
      <c r="E16" t="s">
        <v>88</v>
      </c>
      <c r="F16" t="s">
        <v>79</v>
      </c>
      <c r="G16" s="32">
        <v>43024</v>
      </c>
      <c r="H16" s="32">
        <v>43168</v>
      </c>
      <c r="I16" s="32">
        <v>44812</v>
      </c>
      <c r="J16" s="30">
        <v>48</v>
      </c>
      <c r="K16" t="s">
        <v>20</v>
      </c>
      <c r="L16" s="33">
        <v>10</v>
      </c>
      <c r="M16" s="33"/>
      <c r="N16" s="33"/>
      <c r="O16" s="33">
        <v>11.75</v>
      </c>
      <c r="P16" s="33">
        <v>10.8</v>
      </c>
      <c r="Q16" s="33"/>
      <c r="R16" s="33"/>
      <c r="S16" s="33">
        <v>11</v>
      </c>
      <c r="T16" s="33">
        <v>25</v>
      </c>
      <c r="U16" s="33"/>
    </row>
    <row r="17" spans="1:21" x14ac:dyDescent="0.25">
      <c r="A17" t="s">
        <v>110</v>
      </c>
      <c r="B17" t="s">
        <v>111</v>
      </c>
      <c r="C17" s="30">
        <v>67051</v>
      </c>
      <c r="D17" t="s">
        <v>24</v>
      </c>
      <c r="E17" t="s">
        <v>32</v>
      </c>
      <c r="F17" t="s">
        <v>33</v>
      </c>
      <c r="G17" s="32">
        <v>43054</v>
      </c>
      <c r="H17" s="32">
        <v>43221</v>
      </c>
      <c r="I17" s="32">
        <v>44681</v>
      </c>
      <c r="J17" s="30">
        <v>24</v>
      </c>
      <c r="K17" t="s">
        <v>28</v>
      </c>
      <c r="L17" s="33">
        <v>4.4000000000000004</v>
      </c>
      <c r="M17" s="33"/>
      <c r="N17" s="33">
        <v>4.4400000000000004</v>
      </c>
      <c r="O17" s="33"/>
      <c r="P17" s="33">
        <v>8.4499999999999993</v>
      </c>
      <c r="Q17" s="33"/>
      <c r="R17" s="33"/>
      <c r="S17" s="33">
        <v>10.5</v>
      </c>
      <c r="T17" s="33">
        <v>10</v>
      </c>
      <c r="U17" s="33"/>
    </row>
    <row r="18" spans="1:21" x14ac:dyDescent="0.25">
      <c r="A18" t="s">
        <v>110</v>
      </c>
      <c r="B18" t="s">
        <v>111</v>
      </c>
      <c r="C18" s="30">
        <v>67404</v>
      </c>
      <c r="D18" t="s">
        <v>24</v>
      </c>
      <c r="E18" t="s">
        <v>29</v>
      </c>
      <c r="F18" t="s">
        <v>30</v>
      </c>
      <c r="G18" s="32">
        <v>43082</v>
      </c>
      <c r="H18" s="32">
        <v>43200</v>
      </c>
      <c r="I18" s="32">
        <v>44661</v>
      </c>
      <c r="J18" s="30">
        <v>48</v>
      </c>
      <c r="K18" t="s">
        <v>20</v>
      </c>
      <c r="L18" s="33">
        <v>4.0579999999999998</v>
      </c>
      <c r="M18" s="33"/>
      <c r="N18" s="33"/>
      <c r="O18" s="33"/>
      <c r="P18" s="33">
        <v>8.6</v>
      </c>
      <c r="Q18" s="33"/>
      <c r="R18" s="33"/>
      <c r="S18" s="33">
        <v>15</v>
      </c>
      <c r="T18" s="33">
        <v>25</v>
      </c>
      <c r="U18" s="33"/>
    </row>
    <row r="19" spans="1:21" x14ac:dyDescent="0.25">
      <c r="A19" t="s">
        <v>110</v>
      </c>
      <c r="B19" t="s">
        <v>111</v>
      </c>
      <c r="C19" s="30">
        <v>67959</v>
      </c>
      <c r="D19" t="s">
        <v>24</v>
      </c>
      <c r="E19" t="s">
        <v>35</v>
      </c>
      <c r="F19" t="s">
        <v>18</v>
      </c>
      <c r="G19" s="32">
        <v>43118.958333333336</v>
      </c>
      <c r="H19" s="32">
        <v>43285</v>
      </c>
      <c r="I19" s="32">
        <v>44745</v>
      </c>
      <c r="J19" s="30">
        <v>24</v>
      </c>
      <c r="K19" t="s">
        <v>20</v>
      </c>
      <c r="L19" s="33">
        <v>3.96</v>
      </c>
      <c r="M19" s="33"/>
      <c r="N19" s="33"/>
      <c r="O19" s="33"/>
      <c r="P19" s="33">
        <v>8.5969999999999995</v>
      </c>
      <c r="Q19" s="33"/>
      <c r="R19" s="33"/>
      <c r="S19" s="33">
        <v>11.000769999999999</v>
      </c>
      <c r="T19" s="33">
        <v>10</v>
      </c>
      <c r="U19" s="33"/>
    </row>
    <row r="20" spans="1:21" x14ac:dyDescent="0.25">
      <c r="A20" t="s">
        <v>110</v>
      </c>
      <c r="B20" t="s">
        <v>111</v>
      </c>
      <c r="C20" s="30">
        <v>74397</v>
      </c>
      <c r="D20" t="s">
        <v>24</v>
      </c>
      <c r="E20" t="s">
        <v>36</v>
      </c>
      <c r="F20" t="s">
        <v>37</v>
      </c>
      <c r="G20" s="32">
        <v>43537</v>
      </c>
      <c r="H20" s="32">
        <v>43648</v>
      </c>
      <c r="I20" s="32">
        <v>44927</v>
      </c>
      <c r="J20" s="30">
        <v>36</v>
      </c>
      <c r="K20" t="s">
        <v>28</v>
      </c>
      <c r="L20" s="33">
        <v>4.04</v>
      </c>
      <c r="M20" s="33"/>
      <c r="N20" s="33">
        <v>7</v>
      </c>
      <c r="O20" s="33"/>
      <c r="P20" s="33"/>
      <c r="Q20" s="33"/>
      <c r="R20" s="33"/>
      <c r="S20" s="33"/>
      <c r="T20" s="33"/>
      <c r="U20" s="33"/>
    </row>
    <row r="21" spans="1:21" x14ac:dyDescent="0.25">
      <c r="A21" t="s">
        <v>110</v>
      </c>
      <c r="B21" t="s">
        <v>111</v>
      </c>
      <c r="C21" s="30">
        <v>78730</v>
      </c>
      <c r="D21" t="s">
        <v>24</v>
      </c>
      <c r="E21" t="s">
        <v>54</v>
      </c>
      <c r="F21" t="s">
        <v>55</v>
      </c>
      <c r="G21" s="32">
        <v>43755</v>
      </c>
      <c r="H21" s="32">
        <v>44047</v>
      </c>
      <c r="I21" s="32">
        <v>45141</v>
      </c>
      <c r="J21" s="30">
        <v>36</v>
      </c>
      <c r="K21" t="s">
        <v>23</v>
      </c>
      <c r="L21" s="33">
        <v>8.5500000000000007</v>
      </c>
      <c r="M21" s="33"/>
      <c r="N21" s="33">
        <v>35</v>
      </c>
      <c r="O21" s="33">
        <v>7.3</v>
      </c>
      <c r="P21" s="33"/>
      <c r="Q21" s="33">
        <v>8</v>
      </c>
      <c r="R21" s="33"/>
      <c r="S21" s="33">
        <v>16</v>
      </c>
      <c r="T21" s="33">
        <v>20</v>
      </c>
      <c r="U21" s="33"/>
    </row>
    <row r="22" spans="1:21" x14ac:dyDescent="0.25">
      <c r="A22" t="s">
        <v>110</v>
      </c>
      <c r="B22" t="s">
        <v>111</v>
      </c>
      <c r="C22" s="30">
        <v>81197</v>
      </c>
      <c r="D22" t="s">
        <v>42</v>
      </c>
      <c r="E22" t="s">
        <v>43</v>
      </c>
      <c r="F22" t="s">
        <v>44</v>
      </c>
      <c r="G22" s="32">
        <v>43865</v>
      </c>
      <c r="H22" s="32">
        <v>43910</v>
      </c>
      <c r="I22" s="32">
        <v>45096</v>
      </c>
      <c r="J22" s="30">
        <v>36</v>
      </c>
      <c r="K22" t="s">
        <v>20</v>
      </c>
      <c r="L22" s="33">
        <v>6</v>
      </c>
      <c r="M22" s="33"/>
      <c r="N22" s="33"/>
      <c r="O22" s="33"/>
      <c r="P22" s="33">
        <v>10.5</v>
      </c>
      <c r="Q22" s="33">
        <v>7.9993299999999996</v>
      </c>
      <c r="R22" s="33"/>
      <c r="S22" s="33">
        <v>13.9</v>
      </c>
      <c r="T22" s="33">
        <v>13.9</v>
      </c>
      <c r="U22" s="33"/>
    </row>
    <row r="23" spans="1:21" x14ac:dyDescent="0.25">
      <c r="A23" t="s">
        <v>110</v>
      </c>
      <c r="B23" t="s">
        <v>111</v>
      </c>
      <c r="C23" s="30">
        <v>81522</v>
      </c>
      <c r="D23" t="s">
        <v>50</v>
      </c>
      <c r="E23" t="s">
        <v>51</v>
      </c>
      <c r="F23" t="s">
        <v>52</v>
      </c>
      <c r="G23" s="32">
        <v>43908</v>
      </c>
      <c r="H23" s="32">
        <v>43978</v>
      </c>
      <c r="I23" s="32">
        <v>45438</v>
      </c>
      <c r="J23" s="30">
        <v>36</v>
      </c>
      <c r="K23" t="s">
        <v>20</v>
      </c>
      <c r="L23" s="33">
        <v>5</v>
      </c>
      <c r="M23" s="33"/>
      <c r="N23" s="33"/>
      <c r="O23" s="33"/>
      <c r="P23" s="33">
        <v>16</v>
      </c>
      <c r="Q23" s="33">
        <v>8</v>
      </c>
      <c r="R23" s="33"/>
      <c r="S23" s="33"/>
      <c r="T23" s="33">
        <v>15</v>
      </c>
      <c r="U23" s="33"/>
    </row>
    <row r="24" spans="1:21" x14ac:dyDescent="0.25">
      <c r="A24" t="s">
        <v>110</v>
      </c>
      <c r="B24" t="s">
        <v>111</v>
      </c>
      <c r="C24" s="30">
        <v>82514</v>
      </c>
      <c r="D24" t="s">
        <v>42</v>
      </c>
      <c r="E24" t="s">
        <v>47</v>
      </c>
      <c r="F24" t="s">
        <v>48</v>
      </c>
      <c r="G24" s="32">
        <v>43931</v>
      </c>
      <c r="H24" s="32">
        <v>43950</v>
      </c>
      <c r="I24" s="32">
        <v>44834</v>
      </c>
      <c r="J24" s="30">
        <v>24</v>
      </c>
      <c r="K24" t="s">
        <v>20</v>
      </c>
      <c r="L24" s="33">
        <v>4.0582500000000001</v>
      </c>
      <c r="M24" s="33"/>
      <c r="N24" s="33"/>
      <c r="O24" s="33"/>
      <c r="P24" s="33"/>
      <c r="Q24" s="33">
        <v>8</v>
      </c>
      <c r="R24" s="33"/>
      <c r="S24" s="33"/>
      <c r="T24" s="33">
        <v>4.0582500000000001</v>
      </c>
      <c r="U24" s="33"/>
    </row>
    <row r="25" spans="1:21" x14ac:dyDescent="0.25">
      <c r="A25" t="s">
        <v>110</v>
      </c>
      <c r="B25" t="s">
        <v>111</v>
      </c>
      <c r="C25" s="30">
        <v>83913</v>
      </c>
      <c r="D25" t="s">
        <v>24</v>
      </c>
      <c r="E25" t="s">
        <v>92</v>
      </c>
      <c r="F25" t="s">
        <v>93</v>
      </c>
      <c r="G25" s="32">
        <v>44028</v>
      </c>
      <c r="H25" s="32">
        <v>44307</v>
      </c>
      <c r="I25" s="32">
        <v>45219</v>
      </c>
      <c r="J25" s="30">
        <v>24</v>
      </c>
      <c r="K25" t="s">
        <v>20</v>
      </c>
      <c r="L25" s="33">
        <v>4.5</v>
      </c>
      <c r="M25" s="33"/>
      <c r="N25" s="33"/>
      <c r="O25" s="33"/>
      <c r="P25" s="33">
        <v>11.2</v>
      </c>
      <c r="Q25" s="33"/>
      <c r="R25" s="33"/>
      <c r="S25" s="33">
        <v>20.2</v>
      </c>
      <c r="T25" s="33">
        <v>7.5</v>
      </c>
      <c r="U25" s="33"/>
    </row>
    <row r="26" spans="1:21" x14ac:dyDescent="0.25">
      <c r="A26" t="s">
        <v>110</v>
      </c>
      <c r="B26" t="s">
        <v>111</v>
      </c>
      <c r="C26" s="30">
        <v>85420</v>
      </c>
      <c r="D26" t="s">
        <v>24</v>
      </c>
      <c r="E26" t="s">
        <v>57</v>
      </c>
      <c r="F26" t="s">
        <v>58</v>
      </c>
      <c r="G26" s="32">
        <v>44036</v>
      </c>
      <c r="H26" s="32">
        <v>44147</v>
      </c>
      <c r="I26" s="32">
        <v>45423</v>
      </c>
      <c r="J26" s="30">
        <v>36</v>
      </c>
      <c r="K26" t="s">
        <v>20</v>
      </c>
      <c r="L26" s="33">
        <v>4.0582500000000001</v>
      </c>
      <c r="M26" s="33"/>
      <c r="N26" s="33"/>
      <c r="O26" s="33"/>
      <c r="P26" s="33">
        <v>0</v>
      </c>
      <c r="Q26" s="33">
        <v>0</v>
      </c>
      <c r="R26" s="33"/>
      <c r="S26" s="33"/>
      <c r="T26" s="33">
        <v>0</v>
      </c>
      <c r="U26" s="33"/>
    </row>
    <row r="27" spans="1:21" x14ac:dyDescent="0.25">
      <c r="A27" t="s">
        <v>110</v>
      </c>
      <c r="B27" t="s">
        <v>111</v>
      </c>
      <c r="C27" s="30">
        <v>86307</v>
      </c>
      <c r="D27" t="s">
        <v>24</v>
      </c>
      <c r="E27" t="s">
        <v>39</v>
      </c>
      <c r="F27" t="s">
        <v>40</v>
      </c>
      <c r="G27" s="32">
        <v>44088</v>
      </c>
      <c r="H27" s="32">
        <v>44160</v>
      </c>
      <c r="I27" s="32">
        <v>45713</v>
      </c>
      <c r="J27" s="30">
        <v>51</v>
      </c>
      <c r="K27" t="s">
        <v>61</v>
      </c>
      <c r="L27" s="33">
        <v>4.0339999999999998</v>
      </c>
      <c r="M27" s="33"/>
      <c r="N27" s="33">
        <v>5.2354000000000003</v>
      </c>
      <c r="O27" s="33"/>
      <c r="P27" s="33"/>
      <c r="Q27" s="33"/>
      <c r="R27" s="33"/>
      <c r="S27" s="33"/>
      <c r="T27" s="33"/>
      <c r="U27" s="33"/>
    </row>
    <row r="28" spans="1:21" x14ac:dyDescent="0.25">
      <c r="A28" t="s">
        <v>110</v>
      </c>
      <c r="B28" t="s">
        <v>111</v>
      </c>
      <c r="C28" s="30">
        <v>91121</v>
      </c>
      <c r="D28" t="s">
        <v>24</v>
      </c>
      <c r="E28" t="s">
        <v>62</v>
      </c>
      <c r="F28" t="s">
        <v>63</v>
      </c>
      <c r="G28" s="32">
        <v>44278</v>
      </c>
      <c r="H28" s="32">
        <v>44336</v>
      </c>
      <c r="I28" s="32">
        <v>45796</v>
      </c>
      <c r="J28" s="30">
        <v>48</v>
      </c>
      <c r="K28" t="s">
        <v>20</v>
      </c>
      <c r="L28" s="33">
        <v>4.0378100000000003</v>
      </c>
      <c r="M28" s="33"/>
      <c r="N28" s="33"/>
      <c r="O28" s="33"/>
      <c r="P28" s="33"/>
      <c r="Q28" s="33"/>
      <c r="R28" s="33">
        <v>4.0376200000000004</v>
      </c>
      <c r="S28" s="33"/>
      <c r="T28" s="33"/>
      <c r="U28" s="33"/>
    </row>
    <row r="29" spans="1:21" x14ac:dyDescent="0.25">
      <c r="A29" t="s">
        <v>110</v>
      </c>
      <c r="B29" t="s">
        <v>111</v>
      </c>
      <c r="C29" s="30">
        <v>92526</v>
      </c>
      <c r="D29" t="s">
        <v>24</v>
      </c>
      <c r="E29" t="s">
        <v>68</v>
      </c>
      <c r="F29" t="s">
        <v>69</v>
      </c>
      <c r="G29" s="32">
        <v>44337</v>
      </c>
      <c r="H29" s="32">
        <v>44392</v>
      </c>
      <c r="I29" s="32">
        <v>45487</v>
      </c>
      <c r="J29" s="30">
        <v>36</v>
      </c>
      <c r="K29" t="s">
        <v>61</v>
      </c>
      <c r="L29" s="33">
        <v>4.07</v>
      </c>
      <c r="M29" s="33"/>
      <c r="N29" s="33">
        <v>7.8</v>
      </c>
      <c r="O29" s="33"/>
      <c r="P29" s="33">
        <v>8.4499999999999993</v>
      </c>
      <c r="Q29" s="33"/>
      <c r="R29" s="33"/>
      <c r="S29" s="33"/>
      <c r="T29" s="33"/>
      <c r="U29" s="33"/>
    </row>
    <row r="30" spans="1:21" x14ac:dyDescent="0.25">
      <c r="A30" t="s">
        <v>110</v>
      </c>
      <c r="B30" t="s">
        <v>111</v>
      </c>
      <c r="C30" s="30">
        <v>92547</v>
      </c>
      <c r="D30" t="s">
        <v>24</v>
      </c>
      <c r="E30" t="s">
        <v>65</v>
      </c>
      <c r="F30" t="s">
        <v>66</v>
      </c>
      <c r="G30" s="32">
        <v>44330</v>
      </c>
      <c r="H30" s="32">
        <v>44382</v>
      </c>
      <c r="I30" s="32">
        <v>45843</v>
      </c>
      <c r="J30" s="30">
        <v>48</v>
      </c>
      <c r="K30" t="s">
        <v>61</v>
      </c>
      <c r="L30" s="33">
        <v>4.01</v>
      </c>
      <c r="M30" s="33">
        <v>0</v>
      </c>
      <c r="N30" s="33"/>
      <c r="O30" s="33"/>
      <c r="P30" s="33"/>
      <c r="Q30" s="33"/>
      <c r="R30" s="33"/>
      <c r="S30" s="33"/>
      <c r="T30" s="33"/>
      <c r="U30" s="33"/>
    </row>
    <row r="31" spans="1:21" x14ac:dyDescent="0.25">
      <c r="A31" t="s">
        <v>110</v>
      </c>
      <c r="B31" t="s">
        <v>111</v>
      </c>
      <c r="C31" s="30">
        <v>94254</v>
      </c>
      <c r="D31" t="s">
        <v>24</v>
      </c>
      <c r="E31" t="s">
        <v>71</v>
      </c>
      <c r="F31" t="s">
        <v>72</v>
      </c>
      <c r="G31" s="32">
        <v>44392</v>
      </c>
      <c r="H31" s="32">
        <v>44462</v>
      </c>
      <c r="I31" s="32">
        <v>45191</v>
      </c>
      <c r="J31" s="30">
        <v>24</v>
      </c>
      <c r="K31" t="s">
        <v>61</v>
      </c>
      <c r="L31" s="33">
        <v>5.21</v>
      </c>
      <c r="M31" s="33"/>
      <c r="N31" s="33">
        <v>8.6989999999999998</v>
      </c>
      <c r="O31" s="33"/>
      <c r="P31" s="33">
        <v>8.68</v>
      </c>
      <c r="Q31" s="33">
        <v>8</v>
      </c>
      <c r="R31" s="33"/>
      <c r="S31" s="33"/>
      <c r="T31" s="33"/>
      <c r="U31" s="33"/>
    </row>
    <row r="32" spans="1:21" x14ac:dyDescent="0.25">
      <c r="A32" t="s">
        <v>110</v>
      </c>
      <c r="B32" t="s">
        <v>111</v>
      </c>
      <c r="C32" s="30">
        <v>97676</v>
      </c>
      <c r="D32" t="s">
        <v>16</v>
      </c>
      <c r="E32" t="s">
        <v>76</v>
      </c>
      <c r="F32" t="s">
        <v>18</v>
      </c>
      <c r="G32" s="32">
        <v>44537</v>
      </c>
      <c r="H32" s="32">
        <v>44553</v>
      </c>
      <c r="I32" s="32">
        <v>45099</v>
      </c>
      <c r="J32" s="30">
        <v>12</v>
      </c>
      <c r="K32" t="s">
        <v>20</v>
      </c>
      <c r="L32" s="33">
        <v>4.5199800000000003</v>
      </c>
      <c r="M32" s="33"/>
      <c r="N32" s="33"/>
      <c r="O32" s="33"/>
      <c r="P32" s="33"/>
      <c r="Q32" s="33">
        <v>8</v>
      </c>
      <c r="R32" s="33">
        <v>6.25</v>
      </c>
      <c r="S32" s="33"/>
      <c r="T32" s="33"/>
      <c r="U32" s="33"/>
    </row>
    <row r="33" spans="1:21" x14ac:dyDescent="0.25">
      <c r="A33" t="s">
        <v>110</v>
      </c>
      <c r="B33" t="s">
        <v>111</v>
      </c>
      <c r="C33" s="30">
        <v>98501</v>
      </c>
      <c r="D33" t="s">
        <v>24</v>
      </c>
      <c r="E33" t="s">
        <v>35</v>
      </c>
      <c r="F33" t="s">
        <v>18</v>
      </c>
      <c r="G33" s="32">
        <v>44578</v>
      </c>
      <c r="H33" s="32">
        <v>44578</v>
      </c>
      <c r="I33" s="32">
        <v>46053</v>
      </c>
      <c r="J33" s="30">
        <v>24</v>
      </c>
      <c r="K33" t="s">
        <v>20</v>
      </c>
      <c r="L33" s="33">
        <v>3.95099</v>
      </c>
      <c r="M33" s="33"/>
      <c r="N33" s="33"/>
      <c r="O33" s="33"/>
      <c r="P33" s="33"/>
      <c r="Q33" s="33"/>
      <c r="R33" s="33">
        <v>3.96</v>
      </c>
      <c r="S33" s="33"/>
      <c r="T33" s="33"/>
      <c r="U33" s="33"/>
    </row>
    <row r="34" spans="1:21" x14ac:dyDescent="0.25">
      <c r="A34" s="33" t="s">
        <v>128</v>
      </c>
      <c r="B34" s="33"/>
      <c r="C34" s="33"/>
      <c r="D34" s="33"/>
      <c r="E34" s="33"/>
      <c r="F34" s="33"/>
      <c r="G34" s="33"/>
      <c r="H34" s="33"/>
      <c r="I34" s="33"/>
      <c r="J34" s="33"/>
      <c r="K34" s="33"/>
      <c r="L34" s="33"/>
      <c r="M34" s="33">
        <v>0</v>
      </c>
      <c r="N34" s="33">
        <v>68.174399999999991</v>
      </c>
      <c r="O34" s="33">
        <v>19.05</v>
      </c>
      <c r="P34" s="33">
        <v>127.27700000000002</v>
      </c>
      <c r="Q34" s="33">
        <v>47.99933</v>
      </c>
      <c r="R34" s="33">
        <v>14.247620000000001</v>
      </c>
      <c r="S34" s="33">
        <v>124.10077000000001</v>
      </c>
      <c r="T34" s="33">
        <v>160.45824999999999</v>
      </c>
      <c r="U34" s="33"/>
    </row>
  </sheetData>
  <pageMargins left="0.7" right="0.7" top="0.75" bottom="0.75" header="0.3" footer="0.3"/>
  <pageSetup paperSize="9"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F35B8-B870-43DF-81C7-23BB34516AC0}">
  <sheetPr>
    <outlinePr summaryBelow="0" summaryRight="0"/>
  </sheetPr>
  <dimension ref="A1:S82"/>
  <sheetViews>
    <sheetView showGridLines="0" zoomScaleNormal="100" workbookViewId="0">
      <pane xSplit="7" ySplit="3" topLeftCell="H4" activePane="bottomRight" state="frozen"/>
      <selection pane="topRight" activeCell="H1" sqref="H1"/>
      <selection pane="bottomLeft" activeCell="A4" sqref="A4"/>
      <selection pane="bottomRight" activeCell="H4" sqref="H4"/>
    </sheetView>
  </sheetViews>
  <sheetFormatPr defaultRowHeight="15" x14ac:dyDescent="0.25"/>
  <cols>
    <col min="1" max="1" width="21.7109375" style="15" bestFit="1" customWidth="1"/>
    <col min="2" max="2" width="6.7109375" style="15" customWidth="1"/>
    <col min="3" max="3" width="9.28515625" style="17" bestFit="1" customWidth="1"/>
    <col min="4" max="4" width="15.5703125" style="15" bestFit="1" customWidth="1"/>
    <col min="5" max="5" width="18.7109375" style="15" customWidth="1"/>
    <col min="6" max="6" width="19" style="15" bestFit="1" customWidth="1"/>
    <col min="7" max="9" width="15.7109375" style="18" customWidth="1"/>
    <col min="10" max="10" width="15.5703125" style="17" bestFit="1" customWidth="1"/>
    <col min="11" max="11" width="10.85546875" style="16" bestFit="1" customWidth="1"/>
    <col min="12" max="12" width="11.7109375" style="15" bestFit="1" customWidth="1"/>
    <col min="13" max="13" width="13.140625" style="15" customWidth="1"/>
    <col min="14" max="14" width="13.42578125" style="19" customWidth="1"/>
    <col min="15" max="15" width="16.140625" style="15" customWidth="1"/>
    <col min="16" max="16" width="11.42578125" style="19" customWidth="1"/>
    <col min="17" max="17" width="11.42578125" style="15" customWidth="1"/>
    <col min="18" max="19" width="9.140625" style="15"/>
  </cols>
  <sheetData>
    <row r="1" spans="1:19" ht="54.95" customHeight="1" x14ac:dyDescent="0.25">
      <c r="A1"/>
      <c r="B1" s="1"/>
      <c r="C1" s="2"/>
      <c r="D1" s="1"/>
      <c r="E1" s="1"/>
      <c r="F1" s="1"/>
      <c r="G1" s="3"/>
      <c r="H1" s="3"/>
      <c r="I1" s="3"/>
      <c r="J1" s="2"/>
      <c r="K1" s="4">
        <f>SUBTOTAL(9,K4:K65)</f>
        <v>89590</v>
      </c>
      <c r="L1" s="1"/>
      <c r="M1" s="1"/>
      <c r="N1" s="5"/>
      <c r="O1" s="1"/>
      <c r="P1" s="5"/>
      <c r="Q1"/>
      <c r="R1"/>
      <c r="S1"/>
    </row>
    <row r="2" spans="1:19" x14ac:dyDescent="0.25">
      <c r="A2"/>
      <c r="B2" s="7" t="s">
        <v>0</v>
      </c>
      <c r="C2" s="7" t="s">
        <v>1</v>
      </c>
      <c r="D2" s="7" t="s">
        <v>2</v>
      </c>
      <c r="E2" s="7" t="s">
        <v>3</v>
      </c>
      <c r="F2" s="7" t="s">
        <v>4</v>
      </c>
      <c r="G2" s="7" t="s">
        <v>5</v>
      </c>
      <c r="H2" s="7" t="s">
        <v>6</v>
      </c>
      <c r="I2" s="7" t="s">
        <v>7</v>
      </c>
      <c r="J2" s="7" t="s">
        <v>8</v>
      </c>
      <c r="K2" s="7" t="s">
        <v>9</v>
      </c>
      <c r="L2" s="7" t="s">
        <v>10</v>
      </c>
      <c r="M2" s="7" t="s">
        <v>11</v>
      </c>
      <c r="N2" s="7" t="s">
        <v>12</v>
      </c>
      <c r="O2" s="7" t="s">
        <v>13</v>
      </c>
      <c r="P2" s="7" t="s">
        <v>14</v>
      </c>
      <c r="Q2"/>
      <c r="R2"/>
      <c r="S2"/>
    </row>
    <row r="3" spans="1:19" ht="30" x14ac:dyDescent="0.25">
      <c r="A3" s="8" t="s">
        <v>94</v>
      </c>
      <c r="B3" s="9" t="s">
        <v>95</v>
      </c>
      <c r="C3" s="8" t="s">
        <v>1</v>
      </c>
      <c r="D3" s="10" t="s">
        <v>96</v>
      </c>
      <c r="E3" s="8" t="s">
        <v>97</v>
      </c>
      <c r="F3" s="8" t="s">
        <v>98</v>
      </c>
      <c r="G3" s="10" t="s">
        <v>99</v>
      </c>
      <c r="H3" s="10" t="s">
        <v>100</v>
      </c>
      <c r="I3" s="10" t="s">
        <v>101</v>
      </c>
      <c r="J3" s="8" t="s">
        <v>102</v>
      </c>
      <c r="K3" s="8" t="s">
        <v>103</v>
      </c>
      <c r="L3" s="8" t="s">
        <v>104</v>
      </c>
      <c r="M3" s="8" t="s">
        <v>105</v>
      </c>
      <c r="N3" s="8" t="s">
        <v>106</v>
      </c>
      <c r="O3" s="8" t="s">
        <v>107</v>
      </c>
      <c r="P3" s="8" t="s">
        <v>108</v>
      </c>
      <c r="Q3" s="8" t="s">
        <v>109</v>
      </c>
      <c r="R3"/>
      <c r="S3"/>
    </row>
    <row r="4" spans="1:19" x14ac:dyDescent="0.25">
      <c r="A4" s="8" t="s">
        <v>110</v>
      </c>
      <c r="B4" s="9" t="s">
        <v>111</v>
      </c>
      <c r="C4" s="22">
        <v>57199</v>
      </c>
      <c r="D4" s="23" t="s">
        <v>24</v>
      </c>
      <c r="E4" s="23" t="s">
        <v>29</v>
      </c>
      <c r="F4" s="23" t="s">
        <v>30</v>
      </c>
      <c r="G4" s="31">
        <v>42471</v>
      </c>
      <c r="H4" s="31">
        <v>42541</v>
      </c>
      <c r="I4" s="24">
        <v>43270</v>
      </c>
      <c r="J4" s="22">
        <v>24</v>
      </c>
      <c r="K4" s="25">
        <v>3000</v>
      </c>
      <c r="L4" s="8" t="s">
        <v>22</v>
      </c>
      <c r="M4" s="23" t="s">
        <v>22</v>
      </c>
      <c r="N4" s="26">
        <v>43.8</v>
      </c>
      <c r="O4" s="8"/>
      <c r="P4" s="8"/>
      <c r="Q4" s="8" t="s">
        <v>122</v>
      </c>
      <c r="R4"/>
      <c r="S4"/>
    </row>
    <row r="5" spans="1:19" x14ac:dyDescent="0.25">
      <c r="A5" s="8" t="s">
        <v>110</v>
      </c>
      <c r="B5" s="9" t="s">
        <v>111</v>
      </c>
      <c r="C5" s="22">
        <v>57669</v>
      </c>
      <c r="D5" s="23" t="s">
        <v>24</v>
      </c>
      <c r="E5" s="23" t="s">
        <v>113</v>
      </c>
      <c r="F5" s="23" t="s">
        <v>69</v>
      </c>
      <c r="G5" s="31">
        <v>42488</v>
      </c>
      <c r="H5" s="31">
        <v>42490</v>
      </c>
      <c r="I5" s="24">
        <v>43189</v>
      </c>
      <c r="J5" s="22">
        <v>17</v>
      </c>
      <c r="K5" s="25">
        <v>719</v>
      </c>
      <c r="L5" s="8"/>
      <c r="M5" s="23" t="s">
        <v>20</v>
      </c>
      <c r="N5" s="26">
        <v>37.68</v>
      </c>
      <c r="O5" s="8"/>
      <c r="P5" s="8"/>
      <c r="Q5" s="8" t="s">
        <v>122</v>
      </c>
      <c r="R5"/>
      <c r="S5"/>
    </row>
    <row r="6" spans="1:19" x14ac:dyDescent="0.25">
      <c r="A6" s="8" t="s">
        <v>110</v>
      </c>
      <c r="B6" s="9" t="s">
        <v>111</v>
      </c>
      <c r="C6" s="22">
        <v>57802</v>
      </c>
      <c r="D6" s="23" t="s">
        <v>16</v>
      </c>
      <c r="E6" s="23" t="s">
        <v>114</v>
      </c>
      <c r="F6" s="23" t="s">
        <v>44</v>
      </c>
      <c r="G6" s="31">
        <v>42507</v>
      </c>
      <c r="H6" s="31">
        <v>42675</v>
      </c>
      <c r="I6" s="24">
        <v>43039</v>
      </c>
      <c r="J6" s="22">
        <v>12</v>
      </c>
      <c r="K6" s="25">
        <v>400</v>
      </c>
      <c r="L6" s="8"/>
      <c r="M6" s="23" t="s">
        <v>22</v>
      </c>
      <c r="N6" s="26">
        <v>39</v>
      </c>
      <c r="O6" s="8"/>
      <c r="P6" s="8"/>
      <c r="Q6" s="8" t="s">
        <v>122</v>
      </c>
      <c r="R6"/>
      <c r="S6"/>
    </row>
    <row r="7" spans="1:19" x14ac:dyDescent="0.25">
      <c r="A7" s="8" t="s">
        <v>110</v>
      </c>
      <c r="B7" s="9" t="s">
        <v>111</v>
      </c>
      <c r="C7" s="22">
        <v>57867</v>
      </c>
      <c r="D7" s="23" t="s">
        <v>115</v>
      </c>
      <c r="E7" s="23" t="s">
        <v>116</v>
      </c>
      <c r="F7" s="23" t="s">
        <v>58</v>
      </c>
      <c r="G7" s="31">
        <v>42508</v>
      </c>
      <c r="H7" s="31">
        <v>42552</v>
      </c>
      <c r="I7" s="24">
        <v>43099</v>
      </c>
      <c r="J7" s="22">
        <v>12</v>
      </c>
      <c r="K7" s="25">
        <v>200</v>
      </c>
      <c r="L7" s="8"/>
      <c r="M7" s="23" t="s">
        <v>22</v>
      </c>
      <c r="N7" s="26">
        <v>40</v>
      </c>
      <c r="O7" s="8"/>
      <c r="P7" s="8"/>
      <c r="Q7" s="8" t="s">
        <v>122</v>
      </c>
      <c r="R7"/>
      <c r="S7"/>
    </row>
    <row r="8" spans="1:19" x14ac:dyDescent="0.25">
      <c r="A8" s="8" t="s">
        <v>110</v>
      </c>
      <c r="B8" s="9" t="s">
        <v>111</v>
      </c>
      <c r="C8" s="22">
        <v>58127</v>
      </c>
      <c r="D8" s="23" t="s">
        <v>24</v>
      </c>
      <c r="E8" s="23" t="s">
        <v>39</v>
      </c>
      <c r="F8" s="23" t="s">
        <v>40</v>
      </c>
      <c r="G8" s="31">
        <v>42538</v>
      </c>
      <c r="H8" s="31">
        <v>42551</v>
      </c>
      <c r="I8" s="24">
        <v>43038</v>
      </c>
      <c r="J8" s="22">
        <v>16</v>
      </c>
      <c r="K8" s="25">
        <v>1667</v>
      </c>
      <c r="L8" s="8"/>
      <c r="M8" s="23" t="s">
        <v>20</v>
      </c>
      <c r="N8" s="26">
        <v>37.21</v>
      </c>
      <c r="O8" s="8"/>
      <c r="P8" s="8"/>
      <c r="Q8" s="8" t="s">
        <v>122</v>
      </c>
      <c r="R8"/>
      <c r="S8"/>
    </row>
    <row r="9" spans="1:19" x14ac:dyDescent="0.25">
      <c r="A9" s="8" t="s">
        <v>110</v>
      </c>
      <c r="B9" s="9" t="s">
        <v>111</v>
      </c>
      <c r="C9" s="22">
        <v>58416</v>
      </c>
      <c r="D9" s="23" t="s">
        <v>24</v>
      </c>
      <c r="E9" s="23" t="s">
        <v>117</v>
      </c>
      <c r="F9" s="23" t="s">
        <v>63</v>
      </c>
      <c r="G9" s="31">
        <v>42548</v>
      </c>
      <c r="H9" s="31">
        <v>42548</v>
      </c>
      <c r="I9" s="24">
        <v>42825</v>
      </c>
      <c r="J9" s="22">
        <v>5</v>
      </c>
      <c r="K9" s="25">
        <v>3199</v>
      </c>
      <c r="L9" s="8"/>
      <c r="M9" s="23" t="s">
        <v>21</v>
      </c>
      <c r="N9" s="26">
        <v>36.93</v>
      </c>
      <c r="O9" s="8"/>
      <c r="P9" s="8"/>
      <c r="Q9" s="8" t="s">
        <v>122</v>
      </c>
      <c r="R9"/>
      <c r="S9"/>
    </row>
    <row r="10" spans="1:19" x14ac:dyDescent="0.25">
      <c r="A10" s="8" t="s">
        <v>110</v>
      </c>
      <c r="B10" s="9" t="s">
        <v>111</v>
      </c>
      <c r="C10" s="22">
        <v>58396</v>
      </c>
      <c r="D10" s="23" t="s">
        <v>24</v>
      </c>
      <c r="E10" s="23" t="s">
        <v>54</v>
      </c>
      <c r="F10" s="23" t="s">
        <v>55</v>
      </c>
      <c r="G10" s="31">
        <v>42552</v>
      </c>
      <c r="H10" s="31">
        <v>42671</v>
      </c>
      <c r="I10" s="24">
        <v>43765</v>
      </c>
      <c r="J10" s="22">
        <v>30</v>
      </c>
      <c r="K10" s="25">
        <v>370</v>
      </c>
      <c r="L10" s="8"/>
      <c r="M10" s="23" t="s">
        <v>23</v>
      </c>
      <c r="N10" s="26">
        <v>39.245849999999997</v>
      </c>
      <c r="O10" s="8"/>
      <c r="P10" s="8"/>
      <c r="Q10" s="8" t="s">
        <v>122</v>
      </c>
      <c r="R10"/>
      <c r="S10"/>
    </row>
    <row r="11" spans="1:19" x14ac:dyDescent="0.25">
      <c r="A11" s="8" t="s">
        <v>110</v>
      </c>
      <c r="B11" s="9" t="s">
        <v>111</v>
      </c>
      <c r="C11" s="22">
        <v>60074</v>
      </c>
      <c r="D11" s="23" t="s">
        <v>50</v>
      </c>
      <c r="E11" s="23" t="s">
        <v>120</v>
      </c>
      <c r="F11" s="23" t="s">
        <v>52</v>
      </c>
      <c r="G11" s="31">
        <v>42640</v>
      </c>
      <c r="H11" s="31">
        <v>42781</v>
      </c>
      <c r="I11" s="24">
        <v>44058</v>
      </c>
      <c r="J11" s="22">
        <v>36</v>
      </c>
      <c r="K11" s="25">
        <v>2964</v>
      </c>
      <c r="L11" s="8"/>
      <c r="M11" s="23" t="s">
        <v>23</v>
      </c>
      <c r="N11" s="26">
        <v>32.33</v>
      </c>
      <c r="O11" s="8"/>
      <c r="P11" s="8"/>
      <c r="Q11" s="8" t="s">
        <v>122</v>
      </c>
      <c r="R11"/>
      <c r="S11"/>
    </row>
    <row r="12" spans="1:19" x14ac:dyDescent="0.25">
      <c r="A12" s="8" t="s">
        <v>110</v>
      </c>
      <c r="B12" s="9" t="s">
        <v>111</v>
      </c>
      <c r="C12" s="22">
        <v>60619</v>
      </c>
      <c r="D12" s="23" t="s">
        <v>24</v>
      </c>
      <c r="E12" s="23" t="s">
        <v>121</v>
      </c>
      <c r="F12" s="23" t="s">
        <v>93</v>
      </c>
      <c r="G12" s="31">
        <v>42671</v>
      </c>
      <c r="H12" s="31">
        <v>42942</v>
      </c>
      <c r="I12" s="24">
        <v>43189</v>
      </c>
      <c r="J12" s="22">
        <v>8</v>
      </c>
      <c r="K12" s="25">
        <v>25335</v>
      </c>
      <c r="L12" s="8"/>
      <c r="M12" s="23" t="s">
        <v>23</v>
      </c>
      <c r="N12" s="26">
        <v>20</v>
      </c>
      <c r="O12" s="8"/>
      <c r="P12" s="8"/>
      <c r="Q12" s="8" t="s">
        <v>122</v>
      </c>
      <c r="R12"/>
      <c r="S12"/>
    </row>
    <row r="13" spans="1:19" x14ac:dyDescent="0.25">
      <c r="A13" s="11" t="s">
        <v>110</v>
      </c>
      <c r="B13" s="11" t="s">
        <v>111</v>
      </c>
      <c r="C13" s="12">
        <v>60914</v>
      </c>
      <c r="D13" s="11" t="s">
        <v>24</v>
      </c>
      <c r="E13" s="11" t="s">
        <v>25</v>
      </c>
      <c r="F13" s="11" t="s">
        <v>26</v>
      </c>
      <c r="G13" s="20">
        <v>42695</v>
      </c>
      <c r="H13" s="20">
        <v>42891</v>
      </c>
      <c r="I13" s="20">
        <v>44650</v>
      </c>
      <c r="J13" s="12">
        <v>48</v>
      </c>
      <c r="K13" s="13">
        <v>5349</v>
      </c>
      <c r="L13" s="11" t="s">
        <v>27</v>
      </c>
      <c r="M13" s="11" t="s">
        <v>21</v>
      </c>
      <c r="N13" s="14">
        <v>26.9</v>
      </c>
      <c r="O13" s="11" t="s">
        <v>22</v>
      </c>
      <c r="P13" s="14" t="s">
        <v>0</v>
      </c>
      <c r="Q13" s="8" t="s">
        <v>126</v>
      </c>
      <c r="R13"/>
      <c r="S13"/>
    </row>
    <row r="14" spans="1:19" x14ac:dyDescent="0.25">
      <c r="A14" s="11" t="s">
        <v>110</v>
      </c>
      <c r="B14" s="11" t="s">
        <v>111</v>
      </c>
      <c r="C14" s="12">
        <v>60914</v>
      </c>
      <c r="D14" s="11" t="s">
        <v>24</v>
      </c>
      <c r="E14" s="11" t="s">
        <v>25</v>
      </c>
      <c r="F14" s="11" t="s">
        <v>26</v>
      </c>
      <c r="G14" s="20">
        <v>42695</v>
      </c>
      <c r="H14" s="20">
        <v>42891</v>
      </c>
      <c r="I14" s="20">
        <v>44650</v>
      </c>
      <c r="J14" s="12">
        <v>48</v>
      </c>
      <c r="K14" s="13"/>
      <c r="L14" s="11" t="s">
        <v>27</v>
      </c>
      <c r="M14" s="11" t="s">
        <v>21</v>
      </c>
      <c r="N14" s="14">
        <v>26.9</v>
      </c>
      <c r="O14" s="11" t="s">
        <v>23</v>
      </c>
      <c r="P14" s="14" t="s">
        <v>0</v>
      </c>
      <c r="Q14" s="8" t="s">
        <v>126</v>
      </c>
      <c r="R14"/>
      <c r="S14"/>
    </row>
    <row r="15" spans="1:19" x14ac:dyDescent="0.25">
      <c r="A15" s="11" t="s">
        <v>110</v>
      </c>
      <c r="B15" s="11" t="s">
        <v>111</v>
      </c>
      <c r="C15" s="12">
        <v>60914</v>
      </c>
      <c r="D15" s="11" t="s">
        <v>24</v>
      </c>
      <c r="E15" s="11" t="s">
        <v>25</v>
      </c>
      <c r="F15" s="11" t="s">
        <v>26</v>
      </c>
      <c r="G15" s="20">
        <v>42695</v>
      </c>
      <c r="H15" s="20">
        <v>42891</v>
      </c>
      <c r="I15" s="20">
        <v>44650</v>
      </c>
      <c r="J15" s="12">
        <v>48</v>
      </c>
      <c r="K15" s="13"/>
      <c r="L15" s="11" t="s">
        <v>27</v>
      </c>
      <c r="M15" s="11" t="s">
        <v>21</v>
      </c>
      <c r="N15" s="14">
        <v>26.9</v>
      </c>
      <c r="O15" s="11" t="s">
        <v>20</v>
      </c>
      <c r="P15" s="14" t="s">
        <v>0</v>
      </c>
      <c r="Q15" s="8" t="s">
        <v>126</v>
      </c>
      <c r="R15"/>
      <c r="S15"/>
    </row>
    <row r="16" spans="1:19" x14ac:dyDescent="0.25">
      <c r="A16" s="11" t="s">
        <v>110</v>
      </c>
      <c r="B16" s="11" t="s">
        <v>111</v>
      </c>
      <c r="C16" s="12">
        <v>60914</v>
      </c>
      <c r="D16" s="11" t="s">
        <v>24</v>
      </c>
      <c r="E16" s="11" t="s">
        <v>25</v>
      </c>
      <c r="F16" s="11" t="s">
        <v>26</v>
      </c>
      <c r="G16" s="20">
        <v>42695</v>
      </c>
      <c r="H16" s="20">
        <v>42891</v>
      </c>
      <c r="I16" s="20">
        <v>44650</v>
      </c>
      <c r="J16" s="12">
        <v>48</v>
      </c>
      <c r="K16" s="13"/>
      <c r="L16" s="11" t="s">
        <v>27</v>
      </c>
      <c r="M16" s="11" t="s">
        <v>21</v>
      </c>
      <c r="N16" s="14">
        <v>26.9</v>
      </c>
      <c r="O16" s="11" t="s">
        <v>28</v>
      </c>
      <c r="P16" s="14" t="s">
        <v>0</v>
      </c>
      <c r="Q16" s="8" t="s">
        <v>126</v>
      </c>
      <c r="R16"/>
      <c r="S16"/>
    </row>
    <row r="17" spans="1:19" x14ac:dyDescent="0.25">
      <c r="A17" s="11" t="s">
        <v>110</v>
      </c>
      <c r="B17" s="11" t="s">
        <v>111</v>
      </c>
      <c r="C17" s="12">
        <v>61887</v>
      </c>
      <c r="D17" s="11" t="s">
        <v>16</v>
      </c>
      <c r="E17" s="11" t="s">
        <v>17</v>
      </c>
      <c r="F17" s="11" t="s">
        <v>18</v>
      </c>
      <c r="G17" s="20">
        <v>42766</v>
      </c>
      <c r="H17" s="20">
        <v>42790</v>
      </c>
      <c r="I17" s="20">
        <v>44615</v>
      </c>
      <c r="J17" s="12">
        <v>60</v>
      </c>
      <c r="K17" s="13">
        <v>200</v>
      </c>
      <c r="L17" s="11" t="s">
        <v>19</v>
      </c>
      <c r="M17" s="11" t="s">
        <v>20</v>
      </c>
      <c r="N17" s="14">
        <v>18.22</v>
      </c>
      <c r="O17" s="11" t="s">
        <v>21</v>
      </c>
      <c r="P17" s="14">
        <v>26.5</v>
      </c>
      <c r="Q17" s="11"/>
      <c r="R17"/>
      <c r="S17"/>
    </row>
    <row r="18" spans="1:19" x14ac:dyDescent="0.25">
      <c r="A18" s="11" t="s">
        <v>110</v>
      </c>
      <c r="B18" s="11" t="s">
        <v>111</v>
      </c>
      <c r="C18" s="12">
        <v>61887</v>
      </c>
      <c r="D18" s="11" t="s">
        <v>16</v>
      </c>
      <c r="E18" s="11" t="s">
        <v>17</v>
      </c>
      <c r="F18" s="11" t="s">
        <v>18</v>
      </c>
      <c r="G18" s="20">
        <v>42766</v>
      </c>
      <c r="H18" s="20">
        <v>42790</v>
      </c>
      <c r="I18" s="20">
        <v>44615</v>
      </c>
      <c r="J18" s="12">
        <v>60</v>
      </c>
      <c r="K18" s="13"/>
      <c r="L18" s="11" t="s">
        <v>19</v>
      </c>
      <c r="M18" s="11" t="s">
        <v>20</v>
      </c>
      <c r="N18" s="14">
        <v>18.22</v>
      </c>
      <c r="O18" s="11" t="s">
        <v>22</v>
      </c>
      <c r="P18" s="14">
        <v>30</v>
      </c>
      <c r="Q18" s="11"/>
      <c r="R18"/>
      <c r="S18"/>
    </row>
    <row r="19" spans="1:19" x14ac:dyDescent="0.25">
      <c r="A19" s="11" t="s">
        <v>110</v>
      </c>
      <c r="B19" s="11" t="s">
        <v>111</v>
      </c>
      <c r="C19" s="12">
        <v>61887</v>
      </c>
      <c r="D19" s="11" t="s">
        <v>16</v>
      </c>
      <c r="E19" s="11" t="s">
        <v>17</v>
      </c>
      <c r="F19" s="11" t="s">
        <v>18</v>
      </c>
      <c r="G19" s="20">
        <v>42766</v>
      </c>
      <c r="H19" s="20">
        <v>42790</v>
      </c>
      <c r="I19" s="20">
        <v>44615</v>
      </c>
      <c r="J19" s="12">
        <v>60</v>
      </c>
      <c r="K19" s="13"/>
      <c r="L19" s="11" t="s">
        <v>19</v>
      </c>
      <c r="M19" s="11" t="s">
        <v>20</v>
      </c>
      <c r="N19" s="14">
        <v>18.22</v>
      </c>
      <c r="O19" s="11" t="s">
        <v>23</v>
      </c>
      <c r="P19" s="14">
        <v>36</v>
      </c>
      <c r="Q19" s="11"/>
      <c r="R19"/>
      <c r="S19"/>
    </row>
    <row r="20" spans="1:19" x14ac:dyDescent="0.25">
      <c r="A20" s="11" t="s">
        <v>110</v>
      </c>
      <c r="B20" s="11" t="s">
        <v>111</v>
      </c>
      <c r="C20" s="12">
        <v>66227</v>
      </c>
      <c r="D20" s="11" t="s">
        <v>24</v>
      </c>
      <c r="E20" s="11" t="s">
        <v>88</v>
      </c>
      <c r="F20" s="11" t="s">
        <v>79</v>
      </c>
      <c r="G20" s="20">
        <v>43024</v>
      </c>
      <c r="H20" s="20">
        <v>43168</v>
      </c>
      <c r="I20" s="20">
        <v>44812</v>
      </c>
      <c r="J20" s="12">
        <v>48</v>
      </c>
      <c r="K20" s="13"/>
      <c r="L20" s="11" t="s">
        <v>89</v>
      </c>
      <c r="M20" s="11" t="s">
        <v>20</v>
      </c>
      <c r="N20" s="14">
        <v>10</v>
      </c>
      <c r="O20" s="11" t="s">
        <v>23</v>
      </c>
      <c r="P20" s="14">
        <v>10.8</v>
      </c>
      <c r="Q20" s="11"/>
      <c r="R20"/>
      <c r="S20"/>
    </row>
    <row r="21" spans="1:19" x14ac:dyDescent="0.25">
      <c r="A21" s="11" t="s">
        <v>110</v>
      </c>
      <c r="B21" s="11" t="s">
        <v>111</v>
      </c>
      <c r="C21" s="12">
        <v>66227</v>
      </c>
      <c r="D21" s="11" t="s">
        <v>24</v>
      </c>
      <c r="E21" s="11" t="s">
        <v>88</v>
      </c>
      <c r="F21" s="11" t="s">
        <v>79</v>
      </c>
      <c r="G21" s="20">
        <v>43024</v>
      </c>
      <c r="H21" s="20">
        <v>43168</v>
      </c>
      <c r="I21" s="20">
        <v>44812</v>
      </c>
      <c r="J21" s="12">
        <v>48</v>
      </c>
      <c r="K21" s="13"/>
      <c r="L21" s="11" t="s">
        <v>89</v>
      </c>
      <c r="M21" s="11" t="s">
        <v>20</v>
      </c>
      <c r="N21" s="14">
        <v>10</v>
      </c>
      <c r="O21" s="11" t="s">
        <v>21</v>
      </c>
      <c r="P21" s="14">
        <v>11</v>
      </c>
      <c r="Q21" s="11"/>
      <c r="R21"/>
      <c r="S21"/>
    </row>
    <row r="22" spans="1:19" x14ac:dyDescent="0.25">
      <c r="A22" s="11" t="s">
        <v>110</v>
      </c>
      <c r="B22" s="11" t="s">
        <v>111</v>
      </c>
      <c r="C22" s="12">
        <v>66227</v>
      </c>
      <c r="D22" s="11" t="s">
        <v>24</v>
      </c>
      <c r="E22" s="11" t="s">
        <v>88</v>
      </c>
      <c r="F22" s="11" t="s">
        <v>79</v>
      </c>
      <c r="G22" s="20">
        <v>43024</v>
      </c>
      <c r="H22" s="20">
        <v>43168</v>
      </c>
      <c r="I22" s="20">
        <v>44812</v>
      </c>
      <c r="J22" s="12">
        <v>48</v>
      </c>
      <c r="K22" s="13">
        <v>550</v>
      </c>
      <c r="L22" s="11" t="s">
        <v>89</v>
      </c>
      <c r="M22" s="11" t="s">
        <v>20</v>
      </c>
      <c r="N22" s="14">
        <v>10</v>
      </c>
      <c r="O22" s="11" t="s">
        <v>28</v>
      </c>
      <c r="P22" s="14">
        <v>11.75</v>
      </c>
      <c r="Q22" s="11"/>
      <c r="R22"/>
      <c r="S22"/>
    </row>
    <row r="23" spans="1:19" x14ac:dyDescent="0.25">
      <c r="A23" s="11" t="s">
        <v>110</v>
      </c>
      <c r="B23" s="11" t="s">
        <v>111</v>
      </c>
      <c r="C23" s="12">
        <v>66227</v>
      </c>
      <c r="D23" s="11" t="s">
        <v>24</v>
      </c>
      <c r="E23" s="11" t="s">
        <v>88</v>
      </c>
      <c r="F23" s="11" t="s">
        <v>79</v>
      </c>
      <c r="G23" s="20">
        <v>43024</v>
      </c>
      <c r="H23" s="20">
        <v>43168</v>
      </c>
      <c r="I23" s="20">
        <v>44812</v>
      </c>
      <c r="J23" s="12">
        <v>48</v>
      </c>
      <c r="K23" s="13"/>
      <c r="L23" s="11" t="s">
        <v>89</v>
      </c>
      <c r="M23" s="11" t="s">
        <v>20</v>
      </c>
      <c r="N23" s="14">
        <v>10</v>
      </c>
      <c r="O23" s="11" t="s">
        <v>22</v>
      </c>
      <c r="P23" s="14">
        <v>25</v>
      </c>
      <c r="Q23" s="11"/>
      <c r="R23"/>
      <c r="S23"/>
    </row>
    <row r="24" spans="1:19" x14ac:dyDescent="0.25">
      <c r="A24" s="11" t="s">
        <v>110</v>
      </c>
      <c r="B24" s="11" t="s">
        <v>111</v>
      </c>
      <c r="C24" s="12">
        <v>67051</v>
      </c>
      <c r="D24" s="11" t="s">
        <v>24</v>
      </c>
      <c r="E24" s="11" t="s">
        <v>32</v>
      </c>
      <c r="F24" s="11" t="s">
        <v>33</v>
      </c>
      <c r="G24" s="20">
        <v>43054</v>
      </c>
      <c r="H24" s="20">
        <v>43221</v>
      </c>
      <c r="I24" s="20">
        <v>44681</v>
      </c>
      <c r="J24" s="12">
        <v>24</v>
      </c>
      <c r="K24" s="13">
        <v>2020</v>
      </c>
      <c r="L24" s="11" t="s">
        <v>34</v>
      </c>
      <c r="M24" s="11" t="s">
        <v>28</v>
      </c>
      <c r="N24" s="14">
        <v>4.4000000000000004</v>
      </c>
      <c r="O24" s="11" t="s">
        <v>20</v>
      </c>
      <c r="P24" s="14">
        <v>4.4400000000000004</v>
      </c>
      <c r="Q24" s="11"/>
      <c r="R24"/>
      <c r="S24"/>
    </row>
    <row r="25" spans="1:19" x14ac:dyDescent="0.25">
      <c r="A25" s="11" t="s">
        <v>110</v>
      </c>
      <c r="B25" s="11" t="s">
        <v>111</v>
      </c>
      <c r="C25" s="12">
        <v>67051</v>
      </c>
      <c r="D25" s="11" t="s">
        <v>24</v>
      </c>
      <c r="E25" s="11" t="s">
        <v>32</v>
      </c>
      <c r="F25" s="11" t="s">
        <v>33</v>
      </c>
      <c r="G25" s="20">
        <v>43054</v>
      </c>
      <c r="H25" s="20">
        <v>43221</v>
      </c>
      <c r="I25" s="20">
        <v>44681</v>
      </c>
      <c r="J25" s="12">
        <v>24</v>
      </c>
      <c r="K25" s="13"/>
      <c r="L25" s="11" t="s">
        <v>34</v>
      </c>
      <c r="M25" s="11" t="s">
        <v>28</v>
      </c>
      <c r="N25" s="14">
        <v>4.4000000000000004</v>
      </c>
      <c r="O25" s="11" t="s">
        <v>23</v>
      </c>
      <c r="P25" s="14">
        <v>8.4499999999999993</v>
      </c>
      <c r="Q25" s="11"/>
      <c r="R25"/>
      <c r="S25"/>
    </row>
    <row r="26" spans="1:19" x14ac:dyDescent="0.25">
      <c r="A26" s="11" t="s">
        <v>110</v>
      </c>
      <c r="B26" s="11" t="s">
        <v>111</v>
      </c>
      <c r="C26" s="12">
        <v>67051</v>
      </c>
      <c r="D26" s="11" t="s">
        <v>24</v>
      </c>
      <c r="E26" s="11" t="s">
        <v>32</v>
      </c>
      <c r="F26" s="11" t="s">
        <v>33</v>
      </c>
      <c r="G26" s="20">
        <v>43054</v>
      </c>
      <c r="H26" s="20">
        <v>43221</v>
      </c>
      <c r="I26" s="20">
        <v>44681</v>
      </c>
      <c r="J26" s="12">
        <v>24</v>
      </c>
      <c r="K26" s="13"/>
      <c r="L26" s="11" t="s">
        <v>34</v>
      </c>
      <c r="M26" s="11" t="s">
        <v>28</v>
      </c>
      <c r="N26" s="14">
        <v>4.4000000000000004</v>
      </c>
      <c r="O26" s="11" t="s">
        <v>22</v>
      </c>
      <c r="P26" s="14">
        <v>10</v>
      </c>
      <c r="Q26" s="11"/>
      <c r="R26"/>
      <c r="S26"/>
    </row>
    <row r="27" spans="1:19" x14ac:dyDescent="0.25">
      <c r="A27" s="11" t="s">
        <v>110</v>
      </c>
      <c r="B27" s="11" t="s">
        <v>111</v>
      </c>
      <c r="C27" s="12">
        <v>67051</v>
      </c>
      <c r="D27" s="11" t="s">
        <v>24</v>
      </c>
      <c r="E27" s="11" t="s">
        <v>32</v>
      </c>
      <c r="F27" s="11" t="s">
        <v>33</v>
      </c>
      <c r="G27" s="20">
        <v>43054</v>
      </c>
      <c r="H27" s="20">
        <v>43221</v>
      </c>
      <c r="I27" s="20">
        <v>44681</v>
      </c>
      <c r="J27" s="12">
        <v>24</v>
      </c>
      <c r="K27" s="13"/>
      <c r="L27" s="11" t="s">
        <v>34</v>
      </c>
      <c r="M27" s="11" t="s">
        <v>28</v>
      </c>
      <c r="N27" s="14">
        <v>4.4000000000000004</v>
      </c>
      <c r="O27" s="11" t="s">
        <v>21</v>
      </c>
      <c r="P27" s="14">
        <v>10.5</v>
      </c>
      <c r="Q27" s="11"/>
      <c r="R27"/>
      <c r="S27"/>
    </row>
    <row r="28" spans="1:19" x14ac:dyDescent="0.25">
      <c r="A28" s="11" t="s">
        <v>110</v>
      </c>
      <c r="B28" s="11" t="s">
        <v>111</v>
      </c>
      <c r="C28" s="12">
        <v>67404</v>
      </c>
      <c r="D28" s="11" t="s">
        <v>24</v>
      </c>
      <c r="E28" s="11" t="s">
        <v>29</v>
      </c>
      <c r="F28" s="11" t="s">
        <v>30</v>
      </c>
      <c r="G28" s="20">
        <v>43082</v>
      </c>
      <c r="H28" s="20">
        <v>43200</v>
      </c>
      <c r="I28" s="20">
        <v>44661</v>
      </c>
      <c r="J28" s="12">
        <v>48</v>
      </c>
      <c r="K28" s="13">
        <v>1380</v>
      </c>
      <c r="L28" s="11" t="s">
        <v>31</v>
      </c>
      <c r="M28" s="11" t="s">
        <v>20</v>
      </c>
      <c r="N28" s="14">
        <v>4.0579999999999998</v>
      </c>
      <c r="O28" s="11" t="s">
        <v>23</v>
      </c>
      <c r="P28" s="14">
        <v>8.6</v>
      </c>
      <c r="Q28" s="11"/>
      <c r="R28"/>
      <c r="S28"/>
    </row>
    <row r="29" spans="1:19" x14ac:dyDescent="0.25">
      <c r="A29" s="11" t="s">
        <v>110</v>
      </c>
      <c r="B29" s="11" t="s">
        <v>111</v>
      </c>
      <c r="C29" s="12">
        <v>67404</v>
      </c>
      <c r="D29" s="11" t="s">
        <v>24</v>
      </c>
      <c r="E29" s="11" t="s">
        <v>29</v>
      </c>
      <c r="F29" s="11" t="s">
        <v>30</v>
      </c>
      <c r="G29" s="20">
        <v>43082</v>
      </c>
      <c r="H29" s="20">
        <v>43200</v>
      </c>
      <c r="I29" s="20">
        <v>44661</v>
      </c>
      <c r="J29" s="12">
        <v>48</v>
      </c>
      <c r="K29" s="13"/>
      <c r="L29" s="11" t="s">
        <v>31</v>
      </c>
      <c r="M29" s="11" t="s">
        <v>20</v>
      </c>
      <c r="N29" s="14">
        <v>4.0579999999999998</v>
      </c>
      <c r="O29" s="11" t="s">
        <v>21</v>
      </c>
      <c r="P29" s="14">
        <v>15</v>
      </c>
      <c r="Q29" s="11"/>
      <c r="R29"/>
      <c r="S29"/>
    </row>
    <row r="30" spans="1:19" x14ac:dyDescent="0.25">
      <c r="A30" s="11" t="s">
        <v>110</v>
      </c>
      <c r="B30" s="11" t="s">
        <v>111</v>
      </c>
      <c r="C30" s="12">
        <v>67404</v>
      </c>
      <c r="D30" s="11" t="s">
        <v>24</v>
      </c>
      <c r="E30" s="11" t="s">
        <v>29</v>
      </c>
      <c r="F30" s="11" t="s">
        <v>30</v>
      </c>
      <c r="G30" s="20">
        <v>43082</v>
      </c>
      <c r="H30" s="20">
        <v>43200</v>
      </c>
      <c r="I30" s="20">
        <v>44661</v>
      </c>
      <c r="J30" s="12">
        <v>48</v>
      </c>
      <c r="K30" s="13"/>
      <c r="L30" s="11" t="s">
        <v>31</v>
      </c>
      <c r="M30" s="11" t="s">
        <v>20</v>
      </c>
      <c r="N30" s="14">
        <v>4.0579999999999998</v>
      </c>
      <c r="O30" s="11" t="s">
        <v>22</v>
      </c>
      <c r="P30" s="14">
        <v>25</v>
      </c>
      <c r="Q30" s="11"/>
      <c r="R30"/>
      <c r="S30"/>
    </row>
    <row r="31" spans="1:19" x14ac:dyDescent="0.25">
      <c r="A31" s="11" t="s">
        <v>110</v>
      </c>
      <c r="B31" s="11" t="s">
        <v>111</v>
      </c>
      <c r="C31" s="12">
        <v>67959</v>
      </c>
      <c r="D31" s="11" t="s">
        <v>24</v>
      </c>
      <c r="E31" s="11" t="s">
        <v>35</v>
      </c>
      <c r="F31" s="11" t="s">
        <v>18</v>
      </c>
      <c r="G31" s="20">
        <v>43118.958333333336</v>
      </c>
      <c r="H31" s="20">
        <v>43285</v>
      </c>
      <c r="I31" s="20">
        <v>44745</v>
      </c>
      <c r="J31" s="12">
        <v>24</v>
      </c>
      <c r="K31" s="13">
        <v>2835</v>
      </c>
      <c r="L31" s="11" t="s">
        <v>31</v>
      </c>
      <c r="M31" s="11" t="s">
        <v>20</v>
      </c>
      <c r="N31" s="14">
        <v>3.96</v>
      </c>
      <c r="O31" s="11" t="s">
        <v>23</v>
      </c>
      <c r="P31" s="14">
        <v>8.5969999999999995</v>
      </c>
      <c r="Q31" s="11"/>
      <c r="R31"/>
      <c r="S31"/>
    </row>
    <row r="32" spans="1:19" x14ac:dyDescent="0.25">
      <c r="A32" s="11" t="s">
        <v>110</v>
      </c>
      <c r="B32" s="11" t="s">
        <v>111</v>
      </c>
      <c r="C32" s="12">
        <v>67959</v>
      </c>
      <c r="D32" s="11" t="s">
        <v>24</v>
      </c>
      <c r="E32" s="11" t="s">
        <v>35</v>
      </c>
      <c r="F32" s="11" t="s">
        <v>18</v>
      </c>
      <c r="G32" s="20">
        <v>43118.958333333336</v>
      </c>
      <c r="H32" s="20">
        <v>43285</v>
      </c>
      <c r="I32" s="20">
        <v>44745</v>
      </c>
      <c r="J32" s="12">
        <v>24</v>
      </c>
      <c r="K32" s="13"/>
      <c r="L32" s="11" t="s">
        <v>31</v>
      </c>
      <c r="M32" s="11" t="s">
        <v>20</v>
      </c>
      <c r="N32" s="14">
        <v>3.96</v>
      </c>
      <c r="O32" s="11" t="s">
        <v>22</v>
      </c>
      <c r="P32" s="14">
        <v>10</v>
      </c>
      <c r="Q32" s="11"/>
      <c r="R32"/>
      <c r="S32"/>
    </row>
    <row r="33" spans="1:19" x14ac:dyDescent="0.25">
      <c r="A33" s="11" t="s">
        <v>110</v>
      </c>
      <c r="B33" s="11" t="s">
        <v>111</v>
      </c>
      <c r="C33" s="12">
        <v>67959</v>
      </c>
      <c r="D33" s="11" t="s">
        <v>24</v>
      </c>
      <c r="E33" s="11" t="s">
        <v>35</v>
      </c>
      <c r="F33" s="11" t="s">
        <v>18</v>
      </c>
      <c r="G33" s="20">
        <v>43118.958333333336</v>
      </c>
      <c r="H33" s="20">
        <v>43285</v>
      </c>
      <c r="I33" s="20">
        <v>44745</v>
      </c>
      <c r="J33" s="12">
        <v>24</v>
      </c>
      <c r="K33" s="13"/>
      <c r="L33" s="11" t="s">
        <v>31</v>
      </c>
      <c r="M33" s="11" t="s">
        <v>20</v>
      </c>
      <c r="N33" s="14">
        <v>3.96</v>
      </c>
      <c r="O33" s="11" t="s">
        <v>21</v>
      </c>
      <c r="P33" s="14">
        <v>11.000769999999999</v>
      </c>
      <c r="Q33" s="11"/>
      <c r="R33"/>
      <c r="S33"/>
    </row>
    <row r="34" spans="1:19" x14ac:dyDescent="0.25">
      <c r="A34" s="11" t="s">
        <v>110</v>
      </c>
      <c r="B34" s="11" t="s">
        <v>111</v>
      </c>
      <c r="C34" s="12">
        <v>74397</v>
      </c>
      <c r="D34" s="11" t="s">
        <v>24</v>
      </c>
      <c r="E34" s="11" t="s">
        <v>36</v>
      </c>
      <c r="F34" s="11" t="s">
        <v>37</v>
      </c>
      <c r="G34" s="20">
        <v>43537</v>
      </c>
      <c r="H34" s="20">
        <v>43648</v>
      </c>
      <c r="I34" s="20">
        <v>44927</v>
      </c>
      <c r="J34" s="12">
        <v>36</v>
      </c>
      <c r="K34" s="13">
        <v>14453</v>
      </c>
      <c r="L34" s="11" t="s">
        <v>90</v>
      </c>
      <c r="M34" s="11" t="s">
        <v>28</v>
      </c>
      <c r="N34" s="14">
        <v>4.04</v>
      </c>
      <c r="O34" s="11" t="s">
        <v>20</v>
      </c>
      <c r="P34" s="14">
        <v>7</v>
      </c>
      <c r="Q34" s="11"/>
      <c r="R34"/>
      <c r="S34"/>
    </row>
    <row r="35" spans="1:19" x14ac:dyDescent="0.25">
      <c r="A35" s="11" t="s">
        <v>110</v>
      </c>
      <c r="B35" s="11" t="s">
        <v>111</v>
      </c>
      <c r="C35" s="12">
        <v>78730</v>
      </c>
      <c r="D35" s="11" t="s">
        <v>24</v>
      </c>
      <c r="E35" s="11" t="s">
        <v>54</v>
      </c>
      <c r="F35" s="11" t="s">
        <v>55</v>
      </c>
      <c r="G35" s="20">
        <v>43755</v>
      </c>
      <c r="H35" s="20">
        <v>44047</v>
      </c>
      <c r="I35" s="20">
        <v>45141</v>
      </c>
      <c r="J35" s="12">
        <v>36</v>
      </c>
      <c r="K35" s="13"/>
      <c r="L35" s="11" t="s">
        <v>56</v>
      </c>
      <c r="M35" s="11" t="s">
        <v>23</v>
      </c>
      <c r="N35" s="14">
        <v>8.5500000000000007</v>
      </c>
      <c r="O35" s="11" t="s">
        <v>28</v>
      </c>
      <c r="P35" s="14">
        <v>7.3</v>
      </c>
      <c r="Q35" s="11"/>
      <c r="R35"/>
      <c r="S35"/>
    </row>
    <row r="36" spans="1:19" x14ac:dyDescent="0.25">
      <c r="A36" s="11" t="s">
        <v>110</v>
      </c>
      <c r="B36" s="11" t="s">
        <v>111</v>
      </c>
      <c r="C36" s="12">
        <v>78730</v>
      </c>
      <c r="D36" s="11" t="s">
        <v>24</v>
      </c>
      <c r="E36" s="11" t="s">
        <v>54</v>
      </c>
      <c r="F36" s="11" t="s">
        <v>55</v>
      </c>
      <c r="G36" s="20">
        <v>43755</v>
      </c>
      <c r="H36" s="20">
        <v>44047</v>
      </c>
      <c r="I36" s="20">
        <v>45141</v>
      </c>
      <c r="J36" s="12">
        <v>36</v>
      </c>
      <c r="K36" s="13"/>
      <c r="L36" s="11" t="s">
        <v>56</v>
      </c>
      <c r="M36" s="11" t="s">
        <v>23</v>
      </c>
      <c r="N36" s="14">
        <v>8.5500000000000007</v>
      </c>
      <c r="O36" s="11" t="s">
        <v>46</v>
      </c>
      <c r="P36" s="14">
        <v>8</v>
      </c>
      <c r="Q36" s="11"/>
      <c r="R36"/>
      <c r="S36"/>
    </row>
    <row r="37" spans="1:19" x14ac:dyDescent="0.25">
      <c r="A37" s="11" t="s">
        <v>110</v>
      </c>
      <c r="B37" s="11" t="s">
        <v>111</v>
      </c>
      <c r="C37" s="12">
        <v>78730</v>
      </c>
      <c r="D37" s="11" t="s">
        <v>24</v>
      </c>
      <c r="E37" s="11" t="s">
        <v>54</v>
      </c>
      <c r="F37" s="11" t="s">
        <v>55</v>
      </c>
      <c r="G37" s="20">
        <v>43755</v>
      </c>
      <c r="H37" s="20">
        <v>44047</v>
      </c>
      <c r="I37" s="20">
        <v>45141</v>
      </c>
      <c r="J37" s="12">
        <v>36</v>
      </c>
      <c r="K37" s="13"/>
      <c r="L37" s="11" t="s">
        <v>56</v>
      </c>
      <c r="M37" s="11" t="s">
        <v>23</v>
      </c>
      <c r="N37" s="14">
        <v>8.5500000000000007</v>
      </c>
      <c r="O37" s="11" t="s">
        <v>21</v>
      </c>
      <c r="P37" s="14">
        <v>16</v>
      </c>
      <c r="Q37" s="11"/>
      <c r="R37"/>
      <c r="S37"/>
    </row>
    <row r="38" spans="1:19" x14ac:dyDescent="0.25">
      <c r="A38" s="11" t="s">
        <v>110</v>
      </c>
      <c r="B38" s="11" t="s">
        <v>111</v>
      </c>
      <c r="C38" s="12">
        <v>78730</v>
      </c>
      <c r="D38" s="11" t="s">
        <v>24</v>
      </c>
      <c r="E38" s="11" t="s">
        <v>54</v>
      </c>
      <c r="F38" s="11" t="s">
        <v>55</v>
      </c>
      <c r="G38" s="20">
        <v>43755</v>
      </c>
      <c r="H38" s="20">
        <v>44047</v>
      </c>
      <c r="I38" s="20">
        <v>45141</v>
      </c>
      <c r="J38" s="12">
        <v>36</v>
      </c>
      <c r="K38" s="13"/>
      <c r="L38" s="11" t="s">
        <v>56</v>
      </c>
      <c r="M38" s="11" t="s">
        <v>23</v>
      </c>
      <c r="N38" s="14">
        <v>8.5500000000000007</v>
      </c>
      <c r="O38" s="11" t="s">
        <v>22</v>
      </c>
      <c r="P38" s="14">
        <v>20</v>
      </c>
      <c r="Q38" s="11"/>
      <c r="R38"/>
      <c r="S38"/>
    </row>
    <row r="39" spans="1:19" x14ac:dyDescent="0.25">
      <c r="A39" s="11" t="s">
        <v>110</v>
      </c>
      <c r="B39" s="11" t="s">
        <v>111</v>
      </c>
      <c r="C39" s="12">
        <v>78730</v>
      </c>
      <c r="D39" s="11" t="s">
        <v>24</v>
      </c>
      <c r="E39" s="11" t="s">
        <v>54</v>
      </c>
      <c r="F39" s="11" t="s">
        <v>55</v>
      </c>
      <c r="G39" s="20">
        <v>43755</v>
      </c>
      <c r="H39" s="20">
        <v>44047</v>
      </c>
      <c r="I39" s="20">
        <v>45141</v>
      </c>
      <c r="J39" s="12">
        <v>36</v>
      </c>
      <c r="K39" s="13">
        <v>730</v>
      </c>
      <c r="L39" s="11" t="s">
        <v>56</v>
      </c>
      <c r="M39" s="11" t="s">
        <v>23</v>
      </c>
      <c r="N39" s="14">
        <v>8.5500000000000007</v>
      </c>
      <c r="O39" s="11" t="s">
        <v>20</v>
      </c>
      <c r="P39" s="14">
        <v>35</v>
      </c>
      <c r="Q39" s="11"/>
      <c r="R39"/>
      <c r="S39"/>
    </row>
    <row r="40" spans="1:19" x14ac:dyDescent="0.25">
      <c r="A40" s="11" t="s">
        <v>110</v>
      </c>
      <c r="B40" s="11" t="s">
        <v>111</v>
      </c>
      <c r="C40" s="12">
        <v>81197</v>
      </c>
      <c r="D40" s="11" t="s">
        <v>42</v>
      </c>
      <c r="E40" s="11" t="s">
        <v>43</v>
      </c>
      <c r="F40" s="11" t="s">
        <v>44</v>
      </c>
      <c r="G40" s="20">
        <v>43865</v>
      </c>
      <c r="H40" s="20">
        <v>43910</v>
      </c>
      <c r="I40" s="20">
        <v>45096</v>
      </c>
      <c r="J40" s="12">
        <v>36</v>
      </c>
      <c r="K40" s="13"/>
      <c r="L40" s="11" t="s">
        <v>91</v>
      </c>
      <c r="M40" s="11" t="s">
        <v>20</v>
      </c>
      <c r="N40" s="14">
        <v>6</v>
      </c>
      <c r="O40" s="11" t="s">
        <v>46</v>
      </c>
      <c r="P40" s="14">
        <v>7.9993299999999996</v>
      </c>
      <c r="Q40" s="11"/>
      <c r="R40"/>
      <c r="S40"/>
    </row>
    <row r="41" spans="1:19" x14ac:dyDescent="0.25">
      <c r="A41" s="11" t="s">
        <v>110</v>
      </c>
      <c r="B41" s="11" t="s">
        <v>111</v>
      </c>
      <c r="C41" s="12">
        <v>81197</v>
      </c>
      <c r="D41" s="11" t="s">
        <v>42</v>
      </c>
      <c r="E41" s="11" t="s">
        <v>43</v>
      </c>
      <c r="F41" s="11" t="s">
        <v>44</v>
      </c>
      <c r="G41" s="20">
        <v>43865</v>
      </c>
      <c r="H41" s="20">
        <v>43910</v>
      </c>
      <c r="I41" s="20">
        <v>45096</v>
      </c>
      <c r="J41" s="12">
        <v>36</v>
      </c>
      <c r="K41" s="13">
        <v>2500</v>
      </c>
      <c r="L41" s="11" t="s">
        <v>91</v>
      </c>
      <c r="M41" s="11" t="s">
        <v>20</v>
      </c>
      <c r="N41" s="14">
        <v>6</v>
      </c>
      <c r="O41" s="11" t="s">
        <v>23</v>
      </c>
      <c r="P41" s="14">
        <v>10.5</v>
      </c>
      <c r="Q41" s="11"/>
      <c r="R41"/>
      <c r="S41"/>
    </row>
    <row r="42" spans="1:19" x14ac:dyDescent="0.25">
      <c r="A42" s="11" t="s">
        <v>110</v>
      </c>
      <c r="B42" s="11" t="s">
        <v>111</v>
      </c>
      <c r="C42" s="12">
        <v>81197</v>
      </c>
      <c r="D42" s="11" t="s">
        <v>42</v>
      </c>
      <c r="E42" s="11" t="s">
        <v>43</v>
      </c>
      <c r="F42" s="11" t="s">
        <v>44</v>
      </c>
      <c r="G42" s="20">
        <v>43865</v>
      </c>
      <c r="H42" s="20">
        <v>43910</v>
      </c>
      <c r="I42" s="20">
        <v>45096</v>
      </c>
      <c r="J42" s="12">
        <v>36</v>
      </c>
      <c r="K42" s="13"/>
      <c r="L42" s="11" t="s">
        <v>91</v>
      </c>
      <c r="M42" s="11" t="s">
        <v>20</v>
      </c>
      <c r="N42" s="14">
        <v>6</v>
      </c>
      <c r="O42" s="11" t="s">
        <v>21</v>
      </c>
      <c r="P42" s="14">
        <v>13.9</v>
      </c>
      <c r="Q42" s="11"/>
      <c r="R42"/>
      <c r="S42"/>
    </row>
    <row r="43" spans="1:19" x14ac:dyDescent="0.25">
      <c r="A43" s="11" t="s">
        <v>110</v>
      </c>
      <c r="B43" s="11" t="s">
        <v>111</v>
      </c>
      <c r="C43" s="12">
        <v>81197</v>
      </c>
      <c r="D43" s="11" t="s">
        <v>42</v>
      </c>
      <c r="E43" s="11" t="s">
        <v>43</v>
      </c>
      <c r="F43" s="11" t="s">
        <v>44</v>
      </c>
      <c r="G43" s="20">
        <v>43865</v>
      </c>
      <c r="H43" s="20">
        <v>43910</v>
      </c>
      <c r="I43" s="20">
        <v>45096</v>
      </c>
      <c r="J43" s="12">
        <v>36</v>
      </c>
      <c r="K43" s="13"/>
      <c r="L43" s="11" t="s">
        <v>91</v>
      </c>
      <c r="M43" s="11" t="s">
        <v>20</v>
      </c>
      <c r="N43" s="14">
        <v>6</v>
      </c>
      <c r="O43" s="11" t="s">
        <v>22</v>
      </c>
      <c r="P43" s="14">
        <v>13.9</v>
      </c>
      <c r="Q43" s="11"/>
      <c r="R43"/>
      <c r="S43"/>
    </row>
    <row r="44" spans="1:19" x14ac:dyDescent="0.25">
      <c r="A44" s="11" t="s">
        <v>110</v>
      </c>
      <c r="B44" s="11" t="s">
        <v>111</v>
      </c>
      <c r="C44" s="12">
        <v>81522</v>
      </c>
      <c r="D44" s="11" t="s">
        <v>50</v>
      </c>
      <c r="E44" s="11" t="s">
        <v>51</v>
      </c>
      <c r="F44" s="11" t="s">
        <v>52</v>
      </c>
      <c r="G44" s="20">
        <v>43908</v>
      </c>
      <c r="H44" s="20">
        <v>43978</v>
      </c>
      <c r="I44" s="20">
        <v>45438</v>
      </c>
      <c r="J44" s="12">
        <v>36</v>
      </c>
      <c r="K44" s="13"/>
      <c r="L44" s="11" t="s">
        <v>59</v>
      </c>
      <c r="M44" s="11" t="s">
        <v>20</v>
      </c>
      <c r="N44" s="14">
        <v>5</v>
      </c>
      <c r="O44" s="11" t="s">
        <v>46</v>
      </c>
      <c r="P44" s="14">
        <v>8</v>
      </c>
      <c r="Q44" s="11"/>
      <c r="R44"/>
      <c r="S44"/>
    </row>
    <row r="45" spans="1:19" x14ac:dyDescent="0.25">
      <c r="A45" s="11" t="s">
        <v>110</v>
      </c>
      <c r="B45" s="11" t="s">
        <v>111</v>
      </c>
      <c r="C45" s="12">
        <v>81522</v>
      </c>
      <c r="D45" s="11" t="s">
        <v>50</v>
      </c>
      <c r="E45" s="11" t="s">
        <v>51</v>
      </c>
      <c r="F45" s="11" t="s">
        <v>52</v>
      </c>
      <c r="G45" s="20">
        <v>43908</v>
      </c>
      <c r="H45" s="20">
        <v>43978</v>
      </c>
      <c r="I45" s="20">
        <v>45438</v>
      </c>
      <c r="J45" s="12">
        <v>36</v>
      </c>
      <c r="K45" s="13"/>
      <c r="L45" s="11" t="s">
        <v>59</v>
      </c>
      <c r="M45" s="11" t="s">
        <v>20</v>
      </c>
      <c r="N45" s="14">
        <v>5</v>
      </c>
      <c r="O45" s="11" t="s">
        <v>22</v>
      </c>
      <c r="P45" s="14">
        <v>15</v>
      </c>
      <c r="Q45" s="11"/>
      <c r="R45"/>
      <c r="S45"/>
    </row>
    <row r="46" spans="1:19" x14ac:dyDescent="0.25">
      <c r="A46" s="11" t="s">
        <v>110</v>
      </c>
      <c r="B46" s="11" t="s">
        <v>111</v>
      </c>
      <c r="C46" s="12">
        <v>81522</v>
      </c>
      <c r="D46" s="11" t="s">
        <v>50</v>
      </c>
      <c r="E46" s="11" t="s">
        <v>51</v>
      </c>
      <c r="F46" s="11" t="s">
        <v>52</v>
      </c>
      <c r="G46" s="20">
        <v>43908</v>
      </c>
      <c r="H46" s="20">
        <v>43978</v>
      </c>
      <c r="I46" s="20">
        <v>45438</v>
      </c>
      <c r="J46" s="12">
        <v>36</v>
      </c>
      <c r="K46" s="13">
        <v>2556</v>
      </c>
      <c r="L46" s="11" t="s">
        <v>59</v>
      </c>
      <c r="M46" s="11" t="s">
        <v>20</v>
      </c>
      <c r="N46" s="14">
        <v>5</v>
      </c>
      <c r="O46" s="11" t="s">
        <v>23</v>
      </c>
      <c r="P46" s="14">
        <v>16</v>
      </c>
      <c r="Q46" s="11"/>
      <c r="R46"/>
      <c r="S46"/>
    </row>
    <row r="47" spans="1:19" x14ac:dyDescent="0.25">
      <c r="A47" s="11" t="s">
        <v>110</v>
      </c>
      <c r="B47" s="11" t="s">
        <v>111</v>
      </c>
      <c r="C47" s="12">
        <v>82514</v>
      </c>
      <c r="D47" s="11" t="s">
        <v>42</v>
      </c>
      <c r="E47" s="11" t="s">
        <v>47</v>
      </c>
      <c r="F47" s="11" t="s">
        <v>48</v>
      </c>
      <c r="G47" s="20">
        <v>43931</v>
      </c>
      <c r="H47" s="20">
        <v>43950</v>
      </c>
      <c r="I47" s="20">
        <v>44834</v>
      </c>
      <c r="J47" s="12">
        <v>24</v>
      </c>
      <c r="K47" s="13"/>
      <c r="L47" s="11" t="s">
        <v>49</v>
      </c>
      <c r="M47" s="11" t="s">
        <v>20</v>
      </c>
      <c r="N47" s="14">
        <v>4.0582500000000001</v>
      </c>
      <c r="O47" s="11" t="s">
        <v>22</v>
      </c>
      <c r="P47" s="14">
        <v>4.0582500000000001</v>
      </c>
      <c r="Q47" s="11"/>
      <c r="R47"/>
      <c r="S47"/>
    </row>
    <row r="48" spans="1:19" x14ac:dyDescent="0.25">
      <c r="A48" s="11" t="s">
        <v>110</v>
      </c>
      <c r="B48" s="11" t="s">
        <v>111</v>
      </c>
      <c r="C48" s="12">
        <v>82514</v>
      </c>
      <c r="D48" s="11" t="s">
        <v>42</v>
      </c>
      <c r="E48" s="11" t="s">
        <v>47</v>
      </c>
      <c r="F48" s="11" t="s">
        <v>48</v>
      </c>
      <c r="G48" s="20">
        <v>43931</v>
      </c>
      <c r="H48" s="20">
        <v>43950</v>
      </c>
      <c r="I48" s="20">
        <v>44834</v>
      </c>
      <c r="J48" s="12">
        <v>24</v>
      </c>
      <c r="K48" s="13">
        <v>2080</v>
      </c>
      <c r="L48" s="11" t="s">
        <v>49</v>
      </c>
      <c r="M48" s="11" t="s">
        <v>20</v>
      </c>
      <c r="N48" s="14">
        <v>4.0582500000000001</v>
      </c>
      <c r="O48" s="11" t="s">
        <v>46</v>
      </c>
      <c r="P48" s="14">
        <v>8</v>
      </c>
      <c r="Q48" s="11"/>
      <c r="R48"/>
      <c r="S48"/>
    </row>
    <row r="49" spans="1:19" x14ac:dyDescent="0.25">
      <c r="A49" s="11" t="s">
        <v>110</v>
      </c>
      <c r="B49" s="11" t="s">
        <v>111</v>
      </c>
      <c r="C49" s="12">
        <v>83913</v>
      </c>
      <c r="D49" s="11" t="s">
        <v>24</v>
      </c>
      <c r="E49" s="11" t="s">
        <v>92</v>
      </c>
      <c r="F49" s="11" t="s">
        <v>93</v>
      </c>
      <c r="G49" s="20">
        <v>44028</v>
      </c>
      <c r="H49" s="20">
        <v>44307</v>
      </c>
      <c r="I49" s="20">
        <v>45219</v>
      </c>
      <c r="J49" s="12">
        <v>24</v>
      </c>
      <c r="K49" s="13"/>
      <c r="L49" s="11" t="s">
        <v>31</v>
      </c>
      <c r="M49" s="11" t="s">
        <v>20</v>
      </c>
      <c r="N49" s="14">
        <v>4.5</v>
      </c>
      <c r="O49" s="11" t="s">
        <v>22</v>
      </c>
      <c r="P49" s="14">
        <v>7.5</v>
      </c>
      <c r="Q49" s="11" t="s">
        <v>145</v>
      </c>
      <c r="R49"/>
      <c r="S49"/>
    </row>
    <row r="50" spans="1:19" x14ac:dyDescent="0.25">
      <c r="A50" s="11" t="s">
        <v>110</v>
      </c>
      <c r="B50" s="11" t="s">
        <v>111</v>
      </c>
      <c r="C50" s="12">
        <v>83913</v>
      </c>
      <c r="D50" s="11" t="s">
        <v>24</v>
      </c>
      <c r="E50" s="11" t="s">
        <v>92</v>
      </c>
      <c r="F50" s="11" t="s">
        <v>93</v>
      </c>
      <c r="G50" s="20">
        <v>44028</v>
      </c>
      <c r="H50" s="20">
        <v>44307</v>
      </c>
      <c r="I50" s="20">
        <v>45219</v>
      </c>
      <c r="J50" s="12">
        <v>24</v>
      </c>
      <c r="K50" s="13">
        <v>620</v>
      </c>
      <c r="L50" s="11" t="s">
        <v>31</v>
      </c>
      <c r="M50" s="11" t="s">
        <v>20</v>
      </c>
      <c r="N50" s="14">
        <v>4.5</v>
      </c>
      <c r="O50" s="11" t="s">
        <v>23</v>
      </c>
      <c r="P50" s="14">
        <v>11.2</v>
      </c>
      <c r="Q50" s="11" t="s">
        <v>145</v>
      </c>
      <c r="R50"/>
      <c r="S50"/>
    </row>
    <row r="51" spans="1:19" x14ac:dyDescent="0.25">
      <c r="A51" s="11" t="s">
        <v>110</v>
      </c>
      <c r="B51" s="11" t="s">
        <v>111</v>
      </c>
      <c r="C51" s="12">
        <v>83913</v>
      </c>
      <c r="D51" s="11" t="s">
        <v>24</v>
      </c>
      <c r="E51" s="11" t="s">
        <v>92</v>
      </c>
      <c r="F51" s="11" t="s">
        <v>93</v>
      </c>
      <c r="G51" s="20">
        <v>44028</v>
      </c>
      <c r="H51" s="20">
        <v>44307</v>
      </c>
      <c r="I51" s="20">
        <v>45219</v>
      </c>
      <c r="J51" s="12">
        <v>24</v>
      </c>
      <c r="K51" s="13"/>
      <c r="L51" s="11" t="s">
        <v>31</v>
      </c>
      <c r="M51" s="11" t="s">
        <v>20</v>
      </c>
      <c r="N51" s="14">
        <v>4.5</v>
      </c>
      <c r="O51" s="11" t="s">
        <v>21</v>
      </c>
      <c r="P51" s="14">
        <v>20.2</v>
      </c>
      <c r="Q51" s="11" t="s">
        <v>145</v>
      </c>
      <c r="R51"/>
      <c r="S51"/>
    </row>
    <row r="52" spans="1:19" x14ac:dyDescent="0.25">
      <c r="A52" s="11" t="s">
        <v>110</v>
      </c>
      <c r="B52" s="11" t="s">
        <v>111</v>
      </c>
      <c r="C52" s="12">
        <v>85420</v>
      </c>
      <c r="D52" s="11" t="s">
        <v>24</v>
      </c>
      <c r="E52" s="11" t="s">
        <v>57</v>
      </c>
      <c r="F52" s="11" t="s">
        <v>58</v>
      </c>
      <c r="G52" s="20">
        <v>44036</v>
      </c>
      <c r="H52" s="20">
        <v>44147</v>
      </c>
      <c r="I52" s="20">
        <v>45423</v>
      </c>
      <c r="J52" s="12">
        <v>36</v>
      </c>
      <c r="K52" s="13">
        <v>1780</v>
      </c>
      <c r="L52" s="11" t="s">
        <v>59</v>
      </c>
      <c r="M52" s="11" t="s">
        <v>20</v>
      </c>
      <c r="N52" s="14">
        <v>4.0582500000000001</v>
      </c>
      <c r="O52" s="11" t="s">
        <v>23</v>
      </c>
      <c r="P52" s="14" t="s">
        <v>0</v>
      </c>
      <c r="Q52" s="8" t="s">
        <v>126</v>
      </c>
      <c r="R52"/>
      <c r="S52"/>
    </row>
    <row r="53" spans="1:19" x14ac:dyDescent="0.25">
      <c r="A53" s="11" t="s">
        <v>110</v>
      </c>
      <c r="B53" s="11" t="s">
        <v>111</v>
      </c>
      <c r="C53" s="12">
        <v>85420</v>
      </c>
      <c r="D53" s="11" t="s">
        <v>24</v>
      </c>
      <c r="E53" s="11" t="s">
        <v>57</v>
      </c>
      <c r="F53" s="11" t="s">
        <v>58</v>
      </c>
      <c r="G53" s="20">
        <v>44036</v>
      </c>
      <c r="H53" s="20">
        <v>44147</v>
      </c>
      <c r="I53" s="20">
        <v>45423</v>
      </c>
      <c r="J53" s="12">
        <v>36</v>
      </c>
      <c r="K53" s="13"/>
      <c r="L53" s="11" t="s">
        <v>59</v>
      </c>
      <c r="M53" s="11" t="s">
        <v>20</v>
      </c>
      <c r="N53" s="14">
        <v>4.0582500000000001</v>
      </c>
      <c r="O53" s="11" t="s">
        <v>46</v>
      </c>
      <c r="P53" s="14" t="s">
        <v>0</v>
      </c>
      <c r="Q53" s="8" t="s">
        <v>126</v>
      </c>
      <c r="R53"/>
      <c r="S53"/>
    </row>
    <row r="54" spans="1:19" x14ac:dyDescent="0.25">
      <c r="A54" s="11" t="s">
        <v>110</v>
      </c>
      <c r="B54" s="11" t="s">
        <v>111</v>
      </c>
      <c r="C54" s="12">
        <v>85420</v>
      </c>
      <c r="D54" s="11" t="s">
        <v>24</v>
      </c>
      <c r="E54" s="11" t="s">
        <v>57</v>
      </c>
      <c r="F54" s="11" t="s">
        <v>58</v>
      </c>
      <c r="G54" s="20">
        <v>44036</v>
      </c>
      <c r="H54" s="20">
        <v>44147</v>
      </c>
      <c r="I54" s="20">
        <v>45423</v>
      </c>
      <c r="J54" s="12">
        <v>36</v>
      </c>
      <c r="K54" s="13"/>
      <c r="L54" s="11" t="s">
        <v>59</v>
      </c>
      <c r="M54" s="11" t="s">
        <v>20</v>
      </c>
      <c r="N54" s="14">
        <v>4.0582500000000001</v>
      </c>
      <c r="O54" s="11" t="s">
        <v>22</v>
      </c>
      <c r="P54" s="14" t="s">
        <v>0</v>
      </c>
      <c r="Q54" s="8" t="s">
        <v>126</v>
      </c>
      <c r="R54"/>
      <c r="S54"/>
    </row>
    <row r="55" spans="1:19" x14ac:dyDescent="0.25">
      <c r="A55" s="11" t="s">
        <v>110</v>
      </c>
      <c r="B55" s="11" t="s">
        <v>111</v>
      </c>
      <c r="C55" s="12">
        <v>86307</v>
      </c>
      <c r="D55" s="11" t="s">
        <v>24</v>
      </c>
      <c r="E55" s="11" t="s">
        <v>39</v>
      </c>
      <c r="F55" s="11" t="s">
        <v>40</v>
      </c>
      <c r="G55" s="20">
        <v>44088</v>
      </c>
      <c r="H55" s="20">
        <v>44160</v>
      </c>
      <c r="I55" s="20">
        <v>45713</v>
      </c>
      <c r="J55" s="12">
        <v>51</v>
      </c>
      <c r="K55" s="13">
        <v>3080</v>
      </c>
      <c r="L55" s="11" t="s">
        <v>60</v>
      </c>
      <c r="M55" s="11" t="s">
        <v>61</v>
      </c>
      <c r="N55" s="14">
        <v>4.0339999999999998</v>
      </c>
      <c r="O55" s="11" t="s">
        <v>20</v>
      </c>
      <c r="P55" s="14">
        <v>5.2354000000000003</v>
      </c>
      <c r="Q55" s="11"/>
      <c r="R55"/>
      <c r="S55"/>
    </row>
    <row r="56" spans="1:19" x14ac:dyDescent="0.25">
      <c r="A56" s="11" t="s">
        <v>110</v>
      </c>
      <c r="B56" s="11" t="s">
        <v>111</v>
      </c>
      <c r="C56" s="12">
        <v>91121</v>
      </c>
      <c r="D56" s="11" t="s">
        <v>24</v>
      </c>
      <c r="E56" s="11" t="s">
        <v>62</v>
      </c>
      <c r="F56" s="11" t="s">
        <v>63</v>
      </c>
      <c r="G56" s="20">
        <v>44278</v>
      </c>
      <c r="H56" s="20">
        <v>44336</v>
      </c>
      <c r="I56" s="20">
        <v>45796</v>
      </c>
      <c r="J56" s="12">
        <v>48</v>
      </c>
      <c r="K56" s="13">
        <v>2975</v>
      </c>
      <c r="L56" s="11" t="s">
        <v>64</v>
      </c>
      <c r="M56" s="11" t="s">
        <v>20</v>
      </c>
      <c r="N56" s="14">
        <v>4.0378100000000003</v>
      </c>
      <c r="O56" s="11" t="s">
        <v>61</v>
      </c>
      <c r="P56" s="14">
        <v>4.0376200000000004</v>
      </c>
      <c r="Q56" s="11"/>
      <c r="R56"/>
      <c r="S56"/>
    </row>
    <row r="57" spans="1:19" x14ac:dyDescent="0.25">
      <c r="A57" s="11" t="s">
        <v>110</v>
      </c>
      <c r="B57" s="11" t="s">
        <v>111</v>
      </c>
      <c r="C57" s="12">
        <v>92547</v>
      </c>
      <c r="D57" s="11" t="s">
        <v>24</v>
      </c>
      <c r="E57" s="11" t="s">
        <v>65</v>
      </c>
      <c r="F57" s="11" t="s">
        <v>66</v>
      </c>
      <c r="G57" s="20">
        <v>44330</v>
      </c>
      <c r="H57" s="20">
        <v>44382</v>
      </c>
      <c r="I57" s="20">
        <v>45843</v>
      </c>
      <c r="J57" s="12">
        <v>48</v>
      </c>
      <c r="K57" s="13">
        <v>2132</v>
      </c>
      <c r="L57" s="11" t="s">
        <v>67</v>
      </c>
      <c r="M57" s="11" t="s">
        <v>61</v>
      </c>
      <c r="N57" s="14">
        <v>4.01</v>
      </c>
      <c r="O57" s="11" t="s">
        <v>0</v>
      </c>
      <c r="P57" s="14" t="s">
        <v>0</v>
      </c>
      <c r="Q57" s="11"/>
      <c r="R57"/>
      <c r="S57"/>
    </row>
    <row r="58" spans="1:19" x14ac:dyDescent="0.25">
      <c r="A58" s="11" t="s">
        <v>110</v>
      </c>
      <c r="B58" s="11" t="s">
        <v>111</v>
      </c>
      <c r="C58" s="12">
        <v>92526</v>
      </c>
      <c r="D58" s="11" t="s">
        <v>24</v>
      </c>
      <c r="E58" s="11" t="s">
        <v>68</v>
      </c>
      <c r="F58" s="11" t="s">
        <v>69</v>
      </c>
      <c r="G58" s="20">
        <v>44337</v>
      </c>
      <c r="H58" s="20">
        <v>44392</v>
      </c>
      <c r="I58" s="20">
        <v>45487</v>
      </c>
      <c r="J58" s="12">
        <v>36</v>
      </c>
      <c r="K58" s="13">
        <v>1533</v>
      </c>
      <c r="L58" s="11" t="s">
        <v>70</v>
      </c>
      <c r="M58" s="11" t="s">
        <v>61</v>
      </c>
      <c r="N58" s="14">
        <v>4.07</v>
      </c>
      <c r="O58" s="11" t="s">
        <v>20</v>
      </c>
      <c r="P58" s="14">
        <v>7.8</v>
      </c>
      <c r="Q58" s="11"/>
      <c r="R58"/>
      <c r="S58"/>
    </row>
    <row r="59" spans="1:19" x14ac:dyDescent="0.25">
      <c r="A59" s="11" t="s">
        <v>110</v>
      </c>
      <c r="B59" s="11" t="s">
        <v>111</v>
      </c>
      <c r="C59" s="12">
        <v>92526</v>
      </c>
      <c r="D59" s="11" t="s">
        <v>24</v>
      </c>
      <c r="E59" s="11" t="s">
        <v>68</v>
      </c>
      <c r="F59" s="11" t="s">
        <v>69</v>
      </c>
      <c r="G59" s="20">
        <v>44337</v>
      </c>
      <c r="H59" s="20">
        <v>44392</v>
      </c>
      <c r="I59" s="20">
        <v>45487</v>
      </c>
      <c r="J59" s="12">
        <v>36</v>
      </c>
      <c r="K59" s="13"/>
      <c r="L59" s="11" t="s">
        <v>70</v>
      </c>
      <c r="M59" s="11" t="s">
        <v>61</v>
      </c>
      <c r="N59" s="14">
        <v>4.07</v>
      </c>
      <c r="O59" s="11" t="s">
        <v>23</v>
      </c>
      <c r="P59" s="14">
        <v>8.4499999999999993</v>
      </c>
      <c r="Q59" s="11"/>
      <c r="R59"/>
      <c r="S59"/>
    </row>
    <row r="60" spans="1:19" x14ac:dyDescent="0.25">
      <c r="A60" s="11" t="s">
        <v>110</v>
      </c>
      <c r="B60" s="11" t="s">
        <v>111</v>
      </c>
      <c r="C60" s="12">
        <v>94254</v>
      </c>
      <c r="D60" s="11" t="s">
        <v>24</v>
      </c>
      <c r="E60" s="11" t="s">
        <v>71</v>
      </c>
      <c r="F60" s="11" t="s">
        <v>72</v>
      </c>
      <c r="G60" s="20">
        <v>44392</v>
      </c>
      <c r="H60" s="20">
        <v>44462</v>
      </c>
      <c r="I60" s="20">
        <v>45191</v>
      </c>
      <c r="J60" s="12">
        <v>24</v>
      </c>
      <c r="K60" s="13"/>
      <c r="L60" s="11" t="s">
        <v>73</v>
      </c>
      <c r="M60" s="11" t="s">
        <v>61</v>
      </c>
      <c r="N60" s="14">
        <v>5.21</v>
      </c>
      <c r="O60" s="11" t="s">
        <v>46</v>
      </c>
      <c r="P60" s="14">
        <v>8</v>
      </c>
      <c r="Q60" s="11"/>
      <c r="R60"/>
      <c r="S60"/>
    </row>
    <row r="61" spans="1:19" x14ac:dyDescent="0.25">
      <c r="A61" s="11" t="s">
        <v>110</v>
      </c>
      <c r="B61" s="11" t="s">
        <v>111</v>
      </c>
      <c r="C61" s="12">
        <v>94254</v>
      </c>
      <c r="D61" s="11" t="s">
        <v>24</v>
      </c>
      <c r="E61" s="11" t="s">
        <v>71</v>
      </c>
      <c r="F61" s="11" t="s">
        <v>72</v>
      </c>
      <c r="G61" s="20">
        <v>44392</v>
      </c>
      <c r="H61" s="20">
        <v>44462</v>
      </c>
      <c r="I61" s="20">
        <v>45191</v>
      </c>
      <c r="J61" s="12">
        <v>24</v>
      </c>
      <c r="K61" s="13"/>
      <c r="L61" s="11" t="s">
        <v>73</v>
      </c>
      <c r="M61" s="11" t="s">
        <v>61</v>
      </c>
      <c r="N61" s="14">
        <v>5.21</v>
      </c>
      <c r="O61" s="11" t="s">
        <v>23</v>
      </c>
      <c r="P61" s="14">
        <v>8.68</v>
      </c>
      <c r="Q61" s="11"/>
      <c r="R61"/>
      <c r="S61"/>
    </row>
    <row r="62" spans="1:19" x14ac:dyDescent="0.25">
      <c r="A62" s="11" t="s">
        <v>110</v>
      </c>
      <c r="B62" s="11" t="s">
        <v>111</v>
      </c>
      <c r="C62" s="12">
        <v>94254</v>
      </c>
      <c r="D62" s="11" t="s">
        <v>24</v>
      </c>
      <c r="E62" s="11" t="s">
        <v>71</v>
      </c>
      <c r="F62" s="11" t="s">
        <v>72</v>
      </c>
      <c r="G62" s="20">
        <v>44392</v>
      </c>
      <c r="H62" s="20">
        <v>44462</v>
      </c>
      <c r="I62" s="20">
        <v>45191</v>
      </c>
      <c r="J62" s="12">
        <v>24</v>
      </c>
      <c r="K62" s="13">
        <v>510</v>
      </c>
      <c r="L62" s="11" t="s">
        <v>73</v>
      </c>
      <c r="M62" s="11" t="s">
        <v>61</v>
      </c>
      <c r="N62" s="14">
        <v>5.21</v>
      </c>
      <c r="O62" s="11" t="s">
        <v>20</v>
      </c>
      <c r="P62" s="14">
        <v>8.6989999999999998</v>
      </c>
      <c r="Q62" s="11"/>
      <c r="R62"/>
      <c r="S62"/>
    </row>
    <row r="63" spans="1:19" x14ac:dyDescent="0.25">
      <c r="A63" s="11" t="s">
        <v>110</v>
      </c>
      <c r="B63" s="11" t="s">
        <v>111</v>
      </c>
      <c r="C63" s="12">
        <v>97676</v>
      </c>
      <c r="D63" s="11" t="s">
        <v>16</v>
      </c>
      <c r="E63" s="11" t="s">
        <v>76</v>
      </c>
      <c r="F63" s="11" t="s">
        <v>18</v>
      </c>
      <c r="G63" s="20">
        <v>44537</v>
      </c>
      <c r="H63" s="20">
        <v>44553</v>
      </c>
      <c r="I63" s="20">
        <v>45099</v>
      </c>
      <c r="J63" s="12">
        <v>12</v>
      </c>
      <c r="K63" s="13"/>
      <c r="L63" s="11" t="s">
        <v>77</v>
      </c>
      <c r="M63" s="11" t="s">
        <v>20</v>
      </c>
      <c r="N63" s="14">
        <v>4.5199800000000003</v>
      </c>
      <c r="O63" s="11" t="s">
        <v>61</v>
      </c>
      <c r="P63" s="14">
        <v>6.25</v>
      </c>
      <c r="Q63" s="11"/>
      <c r="R63"/>
      <c r="S63"/>
    </row>
    <row r="64" spans="1:19" x14ac:dyDescent="0.25">
      <c r="A64" s="11" t="s">
        <v>110</v>
      </c>
      <c r="B64" s="11" t="s">
        <v>111</v>
      </c>
      <c r="C64" s="12">
        <v>97676</v>
      </c>
      <c r="D64" s="11" t="s">
        <v>16</v>
      </c>
      <c r="E64" s="11" t="s">
        <v>76</v>
      </c>
      <c r="F64" s="11" t="s">
        <v>18</v>
      </c>
      <c r="G64" s="20">
        <v>44537</v>
      </c>
      <c r="H64" s="20">
        <v>44553</v>
      </c>
      <c r="I64" s="20">
        <v>45099</v>
      </c>
      <c r="J64" s="12">
        <v>12</v>
      </c>
      <c r="K64" s="13">
        <v>600</v>
      </c>
      <c r="L64" s="11" t="s">
        <v>77</v>
      </c>
      <c r="M64" s="11" t="s">
        <v>20</v>
      </c>
      <c r="N64" s="14">
        <v>4.5199800000000003</v>
      </c>
      <c r="O64" s="11" t="s">
        <v>46</v>
      </c>
      <c r="P64" s="14">
        <v>8</v>
      </c>
      <c r="Q64" s="11"/>
      <c r="R64"/>
      <c r="S64"/>
    </row>
    <row r="65" spans="1:19" x14ac:dyDescent="0.25">
      <c r="A65" s="11" t="s">
        <v>110</v>
      </c>
      <c r="B65" s="11" t="s">
        <v>111</v>
      </c>
      <c r="C65" s="12">
        <v>98501</v>
      </c>
      <c r="D65" s="11" t="s">
        <v>24</v>
      </c>
      <c r="E65" s="11" t="s">
        <v>35</v>
      </c>
      <c r="F65" s="11" t="s">
        <v>18</v>
      </c>
      <c r="G65" s="20">
        <v>44578</v>
      </c>
      <c r="H65" s="20">
        <v>44578</v>
      </c>
      <c r="I65" s="20">
        <v>46053</v>
      </c>
      <c r="J65" s="12">
        <v>24</v>
      </c>
      <c r="K65" s="13">
        <v>3853</v>
      </c>
      <c r="L65" s="11" t="s">
        <v>64</v>
      </c>
      <c r="M65" s="11" t="s">
        <v>20</v>
      </c>
      <c r="N65" s="14">
        <v>3.95099</v>
      </c>
      <c r="O65" s="11" t="s">
        <v>61</v>
      </c>
      <c r="P65" s="14">
        <v>3.96</v>
      </c>
      <c r="Q65" s="11"/>
      <c r="R65"/>
      <c r="S65"/>
    </row>
    <row r="66" spans="1:19" x14ac:dyDescent="0.25">
      <c r="C66" s="15"/>
      <c r="G66" s="15"/>
      <c r="H66" s="15"/>
      <c r="I66" s="15"/>
      <c r="J66" s="15"/>
      <c r="N66" s="15"/>
      <c r="P66" s="15"/>
    </row>
    <row r="67" spans="1:19" x14ac:dyDescent="0.25">
      <c r="C67" s="15"/>
      <c r="G67" s="15"/>
      <c r="H67" s="15"/>
      <c r="I67" s="15"/>
      <c r="J67" s="15"/>
      <c r="N67" s="15"/>
      <c r="P67" s="15"/>
    </row>
    <row r="75" spans="1:19" x14ac:dyDescent="0.25">
      <c r="A75" s="55" t="s">
        <v>148</v>
      </c>
    </row>
    <row r="77" spans="1:19" ht="30" x14ac:dyDescent="0.25">
      <c r="A77" s="8" t="s">
        <v>94</v>
      </c>
      <c r="B77" s="9" t="s">
        <v>95</v>
      </c>
      <c r="C77" s="8" t="s">
        <v>1</v>
      </c>
      <c r="D77" s="10" t="s">
        <v>96</v>
      </c>
      <c r="E77" s="8" t="s">
        <v>97</v>
      </c>
      <c r="F77" s="8" t="s">
        <v>98</v>
      </c>
      <c r="G77" s="10" t="s">
        <v>99</v>
      </c>
      <c r="H77" s="10" t="s">
        <v>100</v>
      </c>
      <c r="I77" s="10" t="s">
        <v>101</v>
      </c>
      <c r="J77" s="8" t="s">
        <v>102</v>
      </c>
      <c r="K77" s="8" t="s">
        <v>103</v>
      </c>
      <c r="L77" s="8" t="s">
        <v>104</v>
      </c>
      <c r="M77" s="8" t="s">
        <v>105</v>
      </c>
      <c r="N77" s="8" t="s">
        <v>106</v>
      </c>
      <c r="O77" s="8" t="s">
        <v>107</v>
      </c>
      <c r="P77" s="8" t="s">
        <v>108</v>
      </c>
      <c r="Q77" s="8" t="s">
        <v>109</v>
      </c>
    </row>
    <row r="78" spans="1:19" x14ac:dyDescent="0.25">
      <c r="A78" s="11" t="s">
        <v>110</v>
      </c>
      <c r="B78" s="11" t="s">
        <v>111</v>
      </c>
      <c r="C78" s="12">
        <v>83913</v>
      </c>
      <c r="D78" s="11" t="s">
        <v>24</v>
      </c>
      <c r="E78" s="11" t="s">
        <v>92</v>
      </c>
      <c r="F78" s="11" t="s">
        <v>93</v>
      </c>
      <c r="G78" s="20">
        <v>44028</v>
      </c>
      <c r="H78" s="20">
        <v>44307</v>
      </c>
      <c r="I78" s="20">
        <v>45219</v>
      </c>
      <c r="J78" s="12">
        <v>24</v>
      </c>
      <c r="K78" s="13">
        <v>1920</v>
      </c>
      <c r="L78" s="11" t="s">
        <v>31</v>
      </c>
      <c r="M78" s="11" t="s">
        <v>20</v>
      </c>
      <c r="N78" s="14">
        <v>16</v>
      </c>
      <c r="O78" s="11" t="s">
        <v>23</v>
      </c>
      <c r="P78" s="14">
        <v>21.6</v>
      </c>
      <c r="Q78" s="11"/>
      <c r="R78"/>
      <c r="S78"/>
    </row>
    <row r="79" spans="1:19" x14ac:dyDescent="0.25">
      <c r="A79" s="11" t="s">
        <v>110</v>
      </c>
      <c r="B79" s="11" t="s">
        <v>111</v>
      </c>
      <c r="C79" s="12">
        <v>83913</v>
      </c>
      <c r="D79" s="11" t="s">
        <v>24</v>
      </c>
      <c r="E79" s="11" t="s">
        <v>92</v>
      </c>
      <c r="F79" s="11" t="s">
        <v>93</v>
      </c>
      <c r="G79" s="20">
        <v>44028</v>
      </c>
      <c r="H79" s="20">
        <v>44307</v>
      </c>
      <c r="I79" s="20">
        <v>45219</v>
      </c>
      <c r="J79" s="12">
        <v>24</v>
      </c>
      <c r="K79" s="13"/>
      <c r="L79" s="11" t="s">
        <v>31</v>
      </c>
      <c r="M79" s="11" t="s">
        <v>20</v>
      </c>
      <c r="N79" s="14">
        <v>16</v>
      </c>
      <c r="O79" s="11" t="s">
        <v>22</v>
      </c>
      <c r="P79" s="14">
        <v>30</v>
      </c>
      <c r="Q79" s="11"/>
      <c r="R79"/>
      <c r="S79"/>
    </row>
    <row r="80" spans="1:19" x14ac:dyDescent="0.25">
      <c r="A80" s="11" t="s">
        <v>110</v>
      </c>
      <c r="B80" s="11" t="s">
        <v>111</v>
      </c>
      <c r="C80" s="12">
        <v>83913</v>
      </c>
      <c r="D80" s="11" t="s">
        <v>24</v>
      </c>
      <c r="E80" s="11" t="s">
        <v>92</v>
      </c>
      <c r="F80" s="11" t="s">
        <v>93</v>
      </c>
      <c r="G80" s="20">
        <v>44028</v>
      </c>
      <c r="H80" s="20">
        <v>44307</v>
      </c>
      <c r="I80" s="20">
        <v>45219</v>
      </c>
      <c r="J80" s="12">
        <v>24</v>
      </c>
      <c r="K80" s="13"/>
      <c r="L80" s="11" t="s">
        <v>31</v>
      </c>
      <c r="M80" s="11" t="s">
        <v>20</v>
      </c>
      <c r="N80" s="14">
        <v>16</v>
      </c>
      <c r="O80" s="11" t="s">
        <v>21</v>
      </c>
      <c r="P80" s="14">
        <v>41.6</v>
      </c>
      <c r="Q80" s="11"/>
      <c r="R80"/>
      <c r="S80"/>
    </row>
    <row r="81" spans="1:19" x14ac:dyDescent="0.25">
      <c r="A81" s="11" t="s">
        <v>110</v>
      </c>
      <c r="B81" s="11" t="s">
        <v>111</v>
      </c>
      <c r="C81" s="12">
        <v>78289</v>
      </c>
      <c r="D81" s="11" t="s">
        <v>24</v>
      </c>
      <c r="E81" s="11" t="s">
        <v>39</v>
      </c>
      <c r="F81" s="11" t="s">
        <v>40</v>
      </c>
      <c r="G81" s="20">
        <v>43682</v>
      </c>
      <c r="H81" s="20">
        <v>43769</v>
      </c>
      <c r="I81" s="20">
        <v>44926</v>
      </c>
      <c r="J81" s="12">
        <v>36</v>
      </c>
      <c r="K81" s="13">
        <v>464</v>
      </c>
      <c r="L81" s="11" t="s">
        <v>41</v>
      </c>
      <c r="M81" s="11" t="s">
        <v>22</v>
      </c>
      <c r="N81" s="14">
        <v>10</v>
      </c>
      <c r="O81" s="11" t="s">
        <v>0</v>
      </c>
      <c r="P81" s="14" t="s">
        <v>0</v>
      </c>
      <c r="Q81" s="11" t="s">
        <v>150</v>
      </c>
      <c r="R81"/>
      <c r="S81"/>
    </row>
    <row r="82" spans="1:19" x14ac:dyDescent="0.25">
      <c r="A82" s="8" t="s">
        <v>110</v>
      </c>
      <c r="B82" s="9" t="s">
        <v>111</v>
      </c>
      <c r="C82" s="22">
        <v>59854</v>
      </c>
      <c r="D82" s="23" t="s">
        <v>16</v>
      </c>
      <c r="E82" s="23" t="s">
        <v>119</v>
      </c>
      <c r="F82" s="23" t="s">
        <v>118</v>
      </c>
      <c r="G82" s="31">
        <v>42583</v>
      </c>
      <c r="H82" s="31">
        <v>42584</v>
      </c>
      <c r="I82" s="24">
        <v>42947</v>
      </c>
      <c r="J82" s="22">
        <v>9</v>
      </c>
      <c r="K82" s="25">
        <v>320</v>
      </c>
      <c r="L82" s="8"/>
      <c r="M82" s="23" t="s">
        <v>0</v>
      </c>
      <c r="N82" s="26" t="s">
        <v>0</v>
      </c>
      <c r="O82" s="8"/>
      <c r="P82" s="8"/>
      <c r="Q82" s="8" t="s">
        <v>123</v>
      </c>
      <c r="R82"/>
      <c r="S82"/>
    </row>
  </sheetData>
  <autoFilter ref="A3:Q65" xr:uid="{F9FF35B8-B870-43DF-81C7-23BB34516AC0}"/>
  <sortState xmlns:xlrd2="http://schemas.microsoft.com/office/spreadsheetml/2017/richdata2" ref="A4:Q65">
    <sortCondition ref="G4:G65"/>
  </sortState>
  <pageMargins left="0.7" right="0.7" top="0.75" bottom="0.75" header="0.3" footer="0.3"/>
  <pageSetup fitToWidth="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A5DA6-C6E8-4E10-A59A-AB646B680B0B}">
  <dimension ref="A3:J33"/>
  <sheetViews>
    <sheetView workbookViewId="0">
      <selection activeCell="I8" sqref="I8:J17"/>
    </sheetView>
  </sheetViews>
  <sheetFormatPr defaultRowHeight="15" x14ac:dyDescent="0.25"/>
  <cols>
    <col min="1" max="1" width="13.140625" bestFit="1" customWidth="1"/>
    <col min="2" max="2" width="19.140625" bestFit="1" customWidth="1"/>
  </cols>
  <sheetData>
    <row r="3" spans="1:10" x14ac:dyDescent="0.25">
      <c r="A3" s="27" t="s">
        <v>127</v>
      </c>
      <c r="B3" t="s">
        <v>144</v>
      </c>
    </row>
    <row r="4" spans="1:10" x14ac:dyDescent="0.25">
      <c r="A4" s="28">
        <v>57199</v>
      </c>
      <c r="B4" s="29">
        <v>1</v>
      </c>
    </row>
    <row r="5" spans="1:10" x14ac:dyDescent="0.25">
      <c r="A5" s="28">
        <v>57669</v>
      </c>
      <c r="B5" s="29">
        <v>1</v>
      </c>
    </row>
    <row r="6" spans="1:10" x14ac:dyDescent="0.25">
      <c r="A6" s="28">
        <v>57802</v>
      </c>
      <c r="B6" s="29">
        <v>1</v>
      </c>
    </row>
    <row r="7" spans="1:10" x14ac:dyDescent="0.25">
      <c r="A7" s="28">
        <v>57867</v>
      </c>
      <c r="B7" s="29">
        <v>1</v>
      </c>
    </row>
    <row r="8" spans="1:10" x14ac:dyDescent="0.25">
      <c r="A8" s="28">
        <v>58127</v>
      </c>
      <c r="B8" s="29">
        <v>1</v>
      </c>
      <c r="I8" s="23" t="s">
        <v>29</v>
      </c>
      <c r="J8" s="23" t="s">
        <v>30</v>
      </c>
    </row>
    <row r="9" spans="1:10" x14ac:dyDescent="0.25">
      <c r="A9" s="28">
        <v>58396</v>
      </c>
      <c r="B9" s="29">
        <v>1</v>
      </c>
      <c r="I9" s="23" t="s">
        <v>113</v>
      </c>
      <c r="J9" s="23" t="s">
        <v>69</v>
      </c>
    </row>
    <row r="10" spans="1:10" x14ac:dyDescent="0.25">
      <c r="A10" s="28">
        <v>58416</v>
      </c>
      <c r="B10" s="29">
        <v>1</v>
      </c>
      <c r="I10" s="23" t="s">
        <v>114</v>
      </c>
      <c r="J10" s="23" t="s">
        <v>44</v>
      </c>
    </row>
    <row r="11" spans="1:10" x14ac:dyDescent="0.25">
      <c r="A11" s="28">
        <v>60074</v>
      </c>
      <c r="B11" s="29">
        <v>1</v>
      </c>
      <c r="I11" s="23" t="s">
        <v>116</v>
      </c>
      <c r="J11" s="23" t="s">
        <v>58</v>
      </c>
    </row>
    <row r="12" spans="1:10" x14ac:dyDescent="0.25">
      <c r="A12" s="28">
        <v>60619</v>
      </c>
      <c r="B12" s="29">
        <v>1</v>
      </c>
      <c r="I12" s="23" t="s">
        <v>39</v>
      </c>
      <c r="J12" s="23" t="s">
        <v>40</v>
      </c>
    </row>
    <row r="13" spans="1:10" x14ac:dyDescent="0.25">
      <c r="A13" s="28">
        <v>60914</v>
      </c>
      <c r="B13" s="29">
        <v>1</v>
      </c>
      <c r="I13" s="23" t="s">
        <v>117</v>
      </c>
      <c r="J13" s="23" t="s">
        <v>63</v>
      </c>
    </row>
    <row r="14" spans="1:10" x14ac:dyDescent="0.25">
      <c r="A14" s="28">
        <v>61887</v>
      </c>
      <c r="B14" s="29">
        <v>1</v>
      </c>
      <c r="I14" s="23" t="s">
        <v>54</v>
      </c>
      <c r="J14" s="23" t="s">
        <v>55</v>
      </c>
    </row>
    <row r="15" spans="1:10" x14ac:dyDescent="0.25">
      <c r="A15" s="28">
        <v>66227</v>
      </c>
      <c r="B15" s="29">
        <v>1</v>
      </c>
      <c r="I15" s="23" t="s">
        <v>119</v>
      </c>
      <c r="J15" s="23" t="s">
        <v>118</v>
      </c>
    </row>
    <row r="16" spans="1:10" x14ac:dyDescent="0.25">
      <c r="A16" s="28">
        <v>67051</v>
      </c>
      <c r="B16" s="29">
        <v>1</v>
      </c>
      <c r="I16" s="23" t="s">
        <v>120</v>
      </c>
      <c r="J16" s="23" t="s">
        <v>52</v>
      </c>
    </row>
    <row r="17" spans="1:10" x14ac:dyDescent="0.25">
      <c r="A17" s="28">
        <v>67404</v>
      </c>
      <c r="B17" s="29">
        <v>1</v>
      </c>
      <c r="I17" s="23" t="s">
        <v>121</v>
      </c>
      <c r="J17" s="23" t="s">
        <v>93</v>
      </c>
    </row>
    <row r="18" spans="1:10" x14ac:dyDescent="0.25">
      <c r="A18" s="28">
        <v>67959</v>
      </c>
      <c r="B18" s="29">
        <v>1</v>
      </c>
    </row>
    <row r="19" spans="1:10" x14ac:dyDescent="0.25">
      <c r="A19" s="28">
        <v>74397</v>
      </c>
      <c r="B19" s="29">
        <v>1</v>
      </c>
    </row>
    <row r="20" spans="1:10" x14ac:dyDescent="0.25">
      <c r="A20" s="28">
        <v>78730</v>
      </c>
      <c r="B20" s="29">
        <v>1</v>
      </c>
    </row>
    <row r="21" spans="1:10" x14ac:dyDescent="0.25">
      <c r="A21" s="28">
        <v>81197</v>
      </c>
      <c r="B21" s="29">
        <v>1</v>
      </c>
    </row>
    <row r="22" spans="1:10" x14ac:dyDescent="0.25">
      <c r="A22" s="28">
        <v>81522</v>
      </c>
      <c r="B22" s="29">
        <v>1</v>
      </c>
    </row>
    <row r="23" spans="1:10" x14ac:dyDescent="0.25">
      <c r="A23" s="28">
        <v>82514</v>
      </c>
      <c r="B23" s="29">
        <v>1</v>
      </c>
    </row>
    <row r="24" spans="1:10" x14ac:dyDescent="0.25">
      <c r="A24" s="28">
        <v>83913</v>
      </c>
      <c r="B24" s="29">
        <v>1</v>
      </c>
    </row>
    <row r="25" spans="1:10" x14ac:dyDescent="0.25">
      <c r="A25" s="28">
        <v>85420</v>
      </c>
      <c r="B25" s="29">
        <v>1</v>
      </c>
    </row>
    <row r="26" spans="1:10" x14ac:dyDescent="0.25">
      <c r="A26" s="28">
        <v>86307</v>
      </c>
      <c r="B26" s="29">
        <v>1</v>
      </c>
    </row>
    <row r="27" spans="1:10" x14ac:dyDescent="0.25">
      <c r="A27" s="28">
        <v>91121</v>
      </c>
      <c r="B27" s="29">
        <v>1</v>
      </c>
    </row>
    <row r="28" spans="1:10" x14ac:dyDescent="0.25">
      <c r="A28" s="28">
        <v>92526</v>
      </c>
      <c r="B28" s="29">
        <v>1</v>
      </c>
    </row>
    <row r="29" spans="1:10" x14ac:dyDescent="0.25">
      <c r="A29" s="28">
        <v>92547</v>
      </c>
      <c r="B29" s="29">
        <v>1</v>
      </c>
    </row>
    <row r="30" spans="1:10" x14ac:dyDescent="0.25">
      <c r="A30" s="28">
        <v>94254</v>
      </c>
      <c r="B30" s="29">
        <v>1</v>
      </c>
    </row>
    <row r="31" spans="1:10" x14ac:dyDescent="0.25">
      <c r="A31" s="28">
        <v>97676</v>
      </c>
      <c r="B31" s="29">
        <v>1</v>
      </c>
    </row>
    <row r="32" spans="1:10" x14ac:dyDescent="0.25">
      <c r="A32" s="28">
        <v>98501</v>
      </c>
      <c r="B32" s="29">
        <v>1</v>
      </c>
    </row>
    <row r="33" spans="1:2" x14ac:dyDescent="0.25">
      <c r="A33" s="28" t="s">
        <v>128</v>
      </c>
      <c r="B33" s="29">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4DE2-750A-4A7D-BDC3-31DB1E4A7A34}">
  <sheetPr>
    <outlinePr summaryBelow="0" summaryRight="0"/>
  </sheetPr>
  <dimension ref="A1:O128"/>
  <sheetViews>
    <sheetView zoomScaleNormal="100" workbookViewId="0">
      <pane ySplit="1" topLeftCell="A28" activePane="bottomLeft" state="frozen"/>
      <selection pane="bottomLeft" activeCell="C58" sqref="C58"/>
    </sheetView>
  </sheetViews>
  <sheetFormatPr defaultRowHeight="15" outlineLevelRow="1" x14ac:dyDescent="0.25"/>
  <cols>
    <col min="1" max="1" width="6" style="1" customWidth="1"/>
    <col min="2" max="2" width="8" style="2" customWidth="1"/>
    <col min="3" max="3" width="8" style="1" customWidth="1"/>
    <col min="4" max="4" width="16" style="1" customWidth="1"/>
    <col min="5" max="5" width="15" style="1" customWidth="1"/>
    <col min="6" max="6" width="16.140625" style="3" customWidth="1"/>
    <col min="7" max="8" width="15" style="3" customWidth="1"/>
    <col min="9" max="9" width="5" style="2" customWidth="1"/>
    <col min="10" max="10" width="10" style="4" customWidth="1"/>
    <col min="11" max="11" width="12" style="1" customWidth="1"/>
    <col min="12" max="12" width="30.140625" style="1" customWidth="1"/>
    <col min="13" max="13" width="14" style="5" customWidth="1"/>
    <col min="14" max="14" width="30.42578125" style="1" customWidth="1"/>
    <col min="15" max="15" width="62.140625" style="5" customWidth="1"/>
  </cols>
  <sheetData>
    <row r="1" spans="1:15" ht="54.95" customHeight="1" x14ac:dyDescent="0.25"/>
    <row r="2" spans="1:15" x14ac:dyDescent="0.25">
      <c r="A2" s="1" t="s">
        <v>0</v>
      </c>
      <c r="B2" s="1" t="s">
        <v>1</v>
      </c>
      <c r="C2" s="1" t="s">
        <v>2</v>
      </c>
      <c r="D2" s="1" t="s">
        <v>3</v>
      </c>
      <c r="E2" s="1" t="s">
        <v>4</v>
      </c>
      <c r="F2" s="1" t="s">
        <v>5</v>
      </c>
      <c r="G2" s="1" t="s">
        <v>6</v>
      </c>
      <c r="H2" s="1" t="s">
        <v>7</v>
      </c>
      <c r="I2" s="1" t="s">
        <v>8</v>
      </c>
      <c r="J2" s="1" t="s">
        <v>9</v>
      </c>
      <c r="K2" s="1" t="s">
        <v>10</v>
      </c>
      <c r="L2" s="1" t="s">
        <v>11</v>
      </c>
      <c r="M2" s="1" t="s">
        <v>12</v>
      </c>
      <c r="N2" s="1" t="s">
        <v>13</v>
      </c>
      <c r="O2" s="1" t="s">
        <v>14</v>
      </c>
    </row>
    <row r="3" spans="1:15" x14ac:dyDescent="0.25">
      <c r="A3" s="6" t="s">
        <v>15</v>
      </c>
      <c r="B3" s="1"/>
      <c r="F3" s="1"/>
      <c r="G3" s="1"/>
      <c r="H3" s="1"/>
      <c r="I3" s="1"/>
      <c r="J3" s="1"/>
      <c r="M3" s="1"/>
      <c r="O3" s="1"/>
    </row>
    <row r="4" spans="1:15" outlineLevel="1" x14ac:dyDescent="0.25">
      <c r="B4" s="2">
        <v>61887</v>
      </c>
      <c r="C4" s="1" t="s">
        <v>16</v>
      </c>
      <c r="D4" s="1" t="s">
        <v>17</v>
      </c>
      <c r="E4" s="1" t="s">
        <v>18</v>
      </c>
      <c r="F4" s="3">
        <v>42766</v>
      </c>
      <c r="G4" s="3">
        <v>42790</v>
      </c>
      <c r="H4" s="3">
        <v>44615</v>
      </c>
      <c r="I4" s="2">
        <v>60</v>
      </c>
      <c r="J4" s="4">
        <v>500</v>
      </c>
      <c r="K4" s="1" t="s">
        <v>19</v>
      </c>
      <c r="L4" s="1" t="s">
        <v>20</v>
      </c>
      <c r="M4" s="5">
        <v>72.88</v>
      </c>
      <c r="N4" s="1" t="s">
        <v>21</v>
      </c>
      <c r="O4" s="5">
        <v>95</v>
      </c>
    </row>
    <row r="5" spans="1:15" outlineLevel="1" x14ac:dyDescent="0.25">
      <c r="B5" s="2">
        <v>61887</v>
      </c>
      <c r="C5" s="1" t="s">
        <v>16</v>
      </c>
      <c r="D5" s="1" t="s">
        <v>17</v>
      </c>
      <c r="E5" s="1" t="s">
        <v>18</v>
      </c>
      <c r="F5" s="3">
        <v>42766</v>
      </c>
      <c r="G5" s="3">
        <v>42790</v>
      </c>
      <c r="H5" s="3">
        <v>44615</v>
      </c>
      <c r="I5" s="2">
        <v>60</v>
      </c>
      <c r="J5" s="4" t="s">
        <v>0</v>
      </c>
      <c r="K5" s="1" t="s">
        <v>19</v>
      </c>
      <c r="L5" s="1" t="s">
        <v>20</v>
      </c>
      <c r="M5" s="5">
        <v>72.88</v>
      </c>
      <c r="N5" s="1" t="s">
        <v>22</v>
      </c>
      <c r="O5" s="5">
        <v>120</v>
      </c>
    </row>
    <row r="6" spans="1:15" outlineLevel="1" x14ac:dyDescent="0.25">
      <c r="B6" s="2">
        <v>61887</v>
      </c>
      <c r="C6" s="1" t="s">
        <v>16</v>
      </c>
      <c r="D6" s="1" t="s">
        <v>17</v>
      </c>
      <c r="E6" s="1" t="s">
        <v>18</v>
      </c>
      <c r="F6" s="3">
        <v>42766</v>
      </c>
      <c r="G6" s="3">
        <v>42790</v>
      </c>
      <c r="H6" s="3">
        <v>44615</v>
      </c>
      <c r="I6" s="2">
        <v>60</v>
      </c>
      <c r="J6" s="4" t="s">
        <v>0</v>
      </c>
      <c r="K6" s="1" t="s">
        <v>19</v>
      </c>
      <c r="L6" s="1" t="s">
        <v>20</v>
      </c>
      <c r="M6" s="5">
        <v>72.88</v>
      </c>
      <c r="N6" s="1" t="s">
        <v>23</v>
      </c>
      <c r="O6" s="5">
        <v>253</v>
      </c>
    </row>
    <row r="7" spans="1:15" outlineLevel="1" x14ac:dyDescent="0.25">
      <c r="B7" s="2">
        <v>60914</v>
      </c>
      <c r="C7" s="1" t="s">
        <v>24</v>
      </c>
      <c r="D7" s="1" t="s">
        <v>25</v>
      </c>
      <c r="E7" s="1" t="s">
        <v>26</v>
      </c>
      <c r="F7" s="3">
        <v>42695</v>
      </c>
      <c r="G7" s="3">
        <v>42891</v>
      </c>
      <c r="H7" s="3">
        <v>44650</v>
      </c>
      <c r="I7" s="2">
        <v>48</v>
      </c>
      <c r="J7" s="4">
        <v>6126</v>
      </c>
      <c r="K7" s="1" t="s">
        <v>27</v>
      </c>
      <c r="L7" s="1" t="s">
        <v>21</v>
      </c>
      <c r="M7" s="5">
        <v>94.9</v>
      </c>
      <c r="N7" s="1" t="s">
        <v>22</v>
      </c>
      <c r="O7" s="5" t="s">
        <v>0</v>
      </c>
    </row>
    <row r="8" spans="1:15" outlineLevel="1" x14ac:dyDescent="0.25">
      <c r="B8" s="2">
        <v>60914</v>
      </c>
      <c r="C8" s="1" t="s">
        <v>24</v>
      </c>
      <c r="D8" s="1" t="s">
        <v>25</v>
      </c>
      <c r="E8" s="1" t="s">
        <v>26</v>
      </c>
      <c r="F8" s="3">
        <v>42695</v>
      </c>
      <c r="G8" s="3">
        <v>42891</v>
      </c>
      <c r="H8" s="3">
        <v>44650</v>
      </c>
      <c r="I8" s="2">
        <v>48</v>
      </c>
      <c r="J8" s="4" t="s">
        <v>0</v>
      </c>
      <c r="K8" s="1" t="s">
        <v>27</v>
      </c>
      <c r="L8" s="1" t="s">
        <v>21</v>
      </c>
      <c r="M8" s="5">
        <v>94.9</v>
      </c>
      <c r="N8" s="1" t="s">
        <v>23</v>
      </c>
      <c r="O8" s="5" t="s">
        <v>0</v>
      </c>
    </row>
    <row r="9" spans="1:15" outlineLevel="1" x14ac:dyDescent="0.25">
      <c r="B9" s="2">
        <v>60914</v>
      </c>
      <c r="C9" s="1" t="s">
        <v>24</v>
      </c>
      <c r="D9" s="1" t="s">
        <v>25</v>
      </c>
      <c r="E9" s="1" t="s">
        <v>26</v>
      </c>
      <c r="F9" s="3">
        <v>42695</v>
      </c>
      <c r="G9" s="3">
        <v>42891</v>
      </c>
      <c r="H9" s="3">
        <v>44650</v>
      </c>
      <c r="I9" s="2">
        <v>48</v>
      </c>
      <c r="J9" s="4" t="s">
        <v>0</v>
      </c>
      <c r="K9" s="1" t="s">
        <v>27</v>
      </c>
      <c r="L9" s="1" t="s">
        <v>21</v>
      </c>
      <c r="M9" s="5">
        <v>94.9</v>
      </c>
      <c r="N9" s="1" t="s">
        <v>20</v>
      </c>
      <c r="O9" s="5" t="s">
        <v>0</v>
      </c>
    </row>
    <row r="10" spans="1:15" outlineLevel="1" x14ac:dyDescent="0.25">
      <c r="B10" s="2">
        <v>60914</v>
      </c>
      <c r="C10" s="1" t="s">
        <v>24</v>
      </c>
      <c r="D10" s="1" t="s">
        <v>25</v>
      </c>
      <c r="E10" s="1" t="s">
        <v>26</v>
      </c>
      <c r="F10" s="3">
        <v>42695</v>
      </c>
      <c r="G10" s="3">
        <v>42891</v>
      </c>
      <c r="H10" s="3">
        <v>44650</v>
      </c>
      <c r="I10" s="2">
        <v>48</v>
      </c>
      <c r="J10" s="4" t="s">
        <v>0</v>
      </c>
      <c r="K10" s="1" t="s">
        <v>27</v>
      </c>
      <c r="L10" s="1" t="s">
        <v>21</v>
      </c>
      <c r="M10" s="5">
        <v>94.9</v>
      </c>
      <c r="N10" s="1" t="s">
        <v>28</v>
      </c>
      <c r="O10" s="5" t="s">
        <v>0</v>
      </c>
    </row>
    <row r="11" spans="1:15" outlineLevel="1" x14ac:dyDescent="0.25">
      <c r="B11" s="2">
        <v>67404</v>
      </c>
      <c r="C11" s="1" t="s">
        <v>24</v>
      </c>
      <c r="D11" s="1" t="s">
        <v>29</v>
      </c>
      <c r="E11" s="1" t="s">
        <v>30</v>
      </c>
      <c r="F11" s="3">
        <v>43082</v>
      </c>
      <c r="G11" s="3">
        <v>43200</v>
      </c>
      <c r="H11" s="3">
        <v>44661</v>
      </c>
      <c r="I11" s="2">
        <v>48</v>
      </c>
      <c r="J11" s="4">
        <v>2510</v>
      </c>
      <c r="K11" s="1" t="s">
        <v>31</v>
      </c>
      <c r="L11" s="1" t="s">
        <v>20</v>
      </c>
      <c r="M11" s="5">
        <v>16.23</v>
      </c>
      <c r="N11" s="1" t="s">
        <v>23</v>
      </c>
      <c r="O11" s="5">
        <v>17.05</v>
      </c>
    </row>
    <row r="12" spans="1:15" outlineLevel="1" x14ac:dyDescent="0.25">
      <c r="B12" s="2">
        <v>67404</v>
      </c>
      <c r="C12" s="1" t="s">
        <v>24</v>
      </c>
      <c r="D12" s="1" t="s">
        <v>29</v>
      </c>
      <c r="E12" s="1" t="s">
        <v>30</v>
      </c>
      <c r="F12" s="3">
        <v>43082</v>
      </c>
      <c r="G12" s="3">
        <v>43200</v>
      </c>
      <c r="H12" s="3">
        <v>44661</v>
      </c>
      <c r="I12" s="2">
        <v>48</v>
      </c>
      <c r="J12" s="4" t="s">
        <v>0</v>
      </c>
      <c r="K12" s="1" t="s">
        <v>31</v>
      </c>
      <c r="L12" s="1" t="s">
        <v>20</v>
      </c>
      <c r="M12" s="5">
        <v>16.23</v>
      </c>
      <c r="N12" s="1" t="s">
        <v>21</v>
      </c>
      <c r="O12" s="5">
        <v>28</v>
      </c>
    </row>
    <row r="13" spans="1:15" outlineLevel="1" x14ac:dyDescent="0.25">
      <c r="B13" s="2">
        <v>67404</v>
      </c>
      <c r="C13" s="1" t="s">
        <v>24</v>
      </c>
      <c r="D13" s="1" t="s">
        <v>29</v>
      </c>
      <c r="E13" s="1" t="s">
        <v>30</v>
      </c>
      <c r="F13" s="3">
        <v>43082</v>
      </c>
      <c r="G13" s="3">
        <v>43200</v>
      </c>
      <c r="H13" s="3">
        <v>44661</v>
      </c>
      <c r="I13" s="2">
        <v>48</v>
      </c>
      <c r="J13" s="4" t="s">
        <v>0</v>
      </c>
      <c r="K13" s="1" t="s">
        <v>31</v>
      </c>
      <c r="L13" s="1" t="s">
        <v>20</v>
      </c>
      <c r="M13" s="5">
        <v>16.23</v>
      </c>
      <c r="N13" s="1" t="s">
        <v>22</v>
      </c>
      <c r="O13" s="5">
        <v>100</v>
      </c>
    </row>
    <row r="14" spans="1:15" outlineLevel="1" x14ac:dyDescent="0.25">
      <c r="B14" s="2">
        <v>67051</v>
      </c>
      <c r="C14" s="1" t="s">
        <v>24</v>
      </c>
      <c r="D14" s="1" t="s">
        <v>32</v>
      </c>
      <c r="E14" s="1" t="s">
        <v>33</v>
      </c>
      <c r="F14" s="3">
        <v>43054</v>
      </c>
      <c r="G14" s="3">
        <v>43221</v>
      </c>
      <c r="H14" s="3">
        <v>44681</v>
      </c>
      <c r="I14" s="2">
        <v>24</v>
      </c>
      <c r="J14" s="4">
        <v>5591</v>
      </c>
      <c r="K14" s="1" t="s">
        <v>34</v>
      </c>
      <c r="L14" s="1" t="s">
        <v>28</v>
      </c>
      <c r="M14" s="5">
        <v>17.338999999999999</v>
      </c>
      <c r="N14" s="1" t="s">
        <v>20</v>
      </c>
      <c r="O14" s="5">
        <v>17.760000000000002</v>
      </c>
    </row>
    <row r="15" spans="1:15" outlineLevel="1" x14ac:dyDescent="0.25">
      <c r="B15" s="2">
        <v>67051</v>
      </c>
      <c r="C15" s="1" t="s">
        <v>24</v>
      </c>
      <c r="D15" s="1" t="s">
        <v>32</v>
      </c>
      <c r="E15" s="1" t="s">
        <v>33</v>
      </c>
      <c r="F15" s="3">
        <v>43054</v>
      </c>
      <c r="G15" s="3">
        <v>43221</v>
      </c>
      <c r="H15" s="3">
        <v>44681</v>
      </c>
      <c r="I15" s="2">
        <v>24</v>
      </c>
      <c r="J15" s="4" t="s">
        <v>0</v>
      </c>
      <c r="K15" s="1" t="s">
        <v>34</v>
      </c>
      <c r="L15" s="1" t="s">
        <v>28</v>
      </c>
      <c r="M15" s="5">
        <v>17.338999999999999</v>
      </c>
      <c r="N15" s="1" t="s">
        <v>23</v>
      </c>
      <c r="O15" s="5">
        <v>18.45</v>
      </c>
    </row>
    <row r="16" spans="1:15" outlineLevel="1" x14ac:dyDescent="0.25">
      <c r="B16" s="2">
        <v>67051</v>
      </c>
      <c r="C16" s="1" t="s">
        <v>24</v>
      </c>
      <c r="D16" s="1" t="s">
        <v>32</v>
      </c>
      <c r="E16" s="1" t="s">
        <v>33</v>
      </c>
      <c r="F16" s="3">
        <v>43054</v>
      </c>
      <c r="G16" s="3">
        <v>43221</v>
      </c>
      <c r="H16" s="3">
        <v>44681</v>
      </c>
      <c r="I16" s="2">
        <v>24</v>
      </c>
      <c r="J16" s="4" t="s">
        <v>0</v>
      </c>
      <c r="K16" s="1" t="s">
        <v>34</v>
      </c>
      <c r="L16" s="1" t="s">
        <v>28</v>
      </c>
      <c r="M16" s="5">
        <v>17.338999999999999</v>
      </c>
      <c r="N16" s="1" t="s">
        <v>21</v>
      </c>
      <c r="O16" s="5">
        <v>24.9</v>
      </c>
    </row>
    <row r="17" spans="2:15" outlineLevel="1" x14ac:dyDescent="0.25">
      <c r="B17" s="2">
        <v>67051</v>
      </c>
      <c r="C17" s="1" t="s">
        <v>24</v>
      </c>
      <c r="D17" s="1" t="s">
        <v>32</v>
      </c>
      <c r="E17" s="1" t="s">
        <v>33</v>
      </c>
      <c r="F17" s="3">
        <v>43054</v>
      </c>
      <c r="G17" s="3">
        <v>43221</v>
      </c>
      <c r="H17" s="3">
        <v>44681</v>
      </c>
      <c r="I17" s="2">
        <v>24</v>
      </c>
      <c r="J17" s="4" t="s">
        <v>0</v>
      </c>
      <c r="K17" s="1" t="s">
        <v>34</v>
      </c>
      <c r="L17" s="1" t="s">
        <v>28</v>
      </c>
      <c r="M17" s="5">
        <v>17.338999999999999</v>
      </c>
      <c r="N17" s="1" t="s">
        <v>22</v>
      </c>
      <c r="O17" s="5">
        <v>40</v>
      </c>
    </row>
    <row r="18" spans="2:15" outlineLevel="1" x14ac:dyDescent="0.25">
      <c r="B18" s="2">
        <v>67959</v>
      </c>
      <c r="C18" s="1" t="s">
        <v>24</v>
      </c>
      <c r="D18" s="1" t="s">
        <v>35</v>
      </c>
      <c r="E18" s="1" t="s">
        <v>18</v>
      </c>
      <c r="F18" s="3">
        <v>43118.958333333336</v>
      </c>
      <c r="G18" s="3">
        <v>43285</v>
      </c>
      <c r="H18" s="3">
        <v>44745</v>
      </c>
      <c r="I18" s="2">
        <v>24</v>
      </c>
      <c r="J18" s="4">
        <v>4320</v>
      </c>
      <c r="K18" s="1" t="s">
        <v>31</v>
      </c>
      <c r="L18" s="1" t="s">
        <v>20</v>
      </c>
      <c r="M18" s="5">
        <v>15.605090000000001</v>
      </c>
      <c r="N18" s="1" t="s">
        <v>23</v>
      </c>
      <c r="O18" s="5">
        <v>17.042929999999998</v>
      </c>
    </row>
    <row r="19" spans="2:15" outlineLevel="1" x14ac:dyDescent="0.25">
      <c r="B19" s="2">
        <v>67959</v>
      </c>
      <c r="C19" s="1" t="s">
        <v>24</v>
      </c>
      <c r="D19" s="1" t="s">
        <v>35</v>
      </c>
      <c r="E19" s="1" t="s">
        <v>18</v>
      </c>
      <c r="F19" s="3">
        <v>43118.958333333336</v>
      </c>
      <c r="G19" s="3">
        <v>43285</v>
      </c>
      <c r="H19" s="3">
        <v>44745</v>
      </c>
      <c r="I19" s="2">
        <v>24</v>
      </c>
      <c r="J19" s="4" t="s">
        <v>0</v>
      </c>
      <c r="K19" s="1" t="s">
        <v>31</v>
      </c>
      <c r="L19" s="1" t="s">
        <v>20</v>
      </c>
      <c r="M19" s="5">
        <v>15.605090000000001</v>
      </c>
      <c r="N19" s="1" t="s">
        <v>21</v>
      </c>
      <c r="O19" s="5">
        <v>25.500019999999999</v>
      </c>
    </row>
    <row r="20" spans="2:15" outlineLevel="1" x14ac:dyDescent="0.25">
      <c r="B20" s="2">
        <v>67959</v>
      </c>
      <c r="C20" s="1" t="s">
        <v>24</v>
      </c>
      <c r="D20" s="1" t="s">
        <v>35</v>
      </c>
      <c r="E20" s="1" t="s">
        <v>18</v>
      </c>
      <c r="F20" s="3">
        <v>43118.958333333336</v>
      </c>
      <c r="G20" s="3">
        <v>43285</v>
      </c>
      <c r="H20" s="3">
        <v>44745</v>
      </c>
      <c r="I20" s="2">
        <v>24</v>
      </c>
      <c r="J20" s="4" t="s">
        <v>0</v>
      </c>
      <c r="K20" s="1" t="s">
        <v>31</v>
      </c>
      <c r="L20" s="1" t="s">
        <v>20</v>
      </c>
      <c r="M20" s="5">
        <v>15.605090000000001</v>
      </c>
      <c r="N20" s="1" t="s">
        <v>22</v>
      </c>
      <c r="O20" s="5">
        <v>40.000039999999998</v>
      </c>
    </row>
    <row r="21" spans="2:15" outlineLevel="1" x14ac:dyDescent="0.25">
      <c r="B21" s="2">
        <v>74397</v>
      </c>
      <c r="C21" s="1" t="s">
        <v>24</v>
      </c>
      <c r="D21" s="1" t="s">
        <v>36</v>
      </c>
      <c r="E21" s="1" t="s">
        <v>37</v>
      </c>
      <c r="F21" s="3">
        <v>43537</v>
      </c>
      <c r="G21" s="3">
        <v>43648</v>
      </c>
      <c r="H21" s="3">
        <v>44927</v>
      </c>
      <c r="I21" s="2">
        <v>36</v>
      </c>
      <c r="J21" s="4">
        <v>4593</v>
      </c>
      <c r="K21" s="1" t="s">
        <v>38</v>
      </c>
      <c r="L21" s="1" t="s">
        <v>20</v>
      </c>
      <c r="M21" s="5">
        <v>14.9678</v>
      </c>
      <c r="N21" s="1" t="s">
        <v>28</v>
      </c>
      <c r="O21" s="5">
        <v>15.9</v>
      </c>
    </row>
    <row r="22" spans="2:15" outlineLevel="1" x14ac:dyDescent="0.25">
      <c r="B22" s="2">
        <v>74397</v>
      </c>
      <c r="C22" s="1" t="s">
        <v>24</v>
      </c>
      <c r="D22" s="1" t="s">
        <v>36</v>
      </c>
      <c r="E22" s="1" t="s">
        <v>37</v>
      </c>
      <c r="F22" s="3">
        <v>43537</v>
      </c>
      <c r="G22" s="3">
        <v>43648</v>
      </c>
      <c r="H22" s="3">
        <v>44927</v>
      </c>
      <c r="I22" s="2">
        <v>36</v>
      </c>
      <c r="J22" s="4" t="s">
        <v>0</v>
      </c>
      <c r="K22" s="1" t="s">
        <v>38</v>
      </c>
      <c r="L22" s="1" t="s">
        <v>20</v>
      </c>
      <c r="M22" s="5">
        <v>14.9678</v>
      </c>
      <c r="N22" s="1" t="s">
        <v>23</v>
      </c>
      <c r="O22" s="5">
        <v>16.079999999999998</v>
      </c>
    </row>
    <row r="23" spans="2:15" outlineLevel="1" x14ac:dyDescent="0.25">
      <c r="B23" s="2">
        <v>78289</v>
      </c>
      <c r="C23" s="1" t="s">
        <v>24</v>
      </c>
      <c r="D23" s="1" t="s">
        <v>39</v>
      </c>
      <c r="E23" s="1" t="s">
        <v>40</v>
      </c>
      <c r="F23" s="3">
        <v>43682</v>
      </c>
      <c r="G23" s="3">
        <v>43769</v>
      </c>
      <c r="H23" s="3">
        <v>44926</v>
      </c>
      <c r="I23" s="2">
        <v>36</v>
      </c>
      <c r="J23" s="4">
        <v>740</v>
      </c>
      <c r="K23" s="1" t="s">
        <v>41</v>
      </c>
      <c r="L23" s="1" t="s">
        <v>22</v>
      </c>
      <c r="M23" s="5">
        <v>40</v>
      </c>
      <c r="N23" s="1" t="s">
        <v>0</v>
      </c>
      <c r="O23" s="5" t="s">
        <v>0</v>
      </c>
    </row>
    <row r="24" spans="2:15" outlineLevel="1" x14ac:dyDescent="0.25">
      <c r="B24" s="2">
        <v>81197</v>
      </c>
      <c r="C24" s="1" t="s">
        <v>42</v>
      </c>
      <c r="D24" s="1" t="s">
        <v>43</v>
      </c>
      <c r="E24" s="1" t="s">
        <v>44</v>
      </c>
      <c r="F24" s="3">
        <v>43865</v>
      </c>
      <c r="G24" s="3">
        <v>43910</v>
      </c>
      <c r="H24" s="3">
        <v>45096</v>
      </c>
      <c r="I24" s="2">
        <v>36</v>
      </c>
      <c r="J24" s="4">
        <v>5500</v>
      </c>
      <c r="K24" s="1" t="s">
        <v>45</v>
      </c>
      <c r="L24" s="1" t="s">
        <v>20</v>
      </c>
      <c r="M24" s="5">
        <v>15.49999</v>
      </c>
      <c r="N24" s="1" t="s">
        <v>23</v>
      </c>
      <c r="O24" s="5">
        <v>17.040009999999999</v>
      </c>
    </row>
    <row r="25" spans="2:15" outlineLevel="1" x14ac:dyDescent="0.25">
      <c r="B25" s="2">
        <v>81197</v>
      </c>
      <c r="C25" s="1" t="s">
        <v>42</v>
      </c>
      <c r="D25" s="1" t="s">
        <v>43</v>
      </c>
      <c r="E25" s="1" t="s">
        <v>44</v>
      </c>
      <c r="F25" s="3">
        <v>43865</v>
      </c>
      <c r="G25" s="3">
        <v>43910</v>
      </c>
      <c r="H25" s="3">
        <v>45096</v>
      </c>
      <c r="I25" s="2">
        <v>36</v>
      </c>
      <c r="J25" s="4" t="s">
        <v>0</v>
      </c>
      <c r="K25" s="1" t="s">
        <v>45</v>
      </c>
      <c r="L25" s="1" t="s">
        <v>20</v>
      </c>
      <c r="M25" s="5">
        <v>15.49999</v>
      </c>
      <c r="N25" s="1" t="s">
        <v>21</v>
      </c>
      <c r="O25" s="5">
        <v>26.00001</v>
      </c>
    </row>
    <row r="26" spans="2:15" outlineLevel="1" x14ac:dyDescent="0.25">
      <c r="B26" s="2">
        <v>81197</v>
      </c>
      <c r="C26" s="1" t="s">
        <v>42</v>
      </c>
      <c r="D26" s="1" t="s">
        <v>43</v>
      </c>
      <c r="E26" s="1" t="s">
        <v>44</v>
      </c>
      <c r="F26" s="3">
        <v>43865</v>
      </c>
      <c r="G26" s="3">
        <v>43910</v>
      </c>
      <c r="H26" s="3">
        <v>45096</v>
      </c>
      <c r="I26" s="2">
        <v>36</v>
      </c>
      <c r="J26" s="4" t="s">
        <v>0</v>
      </c>
      <c r="K26" s="1" t="s">
        <v>45</v>
      </c>
      <c r="L26" s="1" t="s">
        <v>20</v>
      </c>
      <c r="M26" s="5">
        <v>15.49999</v>
      </c>
      <c r="N26" s="1" t="s">
        <v>46</v>
      </c>
      <c r="O26" s="5">
        <v>31.99999</v>
      </c>
    </row>
    <row r="27" spans="2:15" outlineLevel="1" x14ac:dyDescent="0.25">
      <c r="B27" s="2">
        <v>81197</v>
      </c>
      <c r="C27" s="1" t="s">
        <v>42</v>
      </c>
      <c r="D27" s="1" t="s">
        <v>43</v>
      </c>
      <c r="E27" s="1" t="s">
        <v>44</v>
      </c>
      <c r="F27" s="3">
        <v>43865</v>
      </c>
      <c r="G27" s="3">
        <v>43910</v>
      </c>
      <c r="H27" s="3">
        <v>45096</v>
      </c>
      <c r="I27" s="2">
        <v>36</v>
      </c>
      <c r="J27" s="4" t="s">
        <v>0</v>
      </c>
      <c r="K27" s="1" t="s">
        <v>45</v>
      </c>
      <c r="L27" s="1" t="s">
        <v>20</v>
      </c>
      <c r="M27" s="5">
        <v>15.49999</v>
      </c>
      <c r="N27" s="1" t="s">
        <v>22</v>
      </c>
      <c r="O27" s="5">
        <v>39.899990000000003</v>
      </c>
    </row>
    <row r="28" spans="2:15" outlineLevel="1" x14ac:dyDescent="0.25">
      <c r="B28" s="2">
        <v>82514</v>
      </c>
      <c r="C28" s="1" t="s">
        <v>42</v>
      </c>
      <c r="D28" s="1" t="s">
        <v>47</v>
      </c>
      <c r="E28" s="1" t="s">
        <v>48</v>
      </c>
      <c r="F28" s="3">
        <v>43931</v>
      </c>
      <c r="G28" s="3">
        <v>43950</v>
      </c>
      <c r="H28" s="3">
        <v>44834</v>
      </c>
      <c r="I28" s="2">
        <v>24</v>
      </c>
      <c r="J28" s="4" t="s">
        <v>0</v>
      </c>
      <c r="K28" s="1" t="s">
        <v>49</v>
      </c>
      <c r="L28" s="1" t="s">
        <v>20</v>
      </c>
      <c r="M28" s="5">
        <v>15.75</v>
      </c>
      <c r="N28" s="1" t="s">
        <v>22</v>
      </c>
      <c r="O28" s="5">
        <v>16.233000000000001</v>
      </c>
    </row>
    <row r="29" spans="2:15" outlineLevel="1" x14ac:dyDescent="0.25">
      <c r="B29" s="2">
        <v>82514</v>
      </c>
      <c r="C29" s="1" t="s">
        <v>42</v>
      </c>
      <c r="D29" s="1" t="s">
        <v>47</v>
      </c>
      <c r="E29" s="1" t="s">
        <v>48</v>
      </c>
      <c r="F29" s="3">
        <v>43931</v>
      </c>
      <c r="G29" s="3">
        <v>43950</v>
      </c>
      <c r="H29" s="3">
        <v>44834</v>
      </c>
      <c r="I29" s="2">
        <v>24</v>
      </c>
      <c r="J29" s="4">
        <v>3664</v>
      </c>
      <c r="K29" s="1" t="s">
        <v>49</v>
      </c>
      <c r="L29" s="1" t="s">
        <v>20</v>
      </c>
      <c r="M29" s="5">
        <v>15.75</v>
      </c>
      <c r="N29" s="1" t="s">
        <v>46</v>
      </c>
      <c r="O29" s="5">
        <v>32</v>
      </c>
    </row>
    <row r="30" spans="2:15" outlineLevel="1" x14ac:dyDescent="0.25">
      <c r="B30" s="2">
        <v>81522</v>
      </c>
      <c r="C30" s="1" t="s">
        <v>50</v>
      </c>
      <c r="D30" s="1" t="s">
        <v>51</v>
      </c>
      <c r="E30" s="1" t="s">
        <v>52</v>
      </c>
      <c r="F30" s="3">
        <v>43908</v>
      </c>
      <c r="G30" s="3">
        <v>43978</v>
      </c>
      <c r="H30" s="3">
        <v>45438</v>
      </c>
      <c r="I30" s="2">
        <v>36</v>
      </c>
      <c r="J30" s="4">
        <v>3774</v>
      </c>
      <c r="K30" s="1" t="s">
        <v>53</v>
      </c>
      <c r="L30" s="1" t="s">
        <v>20</v>
      </c>
      <c r="M30" s="5">
        <v>14.95</v>
      </c>
      <c r="N30" s="1" t="s">
        <v>28</v>
      </c>
      <c r="O30" s="5">
        <v>19</v>
      </c>
    </row>
    <row r="31" spans="2:15" outlineLevel="1" x14ac:dyDescent="0.25">
      <c r="B31" s="2">
        <v>81522</v>
      </c>
      <c r="C31" s="1" t="s">
        <v>50</v>
      </c>
      <c r="D31" s="1" t="s">
        <v>51</v>
      </c>
      <c r="E31" s="1" t="s">
        <v>52</v>
      </c>
      <c r="F31" s="3">
        <v>43908</v>
      </c>
      <c r="G31" s="3">
        <v>43978</v>
      </c>
      <c r="H31" s="3">
        <v>45438</v>
      </c>
      <c r="I31" s="2">
        <v>36</v>
      </c>
      <c r="J31" s="4" t="s">
        <v>0</v>
      </c>
      <c r="K31" s="1" t="s">
        <v>53</v>
      </c>
      <c r="L31" s="1" t="s">
        <v>20</v>
      </c>
      <c r="M31" s="5">
        <v>14.95</v>
      </c>
      <c r="N31" s="1" t="s">
        <v>23</v>
      </c>
      <c r="O31" s="5">
        <v>24</v>
      </c>
    </row>
    <row r="32" spans="2:15" outlineLevel="1" x14ac:dyDescent="0.25">
      <c r="B32" s="2">
        <v>81522</v>
      </c>
      <c r="C32" s="1" t="s">
        <v>50</v>
      </c>
      <c r="D32" s="1" t="s">
        <v>51</v>
      </c>
      <c r="E32" s="1" t="s">
        <v>52</v>
      </c>
      <c r="F32" s="3">
        <v>43908</v>
      </c>
      <c r="G32" s="3">
        <v>43978</v>
      </c>
      <c r="H32" s="3">
        <v>45438</v>
      </c>
      <c r="I32" s="2">
        <v>36</v>
      </c>
      <c r="J32" s="4" t="s">
        <v>0</v>
      </c>
      <c r="K32" s="1" t="s">
        <v>53</v>
      </c>
      <c r="L32" s="1" t="s">
        <v>20</v>
      </c>
      <c r="M32" s="5">
        <v>14.95</v>
      </c>
      <c r="N32" s="1" t="s">
        <v>46</v>
      </c>
      <c r="O32" s="5">
        <v>32</v>
      </c>
    </row>
    <row r="33" spans="2:15" outlineLevel="1" x14ac:dyDescent="0.25">
      <c r="B33" s="2">
        <v>81522</v>
      </c>
      <c r="C33" s="1" t="s">
        <v>50</v>
      </c>
      <c r="D33" s="1" t="s">
        <v>51</v>
      </c>
      <c r="E33" s="1" t="s">
        <v>52</v>
      </c>
      <c r="F33" s="3">
        <v>43908</v>
      </c>
      <c r="G33" s="3">
        <v>43978</v>
      </c>
      <c r="H33" s="3">
        <v>45438</v>
      </c>
      <c r="I33" s="2">
        <v>36</v>
      </c>
      <c r="J33" s="4" t="s">
        <v>0</v>
      </c>
      <c r="K33" s="1" t="s">
        <v>53</v>
      </c>
      <c r="L33" s="1" t="s">
        <v>20</v>
      </c>
      <c r="M33" s="5">
        <v>14.95</v>
      </c>
      <c r="N33" s="1" t="s">
        <v>22</v>
      </c>
      <c r="O33" s="5">
        <v>60</v>
      </c>
    </row>
    <row r="34" spans="2:15" outlineLevel="1" x14ac:dyDescent="0.25">
      <c r="B34" s="2">
        <v>78730</v>
      </c>
      <c r="C34" s="1" t="s">
        <v>24</v>
      </c>
      <c r="D34" s="1" t="s">
        <v>54</v>
      </c>
      <c r="E34" s="1" t="s">
        <v>55</v>
      </c>
      <c r="F34" s="3">
        <v>43755</v>
      </c>
      <c r="G34" s="3">
        <v>44047</v>
      </c>
      <c r="H34" s="3">
        <v>45141</v>
      </c>
      <c r="I34" s="2">
        <v>36</v>
      </c>
      <c r="J34" s="4" t="s">
        <v>0</v>
      </c>
      <c r="K34" s="1" t="s">
        <v>56</v>
      </c>
      <c r="L34" s="1" t="s">
        <v>23</v>
      </c>
      <c r="M34" s="5">
        <v>16.2</v>
      </c>
      <c r="N34" s="1" t="s">
        <v>28</v>
      </c>
      <c r="O34" s="5">
        <v>24.5</v>
      </c>
    </row>
    <row r="35" spans="2:15" outlineLevel="1" x14ac:dyDescent="0.25">
      <c r="B35" s="2">
        <v>78730</v>
      </c>
      <c r="C35" s="1" t="s">
        <v>24</v>
      </c>
      <c r="D35" s="1" t="s">
        <v>54</v>
      </c>
      <c r="E35" s="1" t="s">
        <v>55</v>
      </c>
      <c r="F35" s="3">
        <v>43755</v>
      </c>
      <c r="G35" s="3">
        <v>44047</v>
      </c>
      <c r="H35" s="3">
        <v>45141</v>
      </c>
      <c r="I35" s="2">
        <v>36</v>
      </c>
      <c r="J35" s="4" t="s">
        <v>0</v>
      </c>
      <c r="K35" s="1" t="s">
        <v>56</v>
      </c>
      <c r="L35" s="1" t="s">
        <v>23</v>
      </c>
      <c r="M35" s="5">
        <v>16.2</v>
      </c>
      <c r="N35" s="1" t="s">
        <v>46</v>
      </c>
      <c r="O35" s="5">
        <v>32</v>
      </c>
    </row>
    <row r="36" spans="2:15" outlineLevel="1" x14ac:dyDescent="0.25">
      <c r="B36" s="2">
        <v>78730</v>
      </c>
      <c r="C36" s="1" t="s">
        <v>24</v>
      </c>
      <c r="D36" s="1" t="s">
        <v>54</v>
      </c>
      <c r="E36" s="1" t="s">
        <v>55</v>
      </c>
      <c r="F36" s="3">
        <v>43755</v>
      </c>
      <c r="G36" s="3">
        <v>44047</v>
      </c>
      <c r="H36" s="3">
        <v>45141</v>
      </c>
      <c r="I36" s="2">
        <v>36</v>
      </c>
      <c r="J36" s="4" t="s">
        <v>0</v>
      </c>
      <c r="K36" s="1" t="s">
        <v>56</v>
      </c>
      <c r="L36" s="1" t="s">
        <v>23</v>
      </c>
      <c r="M36" s="5">
        <v>16.2</v>
      </c>
      <c r="N36" s="1" t="s">
        <v>21</v>
      </c>
      <c r="O36" s="5">
        <v>40</v>
      </c>
    </row>
    <row r="37" spans="2:15" outlineLevel="1" x14ac:dyDescent="0.25">
      <c r="B37" s="2">
        <v>78730</v>
      </c>
      <c r="C37" s="1" t="s">
        <v>24</v>
      </c>
      <c r="D37" s="1" t="s">
        <v>54</v>
      </c>
      <c r="E37" s="1" t="s">
        <v>55</v>
      </c>
      <c r="F37" s="3">
        <v>43755</v>
      </c>
      <c r="G37" s="3">
        <v>44047</v>
      </c>
      <c r="H37" s="3">
        <v>45141</v>
      </c>
      <c r="I37" s="2">
        <v>36</v>
      </c>
      <c r="J37" s="4" t="s">
        <v>0</v>
      </c>
      <c r="K37" s="1" t="s">
        <v>56</v>
      </c>
      <c r="L37" s="1" t="s">
        <v>23</v>
      </c>
      <c r="M37" s="5">
        <v>16.2</v>
      </c>
      <c r="N37" s="1" t="s">
        <v>22</v>
      </c>
      <c r="O37" s="5">
        <v>80</v>
      </c>
    </row>
    <row r="38" spans="2:15" outlineLevel="1" x14ac:dyDescent="0.25">
      <c r="B38" s="2">
        <v>78730</v>
      </c>
      <c r="C38" s="1" t="s">
        <v>24</v>
      </c>
      <c r="D38" s="1" t="s">
        <v>54</v>
      </c>
      <c r="E38" s="1" t="s">
        <v>55</v>
      </c>
      <c r="F38" s="3">
        <v>43755</v>
      </c>
      <c r="G38" s="3">
        <v>44047</v>
      </c>
      <c r="H38" s="3">
        <v>45141</v>
      </c>
      <c r="I38" s="2">
        <v>36</v>
      </c>
      <c r="J38" s="4">
        <v>1020</v>
      </c>
      <c r="K38" s="1" t="s">
        <v>56</v>
      </c>
      <c r="L38" s="1" t="s">
        <v>23</v>
      </c>
      <c r="M38" s="5">
        <v>16.2</v>
      </c>
      <c r="N38" s="1" t="s">
        <v>20</v>
      </c>
      <c r="O38" s="5">
        <v>140</v>
      </c>
    </row>
    <row r="39" spans="2:15" outlineLevel="1" x14ac:dyDescent="0.25">
      <c r="B39" s="2">
        <v>85420</v>
      </c>
      <c r="C39" s="1" t="s">
        <v>24</v>
      </c>
      <c r="D39" s="1" t="s">
        <v>57</v>
      </c>
      <c r="E39" s="1" t="s">
        <v>58</v>
      </c>
      <c r="F39" s="3">
        <v>44036</v>
      </c>
      <c r="G39" s="3">
        <v>44147</v>
      </c>
      <c r="H39" s="3">
        <v>45423</v>
      </c>
      <c r="I39" s="2">
        <v>36</v>
      </c>
      <c r="J39" s="4">
        <v>2680</v>
      </c>
      <c r="K39" s="1" t="s">
        <v>59</v>
      </c>
      <c r="L39" s="1" t="s">
        <v>20</v>
      </c>
      <c r="M39" s="5">
        <v>15.75</v>
      </c>
      <c r="N39" s="1" t="s">
        <v>23</v>
      </c>
      <c r="O39" s="5" t="s">
        <v>0</v>
      </c>
    </row>
    <row r="40" spans="2:15" outlineLevel="1" x14ac:dyDescent="0.25">
      <c r="B40" s="2">
        <v>85420</v>
      </c>
      <c r="C40" s="1" t="s">
        <v>24</v>
      </c>
      <c r="D40" s="1" t="s">
        <v>57</v>
      </c>
      <c r="E40" s="1" t="s">
        <v>58</v>
      </c>
      <c r="F40" s="3">
        <v>44036</v>
      </c>
      <c r="G40" s="3">
        <v>44147</v>
      </c>
      <c r="H40" s="3">
        <v>45423</v>
      </c>
      <c r="I40" s="2">
        <v>36</v>
      </c>
      <c r="J40" s="4" t="s">
        <v>0</v>
      </c>
      <c r="K40" s="1" t="s">
        <v>59</v>
      </c>
      <c r="L40" s="1" t="s">
        <v>20</v>
      </c>
      <c r="M40" s="5">
        <v>15.75</v>
      </c>
      <c r="N40" s="1" t="s">
        <v>46</v>
      </c>
      <c r="O40" s="5" t="s">
        <v>0</v>
      </c>
    </row>
    <row r="41" spans="2:15" outlineLevel="1" x14ac:dyDescent="0.25">
      <c r="B41" s="2">
        <v>85420</v>
      </c>
      <c r="C41" s="1" t="s">
        <v>24</v>
      </c>
      <c r="D41" s="1" t="s">
        <v>57</v>
      </c>
      <c r="E41" s="1" t="s">
        <v>58</v>
      </c>
      <c r="F41" s="3">
        <v>44036</v>
      </c>
      <c r="G41" s="3">
        <v>44147</v>
      </c>
      <c r="H41" s="3">
        <v>45423</v>
      </c>
      <c r="I41" s="2">
        <v>36</v>
      </c>
      <c r="J41" s="4" t="s">
        <v>0</v>
      </c>
      <c r="K41" s="1" t="s">
        <v>59</v>
      </c>
      <c r="L41" s="1" t="s">
        <v>20</v>
      </c>
      <c r="M41" s="5">
        <v>15.75</v>
      </c>
      <c r="N41" s="1" t="s">
        <v>22</v>
      </c>
      <c r="O41" s="5" t="s">
        <v>0</v>
      </c>
    </row>
    <row r="42" spans="2:15" outlineLevel="1" x14ac:dyDescent="0.25">
      <c r="B42" s="2">
        <v>86307</v>
      </c>
      <c r="C42" s="1" t="s">
        <v>24</v>
      </c>
      <c r="D42" s="1" t="s">
        <v>39</v>
      </c>
      <c r="E42" s="1" t="s">
        <v>40</v>
      </c>
      <c r="F42" s="3">
        <v>44088</v>
      </c>
      <c r="G42" s="3">
        <v>44160</v>
      </c>
      <c r="H42" s="3">
        <v>45713</v>
      </c>
      <c r="I42" s="2">
        <v>51</v>
      </c>
      <c r="J42" s="4">
        <v>4227</v>
      </c>
      <c r="K42" s="1" t="s">
        <v>60</v>
      </c>
      <c r="L42" s="1" t="s">
        <v>61</v>
      </c>
      <c r="M42" s="5">
        <v>15.06</v>
      </c>
      <c r="N42" s="1" t="s">
        <v>20</v>
      </c>
      <c r="O42" s="5">
        <v>14.2</v>
      </c>
    </row>
    <row r="43" spans="2:15" outlineLevel="1" x14ac:dyDescent="0.25">
      <c r="B43" s="2">
        <v>91121</v>
      </c>
      <c r="C43" s="1" t="s">
        <v>24</v>
      </c>
      <c r="D43" s="1" t="s">
        <v>62</v>
      </c>
      <c r="E43" s="1" t="s">
        <v>63</v>
      </c>
      <c r="F43" s="3">
        <v>44278</v>
      </c>
      <c r="G43" s="3">
        <v>44336</v>
      </c>
      <c r="H43" s="3">
        <v>45796</v>
      </c>
      <c r="I43" s="2">
        <v>48</v>
      </c>
      <c r="J43" s="4">
        <v>4845</v>
      </c>
      <c r="K43" s="1" t="s">
        <v>64</v>
      </c>
      <c r="L43" s="1" t="s">
        <v>20</v>
      </c>
      <c r="M43" s="5">
        <v>14.37476</v>
      </c>
      <c r="N43" s="1" t="s">
        <v>61</v>
      </c>
      <c r="O43" s="5">
        <v>14.961320000000001</v>
      </c>
    </row>
    <row r="44" spans="2:15" outlineLevel="1" x14ac:dyDescent="0.25">
      <c r="B44" s="2">
        <v>92547</v>
      </c>
      <c r="C44" s="1" t="s">
        <v>24</v>
      </c>
      <c r="D44" s="1" t="s">
        <v>65</v>
      </c>
      <c r="E44" s="1" t="s">
        <v>66</v>
      </c>
      <c r="F44" s="3">
        <v>44330</v>
      </c>
      <c r="G44" s="3">
        <v>44382</v>
      </c>
      <c r="H44" s="3">
        <v>45843</v>
      </c>
      <c r="I44" s="2">
        <v>48</v>
      </c>
      <c r="J44" s="4">
        <v>7920</v>
      </c>
      <c r="K44" s="1" t="s">
        <v>67</v>
      </c>
      <c r="L44" s="1" t="s">
        <v>61</v>
      </c>
      <c r="M44" s="5">
        <v>13.99</v>
      </c>
      <c r="N44" s="1" t="s">
        <v>0</v>
      </c>
      <c r="O44" s="5" t="s">
        <v>0</v>
      </c>
    </row>
    <row r="45" spans="2:15" outlineLevel="1" x14ac:dyDescent="0.25">
      <c r="B45" s="2">
        <v>92526</v>
      </c>
      <c r="C45" s="1" t="s">
        <v>24</v>
      </c>
      <c r="D45" s="1" t="s">
        <v>68</v>
      </c>
      <c r="E45" s="1" t="s">
        <v>69</v>
      </c>
      <c r="F45" s="3">
        <v>44337</v>
      </c>
      <c r="G45" s="3">
        <v>44392</v>
      </c>
      <c r="H45" s="3">
        <v>45487</v>
      </c>
      <c r="I45" s="2">
        <v>36</v>
      </c>
      <c r="J45" s="4" t="s">
        <v>0</v>
      </c>
      <c r="K45" s="1" t="s">
        <v>70</v>
      </c>
      <c r="L45" s="1" t="s">
        <v>61</v>
      </c>
      <c r="M45" s="5">
        <v>15.25</v>
      </c>
      <c r="N45" s="1" t="s">
        <v>23</v>
      </c>
      <c r="O45" s="5">
        <v>16.95</v>
      </c>
    </row>
    <row r="46" spans="2:15" outlineLevel="1" x14ac:dyDescent="0.25">
      <c r="B46" s="2">
        <v>92526</v>
      </c>
      <c r="C46" s="1" t="s">
        <v>24</v>
      </c>
      <c r="D46" s="1" t="s">
        <v>68</v>
      </c>
      <c r="E46" s="1" t="s">
        <v>69</v>
      </c>
      <c r="F46" s="3">
        <v>44337</v>
      </c>
      <c r="G46" s="3">
        <v>44392</v>
      </c>
      <c r="H46" s="3">
        <v>45487</v>
      </c>
      <c r="I46" s="2">
        <v>36</v>
      </c>
      <c r="J46" s="4">
        <v>1115</v>
      </c>
      <c r="K46" s="1" t="s">
        <v>70</v>
      </c>
      <c r="L46" s="1" t="s">
        <v>61</v>
      </c>
      <c r="M46" s="5">
        <v>15.25</v>
      </c>
      <c r="N46" s="1" t="s">
        <v>20</v>
      </c>
      <c r="O46" s="5">
        <v>18.95</v>
      </c>
    </row>
    <row r="47" spans="2:15" outlineLevel="1" x14ac:dyDescent="0.25">
      <c r="B47" s="2">
        <v>94254</v>
      </c>
      <c r="C47" s="1" t="s">
        <v>24</v>
      </c>
      <c r="D47" s="1" t="s">
        <v>71</v>
      </c>
      <c r="E47" s="1" t="s">
        <v>72</v>
      </c>
      <c r="F47" s="3">
        <v>44392</v>
      </c>
      <c r="G47" s="3">
        <v>44462</v>
      </c>
      <c r="H47" s="3">
        <v>45191</v>
      </c>
      <c r="I47" s="2">
        <v>24</v>
      </c>
      <c r="J47" s="4" t="s">
        <v>0</v>
      </c>
      <c r="K47" s="1" t="s">
        <v>73</v>
      </c>
      <c r="L47" s="1" t="s">
        <v>61</v>
      </c>
      <c r="M47" s="5">
        <v>15.53</v>
      </c>
      <c r="N47" s="1" t="s">
        <v>46</v>
      </c>
      <c r="O47" s="5">
        <v>16.8</v>
      </c>
    </row>
    <row r="48" spans="2:15" outlineLevel="1" x14ac:dyDescent="0.25">
      <c r="B48" s="2">
        <v>94254</v>
      </c>
      <c r="C48" s="1" t="s">
        <v>24</v>
      </c>
      <c r="D48" s="1" t="s">
        <v>71</v>
      </c>
      <c r="E48" s="1" t="s">
        <v>72</v>
      </c>
      <c r="F48" s="3">
        <v>44392</v>
      </c>
      <c r="G48" s="3">
        <v>44462</v>
      </c>
      <c r="H48" s="3">
        <v>45191</v>
      </c>
      <c r="I48" s="2">
        <v>24</v>
      </c>
      <c r="J48" s="4" t="s">
        <v>0</v>
      </c>
      <c r="K48" s="1" t="s">
        <v>73</v>
      </c>
      <c r="L48" s="1" t="s">
        <v>61</v>
      </c>
      <c r="M48" s="5">
        <v>15.53</v>
      </c>
      <c r="N48" s="1" t="s">
        <v>23</v>
      </c>
      <c r="O48" s="5">
        <v>17.899999999999999</v>
      </c>
    </row>
    <row r="49" spans="1:15" outlineLevel="1" x14ac:dyDescent="0.25">
      <c r="B49" s="2">
        <v>94254</v>
      </c>
      <c r="C49" s="1" t="s">
        <v>24</v>
      </c>
      <c r="D49" s="1" t="s">
        <v>71</v>
      </c>
      <c r="E49" s="1" t="s">
        <v>72</v>
      </c>
      <c r="F49" s="3">
        <v>44392</v>
      </c>
      <c r="G49" s="3">
        <v>44462</v>
      </c>
      <c r="H49" s="3">
        <v>45191</v>
      </c>
      <c r="I49" s="2">
        <v>24</v>
      </c>
      <c r="J49" s="4">
        <v>1560</v>
      </c>
      <c r="K49" s="1" t="s">
        <v>73</v>
      </c>
      <c r="L49" s="1" t="s">
        <v>61</v>
      </c>
      <c r="M49" s="5">
        <v>15.53</v>
      </c>
      <c r="N49" s="1" t="s">
        <v>20</v>
      </c>
      <c r="O49" s="5">
        <v>18.899000000000001</v>
      </c>
    </row>
    <row r="50" spans="1:15" outlineLevel="1" x14ac:dyDescent="0.25">
      <c r="B50" s="2">
        <v>92618</v>
      </c>
      <c r="C50" s="1" t="s">
        <v>24</v>
      </c>
      <c r="D50" s="1" t="s">
        <v>74</v>
      </c>
      <c r="E50" s="1" t="s">
        <v>37</v>
      </c>
      <c r="F50" s="3">
        <v>44354</v>
      </c>
      <c r="G50" s="3">
        <v>44475</v>
      </c>
      <c r="H50" s="3">
        <v>44925</v>
      </c>
      <c r="I50" s="2">
        <v>9</v>
      </c>
      <c r="J50" s="4" t="s">
        <v>0</v>
      </c>
      <c r="K50" s="1" t="s">
        <v>75</v>
      </c>
      <c r="L50" s="1" t="s">
        <v>20</v>
      </c>
      <c r="M50" s="5">
        <v>14.074759999999999</v>
      </c>
      <c r="N50" s="1" t="s">
        <v>46</v>
      </c>
      <c r="O50" s="5">
        <v>14.218999999999999</v>
      </c>
    </row>
    <row r="51" spans="1:15" outlineLevel="1" x14ac:dyDescent="0.25">
      <c r="B51" s="2">
        <v>92618</v>
      </c>
      <c r="C51" s="1" t="s">
        <v>24</v>
      </c>
      <c r="D51" s="1" t="s">
        <v>74</v>
      </c>
      <c r="E51" s="1" t="s">
        <v>37</v>
      </c>
      <c r="F51" s="3">
        <v>44354</v>
      </c>
      <c r="G51" s="3">
        <v>44475</v>
      </c>
      <c r="H51" s="3">
        <v>44925</v>
      </c>
      <c r="I51" s="2">
        <v>9</v>
      </c>
      <c r="J51" s="4" t="s">
        <v>0</v>
      </c>
      <c r="K51" s="1" t="s">
        <v>75</v>
      </c>
      <c r="L51" s="1" t="s">
        <v>20</v>
      </c>
      <c r="M51" s="5">
        <v>14.074759999999999</v>
      </c>
      <c r="N51" s="1" t="s">
        <v>61</v>
      </c>
      <c r="O51" s="5">
        <v>16</v>
      </c>
    </row>
    <row r="52" spans="1:15" outlineLevel="1" x14ac:dyDescent="0.25">
      <c r="B52" s="2">
        <v>92618</v>
      </c>
      <c r="C52" s="1" t="s">
        <v>24</v>
      </c>
      <c r="D52" s="1" t="s">
        <v>74</v>
      </c>
      <c r="E52" s="1" t="s">
        <v>37</v>
      </c>
      <c r="F52" s="3">
        <v>44354</v>
      </c>
      <c r="G52" s="3">
        <v>44475</v>
      </c>
      <c r="H52" s="3">
        <v>44925</v>
      </c>
      <c r="I52" s="2">
        <v>9</v>
      </c>
      <c r="J52" s="4">
        <v>9867</v>
      </c>
      <c r="K52" s="1" t="s">
        <v>75</v>
      </c>
      <c r="L52" s="1" t="s">
        <v>20</v>
      </c>
      <c r="M52" s="5">
        <v>14.074759999999999</v>
      </c>
      <c r="N52" s="1" t="s">
        <v>23</v>
      </c>
      <c r="O52" s="5">
        <v>16.059999999999999</v>
      </c>
    </row>
    <row r="53" spans="1:15" outlineLevel="1" x14ac:dyDescent="0.25">
      <c r="B53" s="2">
        <v>97676</v>
      </c>
      <c r="C53" s="1" t="s">
        <v>16</v>
      </c>
      <c r="D53" s="1" t="s">
        <v>76</v>
      </c>
      <c r="E53" s="1" t="s">
        <v>18</v>
      </c>
      <c r="F53" s="3">
        <v>44537</v>
      </c>
      <c r="G53" s="3">
        <v>44553</v>
      </c>
      <c r="H53" s="3">
        <v>45099</v>
      </c>
      <c r="I53" s="2">
        <v>12</v>
      </c>
      <c r="J53" s="4">
        <v>1000</v>
      </c>
      <c r="K53" s="1" t="s">
        <v>77</v>
      </c>
      <c r="L53" s="1" t="s">
        <v>20</v>
      </c>
      <c r="M53" s="5">
        <v>14</v>
      </c>
      <c r="N53" s="1" t="s">
        <v>46</v>
      </c>
      <c r="O53" s="5">
        <v>32</v>
      </c>
    </row>
    <row r="54" spans="1:15" outlineLevel="1" x14ac:dyDescent="0.25">
      <c r="B54" s="2">
        <v>97676</v>
      </c>
      <c r="C54" s="1" t="s">
        <v>16</v>
      </c>
      <c r="D54" s="1" t="s">
        <v>76</v>
      </c>
      <c r="E54" s="1" t="s">
        <v>18</v>
      </c>
      <c r="F54" s="3">
        <v>44537</v>
      </c>
      <c r="G54" s="3">
        <v>44553</v>
      </c>
      <c r="H54" s="3">
        <v>45099</v>
      </c>
      <c r="I54" s="2">
        <v>12</v>
      </c>
      <c r="J54" s="4" t="s">
        <v>0</v>
      </c>
      <c r="K54" s="1" t="s">
        <v>77</v>
      </c>
      <c r="L54" s="1" t="s">
        <v>20</v>
      </c>
      <c r="M54" s="5">
        <v>14</v>
      </c>
      <c r="N54" s="1" t="s">
        <v>61</v>
      </c>
      <c r="O54" s="5">
        <v>32</v>
      </c>
    </row>
    <row r="55" spans="1:15" outlineLevel="1" x14ac:dyDescent="0.25">
      <c r="B55" s="2">
        <v>94460</v>
      </c>
      <c r="C55" s="1" t="s">
        <v>24</v>
      </c>
      <c r="D55" s="1" t="s">
        <v>78</v>
      </c>
      <c r="E55" s="1" t="s">
        <v>79</v>
      </c>
      <c r="F55" s="3">
        <v>44467</v>
      </c>
      <c r="G55" s="3">
        <v>44562</v>
      </c>
      <c r="H55" s="3">
        <v>46022</v>
      </c>
      <c r="I55" s="2">
        <v>36</v>
      </c>
      <c r="J55" s="4" t="s">
        <v>0</v>
      </c>
      <c r="K55" s="1" t="s">
        <v>80</v>
      </c>
      <c r="L55" s="1" t="s">
        <v>20</v>
      </c>
      <c r="M55" s="5">
        <v>14.05</v>
      </c>
      <c r="N55" s="1" t="s">
        <v>61</v>
      </c>
      <c r="O55" s="5">
        <v>14.95</v>
      </c>
    </row>
    <row r="56" spans="1:15" outlineLevel="1" x14ac:dyDescent="0.25">
      <c r="B56" s="2">
        <v>94460</v>
      </c>
      <c r="C56" s="1" t="s">
        <v>24</v>
      </c>
      <c r="D56" s="1" t="s">
        <v>78</v>
      </c>
      <c r="E56" s="1" t="s">
        <v>79</v>
      </c>
      <c r="F56" s="3">
        <v>44467</v>
      </c>
      <c r="G56" s="3">
        <v>44562</v>
      </c>
      <c r="H56" s="3">
        <v>46022</v>
      </c>
      <c r="I56" s="2">
        <v>36</v>
      </c>
      <c r="J56" s="4">
        <v>1721</v>
      </c>
      <c r="K56" s="1" t="s">
        <v>80</v>
      </c>
      <c r="L56" s="1" t="s">
        <v>20</v>
      </c>
      <c r="M56" s="5">
        <v>14.05</v>
      </c>
      <c r="N56" s="1" t="s">
        <v>23</v>
      </c>
      <c r="O56" s="5">
        <v>17.399999999999999</v>
      </c>
    </row>
    <row r="57" spans="1:15" outlineLevel="1" x14ac:dyDescent="0.25">
      <c r="B57" s="2">
        <v>94460</v>
      </c>
      <c r="C57" s="1" t="s">
        <v>24</v>
      </c>
      <c r="D57" s="1" t="s">
        <v>78</v>
      </c>
      <c r="E57" s="1" t="s">
        <v>79</v>
      </c>
      <c r="F57" s="3">
        <v>44467</v>
      </c>
      <c r="G57" s="3">
        <v>44562</v>
      </c>
      <c r="H57" s="3">
        <v>46022</v>
      </c>
      <c r="I57" s="2">
        <v>36</v>
      </c>
      <c r="J57" s="4" t="s">
        <v>0</v>
      </c>
      <c r="K57" s="1" t="s">
        <v>80</v>
      </c>
      <c r="L57" s="1" t="s">
        <v>20</v>
      </c>
      <c r="M57" s="5">
        <v>14.05</v>
      </c>
      <c r="N57" s="1" t="s">
        <v>21</v>
      </c>
      <c r="O57" s="5">
        <v>23.59</v>
      </c>
    </row>
    <row r="58" spans="1:15" outlineLevel="1" x14ac:dyDescent="0.25">
      <c r="B58" s="2">
        <v>98501</v>
      </c>
      <c r="C58" s="1" t="s">
        <v>24</v>
      </c>
      <c r="D58" s="1" t="s">
        <v>35</v>
      </c>
      <c r="E58" s="1" t="s">
        <v>18</v>
      </c>
      <c r="F58" s="3">
        <v>44578</v>
      </c>
      <c r="G58" s="3">
        <v>44578</v>
      </c>
      <c r="H58" s="3">
        <v>46053</v>
      </c>
      <c r="I58" s="2">
        <v>24</v>
      </c>
      <c r="J58" s="4">
        <v>4320</v>
      </c>
      <c r="K58" s="1" t="s">
        <v>64</v>
      </c>
      <c r="L58" s="1" t="s">
        <v>20</v>
      </c>
      <c r="M58" s="5">
        <v>14.005089999999999</v>
      </c>
      <c r="N58" s="1" t="s">
        <v>61</v>
      </c>
      <c r="O58" s="5">
        <v>14</v>
      </c>
    </row>
    <row r="59" spans="1:15" outlineLevel="1" x14ac:dyDescent="0.25">
      <c r="B59" s="1"/>
      <c r="F59" s="1"/>
      <c r="G59" s="1"/>
      <c r="H59" s="1"/>
      <c r="I59" s="1"/>
      <c r="J59" s="4" t="str">
        <f>CONCATENATE("Totale: ", TEXT(SUBTOTAL(9, J4:J58), "###.###.###"), "")</f>
        <v>Totale: 77593..</v>
      </c>
      <c r="M59" s="1"/>
      <c r="O59" s="1"/>
    </row>
    <row r="60" spans="1:15" x14ac:dyDescent="0.25">
      <c r="A60" s="6" t="s">
        <v>81</v>
      </c>
      <c r="B60" s="1"/>
      <c r="F60" s="1"/>
      <c r="G60" s="1"/>
      <c r="H60" s="1"/>
      <c r="I60" s="1"/>
      <c r="J60" s="1"/>
      <c r="M60" s="1"/>
      <c r="O60" s="1"/>
    </row>
    <row r="61" spans="1:15" outlineLevel="1" x14ac:dyDescent="0.25">
      <c r="B61" s="2">
        <v>77052</v>
      </c>
      <c r="C61" s="1" t="s">
        <v>24</v>
      </c>
      <c r="D61" s="1" t="s">
        <v>71</v>
      </c>
      <c r="E61" s="1" t="s">
        <v>72</v>
      </c>
      <c r="F61" s="3">
        <v>43627</v>
      </c>
      <c r="G61" s="3">
        <v>43787</v>
      </c>
      <c r="H61" s="3">
        <v>45247</v>
      </c>
      <c r="I61" s="2">
        <v>48</v>
      </c>
      <c r="J61" s="4">
        <v>120</v>
      </c>
      <c r="K61" s="1" t="s">
        <v>82</v>
      </c>
      <c r="L61" s="1" t="s">
        <v>28</v>
      </c>
      <c r="M61" s="5">
        <v>55</v>
      </c>
      <c r="N61" s="1" t="s">
        <v>0</v>
      </c>
      <c r="O61" s="5" t="s">
        <v>0</v>
      </c>
    </row>
    <row r="62" spans="1:15" outlineLevel="1" x14ac:dyDescent="0.25">
      <c r="B62" s="2">
        <v>82514</v>
      </c>
      <c r="C62" s="1" t="s">
        <v>42</v>
      </c>
      <c r="D62" s="1" t="s">
        <v>47</v>
      </c>
      <c r="E62" s="1" t="s">
        <v>48</v>
      </c>
      <c r="F62" s="3">
        <v>43931</v>
      </c>
      <c r="G62" s="3">
        <v>43950</v>
      </c>
      <c r="H62" s="3">
        <v>44834</v>
      </c>
      <c r="I62" s="2">
        <v>24</v>
      </c>
      <c r="J62" s="4">
        <v>1107</v>
      </c>
      <c r="K62" s="1" t="s">
        <v>82</v>
      </c>
      <c r="L62" s="1" t="s">
        <v>28</v>
      </c>
      <c r="M62" s="5">
        <v>28</v>
      </c>
      <c r="N62" s="1" t="s">
        <v>0</v>
      </c>
      <c r="O62" s="5" t="s">
        <v>0</v>
      </c>
    </row>
    <row r="63" spans="1:15" outlineLevel="1" x14ac:dyDescent="0.25">
      <c r="B63" s="2">
        <v>86308</v>
      </c>
      <c r="C63" s="1" t="s">
        <v>16</v>
      </c>
      <c r="D63" s="1" t="s">
        <v>83</v>
      </c>
      <c r="E63" s="1" t="s">
        <v>33</v>
      </c>
      <c r="F63" s="3">
        <v>44074</v>
      </c>
      <c r="G63" s="3">
        <v>44078</v>
      </c>
      <c r="H63" s="3">
        <v>44807</v>
      </c>
      <c r="I63" s="2">
        <v>24</v>
      </c>
      <c r="J63" s="4">
        <v>1200</v>
      </c>
      <c r="K63" s="1" t="s">
        <v>82</v>
      </c>
      <c r="L63" s="1" t="s">
        <v>28</v>
      </c>
      <c r="M63" s="5">
        <v>31</v>
      </c>
      <c r="N63" s="1" t="s">
        <v>0</v>
      </c>
      <c r="O63" s="5" t="s">
        <v>0</v>
      </c>
    </row>
    <row r="64" spans="1:15" outlineLevel="1" x14ac:dyDescent="0.25">
      <c r="B64" s="2">
        <v>90904</v>
      </c>
      <c r="C64" s="1" t="s">
        <v>16</v>
      </c>
      <c r="D64" s="1" t="s">
        <v>84</v>
      </c>
      <c r="E64" s="1" t="s">
        <v>37</v>
      </c>
      <c r="F64" s="3">
        <v>44259</v>
      </c>
      <c r="G64" s="3">
        <v>44301</v>
      </c>
      <c r="H64" s="3">
        <v>44665</v>
      </c>
      <c r="I64" s="2">
        <v>6</v>
      </c>
      <c r="J64" s="4">
        <v>600</v>
      </c>
      <c r="K64" s="1" t="s">
        <v>82</v>
      </c>
      <c r="L64" s="1" t="s">
        <v>28</v>
      </c>
      <c r="M64" s="5">
        <v>30.8</v>
      </c>
      <c r="N64" s="1" t="s">
        <v>0</v>
      </c>
      <c r="O64" s="5" t="s">
        <v>0</v>
      </c>
    </row>
    <row r="65" spans="1:15" outlineLevel="1" x14ac:dyDescent="0.25">
      <c r="B65" s="2">
        <v>89896</v>
      </c>
      <c r="C65" s="1" t="s">
        <v>24</v>
      </c>
      <c r="D65" s="1" t="s">
        <v>85</v>
      </c>
      <c r="E65" s="1" t="s">
        <v>33</v>
      </c>
      <c r="F65" s="3">
        <v>44237</v>
      </c>
      <c r="G65" s="3">
        <v>44400</v>
      </c>
      <c r="H65" s="3">
        <v>45496</v>
      </c>
      <c r="I65" s="2">
        <v>36</v>
      </c>
      <c r="J65" s="4">
        <v>715</v>
      </c>
      <c r="K65" s="1" t="s">
        <v>82</v>
      </c>
      <c r="L65" s="1" t="s">
        <v>28</v>
      </c>
      <c r="M65" s="5">
        <v>28</v>
      </c>
      <c r="N65" s="1" t="s">
        <v>0</v>
      </c>
      <c r="O65" s="5" t="s">
        <v>0</v>
      </c>
    </row>
    <row r="66" spans="1:15" outlineLevel="1" x14ac:dyDescent="0.25">
      <c r="B66" s="2">
        <v>94460</v>
      </c>
      <c r="C66" s="1" t="s">
        <v>24</v>
      </c>
      <c r="D66" s="1" t="s">
        <v>78</v>
      </c>
      <c r="E66" s="1" t="s">
        <v>79</v>
      </c>
      <c r="F66" s="3">
        <v>44467</v>
      </c>
      <c r="G66" s="3">
        <v>44562</v>
      </c>
      <c r="H66" s="3">
        <v>46022</v>
      </c>
      <c r="I66" s="2">
        <v>36</v>
      </c>
      <c r="J66" s="4">
        <v>320</v>
      </c>
      <c r="K66" s="1" t="s">
        <v>82</v>
      </c>
      <c r="L66" s="1" t="s">
        <v>28</v>
      </c>
      <c r="M66" s="5">
        <v>301.5</v>
      </c>
      <c r="N66" s="1" t="s">
        <v>0</v>
      </c>
      <c r="O66" s="5" t="s">
        <v>0</v>
      </c>
    </row>
    <row r="67" spans="1:15" outlineLevel="1" x14ac:dyDescent="0.25">
      <c r="B67" s="2">
        <v>96711</v>
      </c>
      <c r="C67" s="1" t="s">
        <v>24</v>
      </c>
      <c r="D67" s="1" t="s">
        <v>68</v>
      </c>
      <c r="E67" s="1" t="s">
        <v>69</v>
      </c>
      <c r="F67" s="3">
        <v>44503</v>
      </c>
      <c r="G67" s="3">
        <v>44586</v>
      </c>
      <c r="H67" s="3">
        <v>45777</v>
      </c>
      <c r="I67" s="2">
        <v>36</v>
      </c>
      <c r="J67" s="4">
        <v>752</v>
      </c>
      <c r="K67" s="1" t="s">
        <v>86</v>
      </c>
      <c r="L67" s="1" t="s">
        <v>28</v>
      </c>
      <c r="M67" s="5">
        <v>31</v>
      </c>
      <c r="N67" s="1" t="s">
        <v>23</v>
      </c>
      <c r="O67" s="5">
        <v>17.600000000000001</v>
      </c>
    </row>
    <row r="68" spans="1:15" outlineLevel="1" x14ac:dyDescent="0.25">
      <c r="B68" s="1"/>
      <c r="F68" s="1"/>
      <c r="G68" s="1"/>
      <c r="H68" s="1"/>
      <c r="I68" s="1"/>
      <c r="J68" s="4" t="str">
        <f>CONCATENATE("Totale: ", TEXT(SUBTOTAL(9, J61:J67), "###.###.###"), "")</f>
        <v>Totale: 4814..</v>
      </c>
      <c r="M68" s="1"/>
      <c r="O68" s="1"/>
    </row>
    <row r="69" spans="1:15" x14ac:dyDescent="0.25">
      <c r="A69" s="6" t="s">
        <v>87</v>
      </c>
      <c r="B69" s="1"/>
      <c r="F69" s="1"/>
      <c r="G69" s="1"/>
      <c r="H69" s="1"/>
      <c r="I69" s="1"/>
      <c r="J69" s="1"/>
      <c r="M69" s="1"/>
      <c r="O69" s="1"/>
    </row>
    <row r="70" spans="1:15" outlineLevel="1" x14ac:dyDescent="0.25">
      <c r="B70" s="2">
        <v>61887</v>
      </c>
      <c r="C70" s="1" t="s">
        <v>16</v>
      </c>
      <c r="D70" s="1" t="s">
        <v>17</v>
      </c>
      <c r="E70" s="1" t="s">
        <v>18</v>
      </c>
      <c r="F70" s="3">
        <v>42766</v>
      </c>
      <c r="G70" s="3">
        <v>42790</v>
      </c>
      <c r="H70" s="3">
        <v>44615</v>
      </c>
      <c r="I70" s="2">
        <v>60</v>
      </c>
      <c r="J70" s="4">
        <v>200</v>
      </c>
      <c r="K70" s="1" t="s">
        <v>19</v>
      </c>
      <c r="L70" s="1" t="s">
        <v>20</v>
      </c>
      <c r="M70" s="5">
        <v>18.22</v>
      </c>
      <c r="N70" s="1" t="s">
        <v>21</v>
      </c>
      <c r="O70" s="5">
        <v>26.5</v>
      </c>
    </row>
    <row r="71" spans="1:15" outlineLevel="1" x14ac:dyDescent="0.25">
      <c r="B71" s="2">
        <v>61887</v>
      </c>
      <c r="C71" s="1" t="s">
        <v>16</v>
      </c>
      <c r="D71" s="1" t="s">
        <v>17</v>
      </c>
      <c r="E71" s="1" t="s">
        <v>18</v>
      </c>
      <c r="F71" s="3">
        <v>42766</v>
      </c>
      <c r="G71" s="3">
        <v>42790</v>
      </c>
      <c r="H71" s="3">
        <v>44615</v>
      </c>
      <c r="I71" s="2">
        <v>60</v>
      </c>
      <c r="J71" s="4" t="s">
        <v>0</v>
      </c>
      <c r="K71" s="1" t="s">
        <v>19</v>
      </c>
      <c r="L71" s="1" t="s">
        <v>20</v>
      </c>
      <c r="M71" s="5">
        <v>18.22</v>
      </c>
      <c r="N71" s="1" t="s">
        <v>22</v>
      </c>
      <c r="O71" s="5">
        <v>30</v>
      </c>
    </row>
    <row r="72" spans="1:15" outlineLevel="1" x14ac:dyDescent="0.25">
      <c r="B72" s="2">
        <v>61887</v>
      </c>
      <c r="C72" s="1" t="s">
        <v>16</v>
      </c>
      <c r="D72" s="1" t="s">
        <v>17</v>
      </c>
      <c r="E72" s="1" t="s">
        <v>18</v>
      </c>
      <c r="F72" s="3">
        <v>42766</v>
      </c>
      <c r="G72" s="3">
        <v>42790</v>
      </c>
      <c r="H72" s="3">
        <v>44615</v>
      </c>
      <c r="I72" s="2">
        <v>60</v>
      </c>
      <c r="J72" s="4" t="s">
        <v>0</v>
      </c>
      <c r="K72" s="1" t="s">
        <v>19</v>
      </c>
      <c r="L72" s="1" t="s">
        <v>20</v>
      </c>
      <c r="M72" s="5">
        <v>18.22</v>
      </c>
      <c r="N72" s="1" t="s">
        <v>23</v>
      </c>
      <c r="O72" s="5">
        <v>36</v>
      </c>
    </row>
    <row r="73" spans="1:15" outlineLevel="1" x14ac:dyDescent="0.25">
      <c r="B73" s="2">
        <v>60914</v>
      </c>
      <c r="C73" s="1" t="s">
        <v>24</v>
      </c>
      <c r="D73" s="1" t="s">
        <v>25</v>
      </c>
      <c r="E73" s="1" t="s">
        <v>26</v>
      </c>
      <c r="F73" s="3">
        <v>42695</v>
      </c>
      <c r="G73" s="3">
        <v>42891</v>
      </c>
      <c r="H73" s="3">
        <v>44650</v>
      </c>
      <c r="I73" s="2">
        <v>48</v>
      </c>
      <c r="J73" s="4">
        <v>5349</v>
      </c>
      <c r="K73" s="1" t="s">
        <v>27</v>
      </c>
      <c r="L73" s="1" t="s">
        <v>21</v>
      </c>
      <c r="M73" s="5">
        <v>26.9</v>
      </c>
      <c r="N73" s="1" t="s">
        <v>22</v>
      </c>
      <c r="O73" s="5" t="s">
        <v>0</v>
      </c>
    </row>
    <row r="74" spans="1:15" outlineLevel="1" x14ac:dyDescent="0.25">
      <c r="B74" s="2">
        <v>60914</v>
      </c>
      <c r="C74" s="1" t="s">
        <v>24</v>
      </c>
      <c r="D74" s="1" t="s">
        <v>25</v>
      </c>
      <c r="E74" s="1" t="s">
        <v>26</v>
      </c>
      <c r="F74" s="3">
        <v>42695</v>
      </c>
      <c r="G74" s="3">
        <v>42891</v>
      </c>
      <c r="H74" s="3">
        <v>44650</v>
      </c>
      <c r="I74" s="2">
        <v>48</v>
      </c>
      <c r="J74" s="4" t="s">
        <v>0</v>
      </c>
      <c r="K74" s="1" t="s">
        <v>27</v>
      </c>
      <c r="L74" s="1" t="s">
        <v>21</v>
      </c>
      <c r="M74" s="5">
        <v>26.9</v>
      </c>
      <c r="N74" s="1" t="s">
        <v>23</v>
      </c>
      <c r="O74" s="5" t="s">
        <v>0</v>
      </c>
    </row>
    <row r="75" spans="1:15" outlineLevel="1" x14ac:dyDescent="0.25">
      <c r="B75" s="2">
        <v>60914</v>
      </c>
      <c r="C75" s="1" t="s">
        <v>24</v>
      </c>
      <c r="D75" s="1" t="s">
        <v>25</v>
      </c>
      <c r="E75" s="1" t="s">
        <v>26</v>
      </c>
      <c r="F75" s="3">
        <v>42695</v>
      </c>
      <c r="G75" s="3">
        <v>42891</v>
      </c>
      <c r="H75" s="3">
        <v>44650</v>
      </c>
      <c r="I75" s="2">
        <v>48</v>
      </c>
      <c r="J75" s="4" t="s">
        <v>0</v>
      </c>
      <c r="K75" s="1" t="s">
        <v>27</v>
      </c>
      <c r="L75" s="1" t="s">
        <v>21</v>
      </c>
      <c r="M75" s="5">
        <v>26.9</v>
      </c>
      <c r="N75" s="1" t="s">
        <v>20</v>
      </c>
      <c r="O75" s="5" t="s">
        <v>0</v>
      </c>
    </row>
    <row r="76" spans="1:15" outlineLevel="1" x14ac:dyDescent="0.25">
      <c r="B76" s="2">
        <v>60914</v>
      </c>
      <c r="C76" s="1" t="s">
        <v>24</v>
      </c>
      <c r="D76" s="1" t="s">
        <v>25</v>
      </c>
      <c r="E76" s="1" t="s">
        <v>26</v>
      </c>
      <c r="F76" s="3">
        <v>42695</v>
      </c>
      <c r="G76" s="3">
        <v>42891</v>
      </c>
      <c r="H76" s="3">
        <v>44650</v>
      </c>
      <c r="I76" s="2">
        <v>48</v>
      </c>
      <c r="J76" s="4" t="s">
        <v>0</v>
      </c>
      <c r="K76" s="1" t="s">
        <v>27</v>
      </c>
      <c r="L76" s="1" t="s">
        <v>21</v>
      </c>
      <c r="M76" s="5">
        <v>26.9</v>
      </c>
      <c r="N76" s="1" t="s">
        <v>28</v>
      </c>
      <c r="O76" s="5" t="s">
        <v>0</v>
      </c>
    </row>
    <row r="77" spans="1:15" outlineLevel="1" x14ac:dyDescent="0.25">
      <c r="B77" s="2">
        <v>66227</v>
      </c>
      <c r="C77" s="1" t="s">
        <v>24</v>
      </c>
      <c r="D77" s="1" t="s">
        <v>88</v>
      </c>
      <c r="E77" s="1" t="s">
        <v>79</v>
      </c>
      <c r="F77" s="3">
        <v>43024</v>
      </c>
      <c r="G77" s="3">
        <v>43168</v>
      </c>
      <c r="H77" s="3">
        <v>44812</v>
      </c>
      <c r="I77" s="2">
        <v>48</v>
      </c>
      <c r="J77" s="4" t="s">
        <v>0</v>
      </c>
      <c r="K77" s="1" t="s">
        <v>89</v>
      </c>
      <c r="L77" s="1" t="s">
        <v>20</v>
      </c>
      <c r="M77" s="5">
        <v>10</v>
      </c>
      <c r="N77" s="1" t="s">
        <v>23</v>
      </c>
      <c r="O77" s="5">
        <v>10.8</v>
      </c>
    </row>
    <row r="78" spans="1:15" outlineLevel="1" x14ac:dyDescent="0.25">
      <c r="B78" s="2">
        <v>66227</v>
      </c>
      <c r="C78" s="1" t="s">
        <v>24</v>
      </c>
      <c r="D78" s="1" t="s">
        <v>88</v>
      </c>
      <c r="E78" s="1" t="s">
        <v>79</v>
      </c>
      <c r="F78" s="3">
        <v>43024</v>
      </c>
      <c r="G78" s="3">
        <v>43168</v>
      </c>
      <c r="H78" s="3">
        <v>44812</v>
      </c>
      <c r="I78" s="2">
        <v>48</v>
      </c>
      <c r="J78" s="4" t="s">
        <v>0</v>
      </c>
      <c r="K78" s="1" t="s">
        <v>89</v>
      </c>
      <c r="L78" s="1" t="s">
        <v>20</v>
      </c>
      <c r="M78" s="5">
        <v>10</v>
      </c>
      <c r="N78" s="1" t="s">
        <v>21</v>
      </c>
      <c r="O78" s="5">
        <v>11</v>
      </c>
    </row>
    <row r="79" spans="1:15" outlineLevel="1" x14ac:dyDescent="0.25">
      <c r="B79" s="2">
        <v>66227</v>
      </c>
      <c r="C79" s="1" t="s">
        <v>24</v>
      </c>
      <c r="D79" s="1" t="s">
        <v>88</v>
      </c>
      <c r="E79" s="1" t="s">
        <v>79</v>
      </c>
      <c r="F79" s="3">
        <v>43024</v>
      </c>
      <c r="G79" s="3">
        <v>43168</v>
      </c>
      <c r="H79" s="3">
        <v>44812</v>
      </c>
      <c r="I79" s="2">
        <v>48</v>
      </c>
      <c r="J79" s="4">
        <v>550</v>
      </c>
      <c r="K79" s="1" t="s">
        <v>89</v>
      </c>
      <c r="L79" s="1" t="s">
        <v>20</v>
      </c>
      <c r="M79" s="5">
        <v>10</v>
      </c>
      <c r="N79" s="1" t="s">
        <v>28</v>
      </c>
      <c r="O79" s="5">
        <v>11.75</v>
      </c>
    </row>
    <row r="80" spans="1:15" outlineLevel="1" x14ac:dyDescent="0.25">
      <c r="B80" s="2">
        <v>66227</v>
      </c>
      <c r="C80" s="1" t="s">
        <v>24</v>
      </c>
      <c r="D80" s="1" t="s">
        <v>88</v>
      </c>
      <c r="E80" s="1" t="s">
        <v>79</v>
      </c>
      <c r="F80" s="3">
        <v>43024</v>
      </c>
      <c r="G80" s="3">
        <v>43168</v>
      </c>
      <c r="H80" s="3">
        <v>44812</v>
      </c>
      <c r="I80" s="2">
        <v>48</v>
      </c>
      <c r="J80" s="4" t="s">
        <v>0</v>
      </c>
      <c r="K80" s="1" t="s">
        <v>89</v>
      </c>
      <c r="L80" s="1" t="s">
        <v>20</v>
      </c>
      <c r="M80" s="5">
        <v>10</v>
      </c>
      <c r="N80" s="1" t="s">
        <v>22</v>
      </c>
      <c r="O80" s="5">
        <v>25</v>
      </c>
    </row>
    <row r="81" spans="2:15" outlineLevel="1" x14ac:dyDescent="0.25">
      <c r="B81" s="2">
        <v>67404</v>
      </c>
      <c r="C81" s="1" t="s">
        <v>24</v>
      </c>
      <c r="D81" s="1" t="s">
        <v>29</v>
      </c>
      <c r="E81" s="1" t="s">
        <v>30</v>
      </c>
      <c r="F81" s="3">
        <v>43082</v>
      </c>
      <c r="G81" s="3">
        <v>43200</v>
      </c>
      <c r="H81" s="3">
        <v>44661</v>
      </c>
      <c r="I81" s="2">
        <v>48</v>
      </c>
      <c r="J81" s="4">
        <v>1380</v>
      </c>
      <c r="K81" s="1" t="s">
        <v>31</v>
      </c>
      <c r="L81" s="1" t="s">
        <v>20</v>
      </c>
      <c r="M81" s="5">
        <v>4.0579999999999998</v>
      </c>
      <c r="N81" s="1" t="s">
        <v>23</v>
      </c>
      <c r="O81" s="5">
        <v>8.6</v>
      </c>
    </row>
    <row r="82" spans="2:15" outlineLevel="1" x14ac:dyDescent="0.25">
      <c r="B82" s="2">
        <v>67404</v>
      </c>
      <c r="C82" s="1" t="s">
        <v>24</v>
      </c>
      <c r="D82" s="1" t="s">
        <v>29</v>
      </c>
      <c r="E82" s="1" t="s">
        <v>30</v>
      </c>
      <c r="F82" s="3">
        <v>43082</v>
      </c>
      <c r="G82" s="3">
        <v>43200</v>
      </c>
      <c r="H82" s="3">
        <v>44661</v>
      </c>
      <c r="I82" s="2">
        <v>48</v>
      </c>
      <c r="J82" s="4" t="s">
        <v>0</v>
      </c>
      <c r="K82" s="1" t="s">
        <v>31</v>
      </c>
      <c r="L82" s="1" t="s">
        <v>20</v>
      </c>
      <c r="M82" s="5">
        <v>4.0579999999999998</v>
      </c>
      <c r="N82" s="1" t="s">
        <v>21</v>
      </c>
      <c r="O82" s="5">
        <v>15</v>
      </c>
    </row>
    <row r="83" spans="2:15" outlineLevel="1" x14ac:dyDescent="0.25">
      <c r="B83" s="2">
        <v>67404</v>
      </c>
      <c r="C83" s="1" t="s">
        <v>24</v>
      </c>
      <c r="D83" s="1" t="s">
        <v>29</v>
      </c>
      <c r="E83" s="1" t="s">
        <v>30</v>
      </c>
      <c r="F83" s="3">
        <v>43082</v>
      </c>
      <c r="G83" s="3">
        <v>43200</v>
      </c>
      <c r="H83" s="3">
        <v>44661</v>
      </c>
      <c r="I83" s="2">
        <v>48</v>
      </c>
      <c r="J83" s="4" t="s">
        <v>0</v>
      </c>
      <c r="K83" s="1" t="s">
        <v>31</v>
      </c>
      <c r="L83" s="1" t="s">
        <v>20</v>
      </c>
      <c r="M83" s="5">
        <v>4.0579999999999998</v>
      </c>
      <c r="N83" s="1" t="s">
        <v>22</v>
      </c>
      <c r="O83" s="5">
        <v>25</v>
      </c>
    </row>
    <row r="84" spans="2:15" outlineLevel="1" x14ac:dyDescent="0.25">
      <c r="B84" s="2">
        <v>67051</v>
      </c>
      <c r="C84" s="1" t="s">
        <v>24</v>
      </c>
      <c r="D84" s="1" t="s">
        <v>32</v>
      </c>
      <c r="E84" s="1" t="s">
        <v>33</v>
      </c>
      <c r="F84" s="3">
        <v>43054</v>
      </c>
      <c r="G84" s="3">
        <v>43221</v>
      </c>
      <c r="H84" s="3">
        <v>44681</v>
      </c>
      <c r="I84" s="2">
        <v>24</v>
      </c>
      <c r="J84" s="4">
        <v>2020</v>
      </c>
      <c r="K84" s="1" t="s">
        <v>34</v>
      </c>
      <c r="L84" s="1" t="s">
        <v>28</v>
      </c>
      <c r="M84" s="5">
        <v>4.4000000000000004</v>
      </c>
      <c r="N84" s="1" t="s">
        <v>20</v>
      </c>
      <c r="O84" s="5">
        <v>4.4400000000000004</v>
      </c>
    </row>
    <row r="85" spans="2:15" outlineLevel="1" x14ac:dyDescent="0.25">
      <c r="B85" s="2">
        <v>67051</v>
      </c>
      <c r="C85" s="1" t="s">
        <v>24</v>
      </c>
      <c r="D85" s="1" t="s">
        <v>32</v>
      </c>
      <c r="E85" s="1" t="s">
        <v>33</v>
      </c>
      <c r="F85" s="3">
        <v>43054</v>
      </c>
      <c r="G85" s="3">
        <v>43221</v>
      </c>
      <c r="H85" s="3">
        <v>44681</v>
      </c>
      <c r="I85" s="2">
        <v>24</v>
      </c>
      <c r="J85" s="4" t="s">
        <v>0</v>
      </c>
      <c r="K85" s="1" t="s">
        <v>34</v>
      </c>
      <c r="L85" s="1" t="s">
        <v>28</v>
      </c>
      <c r="M85" s="5">
        <v>4.4000000000000004</v>
      </c>
      <c r="N85" s="1" t="s">
        <v>23</v>
      </c>
      <c r="O85" s="5">
        <v>8.4499999999999993</v>
      </c>
    </row>
    <row r="86" spans="2:15" outlineLevel="1" x14ac:dyDescent="0.25">
      <c r="B86" s="2">
        <v>67051</v>
      </c>
      <c r="C86" s="1" t="s">
        <v>24</v>
      </c>
      <c r="D86" s="1" t="s">
        <v>32</v>
      </c>
      <c r="E86" s="1" t="s">
        <v>33</v>
      </c>
      <c r="F86" s="3">
        <v>43054</v>
      </c>
      <c r="G86" s="3">
        <v>43221</v>
      </c>
      <c r="H86" s="3">
        <v>44681</v>
      </c>
      <c r="I86" s="2">
        <v>24</v>
      </c>
      <c r="J86" s="4" t="s">
        <v>0</v>
      </c>
      <c r="K86" s="1" t="s">
        <v>34</v>
      </c>
      <c r="L86" s="1" t="s">
        <v>28</v>
      </c>
      <c r="M86" s="5">
        <v>4.4000000000000004</v>
      </c>
      <c r="N86" s="1" t="s">
        <v>22</v>
      </c>
      <c r="O86" s="5">
        <v>10</v>
      </c>
    </row>
    <row r="87" spans="2:15" outlineLevel="1" x14ac:dyDescent="0.25">
      <c r="B87" s="2">
        <v>67051</v>
      </c>
      <c r="C87" s="1" t="s">
        <v>24</v>
      </c>
      <c r="D87" s="1" t="s">
        <v>32</v>
      </c>
      <c r="E87" s="1" t="s">
        <v>33</v>
      </c>
      <c r="F87" s="3">
        <v>43054</v>
      </c>
      <c r="G87" s="3">
        <v>43221</v>
      </c>
      <c r="H87" s="3">
        <v>44681</v>
      </c>
      <c r="I87" s="2">
        <v>24</v>
      </c>
      <c r="J87" s="4" t="s">
        <v>0</v>
      </c>
      <c r="K87" s="1" t="s">
        <v>34</v>
      </c>
      <c r="L87" s="1" t="s">
        <v>28</v>
      </c>
      <c r="M87" s="5">
        <v>4.4000000000000004</v>
      </c>
      <c r="N87" s="1" t="s">
        <v>21</v>
      </c>
      <c r="O87" s="5">
        <v>10.5</v>
      </c>
    </row>
    <row r="88" spans="2:15" outlineLevel="1" x14ac:dyDescent="0.25">
      <c r="B88" s="2">
        <v>67959</v>
      </c>
      <c r="C88" s="1" t="s">
        <v>24</v>
      </c>
      <c r="D88" s="1" t="s">
        <v>35</v>
      </c>
      <c r="E88" s="1" t="s">
        <v>18</v>
      </c>
      <c r="F88" s="3">
        <v>43118.958333333336</v>
      </c>
      <c r="G88" s="3">
        <v>43285</v>
      </c>
      <c r="H88" s="3">
        <v>44745</v>
      </c>
      <c r="I88" s="2">
        <v>24</v>
      </c>
      <c r="J88" s="4">
        <v>2835</v>
      </c>
      <c r="K88" s="1" t="s">
        <v>31</v>
      </c>
      <c r="L88" s="1" t="s">
        <v>20</v>
      </c>
      <c r="M88" s="5">
        <v>3.96</v>
      </c>
      <c r="N88" s="1" t="s">
        <v>23</v>
      </c>
      <c r="O88" s="5">
        <v>8.5969999999999995</v>
      </c>
    </row>
    <row r="89" spans="2:15" outlineLevel="1" x14ac:dyDescent="0.25">
      <c r="B89" s="2">
        <v>67959</v>
      </c>
      <c r="C89" s="1" t="s">
        <v>24</v>
      </c>
      <c r="D89" s="1" t="s">
        <v>35</v>
      </c>
      <c r="E89" s="1" t="s">
        <v>18</v>
      </c>
      <c r="F89" s="3">
        <v>43118.958333333336</v>
      </c>
      <c r="G89" s="3">
        <v>43285</v>
      </c>
      <c r="H89" s="3">
        <v>44745</v>
      </c>
      <c r="I89" s="2">
        <v>24</v>
      </c>
      <c r="J89" s="4" t="s">
        <v>0</v>
      </c>
      <c r="K89" s="1" t="s">
        <v>31</v>
      </c>
      <c r="L89" s="1" t="s">
        <v>20</v>
      </c>
      <c r="M89" s="5">
        <v>3.96</v>
      </c>
      <c r="N89" s="1" t="s">
        <v>22</v>
      </c>
      <c r="O89" s="5">
        <v>10</v>
      </c>
    </row>
    <row r="90" spans="2:15" outlineLevel="1" x14ac:dyDescent="0.25">
      <c r="B90" s="2">
        <v>67959</v>
      </c>
      <c r="C90" s="1" t="s">
        <v>24</v>
      </c>
      <c r="D90" s="1" t="s">
        <v>35</v>
      </c>
      <c r="E90" s="1" t="s">
        <v>18</v>
      </c>
      <c r="F90" s="3">
        <v>43118.958333333336</v>
      </c>
      <c r="G90" s="3">
        <v>43285</v>
      </c>
      <c r="H90" s="3">
        <v>44745</v>
      </c>
      <c r="I90" s="2">
        <v>24</v>
      </c>
      <c r="J90" s="4" t="s">
        <v>0</v>
      </c>
      <c r="K90" s="1" t="s">
        <v>31</v>
      </c>
      <c r="L90" s="1" t="s">
        <v>20</v>
      </c>
      <c r="M90" s="5">
        <v>3.96</v>
      </c>
      <c r="N90" s="1" t="s">
        <v>21</v>
      </c>
      <c r="O90" s="5">
        <v>11.000769999999999</v>
      </c>
    </row>
    <row r="91" spans="2:15" outlineLevel="1" x14ac:dyDescent="0.25">
      <c r="B91" s="2">
        <v>74397</v>
      </c>
      <c r="C91" s="1" t="s">
        <v>24</v>
      </c>
      <c r="D91" s="1" t="s">
        <v>36</v>
      </c>
      <c r="E91" s="1" t="s">
        <v>37</v>
      </c>
      <c r="F91" s="3">
        <v>43537</v>
      </c>
      <c r="G91" s="3">
        <v>43648</v>
      </c>
      <c r="H91" s="3">
        <v>44927</v>
      </c>
      <c r="I91" s="2">
        <v>36</v>
      </c>
      <c r="J91" s="4">
        <v>14453</v>
      </c>
      <c r="K91" s="1" t="s">
        <v>90</v>
      </c>
      <c r="L91" s="1" t="s">
        <v>28</v>
      </c>
      <c r="M91" s="5">
        <v>4.04</v>
      </c>
      <c r="N91" s="1" t="s">
        <v>20</v>
      </c>
      <c r="O91" s="5">
        <v>7</v>
      </c>
    </row>
    <row r="92" spans="2:15" outlineLevel="1" x14ac:dyDescent="0.25">
      <c r="B92" s="2">
        <v>78289</v>
      </c>
      <c r="C92" s="1" t="s">
        <v>24</v>
      </c>
      <c r="D92" s="1" t="s">
        <v>39</v>
      </c>
      <c r="E92" s="1" t="s">
        <v>40</v>
      </c>
      <c r="F92" s="3">
        <v>43682</v>
      </c>
      <c r="G92" s="3">
        <v>43769</v>
      </c>
      <c r="H92" s="3">
        <v>44926</v>
      </c>
      <c r="I92" s="2">
        <v>36</v>
      </c>
      <c r="J92" s="4">
        <v>464</v>
      </c>
      <c r="K92" s="1" t="s">
        <v>41</v>
      </c>
      <c r="L92" s="1" t="s">
        <v>22</v>
      </c>
      <c r="M92" s="5">
        <v>10</v>
      </c>
      <c r="N92" s="1" t="s">
        <v>0</v>
      </c>
      <c r="O92" s="5" t="s">
        <v>0</v>
      </c>
    </row>
    <row r="93" spans="2:15" outlineLevel="1" x14ac:dyDescent="0.25">
      <c r="B93" s="2">
        <v>81197</v>
      </c>
      <c r="C93" s="1" t="s">
        <v>42</v>
      </c>
      <c r="D93" s="1" t="s">
        <v>43</v>
      </c>
      <c r="E93" s="1" t="s">
        <v>44</v>
      </c>
      <c r="F93" s="3">
        <v>43865</v>
      </c>
      <c r="G93" s="3">
        <v>43910</v>
      </c>
      <c r="H93" s="3">
        <v>45096</v>
      </c>
      <c r="I93" s="2">
        <v>36</v>
      </c>
      <c r="J93" s="4" t="s">
        <v>0</v>
      </c>
      <c r="K93" s="1" t="s">
        <v>91</v>
      </c>
      <c r="L93" s="1" t="s">
        <v>20</v>
      </c>
      <c r="M93" s="5">
        <v>6</v>
      </c>
      <c r="N93" s="1" t="s">
        <v>46</v>
      </c>
      <c r="O93" s="5">
        <v>7.9993299999999996</v>
      </c>
    </row>
    <row r="94" spans="2:15" outlineLevel="1" x14ac:dyDescent="0.25">
      <c r="B94" s="2">
        <v>81197</v>
      </c>
      <c r="C94" s="1" t="s">
        <v>42</v>
      </c>
      <c r="D94" s="1" t="s">
        <v>43</v>
      </c>
      <c r="E94" s="1" t="s">
        <v>44</v>
      </c>
      <c r="F94" s="3">
        <v>43865</v>
      </c>
      <c r="G94" s="3">
        <v>43910</v>
      </c>
      <c r="H94" s="3">
        <v>45096</v>
      </c>
      <c r="I94" s="2">
        <v>36</v>
      </c>
      <c r="J94" s="4">
        <v>2500</v>
      </c>
      <c r="K94" s="1" t="s">
        <v>91</v>
      </c>
      <c r="L94" s="1" t="s">
        <v>20</v>
      </c>
      <c r="M94" s="5">
        <v>6</v>
      </c>
      <c r="N94" s="1" t="s">
        <v>23</v>
      </c>
      <c r="O94" s="5">
        <v>10.5</v>
      </c>
    </row>
    <row r="95" spans="2:15" outlineLevel="1" x14ac:dyDescent="0.25">
      <c r="B95" s="2">
        <v>81197</v>
      </c>
      <c r="C95" s="1" t="s">
        <v>42</v>
      </c>
      <c r="D95" s="1" t="s">
        <v>43</v>
      </c>
      <c r="E95" s="1" t="s">
        <v>44</v>
      </c>
      <c r="F95" s="3">
        <v>43865</v>
      </c>
      <c r="G95" s="3">
        <v>43910</v>
      </c>
      <c r="H95" s="3">
        <v>45096</v>
      </c>
      <c r="I95" s="2">
        <v>36</v>
      </c>
      <c r="J95" s="4" t="s">
        <v>0</v>
      </c>
      <c r="K95" s="1" t="s">
        <v>91</v>
      </c>
      <c r="L95" s="1" t="s">
        <v>20</v>
      </c>
      <c r="M95" s="5">
        <v>6</v>
      </c>
      <c r="N95" s="1" t="s">
        <v>21</v>
      </c>
      <c r="O95" s="5">
        <v>13.9</v>
      </c>
    </row>
    <row r="96" spans="2:15" outlineLevel="1" x14ac:dyDescent="0.25">
      <c r="B96" s="2">
        <v>81197</v>
      </c>
      <c r="C96" s="1" t="s">
        <v>42</v>
      </c>
      <c r="D96" s="1" t="s">
        <v>43</v>
      </c>
      <c r="E96" s="1" t="s">
        <v>44</v>
      </c>
      <c r="F96" s="3">
        <v>43865</v>
      </c>
      <c r="G96" s="3">
        <v>43910</v>
      </c>
      <c r="H96" s="3">
        <v>45096</v>
      </c>
      <c r="I96" s="2">
        <v>36</v>
      </c>
      <c r="J96" s="4" t="s">
        <v>0</v>
      </c>
      <c r="K96" s="1" t="s">
        <v>91</v>
      </c>
      <c r="L96" s="1" t="s">
        <v>20</v>
      </c>
      <c r="M96" s="5">
        <v>6</v>
      </c>
      <c r="N96" s="1" t="s">
        <v>22</v>
      </c>
      <c r="O96" s="5">
        <v>13.9</v>
      </c>
    </row>
    <row r="97" spans="2:15" outlineLevel="1" x14ac:dyDescent="0.25">
      <c r="B97" s="2">
        <v>82514</v>
      </c>
      <c r="C97" s="1" t="s">
        <v>42</v>
      </c>
      <c r="D97" s="1" t="s">
        <v>47</v>
      </c>
      <c r="E97" s="1" t="s">
        <v>48</v>
      </c>
      <c r="F97" s="3">
        <v>43931</v>
      </c>
      <c r="G97" s="3">
        <v>43950</v>
      </c>
      <c r="H97" s="3">
        <v>44834</v>
      </c>
      <c r="I97" s="2">
        <v>24</v>
      </c>
      <c r="J97" s="4" t="s">
        <v>0</v>
      </c>
      <c r="K97" s="1" t="s">
        <v>49</v>
      </c>
      <c r="L97" s="1" t="s">
        <v>20</v>
      </c>
      <c r="M97" s="5">
        <v>4.0582500000000001</v>
      </c>
      <c r="N97" s="1" t="s">
        <v>22</v>
      </c>
      <c r="O97" s="5">
        <v>4.0582500000000001</v>
      </c>
    </row>
    <row r="98" spans="2:15" outlineLevel="1" x14ac:dyDescent="0.25">
      <c r="B98" s="2">
        <v>82514</v>
      </c>
      <c r="C98" s="1" t="s">
        <v>42</v>
      </c>
      <c r="D98" s="1" t="s">
        <v>47</v>
      </c>
      <c r="E98" s="1" t="s">
        <v>48</v>
      </c>
      <c r="F98" s="3">
        <v>43931</v>
      </c>
      <c r="G98" s="3">
        <v>43950</v>
      </c>
      <c r="H98" s="3">
        <v>44834</v>
      </c>
      <c r="I98" s="2">
        <v>24</v>
      </c>
      <c r="J98" s="4">
        <v>2080</v>
      </c>
      <c r="K98" s="1" t="s">
        <v>49</v>
      </c>
      <c r="L98" s="1" t="s">
        <v>20</v>
      </c>
      <c r="M98" s="5">
        <v>4.0582500000000001</v>
      </c>
      <c r="N98" s="1" t="s">
        <v>46</v>
      </c>
      <c r="O98" s="5">
        <v>8</v>
      </c>
    </row>
    <row r="99" spans="2:15" outlineLevel="1" x14ac:dyDescent="0.25">
      <c r="B99" s="2">
        <v>81522</v>
      </c>
      <c r="C99" s="1" t="s">
        <v>50</v>
      </c>
      <c r="D99" s="1" t="s">
        <v>51</v>
      </c>
      <c r="E99" s="1" t="s">
        <v>52</v>
      </c>
      <c r="F99" s="3">
        <v>43908</v>
      </c>
      <c r="G99" s="3">
        <v>43978</v>
      </c>
      <c r="H99" s="3">
        <v>45438</v>
      </c>
      <c r="I99" s="2">
        <v>36</v>
      </c>
      <c r="J99" s="4" t="s">
        <v>0</v>
      </c>
      <c r="K99" s="1" t="s">
        <v>59</v>
      </c>
      <c r="L99" s="1" t="s">
        <v>20</v>
      </c>
      <c r="M99" s="5">
        <v>5</v>
      </c>
      <c r="N99" s="1" t="s">
        <v>46</v>
      </c>
      <c r="O99" s="5">
        <v>8</v>
      </c>
    </row>
    <row r="100" spans="2:15" outlineLevel="1" x14ac:dyDescent="0.25">
      <c r="B100" s="2">
        <v>81522</v>
      </c>
      <c r="C100" s="1" t="s">
        <v>50</v>
      </c>
      <c r="D100" s="1" t="s">
        <v>51</v>
      </c>
      <c r="E100" s="1" t="s">
        <v>52</v>
      </c>
      <c r="F100" s="3">
        <v>43908</v>
      </c>
      <c r="G100" s="3">
        <v>43978</v>
      </c>
      <c r="H100" s="3">
        <v>45438</v>
      </c>
      <c r="I100" s="2">
        <v>36</v>
      </c>
      <c r="J100" s="4" t="s">
        <v>0</v>
      </c>
      <c r="K100" s="1" t="s">
        <v>59</v>
      </c>
      <c r="L100" s="1" t="s">
        <v>20</v>
      </c>
      <c r="M100" s="5">
        <v>5</v>
      </c>
      <c r="N100" s="1" t="s">
        <v>22</v>
      </c>
      <c r="O100" s="5">
        <v>15</v>
      </c>
    </row>
    <row r="101" spans="2:15" outlineLevel="1" x14ac:dyDescent="0.25">
      <c r="B101" s="2">
        <v>81522</v>
      </c>
      <c r="C101" s="1" t="s">
        <v>50</v>
      </c>
      <c r="D101" s="1" t="s">
        <v>51</v>
      </c>
      <c r="E101" s="1" t="s">
        <v>52</v>
      </c>
      <c r="F101" s="3">
        <v>43908</v>
      </c>
      <c r="G101" s="3">
        <v>43978</v>
      </c>
      <c r="H101" s="3">
        <v>45438</v>
      </c>
      <c r="I101" s="2">
        <v>36</v>
      </c>
      <c r="J101" s="4">
        <v>2556</v>
      </c>
      <c r="K101" s="1" t="s">
        <v>59</v>
      </c>
      <c r="L101" s="1" t="s">
        <v>20</v>
      </c>
      <c r="M101" s="5">
        <v>5</v>
      </c>
      <c r="N101" s="1" t="s">
        <v>23</v>
      </c>
      <c r="O101" s="5">
        <v>16</v>
      </c>
    </row>
    <row r="102" spans="2:15" outlineLevel="1" x14ac:dyDescent="0.25">
      <c r="B102" s="2">
        <v>78730</v>
      </c>
      <c r="C102" s="1" t="s">
        <v>24</v>
      </c>
      <c r="D102" s="1" t="s">
        <v>54</v>
      </c>
      <c r="E102" s="1" t="s">
        <v>55</v>
      </c>
      <c r="F102" s="3">
        <v>43755</v>
      </c>
      <c r="G102" s="3">
        <v>44047</v>
      </c>
      <c r="H102" s="3">
        <v>45141</v>
      </c>
      <c r="I102" s="2">
        <v>36</v>
      </c>
      <c r="J102" s="4" t="s">
        <v>0</v>
      </c>
      <c r="K102" s="1" t="s">
        <v>56</v>
      </c>
      <c r="L102" s="1" t="s">
        <v>23</v>
      </c>
      <c r="M102" s="5">
        <v>8.5500000000000007</v>
      </c>
      <c r="N102" s="1" t="s">
        <v>28</v>
      </c>
      <c r="O102" s="5">
        <v>7.3</v>
      </c>
    </row>
    <row r="103" spans="2:15" outlineLevel="1" x14ac:dyDescent="0.25">
      <c r="B103" s="2">
        <v>78730</v>
      </c>
      <c r="C103" s="1" t="s">
        <v>24</v>
      </c>
      <c r="D103" s="1" t="s">
        <v>54</v>
      </c>
      <c r="E103" s="1" t="s">
        <v>55</v>
      </c>
      <c r="F103" s="3">
        <v>43755</v>
      </c>
      <c r="G103" s="3">
        <v>44047</v>
      </c>
      <c r="H103" s="3">
        <v>45141</v>
      </c>
      <c r="I103" s="2">
        <v>36</v>
      </c>
      <c r="J103" s="4" t="s">
        <v>0</v>
      </c>
      <c r="K103" s="1" t="s">
        <v>56</v>
      </c>
      <c r="L103" s="1" t="s">
        <v>23</v>
      </c>
      <c r="M103" s="5">
        <v>8.5500000000000007</v>
      </c>
      <c r="N103" s="1" t="s">
        <v>46</v>
      </c>
      <c r="O103" s="5">
        <v>8</v>
      </c>
    </row>
    <row r="104" spans="2:15" outlineLevel="1" x14ac:dyDescent="0.25">
      <c r="B104" s="2">
        <v>78730</v>
      </c>
      <c r="C104" s="1" t="s">
        <v>24</v>
      </c>
      <c r="D104" s="1" t="s">
        <v>54</v>
      </c>
      <c r="E104" s="1" t="s">
        <v>55</v>
      </c>
      <c r="F104" s="3">
        <v>43755</v>
      </c>
      <c r="G104" s="3">
        <v>44047</v>
      </c>
      <c r="H104" s="3">
        <v>45141</v>
      </c>
      <c r="I104" s="2">
        <v>36</v>
      </c>
      <c r="J104" s="4" t="s">
        <v>0</v>
      </c>
      <c r="K104" s="1" t="s">
        <v>56</v>
      </c>
      <c r="L104" s="1" t="s">
        <v>23</v>
      </c>
      <c r="M104" s="5">
        <v>8.5500000000000007</v>
      </c>
      <c r="N104" s="1" t="s">
        <v>21</v>
      </c>
      <c r="O104" s="5">
        <v>16</v>
      </c>
    </row>
    <row r="105" spans="2:15" outlineLevel="1" x14ac:dyDescent="0.25">
      <c r="B105" s="2">
        <v>78730</v>
      </c>
      <c r="C105" s="1" t="s">
        <v>24</v>
      </c>
      <c r="D105" s="1" t="s">
        <v>54</v>
      </c>
      <c r="E105" s="1" t="s">
        <v>55</v>
      </c>
      <c r="F105" s="3">
        <v>43755</v>
      </c>
      <c r="G105" s="3">
        <v>44047</v>
      </c>
      <c r="H105" s="3">
        <v>45141</v>
      </c>
      <c r="I105" s="2">
        <v>36</v>
      </c>
      <c r="J105" s="4" t="s">
        <v>0</v>
      </c>
      <c r="K105" s="1" t="s">
        <v>56</v>
      </c>
      <c r="L105" s="1" t="s">
        <v>23</v>
      </c>
      <c r="M105" s="5">
        <v>8.5500000000000007</v>
      </c>
      <c r="N105" s="1" t="s">
        <v>22</v>
      </c>
      <c r="O105" s="5">
        <v>20</v>
      </c>
    </row>
    <row r="106" spans="2:15" outlineLevel="1" x14ac:dyDescent="0.25">
      <c r="B106" s="2">
        <v>78730</v>
      </c>
      <c r="C106" s="1" t="s">
        <v>24</v>
      </c>
      <c r="D106" s="1" t="s">
        <v>54</v>
      </c>
      <c r="E106" s="1" t="s">
        <v>55</v>
      </c>
      <c r="F106" s="3">
        <v>43755</v>
      </c>
      <c r="G106" s="3">
        <v>44047</v>
      </c>
      <c r="H106" s="3">
        <v>45141</v>
      </c>
      <c r="I106" s="2">
        <v>36</v>
      </c>
      <c r="J106" s="4">
        <v>730</v>
      </c>
      <c r="K106" s="1" t="s">
        <v>56</v>
      </c>
      <c r="L106" s="1" t="s">
        <v>23</v>
      </c>
      <c r="M106" s="5">
        <v>8.5500000000000007</v>
      </c>
      <c r="N106" s="1" t="s">
        <v>20</v>
      </c>
      <c r="O106" s="5">
        <v>35</v>
      </c>
    </row>
    <row r="107" spans="2:15" outlineLevel="1" x14ac:dyDescent="0.25">
      <c r="B107" s="2">
        <v>85420</v>
      </c>
      <c r="C107" s="1" t="s">
        <v>24</v>
      </c>
      <c r="D107" s="1" t="s">
        <v>57</v>
      </c>
      <c r="E107" s="1" t="s">
        <v>58</v>
      </c>
      <c r="F107" s="3">
        <v>44036</v>
      </c>
      <c r="G107" s="3">
        <v>44147</v>
      </c>
      <c r="H107" s="3">
        <v>45423</v>
      </c>
      <c r="I107" s="2">
        <v>36</v>
      </c>
      <c r="J107" s="4">
        <v>1780</v>
      </c>
      <c r="K107" s="1" t="s">
        <v>59</v>
      </c>
      <c r="L107" s="1" t="s">
        <v>20</v>
      </c>
      <c r="M107" s="5">
        <v>4.0582500000000001</v>
      </c>
      <c r="N107" s="1" t="s">
        <v>23</v>
      </c>
      <c r="O107" s="5" t="s">
        <v>0</v>
      </c>
    </row>
    <row r="108" spans="2:15" outlineLevel="1" x14ac:dyDescent="0.25">
      <c r="B108" s="2">
        <v>85420</v>
      </c>
      <c r="C108" s="1" t="s">
        <v>24</v>
      </c>
      <c r="D108" s="1" t="s">
        <v>57</v>
      </c>
      <c r="E108" s="1" t="s">
        <v>58</v>
      </c>
      <c r="F108" s="3">
        <v>44036</v>
      </c>
      <c r="G108" s="3">
        <v>44147</v>
      </c>
      <c r="H108" s="3">
        <v>45423</v>
      </c>
      <c r="I108" s="2">
        <v>36</v>
      </c>
      <c r="J108" s="4" t="s">
        <v>0</v>
      </c>
      <c r="K108" s="1" t="s">
        <v>59</v>
      </c>
      <c r="L108" s="1" t="s">
        <v>20</v>
      </c>
      <c r="M108" s="5">
        <v>4.0582500000000001</v>
      </c>
      <c r="N108" s="1" t="s">
        <v>46</v>
      </c>
      <c r="O108" s="5" t="s">
        <v>0</v>
      </c>
    </row>
    <row r="109" spans="2:15" outlineLevel="1" x14ac:dyDescent="0.25">
      <c r="B109" s="2">
        <v>85420</v>
      </c>
      <c r="C109" s="1" t="s">
        <v>24</v>
      </c>
      <c r="D109" s="1" t="s">
        <v>57</v>
      </c>
      <c r="E109" s="1" t="s">
        <v>58</v>
      </c>
      <c r="F109" s="3">
        <v>44036</v>
      </c>
      <c r="G109" s="3">
        <v>44147</v>
      </c>
      <c r="H109" s="3">
        <v>45423</v>
      </c>
      <c r="I109" s="2">
        <v>36</v>
      </c>
      <c r="J109" s="4" t="s">
        <v>0</v>
      </c>
      <c r="K109" s="1" t="s">
        <v>59</v>
      </c>
      <c r="L109" s="1" t="s">
        <v>20</v>
      </c>
      <c r="M109" s="5">
        <v>4.0582500000000001</v>
      </c>
      <c r="N109" s="1" t="s">
        <v>22</v>
      </c>
      <c r="O109" s="5" t="s">
        <v>0</v>
      </c>
    </row>
    <row r="110" spans="2:15" outlineLevel="1" x14ac:dyDescent="0.25">
      <c r="B110" s="2">
        <v>86307</v>
      </c>
      <c r="C110" s="1" t="s">
        <v>24</v>
      </c>
      <c r="D110" s="1" t="s">
        <v>39</v>
      </c>
      <c r="E110" s="1" t="s">
        <v>40</v>
      </c>
      <c r="F110" s="3">
        <v>44088</v>
      </c>
      <c r="G110" s="3">
        <v>44160</v>
      </c>
      <c r="H110" s="3">
        <v>45713</v>
      </c>
      <c r="I110" s="2">
        <v>51</v>
      </c>
      <c r="J110" s="4">
        <v>3080</v>
      </c>
      <c r="K110" s="1" t="s">
        <v>60</v>
      </c>
      <c r="L110" s="1" t="s">
        <v>61</v>
      </c>
      <c r="M110" s="5">
        <v>4.0339999999999998</v>
      </c>
      <c r="N110" s="1" t="s">
        <v>20</v>
      </c>
      <c r="O110" s="5">
        <v>5.2354000000000003</v>
      </c>
    </row>
    <row r="111" spans="2:15" outlineLevel="1" x14ac:dyDescent="0.25">
      <c r="B111" s="2">
        <v>83913</v>
      </c>
      <c r="C111" s="1" t="s">
        <v>24</v>
      </c>
      <c r="D111" s="1" t="s">
        <v>92</v>
      </c>
      <c r="E111" s="1" t="s">
        <v>93</v>
      </c>
      <c r="F111" s="3">
        <v>44028</v>
      </c>
      <c r="G111" s="3">
        <v>44307</v>
      </c>
      <c r="H111" s="3">
        <v>45219</v>
      </c>
      <c r="I111" s="2">
        <v>24</v>
      </c>
      <c r="J111" s="4">
        <v>1920</v>
      </c>
      <c r="K111" s="1" t="s">
        <v>31</v>
      </c>
      <c r="L111" s="1" t="s">
        <v>20</v>
      </c>
      <c r="M111" s="5">
        <v>16</v>
      </c>
      <c r="N111" s="1" t="s">
        <v>23</v>
      </c>
      <c r="O111" s="5">
        <v>21.6</v>
      </c>
    </row>
    <row r="112" spans="2:15" outlineLevel="1" x14ac:dyDescent="0.25">
      <c r="B112" s="2">
        <v>83913</v>
      </c>
      <c r="C112" s="1" t="s">
        <v>24</v>
      </c>
      <c r="D112" s="1" t="s">
        <v>92</v>
      </c>
      <c r="E112" s="1" t="s">
        <v>93</v>
      </c>
      <c r="F112" s="3">
        <v>44028</v>
      </c>
      <c r="G112" s="3">
        <v>44307</v>
      </c>
      <c r="H112" s="3">
        <v>45219</v>
      </c>
      <c r="I112" s="2">
        <v>24</v>
      </c>
      <c r="J112" s="4" t="s">
        <v>0</v>
      </c>
      <c r="K112" s="1" t="s">
        <v>31</v>
      </c>
      <c r="L112" s="1" t="s">
        <v>20</v>
      </c>
      <c r="M112" s="5">
        <v>16</v>
      </c>
      <c r="N112" s="1" t="s">
        <v>22</v>
      </c>
      <c r="O112" s="5">
        <v>30</v>
      </c>
    </row>
    <row r="113" spans="2:15" outlineLevel="1" x14ac:dyDescent="0.25">
      <c r="B113" s="2">
        <v>83913</v>
      </c>
      <c r="C113" s="1" t="s">
        <v>24</v>
      </c>
      <c r="D113" s="1" t="s">
        <v>92</v>
      </c>
      <c r="E113" s="1" t="s">
        <v>93</v>
      </c>
      <c r="F113" s="3">
        <v>44028</v>
      </c>
      <c r="G113" s="3">
        <v>44307</v>
      </c>
      <c r="H113" s="3">
        <v>45219</v>
      </c>
      <c r="I113" s="2">
        <v>24</v>
      </c>
      <c r="J113" s="4" t="s">
        <v>0</v>
      </c>
      <c r="K113" s="1" t="s">
        <v>31</v>
      </c>
      <c r="L113" s="1" t="s">
        <v>20</v>
      </c>
      <c r="M113" s="5">
        <v>16</v>
      </c>
      <c r="N113" s="1" t="s">
        <v>21</v>
      </c>
      <c r="O113" s="5">
        <v>41.6</v>
      </c>
    </row>
    <row r="114" spans="2:15" outlineLevel="1" x14ac:dyDescent="0.25">
      <c r="B114" s="2">
        <v>83913</v>
      </c>
      <c r="C114" s="1" t="s">
        <v>24</v>
      </c>
      <c r="D114" s="1" t="s">
        <v>92</v>
      </c>
      <c r="E114" s="1" t="s">
        <v>93</v>
      </c>
      <c r="F114" s="3">
        <v>44028</v>
      </c>
      <c r="G114" s="3">
        <v>44307</v>
      </c>
      <c r="H114" s="3">
        <v>45219</v>
      </c>
      <c r="I114" s="2">
        <v>24</v>
      </c>
      <c r="J114" s="4" t="s">
        <v>0</v>
      </c>
      <c r="K114" s="1" t="s">
        <v>31</v>
      </c>
      <c r="L114" s="1" t="s">
        <v>20</v>
      </c>
      <c r="M114" s="5">
        <v>4.5</v>
      </c>
      <c r="N114" s="1" t="s">
        <v>22</v>
      </c>
      <c r="O114" s="5">
        <v>7.5</v>
      </c>
    </row>
    <row r="115" spans="2:15" outlineLevel="1" x14ac:dyDescent="0.25">
      <c r="B115" s="2">
        <v>83913</v>
      </c>
      <c r="C115" s="1" t="s">
        <v>24</v>
      </c>
      <c r="D115" s="1" t="s">
        <v>92</v>
      </c>
      <c r="E115" s="1" t="s">
        <v>93</v>
      </c>
      <c r="F115" s="3">
        <v>44028</v>
      </c>
      <c r="G115" s="3">
        <v>44307</v>
      </c>
      <c r="H115" s="3">
        <v>45219</v>
      </c>
      <c r="I115" s="2">
        <v>24</v>
      </c>
      <c r="J115" s="4">
        <v>620</v>
      </c>
      <c r="K115" s="1" t="s">
        <v>31</v>
      </c>
      <c r="L115" s="1" t="s">
        <v>20</v>
      </c>
      <c r="M115" s="5">
        <v>4.5</v>
      </c>
      <c r="N115" s="1" t="s">
        <v>23</v>
      </c>
      <c r="O115" s="5">
        <v>11.2</v>
      </c>
    </row>
    <row r="116" spans="2:15" outlineLevel="1" x14ac:dyDescent="0.25">
      <c r="B116" s="2">
        <v>83913</v>
      </c>
      <c r="C116" s="1" t="s">
        <v>24</v>
      </c>
      <c r="D116" s="1" t="s">
        <v>92</v>
      </c>
      <c r="E116" s="1" t="s">
        <v>93</v>
      </c>
      <c r="F116" s="3">
        <v>44028</v>
      </c>
      <c r="G116" s="3">
        <v>44307</v>
      </c>
      <c r="H116" s="3">
        <v>45219</v>
      </c>
      <c r="I116" s="2">
        <v>24</v>
      </c>
      <c r="J116" s="4" t="s">
        <v>0</v>
      </c>
      <c r="K116" s="1" t="s">
        <v>31</v>
      </c>
      <c r="L116" s="1" t="s">
        <v>20</v>
      </c>
      <c r="M116" s="5">
        <v>4.5</v>
      </c>
      <c r="N116" s="1" t="s">
        <v>21</v>
      </c>
      <c r="O116" s="5">
        <v>20.2</v>
      </c>
    </row>
    <row r="117" spans="2:15" outlineLevel="1" x14ac:dyDescent="0.25">
      <c r="B117" s="2">
        <v>91121</v>
      </c>
      <c r="C117" s="1" t="s">
        <v>24</v>
      </c>
      <c r="D117" s="1" t="s">
        <v>62</v>
      </c>
      <c r="E117" s="1" t="s">
        <v>63</v>
      </c>
      <c r="F117" s="3">
        <v>44278</v>
      </c>
      <c r="G117" s="3">
        <v>44336</v>
      </c>
      <c r="H117" s="3">
        <v>45796</v>
      </c>
      <c r="I117" s="2">
        <v>48</v>
      </c>
      <c r="J117" s="4">
        <v>2975</v>
      </c>
      <c r="K117" s="1" t="s">
        <v>64</v>
      </c>
      <c r="L117" s="1" t="s">
        <v>20</v>
      </c>
      <c r="M117" s="5">
        <v>4.0378100000000003</v>
      </c>
      <c r="N117" s="1" t="s">
        <v>61</v>
      </c>
      <c r="O117" s="5">
        <v>4.0376200000000004</v>
      </c>
    </row>
    <row r="118" spans="2:15" outlineLevel="1" x14ac:dyDescent="0.25">
      <c r="B118" s="2">
        <v>92547</v>
      </c>
      <c r="C118" s="1" t="s">
        <v>24</v>
      </c>
      <c r="D118" s="1" t="s">
        <v>65</v>
      </c>
      <c r="E118" s="1" t="s">
        <v>66</v>
      </c>
      <c r="F118" s="3">
        <v>44330</v>
      </c>
      <c r="G118" s="3">
        <v>44382</v>
      </c>
      <c r="H118" s="3">
        <v>45843</v>
      </c>
      <c r="I118" s="2">
        <v>48</v>
      </c>
      <c r="J118" s="4">
        <v>2132</v>
      </c>
      <c r="K118" s="1" t="s">
        <v>67</v>
      </c>
      <c r="L118" s="1" t="s">
        <v>61</v>
      </c>
      <c r="M118" s="5">
        <v>4.01</v>
      </c>
      <c r="N118" s="1" t="s">
        <v>0</v>
      </c>
      <c r="O118" s="5" t="s">
        <v>0</v>
      </c>
    </row>
    <row r="119" spans="2:15" outlineLevel="1" x14ac:dyDescent="0.25">
      <c r="B119" s="2">
        <v>92526</v>
      </c>
      <c r="C119" s="1" t="s">
        <v>24</v>
      </c>
      <c r="D119" s="1" t="s">
        <v>68</v>
      </c>
      <c r="E119" s="1" t="s">
        <v>69</v>
      </c>
      <c r="F119" s="3">
        <v>44337</v>
      </c>
      <c r="G119" s="3">
        <v>44392</v>
      </c>
      <c r="H119" s="3">
        <v>45487</v>
      </c>
      <c r="I119" s="2">
        <v>36</v>
      </c>
      <c r="J119" s="4">
        <v>1533</v>
      </c>
      <c r="K119" s="1" t="s">
        <v>70</v>
      </c>
      <c r="L119" s="1" t="s">
        <v>61</v>
      </c>
      <c r="M119" s="5">
        <v>4.07</v>
      </c>
      <c r="N119" s="1" t="s">
        <v>20</v>
      </c>
      <c r="O119" s="5">
        <v>7.8</v>
      </c>
    </row>
    <row r="120" spans="2:15" outlineLevel="1" x14ac:dyDescent="0.25">
      <c r="B120" s="2">
        <v>92526</v>
      </c>
      <c r="C120" s="1" t="s">
        <v>24</v>
      </c>
      <c r="D120" s="1" t="s">
        <v>68</v>
      </c>
      <c r="E120" s="1" t="s">
        <v>69</v>
      </c>
      <c r="F120" s="3">
        <v>44337</v>
      </c>
      <c r="G120" s="3">
        <v>44392</v>
      </c>
      <c r="H120" s="3">
        <v>45487</v>
      </c>
      <c r="I120" s="2">
        <v>36</v>
      </c>
      <c r="J120" s="4" t="s">
        <v>0</v>
      </c>
      <c r="K120" s="1" t="s">
        <v>70</v>
      </c>
      <c r="L120" s="1" t="s">
        <v>61</v>
      </c>
      <c r="M120" s="5">
        <v>4.07</v>
      </c>
      <c r="N120" s="1" t="s">
        <v>23</v>
      </c>
      <c r="O120" s="5">
        <v>8.4499999999999993</v>
      </c>
    </row>
    <row r="121" spans="2:15" outlineLevel="1" x14ac:dyDescent="0.25">
      <c r="B121" s="2">
        <v>94254</v>
      </c>
      <c r="C121" s="1" t="s">
        <v>24</v>
      </c>
      <c r="D121" s="1" t="s">
        <v>71</v>
      </c>
      <c r="E121" s="1" t="s">
        <v>72</v>
      </c>
      <c r="F121" s="3">
        <v>44392</v>
      </c>
      <c r="G121" s="3">
        <v>44462</v>
      </c>
      <c r="H121" s="3">
        <v>45191</v>
      </c>
      <c r="I121" s="2">
        <v>24</v>
      </c>
      <c r="J121" s="4" t="s">
        <v>0</v>
      </c>
      <c r="K121" s="1" t="s">
        <v>73</v>
      </c>
      <c r="L121" s="1" t="s">
        <v>61</v>
      </c>
      <c r="M121" s="5">
        <v>5.21</v>
      </c>
      <c r="N121" s="1" t="s">
        <v>46</v>
      </c>
      <c r="O121" s="5">
        <v>8</v>
      </c>
    </row>
    <row r="122" spans="2:15" outlineLevel="1" x14ac:dyDescent="0.25">
      <c r="B122" s="2">
        <v>94254</v>
      </c>
      <c r="C122" s="1" t="s">
        <v>24</v>
      </c>
      <c r="D122" s="1" t="s">
        <v>71</v>
      </c>
      <c r="E122" s="1" t="s">
        <v>72</v>
      </c>
      <c r="F122" s="3">
        <v>44392</v>
      </c>
      <c r="G122" s="3">
        <v>44462</v>
      </c>
      <c r="H122" s="3">
        <v>45191</v>
      </c>
      <c r="I122" s="2">
        <v>24</v>
      </c>
      <c r="J122" s="4" t="s">
        <v>0</v>
      </c>
      <c r="K122" s="1" t="s">
        <v>73</v>
      </c>
      <c r="L122" s="1" t="s">
        <v>61</v>
      </c>
      <c r="M122" s="5">
        <v>5.21</v>
      </c>
      <c r="N122" s="1" t="s">
        <v>23</v>
      </c>
      <c r="O122" s="5">
        <v>8.68</v>
      </c>
    </row>
    <row r="123" spans="2:15" outlineLevel="1" x14ac:dyDescent="0.25">
      <c r="B123" s="2">
        <v>94254</v>
      </c>
      <c r="C123" s="1" t="s">
        <v>24</v>
      </c>
      <c r="D123" s="1" t="s">
        <v>71</v>
      </c>
      <c r="E123" s="1" t="s">
        <v>72</v>
      </c>
      <c r="F123" s="3">
        <v>44392</v>
      </c>
      <c r="G123" s="3">
        <v>44462</v>
      </c>
      <c r="H123" s="3">
        <v>45191</v>
      </c>
      <c r="I123" s="2">
        <v>24</v>
      </c>
      <c r="J123" s="4">
        <v>510</v>
      </c>
      <c r="K123" s="1" t="s">
        <v>73</v>
      </c>
      <c r="L123" s="1" t="s">
        <v>61</v>
      </c>
      <c r="M123" s="5">
        <v>5.21</v>
      </c>
      <c r="N123" s="1" t="s">
        <v>20</v>
      </c>
      <c r="O123" s="5">
        <v>8.6989999999999998</v>
      </c>
    </row>
    <row r="124" spans="2:15" outlineLevel="1" x14ac:dyDescent="0.25">
      <c r="B124" s="2">
        <v>97676</v>
      </c>
      <c r="C124" s="1" t="s">
        <v>16</v>
      </c>
      <c r="D124" s="1" t="s">
        <v>76</v>
      </c>
      <c r="E124" s="1" t="s">
        <v>18</v>
      </c>
      <c r="F124" s="3">
        <v>44537</v>
      </c>
      <c r="G124" s="3">
        <v>44553</v>
      </c>
      <c r="H124" s="3">
        <v>45099</v>
      </c>
      <c r="I124" s="2">
        <v>12</v>
      </c>
      <c r="J124" s="4" t="s">
        <v>0</v>
      </c>
      <c r="K124" s="1" t="s">
        <v>77</v>
      </c>
      <c r="L124" s="1" t="s">
        <v>20</v>
      </c>
      <c r="M124" s="5">
        <v>4.5199800000000003</v>
      </c>
      <c r="N124" s="1" t="s">
        <v>61</v>
      </c>
      <c r="O124" s="5">
        <v>6.25</v>
      </c>
    </row>
    <row r="125" spans="2:15" outlineLevel="1" x14ac:dyDescent="0.25">
      <c r="B125" s="2">
        <v>97676</v>
      </c>
      <c r="C125" s="1" t="s">
        <v>16</v>
      </c>
      <c r="D125" s="1" t="s">
        <v>76</v>
      </c>
      <c r="E125" s="1" t="s">
        <v>18</v>
      </c>
      <c r="F125" s="3">
        <v>44537</v>
      </c>
      <c r="G125" s="3">
        <v>44553</v>
      </c>
      <c r="H125" s="3">
        <v>45099</v>
      </c>
      <c r="I125" s="2">
        <v>12</v>
      </c>
      <c r="J125" s="4">
        <v>600</v>
      </c>
      <c r="K125" s="1" t="s">
        <v>77</v>
      </c>
      <c r="L125" s="1" t="s">
        <v>20</v>
      </c>
      <c r="M125" s="5">
        <v>4.5199800000000003</v>
      </c>
      <c r="N125" s="1" t="s">
        <v>46</v>
      </c>
      <c r="O125" s="5">
        <v>8</v>
      </c>
    </row>
    <row r="126" spans="2:15" outlineLevel="1" x14ac:dyDescent="0.25">
      <c r="B126" s="2">
        <v>98501</v>
      </c>
      <c r="C126" s="1" t="s">
        <v>24</v>
      </c>
      <c r="D126" s="1" t="s">
        <v>35</v>
      </c>
      <c r="E126" s="1" t="s">
        <v>18</v>
      </c>
      <c r="F126" s="3">
        <v>44578</v>
      </c>
      <c r="G126" s="3">
        <v>44578</v>
      </c>
      <c r="H126" s="3">
        <v>46053</v>
      </c>
      <c r="I126" s="2">
        <v>24</v>
      </c>
      <c r="J126" s="4">
        <v>3853</v>
      </c>
      <c r="K126" s="1" t="s">
        <v>64</v>
      </c>
      <c r="L126" s="1" t="s">
        <v>20</v>
      </c>
      <c r="M126" s="5">
        <v>3.95099</v>
      </c>
      <c r="N126" s="1" t="s">
        <v>61</v>
      </c>
      <c r="O126" s="5">
        <v>3.96</v>
      </c>
    </row>
    <row r="127" spans="2:15" outlineLevel="1" x14ac:dyDescent="0.25">
      <c r="B127" s="1"/>
      <c r="F127" s="1"/>
      <c r="G127" s="1"/>
      <c r="H127" s="1"/>
      <c r="I127" s="1"/>
      <c r="J127" s="4" t="str">
        <f>CONCATENATE("Totale: ", TEXT(SUBTOTAL(9, J70:J126), "###.###.###"), "")</f>
        <v>Totale: 54120..</v>
      </c>
      <c r="M127" s="1"/>
      <c r="O127" s="1"/>
    </row>
    <row r="128" spans="2:15" x14ac:dyDescent="0.25">
      <c r="B128" s="1"/>
      <c r="F128" s="1"/>
      <c r="G128" s="1"/>
      <c r="H128" s="1"/>
      <c r="I128" s="1"/>
      <c r="J128" s="4" t="str">
        <f>CONCATENATE("Totale generale: ", TEXT(SUBTOTAL(9, J4:J127), "###.###.###"), "")</f>
        <v>Totale generale: 136527..</v>
      </c>
      <c r="M128" s="1"/>
      <c r="O128" s="1"/>
    </row>
  </sheetData>
  <autoFilter ref="A2:O127" xr:uid="{00000000-0009-0000-0000-000000000000}"/>
  <pageMargins left="0.7" right="0.7" top="0.75" bottom="0.75" header="0.3" footer="0.3"/>
  <pageSetup fitToWidth="0" fitToHeight="0"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32D6-31A7-42C8-B89C-30AC84FDFA88}">
  <dimension ref="A2:L10"/>
  <sheetViews>
    <sheetView workbookViewId="0">
      <selection activeCell="L10" sqref="L10"/>
    </sheetView>
  </sheetViews>
  <sheetFormatPr defaultRowHeight="15" x14ac:dyDescent="0.25"/>
  <cols>
    <col min="1" max="1" width="41.85546875" bestFit="1" customWidth="1"/>
    <col min="2" max="2" width="16.5703125" bestFit="1" customWidth="1"/>
    <col min="3" max="3" width="19.7109375" bestFit="1" customWidth="1"/>
    <col min="4" max="4" width="33.85546875" bestFit="1" customWidth="1"/>
    <col min="5" max="5" width="10.42578125" bestFit="1" customWidth="1"/>
    <col min="6" max="11" width="13.7109375" bestFit="1" customWidth="1"/>
  </cols>
  <sheetData>
    <row r="2" spans="1:12" x14ac:dyDescent="0.25">
      <c r="A2" s="57" t="s">
        <v>170</v>
      </c>
      <c r="B2" s="57" t="s">
        <v>171</v>
      </c>
      <c r="C2" s="57" t="s">
        <v>172</v>
      </c>
      <c r="D2" s="57" t="s">
        <v>173</v>
      </c>
      <c r="E2" s="57" t="s">
        <v>174</v>
      </c>
      <c r="F2" s="57" t="s">
        <v>175</v>
      </c>
      <c r="G2" s="57" t="s">
        <v>176</v>
      </c>
      <c r="H2" s="57" t="s">
        <v>177</v>
      </c>
      <c r="I2" s="57" t="s">
        <v>178</v>
      </c>
      <c r="J2" s="57" t="s">
        <v>179</v>
      </c>
      <c r="K2" s="57" t="s">
        <v>180</v>
      </c>
    </row>
    <row r="3" spans="1:12" x14ac:dyDescent="0.25">
      <c r="A3" s="56" t="s">
        <v>151</v>
      </c>
      <c r="B3" s="56" t="s">
        <v>152</v>
      </c>
      <c r="C3" t="s">
        <v>153</v>
      </c>
      <c r="D3" s="56" t="s">
        <v>154</v>
      </c>
      <c r="E3" t="s">
        <v>155</v>
      </c>
      <c r="F3" s="58"/>
      <c r="G3" s="58">
        <v>379</v>
      </c>
      <c r="H3" s="58">
        <v>2107</v>
      </c>
      <c r="I3" s="58">
        <v>2513</v>
      </c>
      <c r="J3" s="58">
        <v>1319</v>
      </c>
      <c r="K3" s="58">
        <v>832</v>
      </c>
    </row>
    <row r="4" spans="1:12" x14ac:dyDescent="0.25">
      <c r="A4" s="56" t="s">
        <v>151</v>
      </c>
      <c r="B4" s="56" t="s">
        <v>152</v>
      </c>
      <c r="C4" t="s">
        <v>156</v>
      </c>
      <c r="D4" s="56" t="s">
        <v>154</v>
      </c>
      <c r="E4" t="s">
        <v>157</v>
      </c>
      <c r="F4" s="58"/>
      <c r="G4" s="58"/>
      <c r="H4" s="58">
        <v>27</v>
      </c>
      <c r="I4" s="58">
        <v>598</v>
      </c>
      <c r="J4" s="58">
        <v>571</v>
      </c>
      <c r="K4" s="58">
        <v>563</v>
      </c>
    </row>
    <row r="5" spans="1:12" x14ac:dyDescent="0.25">
      <c r="A5" s="56" t="s">
        <v>151</v>
      </c>
      <c r="B5" s="56" t="s">
        <v>152</v>
      </c>
      <c r="C5" t="s">
        <v>158</v>
      </c>
      <c r="D5" s="56" t="s">
        <v>154</v>
      </c>
      <c r="E5" t="s">
        <v>159</v>
      </c>
      <c r="F5" s="58"/>
      <c r="G5" s="58"/>
      <c r="H5" s="58"/>
      <c r="I5" s="58"/>
      <c r="J5" s="58"/>
      <c r="K5" s="58">
        <v>97</v>
      </c>
    </row>
    <row r="6" spans="1:12" x14ac:dyDescent="0.25">
      <c r="A6" s="56" t="s">
        <v>151</v>
      </c>
      <c r="B6" s="56" t="s">
        <v>152</v>
      </c>
      <c r="C6" t="s">
        <v>160</v>
      </c>
      <c r="D6" s="56" t="s">
        <v>154</v>
      </c>
      <c r="E6" t="s">
        <v>161</v>
      </c>
      <c r="F6" s="58">
        <v>1795</v>
      </c>
      <c r="G6" s="58">
        <v>4718</v>
      </c>
      <c r="H6" s="58">
        <v>10874</v>
      </c>
      <c r="I6" s="58">
        <v>19038</v>
      </c>
      <c r="J6" s="58">
        <v>17330</v>
      </c>
      <c r="K6" s="58">
        <v>17434</v>
      </c>
    </row>
    <row r="7" spans="1:12" x14ac:dyDescent="0.25">
      <c r="A7" s="56" t="s">
        <v>151</v>
      </c>
      <c r="B7" s="56" t="s">
        <v>152</v>
      </c>
      <c r="C7" t="s">
        <v>162</v>
      </c>
      <c r="D7" s="56" t="s">
        <v>154</v>
      </c>
      <c r="E7" t="s">
        <v>163</v>
      </c>
      <c r="F7" s="58">
        <v>76</v>
      </c>
      <c r="G7" s="58">
        <v>8424</v>
      </c>
      <c r="H7" s="58">
        <v>7477</v>
      </c>
      <c r="I7" s="58">
        <v>6886</v>
      </c>
      <c r="J7" s="58">
        <v>6844</v>
      </c>
      <c r="K7" s="58">
        <v>3863</v>
      </c>
    </row>
    <row r="8" spans="1:12" x14ac:dyDescent="0.25">
      <c r="A8" s="56" t="s">
        <v>151</v>
      </c>
      <c r="B8" s="56" t="s">
        <v>152</v>
      </c>
      <c r="C8" t="s">
        <v>164</v>
      </c>
      <c r="D8" s="56" t="s">
        <v>165</v>
      </c>
      <c r="E8" t="s">
        <v>166</v>
      </c>
      <c r="F8" s="58">
        <v>44110</v>
      </c>
      <c r="G8" s="58">
        <v>20596</v>
      </c>
      <c r="H8" s="58">
        <v>10076</v>
      </c>
      <c r="I8" s="58">
        <v>3935</v>
      </c>
      <c r="J8" s="58">
        <v>1515</v>
      </c>
      <c r="K8" s="58">
        <v>299</v>
      </c>
    </row>
    <row r="9" spans="1:12" x14ac:dyDescent="0.25">
      <c r="A9" s="56" t="s">
        <v>151</v>
      </c>
      <c r="B9" s="56" t="s">
        <v>152</v>
      </c>
      <c r="C9" t="s">
        <v>167</v>
      </c>
      <c r="D9" s="56" t="s">
        <v>154</v>
      </c>
      <c r="E9" t="s">
        <v>168</v>
      </c>
      <c r="F9" s="58"/>
      <c r="G9" s="58">
        <v>1977</v>
      </c>
      <c r="H9" s="58">
        <v>4110</v>
      </c>
      <c r="I9" s="58">
        <v>4600</v>
      </c>
      <c r="J9" s="58">
        <v>1682</v>
      </c>
      <c r="K9" s="58">
        <v>2281</v>
      </c>
    </row>
    <row r="10" spans="1:12" x14ac:dyDescent="0.25">
      <c r="A10" s="56" t="s">
        <v>151</v>
      </c>
      <c r="B10" s="56" t="s">
        <v>169</v>
      </c>
      <c r="C10" s="56"/>
      <c r="D10" s="56"/>
      <c r="E10" s="56"/>
      <c r="F10" s="59">
        <v>45981</v>
      </c>
      <c r="G10" s="59">
        <v>36094</v>
      </c>
      <c r="H10" s="59">
        <v>34671</v>
      </c>
      <c r="I10" s="59">
        <v>37570</v>
      </c>
      <c r="J10" s="59">
        <v>29261</v>
      </c>
      <c r="K10" s="59">
        <v>25369</v>
      </c>
      <c r="L10" s="58">
        <f>AVERAGE(I10:K10)</f>
        <v>30733.333333333332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2C3E0E3B7A7442B121C4E14381CFA5" ma:contentTypeVersion="8" ma:contentTypeDescription="Create a new document." ma:contentTypeScope="" ma:versionID="5d71f4a76d7cecaf59d5278a1af5a160">
  <xsd:schema xmlns:xsd="http://www.w3.org/2001/XMLSchema" xmlns:xs="http://www.w3.org/2001/XMLSchema" xmlns:p="http://schemas.microsoft.com/office/2006/metadata/properties" xmlns:ns2="be682aae-6703-423e-8b75-e17b764110f8" xmlns:ns3="9230a165-ce78-456a-a656-eebac4847c5f" targetNamespace="http://schemas.microsoft.com/office/2006/metadata/properties" ma:root="true" ma:fieldsID="9f85b095a210eaaa6f6c8bfbfbb73b6e" ns2:_="" ns3:_="">
    <xsd:import namespace="be682aae-6703-423e-8b75-e17b764110f8"/>
    <xsd:import namespace="9230a165-ce78-456a-a656-eebac4847c5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682aae-6703-423e-8b75-e17b764110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b6dba-d5cd-4fe5-9874-52817b7d7ba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30a165-ce78-456a-a656-eebac4847c5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873173f-16be-4f70-874b-8c5307c57dfd}" ma:internalName="TaxCatchAll" ma:showField="CatchAllData" ma:web="9230a165-ce78-456a-a656-eebac4847c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e682aae-6703-423e-8b75-e17b764110f8">
      <Terms xmlns="http://schemas.microsoft.com/office/infopath/2007/PartnerControls"/>
    </lcf76f155ced4ddcb4097134ff3c332f>
    <TaxCatchAll xmlns="9230a165-ce78-456a-a656-eebac4847c5f" xsi:nil="true"/>
  </documentManagement>
</p:properties>
</file>

<file path=customXml/itemProps1.xml><?xml version="1.0" encoding="utf-8"?>
<ds:datastoreItem xmlns:ds="http://schemas.openxmlformats.org/officeDocument/2006/customXml" ds:itemID="{028D9605-FC47-40F1-9788-D101FDE98269}"/>
</file>

<file path=customXml/itemProps2.xml><?xml version="1.0" encoding="utf-8"?>
<ds:datastoreItem xmlns:ds="http://schemas.openxmlformats.org/officeDocument/2006/customXml" ds:itemID="{6156D721-FC02-42EA-9DA3-F1946D5A0BAB}"/>
</file>

<file path=customXml/itemProps3.xml><?xml version="1.0" encoding="utf-8"?>
<ds:datastoreItem xmlns:ds="http://schemas.openxmlformats.org/officeDocument/2006/customXml" ds:itemID="{7D500167-117A-48E2-AAB8-80E834C0BD3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Model Data</vt:lpstr>
      <vt:lpstr>Pivot</vt:lpstr>
      <vt:lpstr>Tender Details</vt:lpstr>
      <vt:lpstr>Annual Qty</vt:lpstr>
      <vt:lpstr>Raw Data</vt:lpstr>
      <vt:lpstr>Sheet1</vt:lpstr>
    </vt:vector>
  </TitlesOfParts>
  <Company>Dr. Reddy's LAB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Sethuraman Arunachalam</dc:creator>
  <cp:lastModifiedBy>Sethuraman Arunachalam</cp:lastModifiedBy>
  <dcterms:created xsi:type="dcterms:W3CDTF">2022-02-10T11:01:36Z</dcterms:created>
  <dcterms:modified xsi:type="dcterms:W3CDTF">2022-02-23T13:44:20Z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0x010100E62C3E0E3B7A7442B121C4E14381CFA5</vt:lpwstr>
  </property>
</Properties>
</file>