
<file path=[Content_Types].xml><?xml version="1.0" encoding="utf-8"?>
<Types xmlns="http://schemas.openxmlformats.org/package/2006/content-type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E2A702F2-1B13-466E-9AE0-693E9ABC575D}" xr6:coauthVersionLast="47" xr6:coauthVersionMax="47" xr10:uidLastSave="{00000000-0000-0000-0000-000000000000}"/>
  <bookViews>
    <workbookView xWindow="-120" yWindow="-120" windowWidth="29040" windowHeight="15840" xr2:uid="{00000000-000D-0000-FFFF-FFFF00000000}"/>
  </bookViews>
  <sheets>
    <sheet name="Model Data" sheetId="5" r:id="rId1"/>
    <sheet name="Pivot" sheetId="4" r:id="rId2"/>
    <sheet name="Tender Details" sheetId="2" r:id="rId3"/>
    <sheet name="Qty" sheetId="3" r:id="rId4"/>
    <sheet name="Raw Data" sheetId="1" r:id="rId5"/>
    <sheet name="MS" sheetId="6" r:id="rId6"/>
  </sheets>
  <definedNames>
    <definedName name="_xlnm._FilterDatabase" localSheetId="0" hidden="1">'Model Data'!$A$3:$AJ$30</definedName>
    <definedName name="_xlnm._FilterDatabase" localSheetId="4" hidden="1">'Raw Data'!$A$2:$AY$118</definedName>
    <definedName name="_xlnm._FilterDatabase" localSheetId="2" hidden="1">'Tender Details'!$A$3:$Q$59</definedName>
  </definedNames>
  <calcPr calcId="191029"/>
  <pivotCaches>
    <pivotCache cacheId="1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 i="5" l="1"/>
  <c r="AI6" i="5"/>
  <c r="AI7" i="5"/>
  <c r="AI8" i="5"/>
  <c r="AI9" i="5"/>
  <c r="AI10" i="5"/>
  <c r="AI11" i="5"/>
  <c r="AI12" i="5"/>
  <c r="AI13" i="5"/>
  <c r="AI14" i="5"/>
  <c r="AI15" i="5"/>
  <c r="AI16" i="5"/>
  <c r="AI17" i="5"/>
  <c r="AI18" i="5"/>
  <c r="AI19" i="5"/>
  <c r="AI20" i="5"/>
  <c r="AI21" i="5"/>
  <c r="AI22" i="5"/>
  <c r="AI23" i="5"/>
  <c r="AI24" i="5"/>
  <c r="AI25" i="5"/>
  <c r="AI26" i="5"/>
  <c r="AI27" i="5"/>
  <c r="AI28" i="5"/>
  <c r="AI29" i="5"/>
  <c r="AI30" i="5"/>
  <c r="AI4" i="5"/>
  <c r="L15" i="6"/>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4" i="5"/>
  <c r="AF5" i="5"/>
  <c r="AG5" i="5"/>
  <c r="AF6" i="5"/>
  <c r="AG6" i="5"/>
  <c r="AF7" i="5"/>
  <c r="AG7" i="5"/>
  <c r="AF8" i="5"/>
  <c r="AG8" i="5"/>
  <c r="AF9" i="5"/>
  <c r="AG9" i="5"/>
  <c r="AF10" i="5"/>
  <c r="AG10" i="5"/>
  <c r="AF11" i="5"/>
  <c r="AG11" i="5"/>
  <c r="AF12" i="5"/>
  <c r="AG12" i="5"/>
  <c r="AF13" i="5"/>
  <c r="AG13" i="5"/>
  <c r="AF14" i="5"/>
  <c r="AG14" i="5"/>
  <c r="AF15" i="5"/>
  <c r="AG15" i="5"/>
  <c r="AF16" i="5"/>
  <c r="AG16" i="5"/>
  <c r="AF17" i="5"/>
  <c r="AG17" i="5"/>
  <c r="AF18" i="5"/>
  <c r="AG18" i="5"/>
  <c r="AF19" i="5"/>
  <c r="AG19" i="5"/>
  <c r="AF20" i="5"/>
  <c r="AG20" i="5"/>
  <c r="AF21" i="5"/>
  <c r="AG21" i="5"/>
  <c r="AF22" i="5"/>
  <c r="AG22" i="5"/>
  <c r="AF23" i="5"/>
  <c r="AG23" i="5"/>
  <c r="AF24" i="5"/>
  <c r="AG24" i="5"/>
  <c r="AF25" i="5"/>
  <c r="AG25" i="5"/>
  <c r="AF26" i="5"/>
  <c r="AG26" i="5"/>
  <c r="AF27" i="5"/>
  <c r="AG27" i="5"/>
  <c r="AF28" i="5"/>
  <c r="AG28" i="5"/>
  <c r="AF29" i="5"/>
  <c r="AG29" i="5"/>
  <c r="AF30" i="5"/>
  <c r="AG30" i="5"/>
  <c r="AG4" i="5"/>
  <c r="AF4" i="5"/>
  <c r="AA5" i="5"/>
  <c r="AC5" i="5" s="1"/>
  <c r="AA6" i="5"/>
  <c r="AC6" i="5" s="1"/>
  <c r="AA7" i="5"/>
  <c r="AC7" i="5" s="1"/>
  <c r="AA8" i="5"/>
  <c r="AC8" i="5"/>
  <c r="AA9" i="5"/>
  <c r="AC9" i="5" s="1"/>
  <c r="AA10" i="5"/>
  <c r="AC10" i="5" s="1"/>
  <c r="AA11" i="5"/>
  <c r="AC11" i="5" s="1"/>
  <c r="AA12" i="5"/>
  <c r="AC12" i="5" s="1"/>
  <c r="AA13" i="5"/>
  <c r="AC13" i="5" s="1"/>
  <c r="AA14" i="5"/>
  <c r="AC14" i="5" s="1"/>
  <c r="AA15" i="5"/>
  <c r="AC15" i="5" s="1"/>
  <c r="AA16" i="5"/>
  <c r="AC16" i="5" s="1"/>
  <c r="AA17" i="5"/>
  <c r="AC17" i="5" s="1"/>
  <c r="AA18" i="5"/>
  <c r="AC18" i="5" s="1"/>
  <c r="AA19" i="5"/>
  <c r="AC19" i="5" s="1"/>
  <c r="AA20" i="5"/>
  <c r="AC20" i="5" s="1"/>
  <c r="AA21" i="5"/>
  <c r="AC21" i="5"/>
  <c r="AA22" i="5"/>
  <c r="AC22" i="5" s="1"/>
  <c r="AA23" i="5"/>
  <c r="AC23" i="5" s="1"/>
  <c r="AA24" i="5"/>
  <c r="AC24" i="5" s="1"/>
  <c r="AA25" i="5"/>
  <c r="AC25" i="5" s="1"/>
  <c r="AA26" i="5"/>
  <c r="AC26" i="5" s="1"/>
  <c r="AA27" i="5"/>
  <c r="AC27" i="5" s="1"/>
  <c r="AA28" i="5"/>
  <c r="AC28" i="5" s="1"/>
  <c r="AA29" i="5"/>
  <c r="AC29" i="5" s="1"/>
  <c r="AA30" i="5"/>
  <c r="AC30" i="5" s="1"/>
  <c r="AD6" i="5"/>
  <c r="AD7" i="5"/>
  <c r="AD8" i="5"/>
  <c r="AD9" i="5"/>
  <c r="AD10" i="5"/>
  <c r="AD11" i="5"/>
  <c r="AD12" i="5"/>
  <c r="AD13" i="5"/>
  <c r="AD14" i="5"/>
  <c r="AD15" i="5"/>
  <c r="AD16" i="5"/>
  <c r="AD17" i="5"/>
  <c r="AD18" i="5"/>
  <c r="AD19" i="5"/>
  <c r="AD20" i="5"/>
  <c r="AD21" i="5"/>
  <c r="AD22" i="5"/>
  <c r="AD23" i="5"/>
  <c r="AD24" i="5"/>
  <c r="AD25" i="5"/>
  <c r="AD26" i="5"/>
  <c r="AD27" i="5"/>
  <c r="AD28" i="5"/>
  <c r="AD29" i="5"/>
  <c r="AD30" i="5"/>
  <c r="AD5" i="5"/>
  <c r="AD4" i="5"/>
  <c r="AA4" i="5"/>
  <c r="AC4" i="5" s="1"/>
  <c r="Y6" i="5"/>
  <c r="Y7" i="5"/>
  <c r="Y8" i="5"/>
  <c r="Y9" i="5"/>
  <c r="Y10" i="5"/>
  <c r="Y11" i="5"/>
  <c r="Y12" i="5"/>
  <c r="Y13" i="5"/>
  <c r="Y14" i="5"/>
  <c r="Y15" i="5"/>
  <c r="Y16" i="5"/>
  <c r="Y17" i="5"/>
  <c r="Y18" i="5"/>
  <c r="Y19" i="5"/>
  <c r="Y20" i="5"/>
  <c r="Y21" i="5"/>
  <c r="Y22" i="5"/>
  <c r="Y23" i="5"/>
  <c r="Y24" i="5"/>
  <c r="Y25" i="5"/>
  <c r="Y26" i="5"/>
  <c r="Y27" i="5"/>
  <c r="Y28" i="5"/>
  <c r="Y29" i="5"/>
  <c r="Y30" i="5"/>
  <c r="Y5" i="5"/>
  <c r="W10" i="5"/>
  <c r="Z10" i="5" s="1"/>
  <c r="AB10" i="5" s="1"/>
  <c r="W22" i="5"/>
  <c r="Z22" i="5" s="1"/>
  <c r="AB22" i="5" s="1"/>
  <c r="W24" i="5"/>
  <c r="Z24" i="5" s="1"/>
  <c r="AB24" i="5" s="1"/>
  <c r="V5" i="5"/>
  <c r="V6" i="5" s="1"/>
  <c r="V7" i="5" s="1"/>
  <c r="V8" i="5" s="1"/>
  <c r="V9" i="5" s="1"/>
  <c r="V10" i="5" s="1"/>
  <c r="V11" i="5" s="1"/>
  <c r="V12" i="5" s="1"/>
  <c r="V13" i="5" s="1"/>
  <c r="V14" i="5" s="1"/>
  <c r="V15" i="5" s="1"/>
  <c r="V16" i="5" s="1"/>
  <c r="V17" i="5" s="1"/>
  <c r="V18" i="5" s="1"/>
  <c r="V19" i="5" s="1"/>
  <c r="V20" i="5" s="1"/>
  <c r="V21" i="5" s="1"/>
  <c r="V22" i="5" s="1"/>
  <c r="V23" i="5" s="1"/>
  <c r="V24" i="5" s="1"/>
  <c r="V25" i="5" s="1"/>
  <c r="V26" i="5" s="1"/>
  <c r="V27" i="5" s="1"/>
  <c r="V28" i="5" s="1"/>
  <c r="V29" i="5" s="1"/>
  <c r="V30" i="5" s="1"/>
  <c r="S28" i="5"/>
  <c r="W28" i="5" s="1"/>
  <c r="Z28" i="5" s="1"/>
  <c r="AB28" i="5" s="1"/>
  <c r="S27" i="5"/>
  <c r="W27" i="5" s="1"/>
  <c r="Z27" i="5" s="1"/>
  <c r="S23" i="5"/>
  <c r="W23" i="5" s="1"/>
  <c r="Z23" i="5" s="1"/>
  <c r="AB23" i="5" s="1"/>
  <c r="S22" i="5"/>
  <c r="S9" i="5"/>
  <c r="W9" i="5" s="1"/>
  <c r="Z9" i="5" s="1"/>
  <c r="AB9" i="5" s="1"/>
  <c r="U26" i="5"/>
  <c r="W26" i="5" s="1"/>
  <c r="Z26" i="5" s="1"/>
  <c r="U25" i="5"/>
  <c r="W25" i="5" s="1"/>
  <c r="Z25" i="5" s="1"/>
  <c r="AB25" i="5" s="1"/>
  <c r="U24" i="5"/>
  <c r="U16" i="5"/>
  <c r="W16" i="5" s="1"/>
  <c r="Z16" i="5" s="1"/>
  <c r="AB16" i="5" s="1"/>
  <c r="P12" i="5"/>
  <c r="W12" i="5" s="1"/>
  <c r="Z12" i="5" s="1"/>
  <c r="AB12" i="5" s="1"/>
  <c r="P11" i="5"/>
  <c r="W11" i="5" s="1"/>
  <c r="Z11" i="5" s="1"/>
  <c r="AB11" i="5" s="1"/>
  <c r="P8" i="5"/>
  <c r="W8" i="5" s="1"/>
  <c r="Z8" i="5" s="1"/>
  <c r="AB8" i="5" s="1"/>
  <c r="R29" i="5"/>
  <c r="W29" i="5" s="1"/>
  <c r="Z29" i="5" s="1"/>
  <c r="AB29" i="5" s="1"/>
  <c r="R21" i="5"/>
  <c r="W21" i="5" s="1"/>
  <c r="Z21" i="5" s="1"/>
  <c r="AB21" i="5" s="1"/>
  <c r="R20" i="5"/>
  <c r="W20" i="5" s="1"/>
  <c r="Z20" i="5" s="1"/>
  <c r="AB20" i="5" s="1"/>
  <c r="R19" i="5"/>
  <c r="W19" i="5" s="1"/>
  <c r="Z19" i="5" s="1"/>
  <c r="R18" i="5"/>
  <c r="W18" i="5" s="1"/>
  <c r="Z18" i="5" s="1"/>
  <c r="AB18" i="5" s="1"/>
  <c r="R17" i="5"/>
  <c r="W17" i="5" s="1"/>
  <c r="Z17" i="5" s="1"/>
  <c r="R15" i="5"/>
  <c r="W15" i="5" s="1"/>
  <c r="Z15" i="5" s="1"/>
  <c r="R14" i="5"/>
  <c r="W14" i="5" s="1"/>
  <c r="Z14" i="5" s="1"/>
  <c r="AB14" i="5" s="1"/>
  <c r="N5" i="5"/>
  <c r="W5" i="5" s="1"/>
  <c r="Z5" i="5" s="1"/>
  <c r="N4" i="5"/>
  <c r="W4" i="5" s="1"/>
  <c r="Z4" i="5" s="1"/>
  <c r="AB4" i="5" s="1"/>
  <c r="Q10" i="5"/>
  <c r="T30" i="5"/>
  <c r="W30" i="5" s="1"/>
  <c r="Z30" i="5" s="1"/>
  <c r="AB30" i="5" s="1"/>
  <c r="O13" i="5"/>
  <c r="W13" i="5" s="1"/>
  <c r="Z13" i="5" s="1"/>
  <c r="AB13" i="5" s="1"/>
  <c r="O7" i="5"/>
  <c r="W7" i="5" s="1"/>
  <c r="Z7" i="5" s="1"/>
  <c r="AB7" i="5" s="1"/>
  <c r="O6" i="5"/>
  <c r="W6" i="5" s="1"/>
  <c r="Z6" i="5" s="1"/>
  <c r="AB6" i="5" s="1"/>
  <c r="K1" i="2"/>
  <c r="AB17" i="5" l="1"/>
  <c r="AB27" i="5"/>
  <c r="AB5" i="5"/>
  <c r="AB15" i="5"/>
  <c r="AB26" i="5"/>
  <c r="AB19" i="5"/>
  <c r="K118" i="1" l="1"/>
  <c r="K60" i="1"/>
  <c r="K1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X3" authorId="0" shapeId="0" xr:uid="{0F2006A3-3068-4BC6-95C2-5EBFDE0F975B}">
      <text>
        <r>
          <rPr>
            <sz val="9"/>
            <color indexed="81"/>
            <rFont val="Tahoma"/>
            <family val="2"/>
          </rPr>
          <t>To be counted based on number of players prior to this tender</t>
        </r>
      </text>
    </comment>
    <comment ref="Z3" authorId="0" shapeId="0" xr:uid="{47348434-E61D-4099-BA2B-6ACA15B5312F}">
      <text>
        <r>
          <rPr>
            <sz val="9"/>
            <color indexed="81"/>
            <rFont val="Tahoma"/>
            <family val="2"/>
          </rPr>
          <t>Add DRL price if DRL is the only participant</t>
        </r>
      </text>
    </comment>
    <comment ref="AJ3" authorId="0" shapeId="0" xr:uid="{8A0D275E-CE2B-45E9-BE38-7CB3522B4663}">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<sst xmlns="http://schemas.openxmlformats.org/spreadsheetml/2006/main" count="4973" uniqueCount="468">
  <si>
    <t/>
  </si>
  <si>
    <t>Cliente</t>
  </si>
  <si>
    <t>Prov.</t>
  </si>
  <si>
    <t>Reg.</t>
  </si>
  <si>
    <t>Tipo</t>
  </si>
  <si>
    <t>Data IF</t>
  </si>
  <si>
    <t>Data FF (con proroga)</t>
  </si>
  <si>
    <t>Durata mesi</t>
  </si>
  <si>
    <t>ATC</t>
  </si>
  <si>
    <t>Stato agg. gara</t>
  </si>
  <si>
    <t>Q. Annua</t>
  </si>
  <si>
    <t>Pr.Agg</t>
  </si>
  <si>
    <t>Sc.Agg</t>
  </si>
  <si>
    <t>UM</t>
  </si>
  <si>
    <t>Pr. altra UM</t>
  </si>
  <si>
    <t>Lotto</t>
  </si>
  <si>
    <t>Partecipanti</t>
  </si>
  <si>
    <t>Biosimilare Gara</t>
  </si>
  <si>
    <t>Biosimilare Prod.</t>
  </si>
  <si>
    <t>Data delibera</t>
  </si>
  <si>
    <t>Numero delibera</t>
  </si>
  <si>
    <t>Prod. agg</t>
  </si>
  <si>
    <t>Ditta agg.</t>
  </si>
  <si>
    <t>Sub agg.</t>
  </si>
  <si>
    <t>Ditta distr.</t>
  </si>
  <si>
    <t>Ditta conc.</t>
  </si>
  <si>
    <t>Sub agg. conc.</t>
  </si>
  <si>
    <t>Prod. conc.</t>
  </si>
  <si>
    <t>Pr.Conc.</t>
  </si>
  <si>
    <t>Non agg.</t>
  </si>
  <si>
    <t>Ambito</t>
  </si>
  <si>
    <t>Data rif.</t>
  </si>
  <si>
    <t>Sc.Ult.</t>
  </si>
  <si>
    <t>BA tipo</t>
  </si>
  <si>
    <t>BA</t>
  </si>
  <si>
    <t>Lotto univoco</t>
  </si>
  <si>
    <t>Richiesta cliente</t>
  </si>
  <si>
    <t>Continuità terapeutica</t>
  </si>
  <si>
    <t>Note agg.</t>
  </si>
  <si>
    <t>Note</t>
  </si>
  <si>
    <t>AIC</t>
  </si>
  <si>
    <t>Sc.Conc.</t>
  </si>
  <si>
    <t>Note conc.</t>
  </si>
  <si>
    <t>Pa originale</t>
  </si>
  <si>
    <t>ID ente</t>
  </si>
  <si>
    <t>PA+FF+DOS</t>
  </si>
  <si>
    <t>Data bando</t>
  </si>
  <si>
    <t>Prov. bando</t>
  </si>
  <si>
    <t>Rif. bando</t>
  </si>
  <si>
    <t>ID pratica</t>
  </si>
  <si>
    <t>ID GP</t>
  </si>
  <si>
    <t>Confezione: caspofungin ev fiale/flebo 50MG  (56)</t>
  </si>
  <si>
    <t>REGIONE TOSCANA</t>
  </si>
  <si>
    <t>FI</t>
  </si>
  <si>
    <t>Toscana</t>
  </si>
  <si>
    <t>SDA Confronto Competitivo (obsoleto)</t>
  </si>
  <si>
    <t>J02AX04</t>
  </si>
  <si>
    <t>Disponibile</t>
  </si>
  <si>
    <t>721a</t>
  </si>
  <si>
    <t>MSD Italia S.r.l.,Dr Reddys S.r.l.</t>
  </si>
  <si>
    <t>386</t>
  </si>
  <si>
    <t>CANCIDAS*IV FL 50 MG</t>
  </si>
  <si>
    <t>MSD Italia S.r.l.</t>
  </si>
  <si>
    <t>Dr Reddys S.r.l.</t>
  </si>
  <si>
    <t>CASPOFUNGIN DR. REDDY'S 50 MG POLV PER CONCEN PER SOLUZ PER INFUSIONE 1 FLAC.</t>
  </si>
  <si>
    <t>Regionale</t>
  </si>
  <si>
    <t>Prezzo offerto UE</t>
  </si>
  <si>
    <t>b9caa70d-061e-4ccd-a17d-958024a57b9e</t>
  </si>
  <si>
    <t>J02AX04 CASPOFUNGIN ACETATO SOLUZIONE PER INFUS POLV CONC INIET IV FLACONE 50MG</t>
  </si>
  <si>
    <t>Pag. 4 LI: Per le indicazioni terapeutiche non coperte dal prodotto aggiudicato, ESTAR e/o le Aziende
Sanitarie potranno acquistare il primo prodotto idoneo presente nella graduatoria al prezzo 
indicato in sede di gara e alle condizioni del capitolato.</t>
  </si>
  <si>
    <t>Rimesso a gara in altra proc. ID 65853</t>
  </si>
  <si>
    <t>035493016</t>
  </si>
  <si>
    <t>N.C. SCARTATO PER PRODOTTO SENZA AIC</t>
  </si>
  <si>
    <t>17869-77-212</t>
  </si>
  <si>
    <t>lettera invito</t>
  </si>
  <si>
    <t>REGIONE SICILIANA - ASSESSORATO DELLA SALUTE</t>
  </si>
  <si>
    <t>PA</t>
  </si>
  <si>
    <t>Sicilia</t>
  </si>
  <si>
    <t>842A</t>
  </si>
  <si>
    <t>MSD Italia S.r.l.,</t>
  </si>
  <si>
    <t>975</t>
  </si>
  <si>
    <t>PA genericato nel corso della procedura</t>
  </si>
  <si>
    <t>35a54720-e02f-49d9-bce7-d99dc147cbb9</t>
  </si>
  <si>
    <t>J02AX04 CASPOFUNGIN FIALE 50 MG FIALA</t>
  </si>
  <si>
    <t>Rimesso a gara in altra procedura ID 78880</t>
  </si>
  <si>
    <t>RICH. POLVERE PER CONCENTRATO PER SOLUZIONE PER INFUSIONE</t>
  </si>
  <si>
    <t>sito ente</t>
  </si>
  <si>
    <t>SO.RE.SA. SpA</t>
  </si>
  <si>
    <t>NA</t>
  </si>
  <si>
    <t>Campania</t>
  </si>
  <si>
    <t>Appalto specifico</t>
  </si>
  <si>
    <t>314</t>
  </si>
  <si>
    <t>Dr Reddys S.r.l.,MSD Italia S.r.l.</t>
  </si>
  <si>
    <t>118</t>
  </si>
  <si>
    <t>2a01d800-a705-4e99-b17b-2326115d25cc</t>
  </si>
  <si>
    <t>J02AX04 CASPOFUNGIN  INIET IV 50 mg</t>
  </si>
  <si>
    <t>044823019</t>
  </si>
  <si>
    <t>1795</t>
  </si>
  <si>
    <t>Sandoz S.p.A.,Dr Reddys S.r.l.,MSD Italia S.r.l.</t>
  </si>
  <si>
    <t>1380 PER FARMACI  - N. 1602 DEL 19/10 PER MISCELE</t>
  </si>
  <si>
    <t xml:space="preserve">CASPOFUNGIN SAN*FL 50MG 10ML 1 FL </t>
  </si>
  <si>
    <t>Sandoz S.p.A.</t>
  </si>
  <si>
    <t>56b7a74f-3db2-49a5-b2e7-0c50b0d66345</t>
  </si>
  <si>
    <t>J02AX04 CASPOFUNGIN ACETATO FLACONE 50MG</t>
  </si>
  <si>
    <t>Rimesso a gara in altra proc. ID 76930</t>
  </si>
  <si>
    <t>044348011</t>
  </si>
  <si>
    <t>lettera di invito</t>
  </si>
  <si>
    <t>UMBRIA SALUTE E SERVIZI S.C.A.R.L.</t>
  </si>
  <si>
    <t>PG</t>
  </si>
  <si>
    <t>Umbria</t>
  </si>
  <si>
    <t>8A</t>
  </si>
  <si>
    <t>Medac Pharma S.r.l.,MSD Italia S.r.l.,Sandoz S.p.A.,Dr Reddys S.r.l.,Teva Italia S.r.l.</t>
  </si>
  <si>
    <t>Det. Amm.re Unico + Documento Istruttorio</t>
  </si>
  <si>
    <t>CASPOFUNGIN MPH*50MG 1FL</t>
  </si>
  <si>
    <t>Medac Pharma S.r.l.</t>
  </si>
  <si>
    <t>Teva Italia S.r.l.</t>
  </si>
  <si>
    <t>CASPOFUNGIN TEVA 50 MG POLV. PER CONC. PER SOL. PER INF. 1 FLC</t>
  </si>
  <si>
    <t>5ee25ac1-9605-4d39-a249-21acf2d167cc</t>
  </si>
  <si>
    <t>Art. 1 CT: Per tutte le specialità, qualora ricorrano condizioni per somministrare un prodotto diverso da
quello aggiudicato, per ragioni di ordine clinico, tecnico, o scientifico, per rispetto di piani
terapeutici e per garantire la continuità terapeutica, il farmaco indicato dal clinico competente,
sarà acquistato e contrattualizzato presso la ditta che lo produce, al prezzo che questa ha offerto
in gara</t>
  </si>
  <si>
    <t>Rimesso a gara in altra procedura ID 77052</t>
  </si>
  <si>
    <t>044815013</t>
  </si>
  <si>
    <t>ENTE GESTIONE ACCENTRATA SERVIZI - CHIUSO VEDI ARCS AZIENDA REGIONALE DI COORDINAMENTO PER LA SALUTE</t>
  </si>
  <si>
    <t>UD</t>
  </si>
  <si>
    <t>Friuli Venezia Giulia</t>
  </si>
  <si>
    <t>1058A</t>
  </si>
  <si>
    <t>1065</t>
  </si>
  <si>
    <t>a04a7df6-6fda-4910-b6fe-51f7f6216494</t>
  </si>
  <si>
    <t>Pag. 3 CT: Sarà garantita la continuità terapeutica/garanzia di non sostituibilità del prodotto per tutti quei principi attivi che sono stati individuati dall’AIFA, seppur non espressamente citati nell’elenco riportato nel CT non esaustivo (si veda a titolo esemplificativo comunicazione AIFA del 17/09/2012). In tali casi, qualora la specialità risultata aggiudicataria sia diversa da quella prescritta ciascuna Azienda del SSR potrà procedere all’acquisto del prodotto utilizzando la graduatoria di gara dei fornitori, seppur non aggiudicatari, ai prezzi proposti in gara. In casi specifici, per ragioni di ordine clinico, tecnico o scientifico oltre che per il rispetto dei piani terapeutici dei pazienti già in trattamento, verrà garantita la continuità terapeutica, con le modalità sopra riportate (anche qualora non previsto da AIFA) ed in casi circostanziati di espressa non sostituibilità del prescrittore</t>
  </si>
  <si>
    <t>- CIG E CAUZIONE UNICI PER LOTTO</t>
  </si>
  <si>
    <t>Stazione Unica Appaltante Regione Marche SUAM</t>
  </si>
  <si>
    <t>AN</t>
  </si>
  <si>
    <t>Marche</t>
  </si>
  <si>
    <t>883A</t>
  </si>
  <si>
    <t>Teva Italia S.r.l.,Dr Reddys S.r.l.,MSD Italia S.r.l.,Mylan Italia Srl,Sandoz S.p.A.,Medac Pharma S.r.l.</t>
  </si>
  <si>
    <t>8</t>
  </si>
  <si>
    <t>Rinuncia</t>
  </si>
  <si>
    <t>Multi regione</t>
  </si>
  <si>
    <t>cb5afb2c-a4f6-4b94-9383-ec3e38ce4618</t>
  </si>
  <si>
    <t>044280016</t>
  </si>
  <si>
    <t>espressa rinuncia alla fornitura</t>
  </si>
  <si>
    <t>SITO ENTE</t>
  </si>
  <si>
    <t>Mylan Italia Srl</t>
  </si>
  <si>
    <t>Caspofungin Mylan  50 mg 1 flac polvere per soluzione</t>
  </si>
  <si>
    <t>REGIONE CALABRIA - Autorità Regionale Stazione Unica Appaltante (SUA)</t>
  </si>
  <si>
    <t>CZ</t>
  </si>
  <si>
    <t>Calabria</t>
  </si>
  <si>
    <t>977</t>
  </si>
  <si>
    <t>Sandoz S.p.A.,MSD Italia S.r.l.,Mylan Italia Srl</t>
  </si>
  <si>
    <t>3106</t>
  </si>
  <si>
    <t>3149a7a6-7b67-497c-8e44-6c211dfab8c4</t>
  </si>
  <si>
    <t>J02AX04 Caspofungin acetato - 50 mg. 10 ml. ev. fl.</t>
  </si>
  <si>
    <t>229A</t>
  </si>
  <si>
    <t>726</t>
  </si>
  <si>
    <t>22d7771a-458a-4be8-bf0d-1fc7f600862b</t>
  </si>
  <si>
    <t>- RICH. POLV PER CONC INFUS - RICH. UNITA DI MISURA: FLACONCINO</t>
  </si>
  <si>
    <t>REGIONE VENETO - NON USARE VEDI AZIENDA ZERO</t>
  </si>
  <si>
    <t>VE</t>
  </si>
  <si>
    <t>Veneto</t>
  </si>
  <si>
    <t>900A</t>
  </si>
  <si>
    <t>Sandoz S.p.A.,Medac Pharma S.r.l.,Teva Italia S.r.l.,MSD Italia S.r.l.,Dr Reddys S.r.l.</t>
  </si>
  <si>
    <t>214</t>
  </si>
  <si>
    <t>ffaf39ad-869e-4734-a734-4c0267eb888f</t>
  </si>
  <si>
    <t>J02AX04 CASPOFUNGIN ACETATO POLVERE PER CONCENTRATO PER SOLUZIONE PER INFUSIONE INIET IV 50 mg FLACONE  - CIG E CAUZIONE UNICI PER LOTTO</t>
  </si>
  <si>
    <t>Da Decreto n.165 del 15/5/2018 Sandoz ha comunicato la carenza momentanea del prodotto. L'agg.ne passa pertanto a Teva (vedi ID 70723)</t>
  </si>
  <si>
    <t>REGIONE SARDEGNA</t>
  </si>
  <si>
    <t>CA</t>
  </si>
  <si>
    <t>Sardegna</t>
  </si>
  <si>
    <t>PROCEDURA APERTA</t>
  </si>
  <si>
    <t>10B</t>
  </si>
  <si>
    <t>Mylan Italia Srl,MSD Italia S.r.l.,Sandoz S.p.A.</t>
  </si>
  <si>
    <t>218</t>
  </si>
  <si>
    <t>36729f76-97e1-48ee-ada0-4ae63d6dd380</t>
  </si>
  <si>
    <t>044784015</t>
  </si>
  <si>
    <t>INNOVAPUGLIA SPA</t>
  </si>
  <si>
    <t>Puglia</t>
  </si>
  <si>
    <t>11</t>
  </si>
  <si>
    <t>Mylan Italia Srl,</t>
  </si>
  <si>
    <t>verbale n. 34</t>
  </si>
  <si>
    <t>4e2fd380-93ed-4c1c-a9fd-909b73b6b94d</t>
  </si>
  <si>
    <t>J02AX04 CASPOFUNGIN POLV. PER CONC. PER SOLUZ. PER INF. 50 MG FL</t>
  </si>
  <si>
    <t>Pag. 2 LI: Ai fini di garantire la continuità terapeutica, là dove i confronti competitivi ne richiedano l’applicazione, la Stazione
appaltante si riserva di utilizzare le condizioni economiche offerte dall’Azienda alla quale è affidata la
commercializzazione del farmaco originator per negoziare successivamente, con la stessa, le condizioni di fornitura.</t>
  </si>
  <si>
    <t>CIG E CAUZIONE UNICI PER LOTTO</t>
  </si>
  <si>
    <t>ARCA S.p.A.- Azienda Regionale Centrale Acquisti - CHIUSO VEDI ARIA SPA</t>
  </si>
  <si>
    <t>MI</t>
  </si>
  <si>
    <t>Lombardia</t>
  </si>
  <si>
    <t>1449</t>
  </si>
  <si>
    <t>SUN PHARMA ITALIA S.R.L.,Mylan Italia Srl</t>
  </si>
  <si>
    <t>456</t>
  </si>
  <si>
    <t>CASPOFUNGIN SUN 50 mg polvere per concentrato per soluzione per infusione</t>
  </si>
  <si>
    <t>SUN PHARMA ITALIA S.R.L.</t>
  </si>
  <si>
    <t>68d381f5-5c37-41ef-b471-1b1f3a7b6e86</t>
  </si>
  <si>
    <t>J02AX04 J02AX04 caspofungin SOLUZIONE INIETT POLV SOLV 50 MG/10 ML FL</t>
  </si>
  <si>
    <t>Pag. 10 DG: Si precisa che, al fine di garantire le eventuali esigenze di continuità terapeutica e di libertà prescrittiva del medico, la Convenzione stipulata con l’aggiudicatario non deve intendersi quale esclusiva. Le relative necessità di approvvigionamento, infatti, degli Enti Sanitari derivanti dai principi richiamati ed inerenti prodotti non aggiudicati dalla presente procedura saranno attivate tramite distinte, eventualmente autonome, procedure di acquisto, secondo gli indirizzi espressi dalla Direzione Generale Salute di Regione Lombardia
Pag. 4 CT: Si precisa che, al fine di garantire le richiamate esigenze di continuità terapeutica e di libertà prescrittiva del medico, la Convenzione stipulata con l’aggiudicatario non deve intendersi quale esclusiva, attesa la necessità di attivare ulteriori procedure per garantire i principi sopra descritti e che coinvolgano prodotti non forniti dall’aggiudicatario della Convenzione.</t>
  </si>
  <si>
    <t>044438012</t>
  </si>
  <si>
    <t>FONDAZIONE ISTITUTO SAN RAFFAELE G. GIGLIO DI CEFALU'</t>
  </si>
  <si>
    <t>4A</t>
  </si>
  <si>
    <t>Mylan Italia Srl,Dr Reddys S.r.l.</t>
  </si>
  <si>
    <t>595</t>
  </si>
  <si>
    <t>Locale</t>
  </si>
  <si>
    <t>6b1a7105-b156-4a63-b45a-b442d465dacc</t>
  </si>
  <si>
    <t>LETTERA DI INVITO</t>
  </si>
  <si>
    <t>A.O. OSPEDALI RIUNITI DI FOGGIA</t>
  </si>
  <si>
    <t>FG</t>
  </si>
  <si>
    <t>10</t>
  </si>
  <si>
    <t>Mylan Italia Srl,MSD Italia S.r.l.</t>
  </si>
  <si>
    <t>2600</t>
  </si>
  <si>
    <t>b61116a6-853b-4b6f-bbcb-61a93930801e</t>
  </si>
  <si>
    <t>3278</t>
  </si>
  <si>
    <t>1038</t>
  </si>
  <si>
    <t>Supera prezzo BA</t>
  </si>
  <si>
    <t>02c4d741-f207-43ca-a027-3156051ca7c1</t>
  </si>
  <si>
    <t>art. 1 LI: Nel caso in cui per esigenze di continuità terapeutica, di ordine clinico, tecnico, scientifico, ESTAR e/o le Aziende Sanitarie necessitino di altre molecole non risultate aggiudicatarie ma presenti nella graduatoria di gara, ESTAR procederà all’ acquisto al prezzo indicato in sede di gara alle condizioni di cui capitolato.</t>
  </si>
  <si>
    <t>2A</t>
  </si>
  <si>
    <t>Teva Italia S.r.l.,Dr Reddys S.r.l.,Mylan Italia Srl,SUN PHARMA ITALIA S.R.L.</t>
  </si>
  <si>
    <t>2428</t>
  </si>
  <si>
    <t>53c465df-e3da-4d8b-af9a-d71cb68f1b98</t>
  </si>
  <si>
    <t>044983017</t>
  </si>
  <si>
    <t>CASPOFUNGIN LLO*50MG 1FL</t>
  </si>
  <si>
    <t>193a</t>
  </si>
  <si>
    <t>Mylan Italia Srl,Dr Reddys S.r.l.,MSD Italia S.r.l.</t>
  </si>
  <si>
    <t>Det. Amm.re Unico</t>
  </si>
  <si>
    <t>b159955d-50eb-482c-b077-90313629ddc2</t>
  </si>
  <si>
    <t>Pag. 3 CT: Per tutte le specialità medicinali, qualora le Aziende, per ragioni di ordine clinico, tecnico, o
scientifico, per rispetto di piani terapeutici e per garantire la continuità terapeutica, abbiano
necessità di acquistare un prodotto diverso da quello aggiudicato ma che sia presente nella
graduatoria di gara, il farmaco indicato dal clinico competente, sarà acquistato e contrattualizzato
presso la ditta che lo commercializza, al prezzo ed alle condizioni offerte in gara</t>
  </si>
  <si>
    <t>S.U.A.A. Stazione Unica Appaltante Abruzzo</t>
  </si>
  <si>
    <t>AQ</t>
  </si>
  <si>
    <t>Abruzzo</t>
  </si>
  <si>
    <t>787A</t>
  </si>
  <si>
    <t>Mylan Italia Srl,Dr Reddys S.r.l.,Hikma Italia S.p.A.</t>
  </si>
  <si>
    <t>SA/11</t>
  </si>
  <si>
    <t>6cf1011f-17dc-41e9-96b8-c5fd93e23f11</t>
  </si>
  <si>
    <t>Pag. 4 CT: In casi specifici, al fine di garantire la continuità terapeutica per ragioni di ordine clinico, tecnico
o scientifico ed in casi circostanziati di espressa non sostituibilità dichiarata dal medico
prescrittore, oltre che per il rispetto dei piani terapeutici dei pazienti già in trattamento, qualora
il farmaco prescritto sia prodotto da un fornitore diverso da quello risultato aggiudicatario,
ciascuna ASL Contraente, nei limite delle soglie individuate dal DPCM 24 dicembre 2015, o il
Soggetto Aggregatore potranno procedere alla contrattualizzazione dello specifico prodotto.</t>
  </si>
  <si>
    <t>Hikma Italia S.p.A.</t>
  </si>
  <si>
    <t>CASPOFUNGIN HKP*50MG 1FL</t>
  </si>
  <si>
    <t>ASL DI PESCARA</t>
  </si>
  <si>
    <t>PE</t>
  </si>
  <si>
    <t>1A</t>
  </si>
  <si>
    <t>SUN PHARMA ITALIA S.R.L.,Dr Reddys S.r.l.,Mylan Italia Srl,Teva Italia S.r.l.</t>
  </si>
  <si>
    <t>211</t>
  </si>
  <si>
    <t>360029fb-0d80-4403-89b9-8fbc29f53c62</t>
  </si>
  <si>
    <t>L'accordo quadro sarà sottoscritto successivamente all'esaurimento del valore dei relativi contratti regionali.</t>
  </si>
  <si>
    <t>REGIONE LAZIO</t>
  </si>
  <si>
    <t>RM</t>
  </si>
  <si>
    <t>Lazio</t>
  </si>
  <si>
    <t>711</t>
  </si>
  <si>
    <t>SUN PHARMA ITALIA S.R.L.,Hikma Italia S.p.A.,Mylan Italia Srl,Teva Italia S.r.l.</t>
  </si>
  <si>
    <t>G03096</t>
  </si>
  <si>
    <t>43b60f0d-eab1-4f6b-a57f-c7b07cd76388</t>
  </si>
  <si>
    <t>J02AX04 CASPOFUNGIN FIALE 50 MG EV FIALA</t>
  </si>
  <si>
    <t>Società di Committenza Regione Piemonte SpA - SCR Piemonte SpA</t>
  </si>
  <si>
    <t>TO</t>
  </si>
  <si>
    <t>Piemonte</t>
  </si>
  <si>
    <t>389</t>
  </si>
  <si>
    <t>Teva Italia S.r.l.,Mylan Italia Srl</t>
  </si>
  <si>
    <t>154</t>
  </si>
  <si>
    <t>Aggiudicato per sorteggio</t>
  </si>
  <si>
    <t>Perso dopo sorteggio</t>
  </si>
  <si>
    <t>57f26121-a141-471a-9af9-f5a8ff27d533</t>
  </si>
  <si>
    <t>J02AX04 CASPOFUNGIN POLV. PER CONC. PER SOLUZ. PER INF. 50 mg</t>
  </si>
  <si>
    <t>A.LI.SA. AZIENDA LIGURE SANITARIA DELLA REGIONE LIGURIA</t>
  </si>
  <si>
    <t>GE</t>
  </si>
  <si>
    <t>Liguria</t>
  </si>
  <si>
    <t>2235A</t>
  </si>
  <si>
    <t>247</t>
  </si>
  <si>
    <t>Regionale/Locale</t>
  </si>
  <si>
    <t>7fd3becb-0efe-48cb-add4-cecf77208434</t>
  </si>
  <si>
    <t>STAZIONE UNICA APPALTANTE DELLA REGIONE BASILICATA (SUA-RB)</t>
  </si>
  <si>
    <t>PZ</t>
  </si>
  <si>
    <t>Basilicata</t>
  </si>
  <si>
    <t>386A</t>
  </si>
  <si>
    <t>Teva Italia S.r.l.,Dr Reddys S.r.l.,MSD Italia S.r.l.,Mylan Italia Srl,SUN PHARMA ITALIA S.R.L.</t>
  </si>
  <si>
    <t>20AB.2020/D.00168</t>
  </si>
  <si>
    <t>6b61bf6e-7e68-4158-99b0-935888bc05e5</t>
  </si>
  <si>
    <t>J02AX04 CASPOFUNGIN FIALE 50 MG FLACONE ENDOVENA</t>
  </si>
  <si>
    <t>Art. 12 CT: Per i soli farmaci PHT erogati in regime DPC sarà possibile ricorrere alla continuità terapeutica come indicato all'art. 12 CT
Solo per i pazienti drug naive che non rientrano nelle caratteristiche citate sarà somministrato il prodotto aggiudicato</t>
  </si>
  <si>
    <t>AZIENDA SANITARIA PROVINCIALE ENNA</t>
  </si>
  <si>
    <t>EN</t>
  </si>
  <si>
    <t>Trattativa diretta MEPA</t>
  </si>
  <si>
    <t>1</t>
  </si>
  <si>
    <t>Teva Italia S.r.l.,</t>
  </si>
  <si>
    <t>e863cd06-7194-486c-840a-8073316dc841</t>
  </si>
  <si>
    <t>RICH. ENTE: CASPOFUNGIN TEVA</t>
  </si>
  <si>
    <t xml:space="preserve">ARIA s.p.a. - Azienda Regionale per l’Innovazione e gli Acquisti </t>
  </si>
  <si>
    <t>Procedura Negoziata pubblicata</t>
  </si>
  <si>
    <t>36</t>
  </si>
  <si>
    <t>Hikma Italia S.p.A.,MSD Italia S.r.l.,SUN PHARMA ITALIA S.R.L.</t>
  </si>
  <si>
    <t>909</t>
  </si>
  <si>
    <t>Pr. ind. UE</t>
  </si>
  <si>
    <t>1068a760-29ec-4c4c-867c-54f1925e1c12</t>
  </si>
  <si>
    <t>J02AX04 CASPOFUNGIN SOLUZIONE INIETT POLV SOLV 50 MG/10 ML FL</t>
  </si>
  <si>
    <t>True</t>
  </si>
  <si>
    <t>044998019</t>
  </si>
  <si>
    <t>INTERCENT-ER</t>
  </si>
  <si>
    <t>BO</t>
  </si>
  <si>
    <t>Emilia Romagna</t>
  </si>
  <si>
    <t>4151</t>
  </si>
  <si>
    <t>Mylan Italia Srl,Hikma Italia S.p.A.,MSD Italia S.r.l.,SUN PHARMA ITALIA S.R.L.,Sandoz S.p.A.,Teva Italia S.r.l.</t>
  </si>
  <si>
    <t>569</t>
  </si>
  <si>
    <t>Lotto unico (q per durata)</t>
  </si>
  <si>
    <t>fb96d08f-b8ed-4cb1-8ba6-b4dc063c532b</t>
  </si>
  <si>
    <t>J02AX04 CASPOFUNGIN ACETATO ENDOVENOSA POLVERE PER CONCENTRATO PER SOLUZIONE PER INFUSIONE   50 mg per concentrato per soluzione iniettabile  FLACONCINO</t>
  </si>
  <si>
    <t>CIG UNICO PER LOTTO -</t>
  </si>
  <si>
    <t>Confezione: caspofungin ev fiale/flebo 70MG  (56)</t>
  </si>
  <si>
    <t>721b</t>
  </si>
  <si>
    <t>CANCIDAS*IV FL 70 MG</t>
  </si>
  <si>
    <t>CASPOFUNGIN DR. REDDY'S 70 MG POLV PER CONCEN PER SOLUZ PER INFUSIONE 1 FLAC.</t>
  </si>
  <si>
    <t>b998689c-f24f-44f5-a918-590d76c01254</t>
  </si>
  <si>
    <t>J02AX04 CASPOFUNGIN ACETATO SOLUZIONE PER INFUS POLV CONC INIET IV FLACONE 70MG</t>
  </si>
  <si>
    <t>Rimesso a gara in altra procedura ID 65853</t>
  </si>
  <si>
    <t>035493030</t>
  </si>
  <si>
    <t>17869-77-246</t>
  </si>
  <si>
    <t>843A</t>
  </si>
  <si>
    <t>9fa9c298-89c8-4858-9f0f-387b1a2341a0</t>
  </si>
  <si>
    <t>J02AX04 CASPOFUNGIN FIALE 70 MG FIALA</t>
  </si>
  <si>
    <t>Rimesso a gara in altra procedura ID 78880: perso carattere di esclusività</t>
  </si>
  <si>
    <t>315</t>
  </si>
  <si>
    <t>8815c144-0250-428f-9f6c-ea1fe81230b4</t>
  </si>
  <si>
    <t>J02AX04 CASPOFUNGIN  INIET IV 70 mg</t>
  </si>
  <si>
    <t>044823021</t>
  </si>
  <si>
    <t>1796</t>
  </si>
  <si>
    <t>Sandoz S.p.A.,Dr Reddys S.r.l.,EG S.p.A.,MSD Italia S.r.l.</t>
  </si>
  <si>
    <t>CASPOFUNGIN SAN*FL 70MG 10ML 1 FL</t>
  </si>
  <si>
    <t>45b6acfb-342d-4cba-a43a-4c3bc077a09b</t>
  </si>
  <si>
    <t>J02AX04 CASPOFUNGIN ACETATO FLACONE 70MG</t>
  </si>
  <si>
    <t>Rimesso a gara in altra procedura ID 76930</t>
  </si>
  <si>
    <t>044348023</t>
  </si>
  <si>
    <t>EG S.p.A.</t>
  </si>
  <si>
    <t>CASPOFUNGIN EG® 70 mg polvere per concentrato per soluzione per infusione</t>
  </si>
  <si>
    <t>9A</t>
  </si>
  <si>
    <t>CASPOFUNGIN MPH*70MG 1FL</t>
  </si>
  <si>
    <t>CASPOFUNGIN TEVA 70 MG POLV. PER CONC. PER SOL. PER INF. 1 FLC</t>
  </si>
  <si>
    <t>12c79b96-938f-4298-984a-7e811bf42fb3</t>
  </si>
  <si>
    <t>044815025</t>
  </si>
  <si>
    <t>OFFERTA ANOMALA</t>
  </si>
  <si>
    <t>1059A</t>
  </si>
  <si>
    <t>25b4db00-ad13-43f3-92ee-b6f13afc9fb2</t>
  </si>
  <si>
    <t>884A</t>
  </si>
  <si>
    <t>Teva Italia S.r.l.,Medac Pharma S.r.l.,Dr Reddys S.r.l.,MSD Italia S.r.l.,Mylan Italia Srl,Sandoz S.p.A.</t>
  </si>
  <si>
    <t>2b4b2443-0ce8-47a6-9636-921815ff7c9d</t>
  </si>
  <si>
    <t>044280028</t>
  </si>
  <si>
    <t>Caspofungin Mylan  70 mg 1 flac polvere per soluzione</t>
  </si>
  <si>
    <t>978</t>
  </si>
  <si>
    <t>77a17ab6-d2f9-42d5-a239-e33f86d59eab</t>
  </si>
  <si>
    <t>J02AX04 Caspofungin acetato - 70 mg. 10 ml. ev. fl.</t>
  </si>
  <si>
    <t>230A</t>
  </si>
  <si>
    <t>7f245b7a-d2a0-41d4-a6af-7aa6c2ae8199</t>
  </si>
  <si>
    <t>900B</t>
  </si>
  <si>
    <t>581ef713-63cd-40ed-b334-4826e04c5103</t>
  </si>
  <si>
    <t>J02AX04 CASPOFUNGIN ACETATO POLVERE PER CONCENTRATO PER SOLUZIONE PER INFUSIONE INIET IV 70 mg FLACONE  - CIG E CAUZIONE UNICI PER LOTTO</t>
  </si>
  <si>
    <t>10A</t>
  </si>
  <si>
    <t>59d8469e-2056-469b-8039-cc197be91842</t>
  </si>
  <si>
    <t>044784027</t>
  </si>
  <si>
    <t>12</t>
  </si>
  <si>
    <t>1496c99e-c1b1-4a04-90dd-0928b7757434</t>
  </si>
  <si>
    <t>J02AX04 CASPOFUNGIN POLV. PER CONC. PER SOLUZ. PER INF. 70 MG FL</t>
  </si>
  <si>
    <t>1450</t>
  </si>
  <si>
    <t>CASPOFUNGIN SUN 70 mg polvere per concentrato per soluzione per infusione</t>
  </si>
  <si>
    <t>29afcb11-b878-48ea-a1d8-3583ebb550ec</t>
  </si>
  <si>
    <t>J02AX04 J02AX04 caspofungin SOLUZIONE INIETT POLV SOLV 70 MG/10 ML FL</t>
  </si>
  <si>
    <t>044438024</t>
  </si>
  <si>
    <t>5A</t>
  </si>
  <si>
    <t>92b82d2c-bb8e-4463-87e8-4b694befddf6</t>
  </si>
  <si>
    <t>376f1cc0-0f81-475a-9045-cf4c7aff37f7</t>
  </si>
  <si>
    <t>3279</t>
  </si>
  <si>
    <t>0c2084e1-babc-4a84-a470-cf829bdb3f10</t>
  </si>
  <si>
    <t>3A</t>
  </si>
  <si>
    <t>9b1cc958-9b80-4401-862d-14009c350ec5</t>
  </si>
  <si>
    <t>194a</t>
  </si>
  <si>
    <t>CASPOFUNGIN LLO*70MG 1FL</t>
  </si>
  <si>
    <t>1de3b80e-79a1-4fe5-b3ca-8c693db5565a</t>
  </si>
  <si>
    <t>788A</t>
  </si>
  <si>
    <t>ad9e915e-d130-4d90-a530-f54ec8b9e646</t>
  </si>
  <si>
    <t>CASPOFUNGIN HKP*70MG 1FL</t>
  </si>
  <si>
    <t>1B</t>
  </si>
  <si>
    <t>SUN PHARMA ITALIA S.R.L.,Teva Italia S.r.l.,Dr Reddys S.r.l.,Mylan Italia Srl</t>
  </si>
  <si>
    <t>780ed573-42d9-4ee0-ab00-0e531c455f40</t>
  </si>
  <si>
    <t>712</t>
  </si>
  <si>
    <t>6eb29a96-4d2c-4d3d-9955-32221c5896cb</t>
  </si>
  <si>
    <t>J02AX04 CASPOFUNGIN FIALE 70 MG EV FIALA</t>
  </si>
  <si>
    <t>388</t>
  </si>
  <si>
    <t>a77aadb4-7926-400c-89a7-148c7b169795</t>
  </si>
  <si>
    <t>J02AX04 CASPOFUNGIN POLV. PER CONC. PER SOLUZ. PER INF. 70 mg</t>
  </si>
  <si>
    <t>2236A</t>
  </si>
  <si>
    <t>df39d9a8-0706-4287-972c-42877f92582e</t>
  </si>
  <si>
    <t>386B</t>
  </si>
  <si>
    <t>26c8483f-4736-4420-a25a-a419050f9420</t>
  </si>
  <si>
    <t>J02AX04 CASPOFUNGIN FIALE 70 MG FLACONE ENDOVENA</t>
  </si>
  <si>
    <t>044983029</t>
  </si>
  <si>
    <t>37</t>
  </si>
  <si>
    <t>6b869ede-2b1f-426e-85a1-051b3a6e242f</t>
  </si>
  <si>
    <t>J02AX04 CASPOFUNGIN SOLUZIONE INIETT POLV SOLV 70 MG/10 ML FL</t>
  </si>
  <si>
    <t>044998021</t>
  </si>
  <si>
    <t>4152</t>
  </si>
  <si>
    <t>7c4c5d43-1fe2-46b8-80f9-b46429e1155c</t>
  </si>
  <si>
    <t>J02AX04 CASPOFUNGIN ACETATO ENDOVENOSA POLVERE PER CONCENTRATO PER SOLUZIONE PER INFUSIONE   70 mg per concentrato per soluzione iniettabile  FLACONCINO</t>
  </si>
  <si>
    <t>Product Name</t>
  </si>
  <si>
    <t>Form</t>
  </si>
  <si>
    <t>Caspofungin 50mg</t>
  </si>
  <si>
    <t>Inj</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</si>
  <si>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</si>
  <si>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</si>
  <si>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</si>
  <si>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</si>
  <si>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</si>
  <si>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</si>
  <si>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</si>
  <si>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</si>
  <si>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</si>
  <si>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</si>
  <si>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</si>
  <si>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</si>
  <si>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</si>
  <si>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</si>
  <si>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Row Labels</t>
  </si>
  <si>
    <t>Grand Total</t>
  </si>
  <si>
    <t>Sum of Annual Qty</t>
  </si>
  <si>
    <t>Count of Annual Qty2</t>
  </si>
  <si>
    <t>Sum of Loser prices</t>
  </si>
  <si>
    <t>Tender #</t>
  </si>
  <si>
    <t>Total # of Participants</t>
  </si>
  <si>
    <t># of Generic Players</t>
  </si>
  <si>
    <t># Months since 1st Generic Entry</t>
  </si>
  <si>
    <t>Lowest Non DRL Price</t>
  </si>
  <si>
    <t>Innovator price (prior to Generic entry)</t>
  </si>
  <si>
    <t>Lowest Non DRL price % wrt innovator</t>
  </si>
  <si>
    <t>Winning price % wrt Innovator</t>
  </si>
  <si>
    <t>Previous Winning price</t>
  </si>
  <si>
    <t>Total Qty</t>
  </si>
  <si>
    <t>Annual Value of Tender (Euro)</t>
  </si>
  <si>
    <t>% Market Share</t>
  </si>
  <si>
    <t>Comments/
Exceptions</t>
  </si>
  <si>
    <t>Innovator-only participant</t>
  </si>
  <si>
    <t>CASPOFUNGIN</t>
  </si>
  <si>
    <t>50MG</t>
  </si>
  <si>
    <t>DR REDDYS LAB</t>
  </si>
  <si>
    <t>UNBRANDED PRODUCTS</t>
  </si>
  <si>
    <t>2017-07-01</t>
  </si>
  <si>
    <t>2019-03-01</t>
  </si>
  <si>
    <t>HIKMA PHARMA</t>
  </si>
  <si>
    <t>2020-11-01</t>
  </si>
  <si>
    <t>MEDAC</t>
  </si>
  <si>
    <t>2017-08-01</t>
  </si>
  <si>
    <t>MERCK &amp; CO</t>
  </si>
  <si>
    <t>INNOVATIVE BRANDED PRODUCTS</t>
  </si>
  <si>
    <t>2003-02-01</t>
  </si>
  <si>
    <t>NOVARTIS</t>
  </si>
  <si>
    <t>2017-10-01</t>
  </si>
  <si>
    <t>STADA</t>
  </si>
  <si>
    <t>SUN PHARMA</t>
  </si>
  <si>
    <t>2019-10-01</t>
  </si>
  <si>
    <t>TEVA</t>
  </si>
  <si>
    <t>2017-05-01</t>
  </si>
  <si>
    <t>VIATRIS</t>
  </si>
  <si>
    <t>2018-02-01</t>
  </si>
  <si>
    <t>50MG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</si>
  <si>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</si>
  <si>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</si>
  <si>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</si>
  <si>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</si>
  <si>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</si>
  <si>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</si>
  <si>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</si>
  <si>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</si>
  <si>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</si>
  <si>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</si>
  <si>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</si>
  <si>
    <t>Previous Winning price % Innovator</t>
  </si>
  <si>
    <t>Innovator price considered at 401.19 for Model data purposes, instead of 9.00 in line. Price referred with reference file from Massimo</t>
  </si>
  <si>
    <t>Mkt Size of Molecule (Vol) - 3 Year Avg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</si>
</sst>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numFmt numFmtId="165" formatCode="#,##0.00000"/>
    <numFmt numFmtId="166" formatCode="#,##0.00#####"/>
    <numFmt numFmtId="167" formatCode="[$-409]d\-mmm\-yy;@"/>
    <numFmt numFmtId="168" formatCode="_(* #,##0.0_);_(* \(#,##0.0\);_(* &quot;-&quot;??_);_(@_)"/>
    <numFmt numFmtId="169" formatCode="_(* #,##0_);_(* \(#,##0\);_(* &quot;-&quot;??_);_(@_)"/>
  </numFmts>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theme="4" tint="0.79998168889431442"/>
      </patternFill>
    </fill>
    <fill>
      <patternFill patternType="solid">
        <fgColor rgb="FF0070C0"/>
        <bgColor theme="4" tint="0.7999816888943144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4" tint="0.39997558519241921"/>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57">
    <xf numFmtId="0" fontId="0" fillId="0" borderId="0" xfId="0"/>
    <xf numFmtId="0" fontId="0" fillId="0" borderId="1" xfId="0" applyFont="1" applyBorder="1" applyAlignment="1"/>
    <xf numFmtId="14" fontId="0" fillId="0" borderId="1" xfId="0" applyNumberFormat="1" applyFont="1" applyBorder="1" applyAlignment="1"/>
    <xf numFmtId="1" fontId="0" fillId="0" borderId="1" xfId="0" applyNumberFormat="1" applyFont="1" applyBorder="1" applyAlignment="1"/>
    <xf numFmtId="164" fontId="0" fillId="0" borderId="1" xfId="0" applyNumberFormat="1" applyFont="1" applyBorder="1" applyAlignment="1"/>
    <xf numFmtId="165" fontId="0" fillId="0" borderId="1" xfId="0" applyNumberFormat="1" applyFont="1" applyBorder="1" applyAlignment="1"/>
    <xf numFmtId="4" fontId="0" fillId="0" borderId="1" xfId="0" applyNumberFormat="1" applyFont="1" applyBorder="1" applyAlignment="1"/>
    <xf numFmtId="166" fontId="0" fillId="0" borderId="1" xfId="0" applyNumberFormat="1" applyFont="1" applyBorder="1" applyAlignment="1"/>
    <xf numFmtId="0" fontId="4" fillId="0" borderId="1" xfId="0" applyFont="1" applyBorder="1"/>
    <xf numFmtId="0" fontId="0" fillId="0" borderId="1" xfId="0" applyBorder="1"/>
    <xf numFmtId="164" fontId="0" fillId="0" borderId="1" xfId="0" applyNumberFormat="1" applyBorder="1"/>
    <xf numFmtId="0" fontId="5" fillId="2" borderId="2" xfId="0" applyFont="1" applyFill="1" applyBorder="1" applyAlignment="1">
      <alignment vertical="center"/>
    </xf>
    <xf numFmtId="0" fontId="5" fillId="2" borderId="2" xfId="0" applyFont="1" applyFill="1" applyBorder="1" applyAlignment="1">
      <alignment horizontal="center" vertical="center"/>
    </xf>
    <xf numFmtId="0" fontId="3" fillId="0" borderId="0" xfId="0" applyFont="1"/>
    <xf numFmtId="0" fontId="3" fillId="0" borderId="1" xfId="0" applyFont="1" applyBorder="1" applyAlignment="1"/>
    <xf numFmtId="0" fontId="5" fillId="2" borderId="2" xfId="0" applyFont="1" applyFill="1" applyBorder="1" applyAlignment="1">
      <alignment vertical="center" wrapText="1"/>
    </xf>
    <xf numFmtId="0" fontId="5" fillId="2" borderId="3" xfId="0" applyFont="1" applyFill="1" applyBorder="1" applyAlignment="1">
      <alignment vertical="center"/>
    </xf>
    <xf numFmtId="167" fontId="0" fillId="0" borderId="1" xfId="0" applyNumberFormat="1" applyFont="1" applyBorder="1" applyAlignment="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7" fontId="0" fillId="0" borderId="0" xfId="0" applyNumberFormat="1"/>
    <xf numFmtId="165" fontId="0" fillId="0" borderId="0" xfId="0" applyNumberFormat="1"/>
    <xf numFmtId="0" fontId="0" fillId="0" borderId="0" xfId="0" pivotButton="1" applyAlignment="1">
      <alignment wrapText="1"/>
    </xf>
    <xf numFmtId="0" fontId="0" fillId="0" borderId="0" xfId="0" applyAlignment="1">
      <alignment vertical="center" wrapText="1"/>
    </xf>
    <xf numFmtId="0" fontId="5" fillId="3" borderId="4" xfId="0" applyFont="1" applyFill="1" applyBorder="1" applyAlignment="1">
      <alignment vertical="center" wrapText="1"/>
    </xf>
    <xf numFmtId="0" fontId="0" fillId="0" borderId="4" xfId="0" applyBorder="1"/>
    <xf numFmtId="168" fontId="0" fillId="0" borderId="4" xfId="1" applyNumberFormat="1" applyFont="1" applyBorder="1"/>
    <xf numFmtId="0" fontId="2" fillId="0" borderId="4" xfId="0" applyFont="1" applyBorder="1"/>
    <xf numFmtId="1" fontId="2" fillId="0" borderId="4" xfId="0" applyNumberFormat="1" applyFont="1" applyBorder="1"/>
    <xf numFmtId="167" fontId="2" fillId="0" borderId="4" xfId="0" applyNumberFormat="1" applyFont="1" applyBorder="1"/>
    <xf numFmtId="169" fontId="2" fillId="0" borderId="4" xfId="1" applyNumberFormat="1" applyFont="1" applyBorder="1"/>
    <xf numFmtId="0" fontId="5" fillId="3" borderId="4" xfId="0" applyFont="1" applyFill="1" applyBorder="1" applyAlignment="1">
      <alignment vertical="center"/>
    </xf>
    <xf numFmtId="0" fontId="5"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5" fillId="4" borderId="4" xfId="0" applyFont="1" applyFill="1" applyBorder="1" applyAlignment="1">
      <alignment vertical="center" wrapText="1"/>
    </xf>
    <xf numFmtId="0" fontId="5" fillId="4" borderId="4" xfId="0" applyFont="1" applyFill="1" applyBorder="1" applyAlignment="1">
      <alignment horizontal="left" vertical="center" wrapText="1"/>
    </xf>
    <xf numFmtId="0" fontId="5" fillId="5" borderId="4" xfId="0" applyFont="1" applyFill="1" applyBorder="1" applyAlignment="1">
      <alignment vertical="center" wrapText="1"/>
    </xf>
    <xf numFmtId="0" fontId="7" fillId="6" borderId="4" xfId="0" applyFont="1" applyFill="1" applyBorder="1" applyAlignment="1">
      <alignment vertical="center" wrapText="1"/>
    </xf>
    <xf numFmtId="1" fontId="2" fillId="0" borderId="4" xfId="0" applyNumberFormat="1" applyFont="1" applyBorder="1" applyAlignment="1">
      <alignment wrapText="1"/>
    </xf>
    <xf numFmtId="169" fontId="0" fillId="0" borderId="0" xfId="0" applyNumberFormat="1"/>
    <xf numFmtId="0" fontId="5" fillId="0" borderId="0" xfId="0" applyFont="1" applyAlignment="1">
      <alignment vertical="center"/>
    </xf>
    <xf numFmtId="0" fontId="0" fillId="0" borderId="0" xfId="0" applyAlignment="1">
      <alignment vertical="center"/>
    </xf>
    <xf numFmtId="0" fontId="5" fillId="0" borderId="0" xfId="0" applyFont="1" applyAlignment="1">
      <alignment vertical="center" wrapText="1"/>
    </xf>
    <xf numFmtId="169" fontId="0" fillId="0" borderId="0" xfId="0" applyNumberFormat="1" applyAlignment="1">
      <alignment vertical="center"/>
    </xf>
    <xf numFmtId="0" fontId="5" fillId="0" borderId="0" xfId="0" applyFont="1"/>
    <xf numFmtId="169" fontId="5" fillId="0" borderId="0" xfId="0" applyNumberFormat="1" applyFont="1"/>
    <xf numFmtId="0" fontId="5" fillId="3" borderId="5" xfId="0" applyFont="1" applyFill="1" applyBorder="1" applyAlignment="1">
      <alignment vertical="center"/>
    </xf>
    <xf numFmtId="0" fontId="5" fillId="3" borderId="5" xfId="0" applyFont="1" applyFill="1" applyBorder="1" applyAlignment="1">
      <alignment vertical="center" wrapText="1"/>
    </xf>
    <xf numFmtId="0" fontId="5" fillId="3" borderId="5" xfId="0" applyFont="1" applyFill="1" applyBorder="1"/>
    <xf numFmtId="0" fontId="1" fillId="0" borderId="0" xfId="0" applyFont="1"/>
    <xf numFmtId="9" fontId="0" fillId="0" borderId="4" xfId="2" applyFont="1" applyBorder="1"/>
    <xf numFmtId="168" fontId="0" fillId="0" borderId="4" xfId="0" applyNumberFormat="1" applyBorder="1"/>
    <xf numFmtId="169" fontId="0" fillId="0" borderId="4" xfId="0" applyNumberFormat="1" applyBorder="1"/>
    <xf numFmtId="169" fontId="0" fillId="0" borderId="4" xfId="1" applyNumberFormat="1" applyFont="1" applyBorder="1"/>
    <xf numFmtId="43" fontId="0" fillId="0" borderId="0" xfId="1" applyFont="1"/>
  </cellXfs>
  <cellStyles count="3">
    <cellStyle name="Comma" xfId="1" builtinId="3"/>
    <cellStyle name="Normal" xfId="0" builtinId="0"/>
    <cellStyle name="Percent" xfId="2" builtinId="5"/>
  </cellStyles>
  <dxfs count="7">
    <dxf>
      <alignment vertical="center"/>
    </dxf>
    <dxf>
      <alignment vertical="center"/>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absoluteAnchor>
    <xdr:pos x="0" y="0"/>
    <xdr:ext cx="1476375" cy="676275"/>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10.676149421299" createdVersion="7" refreshedVersion="7" minRefreshableVersion="3" recordCount="56" xr:uid="{CB2FB1CE-B733-4B53-8D00-F1C3484ABF9D}">
  <cacheSource type="worksheet">
    <worksheetSource ref="A3:Q59" sheet="Tender Details"/>
  </cacheSource>
  <cacheFields count="17">
    <cacheField name="Product Name" numFmtId="0">
      <sharedItems count="1">
        <s v="Caspofungin 50mg"/>
      </sharedItems>
    </cacheField>
    <cacheField name="Form" numFmtId="0">
      <sharedItems count="1">
        <s v="Inj"/>
      </sharedItems>
    </cacheField>
    <cacheField name="ID pratica" numFmtId="1">
      <sharedItems containsSemiMixedTypes="0" containsString="0" containsNumber="1" containsInteger="1" minValue="60914" maxValue="88224" count="27">
        <n v="60914"/>
        <n v="62643"/>
        <n v="62910"/>
        <n v="64692"/>
        <n v="65853"/>
        <n v="66227"/>
        <n v="66838"/>
        <n v="67051"/>
        <n v="67404"/>
        <n v="68091"/>
        <n v="70926"/>
        <n v="73867"/>
        <n v="74397"/>
        <n v="76465"/>
        <n v="76971"/>
        <n v="77052"/>
        <n v="77465"/>
        <n v="78213"/>
        <n v="78880"/>
        <n v="78730"/>
        <n v="80671"/>
        <n v="81197"/>
        <n v="81522"/>
        <n v="82514"/>
        <n v="86391"/>
        <n v="86307"/>
        <n v="88224"/>
      </sharedItems>
    </cacheField>
    <cacheField name="Tender Type _x000a_(Regional/Local)" numFmtId="0">
      <sharedItems count="4">
        <s v="Regionale"/>
        <s v="Multi regione"/>
        <s v="Locale"/>
        <s v="Regionale/Locale"/>
      </sharedItems>
    </cacheField>
    <cacheField name="Client" numFmtId="0">
      <sharedItems count="22">
        <s v="REGIONE SICILIANA - ASSESSORATO DELLA SALUTE"/>
        <s v="REGIONE TOSCANA"/>
        <s v="SO.RE.SA. SpA"/>
        <s v="ENTE GESTIONE ACCENTRATA SERVIZI - CHIUSO VEDI ARCS AZIENDA REGIONALE DI COORDINAMENTO PER LA SALUTE"/>
        <s v="Stazione Unica Appaltante Regione Marche SUAM"/>
        <s v="UMBRIA SALUTE E SERVIZI S.C.A.R.L."/>
        <s v="REGIONE VENETO - NON USARE VEDI AZIENDA ZERO"/>
        <s v="REGIONE CALABRIA - Autorità Regionale Stazione Unica Appaltante (SUA)"/>
        <s v="REGIONE SARDEGNA"/>
        <s v="S.U.A.A. Stazione Unica Appaltante Abruzzo"/>
        <s v="ARCA S.p.A.- Azienda Regionale Centrale Acquisti - CHIUSO VEDI ARIA SPA"/>
        <s v="INNOVAPUGLIA SPA"/>
        <s v="FONDAZIONE ISTITUTO SAN RAFFAELE G. GIGLIO DI CEFALU'"/>
        <s v="A.O. OSPEDALI RIUNITI DI FOGGIA"/>
        <s v="STAZIONE UNICA APPALTANTE DELLA REGIONE BASILICATA (SUA-RB)"/>
        <s v="ASL DI PESCARA"/>
        <s v="REGIONE LAZIO"/>
        <s v="A.LI.SA. AZIENDA LIGURE SANITARIA DELLA REGIONE LIGURIA"/>
        <s v="Società di Committenza Regione Piemonte SpA - SCR Piemonte SpA"/>
        <s v="AZIENDA SANITARIA PROVINCIALE ENNA"/>
        <s v="INTERCENT-ER"/>
        <s v="ARIA s.p.a. - Azienda Regionale per l’Innovazione e gli Acquisti "/>
      </sharedItems>
    </cacheField>
    <cacheField name="Region" numFmtId="0">
      <sharedItems count="17">
        <s v="Sicilia"/>
        <s v="Toscana"/>
        <s v="Campania"/>
        <s v="Friuli Venezia Giulia"/>
        <s v="Marche"/>
        <s v="Umbria"/>
        <s v="Veneto"/>
        <s v="Calabria"/>
        <s v="Sardegna"/>
        <s v="Abruzzo"/>
        <s v="Lombardia"/>
        <s v="Puglia"/>
        <s v="Basilicata"/>
        <s v="Lazio"/>
        <s v="Liguria"/>
        <s v="Piemonte"/>
        <s v="Emilia Romagna"/>
      </sharedItems>
    </cacheField>
    <cacheField name="Tender Submission date" numFmtId="167">
      <sharedItems containsSemiMixedTypes="0" containsNonDate="0" containsDate="1" containsString="0" minDate="2016-11-21T00:00:00" maxDate="2020-11-21T00:00:00" count="27">
        <d v="2016-11-21T00:00:00"/>
        <d v="2017-03-06T00:00:00"/>
        <d v="2017-04-20T00:00:00"/>
        <d v="2017-06-28T00:00:00"/>
        <d v="2017-07-31T00:00:00"/>
        <d v="2017-10-16T00:00:00"/>
        <d v="2017-10-25T00:00:00"/>
        <d v="2017-11-15T00:00:00"/>
        <d v="2017-12-13T00:00:00"/>
        <d v="2018-01-25T00:00:00"/>
        <d v="2018-06-25T00:00:00"/>
        <d v="2018-12-21T00:00:00"/>
        <d v="2019-03-13T00:00:00"/>
        <d v="2019-05-10T00:00:00"/>
        <d v="2019-05-29T00:00:00"/>
        <d v="2019-06-11T00:00:00"/>
        <d v="2019-07-08T00:00:00"/>
        <d v="2019-07-17T00:00:00"/>
        <d v="2019-09-12T00:00:00"/>
        <d v="2019-10-17T00:00:00"/>
        <d v="2019-12-17T00:00:00"/>
        <d v="2020-02-04T00:00:00"/>
        <d v="2020-03-18T00:00:00"/>
        <d v="2020-04-10T00:00:00"/>
        <d v="2020-08-21T00:00:00"/>
        <d v="2020-09-14T00:00:00"/>
        <d v="2020-11-20T00:00:00"/>
      </sharedItems>
    </cacheField>
    <cacheField name="Tender Start Date" numFmtId="167">
      <sharedItems containsSemiMixedTypes="0" containsNonDate="0" containsDate="1" containsString="0" minDate="2017-04-01T00:00:00" maxDate="2020-11-26T00:00:00" count="25">
        <d v="2017-06-05T00:00:00"/>
        <d v="2017-04-01T00:00:00"/>
        <d v="2018-01-24T00:00:00"/>
        <d v="2017-09-15T00:00:00"/>
        <d v="2018-03-09T00:00:00"/>
        <d v="2017-11-21T00:00:00"/>
        <d v="2018-05-01T00:00:00"/>
        <d v="2018-04-10T00:00:00"/>
        <d v="2018-04-30T00:00:00"/>
        <d v="2018-08-09T00:00:00"/>
        <d v="2019-12-05T00:00:00"/>
        <d v="2019-07-02T00:00:00"/>
        <d v="2019-06-27T00:00:00"/>
        <d v="2019-07-03T00:00:00"/>
        <d v="2019-11-18T00:00:00"/>
        <d v="2019-07-08T00:00:00"/>
        <d v="2019-07-31T00:00:00"/>
        <d v="2019-10-14T00:00:00"/>
        <d v="2020-08-04T00:00:00"/>
        <d v="2020-02-25T00:00:00"/>
        <d v="2020-03-20T00:00:00"/>
        <d v="2020-05-27T00:00:00"/>
        <d v="2020-04-29T00:00:00"/>
        <d v="2020-09-24T00:00:00"/>
        <d v="2020-11-25T00:00:00"/>
      </sharedItems>
    </cacheField>
    <cacheField name="Tender End Date (Incl Extension)" numFmtId="167">
      <sharedItems containsSemiMixedTypes="0" containsNonDate="0" containsDate="1" containsString="0" minDate="2021-05-01T00:00:00" maxDate="2025-02-26T00:00:00" count="24">
        <d v="2021-12-30T00:00:00"/>
        <d v="2021-06-30T00:00:00"/>
        <d v="2021-06-05T00:00:00"/>
        <d v="2021-07-24T00:00:00"/>
        <d v="2022-09-08T00:00:00"/>
        <d v="2021-05-20T00:00:00"/>
        <d v="2021-05-01T00:00:00"/>
        <d v="2022-04-10T00:00:00"/>
        <d v="2022-04-30T00:00:00"/>
        <d v="2021-08-09T00:00:00"/>
        <d v="2021-12-04T00:00:00"/>
        <d v="2023-01-01T00:00:00"/>
        <d v="2021-06-27T00:00:00"/>
        <d v="2021-06-19T00:00:00"/>
        <d v="2023-11-17T00:00:00"/>
        <d v="2025-01-31T00:00:00"/>
        <d v="2021-12-31T00:00:00"/>
        <d v="2023-08-03T00:00:00"/>
        <d v="2023-02-24T00:00:00"/>
        <d v="2023-06-19T00:00:00"/>
        <d v="2024-05-26T00:00:00"/>
        <d v="2022-09-30T00:00:00"/>
        <d v="2025-02-25T00:00:00"/>
        <d v="2021-05-24T00:00:00"/>
      </sharedItems>
    </cacheField>
    <cacheField name="Tender Duration" numFmtId="1">
      <sharedItems containsSemiMixedTypes="0" containsString="0" containsNumber="1" containsInteger="1" minValue="6" maxValue="60" count="12">
        <n v="48"/>
        <n v="36"/>
        <n v="42"/>
        <n v="24"/>
        <n v="25"/>
        <n v="60"/>
        <n v="20"/>
        <n v="27"/>
        <n v="30"/>
        <n v="17"/>
        <n v="51"/>
        <n v="6"/>
      </sharedItems>
    </cacheField>
    <cacheField name="Annual Qty" numFmtId="164">
      <sharedItems containsString="0" containsBlank="1" containsNumber="1" containsInteger="1" minValue="240" maxValue="116920"/>
    </cacheField>
    <cacheField name="Participants" numFmtId="0">
      <sharedItems/>
    </cacheField>
    <cacheField name="Winner" numFmtId="0">
      <sharedItems count="8">
        <s v="MSD Italia S.r.l."/>
        <s v="Dr Reddys S.r.l."/>
        <s v="Sandoz S.p.A."/>
        <s v="Teva Italia S.r.l."/>
        <s v="Medac Pharma S.r.l."/>
        <s v="Mylan Italia Srl"/>
        <s v="SUN PHARMA ITALIA S.R.L."/>
        <s v="Hikma Italia S.p.A."/>
      </sharedItems>
    </cacheField>
    <cacheField name="Winning price" numFmtId="165">
      <sharedItems containsSemiMixedTypes="0" containsString="0" containsNumber="1" minValue="25.85" maxValue="401.19" count="23">
        <n v="401.19"/>
        <n v="72.11"/>
        <n v="70"/>
        <n v="50"/>
        <n v="42"/>
        <n v="41.8"/>
        <n v="33.450000000000003"/>
        <n v="95"/>
        <n v="30"/>
        <n v="35"/>
        <n v="34.000999999999998"/>
        <n v="47.8"/>
        <n v="46.4"/>
        <n v="34.988999999999997"/>
        <n v="26.74522"/>
        <n v="26.75"/>
        <n v="34.89"/>
        <n v="28.940010000000001"/>
        <n v="29.87"/>
        <n v="40"/>
        <n v="26.745200000000001"/>
        <n v="27.00001"/>
        <n v="25.85"/>
      </sharedItems>
    </cacheField>
    <cacheField name="Loser Companies" numFmtId="0">
      <sharedItems count="9">
        <s v=""/>
        <s v="Dr Reddys S.r.l."/>
        <s v="MSD Italia S.r.l."/>
        <s v="Medac Pharma S.r.l."/>
        <s v="Mylan Italia Srl"/>
        <s v="Sandoz S.p.A."/>
        <s v="Teva Italia S.r.l."/>
        <s v="Hikma Italia S.p.A."/>
        <s v="SUN PHARMA ITALIA S.R.L."/>
      </sharedItems>
    </cacheField>
    <cacheField name="Loser prices" numFmtId="165">
      <sharedItems containsMixedTypes="1" containsNumber="1" minValue="28.94" maxValue="397.18"/>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x v="0"/>
    <x v="0"/>
    <x v="0"/>
    <n v="9383"/>
    <s v="MSD Italia S.r.l.,"/>
    <x v="0"/>
    <x v="0"/>
    <x v="0"/>
    <s v=""/>
    <s v="Innovator price considered at 401.19 instead of 9.00"/>
  </r>
  <r>
    <x v="0"/>
    <x v="0"/>
    <x v="1"/>
    <x v="0"/>
    <x v="1"/>
    <x v="1"/>
    <x v="1"/>
    <x v="1"/>
    <x v="1"/>
    <x v="0"/>
    <n v="7433"/>
    <s v="MSD Italia S.r.l.,Dr Reddys S.r.l."/>
    <x v="0"/>
    <x v="0"/>
    <x v="1"/>
    <n v="130"/>
    <m/>
  </r>
  <r>
    <x v="0"/>
    <x v="0"/>
    <x v="2"/>
    <x v="0"/>
    <x v="2"/>
    <x v="2"/>
    <x v="2"/>
    <x v="0"/>
    <x v="2"/>
    <x v="0"/>
    <n v="7750"/>
    <s v="Dr Reddys S.r.l.,MSD Italia S.r.l."/>
    <x v="1"/>
    <x v="1"/>
    <x v="2"/>
    <n v="397.18"/>
    <m/>
  </r>
  <r>
    <x v="0"/>
    <x v="0"/>
    <x v="3"/>
    <x v="0"/>
    <x v="3"/>
    <x v="3"/>
    <x v="3"/>
    <x v="2"/>
    <x v="3"/>
    <x v="1"/>
    <n v="2287"/>
    <s v="Dr Reddys S.r.l.,MSD Italia S.r.l."/>
    <x v="1"/>
    <x v="2"/>
    <x v="2"/>
    <n v="244"/>
    <m/>
  </r>
  <r>
    <x v="0"/>
    <x v="0"/>
    <x v="4"/>
    <x v="0"/>
    <x v="1"/>
    <x v="1"/>
    <x v="4"/>
    <x v="3"/>
    <x v="1"/>
    <x v="0"/>
    <n v="6587"/>
    <s v="Sandoz S.p.A.,Dr Reddys S.r.l.,MSD Italia S.r.l."/>
    <x v="2"/>
    <x v="3"/>
    <x v="1"/>
    <n v="57.731999999999999"/>
    <m/>
  </r>
  <r>
    <x v="0"/>
    <x v="0"/>
    <x v="4"/>
    <x v="0"/>
    <x v="1"/>
    <x v="1"/>
    <x v="4"/>
    <x v="3"/>
    <x v="1"/>
    <x v="0"/>
    <m/>
    <s v="Sandoz S.p.A.,Dr Reddys S.r.l.,MSD Italia S.r.l."/>
    <x v="2"/>
    <x v="3"/>
    <x v="2"/>
    <n v="185"/>
    <m/>
  </r>
  <r>
    <x v="0"/>
    <x v="0"/>
    <x v="5"/>
    <x v="1"/>
    <x v="4"/>
    <x v="4"/>
    <x v="5"/>
    <x v="4"/>
    <x v="4"/>
    <x v="0"/>
    <m/>
    <s v="Teva Italia S.r.l.,Dr Reddys S.r.l.,MSD Italia S.r.l.,Mylan Italia Srl,Sandoz S.p.A.,Medac Pharma S.r.l."/>
    <x v="3"/>
    <x v="4"/>
    <x v="3"/>
    <n v="41.8"/>
    <m/>
  </r>
  <r>
    <x v="0"/>
    <x v="0"/>
    <x v="5"/>
    <x v="1"/>
    <x v="4"/>
    <x v="4"/>
    <x v="5"/>
    <x v="4"/>
    <x v="4"/>
    <x v="0"/>
    <m/>
    <s v="Teva Italia S.r.l.,Dr Reddys S.r.l.,MSD Italia S.r.l.,Mylan Italia Srl,Sandoz S.p.A.,Medac Pharma S.r.l."/>
    <x v="3"/>
    <x v="4"/>
    <x v="4"/>
    <n v="46"/>
    <m/>
  </r>
  <r>
    <x v="0"/>
    <x v="0"/>
    <x v="5"/>
    <x v="1"/>
    <x v="4"/>
    <x v="4"/>
    <x v="5"/>
    <x v="4"/>
    <x v="4"/>
    <x v="0"/>
    <n v="4695"/>
    <s v="Teva Italia S.r.l.,Dr Reddys S.r.l.,MSD Italia S.r.l.,Mylan Italia Srl,Sandoz S.p.A.,Medac Pharma S.r.l."/>
    <x v="3"/>
    <x v="4"/>
    <x v="1"/>
    <n v="46.5"/>
    <m/>
  </r>
  <r>
    <x v="0"/>
    <x v="0"/>
    <x v="5"/>
    <x v="1"/>
    <x v="4"/>
    <x v="4"/>
    <x v="5"/>
    <x v="4"/>
    <x v="4"/>
    <x v="0"/>
    <m/>
    <s v="Teva Italia S.r.l.,Dr Reddys S.r.l.,MSD Italia S.r.l.,Mylan Italia Srl,Sandoz S.p.A.,Medac Pharma S.r.l."/>
    <x v="3"/>
    <x v="4"/>
    <x v="2"/>
    <n v="185"/>
    <m/>
  </r>
  <r>
    <x v="0"/>
    <x v="0"/>
    <x v="5"/>
    <x v="1"/>
    <x v="4"/>
    <x v="4"/>
    <x v="5"/>
    <x v="4"/>
    <x v="4"/>
    <x v="0"/>
    <m/>
    <s v="Teva Italia S.r.l.,Dr Reddys S.r.l.,MSD Italia S.r.l.,Mylan Italia Srl,Sandoz S.p.A.,Medac Pharma S.r.l."/>
    <x v="3"/>
    <x v="4"/>
    <x v="5"/>
    <n v="244.72667999999999"/>
    <m/>
  </r>
  <r>
    <x v="0"/>
    <x v="0"/>
    <x v="6"/>
    <x v="0"/>
    <x v="5"/>
    <x v="5"/>
    <x v="6"/>
    <x v="5"/>
    <x v="5"/>
    <x v="1"/>
    <m/>
    <s v="Medac Pharma S.r.l.,MSD Italia S.r.l.,Sandoz S.p.A.,Dr Reddys S.r.l.,Teva Italia S.r.l."/>
    <x v="4"/>
    <x v="5"/>
    <x v="6"/>
    <n v="42"/>
    <m/>
  </r>
  <r>
    <x v="0"/>
    <x v="0"/>
    <x v="6"/>
    <x v="0"/>
    <x v="5"/>
    <x v="5"/>
    <x v="6"/>
    <x v="5"/>
    <x v="5"/>
    <x v="1"/>
    <m/>
    <s v="Medac Pharma S.r.l.,MSD Italia S.r.l.,Sandoz S.p.A.,Dr Reddys S.r.l.,Teva Italia S.r.l."/>
    <x v="4"/>
    <x v="5"/>
    <x v="1"/>
    <n v="55"/>
    <m/>
  </r>
  <r>
    <x v="0"/>
    <x v="0"/>
    <x v="6"/>
    <x v="0"/>
    <x v="5"/>
    <x v="5"/>
    <x v="6"/>
    <x v="5"/>
    <x v="5"/>
    <x v="1"/>
    <m/>
    <s v="Medac Pharma S.r.l.,MSD Italia S.r.l.,Sandoz S.p.A.,Dr Reddys S.r.l.,Teva Italia S.r.l."/>
    <x v="4"/>
    <x v="5"/>
    <x v="5"/>
    <n v="62.63"/>
    <m/>
  </r>
  <r>
    <x v="0"/>
    <x v="0"/>
    <x v="6"/>
    <x v="0"/>
    <x v="5"/>
    <x v="5"/>
    <x v="6"/>
    <x v="5"/>
    <x v="5"/>
    <x v="1"/>
    <n v="2100"/>
    <s v="Medac Pharma S.r.l.,MSD Italia S.r.l.,Sandoz S.p.A.,Dr Reddys S.r.l.,Teva Italia S.r.l."/>
    <x v="4"/>
    <x v="5"/>
    <x v="2"/>
    <n v="185"/>
    <m/>
  </r>
  <r>
    <x v="0"/>
    <x v="0"/>
    <x v="7"/>
    <x v="0"/>
    <x v="6"/>
    <x v="6"/>
    <x v="7"/>
    <x v="6"/>
    <x v="6"/>
    <x v="1"/>
    <n v="6831"/>
    <s v="Sandoz S.p.A.,Medac Pharma S.r.l.,Teva Italia S.r.l.,MSD Italia S.r.l.,Dr Reddys S.r.l."/>
    <x v="2"/>
    <x v="6"/>
    <x v="3"/>
    <n v="35.9"/>
    <m/>
  </r>
  <r>
    <x v="0"/>
    <x v="0"/>
    <x v="7"/>
    <x v="0"/>
    <x v="6"/>
    <x v="6"/>
    <x v="7"/>
    <x v="6"/>
    <x v="6"/>
    <x v="1"/>
    <m/>
    <s v="Sandoz S.p.A.,Medac Pharma S.r.l.,Teva Italia S.r.l.,MSD Italia S.r.l.,Dr Reddys S.r.l."/>
    <x v="2"/>
    <x v="6"/>
    <x v="1"/>
    <n v="36.200000000000003"/>
    <m/>
  </r>
  <r>
    <x v="0"/>
    <x v="0"/>
    <x v="7"/>
    <x v="0"/>
    <x v="6"/>
    <x v="6"/>
    <x v="7"/>
    <x v="6"/>
    <x v="6"/>
    <x v="1"/>
    <m/>
    <s v="Sandoz S.p.A.,Medac Pharma S.r.l.,Teva Italia S.r.l.,MSD Italia S.r.l.,Dr Reddys S.r.l."/>
    <x v="2"/>
    <x v="6"/>
    <x v="6"/>
    <n v="39.72"/>
    <m/>
  </r>
  <r>
    <x v="0"/>
    <x v="0"/>
    <x v="7"/>
    <x v="0"/>
    <x v="6"/>
    <x v="6"/>
    <x v="7"/>
    <x v="6"/>
    <x v="6"/>
    <x v="1"/>
    <m/>
    <s v="Sandoz S.p.A.,Medac Pharma S.r.l.,Teva Italia S.r.l.,MSD Italia S.r.l.,Dr Reddys S.r.l."/>
    <x v="2"/>
    <x v="6"/>
    <x v="2"/>
    <n v="185"/>
    <m/>
  </r>
  <r>
    <x v="0"/>
    <x v="0"/>
    <x v="8"/>
    <x v="0"/>
    <x v="7"/>
    <x v="7"/>
    <x v="8"/>
    <x v="7"/>
    <x v="7"/>
    <x v="0"/>
    <n v="6310"/>
    <s v="Sandoz S.p.A.,MSD Italia S.r.l.,Mylan Italia Srl"/>
    <x v="2"/>
    <x v="7"/>
    <x v="2"/>
    <n v="183"/>
    <m/>
  </r>
  <r>
    <x v="0"/>
    <x v="0"/>
    <x v="8"/>
    <x v="0"/>
    <x v="7"/>
    <x v="7"/>
    <x v="8"/>
    <x v="7"/>
    <x v="7"/>
    <x v="0"/>
    <m/>
    <s v="Sandoz S.p.A.,MSD Italia S.r.l.,Mylan Italia Srl"/>
    <x v="2"/>
    <x v="7"/>
    <x v="4"/>
    <n v="244.72667999999999"/>
    <m/>
  </r>
  <r>
    <x v="0"/>
    <x v="0"/>
    <x v="9"/>
    <x v="0"/>
    <x v="0"/>
    <x v="0"/>
    <x v="9"/>
    <x v="8"/>
    <x v="8"/>
    <x v="2"/>
    <n v="23909"/>
    <s v="Dr Reddys S.r.l.,MSD Italia S.r.l."/>
    <x v="1"/>
    <x v="8"/>
    <x v="2"/>
    <n v="183.5"/>
    <m/>
  </r>
  <r>
    <x v="0"/>
    <x v="0"/>
    <x v="10"/>
    <x v="0"/>
    <x v="8"/>
    <x v="8"/>
    <x v="10"/>
    <x v="9"/>
    <x v="9"/>
    <x v="1"/>
    <m/>
    <s v="Mylan Italia Srl,MSD Italia S.r.l.,Sandoz S.p.A."/>
    <x v="5"/>
    <x v="9"/>
    <x v="5"/>
    <n v="155"/>
    <m/>
  </r>
  <r>
    <x v="0"/>
    <x v="0"/>
    <x v="10"/>
    <x v="0"/>
    <x v="8"/>
    <x v="8"/>
    <x v="10"/>
    <x v="9"/>
    <x v="9"/>
    <x v="1"/>
    <n v="3638"/>
    <s v="Mylan Italia Srl,MSD Italia S.r.l.,Sandoz S.p.A."/>
    <x v="5"/>
    <x v="9"/>
    <x v="2"/>
    <n v="219"/>
    <m/>
  </r>
  <r>
    <x v="0"/>
    <x v="0"/>
    <x v="11"/>
    <x v="0"/>
    <x v="9"/>
    <x v="9"/>
    <x v="11"/>
    <x v="10"/>
    <x v="10"/>
    <x v="3"/>
    <n v="2385"/>
    <s v="Mylan Italia Srl,Dr Reddys S.r.l.,Hikma Italia S.p.A."/>
    <x v="5"/>
    <x v="9"/>
    <x v="1"/>
    <n v="120"/>
    <m/>
  </r>
  <r>
    <x v="0"/>
    <x v="0"/>
    <x v="11"/>
    <x v="0"/>
    <x v="9"/>
    <x v="9"/>
    <x v="11"/>
    <x v="10"/>
    <x v="10"/>
    <x v="3"/>
    <m/>
    <s v="Mylan Italia Srl,Dr Reddys S.r.l.,Hikma Italia S.p.A."/>
    <x v="5"/>
    <x v="9"/>
    <x v="7"/>
    <n v="244.73"/>
    <m/>
  </r>
  <r>
    <x v="0"/>
    <x v="0"/>
    <x v="12"/>
    <x v="0"/>
    <x v="10"/>
    <x v="10"/>
    <x v="12"/>
    <x v="11"/>
    <x v="11"/>
    <x v="1"/>
    <n v="19487"/>
    <s v="SUN PHARMA ITALIA S.R.L.,Mylan Italia Srl"/>
    <x v="6"/>
    <x v="8"/>
    <x v="4"/>
    <n v="34.979999999999997"/>
    <m/>
  </r>
  <r>
    <x v="0"/>
    <x v="0"/>
    <x v="13"/>
    <x v="0"/>
    <x v="11"/>
    <x v="11"/>
    <x v="13"/>
    <x v="12"/>
    <x v="12"/>
    <x v="3"/>
    <n v="9822"/>
    <s v="Mylan Italia Srl,"/>
    <x v="5"/>
    <x v="10"/>
    <x v="0"/>
    <s v=""/>
    <m/>
  </r>
  <r>
    <x v="0"/>
    <x v="0"/>
    <x v="14"/>
    <x v="2"/>
    <x v="12"/>
    <x v="0"/>
    <x v="14"/>
    <x v="13"/>
    <x v="13"/>
    <x v="4"/>
    <n v="288"/>
    <s v="Mylan Italia Srl,Dr Reddys S.r.l."/>
    <x v="5"/>
    <x v="11"/>
    <x v="1"/>
    <n v="49.5"/>
    <m/>
  </r>
  <r>
    <x v="0"/>
    <x v="0"/>
    <x v="15"/>
    <x v="0"/>
    <x v="5"/>
    <x v="5"/>
    <x v="15"/>
    <x v="14"/>
    <x v="14"/>
    <x v="0"/>
    <n v="1350"/>
    <s v="Mylan Italia Srl,Dr Reddys S.r.l.,MSD Italia S.r.l."/>
    <x v="5"/>
    <x v="3"/>
    <x v="1"/>
    <n v="85"/>
    <m/>
  </r>
  <r>
    <x v="0"/>
    <x v="0"/>
    <x v="15"/>
    <x v="0"/>
    <x v="5"/>
    <x v="5"/>
    <x v="15"/>
    <x v="14"/>
    <x v="14"/>
    <x v="0"/>
    <m/>
    <s v="Mylan Italia Srl,Dr Reddys S.r.l.,MSD Italia S.r.l."/>
    <x v="5"/>
    <x v="3"/>
    <x v="2"/>
    <n v="190"/>
    <m/>
  </r>
  <r>
    <x v="0"/>
    <x v="0"/>
    <x v="16"/>
    <x v="2"/>
    <x v="13"/>
    <x v="11"/>
    <x v="16"/>
    <x v="15"/>
    <x v="15"/>
    <x v="5"/>
    <n v="1400"/>
    <s v="Mylan Italia Srl,MSD Italia S.r.l."/>
    <x v="5"/>
    <x v="12"/>
    <x v="2"/>
    <n v="185"/>
    <m/>
  </r>
  <r>
    <x v="0"/>
    <x v="0"/>
    <x v="17"/>
    <x v="0"/>
    <x v="1"/>
    <x v="1"/>
    <x v="17"/>
    <x v="16"/>
    <x v="1"/>
    <x v="6"/>
    <n v="13396"/>
    <s v="Mylan Italia Srl,Dr Reddys S.r.l."/>
    <x v="5"/>
    <x v="13"/>
    <x v="1"/>
    <n v="60"/>
    <m/>
  </r>
  <r>
    <x v="0"/>
    <x v="0"/>
    <x v="18"/>
    <x v="0"/>
    <x v="0"/>
    <x v="0"/>
    <x v="18"/>
    <x v="17"/>
    <x v="16"/>
    <x v="7"/>
    <m/>
    <s v="Teva Italia S.r.l.,Dr Reddys S.r.l.,Mylan Italia Srl,SUN PHARMA ITALIA S.R.L."/>
    <x v="3"/>
    <x v="14"/>
    <x v="8"/>
    <n v="28.94"/>
    <m/>
  </r>
  <r>
    <x v="0"/>
    <x v="0"/>
    <x v="18"/>
    <x v="0"/>
    <x v="0"/>
    <x v="0"/>
    <x v="18"/>
    <x v="17"/>
    <x v="16"/>
    <x v="7"/>
    <m/>
    <s v="Teva Italia S.r.l.,Dr Reddys S.r.l.,Mylan Italia Srl,SUN PHARMA ITALIA S.R.L."/>
    <x v="3"/>
    <x v="14"/>
    <x v="4"/>
    <n v="36.411000000000001"/>
    <m/>
  </r>
  <r>
    <x v="0"/>
    <x v="0"/>
    <x v="18"/>
    <x v="0"/>
    <x v="0"/>
    <x v="0"/>
    <x v="18"/>
    <x v="17"/>
    <x v="16"/>
    <x v="7"/>
    <n v="8340"/>
    <s v="Teva Italia S.r.l.,Dr Reddys S.r.l.,Mylan Italia Srl,SUN PHARMA ITALIA S.R.L."/>
    <x v="3"/>
    <x v="14"/>
    <x v="1"/>
    <n v="60"/>
    <m/>
  </r>
  <r>
    <x v="0"/>
    <x v="0"/>
    <x v="19"/>
    <x v="0"/>
    <x v="14"/>
    <x v="12"/>
    <x v="19"/>
    <x v="18"/>
    <x v="17"/>
    <x v="1"/>
    <m/>
    <s v="Teva Italia S.r.l.,Dr Reddys S.r.l.,MSD Italia S.r.l.,Mylan Italia Srl,SUN PHARMA ITALIA S.R.L."/>
    <x v="3"/>
    <x v="15"/>
    <x v="8"/>
    <n v="31.387499999999999"/>
    <m/>
  </r>
  <r>
    <x v="0"/>
    <x v="0"/>
    <x v="19"/>
    <x v="0"/>
    <x v="14"/>
    <x v="12"/>
    <x v="19"/>
    <x v="18"/>
    <x v="17"/>
    <x v="1"/>
    <m/>
    <s v="Teva Italia S.r.l.,Dr Reddys S.r.l.,MSD Italia S.r.l.,Mylan Italia Srl,SUN PHARMA ITALIA S.R.L."/>
    <x v="3"/>
    <x v="15"/>
    <x v="4"/>
    <n v="38.361800000000002"/>
    <m/>
  </r>
  <r>
    <x v="0"/>
    <x v="0"/>
    <x v="19"/>
    <x v="0"/>
    <x v="14"/>
    <x v="12"/>
    <x v="19"/>
    <x v="18"/>
    <x v="17"/>
    <x v="1"/>
    <n v="1650"/>
    <s v="Teva Italia S.r.l.,Dr Reddys S.r.l.,MSD Italia S.r.l.,Mylan Italia Srl,SUN PHARMA ITALIA S.R.L."/>
    <x v="3"/>
    <x v="15"/>
    <x v="1"/>
    <n v="60"/>
    <m/>
  </r>
  <r>
    <x v="0"/>
    <x v="0"/>
    <x v="19"/>
    <x v="0"/>
    <x v="14"/>
    <x v="12"/>
    <x v="19"/>
    <x v="18"/>
    <x v="17"/>
    <x v="1"/>
    <m/>
    <s v="Teva Italia S.r.l.,Dr Reddys S.r.l.,MSD Italia S.r.l.,Mylan Italia Srl,SUN PHARMA ITALIA S.R.L."/>
    <x v="3"/>
    <x v="15"/>
    <x v="2"/>
    <n v="190"/>
    <m/>
  </r>
  <r>
    <x v="0"/>
    <x v="0"/>
    <x v="20"/>
    <x v="2"/>
    <x v="15"/>
    <x v="9"/>
    <x v="20"/>
    <x v="19"/>
    <x v="18"/>
    <x v="8"/>
    <m/>
    <s v="SUN PHARMA ITALIA S.R.L.,Dr Reddys S.r.l.,Mylan Italia Srl,Teva Italia S.r.l."/>
    <x v="6"/>
    <x v="16"/>
    <x v="6"/>
    <n v="40"/>
    <m/>
  </r>
  <r>
    <x v="0"/>
    <x v="0"/>
    <x v="20"/>
    <x v="2"/>
    <x v="15"/>
    <x v="9"/>
    <x v="20"/>
    <x v="19"/>
    <x v="18"/>
    <x v="8"/>
    <m/>
    <s v="SUN PHARMA ITALIA S.R.L.,Dr Reddys S.r.l.,Mylan Italia Srl,Teva Italia S.r.l."/>
    <x v="6"/>
    <x v="16"/>
    <x v="1"/>
    <n v="48"/>
    <m/>
  </r>
  <r>
    <x v="0"/>
    <x v="0"/>
    <x v="20"/>
    <x v="2"/>
    <x v="15"/>
    <x v="9"/>
    <x v="20"/>
    <x v="19"/>
    <x v="18"/>
    <x v="8"/>
    <n v="480"/>
    <s v="SUN PHARMA ITALIA S.R.L.,Dr Reddys S.r.l.,Mylan Italia Srl,Teva Italia S.r.l."/>
    <x v="6"/>
    <x v="16"/>
    <x v="4"/>
    <n v="56"/>
    <m/>
  </r>
  <r>
    <x v="0"/>
    <x v="0"/>
    <x v="21"/>
    <x v="1"/>
    <x v="16"/>
    <x v="13"/>
    <x v="21"/>
    <x v="20"/>
    <x v="19"/>
    <x v="1"/>
    <m/>
    <s v="SUN PHARMA ITALIA S.R.L.,Hikma Italia S.p.A.,Mylan Italia Srl,Teva Italia S.r.l."/>
    <x v="6"/>
    <x v="17"/>
    <x v="4"/>
    <n v="32"/>
    <m/>
  </r>
  <r>
    <x v="0"/>
    <x v="0"/>
    <x v="21"/>
    <x v="1"/>
    <x v="16"/>
    <x v="13"/>
    <x v="21"/>
    <x v="20"/>
    <x v="19"/>
    <x v="1"/>
    <n v="15000"/>
    <s v="SUN PHARMA ITALIA S.R.L.,Hikma Italia S.p.A.,Mylan Italia Srl,Teva Italia S.r.l."/>
    <x v="6"/>
    <x v="17"/>
    <x v="7"/>
    <n v="38.370010000000001"/>
    <m/>
  </r>
  <r>
    <x v="0"/>
    <x v="0"/>
    <x v="21"/>
    <x v="1"/>
    <x v="16"/>
    <x v="13"/>
    <x v="21"/>
    <x v="20"/>
    <x v="19"/>
    <x v="1"/>
    <m/>
    <s v="SUN PHARMA ITALIA S.R.L.,Hikma Italia S.p.A.,Mylan Italia Srl,Teva Italia S.r.l."/>
    <x v="6"/>
    <x v="17"/>
    <x v="6"/>
    <n v="41.759990000000002"/>
    <m/>
  </r>
  <r>
    <x v="0"/>
    <x v="0"/>
    <x v="22"/>
    <x v="3"/>
    <x v="17"/>
    <x v="14"/>
    <x v="22"/>
    <x v="21"/>
    <x v="20"/>
    <x v="1"/>
    <n v="12396"/>
    <s v="SUN PHARMA ITALIA S.R.L.,Mylan Italia Srl"/>
    <x v="6"/>
    <x v="18"/>
    <x v="4"/>
    <n v="35"/>
    <m/>
  </r>
  <r>
    <x v="0"/>
    <x v="0"/>
    <x v="23"/>
    <x v="1"/>
    <x v="18"/>
    <x v="15"/>
    <x v="23"/>
    <x v="22"/>
    <x v="21"/>
    <x v="3"/>
    <n v="16680"/>
    <s v="Teva Italia S.r.l.,Mylan Italia Srl"/>
    <x v="3"/>
    <x v="19"/>
    <x v="4"/>
    <n v="40"/>
    <m/>
  </r>
  <r>
    <x v="0"/>
    <x v="0"/>
    <x v="24"/>
    <x v="2"/>
    <x v="19"/>
    <x v="0"/>
    <x v="24"/>
    <x v="23"/>
    <x v="0"/>
    <x v="9"/>
    <n v="240"/>
    <s v="Teva Italia S.r.l.,"/>
    <x v="3"/>
    <x v="20"/>
    <x v="0"/>
    <s v=""/>
    <m/>
  </r>
  <r>
    <x v="0"/>
    <x v="0"/>
    <x v="25"/>
    <x v="0"/>
    <x v="20"/>
    <x v="16"/>
    <x v="25"/>
    <x v="24"/>
    <x v="22"/>
    <x v="10"/>
    <m/>
    <s v="Mylan Italia Srl,Hikma Italia S.p.A.,MSD Italia S.r.l.,SUN PHARMA ITALIA S.R.L.,Sandoz S.p.A.,Teva Italia S.r.l."/>
    <x v="5"/>
    <x v="21"/>
    <x v="8"/>
    <n v="29.33783"/>
    <m/>
  </r>
  <r>
    <x v="0"/>
    <x v="0"/>
    <x v="25"/>
    <x v="0"/>
    <x v="20"/>
    <x v="16"/>
    <x v="25"/>
    <x v="24"/>
    <x v="22"/>
    <x v="10"/>
    <m/>
    <s v="Mylan Italia Srl,Hikma Italia S.p.A.,MSD Italia S.r.l.,SUN PHARMA ITALIA S.R.L.,Sandoz S.p.A.,Teva Italia S.r.l."/>
    <x v="5"/>
    <x v="21"/>
    <x v="6"/>
    <n v="34.999989999999997"/>
    <m/>
  </r>
  <r>
    <x v="0"/>
    <x v="0"/>
    <x v="25"/>
    <x v="0"/>
    <x v="20"/>
    <x v="16"/>
    <x v="25"/>
    <x v="24"/>
    <x v="22"/>
    <x v="10"/>
    <m/>
    <s v="Mylan Italia Srl,Hikma Italia S.p.A.,MSD Italia S.r.l.,SUN PHARMA ITALIA S.R.L.,Sandoz S.p.A.,Teva Italia S.r.l."/>
    <x v="5"/>
    <x v="21"/>
    <x v="5"/>
    <n v="36.745220000000003"/>
    <m/>
  </r>
  <r>
    <x v="0"/>
    <x v="0"/>
    <x v="25"/>
    <x v="0"/>
    <x v="20"/>
    <x v="16"/>
    <x v="25"/>
    <x v="24"/>
    <x v="22"/>
    <x v="10"/>
    <n v="10148"/>
    <s v="Mylan Italia Srl,Hikma Italia S.p.A.,MSD Italia S.r.l.,SUN PHARMA ITALIA S.R.L.,Sandoz S.p.A.,Teva Italia S.r.l."/>
    <x v="5"/>
    <x v="21"/>
    <x v="7"/>
    <n v="36.899990000000003"/>
    <m/>
  </r>
  <r>
    <x v="0"/>
    <x v="0"/>
    <x v="25"/>
    <x v="0"/>
    <x v="20"/>
    <x v="16"/>
    <x v="25"/>
    <x v="24"/>
    <x v="22"/>
    <x v="10"/>
    <m/>
    <s v="Mylan Italia Srl,Hikma Italia S.p.A.,MSD Italia S.r.l.,SUN PHARMA ITALIA S.R.L.,Sandoz S.p.A.,Teva Italia S.r.l."/>
    <x v="5"/>
    <x v="21"/>
    <x v="2"/>
    <n v="185"/>
    <m/>
  </r>
  <r>
    <x v="0"/>
    <x v="0"/>
    <x v="26"/>
    <x v="0"/>
    <x v="21"/>
    <x v="10"/>
    <x v="26"/>
    <x v="24"/>
    <x v="23"/>
    <x v="11"/>
    <m/>
    <s v="Hikma Italia S.p.A.,MSD Italia S.r.l.,SUN PHARMA ITALIA S.R.L."/>
    <x v="7"/>
    <x v="22"/>
    <x v="8"/>
    <n v="30"/>
    <m/>
  </r>
  <r>
    <x v="0"/>
    <x v="0"/>
    <x v="26"/>
    <x v="0"/>
    <x v="21"/>
    <x v="10"/>
    <x v="26"/>
    <x v="24"/>
    <x v="23"/>
    <x v="11"/>
    <n v="116920"/>
    <s v="Hikma Italia S.p.A.,MSD Italia S.r.l.,SUN PHARMA ITALIA S.R.L."/>
    <x v="7"/>
    <x v="22"/>
    <x v="2"/>
    <n v="8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ED941-9F0F-43A5-9DAF-5D34DC1A0E7C}" name="PivotTable4" cacheId="13"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U32"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27">
        <item x="0"/>
        <item x="1"/>
        <item x="2"/>
        <item x="3"/>
        <item x="4"/>
        <item x="5"/>
        <item x="6"/>
        <item x="7"/>
        <item x="8"/>
        <item x="9"/>
        <item x="10"/>
        <item x="11"/>
        <item x="12"/>
        <item x="13"/>
        <item x="14"/>
        <item x="15"/>
        <item x="16"/>
        <item x="17"/>
        <item x="19"/>
        <item x="18"/>
        <item x="20"/>
        <item x="21"/>
        <item x="22"/>
        <item x="23"/>
        <item x="25"/>
        <item x="24"/>
        <item x="26"/>
      </items>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axis="axisRow" compact="0" outline="0" showAll="0" defaultSubtotal="0">
      <items count="22">
        <item x="17"/>
        <item x="13"/>
        <item x="10"/>
        <item x="21"/>
        <item x="15"/>
        <item x="19"/>
        <item x="3"/>
        <item x="12"/>
        <item x="11"/>
        <item x="20"/>
        <item x="7"/>
        <item x="16"/>
        <item x="8"/>
        <item x="0"/>
        <item x="1"/>
        <item x="6"/>
        <item x="9"/>
        <item x="2"/>
        <item x="18"/>
        <item x="14"/>
        <item x="4"/>
        <item x="5"/>
      </items>
      <extLst>
        <ext xmlns:x14="http://schemas.microsoft.com/office/spreadsheetml/2009/9/main" uri="{2946ED86-A175-432a-8AC1-64E0C546D7DE}">
          <x14:pivotField fillDownLabels="1"/>
        </ext>
      </extLst>
    </pivotField>
    <pivotField axis="axisRow" compact="0" outline="0" showAll="0" defaultSubtotal="0">
      <items count="17">
        <item x="9"/>
        <item x="12"/>
        <item x="7"/>
        <item x="2"/>
        <item x="16"/>
        <item x="3"/>
        <item x="13"/>
        <item x="14"/>
        <item x="10"/>
        <item x="4"/>
        <item x="15"/>
        <item x="11"/>
        <item x="8"/>
        <item x="0"/>
        <item x="1"/>
        <item x="5"/>
        <item x="6"/>
      </items>
      <extLst>
        <ext xmlns:x14="http://schemas.microsoft.com/office/spreadsheetml/2009/9/main" uri="{2946ED86-A175-432a-8AC1-64E0C546D7DE}">
          <x14:pivotField fillDownLabels="1"/>
        </ext>
      </extLst>
    </pivotField>
    <pivotField axis="axisRow" compact="0" numFmtId="167" outline="0" showAll="0" defaultSubtotal="0">
      <items count="27">
        <item x="0"/>
        <item x="1"/>
        <item x="2"/>
        <item x="3"/>
        <item x="4"/>
        <item x="5"/>
        <item x="6"/>
        <item x="7"/>
        <item x="8"/>
        <item x="9"/>
        <item x="10"/>
        <item x="11"/>
        <item x="12"/>
        <item x="13"/>
        <item x="14"/>
        <item x="15"/>
        <item x="16"/>
        <item x="17"/>
        <item x="18"/>
        <item x="19"/>
        <item x="20"/>
        <item x="21"/>
        <item x="22"/>
        <item x="23"/>
        <item x="24"/>
        <item x="25"/>
        <item x="26"/>
      </items>
      <extLst>
        <ext xmlns:x14="http://schemas.microsoft.com/office/spreadsheetml/2009/9/main" uri="{2946ED86-A175-432a-8AC1-64E0C546D7DE}">
          <x14:pivotField fillDownLabels="1"/>
        </ext>
      </extLst>
    </pivotField>
    <pivotField axis="axisRow" compact="0" numFmtId="167" outline="0" showAll="0" defaultSubtotal="0">
      <items count="25">
        <item x="1"/>
        <item x="0"/>
        <item x="3"/>
        <item x="5"/>
        <item x="2"/>
        <item x="4"/>
        <item x="7"/>
        <item x="8"/>
        <item x="6"/>
        <item x="9"/>
        <item x="12"/>
        <item x="11"/>
        <item x="13"/>
        <item x="15"/>
        <item x="16"/>
        <item x="17"/>
        <item x="14"/>
        <item x="10"/>
        <item x="19"/>
        <item x="20"/>
        <item x="22"/>
        <item x="21"/>
        <item x="18"/>
        <item x="23"/>
        <item x="24"/>
      </items>
      <extLst>
        <ext xmlns:x14="http://schemas.microsoft.com/office/spreadsheetml/2009/9/main" uri="{2946ED86-A175-432a-8AC1-64E0C546D7DE}">
          <x14:pivotField fillDownLabels="1"/>
        </ext>
      </extLst>
    </pivotField>
    <pivotField axis="axisRow" compact="0" numFmtId="167" outline="0" showAll="0" defaultSubtotal="0">
      <items count="24">
        <item x="6"/>
        <item x="5"/>
        <item x="23"/>
        <item x="2"/>
        <item x="13"/>
        <item x="12"/>
        <item x="1"/>
        <item x="3"/>
        <item x="9"/>
        <item x="10"/>
        <item x="0"/>
        <item x="16"/>
        <item x="7"/>
        <item x="8"/>
        <item x="4"/>
        <item x="21"/>
        <item x="11"/>
        <item x="18"/>
        <item x="19"/>
        <item x="17"/>
        <item x="14"/>
        <item x="20"/>
        <item x="15"/>
        <item x="22"/>
      </items>
      <extLst>
        <ext xmlns:x14="http://schemas.microsoft.com/office/spreadsheetml/2009/9/main" uri="{2946ED86-A175-432a-8AC1-64E0C546D7DE}">
          <x14:pivotField fillDownLabels="1"/>
        </ext>
      </extLst>
    </pivotField>
    <pivotField axis="axisRow" compact="0" numFmtId="1" outline="0" showAll="0" defaultSubtotal="0">
      <items count="12">
        <item x="11"/>
        <item x="9"/>
        <item x="6"/>
        <item x="3"/>
        <item x="4"/>
        <item x="7"/>
        <item x="8"/>
        <item x="1"/>
        <item x="2"/>
        <item x="0"/>
        <item x="10"/>
        <item x="5"/>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8">
        <item x="1"/>
        <item x="7"/>
        <item x="4"/>
        <item x="0"/>
        <item x="5"/>
        <item x="2"/>
        <item x="6"/>
        <item x="3"/>
      </items>
      <extLst>
        <ext xmlns:x14="http://schemas.microsoft.com/office/spreadsheetml/2009/9/main" uri="{2946ED86-A175-432a-8AC1-64E0C546D7DE}">
          <x14:pivotField fillDownLabels="1"/>
        </ext>
      </extLst>
    </pivotField>
    <pivotField axis="axisRow" compact="0" numFmtId="165" outline="0" showAll="0">
      <items count="24">
        <item x="22"/>
        <item x="20"/>
        <item x="14"/>
        <item x="15"/>
        <item x="21"/>
        <item x="17"/>
        <item x="18"/>
        <item x="8"/>
        <item x="6"/>
        <item x="10"/>
        <item x="16"/>
        <item x="13"/>
        <item x="9"/>
        <item x="19"/>
        <item x="5"/>
        <item x="4"/>
        <item x="12"/>
        <item x="11"/>
        <item x="3"/>
        <item x="2"/>
        <item x="1"/>
        <item x="7"/>
        <item x="0"/>
        <item t="default"/>
      </items>
      <extLst>
        <ext xmlns:x14="http://schemas.microsoft.com/office/spreadsheetml/2009/9/main" uri="{2946ED86-A175-432a-8AC1-64E0C546D7DE}">
          <x14:pivotField fillDownLabels="1"/>
        </ext>
      </extLst>
    </pivotField>
    <pivotField axis="axisCol" compact="0" outline="0" showAll="0">
      <items count="10">
        <item x="0"/>
        <item x="1"/>
        <item x="7"/>
        <item x="3"/>
        <item x="2"/>
        <item x="4"/>
        <item x="5"/>
        <item x="8"/>
        <item x="6"/>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28">
    <i>
      <x/>
      <x/>
      <x/>
      <x v="2"/>
      <x v="13"/>
      <x v="13"/>
      <x/>
      <x v="1"/>
      <x v="10"/>
      <x v="9"/>
      <x v="3"/>
      <x v="22"/>
    </i>
    <i r="2">
      <x v="1"/>
      <x v="2"/>
      <x v="14"/>
      <x v="14"/>
      <x v="1"/>
      <x/>
      <x v="6"/>
      <x v="9"/>
      <x v="3"/>
      <x v="22"/>
    </i>
    <i r="2">
      <x v="2"/>
      <x v="2"/>
      <x v="17"/>
      <x v="3"/>
      <x v="2"/>
      <x v="1"/>
      <x v="3"/>
      <x v="9"/>
      <x/>
      <x v="20"/>
    </i>
    <i r="2">
      <x v="3"/>
      <x v="2"/>
      <x v="6"/>
      <x v="5"/>
      <x v="3"/>
      <x v="4"/>
      <x v="7"/>
      <x v="7"/>
      <x/>
      <x v="19"/>
    </i>
    <i r="2">
      <x v="4"/>
      <x v="2"/>
      <x v="14"/>
      <x v="14"/>
      <x v="4"/>
      <x v="2"/>
      <x v="6"/>
      <x v="9"/>
      <x v="5"/>
      <x v="18"/>
    </i>
    <i r="2">
      <x v="5"/>
      <x v="1"/>
      <x v="20"/>
      <x v="9"/>
      <x v="5"/>
      <x v="5"/>
      <x v="14"/>
      <x v="9"/>
      <x v="7"/>
      <x v="15"/>
    </i>
    <i r="2">
      <x v="6"/>
      <x v="2"/>
      <x v="21"/>
      <x v="15"/>
      <x v="6"/>
      <x v="3"/>
      <x v="1"/>
      <x v="7"/>
      <x v="2"/>
      <x v="14"/>
    </i>
    <i r="2">
      <x v="7"/>
      <x v="2"/>
      <x v="15"/>
      <x v="16"/>
      <x v="7"/>
      <x v="8"/>
      <x/>
      <x v="7"/>
      <x v="5"/>
      <x v="8"/>
    </i>
    <i r="2">
      <x v="8"/>
      <x v="2"/>
      <x v="10"/>
      <x v="2"/>
      <x v="8"/>
      <x v="6"/>
      <x v="12"/>
      <x v="9"/>
      <x v="5"/>
      <x v="21"/>
    </i>
    <i r="2">
      <x v="9"/>
      <x v="2"/>
      <x v="13"/>
      <x v="13"/>
      <x v="9"/>
      <x v="7"/>
      <x v="13"/>
      <x v="8"/>
      <x/>
      <x v="7"/>
    </i>
    <i r="2">
      <x v="10"/>
      <x v="2"/>
      <x v="12"/>
      <x v="12"/>
      <x v="10"/>
      <x v="9"/>
      <x v="8"/>
      <x v="7"/>
      <x v="4"/>
      <x v="12"/>
    </i>
    <i r="2">
      <x v="11"/>
      <x v="2"/>
      <x v="16"/>
      <x/>
      <x v="11"/>
      <x v="17"/>
      <x v="9"/>
      <x v="3"/>
      <x v="4"/>
      <x v="12"/>
    </i>
    <i r="2">
      <x v="12"/>
      <x v="2"/>
      <x v="2"/>
      <x v="8"/>
      <x v="12"/>
      <x v="11"/>
      <x v="16"/>
      <x v="7"/>
      <x v="6"/>
      <x v="7"/>
    </i>
    <i r="2">
      <x v="13"/>
      <x v="2"/>
      <x v="8"/>
      <x v="11"/>
      <x v="13"/>
      <x v="10"/>
      <x v="5"/>
      <x v="3"/>
      <x v="4"/>
      <x v="9"/>
    </i>
    <i r="2">
      <x v="14"/>
      <x/>
      <x v="7"/>
      <x v="13"/>
      <x v="14"/>
      <x v="12"/>
      <x v="4"/>
      <x v="4"/>
      <x v="4"/>
      <x v="17"/>
    </i>
    <i r="2">
      <x v="15"/>
      <x v="2"/>
      <x v="21"/>
      <x v="15"/>
      <x v="15"/>
      <x v="16"/>
      <x v="20"/>
      <x v="9"/>
      <x v="4"/>
      <x v="18"/>
    </i>
    <i r="2">
      <x v="16"/>
      <x/>
      <x v="1"/>
      <x v="11"/>
      <x v="16"/>
      <x v="13"/>
      <x v="22"/>
      <x v="11"/>
      <x v="4"/>
      <x v="16"/>
    </i>
    <i r="2">
      <x v="17"/>
      <x v="2"/>
      <x v="14"/>
      <x v="14"/>
      <x v="17"/>
      <x v="14"/>
      <x v="6"/>
      <x v="2"/>
      <x v="4"/>
      <x v="11"/>
    </i>
    <i r="2">
      <x v="18"/>
      <x v="2"/>
      <x v="19"/>
      <x v="1"/>
      <x v="19"/>
      <x v="22"/>
      <x v="19"/>
      <x v="7"/>
      <x v="7"/>
      <x v="3"/>
    </i>
    <i r="2">
      <x v="19"/>
      <x v="2"/>
      <x v="13"/>
      <x v="13"/>
      <x v="18"/>
      <x v="15"/>
      <x v="11"/>
      <x v="5"/>
      <x v="7"/>
      <x v="2"/>
    </i>
    <i r="2">
      <x v="20"/>
      <x/>
      <x v="4"/>
      <x/>
      <x v="20"/>
      <x v="18"/>
      <x v="17"/>
      <x v="6"/>
      <x v="6"/>
      <x v="10"/>
    </i>
    <i r="2">
      <x v="21"/>
      <x v="1"/>
      <x v="11"/>
      <x v="6"/>
      <x v="21"/>
      <x v="19"/>
      <x v="18"/>
      <x v="7"/>
      <x v="6"/>
      <x v="5"/>
    </i>
    <i r="2">
      <x v="22"/>
      <x v="3"/>
      <x/>
      <x v="7"/>
      <x v="22"/>
      <x v="21"/>
      <x v="21"/>
      <x v="7"/>
      <x v="6"/>
      <x v="6"/>
    </i>
    <i r="2">
      <x v="23"/>
      <x v="1"/>
      <x v="18"/>
      <x v="10"/>
      <x v="23"/>
      <x v="20"/>
      <x v="15"/>
      <x v="3"/>
      <x v="7"/>
      <x v="13"/>
    </i>
    <i r="2">
      <x v="24"/>
      <x v="2"/>
      <x v="9"/>
      <x v="4"/>
      <x v="25"/>
      <x v="24"/>
      <x v="23"/>
      <x v="10"/>
      <x v="4"/>
      <x v="4"/>
    </i>
    <i r="2">
      <x v="25"/>
      <x/>
      <x v="5"/>
      <x v="13"/>
      <x v="24"/>
      <x v="23"/>
      <x v="10"/>
      <x v="1"/>
      <x v="7"/>
      <x v="1"/>
    </i>
    <i r="2">
      <x v="26"/>
      <x v="2"/>
      <x v="3"/>
      <x v="8"/>
      <x v="26"/>
      <x v="24"/>
      <x v="2"/>
      <x/>
      <x v="1"/>
      <x/>
    </i>
    <i t="grand">
      <x/>
    </i>
  </rowItems>
  <colFields count="1">
    <field x="14"/>
  </colFields>
  <colItems count="9">
    <i>
      <x/>
    </i>
    <i>
      <x v="1"/>
    </i>
    <i>
      <x v="2"/>
    </i>
    <i>
      <x v="3"/>
    </i>
    <i>
      <x v="4"/>
    </i>
    <i>
      <x v="5"/>
    </i>
    <i>
      <x v="6"/>
    </i>
    <i>
      <x v="7"/>
    </i>
    <i>
      <x v="8"/>
    </i>
  </colItems>
  <dataFields count="1">
    <dataField name="Sum of Loser prices" fld="15" baseField="0" baseItem="0"/>
  </dataFields>
  <formats count="7">
    <format dxfId="6">
      <pivotArea field="6" type="button" dataOnly="0" labelOnly="1" outline="0" axis="axisRow" fieldPosition="6"/>
    </format>
    <format dxfId="5">
      <pivotArea field="7" type="button" dataOnly="0" labelOnly="1" outline="0" axis="axisRow" fieldPosition="7"/>
    </format>
    <format dxfId="4">
      <pivotArea field="8" type="button" dataOnly="0" labelOnly="1" outline="0" axis="axisRow" fieldPosition="8"/>
    </format>
    <format dxfId="3">
      <pivotArea dataOnly="0" labelOnly="1" outline="0" fieldPosition="0">
        <references count="1">
          <reference field="14" count="8">
            <x v="1"/>
            <x v="2"/>
            <x v="3"/>
            <x v="4"/>
            <x v="5"/>
            <x v="6"/>
            <x v="7"/>
            <x v="8"/>
          </reference>
        </references>
      </pivotArea>
    </format>
    <format dxfId="2">
      <pivotArea dataOnly="0" labelOnly="1" grandCol="1" outline="0" fieldPosition="0"/>
    </format>
    <format dxfId="1">
      <pivotArea dataOnly="0" labelOnly="1" outline="0" fieldPosition="0">
        <references count="1">
          <reference field="14" count="8">
            <x v="1"/>
            <x v="2"/>
            <x v="3"/>
            <x v="4"/>
            <x v="5"/>
            <x v="6"/>
            <x v="7"/>
            <x v="8"/>
          </reference>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B30D50-64D8-47A3-B00D-F7E5FFEFA44F}"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31" firstHeaderRow="0" firstDataRow="1" firstDataCol="1"/>
  <pivotFields count="17">
    <pivotField showAll="0"/>
    <pivotField showAll="0"/>
    <pivotField axis="axisRow" numFmtId="1" showAll="0">
      <items count="28">
        <item x="0"/>
        <item x="1"/>
        <item x="2"/>
        <item x="3"/>
        <item x="4"/>
        <item x="5"/>
        <item x="6"/>
        <item x="7"/>
        <item x="8"/>
        <item x="9"/>
        <item x="10"/>
        <item x="11"/>
        <item x="12"/>
        <item x="13"/>
        <item x="14"/>
        <item x="15"/>
        <item x="16"/>
        <item x="17"/>
        <item x="19"/>
        <item x="18"/>
        <item x="20"/>
        <item x="21"/>
        <item x="22"/>
        <item x="23"/>
        <item x="25"/>
        <item x="24"/>
        <item x="26"/>
        <item t="default"/>
      </items>
    </pivotField>
    <pivotField showAll="0"/>
    <pivotField showAll="0"/>
    <pivotField showAll="0"/>
    <pivotField numFmtId="167" showAll="0"/>
    <pivotField numFmtId="167" showAll="0"/>
    <pivotField numFmtId="167" showAll="0"/>
    <pivotField numFmtId="1" showAll="0"/>
    <pivotField dataField="1" showAll="0"/>
    <pivotField showAll="0"/>
    <pivotField showAll="0"/>
    <pivotField numFmtId="165" showAll="0"/>
    <pivotField showAll="0"/>
    <pivotField showAll="0"/>
    <pivotField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Annual Qty" fld="10" baseField="0" baseItem="0"/>
    <dataField name="Count of Annual Qty2" fld="1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CDE19-E0E5-4FF5-A2C2-E1B1729ED454}">
  <dimension ref="A3:AL30"/>
  <sheetViews>
    <sheetView showGridLines="0" tabSelected="1"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17.42578125" bestFit="1" customWidth="1"/>
    <col min="2" max="2" width="5.5703125" bestFit="1" customWidth="1"/>
    <col min="3" max="3" width="9.28515625" bestFit="1" customWidth="1"/>
    <col min="4" max="6" width="12.7109375" hidden="1" customWidth="1" outlineLevel="1"/>
    <col min="7" max="7" width="15.7109375" customWidth="1" collapsed="1"/>
    <col min="8" max="9" width="15.7109375" customWidth="1"/>
    <col min="10" max="11" width="10.7109375" customWidth="1"/>
    <col min="12" max="12" width="24.5703125" bestFit="1" customWidth="1"/>
    <col min="13" max="13" width="13.5703125" bestFit="1" customWidth="1"/>
    <col min="14" max="21" width="15.7109375" customWidth="1"/>
    <col min="22" max="22" width="10.7109375" customWidth="1"/>
    <col min="23" max="23" width="12.7109375" customWidth="1"/>
    <col min="24" max="25" width="12.85546875" customWidth="1"/>
    <col min="26" max="26" width="14" customWidth="1"/>
    <col min="27" max="31" width="15.7109375" customWidth="1"/>
    <col min="32" max="32" width="12.7109375" customWidth="1"/>
    <col min="33" max="34" width="15.7109375" customWidth="1"/>
    <col min="36" max="36" width="24.85546875" bestFit="1" customWidth="1"/>
  </cols>
  <sheetData>
    <row r="3" spans="1:38" ht="60" x14ac:dyDescent="0.25">
      <c r="A3" s="33" t="s">
        <v>394</v>
      </c>
      <c r="B3" s="33" t="s">
        <v>395</v>
      </c>
      <c r="C3" s="33" t="s">
        <v>49</v>
      </c>
      <c r="D3" s="33" t="s">
        <v>398</v>
      </c>
      <c r="E3" s="33" t="s">
        <v>399</v>
      </c>
      <c r="F3" s="33" t="s">
        <v>400</v>
      </c>
      <c r="G3" s="26" t="s">
        <v>401</v>
      </c>
      <c r="H3" s="26" t="s">
        <v>402</v>
      </c>
      <c r="I3" s="26" t="s">
        <v>403</v>
      </c>
      <c r="J3" s="26" t="s">
        <v>404</v>
      </c>
      <c r="K3" s="33" t="s">
        <v>405</v>
      </c>
      <c r="L3" s="33" t="s">
        <v>407</v>
      </c>
      <c r="M3" s="33" t="s">
        <v>408</v>
      </c>
      <c r="N3" s="38" t="s">
        <v>62</v>
      </c>
      <c r="O3" s="39" t="s">
        <v>63</v>
      </c>
      <c r="P3" s="26" t="s">
        <v>101</v>
      </c>
      <c r="Q3" s="26" t="s">
        <v>114</v>
      </c>
      <c r="R3" s="26" t="s">
        <v>141</v>
      </c>
      <c r="S3" s="26" t="s">
        <v>115</v>
      </c>
      <c r="T3" s="26" t="s">
        <v>231</v>
      </c>
      <c r="U3" s="26" t="s">
        <v>189</v>
      </c>
      <c r="V3" s="34" t="s">
        <v>417</v>
      </c>
      <c r="W3" s="35" t="s">
        <v>418</v>
      </c>
      <c r="X3" s="35" t="s">
        <v>419</v>
      </c>
      <c r="Y3" s="35" t="s">
        <v>420</v>
      </c>
      <c r="Z3" s="35" t="s">
        <v>421</v>
      </c>
      <c r="AA3" s="36" t="s">
        <v>422</v>
      </c>
      <c r="AB3" s="36" t="s">
        <v>423</v>
      </c>
      <c r="AC3" s="36" t="s">
        <v>424</v>
      </c>
      <c r="AD3" s="36" t="s">
        <v>425</v>
      </c>
      <c r="AE3" s="36" t="s">
        <v>465</v>
      </c>
      <c r="AF3" s="35" t="s">
        <v>426</v>
      </c>
      <c r="AG3" s="35" t="s">
        <v>427</v>
      </c>
      <c r="AH3" s="35" t="s">
        <v>467</v>
      </c>
      <c r="AI3" s="35" t="s">
        <v>428</v>
      </c>
      <c r="AJ3" s="37" t="s">
        <v>429</v>
      </c>
    </row>
    <row r="4" spans="1:38" x14ac:dyDescent="0.25">
      <c r="A4" s="29" t="s">
        <v>396</v>
      </c>
      <c r="B4" s="29" t="s">
        <v>397</v>
      </c>
      <c r="C4" s="30">
        <v>60914</v>
      </c>
      <c r="D4" s="29" t="s">
        <v>65</v>
      </c>
      <c r="E4" s="29" t="s">
        <v>75</v>
      </c>
      <c r="F4" s="29" t="s">
        <v>77</v>
      </c>
      <c r="G4" s="31">
        <v>42695</v>
      </c>
      <c r="H4" s="31">
        <v>42891</v>
      </c>
      <c r="I4" s="31">
        <v>44560</v>
      </c>
      <c r="J4" s="40">
        <v>48</v>
      </c>
      <c r="K4" s="32">
        <v>9383</v>
      </c>
      <c r="L4" s="27" t="s">
        <v>62</v>
      </c>
      <c r="M4" s="28">
        <v>401.19</v>
      </c>
      <c r="N4" s="28">
        <f>M4</f>
        <v>401.19</v>
      </c>
      <c r="O4" s="28"/>
      <c r="P4" s="28"/>
      <c r="Q4" s="28"/>
      <c r="R4" s="28"/>
      <c r="S4" s="28"/>
      <c r="T4" s="28"/>
      <c r="U4" s="28"/>
      <c r="V4" s="27">
        <v>0</v>
      </c>
      <c r="W4" s="27">
        <f>COUNT(N4:U4)</f>
        <v>1</v>
      </c>
      <c r="X4" s="27">
        <v>0</v>
      </c>
      <c r="Y4" s="27"/>
      <c r="Z4" s="28">
        <f>IF(AND(L4=$O$3,W4=1),O4,MIN(N4,P4,Q4,R4,S4,T4,U4))</f>
        <v>401.19</v>
      </c>
      <c r="AA4" s="28">
        <f>$M$4</f>
        <v>401.19</v>
      </c>
      <c r="AB4" s="52">
        <f>Z4/AA4</f>
        <v>1</v>
      </c>
      <c r="AC4" s="52">
        <f>M4/AA4</f>
        <v>1</v>
      </c>
      <c r="AD4" s="53">
        <f>M4</f>
        <v>401.19</v>
      </c>
      <c r="AE4" s="52">
        <f>AD4/AA4</f>
        <v>1</v>
      </c>
      <c r="AF4" s="54">
        <f>K4/12*J4</f>
        <v>37532</v>
      </c>
      <c r="AG4" s="54">
        <f>K4*M4</f>
        <v>3764365.77</v>
      </c>
      <c r="AH4" s="55">
        <v>207391.33333333334</v>
      </c>
      <c r="AI4" s="52">
        <f>IF(J4&lt;12,J4/12*K4/AH4,K4/AH4)</f>
        <v>4.5242970615937017E-2</v>
      </c>
      <c r="AJ4" s="29" t="s">
        <v>430</v>
      </c>
      <c r="AL4" s="56"/>
    </row>
    <row r="5" spans="1:38" x14ac:dyDescent="0.25">
      <c r="A5" s="29" t="s">
        <v>396</v>
      </c>
      <c r="B5" s="29" t="s">
        <v>397</v>
      </c>
      <c r="C5" s="30">
        <v>62643</v>
      </c>
      <c r="D5" s="29" t="s">
        <v>65</v>
      </c>
      <c r="E5" s="29" t="s">
        <v>52</v>
      </c>
      <c r="F5" s="29" t="s">
        <v>54</v>
      </c>
      <c r="G5" s="31">
        <v>42800</v>
      </c>
      <c r="H5" s="31">
        <v>42826</v>
      </c>
      <c r="I5" s="31">
        <v>44377</v>
      </c>
      <c r="J5" s="40">
        <v>48</v>
      </c>
      <c r="K5" s="32">
        <v>7433</v>
      </c>
      <c r="L5" s="27" t="s">
        <v>62</v>
      </c>
      <c r="M5" s="28">
        <v>401.19</v>
      </c>
      <c r="N5" s="28">
        <f>M5</f>
        <v>401.19</v>
      </c>
      <c r="O5" s="28">
        <v>130</v>
      </c>
      <c r="P5" s="28"/>
      <c r="Q5" s="28"/>
      <c r="R5" s="28"/>
      <c r="S5" s="28"/>
      <c r="T5" s="28"/>
      <c r="U5" s="28"/>
      <c r="V5" s="27">
        <f>V4+1</f>
        <v>1</v>
      </c>
      <c r="W5" s="27">
        <f t="shared" ref="W5:W30" si="0">COUNT(N5:U5)</f>
        <v>2</v>
      </c>
      <c r="X5" s="27">
        <v>1</v>
      </c>
      <c r="Y5" s="55">
        <f>(G5-$G$5)/30</f>
        <v>0</v>
      </c>
      <c r="Z5" s="28">
        <f t="shared" ref="Z5:Z30" si="1">IF(AND(L5=$O$3,W5=1),O5,MIN(N5,P5,Q5,R5,S5,T5,U5))</f>
        <v>401.19</v>
      </c>
      <c r="AA5" s="28">
        <f t="shared" ref="AA5:AA30" si="2">$M$4</f>
        <v>401.19</v>
      </c>
      <c r="AB5" s="52">
        <f t="shared" ref="AB5:AB30" si="3">Z5/AA5</f>
        <v>1</v>
      </c>
      <c r="AC5" s="52">
        <f t="shared" ref="AC5:AC30" si="4">M5/AA5</f>
        <v>1</v>
      </c>
      <c r="AD5" s="53">
        <f>M4</f>
        <v>401.19</v>
      </c>
      <c r="AE5" s="52">
        <f t="shared" ref="AE5:AE30" si="5">AD5/AA5</f>
        <v>1</v>
      </c>
      <c r="AF5" s="54">
        <f t="shared" ref="AF5:AF30" si="6">K5/12*J5</f>
        <v>29732</v>
      </c>
      <c r="AG5" s="54">
        <f t="shared" ref="AG5:AG30" si="7">K5*M5</f>
        <v>2982045.27</v>
      </c>
      <c r="AH5" s="55">
        <v>207391.33333333334</v>
      </c>
      <c r="AI5" s="52">
        <f t="shared" ref="AI5:AI30" si="8">IF(J5&lt;12,J5/12*K5/AH5,K5/AH5)</f>
        <v>3.5840456206784596E-2</v>
      </c>
      <c r="AJ5" s="27"/>
      <c r="AL5" s="56"/>
    </row>
    <row r="6" spans="1:38" x14ac:dyDescent="0.25">
      <c r="A6" s="29" t="s">
        <v>396</v>
      </c>
      <c r="B6" s="29" t="s">
        <v>397</v>
      </c>
      <c r="C6" s="30">
        <v>62910</v>
      </c>
      <c r="D6" s="29" t="s">
        <v>65</v>
      </c>
      <c r="E6" s="29" t="s">
        <v>87</v>
      </c>
      <c r="F6" s="29" t="s">
        <v>89</v>
      </c>
      <c r="G6" s="31">
        <v>42845</v>
      </c>
      <c r="H6" s="31">
        <v>42891</v>
      </c>
      <c r="I6" s="31">
        <v>44352</v>
      </c>
      <c r="J6" s="40">
        <v>48</v>
      </c>
      <c r="K6" s="32">
        <v>7750</v>
      </c>
      <c r="L6" s="27" t="s">
        <v>63</v>
      </c>
      <c r="M6" s="28">
        <v>72.11</v>
      </c>
      <c r="N6" s="28">
        <v>397.18</v>
      </c>
      <c r="O6" s="28">
        <f>M6</f>
        <v>72.11</v>
      </c>
      <c r="P6" s="28"/>
      <c r="Q6" s="28"/>
      <c r="R6" s="28"/>
      <c r="S6" s="28"/>
      <c r="T6" s="28"/>
      <c r="U6" s="28"/>
      <c r="V6" s="27">
        <f t="shared" ref="V6:V30" si="9">V5+1</f>
        <v>2</v>
      </c>
      <c r="W6" s="27">
        <f t="shared" si="0"/>
        <v>2</v>
      </c>
      <c r="X6" s="27">
        <v>1</v>
      </c>
      <c r="Y6" s="55">
        <f t="shared" ref="Y6:Y30" si="10">(G6-$G$5)/30</f>
        <v>1.5</v>
      </c>
      <c r="Z6" s="28">
        <f t="shared" si="1"/>
        <v>397.18</v>
      </c>
      <c r="AA6" s="28">
        <f t="shared" si="2"/>
        <v>401.19</v>
      </c>
      <c r="AB6" s="52">
        <f t="shared" si="3"/>
        <v>0.99000473591066585</v>
      </c>
      <c r="AC6" s="52">
        <f t="shared" si="4"/>
        <v>0.17974027268875095</v>
      </c>
      <c r="AD6" s="53">
        <f t="shared" ref="AD6:AD30" si="11">M5</f>
        <v>401.19</v>
      </c>
      <c r="AE6" s="52">
        <f t="shared" si="5"/>
        <v>1</v>
      </c>
      <c r="AF6" s="54">
        <f t="shared" si="6"/>
        <v>31000</v>
      </c>
      <c r="AG6" s="54">
        <f t="shared" si="7"/>
        <v>558852.5</v>
      </c>
      <c r="AH6" s="55">
        <v>207391.33333333334</v>
      </c>
      <c r="AI6" s="52">
        <f t="shared" si="8"/>
        <v>3.7368967523554501E-2</v>
      </c>
      <c r="AJ6" s="27"/>
      <c r="AL6" s="56"/>
    </row>
    <row r="7" spans="1:38" x14ac:dyDescent="0.25">
      <c r="A7" s="29" t="s">
        <v>396</v>
      </c>
      <c r="B7" s="29" t="s">
        <v>397</v>
      </c>
      <c r="C7" s="30">
        <v>64692</v>
      </c>
      <c r="D7" s="29" t="s">
        <v>65</v>
      </c>
      <c r="E7" s="29" t="s">
        <v>121</v>
      </c>
      <c r="F7" s="29" t="s">
        <v>123</v>
      </c>
      <c r="G7" s="31">
        <v>42914</v>
      </c>
      <c r="H7" s="31">
        <v>43124</v>
      </c>
      <c r="I7" s="31">
        <v>44401</v>
      </c>
      <c r="J7" s="40">
        <v>36</v>
      </c>
      <c r="K7" s="32">
        <v>2287</v>
      </c>
      <c r="L7" s="27" t="s">
        <v>63</v>
      </c>
      <c r="M7" s="28">
        <v>70</v>
      </c>
      <c r="N7" s="28">
        <v>244</v>
      </c>
      <c r="O7" s="28">
        <f>M7</f>
        <v>70</v>
      </c>
      <c r="P7" s="28"/>
      <c r="Q7" s="28"/>
      <c r="R7" s="28"/>
      <c r="S7" s="28"/>
      <c r="T7" s="28"/>
      <c r="U7" s="28"/>
      <c r="V7" s="27">
        <f t="shared" si="9"/>
        <v>3</v>
      </c>
      <c r="W7" s="27">
        <f t="shared" si="0"/>
        <v>2</v>
      </c>
      <c r="X7" s="27">
        <v>1</v>
      </c>
      <c r="Y7" s="55">
        <f t="shared" si="10"/>
        <v>3.8</v>
      </c>
      <c r="Z7" s="28">
        <f t="shared" si="1"/>
        <v>244</v>
      </c>
      <c r="AA7" s="28">
        <f t="shared" si="2"/>
        <v>401.19</v>
      </c>
      <c r="AB7" s="52">
        <f t="shared" si="3"/>
        <v>0.60819063286721997</v>
      </c>
      <c r="AC7" s="52">
        <f t="shared" si="4"/>
        <v>0.17448091926518608</v>
      </c>
      <c r="AD7" s="53">
        <f t="shared" si="11"/>
        <v>72.11</v>
      </c>
      <c r="AE7" s="52">
        <f t="shared" si="5"/>
        <v>0.17974027268875095</v>
      </c>
      <c r="AF7" s="54">
        <f t="shared" si="6"/>
        <v>6861</v>
      </c>
      <c r="AG7" s="54">
        <f t="shared" si="7"/>
        <v>160090</v>
      </c>
      <c r="AH7" s="55">
        <v>207391.33333333334</v>
      </c>
      <c r="AI7" s="52">
        <f t="shared" si="8"/>
        <v>1.1027461771144406E-2</v>
      </c>
      <c r="AJ7" s="27"/>
      <c r="AL7" s="56"/>
    </row>
    <row r="8" spans="1:38" x14ac:dyDescent="0.25">
      <c r="A8" s="29" t="s">
        <v>396</v>
      </c>
      <c r="B8" s="29" t="s">
        <v>397</v>
      </c>
      <c r="C8" s="30">
        <v>65853</v>
      </c>
      <c r="D8" s="29" t="s">
        <v>65</v>
      </c>
      <c r="E8" s="29" t="s">
        <v>52</v>
      </c>
      <c r="F8" s="29" t="s">
        <v>54</v>
      </c>
      <c r="G8" s="31">
        <v>42947</v>
      </c>
      <c r="H8" s="31">
        <v>42993</v>
      </c>
      <c r="I8" s="31">
        <v>44377</v>
      </c>
      <c r="J8" s="40">
        <v>48</v>
      </c>
      <c r="K8" s="32">
        <v>6587</v>
      </c>
      <c r="L8" s="27" t="s">
        <v>101</v>
      </c>
      <c r="M8" s="28">
        <v>50</v>
      </c>
      <c r="N8" s="28">
        <v>185</v>
      </c>
      <c r="O8" s="28">
        <v>57.731999999999999</v>
      </c>
      <c r="P8" s="28">
        <f>M8</f>
        <v>50</v>
      </c>
      <c r="Q8" s="28"/>
      <c r="R8" s="28"/>
      <c r="S8" s="28"/>
      <c r="T8" s="28"/>
      <c r="U8" s="28"/>
      <c r="V8" s="27">
        <f t="shared" si="9"/>
        <v>4</v>
      </c>
      <c r="W8" s="27">
        <f t="shared" si="0"/>
        <v>3</v>
      </c>
      <c r="X8" s="27">
        <v>2</v>
      </c>
      <c r="Y8" s="55">
        <f t="shared" si="10"/>
        <v>4.9000000000000004</v>
      </c>
      <c r="Z8" s="28">
        <f t="shared" si="1"/>
        <v>50</v>
      </c>
      <c r="AA8" s="28">
        <f t="shared" si="2"/>
        <v>401.19</v>
      </c>
      <c r="AB8" s="52">
        <f t="shared" si="3"/>
        <v>0.12462922804656149</v>
      </c>
      <c r="AC8" s="52">
        <f t="shared" si="4"/>
        <v>0.12462922804656149</v>
      </c>
      <c r="AD8" s="53">
        <f t="shared" si="11"/>
        <v>70</v>
      </c>
      <c r="AE8" s="52">
        <f t="shared" si="5"/>
        <v>0.17448091926518608</v>
      </c>
      <c r="AF8" s="54">
        <f t="shared" si="6"/>
        <v>26348</v>
      </c>
      <c r="AG8" s="54">
        <f t="shared" si="7"/>
        <v>329350</v>
      </c>
      <c r="AH8" s="55">
        <v>207391.33333333334</v>
      </c>
      <c r="AI8" s="52">
        <f t="shared" si="8"/>
        <v>3.1761211493890773E-2</v>
      </c>
      <c r="AJ8" s="27"/>
      <c r="AL8" s="56"/>
    </row>
    <row r="9" spans="1:38" x14ac:dyDescent="0.25">
      <c r="A9" s="29" t="s">
        <v>396</v>
      </c>
      <c r="B9" s="29" t="s">
        <v>397</v>
      </c>
      <c r="C9" s="30">
        <v>66227</v>
      </c>
      <c r="D9" s="29" t="s">
        <v>136</v>
      </c>
      <c r="E9" s="29" t="s">
        <v>129</v>
      </c>
      <c r="F9" s="29" t="s">
        <v>131</v>
      </c>
      <c r="G9" s="31">
        <v>43024</v>
      </c>
      <c r="H9" s="31">
        <v>43168</v>
      </c>
      <c r="I9" s="31">
        <v>44812</v>
      </c>
      <c r="J9" s="40">
        <v>48</v>
      </c>
      <c r="K9" s="32">
        <v>4695</v>
      </c>
      <c r="L9" s="27" t="s">
        <v>115</v>
      </c>
      <c r="M9" s="28">
        <v>42</v>
      </c>
      <c r="N9" s="28">
        <v>185</v>
      </c>
      <c r="O9" s="28">
        <v>46.5</v>
      </c>
      <c r="P9" s="28">
        <v>244.72667999999999</v>
      </c>
      <c r="Q9" s="28">
        <v>41.8</v>
      </c>
      <c r="R9" s="28">
        <v>46</v>
      </c>
      <c r="S9" s="28">
        <f>M9</f>
        <v>42</v>
      </c>
      <c r="T9" s="28"/>
      <c r="U9" s="28"/>
      <c r="V9" s="27">
        <f t="shared" si="9"/>
        <v>5</v>
      </c>
      <c r="W9" s="27">
        <f t="shared" si="0"/>
        <v>6</v>
      </c>
      <c r="X9" s="27">
        <v>5</v>
      </c>
      <c r="Y9" s="55">
        <f t="shared" si="10"/>
        <v>7.4666666666666668</v>
      </c>
      <c r="Z9" s="28">
        <f t="shared" si="1"/>
        <v>41.8</v>
      </c>
      <c r="AA9" s="28">
        <f t="shared" si="2"/>
        <v>401.19</v>
      </c>
      <c r="AB9" s="52">
        <f t="shared" si="3"/>
        <v>0.10419003464692539</v>
      </c>
      <c r="AC9" s="52">
        <f t="shared" si="4"/>
        <v>0.10468855155911164</v>
      </c>
      <c r="AD9" s="53">
        <f t="shared" si="11"/>
        <v>50</v>
      </c>
      <c r="AE9" s="52">
        <f t="shared" si="5"/>
        <v>0.12462922804656149</v>
      </c>
      <c r="AF9" s="54">
        <f t="shared" si="6"/>
        <v>18780</v>
      </c>
      <c r="AG9" s="54">
        <f t="shared" si="7"/>
        <v>197190</v>
      </c>
      <c r="AH9" s="55">
        <v>207391.33333333334</v>
      </c>
      <c r="AI9" s="52">
        <f t="shared" si="8"/>
        <v>2.2638361615882372E-2</v>
      </c>
      <c r="AJ9" s="27"/>
      <c r="AL9" s="56"/>
    </row>
    <row r="10" spans="1:38" x14ac:dyDescent="0.25">
      <c r="A10" s="29" t="s">
        <v>396</v>
      </c>
      <c r="B10" s="29" t="s">
        <v>397</v>
      </c>
      <c r="C10" s="30">
        <v>66838</v>
      </c>
      <c r="D10" s="29" t="s">
        <v>65</v>
      </c>
      <c r="E10" s="29" t="s">
        <v>107</v>
      </c>
      <c r="F10" s="29" t="s">
        <v>109</v>
      </c>
      <c r="G10" s="31">
        <v>43033</v>
      </c>
      <c r="H10" s="31">
        <v>43060</v>
      </c>
      <c r="I10" s="31">
        <v>44336</v>
      </c>
      <c r="J10" s="40">
        <v>36</v>
      </c>
      <c r="K10" s="32">
        <v>2100</v>
      </c>
      <c r="L10" s="27" t="s">
        <v>114</v>
      </c>
      <c r="M10" s="28">
        <v>41.8</v>
      </c>
      <c r="N10" s="28">
        <v>185</v>
      </c>
      <c r="O10" s="28">
        <v>55</v>
      </c>
      <c r="P10" s="28">
        <v>62.63</v>
      </c>
      <c r="Q10" s="28">
        <f>M10</f>
        <v>41.8</v>
      </c>
      <c r="R10" s="28"/>
      <c r="S10" s="28">
        <v>42</v>
      </c>
      <c r="T10" s="28"/>
      <c r="U10" s="28"/>
      <c r="V10" s="27">
        <f t="shared" si="9"/>
        <v>6</v>
      </c>
      <c r="W10" s="27">
        <f t="shared" si="0"/>
        <v>5</v>
      </c>
      <c r="X10" s="27">
        <v>5</v>
      </c>
      <c r="Y10" s="55">
        <f t="shared" si="10"/>
        <v>7.7666666666666666</v>
      </c>
      <c r="Z10" s="28">
        <f t="shared" si="1"/>
        <v>41.8</v>
      </c>
      <c r="AA10" s="28">
        <f t="shared" si="2"/>
        <v>401.19</v>
      </c>
      <c r="AB10" s="52">
        <f t="shared" si="3"/>
        <v>0.10419003464692539</v>
      </c>
      <c r="AC10" s="52">
        <f t="shared" si="4"/>
        <v>0.10419003464692539</v>
      </c>
      <c r="AD10" s="53">
        <f t="shared" si="11"/>
        <v>42</v>
      </c>
      <c r="AE10" s="52">
        <f t="shared" si="5"/>
        <v>0.10468855155911164</v>
      </c>
      <c r="AF10" s="54">
        <f t="shared" si="6"/>
        <v>6300</v>
      </c>
      <c r="AG10" s="54">
        <f t="shared" si="7"/>
        <v>87780</v>
      </c>
      <c r="AH10" s="55">
        <v>207391.33333333334</v>
      </c>
      <c r="AI10" s="52">
        <f t="shared" si="8"/>
        <v>1.0125784748317995E-2</v>
      </c>
      <c r="AJ10" s="27"/>
      <c r="AL10" s="56"/>
    </row>
    <row r="11" spans="1:38" x14ac:dyDescent="0.25">
      <c r="A11" s="29" t="s">
        <v>396</v>
      </c>
      <c r="B11" s="29" t="s">
        <v>397</v>
      </c>
      <c r="C11" s="30">
        <v>67051</v>
      </c>
      <c r="D11" s="29" t="s">
        <v>65</v>
      </c>
      <c r="E11" s="29" t="s">
        <v>155</v>
      </c>
      <c r="F11" s="29" t="s">
        <v>157</v>
      </c>
      <c r="G11" s="31">
        <v>43054</v>
      </c>
      <c r="H11" s="31">
        <v>43221</v>
      </c>
      <c r="I11" s="31">
        <v>44317</v>
      </c>
      <c r="J11" s="40">
        <v>36</v>
      </c>
      <c r="K11" s="32">
        <v>6831</v>
      </c>
      <c r="L11" s="27" t="s">
        <v>101</v>
      </c>
      <c r="M11" s="28">
        <v>33.450000000000003</v>
      </c>
      <c r="N11" s="28">
        <v>185</v>
      </c>
      <c r="O11" s="28">
        <v>36.200000000000003</v>
      </c>
      <c r="P11" s="28">
        <f>M11</f>
        <v>33.450000000000003</v>
      </c>
      <c r="Q11" s="28">
        <v>35.9</v>
      </c>
      <c r="R11" s="28"/>
      <c r="S11" s="28">
        <v>39.72</v>
      </c>
      <c r="T11" s="28"/>
      <c r="U11" s="28"/>
      <c r="V11" s="27">
        <f t="shared" si="9"/>
        <v>7</v>
      </c>
      <c r="W11" s="27">
        <f t="shared" si="0"/>
        <v>5</v>
      </c>
      <c r="X11" s="27">
        <v>5</v>
      </c>
      <c r="Y11" s="55">
        <f t="shared" si="10"/>
        <v>8.4666666666666668</v>
      </c>
      <c r="Z11" s="28">
        <f t="shared" si="1"/>
        <v>33.450000000000003</v>
      </c>
      <c r="AA11" s="28">
        <f t="shared" si="2"/>
        <v>401.19</v>
      </c>
      <c r="AB11" s="52">
        <f t="shared" si="3"/>
        <v>8.3376953563149642E-2</v>
      </c>
      <c r="AC11" s="52">
        <f t="shared" si="4"/>
        <v>8.3376953563149642E-2</v>
      </c>
      <c r="AD11" s="53">
        <f t="shared" si="11"/>
        <v>41.8</v>
      </c>
      <c r="AE11" s="52">
        <f t="shared" si="5"/>
        <v>0.10419003464692539</v>
      </c>
      <c r="AF11" s="54">
        <f t="shared" si="6"/>
        <v>20493</v>
      </c>
      <c r="AG11" s="54">
        <f t="shared" si="7"/>
        <v>228496.95</v>
      </c>
      <c r="AH11" s="55">
        <v>207391.33333333334</v>
      </c>
      <c r="AI11" s="52">
        <f t="shared" si="8"/>
        <v>3.2937731245600101E-2</v>
      </c>
      <c r="AJ11" s="27"/>
      <c r="AL11" s="56"/>
    </row>
    <row r="12" spans="1:38" x14ac:dyDescent="0.25">
      <c r="A12" s="29" t="s">
        <v>396</v>
      </c>
      <c r="B12" s="29" t="s">
        <v>397</v>
      </c>
      <c r="C12" s="30">
        <v>67404</v>
      </c>
      <c r="D12" s="29" t="s">
        <v>65</v>
      </c>
      <c r="E12" s="29" t="s">
        <v>143</v>
      </c>
      <c r="F12" s="29" t="s">
        <v>145</v>
      </c>
      <c r="G12" s="31">
        <v>43082</v>
      </c>
      <c r="H12" s="31">
        <v>43200</v>
      </c>
      <c r="I12" s="31">
        <v>44661</v>
      </c>
      <c r="J12" s="40">
        <v>48</v>
      </c>
      <c r="K12" s="32">
        <v>6310</v>
      </c>
      <c r="L12" s="27" t="s">
        <v>101</v>
      </c>
      <c r="M12" s="28">
        <v>95</v>
      </c>
      <c r="N12" s="28">
        <v>183</v>
      </c>
      <c r="O12" s="28"/>
      <c r="P12" s="28">
        <f>M12</f>
        <v>95</v>
      </c>
      <c r="Q12" s="28"/>
      <c r="R12" s="28">
        <v>244.72667999999999</v>
      </c>
      <c r="S12" s="28"/>
      <c r="T12" s="28"/>
      <c r="U12" s="28"/>
      <c r="V12" s="27">
        <f t="shared" si="9"/>
        <v>8</v>
      </c>
      <c r="W12" s="27">
        <f t="shared" si="0"/>
        <v>3</v>
      </c>
      <c r="X12" s="27">
        <v>5</v>
      </c>
      <c r="Y12" s="55">
        <f t="shared" si="10"/>
        <v>9.4</v>
      </c>
      <c r="Z12" s="28">
        <f t="shared" si="1"/>
        <v>95</v>
      </c>
      <c r="AA12" s="28">
        <f t="shared" si="2"/>
        <v>401.19</v>
      </c>
      <c r="AB12" s="52">
        <f t="shared" si="3"/>
        <v>0.23679553328846681</v>
      </c>
      <c r="AC12" s="52">
        <f t="shared" si="4"/>
        <v>0.23679553328846681</v>
      </c>
      <c r="AD12" s="53">
        <f t="shared" si="11"/>
        <v>33.450000000000003</v>
      </c>
      <c r="AE12" s="52">
        <f t="shared" si="5"/>
        <v>8.3376953563149642E-2</v>
      </c>
      <c r="AF12" s="54">
        <f t="shared" si="6"/>
        <v>25240</v>
      </c>
      <c r="AG12" s="54">
        <f t="shared" si="7"/>
        <v>599450</v>
      </c>
      <c r="AH12" s="55">
        <v>207391.33333333334</v>
      </c>
      <c r="AI12" s="52">
        <f t="shared" si="8"/>
        <v>3.042557226756502E-2</v>
      </c>
      <c r="AJ12" s="27"/>
      <c r="AL12" s="56"/>
    </row>
    <row r="13" spans="1:38" x14ac:dyDescent="0.25">
      <c r="A13" s="29" t="s">
        <v>396</v>
      </c>
      <c r="B13" s="29" t="s">
        <v>397</v>
      </c>
      <c r="C13" s="30">
        <v>68091</v>
      </c>
      <c r="D13" s="29" t="s">
        <v>65</v>
      </c>
      <c r="E13" s="29" t="s">
        <v>75</v>
      </c>
      <c r="F13" s="29" t="s">
        <v>77</v>
      </c>
      <c r="G13" s="31">
        <v>43125</v>
      </c>
      <c r="H13" s="31">
        <v>43220</v>
      </c>
      <c r="I13" s="31">
        <v>44681</v>
      </c>
      <c r="J13" s="40">
        <v>42</v>
      </c>
      <c r="K13" s="32">
        <v>23909</v>
      </c>
      <c r="L13" s="27" t="s">
        <v>63</v>
      </c>
      <c r="M13" s="28">
        <v>30</v>
      </c>
      <c r="N13" s="28">
        <v>183.5</v>
      </c>
      <c r="O13" s="28">
        <f>M13</f>
        <v>30</v>
      </c>
      <c r="P13" s="28"/>
      <c r="Q13" s="28"/>
      <c r="R13" s="28"/>
      <c r="S13" s="28"/>
      <c r="T13" s="28"/>
      <c r="U13" s="28"/>
      <c r="V13" s="27">
        <f t="shared" si="9"/>
        <v>9</v>
      </c>
      <c r="W13" s="27">
        <f t="shared" si="0"/>
        <v>2</v>
      </c>
      <c r="X13" s="27">
        <v>5</v>
      </c>
      <c r="Y13" s="55">
        <f t="shared" si="10"/>
        <v>10.833333333333334</v>
      </c>
      <c r="Z13" s="28">
        <f t="shared" si="1"/>
        <v>183.5</v>
      </c>
      <c r="AA13" s="28">
        <f t="shared" si="2"/>
        <v>401.19</v>
      </c>
      <c r="AB13" s="52">
        <f t="shared" si="3"/>
        <v>0.45738926693088061</v>
      </c>
      <c r="AC13" s="52">
        <f t="shared" si="4"/>
        <v>7.4777536827936891E-2</v>
      </c>
      <c r="AD13" s="53">
        <f t="shared" si="11"/>
        <v>95</v>
      </c>
      <c r="AE13" s="52">
        <f t="shared" si="5"/>
        <v>0.23679553328846681</v>
      </c>
      <c r="AF13" s="54">
        <f t="shared" si="6"/>
        <v>83681.5</v>
      </c>
      <c r="AG13" s="54">
        <f t="shared" si="7"/>
        <v>717270</v>
      </c>
      <c r="AH13" s="55">
        <v>207391.33333333334</v>
      </c>
      <c r="AI13" s="52">
        <f t="shared" si="8"/>
        <v>0.11528447026073091</v>
      </c>
      <c r="AJ13" s="27"/>
      <c r="AL13" s="56"/>
    </row>
    <row r="14" spans="1:38" x14ac:dyDescent="0.25">
      <c r="A14" s="29" t="s">
        <v>396</v>
      </c>
      <c r="B14" s="29" t="s">
        <v>397</v>
      </c>
      <c r="C14" s="30">
        <v>70926</v>
      </c>
      <c r="D14" s="29" t="s">
        <v>65</v>
      </c>
      <c r="E14" s="29" t="s">
        <v>164</v>
      </c>
      <c r="F14" s="29" t="s">
        <v>166</v>
      </c>
      <c r="G14" s="31">
        <v>43276</v>
      </c>
      <c r="H14" s="31">
        <v>43321</v>
      </c>
      <c r="I14" s="31">
        <v>44417</v>
      </c>
      <c r="J14" s="40">
        <v>36</v>
      </c>
      <c r="K14" s="32">
        <v>3638</v>
      </c>
      <c r="L14" s="27" t="s">
        <v>141</v>
      </c>
      <c r="M14" s="28">
        <v>35</v>
      </c>
      <c r="N14" s="28">
        <v>219</v>
      </c>
      <c r="O14" s="28"/>
      <c r="P14" s="28">
        <v>155</v>
      </c>
      <c r="Q14" s="28"/>
      <c r="R14" s="28">
        <f>M14</f>
        <v>35</v>
      </c>
      <c r="S14" s="28"/>
      <c r="T14" s="28"/>
      <c r="U14" s="28"/>
      <c r="V14" s="27">
        <f t="shared" si="9"/>
        <v>10</v>
      </c>
      <c r="W14" s="27">
        <f t="shared" si="0"/>
        <v>3</v>
      </c>
      <c r="X14" s="27">
        <v>5</v>
      </c>
      <c r="Y14" s="55">
        <f t="shared" si="10"/>
        <v>15.866666666666667</v>
      </c>
      <c r="Z14" s="28">
        <f t="shared" si="1"/>
        <v>35</v>
      </c>
      <c r="AA14" s="28">
        <f t="shared" si="2"/>
        <v>401.19</v>
      </c>
      <c r="AB14" s="52">
        <f t="shared" si="3"/>
        <v>8.724045963259304E-2</v>
      </c>
      <c r="AC14" s="52">
        <f t="shared" si="4"/>
        <v>8.724045963259304E-2</v>
      </c>
      <c r="AD14" s="53">
        <f t="shared" si="11"/>
        <v>30</v>
      </c>
      <c r="AE14" s="52">
        <f t="shared" si="5"/>
        <v>7.4777536827936891E-2</v>
      </c>
      <c r="AF14" s="54">
        <f t="shared" si="6"/>
        <v>10914</v>
      </c>
      <c r="AG14" s="54">
        <f t="shared" si="7"/>
        <v>127330</v>
      </c>
      <c r="AH14" s="55">
        <v>207391.33333333334</v>
      </c>
      <c r="AI14" s="52">
        <f t="shared" si="8"/>
        <v>1.754171662589565E-2</v>
      </c>
      <c r="AJ14" s="27"/>
      <c r="AL14" s="56"/>
    </row>
    <row r="15" spans="1:38" x14ac:dyDescent="0.25">
      <c r="A15" s="29" t="s">
        <v>396</v>
      </c>
      <c r="B15" s="29" t="s">
        <v>397</v>
      </c>
      <c r="C15" s="30">
        <v>73867</v>
      </c>
      <c r="D15" s="29" t="s">
        <v>65</v>
      </c>
      <c r="E15" s="29" t="s">
        <v>223</v>
      </c>
      <c r="F15" s="29" t="s">
        <v>225</v>
      </c>
      <c r="G15" s="31">
        <v>43455</v>
      </c>
      <c r="H15" s="31">
        <v>43804</v>
      </c>
      <c r="I15" s="31">
        <v>44534</v>
      </c>
      <c r="J15" s="40">
        <v>24</v>
      </c>
      <c r="K15" s="32">
        <v>2385</v>
      </c>
      <c r="L15" s="27" t="s">
        <v>141</v>
      </c>
      <c r="M15" s="28">
        <v>35</v>
      </c>
      <c r="N15" s="28"/>
      <c r="O15" s="28">
        <v>120</v>
      </c>
      <c r="P15" s="28"/>
      <c r="Q15" s="28"/>
      <c r="R15" s="28">
        <f>M15</f>
        <v>35</v>
      </c>
      <c r="S15" s="28"/>
      <c r="T15" s="28">
        <v>244.73</v>
      </c>
      <c r="U15" s="28"/>
      <c r="V15" s="27">
        <f t="shared" si="9"/>
        <v>11</v>
      </c>
      <c r="W15" s="27">
        <f t="shared" si="0"/>
        <v>3</v>
      </c>
      <c r="X15" s="27">
        <v>6</v>
      </c>
      <c r="Y15" s="55">
        <f t="shared" si="10"/>
        <v>21.833333333333332</v>
      </c>
      <c r="Z15" s="28">
        <f t="shared" si="1"/>
        <v>35</v>
      </c>
      <c r="AA15" s="28">
        <f t="shared" si="2"/>
        <v>401.19</v>
      </c>
      <c r="AB15" s="52">
        <f t="shared" si="3"/>
        <v>8.724045963259304E-2</v>
      </c>
      <c r="AC15" s="52">
        <f t="shared" si="4"/>
        <v>8.724045963259304E-2</v>
      </c>
      <c r="AD15" s="53">
        <f t="shared" si="11"/>
        <v>35</v>
      </c>
      <c r="AE15" s="52">
        <f t="shared" si="5"/>
        <v>8.724045963259304E-2</v>
      </c>
      <c r="AF15" s="54">
        <f t="shared" si="6"/>
        <v>4770</v>
      </c>
      <c r="AG15" s="54">
        <f t="shared" si="7"/>
        <v>83475</v>
      </c>
      <c r="AH15" s="55">
        <v>207391.33333333334</v>
      </c>
      <c r="AI15" s="52">
        <f t="shared" si="8"/>
        <v>1.149999839273258E-2</v>
      </c>
      <c r="AJ15" s="27"/>
      <c r="AL15" s="56"/>
    </row>
    <row r="16" spans="1:38" x14ac:dyDescent="0.25">
      <c r="A16" s="29" t="s">
        <v>396</v>
      </c>
      <c r="B16" s="29" t="s">
        <v>397</v>
      </c>
      <c r="C16" s="30">
        <v>74397</v>
      </c>
      <c r="D16" s="29" t="s">
        <v>65</v>
      </c>
      <c r="E16" s="29" t="s">
        <v>182</v>
      </c>
      <c r="F16" s="29" t="s">
        <v>184</v>
      </c>
      <c r="G16" s="31">
        <v>43537</v>
      </c>
      <c r="H16" s="31">
        <v>43648</v>
      </c>
      <c r="I16" s="31">
        <v>44927</v>
      </c>
      <c r="J16" s="40">
        <v>36</v>
      </c>
      <c r="K16" s="32">
        <v>19487</v>
      </c>
      <c r="L16" s="27" t="s">
        <v>189</v>
      </c>
      <c r="M16" s="28">
        <v>30</v>
      </c>
      <c r="N16" s="28"/>
      <c r="O16" s="28"/>
      <c r="P16" s="28"/>
      <c r="Q16" s="28"/>
      <c r="R16" s="28">
        <v>34.979999999999997</v>
      </c>
      <c r="S16" s="28"/>
      <c r="T16" s="28"/>
      <c r="U16" s="28">
        <f>M16</f>
        <v>30</v>
      </c>
      <c r="V16" s="27">
        <f t="shared" si="9"/>
        <v>12</v>
      </c>
      <c r="W16" s="27">
        <f t="shared" si="0"/>
        <v>2</v>
      </c>
      <c r="X16" s="27">
        <v>7</v>
      </c>
      <c r="Y16" s="55">
        <f t="shared" si="10"/>
        <v>24.566666666666666</v>
      </c>
      <c r="Z16" s="28">
        <f t="shared" si="1"/>
        <v>30</v>
      </c>
      <c r="AA16" s="28">
        <f t="shared" si="2"/>
        <v>401.19</v>
      </c>
      <c r="AB16" s="52">
        <f t="shared" si="3"/>
        <v>7.4777536827936891E-2</v>
      </c>
      <c r="AC16" s="52">
        <f t="shared" si="4"/>
        <v>7.4777536827936891E-2</v>
      </c>
      <c r="AD16" s="53">
        <f t="shared" si="11"/>
        <v>35</v>
      </c>
      <c r="AE16" s="52">
        <f t="shared" si="5"/>
        <v>8.724045963259304E-2</v>
      </c>
      <c r="AF16" s="54">
        <f t="shared" si="6"/>
        <v>58461</v>
      </c>
      <c r="AG16" s="54">
        <f t="shared" si="7"/>
        <v>584610</v>
      </c>
      <c r="AH16" s="55">
        <v>207391.33333333334</v>
      </c>
      <c r="AI16" s="52">
        <f t="shared" si="8"/>
        <v>9.3962460662129876E-2</v>
      </c>
      <c r="AJ16" s="27"/>
      <c r="AL16" s="56"/>
    </row>
    <row r="17" spans="1:38" x14ac:dyDescent="0.25">
      <c r="A17" s="29" t="s">
        <v>396</v>
      </c>
      <c r="B17" s="29" t="s">
        <v>397</v>
      </c>
      <c r="C17" s="30">
        <v>76465</v>
      </c>
      <c r="D17" s="29" t="s">
        <v>65</v>
      </c>
      <c r="E17" s="29" t="s">
        <v>173</v>
      </c>
      <c r="F17" s="29" t="s">
        <v>174</v>
      </c>
      <c r="G17" s="31">
        <v>43595</v>
      </c>
      <c r="H17" s="31">
        <v>43643</v>
      </c>
      <c r="I17" s="31">
        <v>44374</v>
      </c>
      <c r="J17" s="40">
        <v>24</v>
      </c>
      <c r="K17" s="32">
        <v>9822</v>
      </c>
      <c r="L17" s="27" t="s">
        <v>141</v>
      </c>
      <c r="M17" s="28">
        <v>34.000999999999998</v>
      </c>
      <c r="N17" s="28"/>
      <c r="O17" s="28"/>
      <c r="P17" s="28"/>
      <c r="Q17" s="28"/>
      <c r="R17" s="28">
        <f>M17</f>
        <v>34.000999999999998</v>
      </c>
      <c r="S17" s="28"/>
      <c r="T17" s="28"/>
      <c r="U17" s="28"/>
      <c r="V17" s="27">
        <f t="shared" si="9"/>
        <v>13</v>
      </c>
      <c r="W17" s="27">
        <f t="shared" si="0"/>
        <v>1</v>
      </c>
      <c r="X17" s="27">
        <v>7</v>
      </c>
      <c r="Y17" s="55">
        <f t="shared" si="10"/>
        <v>26.5</v>
      </c>
      <c r="Z17" s="28">
        <f t="shared" si="1"/>
        <v>34.000999999999998</v>
      </c>
      <c r="AA17" s="28">
        <f t="shared" si="2"/>
        <v>401.19</v>
      </c>
      <c r="AB17" s="52">
        <f t="shared" si="3"/>
        <v>8.4750367656222736E-2</v>
      </c>
      <c r="AC17" s="52">
        <f t="shared" si="4"/>
        <v>8.4750367656222736E-2</v>
      </c>
      <c r="AD17" s="53">
        <f t="shared" si="11"/>
        <v>30</v>
      </c>
      <c r="AE17" s="52">
        <f t="shared" si="5"/>
        <v>7.4777536827936891E-2</v>
      </c>
      <c r="AF17" s="54">
        <f t="shared" si="6"/>
        <v>19644</v>
      </c>
      <c r="AG17" s="54">
        <f t="shared" si="7"/>
        <v>333957.82199999999</v>
      </c>
      <c r="AH17" s="55">
        <v>207391.33333333334</v>
      </c>
      <c r="AI17" s="52">
        <f t="shared" si="8"/>
        <v>4.735974180856159E-2</v>
      </c>
      <c r="AJ17" s="27"/>
      <c r="AL17" s="56"/>
    </row>
    <row r="18" spans="1:38" x14ac:dyDescent="0.25">
      <c r="A18" s="29" t="s">
        <v>396</v>
      </c>
      <c r="B18" s="29" t="s">
        <v>397</v>
      </c>
      <c r="C18" s="30">
        <v>76971</v>
      </c>
      <c r="D18" s="29" t="s">
        <v>198</v>
      </c>
      <c r="E18" s="29" t="s">
        <v>194</v>
      </c>
      <c r="F18" s="29" t="s">
        <v>77</v>
      </c>
      <c r="G18" s="31">
        <v>43614</v>
      </c>
      <c r="H18" s="31">
        <v>43649</v>
      </c>
      <c r="I18" s="31">
        <v>44366</v>
      </c>
      <c r="J18" s="40">
        <v>25</v>
      </c>
      <c r="K18" s="32">
        <v>288</v>
      </c>
      <c r="L18" s="27" t="s">
        <v>141</v>
      </c>
      <c r="M18" s="28">
        <v>47.8</v>
      </c>
      <c r="N18" s="28"/>
      <c r="O18" s="28">
        <v>49.5</v>
      </c>
      <c r="P18" s="28"/>
      <c r="Q18" s="28"/>
      <c r="R18" s="28">
        <f>M18</f>
        <v>47.8</v>
      </c>
      <c r="S18" s="28"/>
      <c r="T18" s="28"/>
      <c r="U18" s="28"/>
      <c r="V18" s="27">
        <f t="shared" si="9"/>
        <v>14</v>
      </c>
      <c r="W18" s="27">
        <f t="shared" si="0"/>
        <v>2</v>
      </c>
      <c r="X18" s="27">
        <v>7</v>
      </c>
      <c r="Y18" s="55">
        <f t="shared" si="10"/>
        <v>27.133333333333333</v>
      </c>
      <c r="Z18" s="28">
        <f t="shared" si="1"/>
        <v>47.8</v>
      </c>
      <c r="AA18" s="28">
        <f t="shared" si="2"/>
        <v>401.19</v>
      </c>
      <c r="AB18" s="52">
        <f t="shared" si="3"/>
        <v>0.11914554201251276</v>
      </c>
      <c r="AC18" s="52">
        <f t="shared" si="4"/>
        <v>0.11914554201251276</v>
      </c>
      <c r="AD18" s="53">
        <f t="shared" si="11"/>
        <v>34.000999999999998</v>
      </c>
      <c r="AE18" s="52">
        <f t="shared" si="5"/>
        <v>8.4750367656222736E-2</v>
      </c>
      <c r="AF18" s="54">
        <f t="shared" si="6"/>
        <v>600</v>
      </c>
      <c r="AG18" s="54">
        <f t="shared" si="7"/>
        <v>13766.4</v>
      </c>
      <c r="AH18" s="55">
        <v>207391.33333333334</v>
      </c>
      <c r="AI18" s="52">
        <f t="shared" si="8"/>
        <v>1.3886790511978963E-3</v>
      </c>
      <c r="AJ18" s="27"/>
      <c r="AL18" s="56"/>
    </row>
    <row r="19" spans="1:38" x14ac:dyDescent="0.25">
      <c r="A19" s="29" t="s">
        <v>396</v>
      </c>
      <c r="B19" s="29" t="s">
        <v>397</v>
      </c>
      <c r="C19" s="30">
        <v>77052</v>
      </c>
      <c r="D19" s="29" t="s">
        <v>65</v>
      </c>
      <c r="E19" s="29" t="s">
        <v>107</v>
      </c>
      <c r="F19" s="29" t="s">
        <v>109</v>
      </c>
      <c r="G19" s="31">
        <v>43627</v>
      </c>
      <c r="H19" s="31">
        <v>43787</v>
      </c>
      <c r="I19" s="31">
        <v>45247</v>
      </c>
      <c r="J19" s="40">
        <v>48</v>
      </c>
      <c r="K19" s="32">
        <v>1350</v>
      </c>
      <c r="L19" s="27" t="s">
        <v>141</v>
      </c>
      <c r="M19" s="28">
        <v>50</v>
      </c>
      <c r="N19" s="28">
        <v>190</v>
      </c>
      <c r="O19" s="28">
        <v>85</v>
      </c>
      <c r="P19" s="28"/>
      <c r="Q19" s="28"/>
      <c r="R19" s="28">
        <f>M19</f>
        <v>50</v>
      </c>
      <c r="S19" s="28"/>
      <c r="T19" s="28"/>
      <c r="U19" s="28"/>
      <c r="V19" s="27">
        <f t="shared" si="9"/>
        <v>15</v>
      </c>
      <c r="W19" s="27">
        <f t="shared" si="0"/>
        <v>3</v>
      </c>
      <c r="X19" s="27">
        <v>7</v>
      </c>
      <c r="Y19" s="55">
        <f t="shared" si="10"/>
        <v>27.566666666666666</v>
      </c>
      <c r="Z19" s="28">
        <f t="shared" si="1"/>
        <v>50</v>
      </c>
      <c r="AA19" s="28">
        <f t="shared" si="2"/>
        <v>401.19</v>
      </c>
      <c r="AB19" s="52">
        <f t="shared" si="3"/>
        <v>0.12462922804656149</v>
      </c>
      <c r="AC19" s="52">
        <f t="shared" si="4"/>
        <v>0.12462922804656149</v>
      </c>
      <c r="AD19" s="53">
        <f t="shared" si="11"/>
        <v>47.8</v>
      </c>
      <c r="AE19" s="52">
        <f t="shared" si="5"/>
        <v>0.11914554201251276</v>
      </c>
      <c r="AF19" s="54">
        <f t="shared" si="6"/>
        <v>5400</v>
      </c>
      <c r="AG19" s="54">
        <f t="shared" si="7"/>
        <v>67500</v>
      </c>
      <c r="AH19" s="55">
        <v>207391.33333333334</v>
      </c>
      <c r="AI19" s="52">
        <f t="shared" si="8"/>
        <v>6.5094330524901392E-3</v>
      </c>
      <c r="AJ19" s="27"/>
      <c r="AL19" s="56"/>
    </row>
    <row r="20" spans="1:38" x14ac:dyDescent="0.25">
      <c r="A20" s="29" t="s">
        <v>396</v>
      </c>
      <c r="B20" s="29" t="s">
        <v>397</v>
      </c>
      <c r="C20" s="30">
        <v>77465</v>
      </c>
      <c r="D20" s="29" t="s">
        <v>198</v>
      </c>
      <c r="E20" s="29" t="s">
        <v>201</v>
      </c>
      <c r="F20" s="29" t="s">
        <v>174</v>
      </c>
      <c r="G20" s="31">
        <v>43654</v>
      </c>
      <c r="H20" s="31">
        <v>43654</v>
      </c>
      <c r="I20" s="31">
        <v>45688</v>
      </c>
      <c r="J20" s="40">
        <v>60</v>
      </c>
      <c r="K20" s="32">
        <v>1400</v>
      </c>
      <c r="L20" s="27" t="s">
        <v>141</v>
      </c>
      <c r="M20" s="28">
        <v>46.4</v>
      </c>
      <c r="N20" s="28">
        <v>185</v>
      </c>
      <c r="O20" s="28"/>
      <c r="P20" s="28"/>
      <c r="Q20" s="28"/>
      <c r="R20" s="28">
        <f>M20</f>
        <v>46.4</v>
      </c>
      <c r="S20" s="28"/>
      <c r="T20" s="28"/>
      <c r="U20" s="28"/>
      <c r="V20" s="27">
        <f t="shared" si="9"/>
        <v>16</v>
      </c>
      <c r="W20" s="27">
        <f t="shared" si="0"/>
        <v>2</v>
      </c>
      <c r="X20" s="27">
        <v>7</v>
      </c>
      <c r="Y20" s="55">
        <f t="shared" si="10"/>
        <v>28.466666666666665</v>
      </c>
      <c r="Z20" s="28">
        <f t="shared" si="1"/>
        <v>46.4</v>
      </c>
      <c r="AA20" s="28">
        <f t="shared" si="2"/>
        <v>401.19</v>
      </c>
      <c r="AB20" s="52">
        <f t="shared" si="3"/>
        <v>0.11565592362720906</v>
      </c>
      <c r="AC20" s="52">
        <f t="shared" si="4"/>
        <v>0.11565592362720906</v>
      </c>
      <c r="AD20" s="53">
        <f t="shared" si="11"/>
        <v>50</v>
      </c>
      <c r="AE20" s="52">
        <f t="shared" si="5"/>
        <v>0.12462922804656149</v>
      </c>
      <c r="AF20" s="54">
        <f t="shared" si="6"/>
        <v>7000</v>
      </c>
      <c r="AG20" s="54">
        <f t="shared" si="7"/>
        <v>64960</v>
      </c>
      <c r="AH20" s="55">
        <v>207391.33333333334</v>
      </c>
      <c r="AI20" s="52">
        <f t="shared" si="8"/>
        <v>6.7505231655453296E-3</v>
      </c>
      <c r="AJ20" s="27"/>
      <c r="AL20" s="56"/>
    </row>
    <row r="21" spans="1:38" x14ac:dyDescent="0.25">
      <c r="A21" s="29" t="s">
        <v>396</v>
      </c>
      <c r="B21" s="29" t="s">
        <v>397</v>
      </c>
      <c r="C21" s="30">
        <v>78213</v>
      </c>
      <c r="D21" s="29" t="s">
        <v>65</v>
      </c>
      <c r="E21" s="29" t="s">
        <v>52</v>
      </c>
      <c r="F21" s="29" t="s">
        <v>54</v>
      </c>
      <c r="G21" s="31">
        <v>43663</v>
      </c>
      <c r="H21" s="31">
        <v>43677</v>
      </c>
      <c r="I21" s="31">
        <v>44377</v>
      </c>
      <c r="J21" s="40">
        <v>20</v>
      </c>
      <c r="K21" s="32">
        <v>13396</v>
      </c>
      <c r="L21" s="27" t="s">
        <v>141</v>
      </c>
      <c r="M21" s="28">
        <v>34.988999999999997</v>
      </c>
      <c r="N21" s="28"/>
      <c r="O21" s="28">
        <v>60</v>
      </c>
      <c r="P21" s="28"/>
      <c r="Q21" s="28"/>
      <c r="R21" s="28">
        <f>M21</f>
        <v>34.988999999999997</v>
      </c>
      <c r="S21" s="28"/>
      <c r="T21" s="28"/>
      <c r="U21" s="28"/>
      <c r="V21" s="27">
        <f t="shared" si="9"/>
        <v>17</v>
      </c>
      <c r="W21" s="27">
        <f t="shared" si="0"/>
        <v>2</v>
      </c>
      <c r="X21" s="27">
        <v>7</v>
      </c>
      <c r="Y21" s="55">
        <f t="shared" si="10"/>
        <v>28.766666666666666</v>
      </c>
      <c r="Z21" s="28">
        <f t="shared" si="1"/>
        <v>34.988999999999997</v>
      </c>
      <c r="AA21" s="28">
        <f t="shared" si="2"/>
        <v>401.19</v>
      </c>
      <c r="AB21" s="52">
        <f t="shared" si="3"/>
        <v>8.7213041202422792E-2</v>
      </c>
      <c r="AC21" s="52">
        <f t="shared" si="4"/>
        <v>8.7213041202422792E-2</v>
      </c>
      <c r="AD21" s="53">
        <f t="shared" si="11"/>
        <v>46.4</v>
      </c>
      <c r="AE21" s="52">
        <f t="shared" si="5"/>
        <v>0.11565592362720906</v>
      </c>
      <c r="AF21" s="54">
        <f t="shared" si="6"/>
        <v>22326.666666666664</v>
      </c>
      <c r="AG21" s="54">
        <f t="shared" si="7"/>
        <v>468712.64399999997</v>
      </c>
      <c r="AH21" s="55">
        <v>207391.33333333334</v>
      </c>
      <c r="AI21" s="52">
        <f t="shared" si="8"/>
        <v>6.4592863089746599E-2</v>
      </c>
      <c r="AJ21" s="27"/>
      <c r="AL21" s="56"/>
    </row>
    <row r="22" spans="1:38" x14ac:dyDescent="0.25">
      <c r="A22" s="29" t="s">
        <v>396</v>
      </c>
      <c r="B22" s="29" t="s">
        <v>397</v>
      </c>
      <c r="C22" s="30">
        <v>78880</v>
      </c>
      <c r="D22" s="29" t="s">
        <v>65</v>
      </c>
      <c r="E22" s="29" t="s">
        <v>75</v>
      </c>
      <c r="F22" s="29" t="s">
        <v>77</v>
      </c>
      <c r="G22" s="31">
        <v>43720</v>
      </c>
      <c r="H22" s="31">
        <v>43752</v>
      </c>
      <c r="I22" s="31">
        <v>44561</v>
      </c>
      <c r="J22" s="40">
        <v>27</v>
      </c>
      <c r="K22" s="32">
        <v>8340</v>
      </c>
      <c r="L22" s="27" t="s">
        <v>115</v>
      </c>
      <c r="M22" s="28">
        <v>26.74522</v>
      </c>
      <c r="N22" s="28"/>
      <c r="O22" s="28">
        <v>60</v>
      </c>
      <c r="P22" s="28"/>
      <c r="Q22" s="28"/>
      <c r="R22" s="28">
        <v>36.411000000000001</v>
      </c>
      <c r="S22" s="28">
        <f>M22</f>
        <v>26.74522</v>
      </c>
      <c r="T22" s="28"/>
      <c r="U22" s="28">
        <v>28.94</v>
      </c>
      <c r="V22" s="27">
        <f t="shared" si="9"/>
        <v>18</v>
      </c>
      <c r="W22" s="27">
        <f t="shared" si="0"/>
        <v>4</v>
      </c>
      <c r="X22" s="27">
        <v>7</v>
      </c>
      <c r="Y22" s="55">
        <f t="shared" si="10"/>
        <v>30.666666666666668</v>
      </c>
      <c r="Z22" s="28">
        <f t="shared" si="1"/>
        <v>26.74522</v>
      </c>
      <c r="AA22" s="28">
        <f t="shared" si="2"/>
        <v>401.19</v>
      </c>
      <c r="AB22" s="52">
        <f t="shared" si="3"/>
        <v>6.6664722450709146E-2</v>
      </c>
      <c r="AC22" s="52">
        <f t="shared" si="4"/>
        <v>6.6664722450709146E-2</v>
      </c>
      <c r="AD22" s="53">
        <f t="shared" si="11"/>
        <v>34.988999999999997</v>
      </c>
      <c r="AE22" s="52">
        <f t="shared" si="5"/>
        <v>8.7213041202422792E-2</v>
      </c>
      <c r="AF22" s="54">
        <f t="shared" si="6"/>
        <v>18765</v>
      </c>
      <c r="AG22" s="54">
        <f t="shared" si="7"/>
        <v>223055.1348</v>
      </c>
      <c r="AH22" s="55">
        <v>207391.33333333334</v>
      </c>
      <c r="AI22" s="52">
        <f t="shared" si="8"/>
        <v>4.0213830857605749E-2</v>
      </c>
      <c r="AJ22" s="27"/>
      <c r="AL22" s="56"/>
    </row>
    <row r="23" spans="1:38" x14ac:dyDescent="0.25">
      <c r="A23" s="29" t="s">
        <v>396</v>
      </c>
      <c r="B23" s="29" t="s">
        <v>397</v>
      </c>
      <c r="C23" s="30">
        <v>78730</v>
      </c>
      <c r="D23" s="29" t="s">
        <v>65</v>
      </c>
      <c r="E23" s="29" t="s">
        <v>265</v>
      </c>
      <c r="F23" s="29" t="s">
        <v>267</v>
      </c>
      <c r="G23" s="31">
        <v>43755</v>
      </c>
      <c r="H23" s="31">
        <v>44047</v>
      </c>
      <c r="I23" s="31">
        <v>45141</v>
      </c>
      <c r="J23" s="40">
        <v>36</v>
      </c>
      <c r="K23" s="32">
        <v>1650</v>
      </c>
      <c r="L23" s="27" t="s">
        <v>115</v>
      </c>
      <c r="M23" s="28">
        <v>26.75</v>
      </c>
      <c r="N23" s="28">
        <v>190</v>
      </c>
      <c r="O23" s="28">
        <v>60</v>
      </c>
      <c r="P23" s="28"/>
      <c r="Q23" s="28"/>
      <c r="R23" s="28">
        <v>38.361800000000002</v>
      </c>
      <c r="S23" s="28">
        <f>M23</f>
        <v>26.75</v>
      </c>
      <c r="T23" s="28"/>
      <c r="U23" s="28">
        <v>31.387499999999999</v>
      </c>
      <c r="V23" s="27">
        <f t="shared" si="9"/>
        <v>19</v>
      </c>
      <c r="W23" s="27">
        <f t="shared" si="0"/>
        <v>5</v>
      </c>
      <c r="X23" s="27">
        <v>7</v>
      </c>
      <c r="Y23" s="55">
        <f t="shared" si="10"/>
        <v>31.833333333333332</v>
      </c>
      <c r="Z23" s="28">
        <f t="shared" si="1"/>
        <v>26.75</v>
      </c>
      <c r="AA23" s="28">
        <f t="shared" si="2"/>
        <v>401.19</v>
      </c>
      <c r="AB23" s="52">
        <f t="shared" si="3"/>
        <v>6.6676637004910388E-2</v>
      </c>
      <c r="AC23" s="52">
        <f t="shared" si="4"/>
        <v>6.6676637004910388E-2</v>
      </c>
      <c r="AD23" s="53">
        <f t="shared" si="11"/>
        <v>26.74522</v>
      </c>
      <c r="AE23" s="52">
        <f t="shared" si="5"/>
        <v>6.6664722450709146E-2</v>
      </c>
      <c r="AF23" s="54">
        <f t="shared" si="6"/>
        <v>4950</v>
      </c>
      <c r="AG23" s="54">
        <f t="shared" si="7"/>
        <v>44137.5</v>
      </c>
      <c r="AH23" s="55">
        <v>207391.33333333334</v>
      </c>
      <c r="AI23" s="52">
        <f t="shared" si="8"/>
        <v>7.9559737308212818E-3</v>
      </c>
      <c r="AJ23" s="27"/>
      <c r="AL23" s="56"/>
    </row>
    <row r="24" spans="1:38" x14ac:dyDescent="0.25">
      <c r="A24" s="29" t="s">
        <v>396</v>
      </c>
      <c r="B24" s="29" t="s">
        <v>397</v>
      </c>
      <c r="C24" s="30">
        <v>80671</v>
      </c>
      <c r="D24" s="29" t="s">
        <v>198</v>
      </c>
      <c r="E24" s="29" t="s">
        <v>233</v>
      </c>
      <c r="F24" s="29" t="s">
        <v>225</v>
      </c>
      <c r="G24" s="31">
        <v>43816</v>
      </c>
      <c r="H24" s="31">
        <v>43886</v>
      </c>
      <c r="I24" s="31">
        <v>44981</v>
      </c>
      <c r="J24" s="40">
        <v>30</v>
      </c>
      <c r="K24" s="32">
        <v>480</v>
      </c>
      <c r="L24" s="27" t="s">
        <v>189</v>
      </c>
      <c r="M24" s="28">
        <v>34.89</v>
      </c>
      <c r="N24" s="28"/>
      <c r="O24" s="28">
        <v>48</v>
      </c>
      <c r="P24" s="28"/>
      <c r="Q24" s="28"/>
      <c r="R24" s="28">
        <v>56</v>
      </c>
      <c r="S24" s="28">
        <v>40</v>
      </c>
      <c r="T24" s="28"/>
      <c r="U24" s="28">
        <f t="shared" ref="U24:U26" si="12">M24</f>
        <v>34.89</v>
      </c>
      <c r="V24" s="27">
        <f t="shared" si="9"/>
        <v>20</v>
      </c>
      <c r="W24" s="27">
        <f t="shared" si="0"/>
        <v>4</v>
      </c>
      <c r="X24" s="27">
        <v>7</v>
      </c>
      <c r="Y24" s="55">
        <f t="shared" si="10"/>
        <v>33.866666666666667</v>
      </c>
      <c r="Z24" s="28">
        <f t="shared" si="1"/>
        <v>34.89</v>
      </c>
      <c r="AA24" s="28">
        <f t="shared" si="2"/>
        <v>401.19</v>
      </c>
      <c r="AB24" s="52">
        <f t="shared" si="3"/>
        <v>8.6966275330890602E-2</v>
      </c>
      <c r="AC24" s="52">
        <f t="shared" si="4"/>
        <v>8.6966275330890602E-2</v>
      </c>
      <c r="AD24" s="53">
        <f t="shared" si="11"/>
        <v>26.75</v>
      </c>
      <c r="AE24" s="52">
        <f t="shared" si="5"/>
        <v>6.6676637004910388E-2</v>
      </c>
      <c r="AF24" s="54">
        <f t="shared" si="6"/>
        <v>1200</v>
      </c>
      <c r="AG24" s="54">
        <f t="shared" si="7"/>
        <v>16747.2</v>
      </c>
      <c r="AH24" s="55">
        <v>207391.33333333334</v>
      </c>
      <c r="AI24" s="52">
        <f t="shared" si="8"/>
        <v>2.3144650853298273E-3</v>
      </c>
      <c r="AJ24" s="27"/>
      <c r="AL24" s="56"/>
    </row>
    <row r="25" spans="1:38" x14ac:dyDescent="0.25">
      <c r="A25" s="29" t="s">
        <v>396</v>
      </c>
      <c r="B25" s="29" t="s">
        <v>397</v>
      </c>
      <c r="C25" s="30">
        <v>81197</v>
      </c>
      <c r="D25" s="29" t="s">
        <v>136</v>
      </c>
      <c r="E25" s="29" t="s">
        <v>240</v>
      </c>
      <c r="F25" s="29" t="s">
        <v>242</v>
      </c>
      <c r="G25" s="31">
        <v>43865</v>
      </c>
      <c r="H25" s="31">
        <v>43910</v>
      </c>
      <c r="I25" s="31">
        <v>45096</v>
      </c>
      <c r="J25" s="40">
        <v>36</v>
      </c>
      <c r="K25" s="32">
        <v>15000</v>
      </c>
      <c r="L25" s="27" t="s">
        <v>189</v>
      </c>
      <c r="M25" s="28">
        <v>28.940010000000001</v>
      </c>
      <c r="N25" s="28"/>
      <c r="O25" s="28"/>
      <c r="P25" s="28"/>
      <c r="Q25" s="28"/>
      <c r="R25" s="28">
        <v>32</v>
      </c>
      <c r="S25" s="28">
        <v>41.759990000000002</v>
      </c>
      <c r="T25" s="28">
        <v>38.370010000000001</v>
      </c>
      <c r="U25" s="28">
        <f t="shared" si="12"/>
        <v>28.940010000000001</v>
      </c>
      <c r="V25" s="27">
        <f t="shared" si="9"/>
        <v>21</v>
      </c>
      <c r="W25" s="27">
        <f t="shared" si="0"/>
        <v>4</v>
      </c>
      <c r="X25" s="27">
        <v>7</v>
      </c>
      <c r="Y25" s="55">
        <f t="shared" si="10"/>
        <v>35.5</v>
      </c>
      <c r="Z25" s="28">
        <f t="shared" si="1"/>
        <v>28.940010000000001</v>
      </c>
      <c r="AA25" s="28">
        <f t="shared" si="2"/>
        <v>401.19</v>
      </c>
      <c r="AB25" s="52">
        <f t="shared" si="3"/>
        <v>7.2135422119195394E-2</v>
      </c>
      <c r="AC25" s="52">
        <f t="shared" si="4"/>
        <v>7.2135422119195394E-2</v>
      </c>
      <c r="AD25" s="53">
        <f t="shared" si="11"/>
        <v>34.89</v>
      </c>
      <c r="AE25" s="52">
        <f t="shared" si="5"/>
        <v>8.6966275330890602E-2</v>
      </c>
      <c r="AF25" s="54">
        <f t="shared" si="6"/>
        <v>45000</v>
      </c>
      <c r="AG25" s="54">
        <f t="shared" si="7"/>
        <v>434100.15</v>
      </c>
      <c r="AH25" s="55">
        <v>207391.33333333334</v>
      </c>
      <c r="AI25" s="52">
        <f t="shared" si="8"/>
        <v>7.2327033916557107E-2</v>
      </c>
      <c r="AJ25" s="27"/>
      <c r="AL25" s="56"/>
    </row>
    <row r="26" spans="1:38" x14ac:dyDescent="0.25">
      <c r="A26" s="29" t="s">
        <v>396</v>
      </c>
      <c r="B26" s="29" t="s">
        <v>397</v>
      </c>
      <c r="C26" s="30">
        <v>81522</v>
      </c>
      <c r="D26" s="29" t="s">
        <v>263</v>
      </c>
      <c r="E26" s="29" t="s">
        <v>258</v>
      </c>
      <c r="F26" s="29" t="s">
        <v>260</v>
      </c>
      <c r="G26" s="31">
        <v>43908</v>
      </c>
      <c r="H26" s="31">
        <v>43978</v>
      </c>
      <c r="I26" s="31">
        <v>45438</v>
      </c>
      <c r="J26" s="40">
        <v>36</v>
      </c>
      <c r="K26" s="32">
        <v>12396</v>
      </c>
      <c r="L26" s="27" t="s">
        <v>189</v>
      </c>
      <c r="M26" s="28">
        <v>29.87</v>
      </c>
      <c r="N26" s="28"/>
      <c r="O26" s="28"/>
      <c r="P26" s="28"/>
      <c r="Q26" s="28"/>
      <c r="R26" s="28">
        <v>35</v>
      </c>
      <c r="S26" s="28"/>
      <c r="T26" s="28"/>
      <c r="U26" s="28">
        <f t="shared" si="12"/>
        <v>29.87</v>
      </c>
      <c r="V26" s="27">
        <f t="shared" si="9"/>
        <v>22</v>
      </c>
      <c r="W26" s="27">
        <f t="shared" si="0"/>
        <v>2</v>
      </c>
      <c r="X26" s="27">
        <v>7</v>
      </c>
      <c r="Y26" s="55">
        <f t="shared" si="10"/>
        <v>36.93333333333333</v>
      </c>
      <c r="Z26" s="28">
        <f t="shared" si="1"/>
        <v>29.87</v>
      </c>
      <c r="AA26" s="28">
        <f t="shared" si="2"/>
        <v>401.19</v>
      </c>
      <c r="AB26" s="52">
        <f t="shared" si="3"/>
        <v>7.4453500835015826E-2</v>
      </c>
      <c r="AC26" s="52">
        <f t="shared" si="4"/>
        <v>7.4453500835015826E-2</v>
      </c>
      <c r="AD26" s="53">
        <f t="shared" si="11"/>
        <v>28.940010000000001</v>
      </c>
      <c r="AE26" s="52">
        <f t="shared" si="5"/>
        <v>7.2135422119195394E-2</v>
      </c>
      <c r="AF26" s="54">
        <f t="shared" si="6"/>
        <v>37188</v>
      </c>
      <c r="AG26" s="54">
        <f t="shared" si="7"/>
        <v>370268.52</v>
      </c>
      <c r="AH26" s="55">
        <v>207391.33333333334</v>
      </c>
      <c r="AI26" s="52">
        <f t="shared" si="8"/>
        <v>5.9771060828642787E-2</v>
      </c>
      <c r="AJ26" s="27"/>
      <c r="AL26" s="56"/>
    </row>
    <row r="27" spans="1:38" x14ac:dyDescent="0.25">
      <c r="A27" s="29" t="s">
        <v>396</v>
      </c>
      <c r="B27" s="29" t="s">
        <v>397</v>
      </c>
      <c r="C27" s="30">
        <v>82514</v>
      </c>
      <c r="D27" s="29" t="s">
        <v>136</v>
      </c>
      <c r="E27" s="29" t="s">
        <v>248</v>
      </c>
      <c r="F27" s="29" t="s">
        <v>250</v>
      </c>
      <c r="G27" s="31">
        <v>43931</v>
      </c>
      <c r="H27" s="31">
        <v>43950</v>
      </c>
      <c r="I27" s="31">
        <v>44834</v>
      </c>
      <c r="J27" s="40">
        <v>24</v>
      </c>
      <c r="K27" s="32">
        <v>16680</v>
      </c>
      <c r="L27" s="27" t="s">
        <v>115</v>
      </c>
      <c r="M27" s="28">
        <v>40</v>
      </c>
      <c r="N27" s="28"/>
      <c r="O27" s="28"/>
      <c r="P27" s="28"/>
      <c r="Q27" s="28"/>
      <c r="R27" s="28">
        <v>40</v>
      </c>
      <c r="S27" s="28">
        <f>M27</f>
        <v>40</v>
      </c>
      <c r="T27" s="28"/>
      <c r="U27" s="28"/>
      <c r="V27" s="27">
        <f t="shared" si="9"/>
        <v>23</v>
      </c>
      <c r="W27" s="27">
        <f t="shared" si="0"/>
        <v>2</v>
      </c>
      <c r="X27" s="27">
        <v>7</v>
      </c>
      <c r="Y27" s="55">
        <f t="shared" si="10"/>
        <v>37.700000000000003</v>
      </c>
      <c r="Z27" s="28">
        <f t="shared" si="1"/>
        <v>40</v>
      </c>
      <c r="AA27" s="28">
        <f t="shared" si="2"/>
        <v>401.19</v>
      </c>
      <c r="AB27" s="52">
        <f t="shared" si="3"/>
        <v>9.9703382437249188E-2</v>
      </c>
      <c r="AC27" s="52">
        <f t="shared" si="4"/>
        <v>9.9703382437249188E-2</v>
      </c>
      <c r="AD27" s="53">
        <f t="shared" si="11"/>
        <v>29.87</v>
      </c>
      <c r="AE27" s="52">
        <f t="shared" si="5"/>
        <v>7.4453500835015826E-2</v>
      </c>
      <c r="AF27" s="54">
        <f t="shared" si="6"/>
        <v>33360</v>
      </c>
      <c r="AG27" s="54">
        <f t="shared" si="7"/>
        <v>667200</v>
      </c>
      <c r="AH27" s="55">
        <v>207391.33333333334</v>
      </c>
      <c r="AI27" s="52">
        <f t="shared" si="8"/>
        <v>8.0427661715211499E-2</v>
      </c>
      <c r="AJ27" s="27"/>
      <c r="AL27" s="56"/>
    </row>
    <row r="28" spans="1:38" x14ac:dyDescent="0.25">
      <c r="A28" s="29" t="s">
        <v>396</v>
      </c>
      <c r="B28" s="29" t="s">
        <v>397</v>
      </c>
      <c r="C28" s="30">
        <v>86391</v>
      </c>
      <c r="D28" s="29" t="s">
        <v>198</v>
      </c>
      <c r="E28" s="29" t="s">
        <v>274</v>
      </c>
      <c r="F28" s="29" t="s">
        <v>77</v>
      </c>
      <c r="G28" s="31">
        <v>44064</v>
      </c>
      <c r="H28" s="31">
        <v>44098</v>
      </c>
      <c r="I28" s="31">
        <v>44560</v>
      </c>
      <c r="J28" s="40">
        <v>17</v>
      </c>
      <c r="K28" s="32">
        <v>240</v>
      </c>
      <c r="L28" s="27" t="s">
        <v>115</v>
      </c>
      <c r="M28" s="28">
        <v>26.745200000000001</v>
      </c>
      <c r="N28" s="28"/>
      <c r="O28" s="28"/>
      <c r="P28" s="28"/>
      <c r="Q28" s="28"/>
      <c r="R28" s="28"/>
      <c r="S28" s="28">
        <f>M28</f>
        <v>26.745200000000001</v>
      </c>
      <c r="T28" s="28"/>
      <c r="U28" s="28"/>
      <c r="V28" s="27">
        <f t="shared" si="9"/>
        <v>24</v>
      </c>
      <c r="W28" s="27">
        <f t="shared" si="0"/>
        <v>1</v>
      </c>
      <c r="X28" s="27">
        <v>7</v>
      </c>
      <c r="Y28" s="55">
        <f t="shared" si="10"/>
        <v>42.133333333333333</v>
      </c>
      <c r="Z28" s="28">
        <f t="shared" si="1"/>
        <v>26.745200000000001</v>
      </c>
      <c r="AA28" s="28">
        <f t="shared" si="2"/>
        <v>401.19</v>
      </c>
      <c r="AB28" s="52">
        <f t="shared" si="3"/>
        <v>6.6664672599017927E-2</v>
      </c>
      <c r="AC28" s="52">
        <f t="shared" si="4"/>
        <v>6.6664672599017927E-2</v>
      </c>
      <c r="AD28" s="53">
        <f t="shared" si="11"/>
        <v>40</v>
      </c>
      <c r="AE28" s="52">
        <f t="shared" si="5"/>
        <v>9.9703382437249188E-2</v>
      </c>
      <c r="AF28" s="54">
        <f t="shared" si="6"/>
        <v>340</v>
      </c>
      <c r="AG28" s="54">
        <f t="shared" si="7"/>
        <v>6418.848</v>
      </c>
      <c r="AH28" s="55">
        <v>207391.33333333334</v>
      </c>
      <c r="AI28" s="52">
        <f t="shared" si="8"/>
        <v>1.1572325426649137E-3</v>
      </c>
      <c r="AJ28" s="27"/>
      <c r="AL28" s="56"/>
    </row>
    <row r="29" spans="1:38" x14ac:dyDescent="0.25">
      <c r="A29" s="29" t="s">
        <v>396</v>
      </c>
      <c r="B29" s="29" t="s">
        <v>397</v>
      </c>
      <c r="C29" s="30">
        <v>86307</v>
      </c>
      <c r="D29" s="29" t="s">
        <v>65</v>
      </c>
      <c r="E29" s="29" t="s">
        <v>291</v>
      </c>
      <c r="F29" s="29" t="s">
        <v>293</v>
      </c>
      <c r="G29" s="31">
        <v>44088</v>
      </c>
      <c r="H29" s="31">
        <v>44160</v>
      </c>
      <c r="I29" s="31">
        <v>45713</v>
      </c>
      <c r="J29" s="40">
        <v>51</v>
      </c>
      <c r="K29" s="32">
        <v>10148</v>
      </c>
      <c r="L29" s="27" t="s">
        <v>141</v>
      </c>
      <c r="M29" s="28">
        <v>27.00001</v>
      </c>
      <c r="N29" s="28">
        <v>185</v>
      </c>
      <c r="O29" s="28"/>
      <c r="P29" s="28">
        <v>36.745220000000003</v>
      </c>
      <c r="Q29" s="28"/>
      <c r="R29" s="28">
        <f>M29</f>
        <v>27.00001</v>
      </c>
      <c r="S29" s="28">
        <v>34.999989999999997</v>
      </c>
      <c r="T29" s="28">
        <v>36.899990000000003</v>
      </c>
      <c r="U29" s="28">
        <v>29.33783</v>
      </c>
      <c r="V29" s="27">
        <f t="shared" si="9"/>
        <v>25</v>
      </c>
      <c r="W29" s="27">
        <f t="shared" si="0"/>
        <v>6</v>
      </c>
      <c r="X29" s="27">
        <v>7</v>
      </c>
      <c r="Y29" s="55">
        <f t="shared" si="10"/>
        <v>42.93333333333333</v>
      </c>
      <c r="Z29" s="28">
        <f t="shared" si="1"/>
        <v>27.00001</v>
      </c>
      <c r="AA29" s="28">
        <f t="shared" si="2"/>
        <v>401.19</v>
      </c>
      <c r="AB29" s="52">
        <f t="shared" si="3"/>
        <v>6.7299808070988801E-2</v>
      </c>
      <c r="AC29" s="52">
        <f t="shared" si="4"/>
        <v>6.7299808070988801E-2</v>
      </c>
      <c r="AD29" s="53">
        <f t="shared" si="11"/>
        <v>26.745200000000001</v>
      </c>
      <c r="AE29" s="52">
        <f t="shared" si="5"/>
        <v>6.6664672599017927E-2</v>
      </c>
      <c r="AF29" s="54">
        <f t="shared" si="6"/>
        <v>43129</v>
      </c>
      <c r="AG29" s="54">
        <f t="shared" si="7"/>
        <v>273996.10148000001</v>
      </c>
      <c r="AH29" s="55">
        <v>207391.33333333334</v>
      </c>
      <c r="AI29" s="52">
        <f t="shared" si="8"/>
        <v>4.8931649345681429E-2</v>
      </c>
      <c r="AJ29" s="27"/>
      <c r="AL29" s="56"/>
    </row>
    <row r="30" spans="1:38" x14ac:dyDescent="0.25">
      <c r="A30" s="29" t="s">
        <v>396</v>
      </c>
      <c r="B30" s="29" t="s">
        <v>397</v>
      </c>
      <c r="C30" s="30">
        <v>88224</v>
      </c>
      <c r="D30" s="29" t="s">
        <v>65</v>
      </c>
      <c r="E30" s="29" t="s">
        <v>281</v>
      </c>
      <c r="F30" s="29" t="s">
        <v>184</v>
      </c>
      <c r="G30" s="31">
        <v>44155</v>
      </c>
      <c r="H30" s="31">
        <v>44160</v>
      </c>
      <c r="I30" s="31">
        <v>44340</v>
      </c>
      <c r="J30" s="40">
        <v>6</v>
      </c>
      <c r="K30" s="32">
        <v>116920</v>
      </c>
      <c r="L30" s="27" t="s">
        <v>231</v>
      </c>
      <c r="M30" s="28">
        <v>25.85</v>
      </c>
      <c r="N30" s="28">
        <v>80</v>
      </c>
      <c r="O30" s="28"/>
      <c r="P30" s="28"/>
      <c r="Q30" s="28"/>
      <c r="R30" s="28"/>
      <c r="S30" s="28"/>
      <c r="T30" s="28">
        <f>M30</f>
        <v>25.85</v>
      </c>
      <c r="U30" s="28">
        <v>30</v>
      </c>
      <c r="V30" s="27">
        <f t="shared" si="9"/>
        <v>26</v>
      </c>
      <c r="W30" s="27">
        <f t="shared" si="0"/>
        <v>3</v>
      </c>
      <c r="X30" s="27">
        <v>7</v>
      </c>
      <c r="Y30" s="55">
        <f t="shared" si="10"/>
        <v>45.166666666666664</v>
      </c>
      <c r="Z30" s="28">
        <f t="shared" si="1"/>
        <v>25.85</v>
      </c>
      <c r="AA30" s="28">
        <f t="shared" si="2"/>
        <v>401.19</v>
      </c>
      <c r="AB30" s="52">
        <f t="shared" si="3"/>
        <v>6.4433310900072288E-2</v>
      </c>
      <c r="AC30" s="52">
        <f t="shared" si="4"/>
        <v>6.4433310900072288E-2</v>
      </c>
      <c r="AD30" s="53">
        <f t="shared" si="11"/>
        <v>27.00001</v>
      </c>
      <c r="AE30" s="52">
        <f t="shared" si="5"/>
        <v>6.7299808070988801E-2</v>
      </c>
      <c r="AF30" s="54">
        <f t="shared" si="6"/>
        <v>58460</v>
      </c>
      <c r="AG30" s="54">
        <f t="shared" si="7"/>
        <v>3022382</v>
      </c>
      <c r="AH30" s="55">
        <v>207391.33333333334</v>
      </c>
      <c r="AI30" s="52">
        <f t="shared" si="8"/>
        <v>0.28188256018412855</v>
      </c>
      <c r="AJ30" s="27"/>
      <c r="AL30" s="56"/>
    </row>
  </sheetData>
  <autoFilter ref="A3:AJ30" xr:uid="{1EDCDE19-E0E5-4FF5-A2C2-E1B1729ED454}"/>
  <sortState xmlns:xlrd2="http://schemas.microsoft.com/office/spreadsheetml/2017/richdata2" ref="A4:U30">
    <sortCondition ref="G4:G30"/>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2E4E-574B-4C8E-84EB-ED226DDBDFB4}">
  <dimension ref="A3:U32"/>
  <sheetViews>
    <sheetView topLeftCell="J1" workbookViewId="0">
      <selection activeCell="A4" sqref="A4:U31"/>
    </sheetView>
  </sheetViews>
  <sheetFormatPr defaultRowHeight="15" x14ac:dyDescent="0.25"/>
  <cols>
    <col min="1" max="1" width="22.42578125" bestFit="1" customWidth="1"/>
    <col min="2" max="2" width="8.140625" bestFit="1" customWidth="1"/>
    <col min="3" max="3" width="11.5703125" bestFit="1" customWidth="1"/>
    <col min="4" max="6" width="12.7109375" customWidth="1"/>
    <col min="7" max="9" width="15.7109375" customWidth="1"/>
    <col min="10" max="10" width="14.5703125" bestFit="1" customWidth="1"/>
    <col min="11" max="11" width="11.28515625" bestFit="1" customWidth="1"/>
    <col min="12" max="12" width="9.5703125" bestFit="1" customWidth="1"/>
    <col min="14" max="22" width="15.7109375" customWidth="1"/>
  </cols>
  <sheetData>
    <row r="3" spans="1:21" x14ac:dyDescent="0.25">
      <c r="A3" s="18" t="s">
        <v>416</v>
      </c>
      <c r="M3" s="18" t="s">
        <v>409</v>
      </c>
    </row>
    <row r="4" spans="1:21" ht="30" x14ac:dyDescent="0.25">
      <c r="A4" s="18" t="s">
        <v>394</v>
      </c>
      <c r="B4" s="18" t="s">
        <v>395</v>
      </c>
      <c r="C4" s="18" t="s">
        <v>49</v>
      </c>
      <c r="D4" s="18" t="s">
        <v>398</v>
      </c>
      <c r="E4" s="18" t="s">
        <v>399</v>
      </c>
      <c r="F4" s="18" t="s">
        <v>400</v>
      </c>
      <c r="G4" s="24" t="s">
        <v>401</v>
      </c>
      <c r="H4" s="24" t="s">
        <v>402</v>
      </c>
      <c r="I4" s="24" t="s">
        <v>403</v>
      </c>
      <c r="J4" s="18" t="s">
        <v>404</v>
      </c>
      <c r="K4" s="18" t="s">
        <v>407</v>
      </c>
      <c r="L4" s="18" t="s">
        <v>408</v>
      </c>
      <c r="N4" s="25" t="s">
        <v>63</v>
      </c>
      <c r="O4" s="25" t="s">
        <v>231</v>
      </c>
      <c r="P4" s="25" t="s">
        <v>114</v>
      </c>
      <c r="Q4" s="25" t="s">
        <v>62</v>
      </c>
      <c r="R4" s="25" t="s">
        <v>141</v>
      </c>
      <c r="S4" s="25" t="s">
        <v>101</v>
      </c>
      <c r="T4" s="25" t="s">
        <v>189</v>
      </c>
      <c r="U4" s="25" t="s">
        <v>115</v>
      </c>
    </row>
    <row r="5" spans="1:21" x14ac:dyDescent="0.25">
      <c r="A5" t="s">
        <v>396</v>
      </c>
      <c r="B5" t="s">
        <v>397</v>
      </c>
      <c r="C5" s="21">
        <v>60914</v>
      </c>
      <c r="D5" t="s">
        <v>65</v>
      </c>
      <c r="E5" t="s">
        <v>75</v>
      </c>
      <c r="F5" t="s">
        <v>77</v>
      </c>
      <c r="G5" s="22">
        <v>42695</v>
      </c>
      <c r="H5" s="22">
        <v>42891</v>
      </c>
      <c r="I5" s="22">
        <v>44560</v>
      </c>
      <c r="J5" s="21">
        <v>48</v>
      </c>
      <c r="K5" t="s">
        <v>62</v>
      </c>
      <c r="L5" s="23">
        <v>401.19</v>
      </c>
      <c r="M5" s="20">
        <v>0</v>
      </c>
      <c r="N5" s="20"/>
      <c r="O5" s="20"/>
      <c r="P5" s="20"/>
      <c r="Q5" s="20"/>
      <c r="R5" s="20"/>
      <c r="S5" s="20"/>
      <c r="T5" s="20"/>
      <c r="U5" s="20"/>
    </row>
    <row r="6" spans="1:21" x14ac:dyDescent="0.25">
      <c r="A6" t="s">
        <v>396</v>
      </c>
      <c r="B6" t="s">
        <v>397</v>
      </c>
      <c r="C6" s="21">
        <v>62643</v>
      </c>
      <c r="D6" t="s">
        <v>65</v>
      </c>
      <c r="E6" t="s">
        <v>52</v>
      </c>
      <c r="F6" t="s">
        <v>54</v>
      </c>
      <c r="G6" s="22">
        <v>42800</v>
      </c>
      <c r="H6" s="22">
        <v>42826</v>
      </c>
      <c r="I6" s="22">
        <v>44377</v>
      </c>
      <c r="J6" s="21">
        <v>48</v>
      </c>
      <c r="K6" t="s">
        <v>62</v>
      </c>
      <c r="L6" s="23">
        <v>401.19</v>
      </c>
      <c r="M6" s="20"/>
      <c r="N6" s="20">
        <v>130</v>
      </c>
      <c r="O6" s="20"/>
      <c r="P6" s="20"/>
      <c r="Q6" s="20"/>
      <c r="R6" s="20"/>
      <c r="S6" s="20"/>
      <c r="T6" s="20"/>
      <c r="U6" s="20"/>
    </row>
    <row r="7" spans="1:21" x14ac:dyDescent="0.25">
      <c r="A7" t="s">
        <v>396</v>
      </c>
      <c r="B7" t="s">
        <v>397</v>
      </c>
      <c r="C7" s="21">
        <v>62910</v>
      </c>
      <c r="D7" t="s">
        <v>65</v>
      </c>
      <c r="E7" t="s">
        <v>87</v>
      </c>
      <c r="F7" t="s">
        <v>89</v>
      </c>
      <c r="G7" s="22">
        <v>42845</v>
      </c>
      <c r="H7" s="22">
        <v>42891</v>
      </c>
      <c r="I7" s="22">
        <v>44352</v>
      </c>
      <c r="J7" s="21">
        <v>48</v>
      </c>
      <c r="K7" t="s">
        <v>63</v>
      </c>
      <c r="L7" s="23">
        <v>72.11</v>
      </c>
      <c r="M7" s="20"/>
      <c r="N7" s="20"/>
      <c r="O7" s="20"/>
      <c r="P7" s="20"/>
      <c r="Q7" s="20">
        <v>397.18</v>
      </c>
      <c r="R7" s="20"/>
      <c r="S7" s="20"/>
      <c r="T7" s="20"/>
      <c r="U7" s="20"/>
    </row>
    <row r="8" spans="1:21" x14ac:dyDescent="0.25">
      <c r="A8" t="s">
        <v>396</v>
      </c>
      <c r="B8" t="s">
        <v>397</v>
      </c>
      <c r="C8" s="21">
        <v>64692</v>
      </c>
      <c r="D8" t="s">
        <v>65</v>
      </c>
      <c r="E8" t="s">
        <v>121</v>
      </c>
      <c r="F8" t="s">
        <v>123</v>
      </c>
      <c r="G8" s="22">
        <v>42914</v>
      </c>
      <c r="H8" s="22">
        <v>43124</v>
      </c>
      <c r="I8" s="22">
        <v>44401</v>
      </c>
      <c r="J8" s="21">
        <v>36</v>
      </c>
      <c r="K8" t="s">
        <v>63</v>
      </c>
      <c r="L8" s="23">
        <v>70</v>
      </c>
      <c r="M8" s="20"/>
      <c r="N8" s="20"/>
      <c r="O8" s="20"/>
      <c r="P8" s="20"/>
      <c r="Q8" s="20">
        <v>244</v>
      </c>
      <c r="R8" s="20"/>
      <c r="S8" s="20"/>
      <c r="T8" s="20"/>
      <c r="U8" s="20"/>
    </row>
    <row r="9" spans="1:21" x14ac:dyDescent="0.25">
      <c r="A9" t="s">
        <v>396</v>
      </c>
      <c r="B9" t="s">
        <v>397</v>
      </c>
      <c r="C9" s="21">
        <v>65853</v>
      </c>
      <c r="D9" t="s">
        <v>65</v>
      </c>
      <c r="E9" t="s">
        <v>52</v>
      </c>
      <c r="F9" t="s">
        <v>54</v>
      </c>
      <c r="G9" s="22">
        <v>42947</v>
      </c>
      <c r="H9" s="22">
        <v>42993</v>
      </c>
      <c r="I9" s="22">
        <v>44377</v>
      </c>
      <c r="J9" s="21">
        <v>48</v>
      </c>
      <c r="K9" t="s">
        <v>101</v>
      </c>
      <c r="L9" s="23">
        <v>50</v>
      </c>
      <c r="M9" s="20"/>
      <c r="N9" s="20">
        <v>57.731999999999999</v>
      </c>
      <c r="O9" s="20"/>
      <c r="P9" s="20"/>
      <c r="Q9" s="20">
        <v>185</v>
      </c>
      <c r="R9" s="20"/>
      <c r="S9" s="20"/>
      <c r="T9" s="20"/>
      <c r="U9" s="20"/>
    </row>
    <row r="10" spans="1:21" x14ac:dyDescent="0.25">
      <c r="A10" t="s">
        <v>396</v>
      </c>
      <c r="B10" t="s">
        <v>397</v>
      </c>
      <c r="C10" s="21">
        <v>66227</v>
      </c>
      <c r="D10" t="s">
        <v>136</v>
      </c>
      <c r="E10" t="s">
        <v>129</v>
      </c>
      <c r="F10" t="s">
        <v>131</v>
      </c>
      <c r="G10" s="22">
        <v>43024</v>
      </c>
      <c r="H10" s="22">
        <v>43168</v>
      </c>
      <c r="I10" s="22">
        <v>44812</v>
      </c>
      <c r="J10" s="21">
        <v>48</v>
      </c>
      <c r="K10" t="s">
        <v>115</v>
      </c>
      <c r="L10" s="23">
        <v>42</v>
      </c>
      <c r="M10" s="20"/>
      <c r="N10" s="20">
        <v>46.5</v>
      </c>
      <c r="O10" s="20"/>
      <c r="P10" s="20">
        <v>41.8</v>
      </c>
      <c r="Q10" s="20">
        <v>185</v>
      </c>
      <c r="R10" s="20">
        <v>46</v>
      </c>
      <c r="S10" s="20">
        <v>244.72667999999999</v>
      </c>
      <c r="T10" s="20"/>
      <c r="U10" s="20"/>
    </row>
    <row r="11" spans="1:21" x14ac:dyDescent="0.25">
      <c r="A11" t="s">
        <v>396</v>
      </c>
      <c r="B11" t="s">
        <v>397</v>
      </c>
      <c r="C11" s="21">
        <v>66838</v>
      </c>
      <c r="D11" t="s">
        <v>65</v>
      </c>
      <c r="E11" t="s">
        <v>107</v>
      </c>
      <c r="F11" t="s">
        <v>109</v>
      </c>
      <c r="G11" s="22">
        <v>43033</v>
      </c>
      <c r="H11" s="22">
        <v>43060</v>
      </c>
      <c r="I11" s="22">
        <v>44336</v>
      </c>
      <c r="J11" s="21">
        <v>36</v>
      </c>
      <c r="K11" t="s">
        <v>114</v>
      </c>
      <c r="L11" s="23">
        <v>41.8</v>
      </c>
      <c r="M11" s="20"/>
      <c r="N11" s="20">
        <v>55</v>
      </c>
      <c r="O11" s="20"/>
      <c r="P11" s="20"/>
      <c r="Q11" s="20">
        <v>185</v>
      </c>
      <c r="R11" s="20"/>
      <c r="S11" s="20">
        <v>62.63</v>
      </c>
      <c r="T11" s="20"/>
      <c r="U11" s="20">
        <v>42</v>
      </c>
    </row>
    <row r="12" spans="1:21" x14ac:dyDescent="0.25">
      <c r="A12" t="s">
        <v>396</v>
      </c>
      <c r="B12" t="s">
        <v>397</v>
      </c>
      <c r="C12" s="21">
        <v>67051</v>
      </c>
      <c r="D12" t="s">
        <v>65</v>
      </c>
      <c r="E12" t="s">
        <v>155</v>
      </c>
      <c r="F12" t="s">
        <v>157</v>
      </c>
      <c r="G12" s="22">
        <v>43054</v>
      </c>
      <c r="H12" s="22">
        <v>43221</v>
      </c>
      <c r="I12" s="22">
        <v>44317</v>
      </c>
      <c r="J12" s="21">
        <v>36</v>
      </c>
      <c r="K12" t="s">
        <v>101</v>
      </c>
      <c r="L12" s="23">
        <v>33.450000000000003</v>
      </c>
      <c r="M12" s="20"/>
      <c r="N12" s="20">
        <v>36.200000000000003</v>
      </c>
      <c r="O12" s="20"/>
      <c r="P12" s="20">
        <v>35.9</v>
      </c>
      <c r="Q12" s="20">
        <v>185</v>
      </c>
      <c r="R12" s="20"/>
      <c r="S12" s="20"/>
      <c r="T12" s="20"/>
      <c r="U12" s="20">
        <v>39.72</v>
      </c>
    </row>
    <row r="13" spans="1:21" x14ac:dyDescent="0.25">
      <c r="A13" t="s">
        <v>396</v>
      </c>
      <c r="B13" t="s">
        <v>397</v>
      </c>
      <c r="C13" s="21">
        <v>67404</v>
      </c>
      <c r="D13" t="s">
        <v>65</v>
      </c>
      <c r="E13" t="s">
        <v>143</v>
      </c>
      <c r="F13" t="s">
        <v>145</v>
      </c>
      <c r="G13" s="22">
        <v>43082</v>
      </c>
      <c r="H13" s="22">
        <v>43200</v>
      </c>
      <c r="I13" s="22">
        <v>44661</v>
      </c>
      <c r="J13" s="21">
        <v>48</v>
      </c>
      <c r="K13" t="s">
        <v>101</v>
      </c>
      <c r="L13" s="23">
        <v>95</v>
      </c>
      <c r="M13" s="20"/>
      <c r="N13" s="20"/>
      <c r="O13" s="20"/>
      <c r="P13" s="20"/>
      <c r="Q13" s="20">
        <v>183</v>
      </c>
      <c r="R13" s="20">
        <v>244.72667999999999</v>
      </c>
      <c r="S13" s="20"/>
      <c r="T13" s="20"/>
      <c r="U13" s="20"/>
    </row>
    <row r="14" spans="1:21" x14ac:dyDescent="0.25">
      <c r="A14" t="s">
        <v>396</v>
      </c>
      <c r="B14" t="s">
        <v>397</v>
      </c>
      <c r="C14" s="21">
        <v>68091</v>
      </c>
      <c r="D14" t="s">
        <v>65</v>
      </c>
      <c r="E14" t="s">
        <v>75</v>
      </c>
      <c r="F14" t="s">
        <v>77</v>
      </c>
      <c r="G14" s="22">
        <v>43125</v>
      </c>
      <c r="H14" s="22">
        <v>43220</v>
      </c>
      <c r="I14" s="22">
        <v>44681</v>
      </c>
      <c r="J14" s="21">
        <v>42</v>
      </c>
      <c r="K14" t="s">
        <v>63</v>
      </c>
      <c r="L14" s="23">
        <v>30</v>
      </c>
      <c r="M14" s="20"/>
      <c r="N14" s="20"/>
      <c r="O14" s="20"/>
      <c r="P14" s="20"/>
      <c r="Q14" s="20">
        <v>183.5</v>
      </c>
      <c r="R14" s="20"/>
      <c r="S14" s="20"/>
      <c r="T14" s="20"/>
      <c r="U14" s="20"/>
    </row>
    <row r="15" spans="1:21" x14ac:dyDescent="0.25">
      <c r="A15" t="s">
        <v>396</v>
      </c>
      <c r="B15" t="s">
        <v>397</v>
      </c>
      <c r="C15" s="21">
        <v>70926</v>
      </c>
      <c r="D15" t="s">
        <v>65</v>
      </c>
      <c r="E15" t="s">
        <v>164</v>
      </c>
      <c r="F15" t="s">
        <v>166</v>
      </c>
      <c r="G15" s="22">
        <v>43276</v>
      </c>
      <c r="H15" s="22">
        <v>43321</v>
      </c>
      <c r="I15" s="22">
        <v>44417</v>
      </c>
      <c r="J15" s="21">
        <v>36</v>
      </c>
      <c r="K15" t="s">
        <v>141</v>
      </c>
      <c r="L15" s="23">
        <v>35</v>
      </c>
      <c r="M15" s="20"/>
      <c r="N15" s="20"/>
      <c r="O15" s="20"/>
      <c r="P15" s="20"/>
      <c r="Q15" s="20">
        <v>219</v>
      </c>
      <c r="R15" s="20"/>
      <c r="S15" s="20">
        <v>155</v>
      </c>
      <c r="T15" s="20"/>
      <c r="U15" s="20"/>
    </row>
    <row r="16" spans="1:21" x14ac:dyDescent="0.25">
      <c r="A16" t="s">
        <v>396</v>
      </c>
      <c r="B16" t="s">
        <v>397</v>
      </c>
      <c r="C16" s="21">
        <v>73867</v>
      </c>
      <c r="D16" t="s">
        <v>65</v>
      </c>
      <c r="E16" t="s">
        <v>223</v>
      </c>
      <c r="F16" t="s">
        <v>225</v>
      </c>
      <c r="G16" s="22">
        <v>43455</v>
      </c>
      <c r="H16" s="22">
        <v>43804</v>
      </c>
      <c r="I16" s="22">
        <v>44534</v>
      </c>
      <c r="J16" s="21">
        <v>24</v>
      </c>
      <c r="K16" t="s">
        <v>141</v>
      </c>
      <c r="L16" s="23">
        <v>35</v>
      </c>
      <c r="M16" s="20"/>
      <c r="N16" s="20">
        <v>120</v>
      </c>
      <c r="O16" s="20">
        <v>244.73</v>
      </c>
      <c r="P16" s="20"/>
      <c r="Q16" s="20"/>
      <c r="R16" s="20"/>
      <c r="S16" s="20"/>
      <c r="T16" s="20"/>
      <c r="U16" s="20"/>
    </row>
    <row r="17" spans="1:21" x14ac:dyDescent="0.25">
      <c r="A17" t="s">
        <v>396</v>
      </c>
      <c r="B17" t="s">
        <v>397</v>
      </c>
      <c r="C17" s="21">
        <v>74397</v>
      </c>
      <c r="D17" t="s">
        <v>65</v>
      </c>
      <c r="E17" t="s">
        <v>182</v>
      </c>
      <c r="F17" t="s">
        <v>184</v>
      </c>
      <c r="G17" s="22">
        <v>43537</v>
      </c>
      <c r="H17" s="22">
        <v>43648</v>
      </c>
      <c r="I17" s="22">
        <v>44927</v>
      </c>
      <c r="J17" s="21">
        <v>36</v>
      </c>
      <c r="K17" t="s">
        <v>189</v>
      </c>
      <c r="L17" s="23">
        <v>30</v>
      </c>
      <c r="M17" s="20"/>
      <c r="N17" s="20"/>
      <c r="O17" s="20"/>
      <c r="P17" s="20"/>
      <c r="Q17" s="20"/>
      <c r="R17" s="20">
        <v>34.979999999999997</v>
      </c>
      <c r="S17" s="20"/>
      <c r="T17" s="20"/>
      <c r="U17" s="20"/>
    </row>
    <row r="18" spans="1:21" x14ac:dyDescent="0.25">
      <c r="A18" t="s">
        <v>396</v>
      </c>
      <c r="B18" t="s">
        <v>397</v>
      </c>
      <c r="C18" s="21">
        <v>76465</v>
      </c>
      <c r="D18" t="s">
        <v>65</v>
      </c>
      <c r="E18" t="s">
        <v>173</v>
      </c>
      <c r="F18" t="s">
        <v>174</v>
      </c>
      <c r="G18" s="22">
        <v>43595</v>
      </c>
      <c r="H18" s="22">
        <v>43643</v>
      </c>
      <c r="I18" s="22">
        <v>44374</v>
      </c>
      <c r="J18" s="21">
        <v>24</v>
      </c>
      <c r="K18" t="s">
        <v>141</v>
      </c>
      <c r="L18" s="23">
        <v>34.000999999999998</v>
      </c>
      <c r="M18" s="20">
        <v>0</v>
      </c>
      <c r="N18" s="20"/>
      <c r="O18" s="20"/>
      <c r="P18" s="20"/>
      <c r="Q18" s="20"/>
      <c r="R18" s="20"/>
      <c r="S18" s="20"/>
      <c r="T18" s="20"/>
      <c r="U18" s="20"/>
    </row>
    <row r="19" spans="1:21" x14ac:dyDescent="0.25">
      <c r="A19" t="s">
        <v>396</v>
      </c>
      <c r="B19" t="s">
        <v>397</v>
      </c>
      <c r="C19" s="21">
        <v>76971</v>
      </c>
      <c r="D19" t="s">
        <v>198</v>
      </c>
      <c r="E19" t="s">
        <v>194</v>
      </c>
      <c r="F19" t="s">
        <v>77</v>
      </c>
      <c r="G19" s="22">
        <v>43614</v>
      </c>
      <c r="H19" s="22">
        <v>43649</v>
      </c>
      <c r="I19" s="22">
        <v>44366</v>
      </c>
      <c r="J19" s="21">
        <v>25</v>
      </c>
      <c r="K19" t="s">
        <v>141</v>
      </c>
      <c r="L19" s="23">
        <v>47.8</v>
      </c>
      <c r="M19" s="20"/>
      <c r="N19" s="20">
        <v>49.5</v>
      </c>
      <c r="O19" s="20"/>
      <c r="P19" s="20"/>
      <c r="Q19" s="20"/>
      <c r="R19" s="20"/>
      <c r="S19" s="20"/>
      <c r="T19" s="20"/>
      <c r="U19" s="20"/>
    </row>
    <row r="20" spans="1:21" x14ac:dyDescent="0.25">
      <c r="A20" t="s">
        <v>396</v>
      </c>
      <c r="B20" t="s">
        <v>397</v>
      </c>
      <c r="C20" s="21">
        <v>77052</v>
      </c>
      <c r="D20" t="s">
        <v>65</v>
      </c>
      <c r="E20" t="s">
        <v>107</v>
      </c>
      <c r="F20" t="s">
        <v>109</v>
      </c>
      <c r="G20" s="22">
        <v>43627</v>
      </c>
      <c r="H20" s="22">
        <v>43787</v>
      </c>
      <c r="I20" s="22">
        <v>45247</v>
      </c>
      <c r="J20" s="21">
        <v>48</v>
      </c>
      <c r="K20" t="s">
        <v>141</v>
      </c>
      <c r="L20" s="23">
        <v>50</v>
      </c>
      <c r="M20" s="20"/>
      <c r="N20" s="20">
        <v>85</v>
      </c>
      <c r="O20" s="20"/>
      <c r="P20" s="20"/>
      <c r="Q20" s="20">
        <v>190</v>
      </c>
      <c r="R20" s="20"/>
      <c r="S20" s="20"/>
      <c r="T20" s="20"/>
      <c r="U20" s="20"/>
    </row>
    <row r="21" spans="1:21" x14ac:dyDescent="0.25">
      <c r="A21" t="s">
        <v>396</v>
      </c>
      <c r="B21" t="s">
        <v>397</v>
      </c>
      <c r="C21" s="21">
        <v>77465</v>
      </c>
      <c r="D21" t="s">
        <v>198</v>
      </c>
      <c r="E21" t="s">
        <v>201</v>
      </c>
      <c r="F21" t="s">
        <v>174</v>
      </c>
      <c r="G21" s="22">
        <v>43654</v>
      </c>
      <c r="H21" s="22">
        <v>43654</v>
      </c>
      <c r="I21" s="22">
        <v>45688</v>
      </c>
      <c r="J21" s="21">
        <v>60</v>
      </c>
      <c r="K21" t="s">
        <v>141</v>
      </c>
      <c r="L21" s="23">
        <v>46.4</v>
      </c>
      <c r="M21" s="20"/>
      <c r="N21" s="20"/>
      <c r="O21" s="20"/>
      <c r="P21" s="20"/>
      <c r="Q21" s="20">
        <v>185</v>
      </c>
      <c r="R21" s="20"/>
      <c r="S21" s="20"/>
      <c r="T21" s="20"/>
      <c r="U21" s="20"/>
    </row>
    <row r="22" spans="1:21" x14ac:dyDescent="0.25">
      <c r="A22" t="s">
        <v>396</v>
      </c>
      <c r="B22" t="s">
        <v>397</v>
      </c>
      <c r="C22" s="21">
        <v>78213</v>
      </c>
      <c r="D22" t="s">
        <v>65</v>
      </c>
      <c r="E22" t="s">
        <v>52</v>
      </c>
      <c r="F22" t="s">
        <v>54</v>
      </c>
      <c r="G22" s="22">
        <v>43663</v>
      </c>
      <c r="H22" s="22">
        <v>43677</v>
      </c>
      <c r="I22" s="22">
        <v>44377</v>
      </c>
      <c r="J22" s="21">
        <v>20</v>
      </c>
      <c r="K22" t="s">
        <v>141</v>
      </c>
      <c r="L22" s="23">
        <v>34.988999999999997</v>
      </c>
      <c r="M22" s="20"/>
      <c r="N22" s="20">
        <v>60</v>
      </c>
      <c r="O22" s="20"/>
      <c r="P22" s="20"/>
      <c r="Q22" s="20"/>
      <c r="R22" s="20"/>
      <c r="S22" s="20"/>
      <c r="T22" s="20"/>
      <c r="U22" s="20"/>
    </row>
    <row r="23" spans="1:21" x14ac:dyDescent="0.25">
      <c r="A23" t="s">
        <v>396</v>
      </c>
      <c r="B23" t="s">
        <v>397</v>
      </c>
      <c r="C23" s="21">
        <v>78730</v>
      </c>
      <c r="D23" t="s">
        <v>65</v>
      </c>
      <c r="E23" t="s">
        <v>265</v>
      </c>
      <c r="F23" t="s">
        <v>267</v>
      </c>
      <c r="G23" s="22">
        <v>43755</v>
      </c>
      <c r="H23" s="22">
        <v>44047</v>
      </c>
      <c r="I23" s="22">
        <v>45141</v>
      </c>
      <c r="J23" s="21">
        <v>36</v>
      </c>
      <c r="K23" t="s">
        <v>115</v>
      </c>
      <c r="L23" s="23">
        <v>26.75</v>
      </c>
      <c r="M23" s="20"/>
      <c r="N23" s="20">
        <v>60</v>
      </c>
      <c r="O23" s="20"/>
      <c r="P23" s="20"/>
      <c r="Q23" s="20">
        <v>190</v>
      </c>
      <c r="R23" s="20">
        <v>38.361800000000002</v>
      </c>
      <c r="S23" s="20"/>
      <c r="T23" s="20">
        <v>31.387499999999999</v>
      </c>
      <c r="U23" s="20"/>
    </row>
    <row r="24" spans="1:21" x14ac:dyDescent="0.25">
      <c r="A24" t="s">
        <v>396</v>
      </c>
      <c r="B24" t="s">
        <v>397</v>
      </c>
      <c r="C24" s="21">
        <v>78880</v>
      </c>
      <c r="D24" t="s">
        <v>65</v>
      </c>
      <c r="E24" t="s">
        <v>75</v>
      </c>
      <c r="F24" t="s">
        <v>77</v>
      </c>
      <c r="G24" s="22">
        <v>43720</v>
      </c>
      <c r="H24" s="22">
        <v>43752</v>
      </c>
      <c r="I24" s="22">
        <v>44561</v>
      </c>
      <c r="J24" s="21">
        <v>27</v>
      </c>
      <c r="K24" t="s">
        <v>115</v>
      </c>
      <c r="L24" s="23">
        <v>26.74522</v>
      </c>
      <c r="M24" s="20"/>
      <c r="N24" s="20">
        <v>60</v>
      </c>
      <c r="O24" s="20"/>
      <c r="P24" s="20"/>
      <c r="Q24" s="20"/>
      <c r="R24" s="20">
        <v>36.411000000000001</v>
      </c>
      <c r="S24" s="20"/>
      <c r="T24" s="20">
        <v>28.94</v>
      </c>
      <c r="U24" s="20"/>
    </row>
    <row r="25" spans="1:21" x14ac:dyDescent="0.25">
      <c r="A25" t="s">
        <v>396</v>
      </c>
      <c r="B25" t="s">
        <v>397</v>
      </c>
      <c r="C25" s="21">
        <v>80671</v>
      </c>
      <c r="D25" t="s">
        <v>198</v>
      </c>
      <c r="E25" t="s">
        <v>233</v>
      </c>
      <c r="F25" t="s">
        <v>225</v>
      </c>
      <c r="G25" s="22">
        <v>43816</v>
      </c>
      <c r="H25" s="22">
        <v>43886</v>
      </c>
      <c r="I25" s="22">
        <v>44981</v>
      </c>
      <c r="J25" s="21">
        <v>30</v>
      </c>
      <c r="K25" t="s">
        <v>189</v>
      </c>
      <c r="L25" s="23">
        <v>34.89</v>
      </c>
      <c r="M25" s="20"/>
      <c r="N25" s="20">
        <v>48</v>
      </c>
      <c r="O25" s="20"/>
      <c r="P25" s="20"/>
      <c r="Q25" s="20"/>
      <c r="R25" s="20">
        <v>56</v>
      </c>
      <c r="S25" s="20"/>
      <c r="T25" s="20"/>
      <c r="U25" s="20">
        <v>40</v>
      </c>
    </row>
    <row r="26" spans="1:21" x14ac:dyDescent="0.25">
      <c r="A26" t="s">
        <v>396</v>
      </c>
      <c r="B26" t="s">
        <v>397</v>
      </c>
      <c r="C26" s="21">
        <v>81197</v>
      </c>
      <c r="D26" t="s">
        <v>136</v>
      </c>
      <c r="E26" t="s">
        <v>240</v>
      </c>
      <c r="F26" t="s">
        <v>242</v>
      </c>
      <c r="G26" s="22">
        <v>43865</v>
      </c>
      <c r="H26" s="22">
        <v>43910</v>
      </c>
      <c r="I26" s="22">
        <v>45096</v>
      </c>
      <c r="J26" s="21">
        <v>36</v>
      </c>
      <c r="K26" t="s">
        <v>189</v>
      </c>
      <c r="L26" s="23">
        <v>28.940010000000001</v>
      </c>
      <c r="M26" s="20"/>
      <c r="N26" s="20"/>
      <c r="O26" s="20">
        <v>38.370010000000001</v>
      </c>
      <c r="P26" s="20"/>
      <c r="Q26" s="20"/>
      <c r="R26" s="20">
        <v>32</v>
      </c>
      <c r="S26" s="20"/>
      <c r="T26" s="20"/>
      <c r="U26" s="20">
        <v>41.759990000000002</v>
      </c>
    </row>
    <row r="27" spans="1:21" x14ac:dyDescent="0.25">
      <c r="A27" t="s">
        <v>396</v>
      </c>
      <c r="B27" t="s">
        <v>397</v>
      </c>
      <c r="C27" s="21">
        <v>81522</v>
      </c>
      <c r="D27" t="s">
        <v>263</v>
      </c>
      <c r="E27" t="s">
        <v>258</v>
      </c>
      <c r="F27" t="s">
        <v>260</v>
      </c>
      <c r="G27" s="22">
        <v>43908</v>
      </c>
      <c r="H27" s="22">
        <v>43978</v>
      </c>
      <c r="I27" s="22">
        <v>45438</v>
      </c>
      <c r="J27" s="21">
        <v>36</v>
      </c>
      <c r="K27" t="s">
        <v>189</v>
      </c>
      <c r="L27" s="23">
        <v>29.87</v>
      </c>
      <c r="M27" s="20"/>
      <c r="N27" s="20"/>
      <c r="O27" s="20"/>
      <c r="P27" s="20"/>
      <c r="Q27" s="20"/>
      <c r="R27" s="20">
        <v>35</v>
      </c>
      <c r="S27" s="20"/>
      <c r="T27" s="20"/>
      <c r="U27" s="20"/>
    </row>
    <row r="28" spans="1:21" x14ac:dyDescent="0.25">
      <c r="A28" t="s">
        <v>396</v>
      </c>
      <c r="B28" t="s">
        <v>397</v>
      </c>
      <c r="C28" s="21">
        <v>82514</v>
      </c>
      <c r="D28" t="s">
        <v>136</v>
      </c>
      <c r="E28" t="s">
        <v>248</v>
      </c>
      <c r="F28" t="s">
        <v>250</v>
      </c>
      <c r="G28" s="22">
        <v>43931</v>
      </c>
      <c r="H28" s="22">
        <v>43950</v>
      </c>
      <c r="I28" s="22">
        <v>44834</v>
      </c>
      <c r="J28" s="21">
        <v>24</v>
      </c>
      <c r="K28" t="s">
        <v>115</v>
      </c>
      <c r="L28" s="23">
        <v>40</v>
      </c>
      <c r="M28" s="20"/>
      <c r="N28" s="20"/>
      <c r="O28" s="20"/>
      <c r="P28" s="20"/>
      <c r="Q28" s="20"/>
      <c r="R28" s="20">
        <v>40</v>
      </c>
      <c r="S28" s="20"/>
      <c r="T28" s="20"/>
      <c r="U28" s="20"/>
    </row>
    <row r="29" spans="1:21" x14ac:dyDescent="0.25">
      <c r="A29" t="s">
        <v>396</v>
      </c>
      <c r="B29" t="s">
        <v>397</v>
      </c>
      <c r="C29" s="21">
        <v>86307</v>
      </c>
      <c r="D29" t="s">
        <v>65</v>
      </c>
      <c r="E29" t="s">
        <v>291</v>
      </c>
      <c r="F29" t="s">
        <v>293</v>
      </c>
      <c r="G29" s="22">
        <v>44088</v>
      </c>
      <c r="H29" s="22">
        <v>44160</v>
      </c>
      <c r="I29" s="22">
        <v>45713</v>
      </c>
      <c r="J29" s="21">
        <v>51</v>
      </c>
      <c r="K29" t="s">
        <v>141</v>
      </c>
      <c r="L29" s="23">
        <v>27.00001</v>
      </c>
      <c r="M29" s="20"/>
      <c r="N29" s="20"/>
      <c r="O29" s="20">
        <v>36.899990000000003</v>
      </c>
      <c r="P29" s="20"/>
      <c r="Q29" s="20">
        <v>185</v>
      </c>
      <c r="R29" s="20"/>
      <c r="S29" s="20">
        <v>36.745220000000003</v>
      </c>
      <c r="T29" s="20">
        <v>29.33783</v>
      </c>
      <c r="U29" s="20">
        <v>34.999989999999997</v>
      </c>
    </row>
    <row r="30" spans="1:21" x14ac:dyDescent="0.25">
      <c r="A30" t="s">
        <v>396</v>
      </c>
      <c r="B30" t="s">
        <v>397</v>
      </c>
      <c r="C30" s="21">
        <v>86391</v>
      </c>
      <c r="D30" t="s">
        <v>198</v>
      </c>
      <c r="E30" t="s">
        <v>274</v>
      </c>
      <c r="F30" t="s">
        <v>77</v>
      </c>
      <c r="G30" s="22">
        <v>44064</v>
      </c>
      <c r="H30" s="22">
        <v>44098</v>
      </c>
      <c r="I30" s="22">
        <v>44560</v>
      </c>
      <c r="J30" s="21">
        <v>17</v>
      </c>
      <c r="K30" t="s">
        <v>115</v>
      </c>
      <c r="L30" s="23">
        <v>26.745200000000001</v>
      </c>
      <c r="M30" s="20">
        <v>0</v>
      </c>
      <c r="N30" s="20"/>
      <c r="O30" s="20"/>
      <c r="P30" s="20"/>
      <c r="Q30" s="20"/>
      <c r="R30" s="20"/>
      <c r="S30" s="20"/>
      <c r="T30" s="20"/>
      <c r="U30" s="20"/>
    </row>
    <row r="31" spans="1:21" x14ac:dyDescent="0.25">
      <c r="A31" t="s">
        <v>396</v>
      </c>
      <c r="B31" t="s">
        <v>397</v>
      </c>
      <c r="C31" s="21">
        <v>88224</v>
      </c>
      <c r="D31" t="s">
        <v>65</v>
      </c>
      <c r="E31" t="s">
        <v>281</v>
      </c>
      <c r="F31" t="s">
        <v>184</v>
      </c>
      <c r="G31" s="22">
        <v>44155</v>
      </c>
      <c r="H31" s="22">
        <v>44160</v>
      </c>
      <c r="I31" s="22">
        <v>44340</v>
      </c>
      <c r="J31" s="21">
        <v>6</v>
      </c>
      <c r="K31" t="s">
        <v>231</v>
      </c>
      <c r="L31" s="23">
        <v>25.85</v>
      </c>
      <c r="M31" s="20"/>
      <c r="N31" s="20"/>
      <c r="O31" s="20"/>
      <c r="P31" s="20"/>
      <c r="Q31" s="20">
        <v>80</v>
      </c>
      <c r="R31" s="20"/>
      <c r="S31" s="20"/>
      <c r="T31" s="20">
        <v>30</v>
      </c>
      <c r="U31" s="20"/>
    </row>
    <row r="32" spans="1:21" x14ac:dyDescent="0.25">
      <c r="A32" t="s">
        <v>413</v>
      </c>
      <c r="M32" s="20">
        <v>0</v>
      </c>
      <c r="N32" s="20">
        <v>807.93200000000002</v>
      </c>
      <c r="O32" s="20">
        <v>320</v>
      </c>
      <c r="P32" s="20">
        <v>77.699999999999989</v>
      </c>
      <c r="Q32" s="20">
        <v>2796.6800000000003</v>
      </c>
      <c r="R32" s="20">
        <v>563.47947999999997</v>
      </c>
      <c r="S32" s="20">
        <v>499.1019</v>
      </c>
      <c r="T32" s="20">
        <v>119.66533</v>
      </c>
      <c r="U32" s="20">
        <v>198.47997999999998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D247-A1DD-4163-A91C-D219412EECB9}">
  <sheetPr>
    <outlinePr summaryBelow="0" summaryRight="0"/>
  </sheetPr>
  <dimension ref="A1:Q59"/>
  <sheetViews>
    <sheetView zoomScaleNormal="100" workbookViewId="0">
      <pane xSplit="7" ySplit="3" topLeftCell="H4" activePane="bottomRight" state="frozen"/>
      <selection pane="topRight" activeCell="H1" sqref="H1"/>
      <selection pane="bottomLeft" activeCell="A4" sqref="A4"/>
      <selection pane="bottomRight" activeCell="A3" sqref="A3"/>
    </sheetView>
  </sheetViews>
  <sheetFormatPr defaultRowHeight="15" x14ac:dyDescent="0.25"/>
  <cols>
    <col min="1" max="1" width="21.7109375" bestFit="1" customWidth="1"/>
    <col min="2" max="2" width="6.7109375" style="1" customWidth="1"/>
    <col min="3" max="3" width="9.28515625" style="3" bestFit="1" customWidth="1"/>
    <col min="4" max="4" width="15.5703125" style="1" bestFit="1" customWidth="1"/>
    <col min="5" max="5" width="18.7109375" style="1" customWidth="1"/>
    <col min="6" max="6" width="19" style="1" bestFit="1" customWidth="1"/>
    <col min="7" max="9" width="15.7109375" style="2" customWidth="1"/>
    <col min="10" max="10" width="15.5703125" style="3" bestFit="1" customWidth="1"/>
    <col min="11" max="11" width="10.85546875" style="4" bestFit="1" customWidth="1"/>
    <col min="12" max="12" width="15" style="1" bestFit="1" customWidth="1"/>
    <col min="13" max="13" width="14.42578125" style="1" bestFit="1" customWidth="1"/>
    <col min="14" max="14" width="13.42578125" style="5" customWidth="1"/>
    <col min="15" max="15" width="16.140625" style="1" customWidth="1"/>
    <col min="16" max="16" width="11.42578125" style="5" customWidth="1"/>
    <col min="17" max="17" width="11.42578125" customWidth="1"/>
  </cols>
  <sheetData>
    <row r="1" spans="1:17" ht="15" customHeight="1" x14ac:dyDescent="0.25">
      <c r="K1" s="4">
        <f>SUBTOTAL(9,K4:K59)</f>
        <v>310905</v>
      </c>
    </row>
    <row r="2" spans="1:17" x14ac:dyDescent="0.25">
      <c r="B2" s="1" t="s">
        <v>0</v>
      </c>
      <c r="C2" s="1" t="s">
        <v>49</v>
      </c>
      <c r="D2" s="1" t="s">
        <v>30</v>
      </c>
      <c r="E2" s="1" t="s">
        <v>1</v>
      </c>
      <c r="F2" s="1" t="s">
        <v>3</v>
      </c>
      <c r="G2" s="1" t="s">
        <v>31</v>
      </c>
      <c r="H2" s="1" t="s">
        <v>5</v>
      </c>
      <c r="I2" s="1" t="s">
        <v>6</v>
      </c>
      <c r="J2" s="1" t="s">
        <v>7</v>
      </c>
      <c r="K2" s="1" t="s">
        <v>10</v>
      </c>
      <c r="L2" s="1" t="s">
        <v>16</v>
      </c>
      <c r="M2" s="1" t="s">
        <v>22</v>
      </c>
      <c r="N2" s="1" t="s">
        <v>11</v>
      </c>
      <c r="O2" s="1" t="s">
        <v>25</v>
      </c>
      <c r="P2" s="1" t="s">
        <v>28</v>
      </c>
    </row>
    <row r="3" spans="1:17" ht="30" x14ac:dyDescent="0.25">
      <c r="A3" s="11" t="s">
        <v>394</v>
      </c>
      <c r="B3" s="12" t="s">
        <v>395</v>
      </c>
      <c r="C3" s="11" t="s">
        <v>49</v>
      </c>
      <c r="D3" s="15" t="s">
        <v>398</v>
      </c>
      <c r="E3" s="11" t="s">
        <v>399</v>
      </c>
      <c r="F3" s="11" t="s">
        <v>400</v>
      </c>
      <c r="G3" s="15" t="s">
        <v>401</v>
      </c>
      <c r="H3" s="15" t="s">
        <v>402</v>
      </c>
      <c r="I3" s="15" t="s">
        <v>403</v>
      </c>
      <c r="J3" s="11" t="s">
        <v>404</v>
      </c>
      <c r="K3" s="11" t="s">
        <v>405</v>
      </c>
      <c r="L3" s="11" t="s">
        <v>406</v>
      </c>
      <c r="M3" s="11" t="s">
        <v>407</v>
      </c>
      <c r="N3" s="11" t="s">
        <v>408</v>
      </c>
      <c r="O3" s="11" t="s">
        <v>409</v>
      </c>
      <c r="P3" s="11" t="s">
        <v>410</v>
      </c>
      <c r="Q3" s="16" t="s">
        <v>411</v>
      </c>
    </row>
    <row r="4" spans="1:17" x14ac:dyDescent="0.25">
      <c r="A4" s="13" t="s">
        <v>396</v>
      </c>
      <c r="B4" s="14" t="s">
        <v>397</v>
      </c>
      <c r="C4" s="3">
        <v>60914</v>
      </c>
      <c r="D4" s="1" t="s">
        <v>65</v>
      </c>
      <c r="E4" s="1" t="s">
        <v>75</v>
      </c>
      <c r="F4" s="1" t="s">
        <v>77</v>
      </c>
      <c r="G4" s="17">
        <v>42695</v>
      </c>
      <c r="H4" s="17">
        <v>42891</v>
      </c>
      <c r="I4" s="17">
        <v>44560</v>
      </c>
      <c r="J4" s="3">
        <v>48</v>
      </c>
      <c r="K4" s="4">
        <v>9383</v>
      </c>
      <c r="L4" s="1" t="s">
        <v>79</v>
      </c>
      <c r="M4" s="1" t="s">
        <v>62</v>
      </c>
      <c r="N4" s="5">
        <v>401.19</v>
      </c>
      <c r="O4" s="1" t="s">
        <v>0</v>
      </c>
      <c r="P4" s="5" t="s">
        <v>0</v>
      </c>
      <c r="Q4" s="51" t="s">
        <v>466</v>
      </c>
    </row>
    <row r="5" spans="1:17" x14ac:dyDescent="0.25">
      <c r="A5" s="13" t="s">
        <v>396</v>
      </c>
      <c r="B5" s="14" t="s">
        <v>397</v>
      </c>
      <c r="C5" s="3">
        <v>62643</v>
      </c>
      <c r="D5" s="1" t="s">
        <v>65</v>
      </c>
      <c r="E5" s="1" t="s">
        <v>52</v>
      </c>
      <c r="F5" s="1" t="s">
        <v>54</v>
      </c>
      <c r="G5" s="17">
        <v>42800</v>
      </c>
      <c r="H5" s="17">
        <v>42826</v>
      </c>
      <c r="I5" s="17">
        <v>44377</v>
      </c>
      <c r="J5" s="3">
        <v>48</v>
      </c>
      <c r="K5" s="4">
        <v>7433</v>
      </c>
      <c r="L5" s="1" t="s">
        <v>59</v>
      </c>
      <c r="M5" s="1" t="s">
        <v>62</v>
      </c>
      <c r="N5" s="5">
        <v>401.19</v>
      </c>
      <c r="O5" s="1" t="s">
        <v>63</v>
      </c>
      <c r="P5" s="5">
        <v>130</v>
      </c>
    </row>
    <row r="6" spans="1:17" x14ac:dyDescent="0.25">
      <c r="A6" s="13" t="s">
        <v>396</v>
      </c>
      <c r="B6" s="14" t="s">
        <v>397</v>
      </c>
      <c r="C6" s="3">
        <v>62910</v>
      </c>
      <c r="D6" s="1" t="s">
        <v>65</v>
      </c>
      <c r="E6" s="1" t="s">
        <v>87</v>
      </c>
      <c r="F6" s="1" t="s">
        <v>89</v>
      </c>
      <c r="G6" s="17">
        <v>42845</v>
      </c>
      <c r="H6" s="17">
        <v>42891</v>
      </c>
      <c r="I6" s="17">
        <v>44352</v>
      </c>
      <c r="J6" s="3">
        <v>48</v>
      </c>
      <c r="K6" s="4">
        <v>7750</v>
      </c>
      <c r="L6" s="1" t="s">
        <v>92</v>
      </c>
      <c r="M6" s="1" t="s">
        <v>63</v>
      </c>
      <c r="N6" s="5">
        <v>72.11</v>
      </c>
      <c r="O6" s="1" t="s">
        <v>62</v>
      </c>
      <c r="P6" s="5">
        <v>397.18</v>
      </c>
    </row>
    <row r="7" spans="1:17" x14ac:dyDescent="0.25">
      <c r="A7" s="13" t="s">
        <v>396</v>
      </c>
      <c r="B7" s="14" t="s">
        <v>397</v>
      </c>
      <c r="C7" s="3">
        <v>64692</v>
      </c>
      <c r="D7" s="1" t="s">
        <v>65</v>
      </c>
      <c r="E7" s="1" t="s">
        <v>121</v>
      </c>
      <c r="F7" s="1" t="s">
        <v>123</v>
      </c>
      <c r="G7" s="17">
        <v>42914</v>
      </c>
      <c r="H7" s="17">
        <v>43124</v>
      </c>
      <c r="I7" s="17">
        <v>44401</v>
      </c>
      <c r="J7" s="3">
        <v>36</v>
      </c>
      <c r="K7" s="4">
        <v>2287</v>
      </c>
      <c r="L7" s="1" t="s">
        <v>92</v>
      </c>
      <c r="M7" s="1" t="s">
        <v>63</v>
      </c>
      <c r="N7" s="5">
        <v>70</v>
      </c>
      <c r="O7" s="1" t="s">
        <v>62</v>
      </c>
      <c r="P7" s="5">
        <v>244</v>
      </c>
    </row>
    <row r="8" spans="1:17" x14ac:dyDescent="0.25">
      <c r="A8" s="13" t="s">
        <v>396</v>
      </c>
      <c r="B8" s="14" t="s">
        <v>397</v>
      </c>
      <c r="C8" s="3">
        <v>65853</v>
      </c>
      <c r="D8" s="1" t="s">
        <v>65</v>
      </c>
      <c r="E8" s="1" t="s">
        <v>52</v>
      </c>
      <c r="F8" s="1" t="s">
        <v>54</v>
      </c>
      <c r="G8" s="17">
        <v>42947</v>
      </c>
      <c r="H8" s="17">
        <v>42993</v>
      </c>
      <c r="I8" s="17">
        <v>44377</v>
      </c>
      <c r="J8" s="3">
        <v>48</v>
      </c>
      <c r="K8" s="4">
        <v>6587</v>
      </c>
      <c r="L8" s="1" t="s">
        <v>98</v>
      </c>
      <c r="M8" s="1" t="s">
        <v>101</v>
      </c>
      <c r="N8" s="5">
        <v>50</v>
      </c>
      <c r="O8" s="1" t="s">
        <v>63</v>
      </c>
      <c r="P8" s="5">
        <v>57.731999999999999</v>
      </c>
    </row>
    <row r="9" spans="1:17" x14ac:dyDescent="0.25">
      <c r="A9" s="13" t="s">
        <v>396</v>
      </c>
      <c r="B9" s="14" t="s">
        <v>397</v>
      </c>
      <c r="C9" s="3">
        <v>65853</v>
      </c>
      <c r="D9" s="1" t="s">
        <v>65</v>
      </c>
      <c r="E9" s="1" t="s">
        <v>52</v>
      </c>
      <c r="F9" s="1" t="s">
        <v>54</v>
      </c>
      <c r="G9" s="17">
        <v>42947</v>
      </c>
      <c r="H9" s="17">
        <v>42993</v>
      </c>
      <c r="I9" s="17">
        <v>44377</v>
      </c>
      <c r="J9" s="3">
        <v>48</v>
      </c>
      <c r="L9" s="1" t="s">
        <v>98</v>
      </c>
      <c r="M9" s="1" t="s">
        <v>101</v>
      </c>
      <c r="N9" s="5">
        <v>50</v>
      </c>
      <c r="O9" s="1" t="s">
        <v>62</v>
      </c>
      <c r="P9" s="5">
        <v>185</v>
      </c>
    </row>
    <row r="10" spans="1:17" x14ac:dyDescent="0.25">
      <c r="A10" s="13" t="s">
        <v>396</v>
      </c>
      <c r="B10" s="14" t="s">
        <v>397</v>
      </c>
      <c r="C10" s="3">
        <v>66227</v>
      </c>
      <c r="D10" s="1" t="s">
        <v>136</v>
      </c>
      <c r="E10" s="1" t="s">
        <v>129</v>
      </c>
      <c r="F10" s="1" t="s">
        <v>131</v>
      </c>
      <c r="G10" s="17">
        <v>43024</v>
      </c>
      <c r="H10" s="17">
        <v>43168</v>
      </c>
      <c r="I10" s="17">
        <v>44812</v>
      </c>
      <c r="J10" s="3">
        <v>48</v>
      </c>
      <c r="L10" s="1" t="s">
        <v>133</v>
      </c>
      <c r="M10" s="1" t="s">
        <v>115</v>
      </c>
      <c r="N10" s="5">
        <v>42</v>
      </c>
      <c r="O10" s="1" t="s">
        <v>114</v>
      </c>
      <c r="P10" s="5">
        <v>41.8</v>
      </c>
    </row>
    <row r="11" spans="1:17" x14ac:dyDescent="0.25">
      <c r="A11" s="13" t="s">
        <v>396</v>
      </c>
      <c r="B11" s="14" t="s">
        <v>397</v>
      </c>
      <c r="C11" s="3">
        <v>66227</v>
      </c>
      <c r="D11" s="1" t="s">
        <v>136</v>
      </c>
      <c r="E11" s="1" t="s">
        <v>129</v>
      </c>
      <c r="F11" s="1" t="s">
        <v>131</v>
      </c>
      <c r="G11" s="17">
        <v>43024</v>
      </c>
      <c r="H11" s="17">
        <v>43168</v>
      </c>
      <c r="I11" s="17">
        <v>44812</v>
      </c>
      <c r="J11" s="3">
        <v>48</v>
      </c>
      <c r="L11" s="1" t="s">
        <v>133</v>
      </c>
      <c r="M11" s="1" t="s">
        <v>115</v>
      </c>
      <c r="N11" s="5">
        <v>42</v>
      </c>
      <c r="O11" s="1" t="s">
        <v>141</v>
      </c>
      <c r="P11" s="5">
        <v>46</v>
      </c>
    </row>
    <row r="12" spans="1:17" x14ac:dyDescent="0.25">
      <c r="A12" s="13" t="s">
        <v>396</v>
      </c>
      <c r="B12" s="14" t="s">
        <v>397</v>
      </c>
      <c r="C12" s="3">
        <v>66227</v>
      </c>
      <c r="D12" s="1" t="s">
        <v>136</v>
      </c>
      <c r="E12" s="1" t="s">
        <v>129</v>
      </c>
      <c r="F12" s="1" t="s">
        <v>131</v>
      </c>
      <c r="G12" s="17">
        <v>43024</v>
      </c>
      <c r="H12" s="17">
        <v>43168</v>
      </c>
      <c r="I12" s="17">
        <v>44812</v>
      </c>
      <c r="J12" s="3">
        <v>48</v>
      </c>
      <c r="K12" s="4">
        <v>4695</v>
      </c>
      <c r="L12" s="1" t="s">
        <v>133</v>
      </c>
      <c r="M12" s="1" t="s">
        <v>115</v>
      </c>
      <c r="N12" s="5">
        <v>42</v>
      </c>
      <c r="O12" s="1" t="s">
        <v>63</v>
      </c>
      <c r="P12" s="5">
        <v>46.5</v>
      </c>
    </row>
    <row r="13" spans="1:17" x14ac:dyDescent="0.25">
      <c r="A13" s="13" t="s">
        <v>396</v>
      </c>
      <c r="B13" s="14" t="s">
        <v>397</v>
      </c>
      <c r="C13" s="3">
        <v>66227</v>
      </c>
      <c r="D13" s="1" t="s">
        <v>136</v>
      </c>
      <c r="E13" s="1" t="s">
        <v>129</v>
      </c>
      <c r="F13" s="1" t="s">
        <v>131</v>
      </c>
      <c r="G13" s="17">
        <v>43024</v>
      </c>
      <c r="H13" s="17">
        <v>43168</v>
      </c>
      <c r="I13" s="17">
        <v>44812</v>
      </c>
      <c r="J13" s="3">
        <v>48</v>
      </c>
      <c r="L13" s="1" t="s">
        <v>133</v>
      </c>
      <c r="M13" s="1" t="s">
        <v>115</v>
      </c>
      <c r="N13" s="5">
        <v>42</v>
      </c>
      <c r="O13" s="1" t="s">
        <v>62</v>
      </c>
      <c r="P13" s="5">
        <v>185</v>
      </c>
    </row>
    <row r="14" spans="1:17" x14ac:dyDescent="0.25">
      <c r="A14" s="13" t="s">
        <v>396</v>
      </c>
      <c r="B14" s="14" t="s">
        <v>397</v>
      </c>
      <c r="C14" s="3">
        <v>66227</v>
      </c>
      <c r="D14" s="1" t="s">
        <v>136</v>
      </c>
      <c r="E14" s="1" t="s">
        <v>129</v>
      </c>
      <c r="F14" s="1" t="s">
        <v>131</v>
      </c>
      <c r="G14" s="17">
        <v>43024</v>
      </c>
      <c r="H14" s="17">
        <v>43168</v>
      </c>
      <c r="I14" s="17">
        <v>44812</v>
      </c>
      <c r="J14" s="3">
        <v>48</v>
      </c>
      <c r="L14" s="1" t="s">
        <v>133</v>
      </c>
      <c r="M14" s="1" t="s">
        <v>115</v>
      </c>
      <c r="N14" s="5">
        <v>42</v>
      </c>
      <c r="O14" s="1" t="s">
        <v>101</v>
      </c>
      <c r="P14" s="5">
        <v>244.72667999999999</v>
      </c>
    </row>
    <row r="15" spans="1:17" x14ac:dyDescent="0.25">
      <c r="A15" s="13" t="s">
        <v>396</v>
      </c>
      <c r="B15" s="14" t="s">
        <v>397</v>
      </c>
      <c r="C15" s="3">
        <v>66838</v>
      </c>
      <c r="D15" s="1" t="s">
        <v>65</v>
      </c>
      <c r="E15" s="1" t="s">
        <v>107</v>
      </c>
      <c r="F15" s="1" t="s">
        <v>109</v>
      </c>
      <c r="G15" s="17">
        <v>43033</v>
      </c>
      <c r="H15" s="17">
        <v>43060</v>
      </c>
      <c r="I15" s="17">
        <v>44336</v>
      </c>
      <c r="J15" s="3">
        <v>36</v>
      </c>
      <c r="L15" s="1" t="s">
        <v>111</v>
      </c>
      <c r="M15" s="1" t="s">
        <v>114</v>
      </c>
      <c r="N15" s="5">
        <v>41.8</v>
      </c>
      <c r="O15" s="1" t="s">
        <v>115</v>
      </c>
      <c r="P15" s="5">
        <v>42</v>
      </c>
    </row>
    <row r="16" spans="1:17" x14ac:dyDescent="0.25">
      <c r="A16" s="13" t="s">
        <v>396</v>
      </c>
      <c r="B16" s="14" t="s">
        <v>397</v>
      </c>
      <c r="C16" s="3">
        <v>66838</v>
      </c>
      <c r="D16" s="1" t="s">
        <v>65</v>
      </c>
      <c r="E16" s="1" t="s">
        <v>107</v>
      </c>
      <c r="F16" s="1" t="s">
        <v>109</v>
      </c>
      <c r="G16" s="17">
        <v>43033</v>
      </c>
      <c r="H16" s="17">
        <v>43060</v>
      </c>
      <c r="I16" s="17">
        <v>44336</v>
      </c>
      <c r="J16" s="3">
        <v>36</v>
      </c>
      <c r="L16" s="1" t="s">
        <v>111</v>
      </c>
      <c r="M16" s="1" t="s">
        <v>114</v>
      </c>
      <c r="N16" s="5">
        <v>41.8</v>
      </c>
      <c r="O16" s="1" t="s">
        <v>63</v>
      </c>
      <c r="P16" s="5">
        <v>55</v>
      </c>
    </row>
    <row r="17" spans="1:16" x14ac:dyDescent="0.25">
      <c r="A17" s="13" t="s">
        <v>396</v>
      </c>
      <c r="B17" s="14" t="s">
        <v>397</v>
      </c>
      <c r="C17" s="3">
        <v>66838</v>
      </c>
      <c r="D17" s="1" t="s">
        <v>65</v>
      </c>
      <c r="E17" s="1" t="s">
        <v>107</v>
      </c>
      <c r="F17" s="1" t="s">
        <v>109</v>
      </c>
      <c r="G17" s="17">
        <v>43033</v>
      </c>
      <c r="H17" s="17">
        <v>43060</v>
      </c>
      <c r="I17" s="17">
        <v>44336</v>
      </c>
      <c r="J17" s="3">
        <v>36</v>
      </c>
      <c r="L17" s="1" t="s">
        <v>111</v>
      </c>
      <c r="M17" s="1" t="s">
        <v>114</v>
      </c>
      <c r="N17" s="5">
        <v>41.8</v>
      </c>
      <c r="O17" s="1" t="s">
        <v>101</v>
      </c>
      <c r="P17" s="5">
        <v>62.63</v>
      </c>
    </row>
    <row r="18" spans="1:16" x14ac:dyDescent="0.25">
      <c r="A18" s="13" t="s">
        <v>396</v>
      </c>
      <c r="B18" s="14" t="s">
        <v>397</v>
      </c>
      <c r="C18" s="3">
        <v>66838</v>
      </c>
      <c r="D18" s="1" t="s">
        <v>65</v>
      </c>
      <c r="E18" s="1" t="s">
        <v>107</v>
      </c>
      <c r="F18" s="1" t="s">
        <v>109</v>
      </c>
      <c r="G18" s="17">
        <v>43033</v>
      </c>
      <c r="H18" s="17">
        <v>43060</v>
      </c>
      <c r="I18" s="17">
        <v>44336</v>
      </c>
      <c r="J18" s="3">
        <v>36</v>
      </c>
      <c r="K18" s="4">
        <v>2100</v>
      </c>
      <c r="L18" s="1" t="s">
        <v>111</v>
      </c>
      <c r="M18" s="1" t="s">
        <v>114</v>
      </c>
      <c r="N18" s="5">
        <v>41.8</v>
      </c>
      <c r="O18" s="1" t="s">
        <v>62</v>
      </c>
      <c r="P18" s="5">
        <v>185</v>
      </c>
    </row>
    <row r="19" spans="1:16" x14ac:dyDescent="0.25">
      <c r="A19" s="13" t="s">
        <v>396</v>
      </c>
      <c r="B19" s="14" t="s">
        <v>397</v>
      </c>
      <c r="C19" s="3">
        <v>67051</v>
      </c>
      <c r="D19" s="1" t="s">
        <v>65</v>
      </c>
      <c r="E19" s="1" t="s">
        <v>155</v>
      </c>
      <c r="F19" s="1" t="s">
        <v>157</v>
      </c>
      <c r="G19" s="17">
        <v>43054</v>
      </c>
      <c r="H19" s="17">
        <v>43221</v>
      </c>
      <c r="I19" s="17">
        <v>44317</v>
      </c>
      <c r="J19" s="3">
        <v>36</v>
      </c>
      <c r="K19" s="4">
        <v>6831</v>
      </c>
      <c r="L19" s="1" t="s">
        <v>159</v>
      </c>
      <c r="M19" s="1" t="s">
        <v>101</v>
      </c>
      <c r="N19" s="5">
        <v>33.450000000000003</v>
      </c>
      <c r="O19" s="1" t="s">
        <v>114</v>
      </c>
      <c r="P19" s="5">
        <v>35.9</v>
      </c>
    </row>
    <row r="20" spans="1:16" x14ac:dyDescent="0.25">
      <c r="A20" s="13" t="s">
        <v>396</v>
      </c>
      <c r="B20" s="14" t="s">
        <v>397</v>
      </c>
      <c r="C20" s="3">
        <v>67051</v>
      </c>
      <c r="D20" s="1" t="s">
        <v>65</v>
      </c>
      <c r="E20" s="1" t="s">
        <v>155</v>
      </c>
      <c r="F20" s="1" t="s">
        <v>157</v>
      </c>
      <c r="G20" s="17">
        <v>43054</v>
      </c>
      <c r="H20" s="17">
        <v>43221</v>
      </c>
      <c r="I20" s="17">
        <v>44317</v>
      </c>
      <c r="J20" s="3">
        <v>36</v>
      </c>
      <c r="L20" s="1" t="s">
        <v>159</v>
      </c>
      <c r="M20" s="1" t="s">
        <v>101</v>
      </c>
      <c r="N20" s="5">
        <v>33.450000000000003</v>
      </c>
      <c r="O20" s="1" t="s">
        <v>63</v>
      </c>
      <c r="P20" s="5">
        <v>36.200000000000003</v>
      </c>
    </row>
    <row r="21" spans="1:16" x14ac:dyDescent="0.25">
      <c r="A21" s="13" t="s">
        <v>396</v>
      </c>
      <c r="B21" s="14" t="s">
        <v>397</v>
      </c>
      <c r="C21" s="3">
        <v>67051</v>
      </c>
      <c r="D21" s="1" t="s">
        <v>65</v>
      </c>
      <c r="E21" s="1" t="s">
        <v>155</v>
      </c>
      <c r="F21" s="1" t="s">
        <v>157</v>
      </c>
      <c r="G21" s="17">
        <v>43054</v>
      </c>
      <c r="H21" s="17">
        <v>43221</v>
      </c>
      <c r="I21" s="17">
        <v>44317</v>
      </c>
      <c r="J21" s="3">
        <v>36</v>
      </c>
      <c r="L21" s="1" t="s">
        <v>159</v>
      </c>
      <c r="M21" s="1" t="s">
        <v>101</v>
      </c>
      <c r="N21" s="5">
        <v>33.450000000000003</v>
      </c>
      <c r="O21" s="1" t="s">
        <v>115</v>
      </c>
      <c r="P21" s="5">
        <v>39.72</v>
      </c>
    </row>
    <row r="22" spans="1:16" x14ac:dyDescent="0.25">
      <c r="A22" s="13" t="s">
        <v>396</v>
      </c>
      <c r="B22" s="14" t="s">
        <v>397</v>
      </c>
      <c r="C22" s="3">
        <v>67051</v>
      </c>
      <c r="D22" s="1" t="s">
        <v>65</v>
      </c>
      <c r="E22" s="1" t="s">
        <v>155</v>
      </c>
      <c r="F22" s="1" t="s">
        <v>157</v>
      </c>
      <c r="G22" s="17">
        <v>43054</v>
      </c>
      <c r="H22" s="17">
        <v>43221</v>
      </c>
      <c r="I22" s="17">
        <v>44317</v>
      </c>
      <c r="J22" s="3">
        <v>36</v>
      </c>
      <c r="L22" s="1" t="s">
        <v>159</v>
      </c>
      <c r="M22" s="1" t="s">
        <v>101</v>
      </c>
      <c r="N22" s="5">
        <v>33.450000000000003</v>
      </c>
      <c r="O22" s="1" t="s">
        <v>62</v>
      </c>
      <c r="P22" s="5">
        <v>185</v>
      </c>
    </row>
    <row r="23" spans="1:16" x14ac:dyDescent="0.25">
      <c r="A23" s="13" t="s">
        <v>396</v>
      </c>
      <c r="B23" s="14" t="s">
        <v>397</v>
      </c>
      <c r="C23" s="3">
        <v>67404</v>
      </c>
      <c r="D23" s="1" t="s">
        <v>65</v>
      </c>
      <c r="E23" s="1" t="s">
        <v>143</v>
      </c>
      <c r="F23" s="1" t="s">
        <v>145</v>
      </c>
      <c r="G23" s="17">
        <v>43082</v>
      </c>
      <c r="H23" s="17">
        <v>43200</v>
      </c>
      <c r="I23" s="17">
        <v>44661</v>
      </c>
      <c r="J23" s="3">
        <v>48</v>
      </c>
      <c r="K23" s="4">
        <v>6310</v>
      </c>
      <c r="L23" s="1" t="s">
        <v>147</v>
      </c>
      <c r="M23" s="1" t="s">
        <v>101</v>
      </c>
      <c r="N23" s="5">
        <v>95</v>
      </c>
      <c r="O23" s="1" t="s">
        <v>62</v>
      </c>
      <c r="P23" s="5">
        <v>183</v>
      </c>
    </row>
    <row r="24" spans="1:16" x14ac:dyDescent="0.25">
      <c r="A24" s="13" t="s">
        <v>396</v>
      </c>
      <c r="B24" s="14" t="s">
        <v>397</v>
      </c>
      <c r="C24" s="3">
        <v>67404</v>
      </c>
      <c r="D24" s="1" t="s">
        <v>65</v>
      </c>
      <c r="E24" s="1" t="s">
        <v>143</v>
      </c>
      <c r="F24" s="1" t="s">
        <v>145</v>
      </c>
      <c r="G24" s="17">
        <v>43082</v>
      </c>
      <c r="H24" s="17">
        <v>43200</v>
      </c>
      <c r="I24" s="17">
        <v>44661</v>
      </c>
      <c r="J24" s="3">
        <v>48</v>
      </c>
      <c r="L24" s="1" t="s">
        <v>147</v>
      </c>
      <c r="M24" s="1" t="s">
        <v>101</v>
      </c>
      <c r="N24" s="5">
        <v>95</v>
      </c>
      <c r="O24" s="1" t="s">
        <v>141</v>
      </c>
      <c r="P24" s="5">
        <v>244.72667999999999</v>
      </c>
    </row>
    <row r="25" spans="1:16" x14ac:dyDescent="0.25">
      <c r="A25" s="13" t="s">
        <v>396</v>
      </c>
      <c r="B25" s="14" t="s">
        <v>397</v>
      </c>
      <c r="C25" s="3">
        <v>68091</v>
      </c>
      <c r="D25" s="1" t="s">
        <v>65</v>
      </c>
      <c r="E25" s="1" t="s">
        <v>75</v>
      </c>
      <c r="F25" s="1" t="s">
        <v>77</v>
      </c>
      <c r="G25" s="17">
        <v>43125</v>
      </c>
      <c r="H25" s="17">
        <v>43220</v>
      </c>
      <c r="I25" s="17">
        <v>44681</v>
      </c>
      <c r="J25" s="3">
        <v>42</v>
      </c>
      <c r="K25" s="4">
        <v>23909</v>
      </c>
      <c r="L25" s="1" t="s">
        <v>92</v>
      </c>
      <c r="M25" s="1" t="s">
        <v>63</v>
      </c>
      <c r="N25" s="5">
        <v>30</v>
      </c>
      <c r="O25" s="1" t="s">
        <v>62</v>
      </c>
      <c r="P25" s="5">
        <v>183.5</v>
      </c>
    </row>
    <row r="26" spans="1:16" x14ac:dyDescent="0.25">
      <c r="A26" s="13" t="s">
        <v>396</v>
      </c>
      <c r="B26" s="14" t="s">
        <v>397</v>
      </c>
      <c r="C26" s="3">
        <v>70926</v>
      </c>
      <c r="D26" s="1" t="s">
        <v>65</v>
      </c>
      <c r="E26" s="1" t="s">
        <v>164</v>
      </c>
      <c r="F26" s="1" t="s">
        <v>166</v>
      </c>
      <c r="G26" s="17">
        <v>43276</v>
      </c>
      <c r="H26" s="17">
        <v>43321</v>
      </c>
      <c r="I26" s="17">
        <v>44417</v>
      </c>
      <c r="J26" s="3">
        <v>36</v>
      </c>
      <c r="L26" s="1" t="s">
        <v>169</v>
      </c>
      <c r="M26" s="1" t="s">
        <v>141</v>
      </c>
      <c r="N26" s="5">
        <v>35</v>
      </c>
      <c r="O26" s="1" t="s">
        <v>101</v>
      </c>
      <c r="P26" s="5">
        <v>155</v>
      </c>
    </row>
    <row r="27" spans="1:16" x14ac:dyDescent="0.25">
      <c r="A27" s="13" t="s">
        <v>396</v>
      </c>
      <c r="B27" s="14" t="s">
        <v>397</v>
      </c>
      <c r="C27" s="3">
        <v>70926</v>
      </c>
      <c r="D27" s="1" t="s">
        <v>65</v>
      </c>
      <c r="E27" s="1" t="s">
        <v>164</v>
      </c>
      <c r="F27" s="1" t="s">
        <v>166</v>
      </c>
      <c r="G27" s="17">
        <v>43276</v>
      </c>
      <c r="H27" s="17">
        <v>43321</v>
      </c>
      <c r="I27" s="17">
        <v>44417</v>
      </c>
      <c r="J27" s="3">
        <v>36</v>
      </c>
      <c r="K27" s="4">
        <v>3638</v>
      </c>
      <c r="L27" s="1" t="s">
        <v>169</v>
      </c>
      <c r="M27" s="1" t="s">
        <v>141</v>
      </c>
      <c r="N27" s="5">
        <v>35</v>
      </c>
      <c r="O27" s="1" t="s">
        <v>62</v>
      </c>
      <c r="P27" s="5">
        <v>219</v>
      </c>
    </row>
    <row r="28" spans="1:16" x14ac:dyDescent="0.25">
      <c r="A28" s="13" t="s">
        <v>396</v>
      </c>
      <c r="B28" s="14" t="s">
        <v>397</v>
      </c>
      <c r="C28" s="3">
        <v>73867</v>
      </c>
      <c r="D28" s="1" t="s">
        <v>65</v>
      </c>
      <c r="E28" s="1" t="s">
        <v>223</v>
      </c>
      <c r="F28" s="1" t="s">
        <v>225</v>
      </c>
      <c r="G28" s="17">
        <v>43455</v>
      </c>
      <c r="H28" s="17">
        <v>43804</v>
      </c>
      <c r="I28" s="17">
        <v>44534</v>
      </c>
      <c r="J28" s="3">
        <v>24</v>
      </c>
      <c r="K28" s="4">
        <v>2385</v>
      </c>
      <c r="L28" s="1" t="s">
        <v>227</v>
      </c>
      <c r="M28" s="1" t="s">
        <v>141</v>
      </c>
      <c r="N28" s="5">
        <v>35</v>
      </c>
      <c r="O28" s="1" t="s">
        <v>63</v>
      </c>
      <c r="P28" s="5">
        <v>120</v>
      </c>
    </row>
    <row r="29" spans="1:16" x14ac:dyDescent="0.25">
      <c r="A29" s="13" t="s">
        <v>396</v>
      </c>
      <c r="B29" s="14" t="s">
        <v>397</v>
      </c>
      <c r="C29" s="3">
        <v>73867</v>
      </c>
      <c r="D29" s="1" t="s">
        <v>65</v>
      </c>
      <c r="E29" s="1" t="s">
        <v>223</v>
      </c>
      <c r="F29" s="1" t="s">
        <v>225</v>
      </c>
      <c r="G29" s="17">
        <v>43455</v>
      </c>
      <c r="H29" s="17">
        <v>43804</v>
      </c>
      <c r="I29" s="17">
        <v>44534</v>
      </c>
      <c r="J29" s="3">
        <v>24</v>
      </c>
      <c r="L29" s="1" t="s">
        <v>227</v>
      </c>
      <c r="M29" s="1" t="s">
        <v>141</v>
      </c>
      <c r="N29" s="5">
        <v>35</v>
      </c>
      <c r="O29" s="1" t="s">
        <v>231</v>
      </c>
      <c r="P29" s="5">
        <v>244.73</v>
      </c>
    </row>
    <row r="30" spans="1:16" x14ac:dyDescent="0.25">
      <c r="A30" s="13" t="s">
        <v>396</v>
      </c>
      <c r="B30" s="14" t="s">
        <v>397</v>
      </c>
      <c r="C30" s="3">
        <v>74397</v>
      </c>
      <c r="D30" s="1" t="s">
        <v>65</v>
      </c>
      <c r="E30" s="1" t="s">
        <v>182</v>
      </c>
      <c r="F30" s="1" t="s">
        <v>184</v>
      </c>
      <c r="G30" s="17">
        <v>43537</v>
      </c>
      <c r="H30" s="17">
        <v>43648</v>
      </c>
      <c r="I30" s="17">
        <v>44927</v>
      </c>
      <c r="J30" s="3">
        <v>36</v>
      </c>
      <c r="K30" s="4">
        <v>19487</v>
      </c>
      <c r="L30" s="1" t="s">
        <v>186</v>
      </c>
      <c r="M30" s="1" t="s">
        <v>189</v>
      </c>
      <c r="N30" s="5">
        <v>30</v>
      </c>
      <c r="O30" s="1" t="s">
        <v>141</v>
      </c>
      <c r="P30" s="5">
        <v>34.979999999999997</v>
      </c>
    </row>
    <row r="31" spans="1:16" x14ac:dyDescent="0.25">
      <c r="A31" s="13" t="s">
        <v>396</v>
      </c>
      <c r="B31" s="14" t="s">
        <v>397</v>
      </c>
      <c r="C31" s="3">
        <v>76465</v>
      </c>
      <c r="D31" s="1" t="s">
        <v>65</v>
      </c>
      <c r="E31" s="1" t="s">
        <v>173</v>
      </c>
      <c r="F31" s="1" t="s">
        <v>174</v>
      </c>
      <c r="G31" s="17">
        <v>43595</v>
      </c>
      <c r="H31" s="17">
        <v>43643</v>
      </c>
      <c r="I31" s="17">
        <v>44374</v>
      </c>
      <c r="J31" s="3">
        <v>24</v>
      </c>
      <c r="K31" s="4">
        <v>9822</v>
      </c>
      <c r="L31" s="1" t="s">
        <v>176</v>
      </c>
      <c r="M31" s="1" t="s">
        <v>141</v>
      </c>
      <c r="N31" s="5">
        <v>34.000999999999998</v>
      </c>
      <c r="O31" s="1" t="s">
        <v>0</v>
      </c>
      <c r="P31" s="5" t="s">
        <v>0</v>
      </c>
    </row>
    <row r="32" spans="1:16" x14ac:dyDescent="0.25">
      <c r="A32" s="13" t="s">
        <v>396</v>
      </c>
      <c r="B32" s="14" t="s">
        <v>397</v>
      </c>
      <c r="C32" s="3">
        <v>76971</v>
      </c>
      <c r="D32" s="1" t="s">
        <v>198</v>
      </c>
      <c r="E32" s="1" t="s">
        <v>194</v>
      </c>
      <c r="F32" s="1" t="s">
        <v>77</v>
      </c>
      <c r="G32" s="17">
        <v>43614</v>
      </c>
      <c r="H32" s="17">
        <v>43649</v>
      </c>
      <c r="I32" s="17">
        <v>44366</v>
      </c>
      <c r="J32" s="3">
        <v>25</v>
      </c>
      <c r="K32" s="4">
        <v>288</v>
      </c>
      <c r="L32" s="1" t="s">
        <v>196</v>
      </c>
      <c r="M32" s="1" t="s">
        <v>141</v>
      </c>
      <c r="N32" s="5">
        <v>47.8</v>
      </c>
      <c r="O32" s="1" t="s">
        <v>63</v>
      </c>
      <c r="P32" s="5">
        <v>49.5</v>
      </c>
    </row>
    <row r="33" spans="1:16" x14ac:dyDescent="0.25">
      <c r="A33" s="13" t="s">
        <v>396</v>
      </c>
      <c r="B33" s="14" t="s">
        <v>397</v>
      </c>
      <c r="C33" s="3">
        <v>77052</v>
      </c>
      <c r="D33" s="1" t="s">
        <v>65</v>
      </c>
      <c r="E33" s="1" t="s">
        <v>107</v>
      </c>
      <c r="F33" s="1" t="s">
        <v>109</v>
      </c>
      <c r="G33" s="17">
        <v>43627</v>
      </c>
      <c r="H33" s="17">
        <v>43787</v>
      </c>
      <c r="I33" s="17">
        <v>45247</v>
      </c>
      <c r="J33" s="3">
        <v>48</v>
      </c>
      <c r="K33" s="4">
        <v>1350</v>
      </c>
      <c r="L33" s="1" t="s">
        <v>219</v>
      </c>
      <c r="M33" s="1" t="s">
        <v>141</v>
      </c>
      <c r="N33" s="5">
        <v>50</v>
      </c>
      <c r="O33" s="1" t="s">
        <v>63</v>
      </c>
      <c r="P33" s="5">
        <v>85</v>
      </c>
    </row>
    <row r="34" spans="1:16" x14ac:dyDescent="0.25">
      <c r="A34" s="13" t="s">
        <v>396</v>
      </c>
      <c r="B34" s="14" t="s">
        <v>397</v>
      </c>
      <c r="C34" s="3">
        <v>77052</v>
      </c>
      <c r="D34" s="1" t="s">
        <v>65</v>
      </c>
      <c r="E34" s="1" t="s">
        <v>107</v>
      </c>
      <c r="F34" s="1" t="s">
        <v>109</v>
      </c>
      <c r="G34" s="17">
        <v>43627</v>
      </c>
      <c r="H34" s="17">
        <v>43787</v>
      </c>
      <c r="I34" s="17">
        <v>45247</v>
      </c>
      <c r="J34" s="3">
        <v>48</v>
      </c>
      <c r="L34" s="1" t="s">
        <v>219</v>
      </c>
      <c r="M34" s="1" t="s">
        <v>141</v>
      </c>
      <c r="N34" s="5">
        <v>50</v>
      </c>
      <c r="O34" s="1" t="s">
        <v>62</v>
      </c>
      <c r="P34" s="5">
        <v>190</v>
      </c>
    </row>
    <row r="35" spans="1:16" x14ac:dyDescent="0.25">
      <c r="A35" s="13" t="s">
        <v>396</v>
      </c>
      <c r="B35" s="14" t="s">
        <v>397</v>
      </c>
      <c r="C35" s="3">
        <v>77465</v>
      </c>
      <c r="D35" s="1" t="s">
        <v>198</v>
      </c>
      <c r="E35" s="1" t="s">
        <v>201</v>
      </c>
      <c r="F35" s="1" t="s">
        <v>174</v>
      </c>
      <c r="G35" s="17">
        <v>43654</v>
      </c>
      <c r="H35" s="17">
        <v>43654</v>
      </c>
      <c r="I35" s="17">
        <v>45688</v>
      </c>
      <c r="J35" s="3">
        <v>60</v>
      </c>
      <c r="K35" s="4">
        <v>1400</v>
      </c>
      <c r="L35" s="1" t="s">
        <v>204</v>
      </c>
      <c r="M35" s="1" t="s">
        <v>141</v>
      </c>
      <c r="N35" s="5">
        <v>46.4</v>
      </c>
      <c r="O35" s="1" t="s">
        <v>62</v>
      </c>
      <c r="P35" s="5">
        <v>185</v>
      </c>
    </row>
    <row r="36" spans="1:16" x14ac:dyDescent="0.25">
      <c r="A36" s="13" t="s">
        <v>396</v>
      </c>
      <c r="B36" s="14" t="s">
        <v>397</v>
      </c>
      <c r="C36" s="3">
        <v>78213</v>
      </c>
      <c r="D36" s="1" t="s">
        <v>65</v>
      </c>
      <c r="E36" s="1" t="s">
        <v>52</v>
      </c>
      <c r="F36" s="1" t="s">
        <v>54</v>
      </c>
      <c r="G36" s="17">
        <v>43663</v>
      </c>
      <c r="H36" s="17">
        <v>43677</v>
      </c>
      <c r="I36" s="17">
        <v>44377</v>
      </c>
      <c r="J36" s="3">
        <v>20</v>
      </c>
      <c r="K36" s="4">
        <v>13396</v>
      </c>
      <c r="L36" s="1" t="s">
        <v>196</v>
      </c>
      <c r="M36" s="1" t="s">
        <v>141</v>
      </c>
      <c r="N36" s="5">
        <v>34.988999999999997</v>
      </c>
      <c r="O36" s="1" t="s">
        <v>63</v>
      </c>
      <c r="P36" s="5">
        <v>60</v>
      </c>
    </row>
    <row r="37" spans="1:16" x14ac:dyDescent="0.25">
      <c r="A37" s="13" t="s">
        <v>396</v>
      </c>
      <c r="B37" s="14" t="s">
        <v>397</v>
      </c>
      <c r="C37" s="3">
        <v>78880</v>
      </c>
      <c r="D37" s="1" t="s">
        <v>65</v>
      </c>
      <c r="E37" s="1" t="s">
        <v>75</v>
      </c>
      <c r="F37" s="1" t="s">
        <v>77</v>
      </c>
      <c r="G37" s="17">
        <v>43720</v>
      </c>
      <c r="H37" s="17">
        <v>43752</v>
      </c>
      <c r="I37" s="17">
        <v>44561</v>
      </c>
      <c r="J37" s="3">
        <v>27</v>
      </c>
      <c r="L37" s="1" t="s">
        <v>213</v>
      </c>
      <c r="M37" s="1" t="s">
        <v>115</v>
      </c>
      <c r="N37" s="5">
        <v>26.74522</v>
      </c>
      <c r="O37" s="1" t="s">
        <v>189</v>
      </c>
      <c r="P37" s="5">
        <v>28.94</v>
      </c>
    </row>
    <row r="38" spans="1:16" x14ac:dyDescent="0.25">
      <c r="A38" s="13" t="s">
        <v>396</v>
      </c>
      <c r="B38" s="14" t="s">
        <v>397</v>
      </c>
      <c r="C38" s="3">
        <v>78880</v>
      </c>
      <c r="D38" s="1" t="s">
        <v>65</v>
      </c>
      <c r="E38" s="1" t="s">
        <v>75</v>
      </c>
      <c r="F38" s="1" t="s">
        <v>77</v>
      </c>
      <c r="G38" s="17">
        <v>43720</v>
      </c>
      <c r="H38" s="17">
        <v>43752</v>
      </c>
      <c r="I38" s="17">
        <v>44561</v>
      </c>
      <c r="J38" s="3">
        <v>27</v>
      </c>
      <c r="L38" s="1" t="s">
        <v>213</v>
      </c>
      <c r="M38" s="1" t="s">
        <v>115</v>
      </c>
      <c r="N38" s="5">
        <v>26.74522</v>
      </c>
      <c r="O38" s="1" t="s">
        <v>141</v>
      </c>
      <c r="P38" s="5">
        <v>36.411000000000001</v>
      </c>
    </row>
    <row r="39" spans="1:16" x14ac:dyDescent="0.25">
      <c r="A39" s="13" t="s">
        <v>396</v>
      </c>
      <c r="B39" s="14" t="s">
        <v>397</v>
      </c>
      <c r="C39" s="3">
        <v>78880</v>
      </c>
      <c r="D39" s="1" t="s">
        <v>65</v>
      </c>
      <c r="E39" s="1" t="s">
        <v>75</v>
      </c>
      <c r="F39" s="1" t="s">
        <v>77</v>
      </c>
      <c r="G39" s="17">
        <v>43720</v>
      </c>
      <c r="H39" s="17">
        <v>43752</v>
      </c>
      <c r="I39" s="17">
        <v>44561</v>
      </c>
      <c r="J39" s="3">
        <v>27</v>
      </c>
      <c r="K39" s="4">
        <v>8340</v>
      </c>
      <c r="L39" s="1" t="s">
        <v>213</v>
      </c>
      <c r="M39" s="1" t="s">
        <v>115</v>
      </c>
      <c r="N39" s="5">
        <v>26.74522</v>
      </c>
      <c r="O39" s="1" t="s">
        <v>63</v>
      </c>
      <c r="P39" s="5">
        <v>60</v>
      </c>
    </row>
    <row r="40" spans="1:16" x14ac:dyDescent="0.25">
      <c r="A40" s="13" t="s">
        <v>396</v>
      </c>
      <c r="B40" s="14" t="s">
        <v>397</v>
      </c>
      <c r="C40" s="3">
        <v>78730</v>
      </c>
      <c r="D40" s="1" t="s">
        <v>65</v>
      </c>
      <c r="E40" s="1" t="s">
        <v>265</v>
      </c>
      <c r="F40" s="1" t="s">
        <v>267</v>
      </c>
      <c r="G40" s="17">
        <v>43755</v>
      </c>
      <c r="H40" s="17">
        <v>44047</v>
      </c>
      <c r="I40" s="17">
        <v>45141</v>
      </c>
      <c r="J40" s="3">
        <v>36</v>
      </c>
      <c r="L40" s="1" t="s">
        <v>269</v>
      </c>
      <c r="M40" s="1" t="s">
        <v>115</v>
      </c>
      <c r="N40" s="5">
        <v>26.75</v>
      </c>
      <c r="O40" s="1" t="s">
        <v>189</v>
      </c>
      <c r="P40" s="5">
        <v>31.387499999999999</v>
      </c>
    </row>
    <row r="41" spans="1:16" x14ac:dyDescent="0.25">
      <c r="A41" s="13" t="s">
        <v>396</v>
      </c>
      <c r="B41" s="14" t="s">
        <v>397</v>
      </c>
      <c r="C41" s="3">
        <v>78730</v>
      </c>
      <c r="D41" s="1" t="s">
        <v>65</v>
      </c>
      <c r="E41" s="1" t="s">
        <v>265</v>
      </c>
      <c r="F41" s="1" t="s">
        <v>267</v>
      </c>
      <c r="G41" s="17">
        <v>43755</v>
      </c>
      <c r="H41" s="17">
        <v>44047</v>
      </c>
      <c r="I41" s="17">
        <v>45141</v>
      </c>
      <c r="J41" s="3">
        <v>36</v>
      </c>
      <c r="L41" s="1" t="s">
        <v>269</v>
      </c>
      <c r="M41" s="1" t="s">
        <v>115</v>
      </c>
      <c r="N41" s="5">
        <v>26.75</v>
      </c>
      <c r="O41" s="1" t="s">
        <v>141</v>
      </c>
      <c r="P41" s="5">
        <v>38.361800000000002</v>
      </c>
    </row>
    <row r="42" spans="1:16" x14ac:dyDescent="0.25">
      <c r="A42" s="13" t="s">
        <v>396</v>
      </c>
      <c r="B42" s="14" t="s">
        <v>397</v>
      </c>
      <c r="C42" s="3">
        <v>78730</v>
      </c>
      <c r="D42" s="1" t="s">
        <v>65</v>
      </c>
      <c r="E42" s="1" t="s">
        <v>265</v>
      </c>
      <c r="F42" s="1" t="s">
        <v>267</v>
      </c>
      <c r="G42" s="17">
        <v>43755</v>
      </c>
      <c r="H42" s="17">
        <v>44047</v>
      </c>
      <c r="I42" s="17">
        <v>45141</v>
      </c>
      <c r="J42" s="3">
        <v>36</v>
      </c>
      <c r="K42" s="4">
        <v>1650</v>
      </c>
      <c r="L42" s="1" t="s">
        <v>269</v>
      </c>
      <c r="M42" s="1" t="s">
        <v>115</v>
      </c>
      <c r="N42" s="5">
        <v>26.75</v>
      </c>
      <c r="O42" s="1" t="s">
        <v>63</v>
      </c>
      <c r="P42" s="5">
        <v>60</v>
      </c>
    </row>
    <row r="43" spans="1:16" x14ac:dyDescent="0.25">
      <c r="A43" s="13" t="s">
        <v>396</v>
      </c>
      <c r="B43" s="14" t="s">
        <v>397</v>
      </c>
      <c r="C43" s="3">
        <v>78730</v>
      </c>
      <c r="D43" s="1" t="s">
        <v>65</v>
      </c>
      <c r="E43" s="1" t="s">
        <v>265</v>
      </c>
      <c r="F43" s="1" t="s">
        <v>267</v>
      </c>
      <c r="G43" s="17">
        <v>43755</v>
      </c>
      <c r="H43" s="17">
        <v>44047</v>
      </c>
      <c r="I43" s="17">
        <v>45141</v>
      </c>
      <c r="J43" s="3">
        <v>36</v>
      </c>
      <c r="L43" s="1" t="s">
        <v>269</v>
      </c>
      <c r="M43" s="1" t="s">
        <v>115</v>
      </c>
      <c r="N43" s="5">
        <v>26.75</v>
      </c>
      <c r="O43" s="1" t="s">
        <v>62</v>
      </c>
      <c r="P43" s="5">
        <v>190</v>
      </c>
    </row>
    <row r="44" spans="1:16" x14ac:dyDescent="0.25">
      <c r="A44" s="13" t="s">
        <v>396</v>
      </c>
      <c r="B44" s="14" t="s">
        <v>397</v>
      </c>
      <c r="C44" s="3">
        <v>80671</v>
      </c>
      <c r="D44" s="1" t="s">
        <v>198</v>
      </c>
      <c r="E44" s="1" t="s">
        <v>233</v>
      </c>
      <c r="F44" s="1" t="s">
        <v>225</v>
      </c>
      <c r="G44" s="17">
        <v>43816</v>
      </c>
      <c r="H44" s="17">
        <v>43886</v>
      </c>
      <c r="I44" s="17">
        <v>44981</v>
      </c>
      <c r="J44" s="3">
        <v>30</v>
      </c>
      <c r="L44" s="1" t="s">
        <v>236</v>
      </c>
      <c r="M44" s="1" t="s">
        <v>189</v>
      </c>
      <c r="N44" s="5">
        <v>34.89</v>
      </c>
      <c r="O44" s="1" t="s">
        <v>115</v>
      </c>
      <c r="P44" s="5">
        <v>40</v>
      </c>
    </row>
    <row r="45" spans="1:16" x14ac:dyDescent="0.25">
      <c r="A45" s="13" t="s">
        <v>396</v>
      </c>
      <c r="B45" s="14" t="s">
        <v>397</v>
      </c>
      <c r="C45" s="3">
        <v>80671</v>
      </c>
      <c r="D45" s="1" t="s">
        <v>198</v>
      </c>
      <c r="E45" s="1" t="s">
        <v>233</v>
      </c>
      <c r="F45" s="1" t="s">
        <v>225</v>
      </c>
      <c r="G45" s="17">
        <v>43816</v>
      </c>
      <c r="H45" s="17">
        <v>43886</v>
      </c>
      <c r="I45" s="17">
        <v>44981</v>
      </c>
      <c r="J45" s="3">
        <v>30</v>
      </c>
      <c r="L45" s="1" t="s">
        <v>236</v>
      </c>
      <c r="M45" s="1" t="s">
        <v>189</v>
      </c>
      <c r="N45" s="5">
        <v>34.89</v>
      </c>
      <c r="O45" s="1" t="s">
        <v>63</v>
      </c>
      <c r="P45" s="5">
        <v>48</v>
      </c>
    </row>
    <row r="46" spans="1:16" x14ac:dyDescent="0.25">
      <c r="A46" s="13" t="s">
        <v>396</v>
      </c>
      <c r="B46" s="14" t="s">
        <v>397</v>
      </c>
      <c r="C46" s="3">
        <v>80671</v>
      </c>
      <c r="D46" s="1" t="s">
        <v>198</v>
      </c>
      <c r="E46" s="1" t="s">
        <v>233</v>
      </c>
      <c r="F46" s="1" t="s">
        <v>225</v>
      </c>
      <c r="G46" s="17">
        <v>43816</v>
      </c>
      <c r="H46" s="17">
        <v>43886</v>
      </c>
      <c r="I46" s="17">
        <v>44981</v>
      </c>
      <c r="J46" s="3">
        <v>30</v>
      </c>
      <c r="K46" s="4">
        <v>480</v>
      </c>
      <c r="L46" s="1" t="s">
        <v>236</v>
      </c>
      <c r="M46" s="1" t="s">
        <v>189</v>
      </c>
      <c r="N46" s="5">
        <v>34.89</v>
      </c>
      <c r="O46" s="1" t="s">
        <v>141</v>
      </c>
      <c r="P46" s="5">
        <v>56</v>
      </c>
    </row>
    <row r="47" spans="1:16" x14ac:dyDescent="0.25">
      <c r="A47" s="13" t="s">
        <v>396</v>
      </c>
      <c r="B47" s="14" t="s">
        <v>397</v>
      </c>
      <c r="C47" s="3">
        <v>81197</v>
      </c>
      <c r="D47" s="1" t="s">
        <v>136</v>
      </c>
      <c r="E47" s="1" t="s">
        <v>240</v>
      </c>
      <c r="F47" s="1" t="s">
        <v>242</v>
      </c>
      <c r="G47" s="17">
        <v>43865</v>
      </c>
      <c r="H47" s="17">
        <v>43910</v>
      </c>
      <c r="I47" s="17">
        <v>45096</v>
      </c>
      <c r="J47" s="3">
        <v>36</v>
      </c>
      <c r="L47" s="1" t="s">
        <v>244</v>
      </c>
      <c r="M47" s="1" t="s">
        <v>189</v>
      </c>
      <c r="N47" s="5">
        <v>28.940010000000001</v>
      </c>
      <c r="O47" s="1" t="s">
        <v>141</v>
      </c>
      <c r="P47" s="5">
        <v>32</v>
      </c>
    </row>
    <row r="48" spans="1:16" x14ac:dyDescent="0.25">
      <c r="A48" s="13" t="s">
        <v>396</v>
      </c>
      <c r="B48" s="14" t="s">
        <v>397</v>
      </c>
      <c r="C48" s="3">
        <v>81197</v>
      </c>
      <c r="D48" s="1" t="s">
        <v>136</v>
      </c>
      <c r="E48" s="1" t="s">
        <v>240</v>
      </c>
      <c r="F48" s="1" t="s">
        <v>242</v>
      </c>
      <c r="G48" s="17">
        <v>43865</v>
      </c>
      <c r="H48" s="17">
        <v>43910</v>
      </c>
      <c r="I48" s="17">
        <v>45096</v>
      </c>
      <c r="J48" s="3">
        <v>36</v>
      </c>
      <c r="K48" s="4">
        <v>15000</v>
      </c>
      <c r="L48" s="1" t="s">
        <v>244</v>
      </c>
      <c r="M48" s="1" t="s">
        <v>189</v>
      </c>
      <c r="N48" s="5">
        <v>28.940010000000001</v>
      </c>
      <c r="O48" s="1" t="s">
        <v>231</v>
      </c>
      <c r="P48" s="5">
        <v>38.370010000000001</v>
      </c>
    </row>
    <row r="49" spans="1:16" x14ac:dyDescent="0.25">
      <c r="A49" s="13" t="s">
        <v>396</v>
      </c>
      <c r="B49" s="14" t="s">
        <v>397</v>
      </c>
      <c r="C49" s="3">
        <v>81197</v>
      </c>
      <c r="D49" s="1" t="s">
        <v>136</v>
      </c>
      <c r="E49" s="1" t="s">
        <v>240</v>
      </c>
      <c r="F49" s="1" t="s">
        <v>242</v>
      </c>
      <c r="G49" s="17">
        <v>43865</v>
      </c>
      <c r="H49" s="17">
        <v>43910</v>
      </c>
      <c r="I49" s="17">
        <v>45096</v>
      </c>
      <c r="J49" s="3">
        <v>36</v>
      </c>
      <c r="L49" s="1" t="s">
        <v>244</v>
      </c>
      <c r="M49" s="1" t="s">
        <v>189</v>
      </c>
      <c r="N49" s="5">
        <v>28.940010000000001</v>
      </c>
      <c r="O49" s="1" t="s">
        <v>115</v>
      </c>
      <c r="P49" s="5">
        <v>41.759990000000002</v>
      </c>
    </row>
    <row r="50" spans="1:16" x14ac:dyDescent="0.25">
      <c r="A50" s="13" t="s">
        <v>396</v>
      </c>
      <c r="B50" s="14" t="s">
        <v>397</v>
      </c>
      <c r="C50" s="3">
        <v>81522</v>
      </c>
      <c r="D50" s="1" t="s">
        <v>263</v>
      </c>
      <c r="E50" s="1" t="s">
        <v>258</v>
      </c>
      <c r="F50" s="1" t="s">
        <v>260</v>
      </c>
      <c r="G50" s="17">
        <v>43908</v>
      </c>
      <c r="H50" s="17">
        <v>43978</v>
      </c>
      <c r="I50" s="17">
        <v>45438</v>
      </c>
      <c r="J50" s="3">
        <v>36</v>
      </c>
      <c r="K50" s="4">
        <v>12396</v>
      </c>
      <c r="L50" s="1" t="s">
        <v>186</v>
      </c>
      <c r="M50" s="1" t="s">
        <v>189</v>
      </c>
      <c r="N50" s="5">
        <v>29.87</v>
      </c>
      <c r="O50" s="1" t="s">
        <v>141</v>
      </c>
      <c r="P50" s="5">
        <v>35</v>
      </c>
    </row>
    <row r="51" spans="1:16" x14ac:dyDescent="0.25">
      <c r="A51" s="13" t="s">
        <v>396</v>
      </c>
      <c r="B51" s="14" t="s">
        <v>397</v>
      </c>
      <c r="C51" s="3">
        <v>82514</v>
      </c>
      <c r="D51" s="1" t="s">
        <v>136</v>
      </c>
      <c r="E51" s="1" t="s">
        <v>248</v>
      </c>
      <c r="F51" s="1" t="s">
        <v>250</v>
      </c>
      <c r="G51" s="17">
        <v>43931</v>
      </c>
      <c r="H51" s="17">
        <v>43950</v>
      </c>
      <c r="I51" s="17">
        <v>44834</v>
      </c>
      <c r="J51" s="3">
        <v>24</v>
      </c>
      <c r="K51" s="4">
        <v>16680</v>
      </c>
      <c r="L51" s="1" t="s">
        <v>252</v>
      </c>
      <c r="M51" s="1" t="s">
        <v>115</v>
      </c>
      <c r="N51" s="5">
        <v>40</v>
      </c>
      <c r="O51" s="1" t="s">
        <v>141</v>
      </c>
      <c r="P51" s="5">
        <v>40</v>
      </c>
    </row>
    <row r="52" spans="1:16" x14ac:dyDescent="0.25">
      <c r="A52" s="13" t="s">
        <v>396</v>
      </c>
      <c r="B52" s="14" t="s">
        <v>397</v>
      </c>
      <c r="C52" s="3">
        <v>86391</v>
      </c>
      <c r="D52" s="1" t="s">
        <v>198</v>
      </c>
      <c r="E52" s="1" t="s">
        <v>274</v>
      </c>
      <c r="F52" s="1" t="s">
        <v>77</v>
      </c>
      <c r="G52" s="17">
        <v>44064</v>
      </c>
      <c r="H52" s="17">
        <v>44098</v>
      </c>
      <c r="I52" s="17">
        <v>44560</v>
      </c>
      <c r="J52" s="3">
        <v>17</v>
      </c>
      <c r="K52" s="4">
        <v>240</v>
      </c>
      <c r="L52" s="1" t="s">
        <v>278</v>
      </c>
      <c r="M52" s="1" t="s">
        <v>115</v>
      </c>
      <c r="N52" s="5">
        <v>26.745200000000001</v>
      </c>
      <c r="O52" s="1" t="s">
        <v>0</v>
      </c>
      <c r="P52" s="5" t="s">
        <v>0</v>
      </c>
    </row>
    <row r="53" spans="1:16" x14ac:dyDescent="0.25">
      <c r="A53" s="13" t="s">
        <v>396</v>
      </c>
      <c r="B53" s="14" t="s">
        <v>397</v>
      </c>
      <c r="C53" s="3">
        <v>86307</v>
      </c>
      <c r="D53" s="1" t="s">
        <v>65</v>
      </c>
      <c r="E53" s="1" t="s">
        <v>291</v>
      </c>
      <c r="F53" s="1" t="s">
        <v>293</v>
      </c>
      <c r="G53" s="17">
        <v>44088</v>
      </c>
      <c r="H53" s="17">
        <v>44160</v>
      </c>
      <c r="I53" s="17">
        <v>45713</v>
      </c>
      <c r="J53" s="3">
        <v>51</v>
      </c>
      <c r="L53" s="1" t="s">
        <v>295</v>
      </c>
      <c r="M53" s="1" t="s">
        <v>141</v>
      </c>
      <c r="N53" s="5">
        <v>27.00001</v>
      </c>
      <c r="O53" s="1" t="s">
        <v>189</v>
      </c>
      <c r="P53" s="5">
        <v>29.33783</v>
      </c>
    </row>
    <row r="54" spans="1:16" x14ac:dyDescent="0.25">
      <c r="A54" s="13" t="s">
        <v>396</v>
      </c>
      <c r="B54" s="14" t="s">
        <v>397</v>
      </c>
      <c r="C54" s="3">
        <v>86307</v>
      </c>
      <c r="D54" s="1" t="s">
        <v>65</v>
      </c>
      <c r="E54" s="1" t="s">
        <v>291</v>
      </c>
      <c r="F54" s="1" t="s">
        <v>293</v>
      </c>
      <c r="G54" s="17">
        <v>44088</v>
      </c>
      <c r="H54" s="17">
        <v>44160</v>
      </c>
      <c r="I54" s="17">
        <v>45713</v>
      </c>
      <c r="J54" s="3">
        <v>51</v>
      </c>
      <c r="L54" s="1" t="s">
        <v>295</v>
      </c>
      <c r="M54" s="1" t="s">
        <v>141</v>
      </c>
      <c r="N54" s="5">
        <v>27.00001</v>
      </c>
      <c r="O54" s="1" t="s">
        <v>115</v>
      </c>
      <c r="P54" s="5">
        <v>34.999989999999997</v>
      </c>
    </row>
    <row r="55" spans="1:16" x14ac:dyDescent="0.25">
      <c r="A55" s="13" t="s">
        <v>396</v>
      </c>
      <c r="B55" s="14" t="s">
        <v>397</v>
      </c>
      <c r="C55" s="3">
        <v>86307</v>
      </c>
      <c r="D55" s="1" t="s">
        <v>65</v>
      </c>
      <c r="E55" s="1" t="s">
        <v>291</v>
      </c>
      <c r="F55" s="1" t="s">
        <v>293</v>
      </c>
      <c r="G55" s="17">
        <v>44088</v>
      </c>
      <c r="H55" s="17">
        <v>44160</v>
      </c>
      <c r="I55" s="17">
        <v>45713</v>
      </c>
      <c r="J55" s="3">
        <v>51</v>
      </c>
      <c r="L55" s="1" t="s">
        <v>295</v>
      </c>
      <c r="M55" s="1" t="s">
        <v>141</v>
      </c>
      <c r="N55" s="5">
        <v>27.00001</v>
      </c>
      <c r="O55" s="1" t="s">
        <v>101</v>
      </c>
      <c r="P55" s="5">
        <v>36.745220000000003</v>
      </c>
    </row>
    <row r="56" spans="1:16" x14ac:dyDescent="0.25">
      <c r="A56" s="13" t="s">
        <v>396</v>
      </c>
      <c r="B56" s="14" t="s">
        <v>397</v>
      </c>
      <c r="C56" s="3">
        <v>86307</v>
      </c>
      <c r="D56" s="1" t="s">
        <v>65</v>
      </c>
      <c r="E56" s="1" t="s">
        <v>291</v>
      </c>
      <c r="F56" s="1" t="s">
        <v>293</v>
      </c>
      <c r="G56" s="17">
        <v>44088</v>
      </c>
      <c r="H56" s="17">
        <v>44160</v>
      </c>
      <c r="I56" s="17">
        <v>45713</v>
      </c>
      <c r="J56" s="3">
        <v>51</v>
      </c>
      <c r="K56" s="4">
        <v>10148</v>
      </c>
      <c r="L56" s="1" t="s">
        <v>295</v>
      </c>
      <c r="M56" s="1" t="s">
        <v>141</v>
      </c>
      <c r="N56" s="5">
        <v>27.00001</v>
      </c>
      <c r="O56" s="1" t="s">
        <v>231</v>
      </c>
      <c r="P56" s="5">
        <v>36.899990000000003</v>
      </c>
    </row>
    <row r="57" spans="1:16" x14ac:dyDescent="0.25">
      <c r="A57" s="13" t="s">
        <v>396</v>
      </c>
      <c r="B57" s="14" t="s">
        <v>397</v>
      </c>
      <c r="C57" s="3">
        <v>86307</v>
      </c>
      <c r="D57" s="1" t="s">
        <v>65</v>
      </c>
      <c r="E57" s="1" t="s">
        <v>291</v>
      </c>
      <c r="F57" s="1" t="s">
        <v>293</v>
      </c>
      <c r="G57" s="17">
        <v>44088</v>
      </c>
      <c r="H57" s="17">
        <v>44160</v>
      </c>
      <c r="I57" s="17">
        <v>45713</v>
      </c>
      <c r="J57" s="3">
        <v>51</v>
      </c>
      <c r="L57" s="1" t="s">
        <v>295</v>
      </c>
      <c r="M57" s="1" t="s">
        <v>141</v>
      </c>
      <c r="N57" s="5">
        <v>27.00001</v>
      </c>
      <c r="O57" s="1" t="s">
        <v>62</v>
      </c>
      <c r="P57" s="5">
        <v>185</v>
      </c>
    </row>
    <row r="58" spans="1:16" x14ac:dyDescent="0.25">
      <c r="A58" s="13" t="s">
        <v>396</v>
      </c>
      <c r="B58" s="14" t="s">
        <v>397</v>
      </c>
      <c r="C58" s="3">
        <v>88224</v>
      </c>
      <c r="D58" s="1" t="s">
        <v>65</v>
      </c>
      <c r="E58" s="1" t="s">
        <v>281</v>
      </c>
      <c r="F58" s="1" t="s">
        <v>184</v>
      </c>
      <c r="G58" s="17">
        <v>44155</v>
      </c>
      <c r="H58" s="17">
        <v>44160</v>
      </c>
      <c r="I58" s="17">
        <v>44340</v>
      </c>
      <c r="J58" s="3">
        <v>6</v>
      </c>
      <c r="L58" s="1" t="s">
        <v>284</v>
      </c>
      <c r="M58" s="1" t="s">
        <v>231</v>
      </c>
      <c r="N58" s="5">
        <v>25.85</v>
      </c>
      <c r="O58" s="1" t="s">
        <v>189</v>
      </c>
      <c r="P58" s="5">
        <v>30</v>
      </c>
    </row>
    <row r="59" spans="1:16" x14ac:dyDescent="0.25">
      <c r="A59" s="13" t="s">
        <v>396</v>
      </c>
      <c r="B59" s="14" t="s">
        <v>397</v>
      </c>
      <c r="C59" s="3">
        <v>88224</v>
      </c>
      <c r="D59" s="1" t="s">
        <v>65</v>
      </c>
      <c r="E59" s="1" t="s">
        <v>281</v>
      </c>
      <c r="F59" s="1" t="s">
        <v>184</v>
      </c>
      <c r="G59" s="17">
        <v>44155</v>
      </c>
      <c r="H59" s="17">
        <v>44160</v>
      </c>
      <c r="I59" s="17">
        <v>44340</v>
      </c>
      <c r="J59" s="3">
        <v>6</v>
      </c>
      <c r="K59" s="4">
        <v>116920</v>
      </c>
      <c r="L59" s="1" t="s">
        <v>284</v>
      </c>
      <c r="M59" s="1" t="s">
        <v>231</v>
      </c>
      <c r="N59" s="5">
        <v>25.85</v>
      </c>
      <c r="O59" s="1" t="s">
        <v>62</v>
      </c>
      <c r="P59" s="5">
        <v>80</v>
      </c>
    </row>
  </sheetData>
  <sortState xmlns:xlrd2="http://schemas.microsoft.com/office/spreadsheetml/2017/richdata2" ref="A4:Q59">
    <sortCondition ref="G4:G59"/>
  </sortState>
  <pageMargins left="0.7" right="0.7" top="0.75" bottom="0.75" header="0.3" footer="0.3"/>
  <pageSetup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942B-A48C-452D-9A4D-210AFCC71BC1}">
  <dimension ref="A3:C31"/>
  <sheetViews>
    <sheetView workbookViewId="0">
      <selection activeCell="A3" sqref="A3"/>
    </sheetView>
  </sheetViews>
  <sheetFormatPr defaultRowHeight="15" x14ac:dyDescent="0.25"/>
  <cols>
    <col min="1" max="1" width="13.140625" bestFit="1" customWidth="1"/>
    <col min="2" max="2" width="17.7109375" bestFit="1" customWidth="1"/>
    <col min="3" max="3" width="20.140625" bestFit="1" customWidth="1"/>
  </cols>
  <sheetData>
    <row r="3" spans="1:3" x14ac:dyDescent="0.25">
      <c r="A3" s="18" t="s">
        <v>412</v>
      </c>
      <c r="B3" t="s">
        <v>414</v>
      </c>
      <c r="C3" t="s">
        <v>415</v>
      </c>
    </row>
    <row r="4" spans="1:3" x14ac:dyDescent="0.25">
      <c r="A4" s="19">
        <v>60914</v>
      </c>
      <c r="B4" s="20">
        <v>9383</v>
      </c>
      <c r="C4" s="20">
        <v>1</v>
      </c>
    </row>
    <row r="5" spans="1:3" x14ac:dyDescent="0.25">
      <c r="A5" s="19">
        <v>62643</v>
      </c>
      <c r="B5" s="20">
        <v>7433</v>
      </c>
      <c r="C5" s="20">
        <v>1</v>
      </c>
    </row>
    <row r="6" spans="1:3" x14ac:dyDescent="0.25">
      <c r="A6" s="19">
        <v>62910</v>
      </c>
      <c r="B6" s="20">
        <v>7750</v>
      </c>
      <c r="C6" s="20">
        <v>1</v>
      </c>
    </row>
    <row r="7" spans="1:3" x14ac:dyDescent="0.25">
      <c r="A7" s="19">
        <v>64692</v>
      </c>
      <c r="B7" s="20">
        <v>2287</v>
      </c>
      <c r="C7" s="20">
        <v>1</v>
      </c>
    </row>
    <row r="8" spans="1:3" x14ac:dyDescent="0.25">
      <c r="A8" s="19">
        <v>65853</v>
      </c>
      <c r="B8" s="20">
        <v>6587</v>
      </c>
      <c r="C8" s="20">
        <v>1</v>
      </c>
    </row>
    <row r="9" spans="1:3" x14ac:dyDescent="0.25">
      <c r="A9" s="19">
        <v>66227</v>
      </c>
      <c r="B9" s="20">
        <v>4695</v>
      </c>
      <c r="C9" s="20">
        <v>1</v>
      </c>
    </row>
    <row r="10" spans="1:3" x14ac:dyDescent="0.25">
      <c r="A10" s="19">
        <v>66838</v>
      </c>
      <c r="B10" s="20">
        <v>2100</v>
      </c>
      <c r="C10" s="20">
        <v>1</v>
      </c>
    </row>
    <row r="11" spans="1:3" x14ac:dyDescent="0.25">
      <c r="A11" s="19">
        <v>67051</v>
      </c>
      <c r="B11" s="20">
        <v>6831</v>
      </c>
      <c r="C11" s="20">
        <v>1</v>
      </c>
    </row>
    <row r="12" spans="1:3" x14ac:dyDescent="0.25">
      <c r="A12" s="19">
        <v>67404</v>
      </c>
      <c r="B12" s="20">
        <v>6310</v>
      </c>
      <c r="C12" s="20">
        <v>1</v>
      </c>
    </row>
    <row r="13" spans="1:3" x14ac:dyDescent="0.25">
      <c r="A13" s="19">
        <v>68091</v>
      </c>
      <c r="B13" s="20">
        <v>23909</v>
      </c>
      <c r="C13" s="20">
        <v>1</v>
      </c>
    </row>
    <row r="14" spans="1:3" x14ac:dyDescent="0.25">
      <c r="A14" s="19">
        <v>70926</v>
      </c>
      <c r="B14" s="20">
        <v>3638</v>
      </c>
      <c r="C14" s="20">
        <v>1</v>
      </c>
    </row>
    <row r="15" spans="1:3" x14ac:dyDescent="0.25">
      <c r="A15" s="19">
        <v>73867</v>
      </c>
      <c r="B15" s="20">
        <v>2385</v>
      </c>
      <c r="C15" s="20">
        <v>1</v>
      </c>
    </row>
    <row r="16" spans="1:3" x14ac:dyDescent="0.25">
      <c r="A16" s="19">
        <v>74397</v>
      </c>
      <c r="B16" s="20">
        <v>19487</v>
      </c>
      <c r="C16" s="20">
        <v>1</v>
      </c>
    </row>
    <row r="17" spans="1:3" x14ac:dyDescent="0.25">
      <c r="A17" s="19">
        <v>76465</v>
      </c>
      <c r="B17" s="20">
        <v>9822</v>
      </c>
      <c r="C17" s="20">
        <v>1</v>
      </c>
    </row>
    <row r="18" spans="1:3" x14ac:dyDescent="0.25">
      <c r="A18" s="19">
        <v>76971</v>
      </c>
      <c r="B18" s="20">
        <v>288</v>
      </c>
      <c r="C18" s="20">
        <v>1</v>
      </c>
    </row>
    <row r="19" spans="1:3" x14ac:dyDescent="0.25">
      <c r="A19" s="19">
        <v>77052</v>
      </c>
      <c r="B19" s="20">
        <v>1350</v>
      </c>
      <c r="C19" s="20">
        <v>1</v>
      </c>
    </row>
    <row r="20" spans="1:3" x14ac:dyDescent="0.25">
      <c r="A20" s="19">
        <v>77465</v>
      </c>
      <c r="B20" s="20">
        <v>1400</v>
      </c>
      <c r="C20" s="20">
        <v>1</v>
      </c>
    </row>
    <row r="21" spans="1:3" x14ac:dyDescent="0.25">
      <c r="A21" s="19">
        <v>78213</v>
      </c>
      <c r="B21" s="20">
        <v>13396</v>
      </c>
      <c r="C21" s="20">
        <v>1</v>
      </c>
    </row>
    <row r="22" spans="1:3" x14ac:dyDescent="0.25">
      <c r="A22" s="19">
        <v>78730</v>
      </c>
      <c r="B22" s="20">
        <v>1650</v>
      </c>
      <c r="C22" s="20">
        <v>1</v>
      </c>
    </row>
    <row r="23" spans="1:3" x14ac:dyDescent="0.25">
      <c r="A23" s="19">
        <v>78880</v>
      </c>
      <c r="B23" s="20">
        <v>8340</v>
      </c>
      <c r="C23" s="20">
        <v>1</v>
      </c>
    </row>
    <row r="24" spans="1:3" x14ac:dyDescent="0.25">
      <c r="A24" s="19">
        <v>80671</v>
      </c>
      <c r="B24" s="20">
        <v>480</v>
      </c>
      <c r="C24" s="20">
        <v>1</v>
      </c>
    </row>
    <row r="25" spans="1:3" x14ac:dyDescent="0.25">
      <c r="A25" s="19">
        <v>81197</v>
      </c>
      <c r="B25" s="20">
        <v>15000</v>
      </c>
      <c r="C25" s="20">
        <v>1</v>
      </c>
    </row>
    <row r="26" spans="1:3" x14ac:dyDescent="0.25">
      <c r="A26" s="19">
        <v>81522</v>
      </c>
      <c r="B26" s="20">
        <v>12396</v>
      </c>
      <c r="C26" s="20">
        <v>1</v>
      </c>
    </row>
    <row r="27" spans="1:3" x14ac:dyDescent="0.25">
      <c r="A27" s="19">
        <v>82514</v>
      </c>
      <c r="B27" s="20">
        <v>16680</v>
      </c>
      <c r="C27" s="20">
        <v>1</v>
      </c>
    </row>
    <row r="28" spans="1:3" x14ac:dyDescent="0.25">
      <c r="A28" s="19">
        <v>86307</v>
      </c>
      <c r="B28" s="20">
        <v>10148</v>
      </c>
      <c r="C28" s="20">
        <v>1</v>
      </c>
    </row>
    <row r="29" spans="1:3" x14ac:dyDescent="0.25">
      <c r="A29" s="19">
        <v>86391</v>
      </c>
      <c r="B29" s="20">
        <v>240</v>
      </c>
      <c r="C29" s="20">
        <v>1</v>
      </c>
    </row>
    <row r="30" spans="1:3" x14ac:dyDescent="0.25">
      <c r="A30" s="19">
        <v>88224</v>
      </c>
      <c r="B30" s="20">
        <v>116920</v>
      </c>
      <c r="C30" s="20">
        <v>1</v>
      </c>
    </row>
    <row r="31" spans="1:3" x14ac:dyDescent="0.25">
      <c r="A31" s="19" t="s">
        <v>413</v>
      </c>
      <c r="B31" s="20">
        <v>310905</v>
      </c>
      <c r="C31" s="20">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19"/>
  <sheetViews>
    <sheetView zoomScaleNormal="100" workbookViewId="0">
      <pane ySplit="1" topLeftCell="A2" activePane="bottomLeft" state="frozen"/>
      <selection pane="bottomLeft" activeCell="A2" sqref="A2"/>
    </sheetView>
  </sheetViews>
  <sheetFormatPr defaultRowHeight="15" outlineLevelRow="1" x14ac:dyDescent="0.25"/>
  <cols>
    <col min="1" max="1" width="6" style="1" customWidth="1"/>
    <col min="2" max="2" width="16" style="1" customWidth="1"/>
    <col min="3" max="4" width="6" style="1" customWidth="1"/>
    <col min="5" max="5" width="8" style="1" customWidth="1"/>
    <col min="6" max="7" width="15" style="2" customWidth="1"/>
    <col min="8" max="8" width="5" style="3" customWidth="1"/>
    <col min="9" max="9" width="12" style="1" customWidth="1"/>
    <col min="10" max="10" width="10" style="1" customWidth="1"/>
    <col min="11" max="11" width="10" style="4" customWidth="1"/>
    <col min="12" max="12" width="14" style="5" customWidth="1"/>
    <col min="13" max="13" width="28.5703125" style="6" customWidth="1"/>
    <col min="14" max="14" width="6" style="1" customWidth="1"/>
    <col min="15" max="15" width="14" style="7" customWidth="1"/>
    <col min="16" max="16" width="28.5703125" style="1" customWidth="1"/>
    <col min="17" max="17" width="12" style="1" customWidth="1"/>
    <col min="18" max="19" width="28.5703125" style="1" customWidth="1"/>
    <col min="20" max="20" width="14" style="2" customWidth="1"/>
    <col min="21" max="21" width="10" style="1" customWidth="1"/>
    <col min="22" max="28" width="28.5703125" style="1" customWidth="1"/>
    <col min="29" max="29" width="28.5703125" style="5" customWidth="1"/>
    <col min="30" max="30" width="28.5703125" style="1" customWidth="1"/>
    <col min="31" max="31" width="8" style="1" customWidth="1"/>
    <col min="32" max="32" width="15" style="2" customWidth="1"/>
    <col min="33" max="33" width="28.5703125" style="6" customWidth="1"/>
    <col min="34" max="34" width="28.5703125" style="1" customWidth="1"/>
    <col min="35" max="35" width="28.5703125" style="7" customWidth="1"/>
    <col min="36" max="36" width="14" style="1" customWidth="1"/>
    <col min="37" max="40" width="28.5703125" style="1" customWidth="1"/>
    <col min="41" max="41" width="10" style="1" customWidth="1"/>
    <col min="42" max="42" width="28.5703125" style="6" customWidth="1"/>
    <col min="43" max="44" width="28.5703125" style="1" customWidth="1"/>
    <col min="45" max="45" width="28.5703125" style="3" customWidth="1"/>
    <col min="46" max="46" width="28.5703125" style="1" customWidth="1"/>
    <col min="47" max="47" width="15" style="2" customWidth="1"/>
    <col min="48" max="49" width="8" style="1" customWidth="1"/>
    <col min="50" max="51" width="8" style="3" customWidth="1"/>
  </cols>
  <sheetData>
    <row r="1" spans="1:51" ht="54.95" customHeight="1" x14ac:dyDescent="0.25"/>
    <row r="2" spans="1:51"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c r="P2" s="1" t="s">
        <v>15</v>
      </c>
      <c r="Q2" s="1" t="s">
        <v>16</v>
      </c>
      <c r="R2" s="1" t="s">
        <v>17</v>
      </c>
      <c r="S2" s="1" t="s">
        <v>18</v>
      </c>
      <c r="T2" s="1" t="s">
        <v>19</v>
      </c>
      <c r="U2" s="1" t="s">
        <v>20</v>
      </c>
      <c r="V2" s="1" t="s">
        <v>21</v>
      </c>
      <c r="W2" s="1" t="s">
        <v>22</v>
      </c>
      <c r="X2" s="1" t="s">
        <v>23</v>
      </c>
      <c r="Y2" s="1" t="s">
        <v>24</v>
      </c>
      <c r="Z2" s="1" t="s">
        <v>25</v>
      </c>
      <c r="AA2" s="1" t="s">
        <v>26</v>
      </c>
      <c r="AB2" s="1" t="s">
        <v>27</v>
      </c>
      <c r="AC2" s="1" t="s">
        <v>28</v>
      </c>
      <c r="AD2" s="1" t="s">
        <v>29</v>
      </c>
      <c r="AE2" s="1" t="s">
        <v>30</v>
      </c>
      <c r="AF2" s="1" t="s">
        <v>31</v>
      </c>
      <c r="AG2" s="1" t="s">
        <v>32</v>
      </c>
      <c r="AH2" s="1" t="s">
        <v>33</v>
      </c>
      <c r="AI2" s="1" t="s">
        <v>34</v>
      </c>
      <c r="AJ2" s="1" t="s">
        <v>35</v>
      </c>
      <c r="AK2" s="1" t="s">
        <v>36</v>
      </c>
      <c r="AL2" s="1" t="s">
        <v>37</v>
      </c>
      <c r="AM2" s="1" t="s">
        <v>38</v>
      </c>
      <c r="AN2" s="1" t="s">
        <v>39</v>
      </c>
      <c r="AO2" s="1" t="s">
        <v>40</v>
      </c>
      <c r="AP2" s="1" t="s">
        <v>41</v>
      </c>
      <c r="AQ2" s="1" t="s">
        <v>42</v>
      </c>
      <c r="AR2" s="1" t="s">
        <v>43</v>
      </c>
      <c r="AS2" s="1" t="s">
        <v>44</v>
      </c>
      <c r="AT2" s="1" t="s">
        <v>45</v>
      </c>
      <c r="AU2" s="1" t="s">
        <v>46</v>
      </c>
      <c r="AV2" s="1" t="s">
        <v>47</v>
      </c>
      <c r="AW2" s="1" t="s">
        <v>48</v>
      </c>
      <c r="AX2" s="1" t="s">
        <v>49</v>
      </c>
      <c r="AY2" s="1" t="s">
        <v>50</v>
      </c>
    </row>
    <row r="3" spans="1:51" x14ac:dyDescent="0.25">
      <c r="A3" s="8" t="s">
        <v>51</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row>
    <row r="4" spans="1:51" outlineLevel="1" x14ac:dyDescent="0.25">
      <c r="B4" s="1" t="s">
        <v>52</v>
      </c>
      <c r="C4" s="1" t="s">
        <v>53</v>
      </c>
      <c r="D4" s="1" t="s">
        <v>54</v>
      </c>
      <c r="E4" s="1" t="s">
        <v>55</v>
      </c>
      <c r="F4" s="2">
        <v>42826</v>
      </c>
      <c r="G4" s="2">
        <v>44377</v>
      </c>
      <c r="H4" s="3">
        <v>48</v>
      </c>
      <c r="I4" s="1" t="s">
        <v>56</v>
      </c>
      <c r="J4" s="1" t="s">
        <v>57</v>
      </c>
      <c r="K4" s="4">
        <v>7433</v>
      </c>
      <c r="L4" s="5">
        <v>401.19</v>
      </c>
      <c r="M4" s="6">
        <v>0</v>
      </c>
      <c r="N4" s="1" t="s">
        <v>0</v>
      </c>
      <c r="O4" s="7" t="s">
        <v>0</v>
      </c>
      <c r="P4" s="1" t="s">
        <v>58</v>
      </c>
      <c r="Q4" s="1" t="s">
        <v>59</v>
      </c>
      <c r="R4" s="1" t="s">
        <v>0</v>
      </c>
      <c r="S4" s="1" t="s">
        <v>0</v>
      </c>
      <c r="T4" s="2">
        <v>42809</v>
      </c>
      <c r="U4" s="1" t="s">
        <v>60</v>
      </c>
      <c r="V4" s="1" t="s">
        <v>61</v>
      </c>
      <c r="W4" s="1" t="s">
        <v>62</v>
      </c>
      <c r="X4" s="1" t="s">
        <v>0</v>
      </c>
      <c r="Y4" s="1" t="s">
        <v>62</v>
      </c>
      <c r="Z4" s="1" t="s">
        <v>63</v>
      </c>
      <c r="AA4" s="1" t="s">
        <v>0</v>
      </c>
      <c r="AB4" s="1" t="s">
        <v>64</v>
      </c>
      <c r="AC4" s="5">
        <v>130</v>
      </c>
      <c r="AD4" s="1" t="b">
        <v>0</v>
      </c>
      <c r="AE4" s="1" t="s">
        <v>65</v>
      </c>
      <c r="AF4" s="2">
        <v>42800</v>
      </c>
      <c r="AG4" s="6" t="s">
        <v>0</v>
      </c>
      <c r="AH4" s="1" t="s">
        <v>66</v>
      </c>
      <c r="AI4" s="7">
        <v>401.19</v>
      </c>
      <c r="AJ4" s="1" t="s">
        <v>67</v>
      </c>
      <c r="AK4" s="1" t="s">
        <v>68</v>
      </c>
      <c r="AL4" s="1" t="s">
        <v>69</v>
      </c>
      <c r="AM4" s="1" t="s">
        <v>70</v>
      </c>
      <c r="AN4" s="1" t="s">
        <v>0</v>
      </c>
      <c r="AO4" s="1" t="s">
        <v>71</v>
      </c>
      <c r="AP4" s="6" t="s">
        <v>0</v>
      </c>
      <c r="AQ4" s="1" t="s">
        <v>72</v>
      </c>
      <c r="AR4" s="1" t="s">
        <v>0</v>
      </c>
      <c r="AS4" s="3">
        <v>24008</v>
      </c>
      <c r="AT4" s="1" t="s">
        <v>73</v>
      </c>
      <c r="AU4" s="2">
        <v>42789.5</v>
      </c>
      <c r="AV4" s="1" t="s">
        <v>74</v>
      </c>
      <c r="AW4" s="1" t="s">
        <v>0</v>
      </c>
      <c r="AX4" s="3">
        <v>62643</v>
      </c>
      <c r="AY4" s="3">
        <v>1116274</v>
      </c>
    </row>
    <row r="5" spans="1:51" outlineLevel="1" x14ac:dyDescent="0.25">
      <c r="B5" s="1" t="s">
        <v>75</v>
      </c>
      <c r="C5" s="1" t="s">
        <v>76</v>
      </c>
      <c r="D5" s="1" t="s">
        <v>77</v>
      </c>
      <c r="E5" s="1" t="s">
        <v>55</v>
      </c>
      <c r="F5" s="2">
        <v>42891</v>
      </c>
      <c r="G5" s="2">
        <v>44560</v>
      </c>
      <c r="H5" s="3">
        <v>48</v>
      </c>
      <c r="I5" s="1" t="s">
        <v>56</v>
      </c>
      <c r="J5" s="1" t="s">
        <v>57</v>
      </c>
      <c r="K5" s="4">
        <v>9383</v>
      </c>
      <c r="L5" s="5">
        <v>401.19</v>
      </c>
      <c r="M5" s="6">
        <v>0</v>
      </c>
      <c r="N5" s="1" t="s">
        <v>0</v>
      </c>
      <c r="O5" s="7" t="s">
        <v>0</v>
      </c>
      <c r="P5" s="1" t="s">
        <v>78</v>
      </c>
      <c r="Q5" s="1" t="s">
        <v>79</v>
      </c>
      <c r="R5" s="1" t="s">
        <v>0</v>
      </c>
      <c r="S5" s="1" t="s">
        <v>0</v>
      </c>
      <c r="T5" s="2">
        <v>42891</v>
      </c>
      <c r="U5" s="1" t="s">
        <v>80</v>
      </c>
      <c r="V5" s="1" t="s">
        <v>61</v>
      </c>
      <c r="W5" s="1" t="s">
        <v>62</v>
      </c>
      <c r="X5" s="1" t="s">
        <v>81</v>
      </c>
      <c r="Y5" s="1" t="s">
        <v>62</v>
      </c>
      <c r="Z5" s="1" t="s">
        <v>0</v>
      </c>
      <c r="AA5" s="1" t="s">
        <v>0</v>
      </c>
      <c r="AB5" s="1" t="s">
        <v>0</v>
      </c>
      <c r="AC5" s="5" t="s">
        <v>0</v>
      </c>
      <c r="AD5" s="1" t="b">
        <v>0</v>
      </c>
      <c r="AE5" s="1" t="s">
        <v>65</v>
      </c>
      <c r="AF5" s="2">
        <v>42695</v>
      </c>
      <c r="AG5" s="6" t="s">
        <v>0</v>
      </c>
      <c r="AH5" s="1" t="s">
        <v>66</v>
      </c>
      <c r="AI5" s="7">
        <v>401.19</v>
      </c>
      <c r="AJ5" s="1" t="s">
        <v>82</v>
      </c>
      <c r="AK5" s="1" t="s">
        <v>83</v>
      </c>
      <c r="AL5" s="1" t="s">
        <v>0</v>
      </c>
      <c r="AM5" s="1" t="s">
        <v>84</v>
      </c>
      <c r="AN5" s="1" t="s">
        <v>85</v>
      </c>
      <c r="AO5" s="1" t="s">
        <v>71</v>
      </c>
      <c r="AP5" s="6" t="s">
        <v>0</v>
      </c>
      <c r="AQ5" s="1" t="s">
        <v>0</v>
      </c>
      <c r="AR5" s="1" t="s">
        <v>0</v>
      </c>
      <c r="AS5" s="3">
        <v>18705</v>
      </c>
      <c r="AT5" s="1" t="s">
        <v>73</v>
      </c>
      <c r="AU5" s="2">
        <v>42668</v>
      </c>
      <c r="AV5" s="1" t="s">
        <v>86</v>
      </c>
      <c r="AW5" s="1" t="s">
        <v>0</v>
      </c>
      <c r="AX5" s="3">
        <v>60914</v>
      </c>
      <c r="AY5" s="3">
        <v>1094325</v>
      </c>
    </row>
    <row r="6" spans="1:51" outlineLevel="1" x14ac:dyDescent="0.25">
      <c r="B6" s="1" t="s">
        <v>87</v>
      </c>
      <c r="C6" s="1" t="s">
        <v>88</v>
      </c>
      <c r="D6" s="1" t="s">
        <v>89</v>
      </c>
      <c r="E6" s="1" t="s">
        <v>90</v>
      </c>
      <c r="F6" s="2">
        <v>42891</v>
      </c>
      <c r="G6" s="2">
        <v>44352</v>
      </c>
      <c r="H6" s="3">
        <v>48</v>
      </c>
      <c r="I6" s="1" t="s">
        <v>56</v>
      </c>
      <c r="J6" s="1" t="s">
        <v>57</v>
      </c>
      <c r="K6" s="4">
        <v>7750</v>
      </c>
      <c r="L6" s="5">
        <v>72.11</v>
      </c>
      <c r="M6" s="6">
        <v>70.534899999999993</v>
      </c>
      <c r="N6" s="1" t="s">
        <v>0</v>
      </c>
      <c r="O6" s="7" t="s">
        <v>0</v>
      </c>
      <c r="P6" s="1" t="s">
        <v>91</v>
      </c>
      <c r="Q6" s="1" t="s">
        <v>92</v>
      </c>
      <c r="R6" s="1" t="s">
        <v>0</v>
      </c>
      <c r="S6" s="1" t="s">
        <v>0</v>
      </c>
      <c r="T6" s="2">
        <v>42891</v>
      </c>
      <c r="U6" s="1" t="s">
        <v>93</v>
      </c>
      <c r="V6" s="1" t="s">
        <v>64</v>
      </c>
      <c r="W6" s="1" t="s">
        <v>63</v>
      </c>
      <c r="X6" s="1" t="s">
        <v>0</v>
      </c>
      <c r="Y6" s="1" t="s">
        <v>63</v>
      </c>
      <c r="Z6" s="1" t="s">
        <v>62</v>
      </c>
      <c r="AA6" s="1" t="s">
        <v>0</v>
      </c>
      <c r="AB6" s="1" t="s">
        <v>61</v>
      </c>
      <c r="AC6" s="5">
        <v>397.18</v>
      </c>
      <c r="AD6" s="1" t="b">
        <v>0</v>
      </c>
      <c r="AE6" s="1" t="s">
        <v>65</v>
      </c>
      <c r="AF6" s="2">
        <v>42845</v>
      </c>
      <c r="AG6" s="6" t="s">
        <v>0</v>
      </c>
      <c r="AH6" s="1" t="s">
        <v>66</v>
      </c>
      <c r="AI6" s="7">
        <v>397.19</v>
      </c>
      <c r="AJ6" s="1" t="s">
        <v>94</v>
      </c>
      <c r="AK6" s="1" t="s">
        <v>95</v>
      </c>
      <c r="AL6" s="1" t="s">
        <v>0</v>
      </c>
      <c r="AM6" s="1" t="s">
        <v>0</v>
      </c>
      <c r="AN6" s="1" t="s">
        <v>0</v>
      </c>
      <c r="AO6" s="1" t="s">
        <v>96</v>
      </c>
      <c r="AP6" s="6" t="s">
        <v>0</v>
      </c>
      <c r="AQ6" s="1" t="s">
        <v>0</v>
      </c>
      <c r="AR6" s="1" t="s">
        <v>0</v>
      </c>
      <c r="AS6" s="3">
        <v>18069</v>
      </c>
      <c r="AT6" s="1" t="s">
        <v>73</v>
      </c>
      <c r="AU6" s="2">
        <v>42801.6875</v>
      </c>
      <c r="AV6" s="1" t="s">
        <v>74</v>
      </c>
      <c r="AW6" s="1" t="s">
        <v>0</v>
      </c>
      <c r="AX6" s="3">
        <v>62910</v>
      </c>
      <c r="AY6" s="3">
        <v>1117475</v>
      </c>
    </row>
    <row r="7" spans="1:51" outlineLevel="1" x14ac:dyDescent="0.25">
      <c r="B7" s="1" t="s">
        <v>52</v>
      </c>
      <c r="C7" s="1" t="s">
        <v>53</v>
      </c>
      <c r="D7" s="1" t="s">
        <v>54</v>
      </c>
      <c r="E7" s="1" t="s">
        <v>55</v>
      </c>
      <c r="F7" s="2">
        <v>42993</v>
      </c>
      <c r="G7" s="2">
        <v>44377</v>
      </c>
      <c r="H7" s="3">
        <v>48</v>
      </c>
      <c r="I7" s="1" t="s">
        <v>56</v>
      </c>
      <c r="J7" s="1" t="s">
        <v>57</v>
      </c>
      <c r="K7" s="4">
        <v>6587</v>
      </c>
      <c r="L7" s="5">
        <v>50</v>
      </c>
      <c r="M7" s="6">
        <v>79.569299999999998</v>
      </c>
      <c r="N7" s="1" t="s">
        <v>0</v>
      </c>
      <c r="O7" s="7" t="s">
        <v>0</v>
      </c>
      <c r="P7" s="1" t="s">
        <v>97</v>
      </c>
      <c r="Q7" s="1" t="s">
        <v>98</v>
      </c>
      <c r="R7" s="1" t="s">
        <v>0</v>
      </c>
      <c r="S7" s="1" t="s">
        <v>0</v>
      </c>
      <c r="T7" s="2">
        <v>42985</v>
      </c>
      <c r="U7" s="1" t="s">
        <v>99</v>
      </c>
      <c r="V7" s="1" t="s">
        <v>100</v>
      </c>
      <c r="W7" s="1" t="s">
        <v>101</v>
      </c>
      <c r="X7" s="1" t="s">
        <v>0</v>
      </c>
      <c r="Y7" s="1" t="s">
        <v>101</v>
      </c>
      <c r="Z7" s="1" t="s">
        <v>63</v>
      </c>
      <c r="AA7" s="1" t="s">
        <v>0</v>
      </c>
      <c r="AB7" s="1" t="s">
        <v>64</v>
      </c>
      <c r="AC7" s="5">
        <v>57.731999999999999</v>
      </c>
      <c r="AD7" s="1" t="b">
        <v>0</v>
      </c>
      <c r="AE7" s="1" t="s">
        <v>65</v>
      </c>
      <c r="AF7" s="2">
        <v>42947</v>
      </c>
      <c r="AG7" s="6" t="s">
        <v>0</v>
      </c>
      <c r="AH7" s="1" t="s">
        <v>66</v>
      </c>
      <c r="AI7" s="7">
        <v>401.19</v>
      </c>
      <c r="AJ7" s="1" t="s">
        <v>102</v>
      </c>
      <c r="AK7" s="1" t="s">
        <v>103</v>
      </c>
      <c r="AL7" s="1" t="s">
        <v>69</v>
      </c>
      <c r="AM7" s="1" t="s">
        <v>104</v>
      </c>
      <c r="AN7" s="1" t="s">
        <v>0</v>
      </c>
      <c r="AO7" s="1" t="s">
        <v>105</v>
      </c>
      <c r="AP7" s="6" t="s">
        <v>0</v>
      </c>
      <c r="AQ7" s="1" t="s">
        <v>0</v>
      </c>
      <c r="AR7" s="1" t="s">
        <v>0</v>
      </c>
      <c r="AS7" s="3">
        <v>24008</v>
      </c>
      <c r="AT7" s="1" t="s">
        <v>73</v>
      </c>
      <c r="AU7" s="2">
        <v>42935.375</v>
      </c>
      <c r="AV7" s="1" t="s">
        <v>106</v>
      </c>
      <c r="AW7" s="1" t="s">
        <v>0</v>
      </c>
      <c r="AX7" s="3">
        <v>65853</v>
      </c>
      <c r="AY7" s="3">
        <v>1134976</v>
      </c>
    </row>
    <row r="8" spans="1:51" outlineLevel="1" x14ac:dyDescent="0.25">
      <c r="B8" s="1" t="s">
        <v>52</v>
      </c>
      <c r="C8" s="1" t="s">
        <v>53</v>
      </c>
      <c r="D8" s="1" t="s">
        <v>54</v>
      </c>
      <c r="E8" s="1" t="s">
        <v>55</v>
      </c>
      <c r="F8" s="2">
        <v>42993</v>
      </c>
      <c r="G8" s="2">
        <v>44377</v>
      </c>
      <c r="H8" s="3">
        <v>48</v>
      </c>
      <c r="I8" s="1" t="s">
        <v>56</v>
      </c>
      <c r="J8" s="1" t="s">
        <v>57</v>
      </c>
      <c r="K8" s="4" t="s">
        <v>0</v>
      </c>
      <c r="L8" s="5">
        <v>50</v>
      </c>
      <c r="M8" s="6">
        <v>79.569299999999998</v>
      </c>
      <c r="N8" s="1" t="s">
        <v>0</v>
      </c>
      <c r="O8" s="7" t="s">
        <v>0</v>
      </c>
      <c r="P8" s="1" t="s">
        <v>97</v>
      </c>
      <c r="Q8" s="1" t="s">
        <v>98</v>
      </c>
      <c r="R8" s="1" t="s">
        <v>0</v>
      </c>
      <c r="S8" s="1" t="s">
        <v>0</v>
      </c>
      <c r="T8" s="2">
        <v>42985</v>
      </c>
      <c r="U8" s="1" t="s">
        <v>99</v>
      </c>
      <c r="V8" s="1" t="s">
        <v>100</v>
      </c>
      <c r="W8" s="1" t="s">
        <v>101</v>
      </c>
      <c r="X8" s="1" t="s">
        <v>0</v>
      </c>
      <c r="Y8" s="1" t="s">
        <v>101</v>
      </c>
      <c r="Z8" s="1" t="s">
        <v>62</v>
      </c>
      <c r="AA8" s="1" t="s">
        <v>0</v>
      </c>
      <c r="AB8" s="1" t="s">
        <v>61</v>
      </c>
      <c r="AC8" s="5">
        <v>185</v>
      </c>
      <c r="AD8" s="1" t="b">
        <v>0</v>
      </c>
      <c r="AE8" s="1" t="s">
        <v>65</v>
      </c>
      <c r="AF8" s="2">
        <v>42947</v>
      </c>
      <c r="AG8" s="6" t="s">
        <v>0</v>
      </c>
      <c r="AH8" s="1" t="s">
        <v>66</v>
      </c>
      <c r="AI8" s="7">
        <v>401.19</v>
      </c>
      <c r="AJ8" s="1" t="s">
        <v>102</v>
      </c>
      <c r="AK8" s="1" t="s">
        <v>103</v>
      </c>
      <c r="AL8" s="1" t="s">
        <v>69</v>
      </c>
      <c r="AM8" s="1" t="s">
        <v>104</v>
      </c>
      <c r="AN8" s="1" t="s">
        <v>0</v>
      </c>
      <c r="AO8" s="1" t="s">
        <v>105</v>
      </c>
      <c r="AP8" s="6" t="s">
        <v>0</v>
      </c>
      <c r="AQ8" s="1" t="s">
        <v>0</v>
      </c>
      <c r="AR8" s="1" t="s">
        <v>0</v>
      </c>
      <c r="AS8" s="3">
        <v>24008</v>
      </c>
      <c r="AT8" s="1" t="s">
        <v>73</v>
      </c>
      <c r="AU8" s="2">
        <v>42935.375</v>
      </c>
      <c r="AV8" s="1" t="s">
        <v>106</v>
      </c>
      <c r="AW8" s="1" t="s">
        <v>0</v>
      </c>
      <c r="AX8" s="3">
        <v>65853</v>
      </c>
      <c r="AY8" s="3">
        <v>1134976</v>
      </c>
    </row>
    <row r="9" spans="1:51" outlineLevel="1" x14ac:dyDescent="0.25">
      <c r="B9" s="1" t="s">
        <v>107</v>
      </c>
      <c r="C9" s="1" t="s">
        <v>108</v>
      </c>
      <c r="D9" s="1" t="s">
        <v>109</v>
      </c>
      <c r="E9" s="1" t="s">
        <v>90</v>
      </c>
      <c r="F9" s="2">
        <v>43060</v>
      </c>
      <c r="G9" s="2">
        <v>44336</v>
      </c>
      <c r="H9" s="3">
        <v>36</v>
      </c>
      <c r="I9" s="1" t="s">
        <v>56</v>
      </c>
      <c r="J9" s="1" t="s">
        <v>57</v>
      </c>
      <c r="K9" s="4" t="s">
        <v>0</v>
      </c>
      <c r="L9" s="5">
        <v>41.8</v>
      </c>
      <c r="M9" s="6">
        <v>82.92</v>
      </c>
      <c r="N9" s="1" t="s">
        <v>0</v>
      </c>
      <c r="O9" s="7" t="s">
        <v>0</v>
      </c>
      <c r="P9" s="1" t="s">
        <v>110</v>
      </c>
      <c r="Q9" s="1" t="s">
        <v>111</v>
      </c>
      <c r="R9" s="1" t="s">
        <v>0</v>
      </c>
      <c r="S9" s="1" t="s">
        <v>0</v>
      </c>
      <c r="T9" s="2">
        <v>43060</v>
      </c>
      <c r="U9" s="1" t="s">
        <v>112</v>
      </c>
      <c r="V9" s="1" t="s">
        <v>113</v>
      </c>
      <c r="W9" s="1" t="s">
        <v>114</v>
      </c>
      <c r="X9" s="1" t="s">
        <v>0</v>
      </c>
      <c r="Y9" s="1" t="s">
        <v>114</v>
      </c>
      <c r="Z9" s="1" t="s">
        <v>115</v>
      </c>
      <c r="AA9" s="1" t="s">
        <v>0</v>
      </c>
      <c r="AB9" s="1" t="s">
        <v>116</v>
      </c>
      <c r="AC9" s="5">
        <v>42</v>
      </c>
      <c r="AD9" s="1" t="b">
        <v>0</v>
      </c>
      <c r="AE9" s="1" t="s">
        <v>65</v>
      </c>
      <c r="AF9" s="2">
        <v>43033</v>
      </c>
      <c r="AG9" s="6" t="s">
        <v>0</v>
      </c>
      <c r="AH9" s="1" t="s">
        <v>66</v>
      </c>
      <c r="AI9" s="7">
        <v>244</v>
      </c>
      <c r="AJ9" s="1" t="s">
        <v>117</v>
      </c>
      <c r="AK9" s="1" t="s">
        <v>0</v>
      </c>
      <c r="AL9" s="1" t="s">
        <v>118</v>
      </c>
      <c r="AM9" s="1" t="s">
        <v>119</v>
      </c>
      <c r="AN9" s="1" t="s">
        <v>0</v>
      </c>
      <c r="AO9" s="1" t="s">
        <v>120</v>
      </c>
      <c r="AP9" s="6" t="s">
        <v>0</v>
      </c>
      <c r="AQ9" s="1" t="s">
        <v>0</v>
      </c>
      <c r="AR9" s="1" t="s">
        <v>0</v>
      </c>
      <c r="AS9" s="3">
        <v>27649</v>
      </c>
      <c r="AT9" s="1" t="s">
        <v>73</v>
      </c>
      <c r="AU9" s="2">
        <v>43013.375</v>
      </c>
      <c r="AV9" s="1" t="s">
        <v>86</v>
      </c>
      <c r="AW9" s="1" t="s">
        <v>0</v>
      </c>
      <c r="AX9" s="3">
        <v>66838</v>
      </c>
      <c r="AY9" s="3">
        <v>1141757</v>
      </c>
    </row>
    <row r="10" spans="1:51" outlineLevel="1" x14ac:dyDescent="0.25">
      <c r="B10" s="1" t="s">
        <v>107</v>
      </c>
      <c r="C10" s="1" t="s">
        <v>108</v>
      </c>
      <c r="D10" s="1" t="s">
        <v>109</v>
      </c>
      <c r="E10" s="1" t="s">
        <v>90</v>
      </c>
      <c r="F10" s="2">
        <v>43060</v>
      </c>
      <c r="G10" s="2">
        <v>44336</v>
      </c>
      <c r="H10" s="3">
        <v>36</v>
      </c>
      <c r="I10" s="1" t="s">
        <v>56</v>
      </c>
      <c r="J10" s="1" t="s">
        <v>57</v>
      </c>
      <c r="K10" s="4" t="s">
        <v>0</v>
      </c>
      <c r="L10" s="5">
        <v>41.8</v>
      </c>
      <c r="M10" s="6">
        <v>82.92</v>
      </c>
      <c r="N10" s="1" t="s">
        <v>0</v>
      </c>
      <c r="O10" s="7" t="s">
        <v>0</v>
      </c>
      <c r="P10" s="1" t="s">
        <v>110</v>
      </c>
      <c r="Q10" s="1" t="s">
        <v>111</v>
      </c>
      <c r="R10" s="1" t="s">
        <v>0</v>
      </c>
      <c r="S10" s="1" t="s">
        <v>0</v>
      </c>
      <c r="T10" s="2">
        <v>43060</v>
      </c>
      <c r="U10" s="1" t="s">
        <v>112</v>
      </c>
      <c r="V10" s="1" t="s">
        <v>113</v>
      </c>
      <c r="W10" s="1" t="s">
        <v>114</v>
      </c>
      <c r="X10" s="1" t="s">
        <v>0</v>
      </c>
      <c r="Y10" s="1" t="s">
        <v>114</v>
      </c>
      <c r="Z10" s="1" t="s">
        <v>63</v>
      </c>
      <c r="AA10" s="1" t="s">
        <v>0</v>
      </c>
      <c r="AB10" s="1" t="s">
        <v>64</v>
      </c>
      <c r="AC10" s="5">
        <v>55</v>
      </c>
      <c r="AD10" s="1" t="b">
        <v>0</v>
      </c>
      <c r="AE10" s="1" t="s">
        <v>65</v>
      </c>
      <c r="AF10" s="2">
        <v>43033</v>
      </c>
      <c r="AG10" s="6" t="s">
        <v>0</v>
      </c>
      <c r="AH10" s="1" t="s">
        <v>66</v>
      </c>
      <c r="AI10" s="7">
        <v>244</v>
      </c>
      <c r="AJ10" s="1" t="s">
        <v>117</v>
      </c>
      <c r="AK10" s="1" t="s">
        <v>0</v>
      </c>
      <c r="AL10" s="1" t="s">
        <v>118</v>
      </c>
      <c r="AM10" s="1" t="s">
        <v>119</v>
      </c>
      <c r="AN10" s="1" t="s">
        <v>0</v>
      </c>
      <c r="AO10" s="1" t="s">
        <v>120</v>
      </c>
      <c r="AP10" s="6" t="s">
        <v>0</v>
      </c>
      <c r="AQ10" s="1" t="s">
        <v>0</v>
      </c>
      <c r="AR10" s="1" t="s">
        <v>0</v>
      </c>
      <c r="AS10" s="3">
        <v>27649</v>
      </c>
      <c r="AT10" s="1" t="s">
        <v>73</v>
      </c>
      <c r="AU10" s="2">
        <v>43013.375</v>
      </c>
      <c r="AV10" s="1" t="s">
        <v>86</v>
      </c>
      <c r="AW10" s="1" t="s">
        <v>0</v>
      </c>
      <c r="AX10" s="3">
        <v>66838</v>
      </c>
      <c r="AY10" s="3">
        <v>1141757</v>
      </c>
    </row>
    <row r="11" spans="1:51" outlineLevel="1" x14ac:dyDescent="0.25">
      <c r="B11" s="1" t="s">
        <v>107</v>
      </c>
      <c r="C11" s="1" t="s">
        <v>108</v>
      </c>
      <c r="D11" s="1" t="s">
        <v>109</v>
      </c>
      <c r="E11" s="1" t="s">
        <v>90</v>
      </c>
      <c r="F11" s="2">
        <v>43060</v>
      </c>
      <c r="G11" s="2">
        <v>44336</v>
      </c>
      <c r="H11" s="3">
        <v>36</v>
      </c>
      <c r="I11" s="1" t="s">
        <v>56</v>
      </c>
      <c r="J11" s="1" t="s">
        <v>57</v>
      </c>
      <c r="K11" s="4" t="s">
        <v>0</v>
      </c>
      <c r="L11" s="5">
        <v>41.8</v>
      </c>
      <c r="M11" s="6">
        <v>82.92</v>
      </c>
      <c r="N11" s="1" t="s">
        <v>0</v>
      </c>
      <c r="O11" s="7" t="s">
        <v>0</v>
      </c>
      <c r="P11" s="1" t="s">
        <v>110</v>
      </c>
      <c r="Q11" s="1" t="s">
        <v>111</v>
      </c>
      <c r="R11" s="1" t="s">
        <v>0</v>
      </c>
      <c r="S11" s="1" t="s">
        <v>0</v>
      </c>
      <c r="T11" s="2">
        <v>43060</v>
      </c>
      <c r="U11" s="1" t="s">
        <v>112</v>
      </c>
      <c r="V11" s="1" t="s">
        <v>113</v>
      </c>
      <c r="W11" s="1" t="s">
        <v>114</v>
      </c>
      <c r="X11" s="1" t="s">
        <v>0</v>
      </c>
      <c r="Y11" s="1" t="s">
        <v>114</v>
      </c>
      <c r="Z11" s="1" t="s">
        <v>101</v>
      </c>
      <c r="AA11" s="1" t="s">
        <v>0</v>
      </c>
      <c r="AB11" s="1" t="s">
        <v>100</v>
      </c>
      <c r="AC11" s="5">
        <v>62.63</v>
      </c>
      <c r="AD11" s="1" t="b">
        <v>0</v>
      </c>
      <c r="AE11" s="1" t="s">
        <v>65</v>
      </c>
      <c r="AF11" s="2">
        <v>43033</v>
      </c>
      <c r="AG11" s="6" t="s">
        <v>0</v>
      </c>
      <c r="AH11" s="1" t="s">
        <v>66</v>
      </c>
      <c r="AI11" s="7">
        <v>244</v>
      </c>
      <c r="AJ11" s="1" t="s">
        <v>117</v>
      </c>
      <c r="AK11" s="1" t="s">
        <v>0</v>
      </c>
      <c r="AL11" s="1" t="s">
        <v>118</v>
      </c>
      <c r="AM11" s="1" t="s">
        <v>119</v>
      </c>
      <c r="AN11" s="1" t="s">
        <v>0</v>
      </c>
      <c r="AO11" s="1" t="s">
        <v>120</v>
      </c>
      <c r="AP11" s="6" t="s">
        <v>0</v>
      </c>
      <c r="AQ11" s="1" t="s">
        <v>0</v>
      </c>
      <c r="AR11" s="1" t="s">
        <v>0</v>
      </c>
      <c r="AS11" s="3">
        <v>27649</v>
      </c>
      <c r="AT11" s="1" t="s">
        <v>73</v>
      </c>
      <c r="AU11" s="2">
        <v>43013.375</v>
      </c>
      <c r="AV11" s="1" t="s">
        <v>86</v>
      </c>
      <c r="AW11" s="1" t="s">
        <v>0</v>
      </c>
      <c r="AX11" s="3">
        <v>66838</v>
      </c>
      <c r="AY11" s="3">
        <v>1141757</v>
      </c>
    </row>
    <row r="12" spans="1:51" outlineLevel="1" x14ac:dyDescent="0.25">
      <c r="B12" s="1" t="s">
        <v>107</v>
      </c>
      <c r="C12" s="1" t="s">
        <v>108</v>
      </c>
      <c r="D12" s="1" t="s">
        <v>109</v>
      </c>
      <c r="E12" s="1" t="s">
        <v>90</v>
      </c>
      <c r="F12" s="2">
        <v>43060</v>
      </c>
      <c r="G12" s="2">
        <v>44336</v>
      </c>
      <c r="H12" s="3">
        <v>36</v>
      </c>
      <c r="I12" s="1" t="s">
        <v>56</v>
      </c>
      <c r="J12" s="1" t="s">
        <v>57</v>
      </c>
      <c r="K12" s="4">
        <v>2100</v>
      </c>
      <c r="L12" s="5">
        <v>41.8</v>
      </c>
      <c r="M12" s="6">
        <v>82.92</v>
      </c>
      <c r="N12" s="1" t="s">
        <v>0</v>
      </c>
      <c r="O12" s="7" t="s">
        <v>0</v>
      </c>
      <c r="P12" s="1" t="s">
        <v>110</v>
      </c>
      <c r="Q12" s="1" t="s">
        <v>111</v>
      </c>
      <c r="R12" s="1" t="s">
        <v>0</v>
      </c>
      <c r="S12" s="1" t="s">
        <v>0</v>
      </c>
      <c r="T12" s="2">
        <v>43060</v>
      </c>
      <c r="U12" s="1" t="s">
        <v>112</v>
      </c>
      <c r="V12" s="1" t="s">
        <v>113</v>
      </c>
      <c r="W12" s="1" t="s">
        <v>114</v>
      </c>
      <c r="X12" s="1" t="s">
        <v>0</v>
      </c>
      <c r="Y12" s="1" t="s">
        <v>114</v>
      </c>
      <c r="Z12" s="1" t="s">
        <v>62</v>
      </c>
      <c r="AA12" s="1" t="s">
        <v>0</v>
      </c>
      <c r="AB12" s="1" t="s">
        <v>61</v>
      </c>
      <c r="AC12" s="5">
        <v>185</v>
      </c>
      <c r="AD12" s="1" t="b">
        <v>0</v>
      </c>
      <c r="AE12" s="1" t="s">
        <v>65</v>
      </c>
      <c r="AF12" s="2">
        <v>43033</v>
      </c>
      <c r="AG12" s="6" t="s">
        <v>0</v>
      </c>
      <c r="AH12" s="1" t="s">
        <v>66</v>
      </c>
      <c r="AI12" s="7">
        <v>244</v>
      </c>
      <c r="AJ12" s="1" t="s">
        <v>117</v>
      </c>
      <c r="AK12" s="1" t="s">
        <v>0</v>
      </c>
      <c r="AL12" s="1" t="s">
        <v>118</v>
      </c>
      <c r="AM12" s="1" t="s">
        <v>119</v>
      </c>
      <c r="AN12" s="1" t="s">
        <v>0</v>
      </c>
      <c r="AO12" s="1" t="s">
        <v>120</v>
      </c>
      <c r="AP12" s="6" t="s">
        <v>0</v>
      </c>
      <c r="AQ12" s="1" t="s">
        <v>0</v>
      </c>
      <c r="AR12" s="1" t="s">
        <v>0</v>
      </c>
      <c r="AS12" s="3">
        <v>27649</v>
      </c>
      <c r="AT12" s="1" t="s">
        <v>73</v>
      </c>
      <c r="AU12" s="2">
        <v>43013.375</v>
      </c>
      <c r="AV12" s="1" t="s">
        <v>86</v>
      </c>
      <c r="AW12" s="1" t="s">
        <v>0</v>
      </c>
      <c r="AX12" s="3">
        <v>66838</v>
      </c>
      <c r="AY12" s="3">
        <v>1141757</v>
      </c>
    </row>
    <row r="13" spans="1:51" outlineLevel="1" x14ac:dyDescent="0.25">
      <c r="B13" s="1" t="s">
        <v>121</v>
      </c>
      <c r="C13" s="1" t="s">
        <v>122</v>
      </c>
      <c r="D13" s="1" t="s">
        <v>123</v>
      </c>
      <c r="E13" s="1" t="s">
        <v>90</v>
      </c>
      <c r="F13" s="2">
        <v>43124</v>
      </c>
      <c r="G13" s="2">
        <v>44401</v>
      </c>
      <c r="H13" s="3">
        <v>36</v>
      </c>
      <c r="I13" s="1" t="s">
        <v>56</v>
      </c>
      <c r="J13" s="1" t="s">
        <v>57</v>
      </c>
      <c r="K13" s="4">
        <v>2287</v>
      </c>
      <c r="L13" s="5">
        <v>70</v>
      </c>
      <c r="M13" s="6">
        <v>71.397099999999995</v>
      </c>
      <c r="N13" s="1" t="s">
        <v>0</v>
      </c>
      <c r="O13" s="7" t="s">
        <v>0</v>
      </c>
      <c r="P13" s="1" t="s">
        <v>124</v>
      </c>
      <c r="Q13" s="1" t="s">
        <v>92</v>
      </c>
      <c r="R13" s="1" t="s">
        <v>0</v>
      </c>
      <c r="S13" s="1" t="s">
        <v>0</v>
      </c>
      <c r="T13" s="2">
        <v>43026</v>
      </c>
      <c r="U13" s="1" t="s">
        <v>125</v>
      </c>
      <c r="V13" s="1" t="s">
        <v>64</v>
      </c>
      <c r="W13" s="1" t="s">
        <v>63</v>
      </c>
      <c r="X13" s="1" t="s">
        <v>0</v>
      </c>
      <c r="Y13" s="1" t="s">
        <v>63</v>
      </c>
      <c r="Z13" s="1" t="s">
        <v>62</v>
      </c>
      <c r="AA13" s="1" t="s">
        <v>0</v>
      </c>
      <c r="AB13" s="1" t="s">
        <v>61</v>
      </c>
      <c r="AC13" s="5">
        <v>244</v>
      </c>
      <c r="AD13" s="1" t="b">
        <v>0</v>
      </c>
      <c r="AE13" s="1" t="s">
        <v>65</v>
      </c>
      <c r="AF13" s="2">
        <v>42914</v>
      </c>
      <c r="AG13" s="6" t="s">
        <v>0</v>
      </c>
      <c r="AH13" s="1" t="s">
        <v>66</v>
      </c>
      <c r="AI13" s="7">
        <v>401.19</v>
      </c>
      <c r="AJ13" s="1" t="s">
        <v>126</v>
      </c>
      <c r="AK13" s="1" t="s">
        <v>83</v>
      </c>
      <c r="AL13" s="1" t="s">
        <v>127</v>
      </c>
      <c r="AM13" s="1" t="s">
        <v>0</v>
      </c>
      <c r="AN13" s="1" t="s">
        <v>128</v>
      </c>
      <c r="AO13" s="1" t="s">
        <v>96</v>
      </c>
      <c r="AP13" s="6" t="s">
        <v>0</v>
      </c>
      <c r="AQ13" s="1" t="s">
        <v>0</v>
      </c>
      <c r="AR13" s="1" t="s">
        <v>0</v>
      </c>
      <c r="AS13" s="3">
        <v>30522</v>
      </c>
      <c r="AT13" s="1" t="s">
        <v>73</v>
      </c>
      <c r="AU13" s="2">
        <v>42873.708333333336</v>
      </c>
      <c r="AV13" s="1" t="s">
        <v>86</v>
      </c>
      <c r="AW13" s="1" t="s">
        <v>0</v>
      </c>
      <c r="AX13" s="3">
        <v>64692</v>
      </c>
      <c r="AY13" s="3">
        <v>1123573</v>
      </c>
    </row>
    <row r="14" spans="1:51" outlineLevel="1" x14ac:dyDescent="0.25">
      <c r="B14" s="1" t="s">
        <v>129</v>
      </c>
      <c r="C14" s="1" t="s">
        <v>130</v>
      </c>
      <c r="D14" s="1" t="s">
        <v>131</v>
      </c>
      <c r="E14" s="1" t="s">
        <v>90</v>
      </c>
      <c r="F14" s="2">
        <v>43168</v>
      </c>
      <c r="G14" s="2">
        <v>44812</v>
      </c>
      <c r="H14" s="3">
        <v>48</v>
      </c>
      <c r="I14" s="1" t="s">
        <v>56</v>
      </c>
      <c r="J14" s="1" t="s">
        <v>57</v>
      </c>
      <c r="K14" s="4" t="s">
        <v>0</v>
      </c>
      <c r="L14" s="5">
        <v>42</v>
      </c>
      <c r="M14" s="6">
        <v>84.138300000000001</v>
      </c>
      <c r="N14" s="1" t="s">
        <v>0</v>
      </c>
      <c r="O14" s="7" t="s">
        <v>0</v>
      </c>
      <c r="P14" s="1" t="s">
        <v>132</v>
      </c>
      <c r="Q14" s="1" t="s">
        <v>133</v>
      </c>
      <c r="R14" s="1" t="s">
        <v>0</v>
      </c>
      <c r="S14" s="1" t="s">
        <v>0</v>
      </c>
      <c r="T14" s="2">
        <v>43168</v>
      </c>
      <c r="U14" s="1" t="s">
        <v>134</v>
      </c>
      <c r="V14" s="1" t="s">
        <v>116</v>
      </c>
      <c r="W14" s="1" t="s">
        <v>115</v>
      </c>
      <c r="X14" s="1" t="s">
        <v>0</v>
      </c>
      <c r="Y14" s="1" t="s">
        <v>115</v>
      </c>
      <c r="Z14" s="1" t="s">
        <v>114</v>
      </c>
      <c r="AA14" s="1" t="s">
        <v>135</v>
      </c>
      <c r="AB14" s="1" t="s">
        <v>113</v>
      </c>
      <c r="AC14" s="5">
        <v>41.8</v>
      </c>
      <c r="AD14" s="1" t="b">
        <v>0</v>
      </c>
      <c r="AE14" s="1" t="s">
        <v>136</v>
      </c>
      <c r="AF14" s="2">
        <v>43024</v>
      </c>
      <c r="AG14" s="6" t="s">
        <v>0</v>
      </c>
      <c r="AH14" s="1" t="s">
        <v>66</v>
      </c>
      <c r="AI14" s="7">
        <v>264.79000000000002</v>
      </c>
      <c r="AJ14" s="1" t="s">
        <v>137</v>
      </c>
      <c r="AK14" s="1" t="s">
        <v>83</v>
      </c>
      <c r="AL14" s="1" t="s">
        <v>0</v>
      </c>
      <c r="AM14" s="1" t="s">
        <v>0</v>
      </c>
      <c r="AN14" s="1" t="s">
        <v>0</v>
      </c>
      <c r="AO14" s="1" t="s">
        <v>138</v>
      </c>
      <c r="AP14" s="6" t="s">
        <v>0</v>
      </c>
      <c r="AQ14" s="1" t="s">
        <v>139</v>
      </c>
      <c r="AR14" s="1" t="s">
        <v>0</v>
      </c>
      <c r="AS14" s="3">
        <v>32145</v>
      </c>
      <c r="AT14" s="1" t="s">
        <v>73</v>
      </c>
      <c r="AU14" s="2">
        <v>42968.666666666664</v>
      </c>
      <c r="AV14" s="1" t="s">
        <v>140</v>
      </c>
      <c r="AW14" s="1" t="s">
        <v>0</v>
      </c>
      <c r="AX14" s="3">
        <v>66227</v>
      </c>
      <c r="AY14" s="3">
        <v>1137732</v>
      </c>
    </row>
    <row r="15" spans="1:51" outlineLevel="1" x14ac:dyDescent="0.25">
      <c r="B15" s="1" t="s">
        <v>129</v>
      </c>
      <c r="C15" s="1" t="s">
        <v>130</v>
      </c>
      <c r="D15" s="1" t="s">
        <v>131</v>
      </c>
      <c r="E15" s="1" t="s">
        <v>90</v>
      </c>
      <c r="F15" s="2">
        <v>43168</v>
      </c>
      <c r="G15" s="2">
        <v>44812</v>
      </c>
      <c r="H15" s="3">
        <v>48</v>
      </c>
      <c r="I15" s="1" t="s">
        <v>56</v>
      </c>
      <c r="J15" s="1" t="s">
        <v>57</v>
      </c>
      <c r="K15" s="4" t="s">
        <v>0</v>
      </c>
      <c r="L15" s="5">
        <v>42</v>
      </c>
      <c r="M15" s="6">
        <v>84.138300000000001</v>
      </c>
      <c r="N15" s="1" t="s">
        <v>0</v>
      </c>
      <c r="O15" s="7" t="s">
        <v>0</v>
      </c>
      <c r="P15" s="1" t="s">
        <v>132</v>
      </c>
      <c r="Q15" s="1" t="s">
        <v>133</v>
      </c>
      <c r="R15" s="1" t="s">
        <v>0</v>
      </c>
      <c r="S15" s="1" t="s">
        <v>0</v>
      </c>
      <c r="T15" s="2">
        <v>43168</v>
      </c>
      <c r="U15" s="1" t="s">
        <v>134</v>
      </c>
      <c r="V15" s="1" t="s">
        <v>116</v>
      </c>
      <c r="W15" s="1" t="s">
        <v>115</v>
      </c>
      <c r="X15" s="1" t="s">
        <v>0</v>
      </c>
      <c r="Y15" s="1" t="s">
        <v>115</v>
      </c>
      <c r="Z15" s="1" t="s">
        <v>141</v>
      </c>
      <c r="AA15" s="1" t="s">
        <v>0</v>
      </c>
      <c r="AB15" s="1" t="s">
        <v>142</v>
      </c>
      <c r="AC15" s="5">
        <v>46</v>
      </c>
      <c r="AD15" s="1" t="b">
        <v>0</v>
      </c>
      <c r="AE15" s="1" t="s">
        <v>136</v>
      </c>
      <c r="AF15" s="2">
        <v>43024</v>
      </c>
      <c r="AG15" s="6" t="s">
        <v>0</v>
      </c>
      <c r="AH15" s="1" t="s">
        <v>66</v>
      </c>
      <c r="AI15" s="7">
        <v>264.79000000000002</v>
      </c>
      <c r="AJ15" s="1" t="s">
        <v>137</v>
      </c>
      <c r="AK15" s="1" t="s">
        <v>83</v>
      </c>
      <c r="AL15" s="1" t="s">
        <v>0</v>
      </c>
      <c r="AM15" s="1" t="s">
        <v>0</v>
      </c>
      <c r="AN15" s="1" t="s">
        <v>0</v>
      </c>
      <c r="AO15" s="1" t="s">
        <v>138</v>
      </c>
      <c r="AP15" s="6" t="s">
        <v>0</v>
      </c>
      <c r="AQ15" s="1" t="s">
        <v>0</v>
      </c>
      <c r="AR15" s="1" t="s">
        <v>0</v>
      </c>
      <c r="AS15" s="3">
        <v>32145</v>
      </c>
      <c r="AT15" s="1" t="s">
        <v>73</v>
      </c>
      <c r="AU15" s="2">
        <v>42968.666666666664</v>
      </c>
      <c r="AV15" s="1" t="s">
        <v>140</v>
      </c>
      <c r="AW15" s="1" t="s">
        <v>0</v>
      </c>
      <c r="AX15" s="3">
        <v>66227</v>
      </c>
      <c r="AY15" s="3">
        <v>1137732</v>
      </c>
    </row>
    <row r="16" spans="1:51" outlineLevel="1" x14ac:dyDescent="0.25">
      <c r="B16" s="1" t="s">
        <v>129</v>
      </c>
      <c r="C16" s="1" t="s">
        <v>130</v>
      </c>
      <c r="D16" s="1" t="s">
        <v>131</v>
      </c>
      <c r="E16" s="1" t="s">
        <v>90</v>
      </c>
      <c r="F16" s="2">
        <v>43168</v>
      </c>
      <c r="G16" s="2">
        <v>44812</v>
      </c>
      <c r="H16" s="3">
        <v>48</v>
      </c>
      <c r="I16" s="1" t="s">
        <v>56</v>
      </c>
      <c r="J16" s="1" t="s">
        <v>57</v>
      </c>
      <c r="K16" s="4">
        <v>4695</v>
      </c>
      <c r="L16" s="5">
        <v>42</v>
      </c>
      <c r="M16" s="6">
        <v>84.138300000000001</v>
      </c>
      <c r="N16" s="1" t="s">
        <v>0</v>
      </c>
      <c r="O16" s="7" t="s">
        <v>0</v>
      </c>
      <c r="P16" s="1" t="s">
        <v>132</v>
      </c>
      <c r="Q16" s="1" t="s">
        <v>133</v>
      </c>
      <c r="R16" s="1" t="s">
        <v>0</v>
      </c>
      <c r="S16" s="1" t="s">
        <v>0</v>
      </c>
      <c r="T16" s="2">
        <v>43168</v>
      </c>
      <c r="U16" s="1" t="s">
        <v>134</v>
      </c>
      <c r="V16" s="1" t="s">
        <v>116</v>
      </c>
      <c r="W16" s="1" t="s">
        <v>115</v>
      </c>
      <c r="X16" s="1" t="s">
        <v>0</v>
      </c>
      <c r="Y16" s="1" t="s">
        <v>115</v>
      </c>
      <c r="Z16" s="1" t="s">
        <v>63</v>
      </c>
      <c r="AA16" s="1" t="s">
        <v>0</v>
      </c>
      <c r="AB16" s="1" t="s">
        <v>64</v>
      </c>
      <c r="AC16" s="5">
        <v>46.5</v>
      </c>
      <c r="AD16" s="1" t="b">
        <v>0</v>
      </c>
      <c r="AE16" s="1" t="s">
        <v>136</v>
      </c>
      <c r="AF16" s="2">
        <v>43024</v>
      </c>
      <c r="AG16" s="6" t="s">
        <v>0</v>
      </c>
      <c r="AH16" s="1" t="s">
        <v>66</v>
      </c>
      <c r="AI16" s="7">
        <v>264.79000000000002</v>
      </c>
      <c r="AJ16" s="1" t="s">
        <v>137</v>
      </c>
      <c r="AK16" s="1" t="s">
        <v>83</v>
      </c>
      <c r="AL16" s="1" t="s">
        <v>0</v>
      </c>
      <c r="AM16" s="1" t="s">
        <v>0</v>
      </c>
      <c r="AN16" s="1" t="s">
        <v>0</v>
      </c>
      <c r="AO16" s="1" t="s">
        <v>138</v>
      </c>
      <c r="AP16" s="6" t="s">
        <v>0</v>
      </c>
      <c r="AQ16" s="1" t="s">
        <v>0</v>
      </c>
      <c r="AR16" s="1" t="s">
        <v>0</v>
      </c>
      <c r="AS16" s="3">
        <v>32145</v>
      </c>
      <c r="AT16" s="1" t="s">
        <v>73</v>
      </c>
      <c r="AU16" s="2">
        <v>42968.666666666664</v>
      </c>
      <c r="AV16" s="1" t="s">
        <v>140</v>
      </c>
      <c r="AW16" s="1" t="s">
        <v>0</v>
      </c>
      <c r="AX16" s="3">
        <v>66227</v>
      </c>
      <c r="AY16" s="3">
        <v>1137732</v>
      </c>
    </row>
    <row r="17" spans="2:51" outlineLevel="1" x14ac:dyDescent="0.25">
      <c r="B17" s="1" t="s">
        <v>129</v>
      </c>
      <c r="C17" s="1" t="s">
        <v>130</v>
      </c>
      <c r="D17" s="1" t="s">
        <v>131</v>
      </c>
      <c r="E17" s="1" t="s">
        <v>90</v>
      </c>
      <c r="F17" s="2">
        <v>43168</v>
      </c>
      <c r="G17" s="2">
        <v>44812</v>
      </c>
      <c r="H17" s="3">
        <v>48</v>
      </c>
      <c r="I17" s="1" t="s">
        <v>56</v>
      </c>
      <c r="J17" s="1" t="s">
        <v>57</v>
      </c>
      <c r="K17" s="4" t="s">
        <v>0</v>
      </c>
      <c r="L17" s="5">
        <v>42</v>
      </c>
      <c r="M17" s="6">
        <v>84.138300000000001</v>
      </c>
      <c r="N17" s="1" t="s">
        <v>0</v>
      </c>
      <c r="O17" s="7" t="s">
        <v>0</v>
      </c>
      <c r="P17" s="1" t="s">
        <v>132</v>
      </c>
      <c r="Q17" s="1" t="s">
        <v>133</v>
      </c>
      <c r="R17" s="1" t="s">
        <v>0</v>
      </c>
      <c r="S17" s="1" t="s">
        <v>0</v>
      </c>
      <c r="T17" s="2">
        <v>43168</v>
      </c>
      <c r="U17" s="1" t="s">
        <v>134</v>
      </c>
      <c r="V17" s="1" t="s">
        <v>116</v>
      </c>
      <c r="W17" s="1" t="s">
        <v>115</v>
      </c>
      <c r="X17" s="1" t="s">
        <v>0</v>
      </c>
      <c r="Y17" s="1" t="s">
        <v>115</v>
      </c>
      <c r="Z17" s="1" t="s">
        <v>62</v>
      </c>
      <c r="AA17" s="1" t="s">
        <v>0</v>
      </c>
      <c r="AB17" s="1" t="s">
        <v>61</v>
      </c>
      <c r="AC17" s="5">
        <v>185</v>
      </c>
      <c r="AD17" s="1" t="b">
        <v>0</v>
      </c>
      <c r="AE17" s="1" t="s">
        <v>136</v>
      </c>
      <c r="AF17" s="2">
        <v>43024</v>
      </c>
      <c r="AG17" s="6" t="s">
        <v>0</v>
      </c>
      <c r="AH17" s="1" t="s">
        <v>66</v>
      </c>
      <c r="AI17" s="7">
        <v>264.79000000000002</v>
      </c>
      <c r="AJ17" s="1" t="s">
        <v>137</v>
      </c>
      <c r="AK17" s="1" t="s">
        <v>83</v>
      </c>
      <c r="AL17" s="1" t="s">
        <v>0</v>
      </c>
      <c r="AM17" s="1" t="s">
        <v>0</v>
      </c>
      <c r="AN17" s="1" t="s">
        <v>0</v>
      </c>
      <c r="AO17" s="1" t="s">
        <v>138</v>
      </c>
      <c r="AP17" s="6" t="s">
        <v>0</v>
      </c>
      <c r="AQ17" s="1" t="s">
        <v>0</v>
      </c>
      <c r="AR17" s="1" t="s">
        <v>0</v>
      </c>
      <c r="AS17" s="3">
        <v>32145</v>
      </c>
      <c r="AT17" s="1" t="s">
        <v>73</v>
      </c>
      <c r="AU17" s="2">
        <v>42968.666666666664</v>
      </c>
      <c r="AV17" s="1" t="s">
        <v>140</v>
      </c>
      <c r="AW17" s="1" t="s">
        <v>0</v>
      </c>
      <c r="AX17" s="3">
        <v>66227</v>
      </c>
      <c r="AY17" s="3">
        <v>1137732</v>
      </c>
    </row>
    <row r="18" spans="2:51" outlineLevel="1" x14ac:dyDescent="0.25">
      <c r="B18" s="1" t="s">
        <v>129</v>
      </c>
      <c r="C18" s="1" t="s">
        <v>130</v>
      </c>
      <c r="D18" s="1" t="s">
        <v>131</v>
      </c>
      <c r="E18" s="1" t="s">
        <v>90</v>
      </c>
      <c r="F18" s="2">
        <v>43168</v>
      </c>
      <c r="G18" s="2">
        <v>44812</v>
      </c>
      <c r="H18" s="3">
        <v>48</v>
      </c>
      <c r="I18" s="1" t="s">
        <v>56</v>
      </c>
      <c r="J18" s="1" t="s">
        <v>57</v>
      </c>
      <c r="K18" s="4" t="s">
        <v>0</v>
      </c>
      <c r="L18" s="5">
        <v>42</v>
      </c>
      <c r="M18" s="6">
        <v>84.138300000000001</v>
      </c>
      <c r="N18" s="1" t="s">
        <v>0</v>
      </c>
      <c r="O18" s="7" t="s">
        <v>0</v>
      </c>
      <c r="P18" s="1" t="s">
        <v>132</v>
      </c>
      <c r="Q18" s="1" t="s">
        <v>133</v>
      </c>
      <c r="R18" s="1" t="s">
        <v>0</v>
      </c>
      <c r="S18" s="1" t="s">
        <v>0</v>
      </c>
      <c r="T18" s="2">
        <v>43168</v>
      </c>
      <c r="U18" s="1" t="s">
        <v>134</v>
      </c>
      <c r="V18" s="1" t="s">
        <v>116</v>
      </c>
      <c r="W18" s="1" t="s">
        <v>115</v>
      </c>
      <c r="X18" s="1" t="s">
        <v>0</v>
      </c>
      <c r="Y18" s="1" t="s">
        <v>115</v>
      </c>
      <c r="Z18" s="1" t="s">
        <v>101</v>
      </c>
      <c r="AA18" s="1" t="s">
        <v>0</v>
      </c>
      <c r="AB18" s="1" t="s">
        <v>100</v>
      </c>
      <c r="AC18" s="5">
        <v>244.72667999999999</v>
      </c>
      <c r="AD18" s="1" t="b">
        <v>0</v>
      </c>
      <c r="AE18" s="1" t="s">
        <v>136</v>
      </c>
      <c r="AF18" s="2">
        <v>43024</v>
      </c>
      <c r="AG18" s="6" t="s">
        <v>0</v>
      </c>
      <c r="AH18" s="1" t="s">
        <v>66</v>
      </c>
      <c r="AI18" s="7">
        <v>264.79000000000002</v>
      </c>
      <c r="AJ18" s="1" t="s">
        <v>137</v>
      </c>
      <c r="AK18" s="1" t="s">
        <v>83</v>
      </c>
      <c r="AL18" s="1" t="s">
        <v>0</v>
      </c>
      <c r="AM18" s="1" t="s">
        <v>0</v>
      </c>
      <c r="AN18" s="1" t="s">
        <v>0</v>
      </c>
      <c r="AO18" s="1" t="s">
        <v>138</v>
      </c>
      <c r="AP18" s="6" t="s">
        <v>0</v>
      </c>
      <c r="AQ18" s="1" t="s">
        <v>0</v>
      </c>
      <c r="AR18" s="1" t="s">
        <v>0</v>
      </c>
      <c r="AS18" s="3">
        <v>32145</v>
      </c>
      <c r="AT18" s="1" t="s">
        <v>73</v>
      </c>
      <c r="AU18" s="2">
        <v>42968.666666666664</v>
      </c>
      <c r="AV18" s="1" t="s">
        <v>140</v>
      </c>
      <c r="AW18" s="1" t="s">
        <v>0</v>
      </c>
      <c r="AX18" s="3">
        <v>66227</v>
      </c>
      <c r="AY18" s="3">
        <v>1137732</v>
      </c>
    </row>
    <row r="19" spans="2:51" outlineLevel="1" x14ac:dyDescent="0.25">
      <c r="B19" s="1" t="s">
        <v>143</v>
      </c>
      <c r="C19" s="1" t="s">
        <v>144</v>
      </c>
      <c r="D19" s="1" t="s">
        <v>145</v>
      </c>
      <c r="E19" s="1" t="s">
        <v>55</v>
      </c>
      <c r="F19" s="2">
        <v>43200</v>
      </c>
      <c r="G19" s="2">
        <v>44661</v>
      </c>
      <c r="H19" s="3">
        <v>48</v>
      </c>
      <c r="I19" s="1" t="s">
        <v>56</v>
      </c>
      <c r="J19" s="1" t="s">
        <v>57</v>
      </c>
      <c r="K19" s="4">
        <v>6310</v>
      </c>
      <c r="L19" s="5">
        <v>95</v>
      </c>
      <c r="M19" s="6">
        <v>61.181699999999999</v>
      </c>
      <c r="N19" s="1" t="s">
        <v>0</v>
      </c>
      <c r="O19" s="7" t="s">
        <v>0</v>
      </c>
      <c r="P19" s="1" t="s">
        <v>146</v>
      </c>
      <c r="Q19" s="1" t="s">
        <v>147</v>
      </c>
      <c r="R19" s="1" t="s">
        <v>0</v>
      </c>
      <c r="S19" s="1" t="s">
        <v>0</v>
      </c>
      <c r="T19" s="2">
        <v>43200</v>
      </c>
      <c r="U19" s="1" t="s">
        <v>148</v>
      </c>
      <c r="V19" s="1" t="s">
        <v>100</v>
      </c>
      <c r="W19" s="1" t="s">
        <v>101</v>
      </c>
      <c r="X19" s="1" t="s">
        <v>0</v>
      </c>
      <c r="Y19" s="1" t="s">
        <v>101</v>
      </c>
      <c r="Z19" s="1" t="s">
        <v>62</v>
      </c>
      <c r="AA19" s="1" t="s">
        <v>0</v>
      </c>
      <c r="AB19" s="1" t="s">
        <v>61</v>
      </c>
      <c r="AC19" s="5">
        <v>183</v>
      </c>
      <c r="AD19" s="1" t="b">
        <v>0</v>
      </c>
      <c r="AE19" s="1" t="s">
        <v>65</v>
      </c>
      <c r="AF19" s="2">
        <v>43082</v>
      </c>
      <c r="AG19" s="6" t="s">
        <v>0</v>
      </c>
      <c r="AH19" s="1" t="s">
        <v>66</v>
      </c>
      <c r="AI19" s="7">
        <v>264.79000000000002</v>
      </c>
      <c r="AJ19" s="1" t="s">
        <v>149</v>
      </c>
      <c r="AK19" s="1" t="s">
        <v>150</v>
      </c>
      <c r="AL19" s="1" t="s">
        <v>0</v>
      </c>
      <c r="AM19" s="1" t="s">
        <v>0</v>
      </c>
      <c r="AN19" s="1" t="s">
        <v>0</v>
      </c>
      <c r="AO19" s="1" t="s">
        <v>105</v>
      </c>
      <c r="AP19" s="6" t="s">
        <v>0</v>
      </c>
      <c r="AQ19" s="1" t="s">
        <v>0</v>
      </c>
      <c r="AR19" s="1" t="s">
        <v>0</v>
      </c>
      <c r="AS19" s="3">
        <v>18378</v>
      </c>
      <c r="AT19" s="1" t="s">
        <v>73</v>
      </c>
      <c r="AU19" s="2">
        <v>43053.458333333336</v>
      </c>
      <c r="AV19" s="1" t="s">
        <v>106</v>
      </c>
      <c r="AW19" s="1" t="s">
        <v>0</v>
      </c>
      <c r="AX19" s="3">
        <v>67404</v>
      </c>
      <c r="AY19" s="3">
        <v>1148633</v>
      </c>
    </row>
    <row r="20" spans="2:51" outlineLevel="1" x14ac:dyDescent="0.25">
      <c r="B20" s="1" t="s">
        <v>143</v>
      </c>
      <c r="C20" s="1" t="s">
        <v>144</v>
      </c>
      <c r="D20" s="1" t="s">
        <v>145</v>
      </c>
      <c r="E20" s="1" t="s">
        <v>55</v>
      </c>
      <c r="F20" s="2">
        <v>43200</v>
      </c>
      <c r="G20" s="2">
        <v>44661</v>
      </c>
      <c r="H20" s="3">
        <v>48</v>
      </c>
      <c r="I20" s="1" t="s">
        <v>56</v>
      </c>
      <c r="J20" s="1" t="s">
        <v>57</v>
      </c>
      <c r="K20" s="4" t="s">
        <v>0</v>
      </c>
      <c r="L20" s="5">
        <v>95</v>
      </c>
      <c r="M20" s="6">
        <v>61.181699999999999</v>
      </c>
      <c r="N20" s="1" t="s">
        <v>0</v>
      </c>
      <c r="O20" s="7" t="s">
        <v>0</v>
      </c>
      <c r="P20" s="1" t="s">
        <v>146</v>
      </c>
      <c r="Q20" s="1" t="s">
        <v>147</v>
      </c>
      <c r="R20" s="1" t="s">
        <v>0</v>
      </c>
      <c r="S20" s="1" t="s">
        <v>0</v>
      </c>
      <c r="T20" s="2">
        <v>43200</v>
      </c>
      <c r="U20" s="1" t="s">
        <v>148</v>
      </c>
      <c r="V20" s="1" t="s">
        <v>100</v>
      </c>
      <c r="W20" s="1" t="s">
        <v>101</v>
      </c>
      <c r="X20" s="1" t="s">
        <v>0</v>
      </c>
      <c r="Y20" s="1" t="s">
        <v>101</v>
      </c>
      <c r="Z20" s="1" t="s">
        <v>141</v>
      </c>
      <c r="AA20" s="1" t="s">
        <v>0</v>
      </c>
      <c r="AB20" s="1" t="s">
        <v>142</v>
      </c>
      <c r="AC20" s="5">
        <v>244.72667999999999</v>
      </c>
      <c r="AD20" s="1" t="b">
        <v>0</v>
      </c>
      <c r="AE20" s="1" t="s">
        <v>65</v>
      </c>
      <c r="AF20" s="2">
        <v>43082</v>
      </c>
      <c r="AG20" s="6" t="s">
        <v>0</v>
      </c>
      <c r="AH20" s="1" t="s">
        <v>66</v>
      </c>
      <c r="AI20" s="7">
        <v>264.79000000000002</v>
      </c>
      <c r="AJ20" s="1" t="s">
        <v>149</v>
      </c>
      <c r="AK20" s="1" t="s">
        <v>150</v>
      </c>
      <c r="AL20" s="1" t="s">
        <v>0</v>
      </c>
      <c r="AM20" s="1" t="s">
        <v>0</v>
      </c>
      <c r="AN20" s="1" t="s">
        <v>0</v>
      </c>
      <c r="AO20" s="1" t="s">
        <v>105</v>
      </c>
      <c r="AP20" s="6" t="s">
        <v>0</v>
      </c>
      <c r="AQ20" s="1" t="s">
        <v>0</v>
      </c>
      <c r="AR20" s="1" t="s">
        <v>0</v>
      </c>
      <c r="AS20" s="3">
        <v>18378</v>
      </c>
      <c r="AT20" s="1" t="s">
        <v>73</v>
      </c>
      <c r="AU20" s="2">
        <v>43053.458333333336</v>
      </c>
      <c r="AV20" s="1" t="s">
        <v>106</v>
      </c>
      <c r="AW20" s="1" t="s">
        <v>0</v>
      </c>
      <c r="AX20" s="3">
        <v>67404</v>
      </c>
      <c r="AY20" s="3">
        <v>1148633</v>
      </c>
    </row>
    <row r="21" spans="2:51" outlineLevel="1" x14ac:dyDescent="0.25">
      <c r="B21" s="1" t="s">
        <v>75</v>
      </c>
      <c r="C21" s="1" t="s">
        <v>76</v>
      </c>
      <c r="D21" s="1" t="s">
        <v>77</v>
      </c>
      <c r="E21" s="1" t="s">
        <v>90</v>
      </c>
      <c r="F21" s="2">
        <v>43220</v>
      </c>
      <c r="G21" s="2">
        <v>44681</v>
      </c>
      <c r="H21" s="3">
        <v>42</v>
      </c>
      <c r="I21" s="1" t="s">
        <v>56</v>
      </c>
      <c r="J21" s="1" t="s">
        <v>57</v>
      </c>
      <c r="K21" s="4">
        <v>23909</v>
      </c>
      <c r="L21" s="5">
        <v>30</v>
      </c>
      <c r="M21" s="6">
        <v>87.741600000000005</v>
      </c>
      <c r="N21" s="1" t="s">
        <v>0</v>
      </c>
      <c r="O21" s="7" t="s">
        <v>0</v>
      </c>
      <c r="P21" s="1" t="s">
        <v>151</v>
      </c>
      <c r="Q21" s="1" t="s">
        <v>92</v>
      </c>
      <c r="R21" s="1" t="s">
        <v>0</v>
      </c>
      <c r="S21" s="1" t="s">
        <v>0</v>
      </c>
      <c r="T21" s="2">
        <v>43220</v>
      </c>
      <c r="U21" s="1" t="s">
        <v>152</v>
      </c>
      <c r="V21" s="1" t="s">
        <v>64</v>
      </c>
      <c r="W21" s="1" t="s">
        <v>63</v>
      </c>
      <c r="X21" s="1" t="s">
        <v>0</v>
      </c>
      <c r="Y21" s="1" t="s">
        <v>63</v>
      </c>
      <c r="Z21" s="1" t="s">
        <v>62</v>
      </c>
      <c r="AA21" s="1" t="s">
        <v>0</v>
      </c>
      <c r="AB21" s="1" t="s">
        <v>61</v>
      </c>
      <c r="AC21" s="5">
        <v>183.5</v>
      </c>
      <c r="AD21" s="1" t="b">
        <v>0</v>
      </c>
      <c r="AE21" s="1" t="s">
        <v>65</v>
      </c>
      <c r="AF21" s="2">
        <v>43125</v>
      </c>
      <c r="AG21" s="6" t="s">
        <v>0</v>
      </c>
      <c r="AH21" s="1" t="s">
        <v>66</v>
      </c>
      <c r="AI21" s="7">
        <v>244.73</v>
      </c>
      <c r="AJ21" s="1" t="s">
        <v>153</v>
      </c>
      <c r="AK21" s="1" t="s">
        <v>83</v>
      </c>
      <c r="AL21" s="1" t="s">
        <v>0</v>
      </c>
      <c r="AM21" s="1" t="s">
        <v>0</v>
      </c>
      <c r="AN21" s="1" t="s">
        <v>154</v>
      </c>
      <c r="AO21" s="1" t="s">
        <v>96</v>
      </c>
      <c r="AP21" s="6" t="s">
        <v>0</v>
      </c>
      <c r="AQ21" s="1" t="s">
        <v>0</v>
      </c>
      <c r="AR21" s="1" t="s">
        <v>0</v>
      </c>
      <c r="AS21" s="3">
        <v>18705</v>
      </c>
      <c r="AT21" s="1" t="s">
        <v>73</v>
      </c>
      <c r="AU21" s="2">
        <v>43088.631249999999</v>
      </c>
      <c r="AV21" s="1" t="s">
        <v>106</v>
      </c>
      <c r="AW21" s="1" t="s">
        <v>0</v>
      </c>
      <c r="AX21" s="3">
        <v>68091</v>
      </c>
      <c r="AY21" s="3">
        <v>1153982</v>
      </c>
    </row>
    <row r="22" spans="2:51" outlineLevel="1" x14ac:dyDescent="0.25">
      <c r="B22" s="1" t="s">
        <v>155</v>
      </c>
      <c r="C22" s="1" t="s">
        <v>156</v>
      </c>
      <c r="D22" s="1" t="s">
        <v>157</v>
      </c>
      <c r="E22" s="1" t="s">
        <v>90</v>
      </c>
      <c r="F22" s="2">
        <v>43221</v>
      </c>
      <c r="G22" s="2">
        <v>44317</v>
      </c>
      <c r="H22" s="3">
        <v>36</v>
      </c>
      <c r="I22" s="1" t="s">
        <v>56</v>
      </c>
      <c r="J22" s="1" t="s">
        <v>57</v>
      </c>
      <c r="K22" s="4">
        <v>6831</v>
      </c>
      <c r="L22" s="5">
        <v>33.450000000000003</v>
      </c>
      <c r="M22" s="6">
        <v>86.331900000000005</v>
      </c>
      <c r="N22" s="1" t="s">
        <v>0</v>
      </c>
      <c r="O22" s="7" t="s">
        <v>0</v>
      </c>
      <c r="P22" s="1" t="s">
        <v>158</v>
      </c>
      <c r="Q22" s="1" t="s">
        <v>159</v>
      </c>
      <c r="R22" s="1" t="s">
        <v>0</v>
      </c>
      <c r="S22" s="1" t="s">
        <v>0</v>
      </c>
      <c r="T22" s="2">
        <v>43091</v>
      </c>
      <c r="U22" s="1" t="s">
        <v>160</v>
      </c>
      <c r="V22" s="1" t="s">
        <v>100</v>
      </c>
      <c r="W22" s="1" t="s">
        <v>101</v>
      </c>
      <c r="X22" s="1" t="s">
        <v>0</v>
      </c>
      <c r="Y22" s="1" t="s">
        <v>101</v>
      </c>
      <c r="Z22" s="1" t="s">
        <v>114</v>
      </c>
      <c r="AA22" s="1" t="s">
        <v>0</v>
      </c>
      <c r="AB22" s="1" t="s">
        <v>113</v>
      </c>
      <c r="AC22" s="5">
        <v>35.9</v>
      </c>
      <c r="AD22" s="1" t="b">
        <v>0</v>
      </c>
      <c r="AE22" s="1" t="s">
        <v>65</v>
      </c>
      <c r="AF22" s="2">
        <v>43054</v>
      </c>
      <c r="AG22" s="6" t="s">
        <v>0</v>
      </c>
      <c r="AH22" s="1" t="s">
        <v>66</v>
      </c>
      <c r="AI22" s="7">
        <v>264.79000000000002</v>
      </c>
      <c r="AJ22" s="1" t="s">
        <v>161</v>
      </c>
      <c r="AK22" s="1" t="s">
        <v>162</v>
      </c>
      <c r="AL22" s="1" t="s">
        <v>0</v>
      </c>
      <c r="AM22" s="1" t="s">
        <v>163</v>
      </c>
      <c r="AN22" s="1" t="s">
        <v>128</v>
      </c>
      <c r="AO22" s="1" t="s">
        <v>105</v>
      </c>
      <c r="AP22" s="6" t="s">
        <v>0</v>
      </c>
      <c r="AQ22" s="1" t="s">
        <v>0</v>
      </c>
      <c r="AR22" s="1" t="s">
        <v>0</v>
      </c>
      <c r="AS22" s="3">
        <v>18670</v>
      </c>
      <c r="AT22" s="1" t="s">
        <v>73</v>
      </c>
      <c r="AU22" s="2">
        <v>43028.375</v>
      </c>
      <c r="AV22" s="1" t="s">
        <v>86</v>
      </c>
      <c r="AW22" s="1" t="s">
        <v>0</v>
      </c>
      <c r="AX22" s="3">
        <v>67051</v>
      </c>
      <c r="AY22" s="3">
        <v>1143482</v>
      </c>
    </row>
    <row r="23" spans="2:51" outlineLevel="1" x14ac:dyDescent="0.25">
      <c r="B23" s="1" t="s">
        <v>155</v>
      </c>
      <c r="C23" s="1" t="s">
        <v>156</v>
      </c>
      <c r="D23" s="1" t="s">
        <v>157</v>
      </c>
      <c r="E23" s="1" t="s">
        <v>90</v>
      </c>
      <c r="F23" s="2">
        <v>43221</v>
      </c>
      <c r="G23" s="2">
        <v>44317</v>
      </c>
      <c r="H23" s="3">
        <v>36</v>
      </c>
      <c r="I23" s="1" t="s">
        <v>56</v>
      </c>
      <c r="J23" s="1" t="s">
        <v>57</v>
      </c>
      <c r="K23" s="4" t="s">
        <v>0</v>
      </c>
      <c r="L23" s="5">
        <v>33.450000000000003</v>
      </c>
      <c r="M23" s="6">
        <v>86.331900000000005</v>
      </c>
      <c r="N23" s="1" t="s">
        <v>0</v>
      </c>
      <c r="O23" s="7" t="s">
        <v>0</v>
      </c>
      <c r="P23" s="1" t="s">
        <v>158</v>
      </c>
      <c r="Q23" s="1" t="s">
        <v>159</v>
      </c>
      <c r="R23" s="1" t="s">
        <v>0</v>
      </c>
      <c r="S23" s="1" t="s">
        <v>0</v>
      </c>
      <c r="T23" s="2">
        <v>43091</v>
      </c>
      <c r="U23" s="1" t="s">
        <v>160</v>
      </c>
      <c r="V23" s="1" t="s">
        <v>100</v>
      </c>
      <c r="W23" s="1" t="s">
        <v>101</v>
      </c>
      <c r="X23" s="1" t="s">
        <v>0</v>
      </c>
      <c r="Y23" s="1" t="s">
        <v>101</v>
      </c>
      <c r="Z23" s="1" t="s">
        <v>63</v>
      </c>
      <c r="AA23" s="1" t="s">
        <v>0</v>
      </c>
      <c r="AB23" s="1" t="s">
        <v>64</v>
      </c>
      <c r="AC23" s="5">
        <v>36.200000000000003</v>
      </c>
      <c r="AD23" s="1" t="b">
        <v>0</v>
      </c>
      <c r="AE23" s="1" t="s">
        <v>65</v>
      </c>
      <c r="AF23" s="2">
        <v>43054</v>
      </c>
      <c r="AG23" s="6" t="s">
        <v>0</v>
      </c>
      <c r="AH23" s="1" t="s">
        <v>66</v>
      </c>
      <c r="AI23" s="7">
        <v>264.79000000000002</v>
      </c>
      <c r="AJ23" s="1" t="s">
        <v>161</v>
      </c>
      <c r="AK23" s="1" t="s">
        <v>162</v>
      </c>
      <c r="AL23" s="1" t="s">
        <v>0</v>
      </c>
      <c r="AM23" s="1" t="s">
        <v>163</v>
      </c>
      <c r="AN23" s="1" t="s">
        <v>128</v>
      </c>
      <c r="AO23" s="1" t="s">
        <v>105</v>
      </c>
      <c r="AP23" s="6" t="s">
        <v>0</v>
      </c>
      <c r="AQ23" s="1" t="s">
        <v>0</v>
      </c>
      <c r="AR23" s="1" t="s">
        <v>0</v>
      </c>
      <c r="AS23" s="3">
        <v>18670</v>
      </c>
      <c r="AT23" s="1" t="s">
        <v>73</v>
      </c>
      <c r="AU23" s="2">
        <v>43028.375</v>
      </c>
      <c r="AV23" s="1" t="s">
        <v>86</v>
      </c>
      <c r="AW23" s="1" t="s">
        <v>0</v>
      </c>
      <c r="AX23" s="3">
        <v>67051</v>
      </c>
      <c r="AY23" s="3">
        <v>1143482</v>
      </c>
    </row>
    <row r="24" spans="2:51" outlineLevel="1" x14ac:dyDescent="0.25">
      <c r="B24" s="1" t="s">
        <v>155</v>
      </c>
      <c r="C24" s="1" t="s">
        <v>156</v>
      </c>
      <c r="D24" s="1" t="s">
        <v>157</v>
      </c>
      <c r="E24" s="1" t="s">
        <v>90</v>
      </c>
      <c r="F24" s="2">
        <v>43221</v>
      </c>
      <c r="G24" s="2">
        <v>44317</v>
      </c>
      <c r="H24" s="3">
        <v>36</v>
      </c>
      <c r="I24" s="1" t="s">
        <v>56</v>
      </c>
      <c r="J24" s="1" t="s">
        <v>57</v>
      </c>
      <c r="K24" s="4" t="s">
        <v>0</v>
      </c>
      <c r="L24" s="5">
        <v>33.450000000000003</v>
      </c>
      <c r="M24" s="6">
        <v>86.331900000000005</v>
      </c>
      <c r="N24" s="1" t="s">
        <v>0</v>
      </c>
      <c r="O24" s="7" t="s">
        <v>0</v>
      </c>
      <c r="P24" s="1" t="s">
        <v>158</v>
      </c>
      <c r="Q24" s="1" t="s">
        <v>159</v>
      </c>
      <c r="R24" s="1" t="s">
        <v>0</v>
      </c>
      <c r="S24" s="1" t="s">
        <v>0</v>
      </c>
      <c r="T24" s="2">
        <v>43091</v>
      </c>
      <c r="U24" s="1" t="s">
        <v>160</v>
      </c>
      <c r="V24" s="1" t="s">
        <v>100</v>
      </c>
      <c r="W24" s="1" t="s">
        <v>101</v>
      </c>
      <c r="X24" s="1" t="s">
        <v>0</v>
      </c>
      <c r="Y24" s="1" t="s">
        <v>101</v>
      </c>
      <c r="Z24" s="1" t="s">
        <v>115</v>
      </c>
      <c r="AA24" s="1" t="s">
        <v>0</v>
      </c>
      <c r="AB24" s="1" t="s">
        <v>116</v>
      </c>
      <c r="AC24" s="5">
        <v>39.72</v>
      </c>
      <c r="AD24" s="1" t="b">
        <v>0</v>
      </c>
      <c r="AE24" s="1" t="s">
        <v>65</v>
      </c>
      <c r="AF24" s="2">
        <v>43054</v>
      </c>
      <c r="AG24" s="6" t="s">
        <v>0</v>
      </c>
      <c r="AH24" s="1" t="s">
        <v>66</v>
      </c>
      <c r="AI24" s="7">
        <v>264.79000000000002</v>
      </c>
      <c r="AJ24" s="1" t="s">
        <v>161</v>
      </c>
      <c r="AK24" s="1" t="s">
        <v>162</v>
      </c>
      <c r="AL24" s="1" t="s">
        <v>0</v>
      </c>
      <c r="AM24" s="1" t="s">
        <v>163</v>
      </c>
      <c r="AN24" s="1" t="s">
        <v>128</v>
      </c>
      <c r="AO24" s="1" t="s">
        <v>105</v>
      </c>
      <c r="AP24" s="6" t="s">
        <v>0</v>
      </c>
      <c r="AQ24" s="1" t="s">
        <v>0</v>
      </c>
      <c r="AR24" s="1" t="s">
        <v>0</v>
      </c>
      <c r="AS24" s="3">
        <v>18670</v>
      </c>
      <c r="AT24" s="1" t="s">
        <v>73</v>
      </c>
      <c r="AU24" s="2">
        <v>43028.375</v>
      </c>
      <c r="AV24" s="1" t="s">
        <v>86</v>
      </c>
      <c r="AW24" s="1" t="s">
        <v>0</v>
      </c>
      <c r="AX24" s="3">
        <v>67051</v>
      </c>
      <c r="AY24" s="3">
        <v>1143482</v>
      </c>
    </row>
    <row r="25" spans="2:51" outlineLevel="1" x14ac:dyDescent="0.25">
      <c r="B25" s="1" t="s">
        <v>155</v>
      </c>
      <c r="C25" s="1" t="s">
        <v>156</v>
      </c>
      <c r="D25" s="1" t="s">
        <v>157</v>
      </c>
      <c r="E25" s="1" t="s">
        <v>90</v>
      </c>
      <c r="F25" s="2">
        <v>43221</v>
      </c>
      <c r="G25" s="2">
        <v>44317</v>
      </c>
      <c r="H25" s="3">
        <v>36</v>
      </c>
      <c r="I25" s="1" t="s">
        <v>56</v>
      </c>
      <c r="J25" s="1" t="s">
        <v>57</v>
      </c>
      <c r="K25" s="4" t="s">
        <v>0</v>
      </c>
      <c r="L25" s="5">
        <v>33.450000000000003</v>
      </c>
      <c r="M25" s="6">
        <v>86.331900000000005</v>
      </c>
      <c r="N25" s="1" t="s">
        <v>0</v>
      </c>
      <c r="O25" s="7" t="s">
        <v>0</v>
      </c>
      <c r="P25" s="1" t="s">
        <v>158</v>
      </c>
      <c r="Q25" s="1" t="s">
        <v>159</v>
      </c>
      <c r="R25" s="1" t="s">
        <v>0</v>
      </c>
      <c r="S25" s="1" t="s">
        <v>0</v>
      </c>
      <c r="T25" s="2">
        <v>43091</v>
      </c>
      <c r="U25" s="1" t="s">
        <v>160</v>
      </c>
      <c r="V25" s="1" t="s">
        <v>100</v>
      </c>
      <c r="W25" s="1" t="s">
        <v>101</v>
      </c>
      <c r="X25" s="1" t="s">
        <v>0</v>
      </c>
      <c r="Y25" s="1" t="s">
        <v>101</v>
      </c>
      <c r="Z25" s="1" t="s">
        <v>62</v>
      </c>
      <c r="AA25" s="1" t="s">
        <v>0</v>
      </c>
      <c r="AB25" s="1" t="s">
        <v>61</v>
      </c>
      <c r="AC25" s="5">
        <v>185</v>
      </c>
      <c r="AD25" s="1" t="b">
        <v>0</v>
      </c>
      <c r="AE25" s="1" t="s">
        <v>65</v>
      </c>
      <c r="AF25" s="2">
        <v>43054</v>
      </c>
      <c r="AG25" s="6" t="s">
        <v>0</v>
      </c>
      <c r="AH25" s="1" t="s">
        <v>66</v>
      </c>
      <c r="AI25" s="7">
        <v>264.79000000000002</v>
      </c>
      <c r="AJ25" s="1" t="s">
        <v>161</v>
      </c>
      <c r="AK25" s="1" t="s">
        <v>162</v>
      </c>
      <c r="AL25" s="1" t="s">
        <v>0</v>
      </c>
      <c r="AM25" s="1" t="s">
        <v>163</v>
      </c>
      <c r="AN25" s="1" t="s">
        <v>128</v>
      </c>
      <c r="AO25" s="1" t="s">
        <v>105</v>
      </c>
      <c r="AP25" s="6" t="s">
        <v>0</v>
      </c>
      <c r="AQ25" s="1" t="s">
        <v>0</v>
      </c>
      <c r="AR25" s="1" t="s">
        <v>0</v>
      </c>
      <c r="AS25" s="3">
        <v>18670</v>
      </c>
      <c r="AT25" s="1" t="s">
        <v>73</v>
      </c>
      <c r="AU25" s="2">
        <v>43028.375</v>
      </c>
      <c r="AV25" s="1" t="s">
        <v>86</v>
      </c>
      <c r="AW25" s="1" t="s">
        <v>0</v>
      </c>
      <c r="AX25" s="3">
        <v>67051</v>
      </c>
      <c r="AY25" s="3">
        <v>1143482</v>
      </c>
    </row>
    <row r="26" spans="2:51" outlineLevel="1" x14ac:dyDescent="0.25">
      <c r="B26" s="1" t="s">
        <v>164</v>
      </c>
      <c r="C26" s="1" t="s">
        <v>165</v>
      </c>
      <c r="D26" s="1" t="s">
        <v>166</v>
      </c>
      <c r="E26" s="1" t="s">
        <v>167</v>
      </c>
      <c r="F26" s="2">
        <v>43321</v>
      </c>
      <c r="G26" s="2">
        <v>44417</v>
      </c>
      <c r="H26" s="3">
        <v>36</v>
      </c>
      <c r="I26" s="1" t="s">
        <v>56</v>
      </c>
      <c r="J26" s="1" t="s">
        <v>57</v>
      </c>
      <c r="K26" s="4" t="s">
        <v>0</v>
      </c>
      <c r="L26" s="5">
        <v>35</v>
      </c>
      <c r="M26" s="6">
        <v>85.698499999999996</v>
      </c>
      <c r="N26" s="1" t="s">
        <v>0</v>
      </c>
      <c r="O26" s="7" t="s">
        <v>0</v>
      </c>
      <c r="P26" s="1" t="s">
        <v>168</v>
      </c>
      <c r="Q26" s="1" t="s">
        <v>169</v>
      </c>
      <c r="R26" s="1" t="s">
        <v>0</v>
      </c>
      <c r="S26" s="1" t="s">
        <v>0</v>
      </c>
      <c r="T26" s="2">
        <v>43321</v>
      </c>
      <c r="U26" s="1" t="s">
        <v>170</v>
      </c>
      <c r="V26" s="1" t="s">
        <v>142</v>
      </c>
      <c r="W26" s="1" t="s">
        <v>141</v>
      </c>
      <c r="X26" s="1" t="s">
        <v>0</v>
      </c>
      <c r="Y26" s="1" t="s">
        <v>141</v>
      </c>
      <c r="Z26" s="1" t="s">
        <v>101</v>
      </c>
      <c r="AA26" s="1" t="s">
        <v>0</v>
      </c>
      <c r="AB26" s="1" t="s">
        <v>100</v>
      </c>
      <c r="AC26" s="5">
        <v>155</v>
      </c>
      <c r="AD26" s="1" t="b">
        <v>0</v>
      </c>
      <c r="AE26" s="1" t="s">
        <v>65</v>
      </c>
      <c r="AF26" s="2">
        <v>43276</v>
      </c>
      <c r="AG26" s="6" t="s">
        <v>0</v>
      </c>
      <c r="AH26" s="1" t="s">
        <v>66</v>
      </c>
      <c r="AI26" s="7">
        <v>220</v>
      </c>
      <c r="AJ26" s="1" t="s">
        <v>171</v>
      </c>
      <c r="AK26" s="1" t="s">
        <v>0</v>
      </c>
      <c r="AL26" s="1" t="s">
        <v>0</v>
      </c>
      <c r="AM26" s="1" t="s">
        <v>0</v>
      </c>
      <c r="AN26" s="1" t="s">
        <v>0</v>
      </c>
      <c r="AO26" s="1" t="s">
        <v>172</v>
      </c>
      <c r="AP26" s="6" t="s">
        <v>0</v>
      </c>
      <c r="AQ26" s="1" t="s">
        <v>0</v>
      </c>
      <c r="AR26" s="1" t="s">
        <v>0</v>
      </c>
      <c r="AS26" s="3">
        <v>24018</v>
      </c>
      <c r="AT26" s="1" t="s">
        <v>73</v>
      </c>
      <c r="AU26" s="2">
        <v>43238.593055555553</v>
      </c>
      <c r="AV26" s="1" t="s">
        <v>86</v>
      </c>
      <c r="AW26" s="1" t="s">
        <v>0</v>
      </c>
      <c r="AX26" s="3">
        <v>70926</v>
      </c>
      <c r="AY26" s="3">
        <v>1174280</v>
      </c>
    </row>
    <row r="27" spans="2:51" outlineLevel="1" x14ac:dyDescent="0.25">
      <c r="B27" s="1" t="s">
        <v>164</v>
      </c>
      <c r="C27" s="1" t="s">
        <v>165</v>
      </c>
      <c r="D27" s="1" t="s">
        <v>166</v>
      </c>
      <c r="E27" s="1" t="s">
        <v>167</v>
      </c>
      <c r="F27" s="2">
        <v>43321</v>
      </c>
      <c r="G27" s="2">
        <v>44417</v>
      </c>
      <c r="H27" s="3">
        <v>36</v>
      </c>
      <c r="I27" s="1" t="s">
        <v>56</v>
      </c>
      <c r="J27" s="1" t="s">
        <v>57</v>
      </c>
      <c r="K27" s="4">
        <v>3638</v>
      </c>
      <c r="L27" s="5">
        <v>35</v>
      </c>
      <c r="M27" s="6">
        <v>85.698499999999996</v>
      </c>
      <c r="N27" s="1" t="s">
        <v>0</v>
      </c>
      <c r="O27" s="7" t="s">
        <v>0</v>
      </c>
      <c r="P27" s="1" t="s">
        <v>168</v>
      </c>
      <c r="Q27" s="1" t="s">
        <v>169</v>
      </c>
      <c r="R27" s="1" t="s">
        <v>0</v>
      </c>
      <c r="S27" s="1" t="s">
        <v>0</v>
      </c>
      <c r="T27" s="2">
        <v>43321</v>
      </c>
      <c r="U27" s="1" t="s">
        <v>170</v>
      </c>
      <c r="V27" s="1" t="s">
        <v>142</v>
      </c>
      <c r="W27" s="1" t="s">
        <v>141</v>
      </c>
      <c r="X27" s="1" t="s">
        <v>0</v>
      </c>
      <c r="Y27" s="1" t="s">
        <v>141</v>
      </c>
      <c r="Z27" s="1" t="s">
        <v>62</v>
      </c>
      <c r="AA27" s="1" t="s">
        <v>0</v>
      </c>
      <c r="AB27" s="1" t="s">
        <v>61</v>
      </c>
      <c r="AC27" s="5">
        <v>219</v>
      </c>
      <c r="AD27" s="1" t="b">
        <v>0</v>
      </c>
      <c r="AE27" s="1" t="s">
        <v>65</v>
      </c>
      <c r="AF27" s="2">
        <v>43276</v>
      </c>
      <c r="AG27" s="6" t="s">
        <v>0</v>
      </c>
      <c r="AH27" s="1" t="s">
        <v>66</v>
      </c>
      <c r="AI27" s="7">
        <v>220</v>
      </c>
      <c r="AJ27" s="1" t="s">
        <v>171</v>
      </c>
      <c r="AK27" s="1" t="s">
        <v>0</v>
      </c>
      <c r="AL27" s="1" t="s">
        <v>0</v>
      </c>
      <c r="AM27" s="1" t="s">
        <v>0</v>
      </c>
      <c r="AN27" s="1" t="s">
        <v>0</v>
      </c>
      <c r="AO27" s="1" t="s">
        <v>172</v>
      </c>
      <c r="AP27" s="6" t="s">
        <v>0</v>
      </c>
      <c r="AQ27" s="1" t="s">
        <v>0</v>
      </c>
      <c r="AR27" s="1" t="s">
        <v>0</v>
      </c>
      <c r="AS27" s="3">
        <v>24018</v>
      </c>
      <c r="AT27" s="1" t="s">
        <v>73</v>
      </c>
      <c r="AU27" s="2">
        <v>43238.593055555553</v>
      </c>
      <c r="AV27" s="1" t="s">
        <v>86</v>
      </c>
      <c r="AW27" s="1" t="s">
        <v>0</v>
      </c>
      <c r="AX27" s="3">
        <v>70926</v>
      </c>
      <c r="AY27" s="3">
        <v>1174280</v>
      </c>
    </row>
    <row r="28" spans="2:51" outlineLevel="1" x14ac:dyDescent="0.25">
      <c r="B28" s="1" t="s">
        <v>173</v>
      </c>
      <c r="C28" s="1" t="s">
        <v>34</v>
      </c>
      <c r="D28" s="1" t="s">
        <v>174</v>
      </c>
      <c r="E28" s="1" t="s">
        <v>90</v>
      </c>
      <c r="F28" s="2">
        <v>43643</v>
      </c>
      <c r="G28" s="2">
        <v>44374</v>
      </c>
      <c r="H28" s="3">
        <v>24</v>
      </c>
      <c r="I28" s="1" t="s">
        <v>56</v>
      </c>
      <c r="J28" s="1" t="s">
        <v>57</v>
      </c>
      <c r="K28" s="4">
        <v>9822</v>
      </c>
      <c r="L28" s="5">
        <v>34.000999999999998</v>
      </c>
      <c r="M28" s="6">
        <v>86.106700000000004</v>
      </c>
      <c r="N28" s="1" t="s">
        <v>0</v>
      </c>
      <c r="O28" s="7" t="s">
        <v>0</v>
      </c>
      <c r="P28" s="1" t="s">
        <v>175</v>
      </c>
      <c r="Q28" s="1" t="s">
        <v>176</v>
      </c>
      <c r="R28" s="1" t="s">
        <v>0</v>
      </c>
      <c r="S28" s="1" t="s">
        <v>0</v>
      </c>
      <c r="T28" s="2">
        <v>43643</v>
      </c>
      <c r="U28" s="1" t="s">
        <v>177</v>
      </c>
      <c r="V28" s="1" t="s">
        <v>142</v>
      </c>
      <c r="W28" s="1" t="s">
        <v>141</v>
      </c>
      <c r="X28" s="1" t="s">
        <v>0</v>
      </c>
      <c r="Y28" s="1" t="s">
        <v>141</v>
      </c>
      <c r="Z28" s="1" t="s">
        <v>0</v>
      </c>
      <c r="AA28" s="1" t="s">
        <v>0</v>
      </c>
      <c r="AB28" s="1" t="s">
        <v>0</v>
      </c>
      <c r="AC28" s="5" t="s">
        <v>0</v>
      </c>
      <c r="AD28" s="1" t="b">
        <v>0</v>
      </c>
      <c r="AE28" s="1" t="s">
        <v>65</v>
      </c>
      <c r="AF28" s="2">
        <v>43595</v>
      </c>
      <c r="AG28" s="6" t="s">
        <v>0</v>
      </c>
      <c r="AH28" s="1" t="s">
        <v>66</v>
      </c>
      <c r="AI28" s="7">
        <v>40</v>
      </c>
      <c r="AJ28" s="1" t="s">
        <v>178</v>
      </c>
      <c r="AK28" s="1" t="s">
        <v>179</v>
      </c>
      <c r="AL28" s="1" t="s">
        <v>180</v>
      </c>
      <c r="AM28" s="1" t="s">
        <v>0</v>
      </c>
      <c r="AN28" s="1" t="s">
        <v>181</v>
      </c>
      <c r="AO28" s="1" t="s">
        <v>172</v>
      </c>
      <c r="AP28" s="6" t="s">
        <v>0</v>
      </c>
      <c r="AQ28" s="1" t="s">
        <v>0</v>
      </c>
      <c r="AR28" s="1" t="s">
        <v>0</v>
      </c>
      <c r="AS28" s="3">
        <v>27954</v>
      </c>
      <c r="AT28" s="1" t="s">
        <v>73</v>
      </c>
      <c r="AU28" s="2">
        <v>43571.716666666667</v>
      </c>
      <c r="AV28" s="1" t="s">
        <v>86</v>
      </c>
      <c r="AW28" s="1" t="s">
        <v>0</v>
      </c>
      <c r="AX28" s="3">
        <v>76465</v>
      </c>
      <c r="AY28" s="3">
        <v>1196779</v>
      </c>
    </row>
    <row r="29" spans="2:51" outlineLevel="1" x14ac:dyDescent="0.25">
      <c r="B29" s="1" t="s">
        <v>182</v>
      </c>
      <c r="C29" s="1" t="s">
        <v>183</v>
      </c>
      <c r="D29" s="1" t="s">
        <v>184</v>
      </c>
      <c r="E29" s="1" t="s">
        <v>167</v>
      </c>
      <c r="F29" s="2">
        <v>43648</v>
      </c>
      <c r="G29" s="2">
        <v>44927</v>
      </c>
      <c r="H29" s="3">
        <v>36</v>
      </c>
      <c r="I29" s="1" t="s">
        <v>56</v>
      </c>
      <c r="J29" s="1" t="s">
        <v>57</v>
      </c>
      <c r="K29" s="4">
        <v>19487</v>
      </c>
      <c r="L29" s="5">
        <v>30</v>
      </c>
      <c r="M29" s="6">
        <v>88.936800000000005</v>
      </c>
      <c r="N29" s="1" t="s">
        <v>0</v>
      </c>
      <c r="O29" s="7" t="s">
        <v>0</v>
      </c>
      <c r="P29" s="1" t="s">
        <v>185</v>
      </c>
      <c r="Q29" s="1" t="s">
        <v>186</v>
      </c>
      <c r="R29" s="1" t="s">
        <v>0</v>
      </c>
      <c r="S29" s="1" t="s">
        <v>0</v>
      </c>
      <c r="T29" s="2">
        <v>43620</v>
      </c>
      <c r="U29" s="1" t="s">
        <v>187</v>
      </c>
      <c r="V29" s="1" t="s">
        <v>188</v>
      </c>
      <c r="W29" s="1" t="s">
        <v>189</v>
      </c>
      <c r="X29" s="1" t="s">
        <v>0</v>
      </c>
      <c r="Y29" s="1" t="s">
        <v>189</v>
      </c>
      <c r="Z29" s="1" t="s">
        <v>141</v>
      </c>
      <c r="AA29" s="1" t="s">
        <v>0</v>
      </c>
      <c r="AB29" s="1" t="s">
        <v>142</v>
      </c>
      <c r="AC29" s="5">
        <v>34.979999999999997</v>
      </c>
      <c r="AD29" s="1" t="b">
        <v>0</v>
      </c>
      <c r="AE29" s="1" t="s">
        <v>65</v>
      </c>
      <c r="AF29" s="2">
        <v>43537</v>
      </c>
      <c r="AG29" s="6" t="s">
        <v>0</v>
      </c>
      <c r="AH29" s="1" t="s">
        <v>66</v>
      </c>
      <c r="AI29" s="7">
        <v>35</v>
      </c>
      <c r="AJ29" s="1" t="s">
        <v>190</v>
      </c>
      <c r="AK29" s="1" t="s">
        <v>191</v>
      </c>
      <c r="AL29" s="1" t="s">
        <v>192</v>
      </c>
      <c r="AM29" s="1" t="s">
        <v>0</v>
      </c>
      <c r="AN29" s="1" t="s">
        <v>0</v>
      </c>
      <c r="AO29" s="1" t="s">
        <v>193</v>
      </c>
      <c r="AP29" s="6" t="s">
        <v>0</v>
      </c>
      <c r="AQ29" s="1" t="s">
        <v>0</v>
      </c>
      <c r="AR29" s="1" t="s">
        <v>0</v>
      </c>
      <c r="AS29" s="3">
        <v>23994</v>
      </c>
      <c r="AT29" s="1" t="s">
        <v>73</v>
      </c>
      <c r="AU29" s="2">
        <v>43455.458333333336</v>
      </c>
      <c r="AV29" s="1" t="s">
        <v>86</v>
      </c>
      <c r="AW29" s="1" t="s">
        <v>0</v>
      </c>
      <c r="AX29" s="3">
        <v>74397</v>
      </c>
      <c r="AY29" s="3">
        <v>1189049</v>
      </c>
    </row>
    <row r="30" spans="2:51" outlineLevel="1" x14ac:dyDescent="0.25">
      <c r="B30" s="1" t="s">
        <v>194</v>
      </c>
      <c r="C30" s="1" t="s">
        <v>76</v>
      </c>
      <c r="D30" s="1" t="s">
        <v>77</v>
      </c>
      <c r="E30" s="1" t="s">
        <v>90</v>
      </c>
      <c r="F30" s="2">
        <v>43649</v>
      </c>
      <c r="G30" s="2">
        <v>44366</v>
      </c>
      <c r="H30" s="3">
        <v>25</v>
      </c>
      <c r="I30" s="1" t="s">
        <v>56</v>
      </c>
      <c r="J30" s="1" t="s">
        <v>57</v>
      </c>
      <c r="K30" s="4">
        <v>288</v>
      </c>
      <c r="L30" s="5">
        <v>47.8</v>
      </c>
      <c r="M30" s="6">
        <v>80.468299999999999</v>
      </c>
      <c r="N30" s="1" t="s">
        <v>0</v>
      </c>
      <c r="O30" s="7" t="s">
        <v>0</v>
      </c>
      <c r="P30" s="1" t="s">
        <v>195</v>
      </c>
      <c r="Q30" s="1" t="s">
        <v>196</v>
      </c>
      <c r="R30" s="1" t="s">
        <v>0</v>
      </c>
      <c r="S30" s="1" t="s">
        <v>0</v>
      </c>
      <c r="T30" s="2">
        <v>43649</v>
      </c>
      <c r="U30" s="1" t="s">
        <v>197</v>
      </c>
      <c r="V30" s="1" t="s">
        <v>142</v>
      </c>
      <c r="W30" s="1" t="s">
        <v>141</v>
      </c>
      <c r="X30" s="1" t="s">
        <v>0</v>
      </c>
      <c r="Y30" s="1" t="s">
        <v>141</v>
      </c>
      <c r="Z30" s="1" t="s">
        <v>63</v>
      </c>
      <c r="AA30" s="1" t="s">
        <v>0</v>
      </c>
      <c r="AB30" s="1" t="s">
        <v>64</v>
      </c>
      <c r="AC30" s="5">
        <v>49.5</v>
      </c>
      <c r="AD30" s="1" t="b">
        <v>0</v>
      </c>
      <c r="AE30" s="1" t="s">
        <v>198</v>
      </c>
      <c r="AF30" s="2">
        <v>43614</v>
      </c>
      <c r="AG30" s="6" t="s">
        <v>0</v>
      </c>
      <c r="AH30" s="1" t="s">
        <v>66</v>
      </c>
      <c r="AI30" s="7">
        <v>50.02</v>
      </c>
      <c r="AJ30" s="1" t="s">
        <v>199</v>
      </c>
      <c r="AK30" s="1" t="s">
        <v>83</v>
      </c>
      <c r="AL30" s="1" t="s">
        <v>0</v>
      </c>
      <c r="AM30" s="1" t="s">
        <v>0</v>
      </c>
      <c r="AN30" s="1" t="s">
        <v>0</v>
      </c>
      <c r="AO30" s="1" t="s">
        <v>172</v>
      </c>
      <c r="AP30" s="6" t="s">
        <v>0</v>
      </c>
      <c r="AQ30" s="1" t="s">
        <v>0</v>
      </c>
      <c r="AR30" s="1" t="s">
        <v>0</v>
      </c>
      <c r="AS30" s="3">
        <v>9464</v>
      </c>
      <c r="AT30" s="1" t="s">
        <v>73</v>
      </c>
      <c r="AU30" s="2">
        <v>43600.359722222223</v>
      </c>
      <c r="AV30" s="1" t="s">
        <v>200</v>
      </c>
      <c r="AW30" s="1" t="s">
        <v>0</v>
      </c>
      <c r="AX30" s="3">
        <v>76971</v>
      </c>
      <c r="AY30" s="3">
        <v>1197534</v>
      </c>
    </row>
    <row r="31" spans="2:51" outlineLevel="1" x14ac:dyDescent="0.25">
      <c r="B31" s="1" t="s">
        <v>201</v>
      </c>
      <c r="C31" s="1" t="s">
        <v>202</v>
      </c>
      <c r="D31" s="1" t="s">
        <v>174</v>
      </c>
      <c r="E31" s="1" t="s">
        <v>167</v>
      </c>
      <c r="F31" s="2">
        <v>43654</v>
      </c>
      <c r="G31" s="2">
        <v>45688</v>
      </c>
      <c r="H31" s="3">
        <v>60</v>
      </c>
      <c r="I31" s="1" t="s">
        <v>56</v>
      </c>
      <c r="J31" s="1" t="s">
        <v>57</v>
      </c>
      <c r="K31" s="4">
        <v>1400</v>
      </c>
      <c r="L31" s="5">
        <v>46.4</v>
      </c>
      <c r="M31" s="6">
        <v>81.040300000000002</v>
      </c>
      <c r="N31" s="1" t="s">
        <v>0</v>
      </c>
      <c r="O31" s="7" t="s">
        <v>0</v>
      </c>
      <c r="P31" s="1" t="s">
        <v>203</v>
      </c>
      <c r="Q31" s="1" t="s">
        <v>204</v>
      </c>
      <c r="R31" s="1" t="s">
        <v>0</v>
      </c>
      <c r="S31" s="1" t="s">
        <v>0</v>
      </c>
      <c r="T31" s="2">
        <v>43677</v>
      </c>
      <c r="U31" s="1" t="s">
        <v>205</v>
      </c>
      <c r="V31" s="1" t="s">
        <v>142</v>
      </c>
      <c r="W31" s="1" t="s">
        <v>141</v>
      </c>
      <c r="X31" s="1" t="s">
        <v>0</v>
      </c>
      <c r="Y31" s="1" t="s">
        <v>141</v>
      </c>
      <c r="Z31" s="1" t="s">
        <v>62</v>
      </c>
      <c r="AA31" s="1" t="s">
        <v>0</v>
      </c>
      <c r="AB31" s="1" t="s">
        <v>61</v>
      </c>
      <c r="AC31" s="5">
        <v>185</v>
      </c>
      <c r="AD31" s="1" t="b">
        <v>0</v>
      </c>
      <c r="AE31" s="1" t="s">
        <v>198</v>
      </c>
      <c r="AF31" s="2">
        <v>43654</v>
      </c>
      <c r="AG31" s="6" t="s">
        <v>0</v>
      </c>
      <c r="AH31" s="1" t="s">
        <v>66</v>
      </c>
      <c r="AI31" s="7">
        <v>245</v>
      </c>
      <c r="AJ31" s="1" t="s">
        <v>206</v>
      </c>
      <c r="AK31" s="1" t="s">
        <v>0</v>
      </c>
      <c r="AL31" s="1" t="s">
        <v>0</v>
      </c>
      <c r="AM31" s="1" t="s">
        <v>0</v>
      </c>
      <c r="AN31" s="1" t="s">
        <v>0</v>
      </c>
      <c r="AO31" s="1" t="s">
        <v>172</v>
      </c>
      <c r="AP31" s="6" t="s">
        <v>0</v>
      </c>
      <c r="AQ31" s="1" t="s">
        <v>0</v>
      </c>
      <c r="AR31" s="1" t="s">
        <v>0</v>
      </c>
      <c r="AS31" s="3">
        <v>952</v>
      </c>
      <c r="AT31" s="1" t="s">
        <v>73</v>
      </c>
      <c r="AU31" s="2">
        <v>43620.73541666667</v>
      </c>
      <c r="AV31" s="1" t="s">
        <v>140</v>
      </c>
      <c r="AW31" s="1" t="s">
        <v>0</v>
      </c>
      <c r="AX31" s="3">
        <v>77465</v>
      </c>
      <c r="AY31" s="3">
        <v>1198530</v>
      </c>
    </row>
    <row r="32" spans="2:51" outlineLevel="1" x14ac:dyDescent="0.25">
      <c r="B32" s="1" t="s">
        <v>52</v>
      </c>
      <c r="C32" s="1" t="s">
        <v>53</v>
      </c>
      <c r="D32" s="1" t="s">
        <v>54</v>
      </c>
      <c r="E32" s="1" t="s">
        <v>90</v>
      </c>
      <c r="F32" s="2">
        <v>43677</v>
      </c>
      <c r="G32" s="2">
        <v>44377</v>
      </c>
      <c r="H32" s="3">
        <v>20</v>
      </c>
      <c r="I32" s="1" t="s">
        <v>56</v>
      </c>
      <c r="J32" s="1" t="s">
        <v>57</v>
      </c>
      <c r="K32" s="4">
        <v>13396</v>
      </c>
      <c r="L32" s="5">
        <v>34.988999999999997</v>
      </c>
      <c r="M32" s="6">
        <v>85.703000000000003</v>
      </c>
      <c r="N32" s="1" t="s">
        <v>0</v>
      </c>
      <c r="O32" s="7" t="s">
        <v>0</v>
      </c>
      <c r="P32" s="1" t="s">
        <v>207</v>
      </c>
      <c r="Q32" s="1" t="s">
        <v>196</v>
      </c>
      <c r="R32" s="1" t="s">
        <v>0</v>
      </c>
      <c r="S32" s="1" t="s">
        <v>0</v>
      </c>
      <c r="T32" s="2">
        <v>43665</v>
      </c>
      <c r="U32" s="1" t="s">
        <v>208</v>
      </c>
      <c r="V32" s="1" t="s">
        <v>142</v>
      </c>
      <c r="W32" s="1" t="s">
        <v>141</v>
      </c>
      <c r="X32" s="1" t="s">
        <v>0</v>
      </c>
      <c r="Y32" s="1" t="s">
        <v>141</v>
      </c>
      <c r="Z32" s="1" t="s">
        <v>63</v>
      </c>
      <c r="AA32" s="1" t="s">
        <v>209</v>
      </c>
      <c r="AB32" s="1" t="s">
        <v>64</v>
      </c>
      <c r="AC32" s="5">
        <v>60</v>
      </c>
      <c r="AD32" s="1" t="b">
        <v>0</v>
      </c>
      <c r="AE32" s="1" t="s">
        <v>65</v>
      </c>
      <c r="AF32" s="2">
        <v>43663</v>
      </c>
      <c r="AG32" s="6" t="s">
        <v>0</v>
      </c>
      <c r="AH32" s="1" t="s">
        <v>66</v>
      </c>
      <c r="AI32" s="7">
        <v>40</v>
      </c>
      <c r="AJ32" s="1" t="s">
        <v>210</v>
      </c>
      <c r="AK32" s="1" t="s">
        <v>0</v>
      </c>
      <c r="AL32" s="1" t="s">
        <v>211</v>
      </c>
      <c r="AM32" s="1" t="s">
        <v>0</v>
      </c>
      <c r="AN32" s="1" t="s">
        <v>0</v>
      </c>
      <c r="AO32" s="1" t="s">
        <v>172</v>
      </c>
      <c r="AP32" s="6" t="s">
        <v>0</v>
      </c>
      <c r="AQ32" s="1" t="s">
        <v>0</v>
      </c>
      <c r="AR32" s="1" t="s">
        <v>0</v>
      </c>
      <c r="AS32" s="3">
        <v>24008</v>
      </c>
      <c r="AT32" s="1" t="s">
        <v>73</v>
      </c>
      <c r="AU32" s="2">
        <v>43654.607638888891</v>
      </c>
      <c r="AV32" s="1" t="s">
        <v>140</v>
      </c>
      <c r="AW32" s="1" t="s">
        <v>0</v>
      </c>
      <c r="AX32" s="3">
        <v>78213</v>
      </c>
      <c r="AY32" s="3">
        <v>1201305</v>
      </c>
    </row>
    <row r="33" spans="2:51" outlineLevel="1" x14ac:dyDescent="0.25">
      <c r="B33" s="1" t="s">
        <v>75</v>
      </c>
      <c r="C33" s="1" t="s">
        <v>76</v>
      </c>
      <c r="D33" s="1" t="s">
        <v>77</v>
      </c>
      <c r="E33" s="1" t="s">
        <v>90</v>
      </c>
      <c r="F33" s="2">
        <v>43752</v>
      </c>
      <c r="G33" s="2">
        <v>44561</v>
      </c>
      <c r="H33" s="3">
        <v>27</v>
      </c>
      <c r="I33" s="1" t="s">
        <v>56</v>
      </c>
      <c r="J33" s="1" t="s">
        <v>57</v>
      </c>
      <c r="K33" s="4" t="s">
        <v>0</v>
      </c>
      <c r="L33" s="5">
        <v>26.74522</v>
      </c>
      <c r="M33" s="6">
        <v>87.890699999999995</v>
      </c>
      <c r="N33" s="1" t="s">
        <v>0</v>
      </c>
      <c r="O33" s="7" t="s">
        <v>0</v>
      </c>
      <c r="P33" s="1" t="s">
        <v>212</v>
      </c>
      <c r="Q33" s="1" t="s">
        <v>213</v>
      </c>
      <c r="R33" s="1" t="s">
        <v>0</v>
      </c>
      <c r="S33" s="1" t="s">
        <v>0</v>
      </c>
      <c r="T33" s="2">
        <v>43752</v>
      </c>
      <c r="U33" s="1" t="s">
        <v>214</v>
      </c>
      <c r="V33" s="1" t="s">
        <v>116</v>
      </c>
      <c r="W33" s="1" t="s">
        <v>115</v>
      </c>
      <c r="X33" s="1" t="s">
        <v>0</v>
      </c>
      <c r="Y33" s="1" t="s">
        <v>115</v>
      </c>
      <c r="Z33" s="1" t="s">
        <v>189</v>
      </c>
      <c r="AA33" s="1" t="s">
        <v>0</v>
      </c>
      <c r="AB33" s="1" t="s">
        <v>188</v>
      </c>
      <c r="AC33" s="5">
        <v>28.94</v>
      </c>
      <c r="AD33" s="1" t="b">
        <v>0</v>
      </c>
      <c r="AE33" s="1" t="s">
        <v>65</v>
      </c>
      <c r="AF33" s="2">
        <v>43720</v>
      </c>
      <c r="AG33" s="6" t="s">
        <v>0</v>
      </c>
      <c r="AH33" s="1" t="s">
        <v>66</v>
      </c>
      <c r="AI33" s="7">
        <v>80</v>
      </c>
      <c r="AJ33" s="1" t="s">
        <v>215</v>
      </c>
      <c r="AK33" s="1" t="s">
        <v>0</v>
      </c>
      <c r="AL33" s="1" t="s">
        <v>0</v>
      </c>
      <c r="AM33" s="1" t="s">
        <v>0</v>
      </c>
      <c r="AN33" s="1" t="s">
        <v>0</v>
      </c>
      <c r="AO33" s="1" t="s">
        <v>216</v>
      </c>
      <c r="AP33" s="6" t="s">
        <v>0</v>
      </c>
      <c r="AQ33" s="1" t="s">
        <v>0</v>
      </c>
      <c r="AR33" s="1" t="s">
        <v>0</v>
      </c>
      <c r="AS33" s="3">
        <v>18705</v>
      </c>
      <c r="AT33" s="1" t="s">
        <v>73</v>
      </c>
      <c r="AU33" s="2">
        <v>43679.592361111114</v>
      </c>
      <c r="AV33" s="1" t="s">
        <v>106</v>
      </c>
      <c r="AW33" s="1" t="s">
        <v>0</v>
      </c>
      <c r="AX33" s="3">
        <v>78880</v>
      </c>
      <c r="AY33" s="3">
        <v>1207280</v>
      </c>
    </row>
    <row r="34" spans="2:51" outlineLevel="1" x14ac:dyDescent="0.25">
      <c r="B34" s="1" t="s">
        <v>75</v>
      </c>
      <c r="C34" s="1" t="s">
        <v>76</v>
      </c>
      <c r="D34" s="1" t="s">
        <v>77</v>
      </c>
      <c r="E34" s="1" t="s">
        <v>90</v>
      </c>
      <c r="F34" s="2">
        <v>43752</v>
      </c>
      <c r="G34" s="2">
        <v>44561</v>
      </c>
      <c r="H34" s="3">
        <v>27</v>
      </c>
      <c r="I34" s="1" t="s">
        <v>56</v>
      </c>
      <c r="J34" s="1" t="s">
        <v>57</v>
      </c>
      <c r="K34" s="4" t="s">
        <v>0</v>
      </c>
      <c r="L34" s="5">
        <v>26.74522</v>
      </c>
      <c r="M34" s="6">
        <v>87.890699999999995</v>
      </c>
      <c r="N34" s="1" t="s">
        <v>0</v>
      </c>
      <c r="O34" s="7" t="s">
        <v>0</v>
      </c>
      <c r="P34" s="1" t="s">
        <v>212</v>
      </c>
      <c r="Q34" s="1" t="s">
        <v>213</v>
      </c>
      <c r="R34" s="1" t="s">
        <v>0</v>
      </c>
      <c r="S34" s="1" t="s">
        <v>0</v>
      </c>
      <c r="T34" s="2">
        <v>43752</v>
      </c>
      <c r="U34" s="1" t="s">
        <v>214</v>
      </c>
      <c r="V34" s="1" t="s">
        <v>116</v>
      </c>
      <c r="W34" s="1" t="s">
        <v>115</v>
      </c>
      <c r="X34" s="1" t="s">
        <v>0</v>
      </c>
      <c r="Y34" s="1" t="s">
        <v>115</v>
      </c>
      <c r="Z34" s="1" t="s">
        <v>141</v>
      </c>
      <c r="AA34" s="1" t="s">
        <v>0</v>
      </c>
      <c r="AB34" s="1" t="s">
        <v>142</v>
      </c>
      <c r="AC34" s="5">
        <v>36.411000000000001</v>
      </c>
      <c r="AD34" s="1" t="b">
        <v>0</v>
      </c>
      <c r="AE34" s="1" t="s">
        <v>65</v>
      </c>
      <c r="AF34" s="2">
        <v>43720</v>
      </c>
      <c r="AG34" s="6" t="s">
        <v>0</v>
      </c>
      <c r="AH34" s="1" t="s">
        <v>66</v>
      </c>
      <c r="AI34" s="7">
        <v>80</v>
      </c>
      <c r="AJ34" s="1" t="s">
        <v>215</v>
      </c>
      <c r="AK34" s="1" t="s">
        <v>0</v>
      </c>
      <c r="AL34" s="1" t="s">
        <v>0</v>
      </c>
      <c r="AM34" s="1" t="s">
        <v>0</v>
      </c>
      <c r="AN34" s="1" t="s">
        <v>0</v>
      </c>
      <c r="AO34" s="1" t="s">
        <v>216</v>
      </c>
      <c r="AP34" s="6" t="s">
        <v>0</v>
      </c>
      <c r="AQ34" s="1" t="s">
        <v>0</v>
      </c>
      <c r="AR34" s="1" t="s">
        <v>0</v>
      </c>
      <c r="AS34" s="3">
        <v>18705</v>
      </c>
      <c r="AT34" s="1" t="s">
        <v>73</v>
      </c>
      <c r="AU34" s="2">
        <v>43679.592361111114</v>
      </c>
      <c r="AV34" s="1" t="s">
        <v>106</v>
      </c>
      <c r="AW34" s="1" t="s">
        <v>0</v>
      </c>
      <c r="AX34" s="3">
        <v>78880</v>
      </c>
      <c r="AY34" s="3">
        <v>1207280</v>
      </c>
    </row>
    <row r="35" spans="2:51" outlineLevel="1" x14ac:dyDescent="0.25">
      <c r="B35" s="1" t="s">
        <v>75</v>
      </c>
      <c r="C35" s="1" t="s">
        <v>76</v>
      </c>
      <c r="D35" s="1" t="s">
        <v>77</v>
      </c>
      <c r="E35" s="1" t="s">
        <v>90</v>
      </c>
      <c r="F35" s="2">
        <v>43752</v>
      </c>
      <c r="G35" s="2">
        <v>44561</v>
      </c>
      <c r="H35" s="3">
        <v>27</v>
      </c>
      <c r="I35" s="1" t="s">
        <v>56</v>
      </c>
      <c r="J35" s="1" t="s">
        <v>57</v>
      </c>
      <c r="K35" s="4">
        <v>8340</v>
      </c>
      <c r="L35" s="5">
        <v>26.74522</v>
      </c>
      <c r="M35" s="6">
        <v>87.890699999999995</v>
      </c>
      <c r="N35" s="1" t="s">
        <v>0</v>
      </c>
      <c r="O35" s="7" t="s">
        <v>0</v>
      </c>
      <c r="P35" s="1" t="s">
        <v>212</v>
      </c>
      <c r="Q35" s="1" t="s">
        <v>213</v>
      </c>
      <c r="R35" s="1" t="s">
        <v>0</v>
      </c>
      <c r="S35" s="1" t="s">
        <v>0</v>
      </c>
      <c r="T35" s="2">
        <v>43752</v>
      </c>
      <c r="U35" s="1" t="s">
        <v>214</v>
      </c>
      <c r="V35" s="1" t="s">
        <v>116</v>
      </c>
      <c r="W35" s="1" t="s">
        <v>115</v>
      </c>
      <c r="X35" s="1" t="s">
        <v>0</v>
      </c>
      <c r="Y35" s="1" t="s">
        <v>115</v>
      </c>
      <c r="Z35" s="1" t="s">
        <v>63</v>
      </c>
      <c r="AA35" s="1" t="s">
        <v>0</v>
      </c>
      <c r="AB35" s="1" t="s">
        <v>217</v>
      </c>
      <c r="AC35" s="5">
        <v>60</v>
      </c>
      <c r="AD35" s="1" t="b">
        <v>0</v>
      </c>
      <c r="AE35" s="1" t="s">
        <v>65</v>
      </c>
      <c r="AF35" s="2">
        <v>43720</v>
      </c>
      <c r="AG35" s="6" t="s">
        <v>0</v>
      </c>
      <c r="AH35" s="1" t="s">
        <v>66</v>
      </c>
      <c r="AI35" s="7">
        <v>80</v>
      </c>
      <c r="AJ35" s="1" t="s">
        <v>215</v>
      </c>
      <c r="AK35" s="1" t="s">
        <v>0</v>
      </c>
      <c r="AL35" s="1" t="s">
        <v>0</v>
      </c>
      <c r="AM35" s="1" t="s">
        <v>0</v>
      </c>
      <c r="AN35" s="1" t="s">
        <v>0</v>
      </c>
      <c r="AO35" s="1" t="s">
        <v>216</v>
      </c>
      <c r="AP35" s="6" t="s">
        <v>0</v>
      </c>
      <c r="AQ35" s="1" t="s">
        <v>0</v>
      </c>
      <c r="AR35" s="1" t="s">
        <v>0</v>
      </c>
      <c r="AS35" s="3">
        <v>18705</v>
      </c>
      <c r="AT35" s="1" t="s">
        <v>73</v>
      </c>
      <c r="AU35" s="2">
        <v>43679.592361111114</v>
      </c>
      <c r="AV35" s="1" t="s">
        <v>106</v>
      </c>
      <c r="AW35" s="1" t="s">
        <v>0</v>
      </c>
      <c r="AX35" s="3">
        <v>78880</v>
      </c>
      <c r="AY35" s="3">
        <v>1207280</v>
      </c>
    </row>
    <row r="36" spans="2:51" outlineLevel="1" x14ac:dyDescent="0.25">
      <c r="B36" s="1" t="s">
        <v>107</v>
      </c>
      <c r="C36" s="1" t="s">
        <v>108</v>
      </c>
      <c r="D36" s="1" t="s">
        <v>109</v>
      </c>
      <c r="E36" s="1" t="s">
        <v>90</v>
      </c>
      <c r="F36" s="2">
        <v>43787</v>
      </c>
      <c r="G36" s="2">
        <v>45247</v>
      </c>
      <c r="H36" s="3">
        <v>48</v>
      </c>
      <c r="I36" s="1" t="s">
        <v>56</v>
      </c>
      <c r="J36" s="1" t="s">
        <v>57</v>
      </c>
      <c r="K36" s="4">
        <v>1350</v>
      </c>
      <c r="L36" s="5">
        <v>50</v>
      </c>
      <c r="M36" s="6">
        <v>79.569299999999998</v>
      </c>
      <c r="N36" s="1" t="s">
        <v>0</v>
      </c>
      <c r="O36" s="7" t="s">
        <v>0</v>
      </c>
      <c r="P36" s="1" t="s">
        <v>218</v>
      </c>
      <c r="Q36" s="1" t="s">
        <v>219</v>
      </c>
      <c r="R36" s="1" t="s">
        <v>0</v>
      </c>
      <c r="S36" s="1" t="s">
        <v>0</v>
      </c>
      <c r="T36" s="2">
        <v>43787</v>
      </c>
      <c r="U36" s="1" t="s">
        <v>220</v>
      </c>
      <c r="V36" s="1" t="s">
        <v>142</v>
      </c>
      <c r="W36" s="1" t="s">
        <v>141</v>
      </c>
      <c r="X36" s="1" t="s">
        <v>0</v>
      </c>
      <c r="Y36" s="1" t="s">
        <v>141</v>
      </c>
      <c r="Z36" s="1" t="s">
        <v>63</v>
      </c>
      <c r="AA36" s="1" t="s">
        <v>0</v>
      </c>
      <c r="AB36" s="1" t="s">
        <v>217</v>
      </c>
      <c r="AC36" s="5">
        <v>85</v>
      </c>
      <c r="AD36" s="1" t="b">
        <v>0</v>
      </c>
      <c r="AE36" s="1" t="s">
        <v>65</v>
      </c>
      <c r="AF36" s="2">
        <v>43627</v>
      </c>
      <c r="AG36" s="6" t="s">
        <v>0</v>
      </c>
      <c r="AH36" s="1" t="s">
        <v>66</v>
      </c>
      <c r="AI36" s="7">
        <v>190</v>
      </c>
      <c r="AJ36" s="1" t="s">
        <v>221</v>
      </c>
      <c r="AK36" s="1" t="s">
        <v>83</v>
      </c>
      <c r="AL36" s="1" t="s">
        <v>222</v>
      </c>
      <c r="AM36" s="1" t="s">
        <v>0</v>
      </c>
      <c r="AN36" s="1" t="s">
        <v>0</v>
      </c>
      <c r="AO36" s="1" t="s">
        <v>172</v>
      </c>
      <c r="AP36" s="6" t="s">
        <v>0</v>
      </c>
      <c r="AQ36" s="1" t="s">
        <v>0</v>
      </c>
      <c r="AR36" s="1" t="s">
        <v>0</v>
      </c>
      <c r="AS36" s="3">
        <v>27649</v>
      </c>
      <c r="AT36" s="1" t="s">
        <v>73</v>
      </c>
      <c r="AU36" s="2">
        <v>43601.711805555555</v>
      </c>
      <c r="AV36" s="1" t="s">
        <v>86</v>
      </c>
      <c r="AW36" s="1" t="s">
        <v>0</v>
      </c>
      <c r="AX36" s="3">
        <v>77052</v>
      </c>
      <c r="AY36" s="3">
        <v>1198026</v>
      </c>
    </row>
    <row r="37" spans="2:51" outlineLevel="1" x14ac:dyDescent="0.25">
      <c r="B37" s="1" t="s">
        <v>107</v>
      </c>
      <c r="C37" s="1" t="s">
        <v>108</v>
      </c>
      <c r="D37" s="1" t="s">
        <v>109</v>
      </c>
      <c r="E37" s="1" t="s">
        <v>90</v>
      </c>
      <c r="F37" s="2">
        <v>43787</v>
      </c>
      <c r="G37" s="2">
        <v>45247</v>
      </c>
      <c r="H37" s="3">
        <v>48</v>
      </c>
      <c r="I37" s="1" t="s">
        <v>56</v>
      </c>
      <c r="J37" s="1" t="s">
        <v>57</v>
      </c>
      <c r="K37" s="4" t="s">
        <v>0</v>
      </c>
      <c r="L37" s="5">
        <v>50</v>
      </c>
      <c r="M37" s="6">
        <v>79.569299999999998</v>
      </c>
      <c r="N37" s="1" t="s">
        <v>0</v>
      </c>
      <c r="O37" s="7" t="s">
        <v>0</v>
      </c>
      <c r="P37" s="1" t="s">
        <v>218</v>
      </c>
      <c r="Q37" s="1" t="s">
        <v>219</v>
      </c>
      <c r="R37" s="1" t="s">
        <v>0</v>
      </c>
      <c r="S37" s="1" t="s">
        <v>0</v>
      </c>
      <c r="T37" s="2">
        <v>43787</v>
      </c>
      <c r="U37" s="1" t="s">
        <v>220</v>
      </c>
      <c r="V37" s="1" t="s">
        <v>142</v>
      </c>
      <c r="W37" s="1" t="s">
        <v>141</v>
      </c>
      <c r="X37" s="1" t="s">
        <v>0</v>
      </c>
      <c r="Y37" s="1" t="s">
        <v>141</v>
      </c>
      <c r="Z37" s="1" t="s">
        <v>62</v>
      </c>
      <c r="AA37" s="1" t="s">
        <v>0</v>
      </c>
      <c r="AB37" s="1" t="s">
        <v>61</v>
      </c>
      <c r="AC37" s="5">
        <v>190</v>
      </c>
      <c r="AD37" s="1" t="b">
        <v>0</v>
      </c>
      <c r="AE37" s="1" t="s">
        <v>65</v>
      </c>
      <c r="AF37" s="2">
        <v>43627</v>
      </c>
      <c r="AG37" s="6" t="s">
        <v>0</v>
      </c>
      <c r="AH37" s="1" t="s">
        <v>66</v>
      </c>
      <c r="AI37" s="7">
        <v>190</v>
      </c>
      <c r="AJ37" s="1" t="s">
        <v>221</v>
      </c>
      <c r="AK37" s="1" t="s">
        <v>83</v>
      </c>
      <c r="AL37" s="1" t="s">
        <v>222</v>
      </c>
      <c r="AM37" s="1" t="s">
        <v>0</v>
      </c>
      <c r="AN37" s="1" t="s">
        <v>0</v>
      </c>
      <c r="AO37" s="1" t="s">
        <v>172</v>
      </c>
      <c r="AP37" s="6" t="s">
        <v>0</v>
      </c>
      <c r="AQ37" s="1" t="s">
        <v>0</v>
      </c>
      <c r="AR37" s="1" t="s">
        <v>0</v>
      </c>
      <c r="AS37" s="3">
        <v>27649</v>
      </c>
      <c r="AT37" s="1" t="s">
        <v>73</v>
      </c>
      <c r="AU37" s="2">
        <v>43601.711805555555</v>
      </c>
      <c r="AV37" s="1" t="s">
        <v>86</v>
      </c>
      <c r="AW37" s="1" t="s">
        <v>0</v>
      </c>
      <c r="AX37" s="3">
        <v>77052</v>
      </c>
      <c r="AY37" s="3">
        <v>1198026</v>
      </c>
    </row>
    <row r="38" spans="2:51" outlineLevel="1" x14ac:dyDescent="0.25">
      <c r="B38" s="1" t="s">
        <v>223</v>
      </c>
      <c r="C38" s="1" t="s">
        <v>224</v>
      </c>
      <c r="D38" s="1" t="s">
        <v>225</v>
      </c>
      <c r="E38" s="1" t="s">
        <v>90</v>
      </c>
      <c r="F38" s="2">
        <v>43804</v>
      </c>
      <c r="G38" s="2">
        <v>44534</v>
      </c>
      <c r="H38" s="3">
        <v>24</v>
      </c>
      <c r="I38" s="1" t="s">
        <v>56</v>
      </c>
      <c r="J38" s="1" t="s">
        <v>57</v>
      </c>
      <c r="K38" s="4">
        <v>2385</v>
      </c>
      <c r="L38" s="5">
        <v>35</v>
      </c>
      <c r="M38" s="6">
        <v>85.698499999999996</v>
      </c>
      <c r="N38" s="1" t="s">
        <v>0</v>
      </c>
      <c r="O38" s="7" t="s">
        <v>0</v>
      </c>
      <c r="P38" s="1" t="s">
        <v>226</v>
      </c>
      <c r="Q38" s="1" t="s">
        <v>227</v>
      </c>
      <c r="R38" s="1" t="s">
        <v>0</v>
      </c>
      <c r="S38" s="1" t="s">
        <v>0</v>
      </c>
      <c r="T38" s="2">
        <v>43804</v>
      </c>
      <c r="U38" s="1" t="s">
        <v>228</v>
      </c>
      <c r="V38" s="1" t="s">
        <v>142</v>
      </c>
      <c r="W38" s="1" t="s">
        <v>141</v>
      </c>
      <c r="X38" s="1" t="s">
        <v>0</v>
      </c>
      <c r="Y38" s="1" t="s">
        <v>141</v>
      </c>
      <c r="Z38" s="1" t="s">
        <v>63</v>
      </c>
      <c r="AA38" s="1" t="s">
        <v>0</v>
      </c>
      <c r="AB38" s="1" t="s">
        <v>64</v>
      </c>
      <c r="AC38" s="5">
        <v>120</v>
      </c>
      <c r="AD38" s="1" t="b">
        <v>0</v>
      </c>
      <c r="AE38" s="1" t="s">
        <v>65</v>
      </c>
      <c r="AF38" s="2">
        <v>43455</v>
      </c>
      <c r="AG38" s="6" t="s">
        <v>0</v>
      </c>
      <c r="AH38" s="1" t="s">
        <v>66</v>
      </c>
      <c r="AI38" s="7">
        <v>244.73</v>
      </c>
      <c r="AJ38" s="1" t="s">
        <v>229</v>
      </c>
      <c r="AK38" s="1" t="s">
        <v>83</v>
      </c>
      <c r="AL38" s="1" t="s">
        <v>230</v>
      </c>
      <c r="AM38" s="1" t="s">
        <v>0</v>
      </c>
      <c r="AN38" s="1" t="s">
        <v>0</v>
      </c>
      <c r="AO38" s="1" t="s">
        <v>172</v>
      </c>
      <c r="AP38" s="6" t="s">
        <v>0</v>
      </c>
      <c r="AQ38" s="1" t="s">
        <v>0</v>
      </c>
      <c r="AR38" s="1" t="s">
        <v>0</v>
      </c>
      <c r="AS38" s="3">
        <v>24011</v>
      </c>
      <c r="AT38" s="1" t="s">
        <v>73</v>
      </c>
      <c r="AU38" s="2">
        <v>43423.431944444441</v>
      </c>
      <c r="AV38" s="1" t="s">
        <v>106</v>
      </c>
      <c r="AW38" s="1" t="s">
        <v>0</v>
      </c>
      <c r="AX38" s="3">
        <v>73867</v>
      </c>
      <c r="AY38" s="3">
        <v>1185082</v>
      </c>
    </row>
    <row r="39" spans="2:51" outlineLevel="1" x14ac:dyDescent="0.25">
      <c r="B39" s="1" t="s">
        <v>223</v>
      </c>
      <c r="C39" s="1" t="s">
        <v>224</v>
      </c>
      <c r="D39" s="1" t="s">
        <v>225</v>
      </c>
      <c r="E39" s="1" t="s">
        <v>90</v>
      </c>
      <c r="F39" s="2">
        <v>43804</v>
      </c>
      <c r="G39" s="2">
        <v>44534</v>
      </c>
      <c r="H39" s="3">
        <v>24</v>
      </c>
      <c r="I39" s="1" t="s">
        <v>56</v>
      </c>
      <c r="J39" s="1" t="s">
        <v>57</v>
      </c>
      <c r="K39" s="4" t="s">
        <v>0</v>
      </c>
      <c r="L39" s="5">
        <v>35</v>
      </c>
      <c r="M39" s="6">
        <v>85.698499999999996</v>
      </c>
      <c r="N39" s="1" t="s">
        <v>0</v>
      </c>
      <c r="O39" s="7" t="s">
        <v>0</v>
      </c>
      <c r="P39" s="1" t="s">
        <v>226</v>
      </c>
      <c r="Q39" s="1" t="s">
        <v>227</v>
      </c>
      <c r="R39" s="1" t="s">
        <v>0</v>
      </c>
      <c r="S39" s="1" t="s">
        <v>0</v>
      </c>
      <c r="T39" s="2">
        <v>43804</v>
      </c>
      <c r="U39" s="1" t="s">
        <v>228</v>
      </c>
      <c r="V39" s="1" t="s">
        <v>142</v>
      </c>
      <c r="W39" s="1" t="s">
        <v>141</v>
      </c>
      <c r="X39" s="1" t="s">
        <v>0</v>
      </c>
      <c r="Y39" s="1" t="s">
        <v>141</v>
      </c>
      <c r="Z39" s="1" t="s">
        <v>231</v>
      </c>
      <c r="AA39" s="1" t="s">
        <v>0</v>
      </c>
      <c r="AB39" s="1" t="s">
        <v>232</v>
      </c>
      <c r="AC39" s="5">
        <v>244.73</v>
      </c>
      <c r="AD39" s="1" t="b">
        <v>0</v>
      </c>
      <c r="AE39" s="1" t="s">
        <v>65</v>
      </c>
      <c r="AF39" s="2">
        <v>43455</v>
      </c>
      <c r="AG39" s="6" t="s">
        <v>0</v>
      </c>
      <c r="AH39" s="1" t="s">
        <v>66</v>
      </c>
      <c r="AI39" s="7">
        <v>244.73</v>
      </c>
      <c r="AJ39" s="1" t="s">
        <v>229</v>
      </c>
      <c r="AK39" s="1" t="s">
        <v>83</v>
      </c>
      <c r="AL39" s="1" t="s">
        <v>230</v>
      </c>
      <c r="AM39" s="1" t="s">
        <v>0</v>
      </c>
      <c r="AN39" s="1" t="s">
        <v>0</v>
      </c>
      <c r="AO39" s="1" t="s">
        <v>172</v>
      </c>
      <c r="AP39" s="6" t="s">
        <v>0</v>
      </c>
      <c r="AQ39" s="1" t="s">
        <v>0</v>
      </c>
      <c r="AR39" s="1" t="s">
        <v>0</v>
      </c>
      <c r="AS39" s="3">
        <v>24011</v>
      </c>
      <c r="AT39" s="1" t="s">
        <v>73</v>
      </c>
      <c r="AU39" s="2">
        <v>43423.431944444441</v>
      </c>
      <c r="AV39" s="1" t="s">
        <v>106</v>
      </c>
      <c r="AW39" s="1" t="s">
        <v>0</v>
      </c>
      <c r="AX39" s="3">
        <v>73867</v>
      </c>
      <c r="AY39" s="3">
        <v>1185082</v>
      </c>
    </row>
    <row r="40" spans="2:51" outlineLevel="1" x14ac:dyDescent="0.25">
      <c r="B40" s="1" t="s">
        <v>233</v>
      </c>
      <c r="C40" s="1" t="s">
        <v>234</v>
      </c>
      <c r="D40" s="1" t="s">
        <v>225</v>
      </c>
      <c r="E40" s="1" t="s">
        <v>90</v>
      </c>
      <c r="F40" s="2">
        <v>43886</v>
      </c>
      <c r="G40" s="2">
        <v>44981</v>
      </c>
      <c r="H40" s="3">
        <v>30</v>
      </c>
      <c r="I40" s="1" t="s">
        <v>56</v>
      </c>
      <c r="J40" s="1" t="s">
        <v>57</v>
      </c>
      <c r="K40" s="4" t="s">
        <v>0</v>
      </c>
      <c r="L40" s="5">
        <v>34.89</v>
      </c>
      <c r="M40" s="6">
        <v>85.743499999999997</v>
      </c>
      <c r="N40" s="1" t="s">
        <v>0</v>
      </c>
      <c r="O40" s="7" t="s">
        <v>0</v>
      </c>
      <c r="P40" s="1" t="s">
        <v>235</v>
      </c>
      <c r="Q40" s="1" t="s">
        <v>236</v>
      </c>
      <c r="R40" s="1" t="s">
        <v>0</v>
      </c>
      <c r="S40" s="1" t="s">
        <v>0</v>
      </c>
      <c r="T40" s="2">
        <v>43886</v>
      </c>
      <c r="U40" s="1" t="s">
        <v>237</v>
      </c>
      <c r="V40" s="1" t="s">
        <v>188</v>
      </c>
      <c r="W40" s="1" t="s">
        <v>189</v>
      </c>
      <c r="X40" s="1" t="s">
        <v>0</v>
      </c>
      <c r="Y40" s="1" t="s">
        <v>189</v>
      </c>
      <c r="Z40" s="1" t="s">
        <v>115</v>
      </c>
      <c r="AA40" s="1" t="s">
        <v>0</v>
      </c>
      <c r="AB40" s="1" t="s">
        <v>116</v>
      </c>
      <c r="AC40" s="5">
        <v>40</v>
      </c>
      <c r="AD40" s="1" t="b">
        <v>0</v>
      </c>
      <c r="AE40" s="1" t="s">
        <v>198</v>
      </c>
      <c r="AF40" s="2">
        <v>43816</v>
      </c>
      <c r="AG40" s="6" t="s">
        <v>0</v>
      </c>
      <c r="AH40" s="1" t="s">
        <v>66</v>
      </c>
      <c r="AI40" s="7">
        <v>59.23</v>
      </c>
      <c r="AJ40" s="1" t="s">
        <v>238</v>
      </c>
      <c r="AK40" s="1" t="s">
        <v>0</v>
      </c>
      <c r="AL40" s="1" t="s">
        <v>0</v>
      </c>
      <c r="AM40" s="1" t="s">
        <v>239</v>
      </c>
      <c r="AN40" s="1" t="s">
        <v>0</v>
      </c>
      <c r="AO40" s="1" t="s">
        <v>193</v>
      </c>
      <c r="AP40" s="6" t="s">
        <v>0</v>
      </c>
      <c r="AQ40" s="1" t="s">
        <v>0</v>
      </c>
      <c r="AR40" s="1" t="s">
        <v>0</v>
      </c>
      <c r="AS40" s="3">
        <v>655</v>
      </c>
      <c r="AT40" s="1" t="s">
        <v>73</v>
      </c>
      <c r="AU40" s="2">
        <v>43788.701388888891</v>
      </c>
      <c r="AV40" s="1" t="s">
        <v>200</v>
      </c>
      <c r="AW40" s="1" t="s">
        <v>0</v>
      </c>
      <c r="AX40" s="3">
        <v>80671</v>
      </c>
      <c r="AY40" s="3">
        <v>1211860</v>
      </c>
    </row>
    <row r="41" spans="2:51" outlineLevel="1" x14ac:dyDescent="0.25">
      <c r="B41" s="1" t="s">
        <v>233</v>
      </c>
      <c r="C41" s="1" t="s">
        <v>234</v>
      </c>
      <c r="D41" s="1" t="s">
        <v>225</v>
      </c>
      <c r="E41" s="1" t="s">
        <v>90</v>
      </c>
      <c r="F41" s="2">
        <v>43886</v>
      </c>
      <c r="G41" s="2">
        <v>44981</v>
      </c>
      <c r="H41" s="3">
        <v>30</v>
      </c>
      <c r="I41" s="1" t="s">
        <v>56</v>
      </c>
      <c r="J41" s="1" t="s">
        <v>57</v>
      </c>
      <c r="K41" s="4" t="s">
        <v>0</v>
      </c>
      <c r="L41" s="5">
        <v>34.89</v>
      </c>
      <c r="M41" s="6">
        <v>85.743499999999997</v>
      </c>
      <c r="N41" s="1" t="s">
        <v>0</v>
      </c>
      <c r="O41" s="7" t="s">
        <v>0</v>
      </c>
      <c r="P41" s="1" t="s">
        <v>235</v>
      </c>
      <c r="Q41" s="1" t="s">
        <v>236</v>
      </c>
      <c r="R41" s="1" t="s">
        <v>0</v>
      </c>
      <c r="S41" s="1" t="s">
        <v>0</v>
      </c>
      <c r="T41" s="2">
        <v>43886</v>
      </c>
      <c r="U41" s="1" t="s">
        <v>237</v>
      </c>
      <c r="V41" s="1" t="s">
        <v>188</v>
      </c>
      <c r="W41" s="1" t="s">
        <v>189</v>
      </c>
      <c r="X41" s="1" t="s">
        <v>0</v>
      </c>
      <c r="Y41" s="1" t="s">
        <v>189</v>
      </c>
      <c r="Z41" s="1" t="s">
        <v>63</v>
      </c>
      <c r="AA41" s="1" t="s">
        <v>0</v>
      </c>
      <c r="AB41" s="1" t="s">
        <v>64</v>
      </c>
      <c r="AC41" s="5">
        <v>48</v>
      </c>
      <c r="AD41" s="1" t="b">
        <v>0</v>
      </c>
      <c r="AE41" s="1" t="s">
        <v>198</v>
      </c>
      <c r="AF41" s="2">
        <v>43816</v>
      </c>
      <c r="AG41" s="6" t="s">
        <v>0</v>
      </c>
      <c r="AH41" s="1" t="s">
        <v>66</v>
      </c>
      <c r="AI41" s="7">
        <v>59.23</v>
      </c>
      <c r="AJ41" s="1" t="s">
        <v>238</v>
      </c>
      <c r="AK41" s="1" t="s">
        <v>0</v>
      </c>
      <c r="AL41" s="1" t="s">
        <v>0</v>
      </c>
      <c r="AM41" s="1" t="s">
        <v>239</v>
      </c>
      <c r="AN41" s="1" t="s">
        <v>0</v>
      </c>
      <c r="AO41" s="1" t="s">
        <v>193</v>
      </c>
      <c r="AP41" s="6" t="s">
        <v>0</v>
      </c>
      <c r="AQ41" s="1" t="s">
        <v>0</v>
      </c>
      <c r="AR41" s="1" t="s">
        <v>0</v>
      </c>
      <c r="AS41" s="3">
        <v>655</v>
      </c>
      <c r="AT41" s="1" t="s">
        <v>73</v>
      </c>
      <c r="AU41" s="2">
        <v>43788.701388888891</v>
      </c>
      <c r="AV41" s="1" t="s">
        <v>200</v>
      </c>
      <c r="AW41" s="1" t="s">
        <v>0</v>
      </c>
      <c r="AX41" s="3">
        <v>80671</v>
      </c>
      <c r="AY41" s="3">
        <v>1211860</v>
      </c>
    </row>
    <row r="42" spans="2:51" outlineLevel="1" x14ac:dyDescent="0.25">
      <c r="B42" s="1" t="s">
        <v>233</v>
      </c>
      <c r="C42" s="1" t="s">
        <v>234</v>
      </c>
      <c r="D42" s="1" t="s">
        <v>225</v>
      </c>
      <c r="E42" s="1" t="s">
        <v>90</v>
      </c>
      <c r="F42" s="2">
        <v>43886</v>
      </c>
      <c r="G42" s="2">
        <v>44981</v>
      </c>
      <c r="H42" s="3">
        <v>30</v>
      </c>
      <c r="I42" s="1" t="s">
        <v>56</v>
      </c>
      <c r="J42" s="1" t="s">
        <v>57</v>
      </c>
      <c r="K42" s="4">
        <v>480</v>
      </c>
      <c r="L42" s="5">
        <v>34.89</v>
      </c>
      <c r="M42" s="6">
        <v>85.743499999999997</v>
      </c>
      <c r="N42" s="1" t="s">
        <v>0</v>
      </c>
      <c r="O42" s="7" t="s">
        <v>0</v>
      </c>
      <c r="P42" s="1" t="s">
        <v>235</v>
      </c>
      <c r="Q42" s="1" t="s">
        <v>236</v>
      </c>
      <c r="R42" s="1" t="s">
        <v>0</v>
      </c>
      <c r="S42" s="1" t="s">
        <v>0</v>
      </c>
      <c r="T42" s="2">
        <v>43886</v>
      </c>
      <c r="U42" s="1" t="s">
        <v>237</v>
      </c>
      <c r="V42" s="1" t="s">
        <v>188</v>
      </c>
      <c r="W42" s="1" t="s">
        <v>189</v>
      </c>
      <c r="X42" s="1" t="s">
        <v>0</v>
      </c>
      <c r="Y42" s="1" t="s">
        <v>189</v>
      </c>
      <c r="Z42" s="1" t="s">
        <v>141</v>
      </c>
      <c r="AA42" s="1" t="s">
        <v>0</v>
      </c>
      <c r="AB42" s="1" t="s">
        <v>142</v>
      </c>
      <c r="AC42" s="5">
        <v>56</v>
      </c>
      <c r="AD42" s="1" t="b">
        <v>0</v>
      </c>
      <c r="AE42" s="1" t="s">
        <v>198</v>
      </c>
      <c r="AF42" s="2">
        <v>43816</v>
      </c>
      <c r="AG42" s="6" t="s">
        <v>0</v>
      </c>
      <c r="AH42" s="1" t="s">
        <v>66</v>
      </c>
      <c r="AI42" s="7">
        <v>59.23</v>
      </c>
      <c r="AJ42" s="1" t="s">
        <v>238</v>
      </c>
      <c r="AK42" s="1" t="s">
        <v>0</v>
      </c>
      <c r="AL42" s="1" t="s">
        <v>0</v>
      </c>
      <c r="AM42" s="1" t="s">
        <v>239</v>
      </c>
      <c r="AN42" s="1" t="s">
        <v>0</v>
      </c>
      <c r="AO42" s="1" t="s">
        <v>193</v>
      </c>
      <c r="AP42" s="6" t="s">
        <v>0</v>
      </c>
      <c r="AQ42" s="1" t="s">
        <v>0</v>
      </c>
      <c r="AR42" s="1" t="s">
        <v>0</v>
      </c>
      <c r="AS42" s="3">
        <v>655</v>
      </c>
      <c r="AT42" s="1" t="s">
        <v>73</v>
      </c>
      <c r="AU42" s="2">
        <v>43788.701388888891</v>
      </c>
      <c r="AV42" s="1" t="s">
        <v>200</v>
      </c>
      <c r="AW42" s="1" t="s">
        <v>0</v>
      </c>
      <c r="AX42" s="3">
        <v>80671</v>
      </c>
      <c r="AY42" s="3">
        <v>1211860</v>
      </c>
    </row>
    <row r="43" spans="2:51" outlineLevel="1" x14ac:dyDescent="0.25">
      <c r="B43" s="1" t="s">
        <v>240</v>
      </c>
      <c r="C43" s="1" t="s">
        <v>241</v>
      </c>
      <c r="D43" s="1" t="s">
        <v>242</v>
      </c>
      <c r="E43" s="1" t="s">
        <v>90</v>
      </c>
      <c r="F43" s="2">
        <v>43910</v>
      </c>
      <c r="G43" s="2">
        <v>45096</v>
      </c>
      <c r="H43" s="3">
        <v>36</v>
      </c>
      <c r="I43" s="1" t="s">
        <v>56</v>
      </c>
      <c r="J43" s="1" t="s">
        <v>57</v>
      </c>
      <c r="K43" s="4" t="s">
        <v>0</v>
      </c>
      <c r="L43" s="5">
        <v>28.940010000000001</v>
      </c>
      <c r="M43" s="6">
        <v>88.174700000000001</v>
      </c>
      <c r="N43" s="1" t="s">
        <v>0</v>
      </c>
      <c r="O43" s="7" t="s">
        <v>0</v>
      </c>
      <c r="P43" s="1" t="s">
        <v>243</v>
      </c>
      <c r="Q43" s="1" t="s">
        <v>244</v>
      </c>
      <c r="R43" s="1" t="s">
        <v>0</v>
      </c>
      <c r="S43" s="1" t="s">
        <v>0</v>
      </c>
      <c r="T43" s="2">
        <v>43910</v>
      </c>
      <c r="U43" s="1" t="s">
        <v>245</v>
      </c>
      <c r="V43" s="1" t="s">
        <v>188</v>
      </c>
      <c r="W43" s="1" t="s">
        <v>189</v>
      </c>
      <c r="X43" s="1" t="s">
        <v>0</v>
      </c>
      <c r="Y43" s="1" t="s">
        <v>189</v>
      </c>
      <c r="Z43" s="1" t="s">
        <v>141</v>
      </c>
      <c r="AA43" s="1" t="s">
        <v>0</v>
      </c>
      <c r="AB43" s="1" t="s">
        <v>142</v>
      </c>
      <c r="AC43" s="5">
        <v>32</v>
      </c>
      <c r="AD43" s="1" t="b">
        <v>0</v>
      </c>
      <c r="AE43" s="1" t="s">
        <v>136</v>
      </c>
      <c r="AF43" s="2">
        <v>43865</v>
      </c>
      <c r="AG43" s="6" t="s">
        <v>0</v>
      </c>
      <c r="AH43" s="1" t="s">
        <v>66</v>
      </c>
      <c r="AI43" s="7">
        <v>40</v>
      </c>
      <c r="AJ43" s="1" t="s">
        <v>246</v>
      </c>
      <c r="AK43" s="1" t="s">
        <v>247</v>
      </c>
      <c r="AL43" s="1" t="s">
        <v>0</v>
      </c>
      <c r="AM43" s="1" t="s">
        <v>0</v>
      </c>
      <c r="AN43" s="1" t="s">
        <v>0</v>
      </c>
      <c r="AO43" s="1" t="s">
        <v>193</v>
      </c>
      <c r="AP43" s="6" t="s">
        <v>0</v>
      </c>
      <c r="AQ43" s="1" t="s">
        <v>0</v>
      </c>
      <c r="AR43" s="1" t="s">
        <v>0</v>
      </c>
      <c r="AS43" s="3">
        <v>9274</v>
      </c>
      <c r="AT43" s="1" t="s">
        <v>73</v>
      </c>
      <c r="AU43" s="2">
        <v>43823.370138888888</v>
      </c>
      <c r="AV43" s="1" t="s">
        <v>200</v>
      </c>
      <c r="AW43" s="1" t="s">
        <v>0</v>
      </c>
      <c r="AX43" s="3">
        <v>81197</v>
      </c>
      <c r="AY43" s="3">
        <v>1215797</v>
      </c>
    </row>
    <row r="44" spans="2:51" outlineLevel="1" x14ac:dyDescent="0.25">
      <c r="B44" s="1" t="s">
        <v>240</v>
      </c>
      <c r="C44" s="1" t="s">
        <v>241</v>
      </c>
      <c r="D44" s="1" t="s">
        <v>242</v>
      </c>
      <c r="E44" s="1" t="s">
        <v>90</v>
      </c>
      <c r="F44" s="2">
        <v>43910</v>
      </c>
      <c r="G44" s="2">
        <v>45096</v>
      </c>
      <c r="H44" s="3">
        <v>36</v>
      </c>
      <c r="I44" s="1" t="s">
        <v>56</v>
      </c>
      <c r="J44" s="1" t="s">
        <v>57</v>
      </c>
      <c r="K44" s="4">
        <v>15000</v>
      </c>
      <c r="L44" s="5">
        <v>28.940010000000001</v>
      </c>
      <c r="M44" s="6">
        <v>88.174700000000001</v>
      </c>
      <c r="N44" s="1" t="s">
        <v>0</v>
      </c>
      <c r="O44" s="7" t="s">
        <v>0</v>
      </c>
      <c r="P44" s="1" t="s">
        <v>243</v>
      </c>
      <c r="Q44" s="1" t="s">
        <v>244</v>
      </c>
      <c r="R44" s="1" t="s">
        <v>0</v>
      </c>
      <c r="S44" s="1" t="s">
        <v>0</v>
      </c>
      <c r="T44" s="2">
        <v>43910</v>
      </c>
      <c r="U44" s="1" t="s">
        <v>245</v>
      </c>
      <c r="V44" s="1" t="s">
        <v>188</v>
      </c>
      <c r="W44" s="1" t="s">
        <v>189</v>
      </c>
      <c r="X44" s="1" t="s">
        <v>0</v>
      </c>
      <c r="Y44" s="1" t="s">
        <v>189</v>
      </c>
      <c r="Z44" s="1" t="s">
        <v>231</v>
      </c>
      <c r="AA44" s="1" t="s">
        <v>0</v>
      </c>
      <c r="AB44" s="1" t="s">
        <v>232</v>
      </c>
      <c r="AC44" s="5">
        <v>38.370010000000001</v>
      </c>
      <c r="AD44" s="1" t="b">
        <v>0</v>
      </c>
      <c r="AE44" s="1" t="s">
        <v>136</v>
      </c>
      <c r="AF44" s="2">
        <v>43865</v>
      </c>
      <c r="AG44" s="6" t="s">
        <v>0</v>
      </c>
      <c r="AH44" s="1" t="s">
        <v>66</v>
      </c>
      <c r="AI44" s="7">
        <v>40</v>
      </c>
      <c r="AJ44" s="1" t="s">
        <v>246</v>
      </c>
      <c r="AK44" s="1" t="s">
        <v>247</v>
      </c>
      <c r="AL44" s="1" t="s">
        <v>0</v>
      </c>
      <c r="AM44" s="1" t="s">
        <v>0</v>
      </c>
      <c r="AN44" s="1" t="s">
        <v>0</v>
      </c>
      <c r="AO44" s="1" t="s">
        <v>193</v>
      </c>
      <c r="AP44" s="6" t="s">
        <v>0</v>
      </c>
      <c r="AQ44" s="1" t="s">
        <v>0</v>
      </c>
      <c r="AR44" s="1" t="s">
        <v>0</v>
      </c>
      <c r="AS44" s="3">
        <v>9274</v>
      </c>
      <c r="AT44" s="1" t="s">
        <v>73</v>
      </c>
      <c r="AU44" s="2">
        <v>43823.370138888888</v>
      </c>
      <c r="AV44" s="1" t="s">
        <v>200</v>
      </c>
      <c r="AW44" s="1" t="s">
        <v>0</v>
      </c>
      <c r="AX44" s="3">
        <v>81197</v>
      </c>
      <c r="AY44" s="3">
        <v>1215797</v>
      </c>
    </row>
    <row r="45" spans="2:51" outlineLevel="1" x14ac:dyDescent="0.25">
      <c r="B45" s="1" t="s">
        <v>240</v>
      </c>
      <c r="C45" s="1" t="s">
        <v>241</v>
      </c>
      <c r="D45" s="1" t="s">
        <v>242</v>
      </c>
      <c r="E45" s="1" t="s">
        <v>90</v>
      </c>
      <c r="F45" s="2">
        <v>43910</v>
      </c>
      <c r="G45" s="2">
        <v>45096</v>
      </c>
      <c r="H45" s="3">
        <v>36</v>
      </c>
      <c r="I45" s="1" t="s">
        <v>56</v>
      </c>
      <c r="J45" s="1" t="s">
        <v>57</v>
      </c>
      <c r="K45" s="4" t="s">
        <v>0</v>
      </c>
      <c r="L45" s="5">
        <v>28.940010000000001</v>
      </c>
      <c r="M45" s="6">
        <v>88.174700000000001</v>
      </c>
      <c r="N45" s="1" t="s">
        <v>0</v>
      </c>
      <c r="O45" s="7" t="s">
        <v>0</v>
      </c>
      <c r="P45" s="1" t="s">
        <v>243</v>
      </c>
      <c r="Q45" s="1" t="s">
        <v>244</v>
      </c>
      <c r="R45" s="1" t="s">
        <v>0</v>
      </c>
      <c r="S45" s="1" t="s">
        <v>0</v>
      </c>
      <c r="T45" s="2">
        <v>43910</v>
      </c>
      <c r="U45" s="1" t="s">
        <v>245</v>
      </c>
      <c r="V45" s="1" t="s">
        <v>188</v>
      </c>
      <c r="W45" s="1" t="s">
        <v>189</v>
      </c>
      <c r="X45" s="1" t="s">
        <v>0</v>
      </c>
      <c r="Y45" s="1" t="s">
        <v>189</v>
      </c>
      <c r="Z45" s="1" t="s">
        <v>115</v>
      </c>
      <c r="AA45" s="1" t="s">
        <v>209</v>
      </c>
      <c r="AB45" s="1" t="s">
        <v>116</v>
      </c>
      <c r="AC45" s="5">
        <v>41.759990000000002</v>
      </c>
      <c r="AD45" s="1" t="b">
        <v>0</v>
      </c>
      <c r="AE45" s="1" t="s">
        <v>136</v>
      </c>
      <c r="AF45" s="2">
        <v>43865</v>
      </c>
      <c r="AG45" s="6" t="s">
        <v>0</v>
      </c>
      <c r="AH45" s="1" t="s">
        <v>66</v>
      </c>
      <c r="AI45" s="7">
        <v>40</v>
      </c>
      <c r="AJ45" s="1" t="s">
        <v>246</v>
      </c>
      <c r="AK45" s="1" t="s">
        <v>247</v>
      </c>
      <c r="AL45" s="1" t="s">
        <v>0</v>
      </c>
      <c r="AM45" s="1" t="s">
        <v>0</v>
      </c>
      <c r="AN45" s="1" t="s">
        <v>0</v>
      </c>
      <c r="AO45" s="1" t="s">
        <v>193</v>
      </c>
      <c r="AP45" s="6" t="s">
        <v>0</v>
      </c>
      <c r="AQ45" s="1" t="s">
        <v>0</v>
      </c>
      <c r="AR45" s="1" t="s">
        <v>0</v>
      </c>
      <c r="AS45" s="3">
        <v>9274</v>
      </c>
      <c r="AT45" s="1" t="s">
        <v>73</v>
      </c>
      <c r="AU45" s="2">
        <v>43823.370138888888</v>
      </c>
      <c r="AV45" s="1" t="s">
        <v>200</v>
      </c>
      <c r="AW45" s="1" t="s">
        <v>0</v>
      </c>
      <c r="AX45" s="3">
        <v>81197</v>
      </c>
      <c r="AY45" s="3">
        <v>1215797</v>
      </c>
    </row>
    <row r="46" spans="2:51" outlineLevel="1" x14ac:dyDescent="0.25">
      <c r="B46" s="1" t="s">
        <v>248</v>
      </c>
      <c r="C46" s="1" t="s">
        <v>249</v>
      </c>
      <c r="D46" s="1" t="s">
        <v>250</v>
      </c>
      <c r="E46" s="1" t="s">
        <v>90</v>
      </c>
      <c r="F46" s="2">
        <v>43950</v>
      </c>
      <c r="G46" s="2">
        <v>44834</v>
      </c>
      <c r="H46" s="3">
        <v>24</v>
      </c>
      <c r="I46" s="1" t="s">
        <v>56</v>
      </c>
      <c r="J46" s="1" t="s">
        <v>57</v>
      </c>
      <c r="K46" s="4">
        <v>16680</v>
      </c>
      <c r="L46" s="5">
        <v>40</v>
      </c>
      <c r="M46" s="6">
        <v>81.889499999999998</v>
      </c>
      <c r="N46" s="1" t="s">
        <v>0</v>
      </c>
      <c r="O46" s="7" t="s">
        <v>0</v>
      </c>
      <c r="P46" s="1" t="s">
        <v>251</v>
      </c>
      <c r="Q46" s="1" t="s">
        <v>252</v>
      </c>
      <c r="R46" s="1" t="s">
        <v>0</v>
      </c>
      <c r="S46" s="1" t="s">
        <v>0</v>
      </c>
      <c r="T46" s="2">
        <v>43950</v>
      </c>
      <c r="U46" s="1" t="s">
        <v>253</v>
      </c>
      <c r="V46" s="1" t="s">
        <v>116</v>
      </c>
      <c r="W46" s="1" t="s">
        <v>115</v>
      </c>
      <c r="X46" s="1" t="s">
        <v>254</v>
      </c>
      <c r="Y46" s="1" t="s">
        <v>115</v>
      </c>
      <c r="Z46" s="1" t="s">
        <v>141</v>
      </c>
      <c r="AA46" s="1" t="s">
        <v>255</v>
      </c>
      <c r="AB46" s="1" t="s">
        <v>142</v>
      </c>
      <c r="AC46" s="5">
        <v>40</v>
      </c>
      <c r="AD46" s="1" t="b">
        <v>0</v>
      </c>
      <c r="AE46" s="1" t="s">
        <v>136</v>
      </c>
      <c r="AF46" s="2">
        <v>43931</v>
      </c>
      <c r="AG46" s="6" t="s">
        <v>0</v>
      </c>
      <c r="AH46" s="1" t="s">
        <v>66</v>
      </c>
      <c r="AI46" s="7">
        <v>40</v>
      </c>
      <c r="AJ46" s="1" t="s">
        <v>256</v>
      </c>
      <c r="AK46" s="1" t="s">
        <v>257</v>
      </c>
      <c r="AL46" s="1" t="s">
        <v>0</v>
      </c>
      <c r="AM46" s="1" t="s">
        <v>0</v>
      </c>
      <c r="AN46" s="1" t="s">
        <v>0</v>
      </c>
      <c r="AO46" s="1" t="s">
        <v>216</v>
      </c>
      <c r="AP46" s="6" t="s">
        <v>0</v>
      </c>
      <c r="AQ46" s="1" t="s">
        <v>0</v>
      </c>
      <c r="AR46" s="1" t="s">
        <v>0</v>
      </c>
      <c r="AS46" s="3">
        <v>18582</v>
      </c>
      <c r="AT46" s="1" t="s">
        <v>73</v>
      </c>
      <c r="AU46" s="2">
        <v>43889.718055555553</v>
      </c>
      <c r="AV46" s="1" t="s">
        <v>200</v>
      </c>
      <c r="AW46" s="1" t="s">
        <v>0</v>
      </c>
      <c r="AX46" s="3">
        <v>82514</v>
      </c>
      <c r="AY46" s="3">
        <v>1226030</v>
      </c>
    </row>
    <row r="47" spans="2:51" outlineLevel="1" x14ac:dyDescent="0.25">
      <c r="B47" s="1" t="s">
        <v>258</v>
      </c>
      <c r="C47" s="1" t="s">
        <v>259</v>
      </c>
      <c r="D47" s="1" t="s">
        <v>260</v>
      </c>
      <c r="E47" s="1" t="s">
        <v>90</v>
      </c>
      <c r="F47" s="2">
        <v>43978</v>
      </c>
      <c r="G47" s="2">
        <v>45438</v>
      </c>
      <c r="H47" s="3">
        <v>36</v>
      </c>
      <c r="I47" s="1" t="s">
        <v>56</v>
      </c>
      <c r="J47" s="1" t="s">
        <v>57</v>
      </c>
      <c r="K47" s="4">
        <v>12396</v>
      </c>
      <c r="L47" s="5">
        <v>29.87</v>
      </c>
      <c r="M47" s="6">
        <v>87.794700000000006</v>
      </c>
      <c r="N47" s="1" t="s">
        <v>0</v>
      </c>
      <c r="O47" s="7" t="s">
        <v>0</v>
      </c>
      <c r="P47" s="1" t="s">
        <v>261</v>
      </c>
      <c r="Q47" s="1" t="s">
        <v>186</v>
      </c>
      <c r="R47" s="1" t="s">
        <v>0</v>
      </c>
      <c r="S47" s="1" t="s">
        <v>0</v>
      </c>
      <c r="T47" s="2">
        <v>43978</v>
      </c>
      <c r="U47" s="1" t="s">
        <v>262</v>
      </c>
      <c r="V47" s="1" t="s">
        <v>188</v>
      </c>
      <c r="W47" s="1" t="s">
        <v>189</v>
      </c>
      <c r="X47" s="1" t="s">
        <v>0</v>
      </c>
      <c r="Y47" s="1" t="s">
        <v>189</v>
      </c>
      <c r="Z47" s="1" t="s">
        <v>141</v>
      </c>
      <c r="AA47" s="1" t="s">
        <v>0</v>
      </c>
      <c r="AB47" s="1" t="s">
        <v>142</v>
      </c>
      <c r="AC47" s="5">
        <v>35</v>
      </c>
      <c r="AD47" s="1" t="b">
        <v>0</v>
      </c>
      <c r="AE47" s="1" t="s">
        <v>263</v>
      </c>
      <c r="AF47" s="2">
        <v>43908</v>
      </c>
      <c r="AG47" s="6" t="s">
        <v>0</v>
      </c>
      <c r="AH47" s="1" t="s">
        <v>66</v>
      </c>
      <c r="AI47" s="7">
        <v>35</v>
      </c>
      <c r="AJ47" s="1" t="s">
        <v>264</v>
      </c>
      <c r="AK47" s="1" t="s">
        <v>83</v>
      </c>
      <c r="AL47" s="1" t="s">
        <v>0</v>
      </c>
      <c r="AM47" s="1" t="s">
        <v>0</v>
      </c>
      <c r="AN47" s="1" t="s">
        <v>0</v>
      </c>
      <c r="AO47" s="1" t="s">
        <v>193</v>
      </c>
      <c r="AP47" s="6" t="s">
        <v>0</v>
      </c>
      <c r="AQ47" s="1" t="s">
        <v>0</v>
      </c>
      <c r="AR47" s="1" t="s">
        <v>0</v>
      </c>
      <c r="AS47" s="3">
        <v>27989</v>
      </c>
      <c r="AT47" s="1" t="s">
        <v>73</v>
      </c>
      <c r="AU47" s="2">
        <v>43852.416666666664</v>
      </c>
      <c r="AV47" s="1" t="s">
        <v>200</v>
      </c>
      <c r="AW47" s="1" t="s">
        <v>0</v>
      </c>
      <c r="AX47" s="3">
        <v>81522</v>
      </c>
      <c r="AY47" s="3">
        <v>1217809</v>
      </c>
    </row>
    <row r="48" spans="2:51" outlineLevel="1" x14ac:dyDescent="0.25">
      <c r="B48" s="1" t="s">
        <v>265</v>
      </c>
      <c r="C48" s="1" t="s">
        <v>266</v>
      </c>
      <c r="D48" s="1" t="s">
        <v>267</v>
      </c>
      <c r="E48" s="1" t="s">
        <v>90</v>
      </c>
      <c r="F48" s="2">
        <v>44047</v>
      </c>
      <c r="G48" s="2">
        <v>45141</v>
      </c>
      <c r="H48" s="3">
        <v>36</v>
      </c>
      <c r="I48" s="1" t="s">
        <v>56</v>
      </c>
      <c r="J48" s="1" t="s">
        <v>57</v>
      </c>
      <c r="K48" s="4" t="s">
        <v>0</v>
      </c>
      <c r="L48" s="5">
        <v>26.75</v>
      </c>
      <c r="M48" s="6">
        <v>87.888599999999997</v>
      </c>
      <c r="N48" s="1" t="s">
        <v>0</v>
      </c>
      <c r="O48" s="7" t="s">
        <v>0</v>
      </c>
      <c r="P48" s="1" t="s">
        <v>268</v>
      </c>
      <c r="Q48" s="1" t="s">
        <v>269</v>
      </c>
      <c r="R48" s="1" t="s">
        <v>0</v>
      </c>
      <c r="S48" s="1" t="s">
        <v>0</v>
      </c>
      <c r="T48" s="2">
        <v>44047</v>
      </c>
      <c r="U48" s="1" t="s">
        <v>270</v>
      </c>
      <c r="V48" s="1" t="s">
        <v>116</v>
      </c>
      <c r="W48" s="1" t="s">
        <v>115</v>
      </c>
      <c r="X48" s="1" t="s">
        <v>0</v>
      </c>
      <c r="Y48" s="1" t="s">
        <v>115</v>
      </c>
      <c r="Z48" s="1" t="s">
        <v>189</v>
      </c>
      <c r="AA48" s="1" t="s">
        <v>0</v>
      </c>
      <c r="AB48" s="1" t="s">
        <v>188</v>
      </c>
      <c r="AC48" s="5">
        <v>31.387499999999999</v>
      </c>
      <c r="AD48" s="1" t="b">
        <v>0</v>
      </c>
      <c r="AE48" s="1" t="s">
        <v>65</v>
      </c>
      <c r="AF48" s="2">
        <v>43755</v>
      </c>
      <c r="AG48" s="6" t="s">
        <v>0</v>
      </c>
      <c r="AH48" s="1" t="s">
        <v>66</v>
      </c>
      <c r="AI48" s="7">
        <v>401.19</v>
      </c>
      <c r="AJ48" s="1" t="s">
        <v>271</v>
      </c>
      <c r="AK48" s="1" t="s">
        <v>272</v>
      </c>
      <c r="AL48" s="1" t="s">
        <v>273</v>
      </c>
      <c r="AM48" s="1" t="s">
        <v>0</v>
      </c>
      <c r="AN48" s="1" t="s">
        <v>181</v>
      </c>
      <c r="AO48" s="1" t="s">
        <v>216</v>
      </c>
      <c r="AP48" s="6" t="s">
        <v>0</v>
      </c>
      <c r="AQ48" s="1" t="s">
        <v>0</v>
      </c>
      <c r="AR48" s="1" t="s">
        <v>0</v>
      </c>
      <c r="AS48" s="3">
        <v>27784</v>
      </c>
      <c r="AT48" s="1" t="s">
        <v>73</v>
      </c>
      <c r="AU48" s="2">
        <v>43672.552083333336</v>
      </c>
      <c r="AV48" s="1" t="s">
        <v>106</v>
      </c>
      <c r="AW48" s="1" t="s">
        <v>0</v>
      </c>
      <c r="AX48" s="3">
        <v>78730</v>
      </c>
      <c r="AY48" s="3">
        <v>1206569</v>
      </c>
    </row>
    <row r="49" spans="1:51" outlineLevel="1" x14ac:dyDescent="0.25">
      <c r="B49" s="1" t="s">
        <v>265</v>
      </c>
      <c r="C49" s="1" t="s">
        <v>266</v>
      </c>
      <c r="D49" s="1" t="s">
        <v>267</v>
      </c>
      <c r="E49" s="1" t="s">
        <v>90</v>
      </c>
      <c r="F49" s="2">
        <v>44047</v>
      </c>
      <c r="G49" s="2">
        <v>45141</v>
      </c>
      <c r="H49" s="3">
        <v>36</v>
      </c>
      <c r="I49" s="1" t="s">
        <v>56</v>
      </c>
      <c r="J49" s="1" t="s">
        <v>57</v>
      </c>
      <c r="K49" s="4" t="s">
        <v>0</v>
      </c>
      <c r="L49" s="5">
        <v>26.75</v>
      </c>
      <c r="M49" s="6">
        <v>87.888599999999997</v>
      </c>
      <c r="N49" s="1" t="s">
        <v>0</v>
      </c>
      <c r="O49" s="7" t="s">
        <v>0</v>
      </c>
      <c r="P49" s="1" t="s">
        <v>268</v>
      </c>
      <c r="Q49" s="1" t="s">
        <v>269</v>
      </c>
      <c r="R49" s="1" t="s">
        <v>0</v>
      </c>
      <c r="S49" s="1" t="s">
        <v>0</v>
      </c>
      <c r="T49" s="2">
        <v>44047</v>
      </c>
      <c r="U49" s="1" t="s">
        <v>270</v>
      </c>
      <c r="V49" s="1" t="s">
        <v>116</v>
      </c>
      <c r="W49" s="1" t="s">
        <v>115</v>
      </c>
      <c r="X49" s="1" t="s">
        <v>0</v>
      </c>
      <c r="Y49" s="1" t="s">
        <v>115</v>
      </c>
      <c r="Z49" s="1" t="s">
        <v>141</v>
      </c>
      <c r="AA49" s="1" t="s">
        <v>0</v>
      </c>
      <c r="AB49" s="1" t="s">
        <v>142</v>
      </c>
      <c r="AC49" s="5">
        <v>38.361800000000002</v>
      </c>
      <c r="AD49" s="1" t="b">
        <v>0</v>
      </c>
      <c r="AE49" s="1" t="s">
        <v>65</v>
      </c>
      <c r="AF49" s="2">
        <v>43755</v>
      </c>
      <c r="AG49" s="6" t="s">
        <v>0</v>
      </c>
      <c r="AH49" s="1" t="s">
        <v>66</v>
      </c>
      <c r="AI49" s="7">
        <v>401.19</v>
      </c>
      <c r="AJ49" s="1" t="s">
        <v>271</v>
      </c>
      <c r="AK49" s="1" t="s">
        <v>272</v>
      </c>
      <c r="AL49" s="1" t="s">
        <v>273</v>
      </c>
      <c r="AM49" s="1" t="s">
        <v>0</v>
      </c>
      <c r="AN49" s="1" t="s">
        <v>181</v>
      </c>
      <c r="AO49" s="1" t="s">
        <v>216</v>
      </c>
      <c r="AP49" s="6" t="s">
        <v>0</v>
      </c>
      <c r="AQ49" s="1" t="s">
        <v>0</v>
      </c>
      <c r="AR49" s="1" t="s">
        <v>0</v>
      </c>
      <c r="AS49" s="3">
        <v>27784</v>
      </c>
      <c r="AT49" s="1" t="s">
        <v>73</v>
      </c>
      <c r="AU49" s="2">
        <v>43672.552083333336</v>
      </c>
      <c r="AV49" s="1" t="s">
        <v>106</v>
      </c>
      <c r="AW49" s="1" t="s">
        <v>0</v>
      </c>
      <c r="AX49" s="3">
        <v>78730</v>
      </c>
      <c r="AY49" s="3">
        <v>1206569</v>
      </c>
    </row>
    <row r="50" spans="1:51" outlineLevel="1" x14ac:dyDescent="0.25">
      <c r="B50" s="1" t="s">
        <v>265</v>
      </c>
      <c r="C50" s="1" t="s">
        <v>266</v>
      </c>
      <c r="D50" s="1" t="s">
        <v>267</v>
      </c>
      <c r="E50" s="1" t="s">
        <v>90</v>
      </c>
      <c r="F50" s="2">
        <v>44047</v>
      </c>
      <c r="G50" s="2">
        <v>45141</v>
      </c>
      <c r="H50" s="3">
        <v>36</v>
      </c>
      <c r="I50" s="1" t="s">
        <v>56</v>
      </c>
      <c r="J50" s="1" t="s">
        <v>57</v>
      </c>
      <c r="K50" s="4">
        <v>1650</v>
      </c>
      <c r="L50" s="5">
        <v>26.75</v>
      </c>
      <c r="M50" s="6">
        <v>87.888599999999997</v>
      </c>
      <c r="N50" s="1" t="s">
        <v>0</v>
      </c>
      <c r="O50" s="7" t="s">
        <v>0</v>
      </c>
      <c r="P50" s="1" t="s">
        <v>268</v>
      </c>
      <c r="Q50" s="1" t="s">
        <v>269</v>
      </c>
      <c r="R50" s="1" t="s">
        <v>0</v>
      </c>
      <c r="S50" s="1" t="s">
        <v>0</v>
      </c>
      <c r="T50" s="2">
        <v>44047</v>
      </c>
      <c r="U50" s="1" t="s">
        <v>270</v>
      </c>
      <c r="V50" s="1" t="s">
        <v>116</v>
      </c>
      <c r="W50" s="1" t="s">
        <v>115</v>
      </c>
      <c r="X50" s="1" t="s">
        <v>0</v>
      </c>
      <c r="Y50" s="1" t="s">
        <v>115</v>
      </c>
      <c r="Z50" s="1" t="s">
        <v>63</v>
      </c>
      <c r="AA50" s="1" t="s">
        <v>0</v>
      </c>
      <c r="AB50" s="1" t="s">
        <v>64</v>
      </c>
      <c r="AC50" s="5">
        <v>60</v>
      </c>
      <c r="AD50" s="1" t="b">
        <v>0</v>
      </c>
      <c r="AE50" s="1" t="s">
        <v>65</v>
      </c>
      <c r="AF50" s="2">
        <v>43755</v>
      </c>
      <c r="AG50" s="6" t="s">
        <v>0</v>
      </c>
      <c r="AH50" s="1" t="s">
        <v>66</v>
      </c>
      <c r="AI50" s="7">
        <v>401.19</v>
      </c>
      <c r="AJ50" s="1" t="s">
        <v>271</v>
      </c>
      <c r="AK50" s="1" t="s">
        <v>272</v>
      </c>
      <c r="AL50" s="1" t="s">
        <v>273</v>
      </c>
      <c r="AM50" s="1" t="s">
        <v>0</v>
      </c>
      <c r="AN50" s="1" t="s">
        <v>181</v>
      </c>
      <c r="AO50" s="1" t="s">
        <v>216</v>
      </c>
      <c r="AP50" s="6" t="s">
        <v>0</v>
      </c>
      <c r="AQ50" s="1" t="s">
        <v>0</v>
      </c>
      <c r="AR50" s="1" t="s">
        <v>0</v>
      </c>
      <c r="AS50" s="3">
        <v>27784</v>
      </c>
      <c r="AT50" s="1" t="s">
        <v>73</v>
      </c>
      <c r="AU50" s="2">
        <v>43672.552083333336</v>
      </c>
      <c r="AV50" s="1" t="s">
        <v>106</v>
      </c>
      <c r="AW50" s="1" t="s">
        <v>0</v>
      </c>
      <c r="AX50" s="3">
        <v>78730</v>
      </c>
      <c r="AY50" s="3">
        <v>1206569</v>
      </c>
    </row>
    <row r="51" spans="1:51" outlineLevel="1" x14ac:dyDescent="0.25">
      <c r="B51" s="1" t="s">
        <v>265</v>
      </c>
      <c r="C51" s="1" t="s">
        <v>266</v>
      </c>
      <c r="D51" s="1" t="s">
        <v>267</v>
      </c>
      <c r="E51" s="1" t="s">
        <v>90</v>
      </c>
      <c r="F51" s="2">
        <v>44047</v>
      </c>
      <c r="G51" s="2">
        <v>45141</v>
      </c>
      <c r="H51" s="3">
        <v>36</v>
      </c>
      <c r="I51" s="1" t="s">
        <v>56</v>
      </c>
      <c r="J51" s="1" t="s">
        <v>57</v>
      </c>
      <c r="K51" s="4" t="s">
        <v>0</v>
      </c>
      <c r="L51" s="5">
        <v>26.75</v>
      </c>
      <c r="M51" s="6">
        <v>87.888599999999997</v>
      </c>
      <c r="N51" s="1" t="s">
        <v>0</v>
      </c>
      <c r="O51" s="7" t="s">
        <v>0</v>
      </c>
      <c r="P51" s="1" t="s">
        <v>268</v>
      </c>
      <c r="Q51" s="1" t="s">
        <v>269</v>
      </c>
      <c r="R51" s="1" t="s">
        <v>0</v>
      </c>
      <c r="S51" s="1" t="s">
        <v>0</v>
      </c>
      <c r="T51" s="2">
        <v>44047</v>
      </c>
      <c r="U51" s="1" t="s">
        <v>270</v>
      </c>
      <c r="V51" s="1" t="s">
        <v>116</v>
      </c>
      <c r="W51" s="1" t="s">
        <v>115</v>
      </c>
      <c r="X51" s="1" t="s">
        <v>0</v>
      </c>
      <c r="Y51" s="1" t="s">
        <v>115</v>
      </c>
      <c r="Z51" s="1" t="s">
        <v>62</v>
      </c>
      <c r="AA51" s="1" t="s">
        <v>0</v>
      </c>
      <c r="AB51" s="1" t="s">
        <v>61</v>
      </c>
      <c r="AC51" s="5">
        <v>190</v>
      </c>
      <c r="AD51" s="1" t="b">
        <v>0</v>
      </c>
      <c r="AE51" s="1" t="s">
        <v>65</v>
      </c>
      <c r="AF51" s="2">
        <v>43755</v>
      </c>
      <c r="AG51" s="6" t="s">
        <v>0</v>
      </c>
      <c r="AH51" s="1" t="s">
        <v>66</v>
      </c>
      <c r="AI51" s="7">
        <v>401.19</v>
      </c>
      <c r="AJ51" s="1" t="s">
        <v>271</v>
      </c>
      <c r="AK51" s="1" t="s">
        <v>272</v>
      </c>
      <c r="AL51" s="1" t="s">
        <v>273</v>
      </c>
      <c r="AM51" s="1" t="s">
        <v>0</v>
      </c>
      <c r="AN51" s="1" t="s">
        <v>181</v>
      </c>
      <c r="AO51" s="1" t="s">
        <v>216</v>
      </c>
      <c r="AP51" s="6" t="s">
        <v>0</v>
      </c>
      <c r="AQ51" s="1" t="s">
        <v>0</v>
      </c>
      <c r="AR51" s="1" t="s">
        <v>0</v>
      </c>
      <c r="AS51" s="3">
        <v>27784</v>
      </c>
      <c r="AT51" s="1" t="s">
        <v>73</v>
      </c>
      <c r="AU51" s="2">
        <v>43672.552083333336</v>
      </c>
      <c r="AV51" s="1" t="s">
        <v>106</v>
      </c>
      <c r="AW51" s="1" t="s">
        <v>0</v>
      </c>
      <c r="AX51" s="3">
        <v>78730</v>
      </c>
      <c r="AY51" s="3">
        <v>1206569</v>
      </c>
    </row>
    <row r="52" spans="1:51" outlineLevel="1" x14ac:dyDescent="0.25">
      <c r="B52" s="1" t="s">
        <v>274</v>
      </c>
      <c r="C52" s="1" t="s">
        <v>275</v>
      </c>
      <c r="D52" s="1" t="s">
        <v>77</v>
      </c>
      <c r="E52" s="1" t="s">
        <v>276</v>
      </c>
      <c r="F52" s="2">
        <v>44098</v>
      </c>
      <c r="G52" s="2">
        <v>44560</v>
      </c>
      <c r="H52" s="3">
        <v>17</v>
      </c>
      <c r="I52" s="1" t="s">
        <v>56</v>
      </c>
      <c r="J52" s="1" t="s">
        <v>57</v>
      </c>
      <c r="K52" s="4">
        <v>240</v>
      </c>
      <c r="L52" s="5">
        <v>26.745200000000001</v>
      </c>
      <c r="M52" s="6">
        <v>87.890799999999999</v>
      </c>
      <c r="N52" s="1" t="s">
        <v>0</v>
      </c>
      <c r="O52" s="7" t="s">
        <v>0</v>
      </c>
      <c r="P52" s="1" t="s">
        <v>277</v>
      </c>
      <c r="Q52" s="1" t="s">
        <v>278</v>
      </c>
      <c r="R52" s="1" t="s">
        <v>0</v>
      </c>
      <c r="S52" s="1" t="s">
        <v>0</v>
      </c>
      <c r="T52" s="2">
        <v>44098</v>
      </c>
      <c r="U52" s="1" t="s">
        <v>0</v>
      </c>
      <c r="V52" s="1" t="s">
        <v>116</v>
      </c>
      <c r="W52" s="1" t="s">
        <v>115</v>
      </c>
      <c r="X52" s="1" t="s">
        <v>0</v>
      </c>
      <c r="Y52" s="1" t="s">
        <v>115</v>
      </c>
      <c r="Z52" s="1" t="s">
        <v>0</v>
      </c>
      <c r="AA52" s="1" t="s">
        <v>0</v>
      </c>
      <c r="AB52" s="1" t="s">
        <v>0</v>
      </c>
      <c r="AC52" s="5" t="s">
        <v>0</v>
      </c>
      <c r="AD52" s="1" t="b">
        <v>0</v>
      </c>
      <c r="AE52" s="1" t="s">
        <v>198</v>
      </c>
      <c r="AF52" s="2">
        <v>44064</v>
      </c>
      <c r="AG52" s="6" t="s">
        <v>0</v>
      </c>
      <c r="AH52" s="1" t="s">
        <v>66</v>
      </c>
      <c r="AI52" s="7">
        <v>26.745200000000001</v>
      </c>
      <c r="AJ52" s="1" t="s">
        <v>279</v>
      </c>
      <c r="AK52" s="1" t="s">
        <v>280</v>
      </c>
      <c r="AL52" s="1" t="s">
        <v>0</v>
      </c>
      <c r="AM52" s="1" t="s">
        <v>0</v>
      </c>
      <c r="AN52" s="1" t="s">
        <v>0</v>
      </c>
      <c r="AO52" s="1" t="s">
        <v>216</v>
      </c>
      <c r="AP52" s="6" t="s">
        <v>0</v>
      </c>
      <c r="AQ52" s="1" t="s">
        <v>0</v>
      </c>
      <c r="AR52" s="1" t="s">
        <v>0</v>
      </c>
      <c r="AS52" s="3">
        <v>18411</v>
      </c>
      <c r="AT52" s="1" t="s">
        <v>73</v>
      </c>
      <c r="AU52" s="2">
        <v>44061.436111111114</v>
      </c>
      <c r="AV52" s="1" t="s">
        <v>200</v>
      </c>
      <c r="AW52" s="1" t="s">
        <v>0</v>
      </c>
      <c r="AX52" s="3">
        <v>86391</v>
      </c>
      <c r="AY52" s="3">
        <v>1243626</v>
      </c>
    </row>
    <row r="53" spans="1:51" outlineLevel="1" x14ac:dyDescent="0.25">
      <c r="B53" s="1" t="s">
        <v>281</v>
      </c>
      <c r="C53" s="1" t="s">
        <v>183</v>
      </c>
      <c r="D53" s="1" t="s">
        <v>184</v>
      </c>
      <c r="E53" s="1" t="s">
        <v>282</v>
      </c>
      <c r="F53" s="2">
        <v>44160</v>
      </c>
      <c r="G53" s="2">
        <v>44340</v>
      </c>
      <c r="H53" s="3">
        <v>6</v>
      </c>
      <c r="I53" s="1" t="s">
        <v>56</v>
      </c>
      <c r="J53" s="1" t="s">
        <v>57</v>
      </c>
      <c r="K53" s="4" t="s">
        <v>0</v>
      </c>
      <c r="L53" s="5">
        <v>25.85</v>
      </c>
      <c r="M53" s="6">
        <v>90.467200000000005</v>
      </c>
      <c r="N53" s="1" t="s">
        <v>0</v>
      </c>
      <c r="O53" s="7" t="s">
        <v>0</v>
      </c>
      <c r="P53" s="1" t="s">
        <v>283</v>
      </c>
      <c r="Q53" s="1" t="s">
        <v>284</v>
      </c>
      <c r="R53" s="1" t="s">
        <v>0</v>
      </c>
      <c r="S53" s="1" t="s">
        <v>0</v>
      </c>
      <c r="T53" s="2">
        <v>44160</v>
      </c>
      <c r="U53" s="1" t="s">
        <v>285</v>
      </c>
      <c r="V53" s="1" t="s">
        <v>232</v>
      </c>
      <c r="W53" s="1" t="s">
        <v>231</v>
      </c>
      <c r="X53" s="1" t="s">
        <v>0</v>
      </c>
      <c r="Y53" s="1" t="s">
        <v>231</v>
      </c>
      <c r="Z53" s="1" t="s">
        <v>189</v>
      </c>
      <c r="AA53" s="1" t="s">
        <v>0</v>
      </c>
      <c r="AB53" s="1" t="s">
        <v>188</v>
      </c>
      <c r="AC53" s="5">
        <v>30</v>
      </c>
      <c r="AD53" s="1" t="b">
        <v>0</v>
      </c>
      <c r="AE53" s="1" t="s">
        <v>65</v>
      </c>
      <c r="AF53" s="2">
        <v>44155</v>
      </c>
      <c r="AG53" s="6" t="s">
        <v>0</v>
      </c>
      <c r="AH53" s="1" t="s">
        <v>286</v>
      </c>
      <c r="AI53" s="7">
        <v>30</v>
      </c>
      <c r="AJ53" s="1" t="s">
        <v>287</v>
      </c>
      <c r="AK53" s="1" t="s">
        <v>288</v>
      </c>
      <c r="AL53" s="1" t="s">
        <v>289</v>
      </c>
      <c r="AM53" s="1" t="s">
        <v>0</v>
      </c>
      <c r="AN53" s="1" t="s">
        <v>0</v>
      </c>
      <c r="AO53" s="1" t="s">
        <v>290</v>
      </c>
      <c r="AP53" s="6" t="s">
        <v>0</v>
      </c>
      <c r="AQ53" s="1" t="s">
        <v>0</v>
      </c>
      <c r="AR53" s="1" t="s">
        <v>0</v>
      </c>
      <c r="AS53" s="3">
        <v>32391</v>
      </c>
      <c r="AT53" s="1" t="s">
        <v>73</v>
      </c>
      <c r="AU53" s="2">
        <v>44140.625</v>
      </c>
      <c r="AV53" s="1" t="s">
        <v>140</v>
      </c>
      <c r="AW53" s="1" t="s">
        <v>0</v>
      </c>
      <c r="AX53" s="3">
        <v>88224</v>
      </c>
      <c r="AY53" s="3">
        <v>1248714</v>
      </c>
    </row>
    <row r="54" spans="1:51" outlineLevel="1" x14ac:dyDescent="0.25">
      <c r="B54" s="1" t="s">
        <v>281</v>
      </c>
      <c r="C54" s="1" t="s">
        <v>183</v>
      </c>
      <c r="D54" s="1" t="s">
        <v>184</v>
      </c>
      <c r="E54" s="1" t="s">
        <v>282</v>
      </c>
      <c r="F54" s="2">
        <v>44160</v>
      </c>
      <c r="G54" s="2">
        <v>44340</v>
      </c>
      <c r="H54" s="3">
        <v>6</v>
      </c>
      <c r="I54" s="1" t="s">
        <v>56</v>
      </c>
      <c r="J54" s="1" t="s">
        <v>57</v>
      </c>
      <c r="K54" s="4">
        <v>116920</v>
      </c>
      <c r="L54" s="5">
        <v>25.85</v>
      </c>
      <c r="M54" s="6">
        <v>90.467200000000005</v>
      </c>
      <c r="N54" s="1" t="s">
        <v>0</v>
      </c>
      <c r="O54" s="7" t="s">
        <v>0</v>
      </c>
      <c r="P54" s="1" t="s">
        <v>283</v>
      </c>
      <c r="Q54" s="1" t="s">
        <v>284</v>
      </c>
      <c r="R54" s="1" t="s">
        <v>0</v>
      </c>
      <c r="S54" s="1" t="s">
        <v>0</v>
      </c>
      <c r="T54" s="2">
        <v>44160</v>
      </c>
      <c r="U54" s="1" t="s">
        <v>285</v>
      </c>
      <c r="V54" s="1" t="s">
        <v>232</v>
      </c>
      <c r="W54" s="1" t="s">
        <v>231</v>
      </c>
      <c r="X54" s="1" t="s">
        <v>0</v>
      </c>
      <c r="Y54" s="1" t="s">
        <v>231</v>
      </c>
      <c r="Z54" s="1" t="s">
        <v>62</v>
      </c>
      <c r="AA54" s="1" t="s">
        <v>0</v>
      </c>
      <c r="AB54" s="1" t="s">
        <v>61</v>
      </c>
      <c r="AC54" s="5">
        <v>80</v>
      </c>
      <c r="AD54" s="1" t="b">
        <v>0</v>
      </c>
      <c r="AE54" s="1" t="s">
        <v>65</v>
      </c>
      <c r="AF54" s="2">
        <v>44155</v>
      </c>
      <c r="AG54" s="6" t="s">
        <v>0</v>
      </c>
      <c r="AH54" s="1" t="s">
        <v>286</v>
      </c>
      <c r="AI54" s="7">
        <v>30</v>
      </c>
      <c r="AJ54" s="1" t="s">
        <v>287</v>
      </c>
      <c r="AK54" s="1" t="s">
        <v>288</v>
      </c>
      <c r="AL54" s="1" t="s">
        <v>289</v>
      </c>
      <c r="AM54" s="1" t="s">
        <v>0</v>
      </c>
      <c r="AN54" s="1" t="s">
        <v>0</v>
      </c>
      <c r="AO54" s="1" t="s">
        <v>290</v>
      </c>
      <c r="AP54" s="6" t="s">
        <v>0</v>
      </c>
      <c r="AQ54" s="1" t="s">
        <v>0</v>
      </c>
      <c r="AR54" s="1" t="s">
        <v>0</v>
      </c>
      <c r="AS54" s="3">
        <v>32391</v>
      </c>
      <c r="AT54" s="1" t="s">
        <v>73</v>
      </c>
      <c r="AU54" s="2">
        <v>44140.625</v>
      </c>
      <c r="AV54" s="1" t="s">
        <v>140</v>
      </c>
      <c r="AW54" s="1" t="s">
        <v>0</v>
      </c>
      <c r="AX54" s="3">
        <v>88224</v>
      </c>
      <c r="AY54" s="3">
        <v>1248714</v>
      </c>
    </row>
    <row r="55" spans="1:51" outlineLevel="1" x14ac:dyDescent="0.25">
      <c r="B55" s="1" t="s">
        <v>291</v>
      </c>
      <c r="C55" s="1" t="s">
        <v>292</v>
      </c>
      <c r="D55" s="1" t="s">
        <v>293</v>
      </c>
      <c r="E55" s="1" t="s">
        <v>90</v>
      </c>
      <c r="F55" s="2">
        <v>44160</v>
      </c>
      <c r="G55" s="2">
        <v>45713</v>
      </c>
      <c r="H55" s="3">
        <v>51</v>
      </c>
      <c r="I55" s="1" t="s">
        <v>56</v>
      </c>
      <c r="J55" s="1" t="s">
        <v>57</v>
      </c>
      <c r="K55" s="4" t="s">
        <v>0</v>
      </c>
      <c r="L55" s="5">
        <v>27.00001</v>
      </c>
      <c r="M55" s="6">
        <v>88.967399999999998</v>
      </c>
      <c r="N55" s="1" t="s">
        <v>0</v>
      </c>
      <c r="O55" s="7" t="s">
        <v>0</v>
      </c>
      <c r="P55" s="1" t="s">
        <v>294</v>
      </c>
      <c r="Q55" s="1" t="s">
        <v>295</v>
      </c>
      <c r="R55" s="1" t="s">
        <v>0</v>
      </c>
      <c r="S55" s="1" t="s">
        <v>0</v>
      </c>
      <c r="T55" s="2">
        <v>44160</v>
      </c>
      <c r="U55" s="1" t="s">
        <v>296</v>
      </c>
      <c r="V55" s="1" t="s">
        <v>142</v>
      </c>
      <c r="W55" s="1" t="s">
        <v>141</v>
      </c>
      <c r="X55" s="1" t="s">
        <v>0</v>
      </c>
      <c r="Y55" s="1" t="s">
        <v>141</v>
      </c>
      <c r="Z55" s="1" t="s">
        <v>189</v>
      </c>
      <c r="AA55" s="1" t="s">
        <v>0</v>
      </c>
      <c r="AB55" s="1" t="s">
        <v>188</v>
      </c>
      <c r="AC55" s="5">
        <v>29.33783</v>
      </c>
      <c r="AD55" s="1" t="b">
        <v>0</v>
      </c>
      <c r="AE55" s="1" t="s">
        <v>65</v>
      </c>
      <c r="AF55" s="2">
        <v>44088</v>
      </c>
      <c r="AG55" s="6" t="s">
        <v>0</v>
      </c>
      <c r="AH55" s="1" t="s">
        <v>297</v>
      </c>
      <c r="AI55" s="7">
        <v>8917175.6199999992</v>
      </c>
      <c r="AJ55" s="1" t="s">
        <v>298</v>
      </c>
      <c r="AK55" s="1" t="s">
        <v>299</v>
      </c>
      <c r="AL55" s="1" t="s">
        <v>289</v>
      </c>
      <c r="AM55" s="1" t="s">
        <v>0</v>
      </c>
      <c r="AN55" s="1" t="s">
        <v>300</v>
      </c>
      <c r="AO55" s="1" t="s">
        <v>172</v>
      </c>
      <c r="AP55" s="6" t="s">
        <v>0</v>
      </c>
      <c r="AQ55" s="1" t="s">
        <v>0</v>
      </c>
      <c r="AR55" s="1" t="s">
        <v>0</v>
      </c>
      <c r="AS55" s="3">
        <v>18088</v>
      </c>
      <c r="AT55" s="1" t="s">
        <v>73</v>
      </c>
      <c r="AU55" s="2">
        <v>44051.393055555556</v>
      </c>
      <c r="AV55" s="1" t="s">
        <v>140</v>
      </c>
      <c r="AW55" s="1" t="s">
        <v>0</v>
      </c>
      <c r="AX55" s="3">
        <v>86307</v>
      </c>
      <c r="AY55" s="3">
        <v>1243324</v>
      </c>
    </row>
    <row r="56" spans="1:51" outlineLevel="1" x14ac:dyDescent="0.25">
      <c r="B56" s="1" t="s">
        <v>291</v>
      </c>
      <c r="C56" s="1" t="s">
        <v>292</v>
      </c>
      <c r="D56" s="1" t="s">
        <v>293</v>
      </c>
      <c r="E56" s="1" t="s">
        <v>90</v>
      </c>
      <c r="F56" s="2">
        <v>44160</v>
      </c>
      <c r="G56" s="2">
        <v>45713</v>
      </c>
      <c r="H56" s="3">
        <v>51</v>
      </c>
      <c r="I56" s="1" t="s">
        <v>56</v>
      </c>
      <c r="J56" s="1" t="s">
        <v>57</v>
      </c>
      <c r="K56" s="4" t="s">
        <v>0</v>
      </c>
      <c r="L56" s="5">
        <v>27.00001</v>
      </c>
      <c r="M56" s="6">
        <v>88.967399999999998</v>
      </c>
      <c r="N56" s="1" t="s">
        <v>0</v>
      </c>
      <c r="O56" s="7" t="s">
        <v>0</v>
      </c>
      <c r="P56" s="1" t="s">
        <v>294</v>
      </c>
      <c r="Q56" s="1" t="s">
        <v>295</v>
      </c>
      <c r="R56" s="1" t="s">
        <v>0</v>
      </c>
      <c r="S56" s="1" t="s">
        <v>0</v>
      </c>
      <c r="T56" s="2">
        <v>44160</v>
      </c>
      <c r="U56" s="1" t="s">
        <v>296</v>
      </c>
      <c r="V56" s="1" t="s">
        <v>142</v>
      </c>
      <c r="W56" s="1" t="s">
        <v>141</v>
      </c>
      <c r="X56" s="1" t="s">
        <v>0</v>
      </c>
      <c r="Y56" s="1" t="s">
        <v>141</v>
      </c>
      <c r="Z56" s="1" t="s">
        <v>115</v>
      </c>
      <c r="AA56" s="1" t="s">
        <v>0</v>
      </c>
      <c r="AB56" s="1" t="s">
        <v>116</v>
      </c>
      <c r="AC56" s="5">
        <v>34.999989999999997</v>
      </c>
      <c r="AD56" s="1" t="b">
        <v>0</v>
      </c>
      <c r="AE56" s="1" t="s">
        <v>65</v>
      </c>
      <c r="AF56" s="2">
        <v>44088</v>
      </c>
      <c r="AG56" s="6" t="s">
        <v>0</v>
      </c>
      <c r="AH56" s="1" t="s">
        <v>297</v>
      </c>
      <c r="AI56" s="7">
        <v>8917175.6199999992</v>
      </c>
      <c r="AJ56" s="1" t="s">
        <v>298</v>
      </c>
      <c r="AK56" s="1" t="s">
        <v>299</v>
      </c>
      <c r="AL56" s="1" t="s">
        <v>289</v>
      </c>
      <c r="AM56" s="1" t="s">
        <v>0</v>
      </c>
      <c r="AN56" s="1" t="s">
        <v>300</v>
      </c>
      <c r="AO56" s="1" t="s">
        <v>172</v>
      </c>
      <c r="AP56" s="6" t="s">
        <v>0</v>
      </c>
      <c r="AQ56" s="1" t="s">
        <v>0</v>
      </c>
      <c r="AR56" s="1" t="s">
        <v>0</v>
      </c>
      <c r="AS56" s="3">
        <v>18088</v>
      </c>
      <c r="AT56" s="1" t="s">
        <v>73</v>
      </c>
      <c r="AU56" s="2">
        <v>44051.393055555556</v>
      </c>
      <c r="AV56" s="1" t="s">
        <v>140</v>
      </c>
      <c r="AW56" s="1" t="s">
        <v>0</v>
      </c>
      <c r="AX56" s="3">
        <v>86307</v>
      </c>
      <c r="AY56" s="3">
        <v>1243324</v>
      </c>
    </row>
    <row r="57" spans="1:51" outlineLevel="1" x14ac:dyDescent="0.25">
      <c r="B57" s="1" t="s">
        <v>291</v>
      </c>
      <c r="C57" s="1" t="s">
        <v>292</v>
      </c>
      <c r="D57" s="1" t="s">
        <v>293</v>
      </c>
      <c r="E57" s="1" t="s">
        <v>90</v>
      </c>
      <c r="F57" s="2">
        <v>44160</v>
      </c>
      <c r="G57" s="2">
        <v>45713</v>
      </c>
      <c r="H57" s="3">
        <v>51</v>
      </c>
      <c r="I57" s="1" t="s">
        <v>56</v>
      </c>
      <c r="J57" s="1" t="s">
        <v>57</v>
      </c>
      <c r="K57" s="4" t="s">
        <v>0</v>
      </c>
      <c r="L57" s="5">
        <v>27.00001</v>
      </c>
      <c r="M57" s="6">
        <v>88.967399999999998</v>
      </c>
      <c r="N57" s="1" t="s">
        <v>0</v>
      </c>
      <c r="O57" s="7" t="s">
        <v>0</v>
      </c>
      <c r="P57" s="1" t="s">
        <v>294</v>
      </c>
      <c r="Q57" s="1" t="s">
        <v>295</v>
      </c>
      <c r="R57" s="1" t="s">
        <v>0</v>
      </c>
      <c r="S57" s="1" t="s">
        <v>0</v>
      </c>
      <c r="T57" s="2">
        <v>44160</v>
      </c>
      <c r="U57" s="1" t="s">
        <v>296</v>
      </c>
      <c r="V57" s="1" t="s">
        <v>142</v>
      </c>
      <c r="W57" s="1" t="s">
        <v>141</v>
      </c>
      <c r="X57" s="1" t="s">
        <v>0</v>
      </c>
      <c r="Y57" s="1" t="s">
        <v>141</v>
      </c>
      <c r="Z57" s="1" t="s">
        <v>101</v>
      </c>
      <c r="AA57" s="1" t="s">
        <v>0</v>
      </c>
      <c r="AB57" s="1" t="s">
        <v>100</v>
      </c>
      <c r="AC57" s="5">
        <v>36.745220000000003</v>
      </c>
      <c r="AD57" s="1" t="b">
        <v>0</v>
      </c>
      <c r="AE57" s="1" t="s">
        <v>65</v>
      </c>
      <c r="AF57" s="2">
        <v>44088</v>
      </c>
      <c r="AG57" s="6" t="s">
        <v>0</v>
      </c>
      <c r="AH57" s="1" t="s">
        <v>297</v>
      </c>
      <c r="AI57" s="7">
        <v>8917175.6199999992</v>
      </c>
      <c r="AJ57" s="1" t="s">
        <v>298</v>
      </c>
      <c r="AK57" s="1" t="s">
        <v>299</v>
      </c>
      <c r="AL57" s="1" t="s">
        <v>289</v>
      </c>
      <c r="AM57" s="1" t="s">
        <v>0</v>
      </c>
      <c r="AN57" s="1" t="s">
        <v>300</v>
      </c>
      <c r="AO57" s="1" t="s">
        <v>172</v>
      </c>
      <c r="AP57" s="6" t="s">
        <v>0</v>
      </c>
      <c r="AQ57" s="1" t="s">
        <v>0</v>
      </c>
      <c r="AR57" s="1" t="s">
        <v>0</v>
      </c>
      <c r="AS57" s="3">
        <v>18088</v>
      </c>
      <c r="AT57" s="1" t="s">
        <v>73</v>
      </c>
      <c r="AU57" s="2">
        <v>44051.393055555556</v>
      </c>
      <c r="AV57" s="1" t="s">
        <v>140</v>
      </c>
      <c r="AW57" s="1" t="s">
        <v>0</v>
      </c>
      <c r="AX57" s="3">
        <v>86307</v>
      </c>
      <c r="AY57" s="3">
        <v>1243324</v>
      </c>
    </row>
    <row r="58" spans="1:51" outlineLevel="1" x14ac:dyDescent="0.25">
      <c r="B58" s="1" t="s">
        <v>291</v>
      </c>
      <c r="C58" s="1" t="s">
        <v>292</v>
      </c>
      <c r="D58" s="1" t="s">
        <v>293</v>
      </c>
      <c r="E58" s="1" t="s">
        <v>90</v>
      </c>
      <c r="F58" s="2">
        <v>44160</v>
      </c>
      <c r="G58" s="2">
        <v>45713</v>
      </c>
      <c r="H58" s="3">
        <v>51</v>
      </c>
      <c r="I58" s="1" t="s">
        <v>56</v>
      </c>
      <c r="J58" s="1" t="s">
        <v>57</v>
      </c>
      <c r="K58" s="4">
        <v>10148</v>
      </c>
      <c r="L58" s="5">
        <v>27.00001</v>
      </c>
      <c r="M58" s="6">
        <v>88.967399999999998</v>
      </c>
      <c r="N58" s="1" t="s">
        <v>0</v>
      </c>
      <c r="O58" s="7" t="s">
        <v>0</v>
      </c>
      <c r="P58" s="1" t="s">
        <v>294</v>
      </c>
      <c r="Q58" s="1" t="s">
        <v>295</v>
      </c>
      <c r="R58" s="1" t="s">
        <v>0</v>
      </c>
      <c r="S58" s="1" t="s">
        <v>0</v>
      </c>
      <c r="T58" s="2">
        <v>44160</v>
      </c>
      <c r="U58" s="1" t="s">
        <v>296</v>
      </c>
      <c r="V58" s="1" t="s">
        <v>142</v>
      </c>
      <c r="W58" s="1" t="s">
        <v>141</v>
      </c>
      <c r="X58" s="1" t="s">
        <v>0</v>
      </c>
      <c r="Y58" s="1" t="s">
        <v>141</v>
      </c>
      <c r="Z58" s="1" t="s">
        <v>231</v>
      </c>
      <c r="AA58" s="1" t="s">
        <v>0</v>
      </c>
      <c r="AB58" s="1" t="s">
        <v>232</v>
      </c>
      <c r="AC58" s="5">
        <v>36.899990000000003</v>
      </c>
      <c r="AD58" s="1" t="b">
        <v>0</v>
      </c>
      <c r="AE58" s="1" t="s">
        <v>65</v>
      </c>
      <c r="AF58" s="2">
        <v>44088</v>
      </c>
      <c r="AG58" s="6" t="s">
        <v>0</v>
      </c>
      <c r="AH58" s="1" t="s">
        <v>297</v>
      </c>
      <c r="AI58" s="7">
        <v>8917175.6199999992</v>
      </c>
      <c r="AJ58" s="1" t="s">
        <v>298</v>
      </c>
      <c r="AK58" s="1" t="s">
        <v>299</v>
      </c>
      <c r="AL58" s="1" t="s">
        <v>289</v>
      </c>
      <c r="AM58" s="1" t="s">
        <v>0</v>
      </c>
      <c r="AN58" s="1" t="s">
        <v>300</v>
      </c>
      <c r="AO58" s="1" t="s">
        <v>172</v>
      </c>
      <c r="AP58" s="6" t="s">
        <v>0</v>
      </c>
      <c r="AQ58" s="1" t="s">
        <v>0</v>
      </c>
      <c r="AR58" s="1" t="s">
        <v>0</v>
      </c>
      <c r="AS58" s="3">
        <v>18088</v>
      </c>
      <c r="AT58" s="1" t="s">
        <v>73</v>
      </c>
      <c r="AU58" s="2">
        <v>44051.393055555556</v>
      </c>
      <c r="AV58" s="1" t="s">
        <v>140</v>
      </c>
      <c r="AW58" s="1" t="s">
        <v>0</v>
      </c>
      <c r="AX58" s="3">
        <v>86307</v>
      </c>
      <c r="AY58" s="3">
        <v>1243324</v>
      </c>
    </row>
    <row r="59" spans="1:51" outlineLevel="1" x14ac:dyDescent="0.25">
      <c r="B59" s="1" t="s">
        <v>291</v>
      </c>
      <c r="C59" s="1" t="s">
        <v>292</v>
      </c>
      <c r="D59" s="1" t="s">
        <v>293</v>
      </c>
      <c r="E59" s="1" t="s">
        <v>90</v>
      </c>
      <c r="F59" s="2">
        <v>44160</v>
      </c>
      <c r="G59" s="2">
        <v>45713</v>
      </c>
      <c r="H59" s="3">
        <v>51</v>
      </c>
      <c r="I59" s="1" t="s">
        <v>56</v>
      </c>
      <c r="J59" s="1" t="s">
        <v>57</v>
      </c>
      <c r="K59" s="4" t="s">
        <v>0</v>
      </c>
      <c r="L59" s="5">
        <v>27.00001</v>
      </c>
      <c r="M59" s="6">
        <v>88.967399999999998</v>
      </c>
      <c r="N59" s="1" t="s">
        <v>0</v>
      </c>
      <c r="O59" s="7" t="s">
        <v>0</v>
      </c>
      <c r="P59" s="1" t="s">
        <v>294</v>
      </c>
      <c r="Q59" s="1" t="s">
        <v>295</v>
      </c>
      <c r="R59" s="1" t="s">
        <v>0</v>
      </c>
      <c r="S59" s="1" t="s">
        <v>0</v>
      </c>
      <c r="T59" s="2">
        <v>44160</v>
      </c>
      <c r="U59" s="1" t="s">
        <v>296</v>
      </c>
      <c r="V59" s="1" t="s">
        <v>142</v>
      </c>
      <c r="W59" s="1" t="s">
        <v>141</v>
      </c>
      <c r="X59" s="1" t="s">
        <v>0</v>
      </c>
      <c r="Y59" s="1" t="s">
        <v>141</v>
      </c>
      <c r="Z59" s="1" t="s">
        <v>62</v>
      </c>
      <c r="AA59" s="1" t="s">
        <v>0</v>
      </c>
      <c r="AB59" s="1" t="s">
        <v>61</v>
      </c>
      <c r="AC59" s="5">
        <v>185</v>
      </c>
      <c r="AD59" s="1" t="b">
        <v>0</v>
      </c>
      <c r="AE59" s="1" t="s">
        <v>65</v>
      </c>
      <c r="AF59" s="2">
        <v>44088</v>
      </c>
      <c r="AG59" s="6" t="s">
        <v>0</v>
      </c>
      <c r="AH59" s="1" t="s">
        <v>297</v>
      </c>
      <c r="AI59" s="7">
        <v>8917175.6199999992</v>
      </c>
      <c r="AJ59" s="1" t="s">
        <v>298</v>
      </c>
      <c r="AK59" s="1" t="s">
        <v>299</v>
      </c>
      <c r="AL59" s="1" t="s">
        <v>289</v>
      </c>
      <c r="AM59" s="1" t="s">
        <v>0</v>
      </c>
      <c r="AN59" s="1" t="s">
        <v>300</v>
      </c>
      <c r="AO59" s="1" t="s">
        <v>172</v>
      </c>
      <c r="AP59" s="6" t="s">
        <v>0</v>
      </c>
      <c r="AQ59" s="1" t="s">
        <v>0</v>
      </c>
      <c r="AR59" s="1" t="s">
        <v>0</v>
      </c>
      <c r="AS59" s="3">
        <v>18088</v>
      </c>
      <c r="AT59" s="1" t="s">
        <v>73</v>
      </c>
      <c r="AU59" s="2">
        <v>44051.393055555556</v>
      </c>
      <c r="AV59" s="1" t="s">
        <v>140</v>
      </c>
      <c r="AW59" s="1" t="s">
        <v>0</v>
      </c>
      <c r="AX59" s="3">
        <v>86307</v>
      </c>
      <c r="AY59" s="3">
        <v>1243324</v>
      </c>
    </row>
    <row r="60" spans="1:51" outlineLevel="1" x14ac:dyDescent="0.25">
      <c r="F60" s="1"/>
      <c r="G60" s="1"/>
      <c r="H60" s="1"/>
      <c r="K60" s="10" t="str">
        <f>CONCATENATE("Totale: ", TEXT(SUBTOTAL(9, K4:K59), "###.###.###"), "")</f>
        <v>Totale: 310905..</v>
      </c>
      <c r="L60" s="1"/>
      <c r="M60" s="1"/>
      <c r="O60" s="1"/>
      <c r="T60" s="1"/>
      <c r="AC60" s="1"/>
      <c r="AF60" s="1"/>
      <c r="AG60" s="1"/>
      <c r="AI60" s="1"/>
      <c r="AP60" s="1"/>
      <c r="AS60" s="1"/>
      <c r="AU60" s="1"/>
      <c r="AX60" s="1"/>
      <c r="AY60" s="1"/>
    </row>
    <row r="61" spans="1:51" x14ac:dyDescent="0.25">
      <c r="A61" s="8" t="s">
        <v>301</v>
      </c>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row>
    <row r="62" spans="1:51" outlineLevel="1" x14ac:dyDescent="0.25">
      <c r="B62" s="1" t="s">
        <v>52</v>
      </c>
      <c r="C62" s="1" t="s">
        <v>53</v>
      </c>
      <c r="D62" s="1" t="s">
        <v>54</v>
      </c>
      <c r="E62" s="1" t="s">
        <v>55</v>
      </c>
      <c r="F62" s="2">
        <v>42826</v>
      </c>
      <c r="G62" s="2">
        <v>44377</v>
      </c>
      <c r="H62" s="3">
        <v>48</v>
      </c>
      <c r="I62" s="1" t="s">
        <v>56</v>
      </c>
      <c r="J62" s="1" t="s">
        <v>57</v>
      </c>
      <c r="K62" s="4">
        <v>855</v>
      </c>
      <c r="L62" s="5">
        <v>510.31</v>
      </c>
      <c r="M62" s="6">
        <v>0</v>
      </c>
      <c r="N62" s="1" t="s">
        <v>0</v>
      </c>
      <c r="O62" s="7" t="s">
        <v>0</v>
      </c>
      <c r="P62" s="1" t="s">
        <v>302</v>
      </c>
      <c r="Q62" s="1" t="s">
        <v>59</v>
      </c>
      <c r="R62" s="1" t="s">
        <v>0</v>
      </c>
      <c r="S62" s="1" t="s">
        <v>0</v>
      </c>
      <c r="T62" s="2">
        <v>42809</v>
      </c>
      <c r="U62" s="1" t="s">
        <v>60</v>
      </c>
      <c r="V62" s="1" t="s">
        <v>303</v>
      </c>
      <c r="W62" s="1" t="s">
        <v>62</v>
      </c>
      <c r="X62" s="1" t="s">
        <v>0</v>
      </c>
      <c r="Y62" s="1" t="s">
        <v>62</v>
      </c>
      <c r="Z62" s="1" t="s">
        <v>63</v>
      </c>
      <c r="AA62" s="1" t="s">
        <v>0</v>
      </c>
      <c r="AB62" s="1" t="s">
        <v>304</v>
      </c>
      <c r="AC62" s="5">
        <v>140</v>
      </c>
      <c r="AD62" s="1" t="b">
        <v>0</v>
      </c>
      <c r="AE62" s="1" t="s">
        <v>65</v>
      </c>
      <c r="AF62" s="2">
        <v>42800</v>
      </c>
      <c r="AG62" s="6" t="s">
        <v>0</v>
      </c>
      <c r="AH62" s="1" t="s">
        <v>66</v>
      </c>
      <c r="AI62" s="7">
        <v>510.31</v>
      </c>
      <c r="AJ62" s="1" t="s">
        <v>305</v>
      </c>
      <c r="AK62" s="1" t="s">
        <v>306</v>
      </c>
      <c r="AL62" s="1" t="s">
        <v>69</v>
      </c>
      <c r="AM62" s="1" t="s">
        <v>307</v>
      </c>
      <c r="AN62" s="1" t="s">
        <v>0</v>
      </c>
      <c r="AO62" s="1" t="s">
        <v>308</v>
      </c>
      <c r="AP62" s="6" t="s">
        <v>0</v>
      </c>
      <c r="AQ62" s="1" t="s">
        <v>72</v>
      </c>
      <c r="AR62" s="1" t="s">
        <v>0</v>
      </c>
      <c r="AS62" s="3">
        <v>24008</v>
      </c>
      <c r="AT62" s="1" t="s">
        <v>309</v>
      </c>
      <c r="AU62" s="2">
        <v>42789.5</v>
      </c>
      <c r="AV62" s="1" t="s">
        <v>74</v>
      </c>
      <c r="AW62" s="1" t="s">
        <v>0</v>
      </c>
      <c r="AX62" s="3">
        <v>62643</v>
      </c>
      <c r="AY62" s="3">
        <v>1116275</v>
      </c>
    </row>
    <row r="63" spans="1:51" outlineLevel="1" x14ac:dyDescent="0.25">
      <c r="B63" s="1" t="s">
        <v>75</v>
      </c>
      <c r="C63" s="1" t="s">
        <v>76</v>
      </c>
      <c r="D63" s="1" t="s">
        <v>77</v>
      </c>
      <c r="E63" s="1" t="s">
        <v>55</v>
      </c>
      <c r="F63" s="2">
        <v>42891</v>
      </c>
      <c r="G63" s="2">
        <v>44560</v>
      </c>
      <c r="H63" s="3">
        <v>48</v>
      </c>
      <c r="I63" s="1" t="s">
        <v>56</v>
      </c>
      <c r="J63" s="1" t="s">
        <v>57</v>
      </c>
      <c r="K63" s="4">
        <v>1007</v>
      </c>
      <c r="L63" s="5">
        <v>510.31</v>
      </c>
      <c r="M63" s="6">
        <v>0</v>
      </c>
      <c r="N63" s="1" t="s">
        <v>0</v>
      </c>
      <c r="O63" s="7" t="s">
        <v>0</v>
      </c>
      <c r="P63" s="1" t="s">
        <v>310</v>
      </c>
      <c r="Q63" s="1" t="s">
        <v>79</v>
      </c>
      <c r="R63" s="1" t="s">
        <v>0</v>
      </c>
      <c r="S63" s="1" t="s">
        <v>0</v>
      </c>
      <c r="T63" s="2">
        <v>42891</v>
      </c>
      <c r="U63" s="1" t="s">
        <v>80</v>
      </c>
      <c r="V63" s="1" t="s">
        <v>303</v>
      </c>
      <c r="W63" s="1" t="s">
        <v>62</v>
      </c>
      <c r="X63" s="1" t="s">
        <v>81</v>
      </c>
      <c r="Y63" s="1" t="s">
        <v>62</v>
      </c>
      <c r="Z63" s="1" t="s">
        <v>0</v>
      </c>
      <c r="AA63" s="1" t="s">
        <v>0</v>
      </c>
      <c r="AB63" s="1" t="s">
        <v>0</v>
      </c>
      <c r="AC63" s="5" t="s">
        <v>0</v>
      </c>
      <c r="AD63" s="1" t="b">
        <v>0</v>
      </c>
      <c r="AE63" s="1" t="s">
        <v>65</v>
      </c>
      <c r="AF63" s="2">
        <v>42695</v>
      </c>
      <c r="AG63" s="6" t="s">
        <v>0</v>
      </c>
      <c r="AH63" s="1" t="s">
        <v>66</v>
      </c>
      <c r="AI63" s="7">
        <v>510.31</v>
      </c>
      <c r="AJ63" s="1" t="s">
        <v>311</v>
      </c>
      <c r="AK63" s="1" t="s">
        <v>312</v>
      </c>
      <c r="AL63" s="1" t="s">
        <v>0</v>
      </c>
      <c r="AM63" s="1" t="s">
        <v>313</v>
      </c>
      <c r="AN63" s="1" t="s">
        <v>85</v>
      </c>
      <c r="AO63" s="1" t="s">
        <v>308</v>
      </c>
      <c r="AP63" s="6" t="s">
        <v>0</v>
      </c>
      <c r="AQ63" s="1" t="s">
        <v>0</v>
      </c>
      <c r="AR63" s="1" t="s">
        <v>0</v>
      </c>
      <c r="AS63" s="3">
        <v>18705</v>
      </c>
      <c r="AT63" s="1" t="s">
        <v>309</v>
      </c>
      <c r="AU63" s="2">
        <v>42668</v>
      </c>
      <c r="AV63" s="1" t="s">
        <v>86</v>
      </c>
      <c r="AW63" s="1" t="s">
        <v>0</v>
      </c>
      <c r="AX63" s="3">
        <v>60914</v>
      </c>
      <c r="AY63" s="3">
        <v>1094322</v>
      </c>
    </row>
    <row r="64" spans="1:51" outlineLevel="1" x14ac:dyDescent="0.25">
      <c r="B64" s="1" t="s">
        <v>87</v>
      </c>
      <c r="C64" s="1" t="s">
        <v>88</v>
      </c>
      <c r="D64" s="1" t="s">
        <v>89</v>
      </c>
      <c r="E64" s="1" t="s">
        <v>90</v>
      </c>
      <c r="F64" s="2">
        <v>42891</v>
      </c>
      <c r="G64" s="2">
        <v>44352</v>
      </c>
      <c r="H64" s="3">
        <v>48</v>
      </c>
      <c r="I64" s="1" t="s">
        <v>56</v>
      </c>
      <c r="J64" s="1" t="s">
        <v>57</v>
      </c>
      <c r="K64" s="4">
        <v>1573</v>
      </c>
      <c r="L64" s="5">
        <v>82.31</v>
      </c>
      <c r="M64" s="6">
        <v>73.558400000000006</v>
      </c>
      <c r="N64" s="1" t="s">
        <v>0</v>
      </c>
      <c r="O64" s="7" t="s">
        <v>0</v>
      </c>
      <c r="P64" s="1" t="s">
        <v>314</v>
      </c>
      <c r="Q64" s="1" t="s">
        <v>92</v>
      </c>
      <c r="R64" s="1" t="s">
        <v>0</v>
      </c>
      <c r="S64" s="1" t="s">
        <v>0</v>
      </c>
      <c r="T64" s="2">
        <v>42891</v>
      </c>
      <c r="U64" s="1" t="s">
        <v>93</v>
      </c>
      <c r="V64" s="1" t="s">
        <v>304</v>
      </c>
      <c r="W64" s="1" t="s">
        <v>63</v>
      </c>
      <c r="X64" s="1" t="s">
        <v>0</v>
      </c>
      <c r="Y64" s="1" t="s">
        <v>63</v>
      </c>
      <c r="Z64" s="1" t="s">
        <v>62</v>
      </c>
      <c r="AA64" s="1" t="s">
        <v>0</v>
      </c>
      <c r="AB64" s="1" t="s">
        <v>303</v>
      </c>
      <c r="AC64" s="5">
        <v>505.19</v>
      </c>
      <c r="AD64" s="1" t="b">
        <v>0</v>
      </c>
      <c r="AE64" s="1" t="s">
        <v>65</v>
      </c>
      <c r="AF64" s="2">
        <v>42845</v>
      </c>
      <c r="AG64" s="6" t="s">
        <v>0</v>
      </c>
      <c r="AH64" s="1" t="s">
        <v>66</v>
      </c>
      <c r="AI64" s="7">
        <v>505.2</v>
      </c>
      <c r="AJ64" s="1" t="s">
        <v>315</v>
      </c>
      <c r="AK64" s="1" t="s">
        <v>316</v>
      </c>
      <c r="AL64" s="1" t="s">
        <v>0</v>
      </c>
      <c r="AM64" s="1" t="s">
        <v>0</v>
      </c>
      <c r="AN64" s="1" t="s">
        <v>0</v>
      </c>
      <c r="AO64" s="1" t="s">
        <v>317</v>
      </c>
      <c r="AP64" s="6" t="s">
        <v>0</v>
      </c>
      <c r="AQ64" s="1" t="s">
        <v>0</v>
      </c>
      <c r="AR64" s="1" t="s">
        <v>0</v>
      </c>
      <c r="AS64" s="3">
        <v>18069</v>
      </c>
      <c r="AT64" s="1" t="s">
        <v>309</v>
      </c>
      <c r="AU64" s="2">
        <v>42801.6875</v>
      </c>
      <c r="AV64" s="1" t="s">
        <v>74</v>
      </c>
      <c r="AW64" s="1" t="s">
        <v>0</v>
      </c>
      <c r="AX64" s="3">
        <v>62910</v>
      </c>
      <c r="AY64" s="3">
        <v>1117476</v>
      </c>
    </row>
    <row r="65" spans="2:51" outlineLevel="1" x14ac:dyDescent="0.25">
      <c r="B65" s="1" t="s">
        <v>52</v>
      </c>
      <c r="C65" s="1" t="s">
        <v>53</v>
      </c>
      <c r="D65" s="1" t="s">
        <v>54</v>
      </c>
      <c r="E65" s="1" t="s">
        <v>55</v>
      </c>
      <c r="F65" s="2">
        <v>42993</v>
      </c>
      <c r="G65" s="2">
        <v>44377</v>
      </c>
      <c r="H65" s="3">
        <v>48</v>
      </c>
      <c r="I65" s="1" t="s">
        <v>56</v>
      </c>
      <c r="J65" s="1" t="s">
        <v>57</v>
      </c>
      <c r="K65" s="4">
        <v>813</v>
      </c>
      <c r="L65" s="5">
        <v>62</v>
      </c>
      <c r="M65" s="6">
        <v>80.203100000000006</v>
      </c>
      <c r="N65" s="1" t="s">
        <v>0</v>
      </c>
      <c r="O65" s="7" t="s">
        <v>0</v>
      </c>
      <c r="P65" s="1" t="s">
        <v>318</v>
      </c>
      <c r="Q65" s="1" t="s">
        <v>319</v>
      </c>
      <c r="R65" s="1" t="s">
        <v>0</v>
      </c>
      <c r="S65" s="1" t="s">
        <v>0</v>
      </c>
      <c r="T65" s="2">
        <v>42985</v>
      </c>
      <c r="U65" s="1" t="s">
        <v>99</v>
      </c>
      <c r="V65" s="1" t="s">
        <v>320</v>
      </c>
      <c r="W65" s="1" t="s">
        <v>101</v>
      </c>
      <c r="X65" s="1" t="s">
        <v>0</v>
      </c>
      <c r="Y65" s="1" t="s">
        <v>101</v>
      </c>
      <c r="Z65" s="1" t="s">
        <v>63</v>
      </c>
      <c r="AA65" s="1" t="s">
        <v>0</v>
      </c>
      <c r="AB65" s="1" t="s">
        <v>304</v>
      </c>
      <c r="AC65" s="5">
        <v>63.688000000000002</v>
      </c>
      <c r="AD65" s="1" t="b">
        <v>0</v>
      </c>
      <c r="AE65" s="1" t="s">
        <v>65</v>
      </c>
      <c r="AF65" s="2">
        <v>42947</v>
      </c>
      <c r="AG65" s="6" t="s">
        <v>0</v>
      </c>
      <c r="AH65" s="1" t="s">
        <v>66</v>
      </c>
      <c r="AI65" s="7">
        <v>510.31</v>
      </c>
      <c r="AJ65" s="1" t="s">
        <v>321</v>
      </c>
      <c r="AK65" s="1" t="s">
        <v>322</v>
      </c>
      <c r="AL65" s="1" t="s">
        <v>69</v>
      </c>
      <c r="AM65" s="1" t="s">
        <v>323</v>
      </c>
      <c r="AN65" s="1" t="s">
        <v>0</v>
      </c>
      <c r="AO65" s="1" t="s">
        <v>324</v>
      </c>
      <c r="AP65" s="6" t="s">
        <v>0</v>
      </c>
      <c r="AQ65" s="1" t="s">
        <v>0</v>
      </c>
      <c r="AR65" s="1" t="s">
        <v>0</v>
      </c>
      <c r="AS65" s="3">
        <v>24008</v>
      </c>
      <c r="AT65" s="1" t="s">
        <v>309</v>
      </c>
      <c r="AU65" s="2">
        <v>42935.375</v>
      </c>
      <c r="AV65" s="1" t="s">
        <v>106</v>
      </c>
      <c r="AW65" s="1" t="s">
        <v>0</v>
      </c>
      <c r="AX65" s="3">
        <v>65853</v>
      </c>
      <c r="AY65" s="3">
        <v>1134977</v>
      </c>
    </row>
    <row r="66" spans="2:51" outlineLevel="1" x14ac:dyDescent="0.25">
      <c r="B66" s="1" t="s">
        <v>52</v>
      </c>
      <c r="C66" s="1" t="s">
        <v>53</v>
      </c>
      <c r="D66" s="1" t="s">
        <v>54</v>
      </c>
      <c r="E66" s="1" t="s">
        <v>55</v>
      </c>
      <c r="F66" s="2">
        <v>42993</v>
      </c>
      <c r="G66" s="2">
        <v>44377</v>
      </c>
      <c r="H66" s="3">
        <v>48</v>
      </c>
      <c r="I66" s="1" t="s">
        <v>56</v>
      </c>
      <c r="J66" s="1" t="s">
        <v>57</v>
      </c>
      <c r="K66" s="4" t="s">
        <v>0</v>
      </c>
      <c r="L66" s="5">
        <v>62</v>
      </c>
      <c r="M66" s="6">
        <v>80.203100000000006</v>
      </c>
      <c r="N66" s="1" t="s">
        <v>0</v>
      </c>
      <c r="O66" s="7" t="s">
        <v>0</v>
      </c>
      <c r="P66" s="1" t="s">
        <v>318</v>
      </c>
      <c r="Q66" s="1" t="s">
        <v>319</v>
      </c>
      <c r="R66" s="1" t="s">
        <v>0</v>
      </c>
      <c r="S66" s="1" t="s">
        <v>0</v>
      </c>
      <c r="T66" s="2">
        <v>42985</v>
      </c>
      <c r="U66" s="1" t="s">
        <v>99</v>
      </c>
      <c r="V66" s="1" t="s">
        <v>320</v>
      </c>
      <c r="W66" s="1" t="s">
        <v>101</v>
      </c>
      <c r="X66" s="1" t="s">
        <v>0</v>
      </c>
      <c r="Y66" s="1" t="s">
        <v>101</v>
      </c>
      <c r="Z66" s="1" t="s">
        <v>325</v>
      </c>
      <c r="AA66" s="1" t="s">
        <v>0</v>
      </c>
      <c r="AB66" s="1" t="s">
        <v>326</v>
      </c>
      <c r="AC66" s="5">
        <v>220</v>
      </c>
      <c r="AD66" s="1" t="b">
        <v>0</v>
      </c>
      <c r="AE66" s="1" t="s">
        <v>65</v>
      </c>
      <c r="AF66" s="2">
        <v>42947</v>
      </c>
      <c r="AG66" s="6" t="s">
        <v>0</v>
      </c>
      <c r="AH66" s="1" t="s">
        <v>66</v>
      </c>
      <c r="AI66" s="7">
        <v>510.31</v>
      </c>
      <c r="AJ66" s="1" t="s">
        <v>321</v>
      </c>
      <c r="AK66" s="1" t="s">
        <v>322</v>
      </c>
      <c r="AL66" s="1" t="s">
        <v>69</v>
      </c>
      <c r="AM66" s="1" t="s">
        <v>323</v>
      </c>
      <c r="AN66" s="1" t="s">
        <v>0</v>
      </c>
      <c r="AO66" s="1" t="s">
        <v>324</v>
      </c>
      <c r="AP66" s="6" t="s">
        <v>0</v>
      </c>
      <c r="AQ66" s="1" t="s">
        <v>0</v>
      </c>
      <c r="AR66" s="1" t="s">
        <v>0</v>
      </c>
      <c r="AS66" s="3">
        <v>24008</v>
      </c>
      <c r="AT66" s="1" t="s">
        <v>309</v>
      </c>
      <c r="AU66" s="2">
        <v>42935.375</v>
      </c>
      <c r="AV66" s="1" t="s">
        <v>106</v>
      </c>
      <c r="AW66" s="1" t="s">
        <v>0</v>
      </c>
      <c r="AX66" s="3">
        <v>65853</v>
      </c>
      <c r="AY66" s="3">
        <v>1134977</v>
      </c>
    </row>
    <row r="67" spans="2:51" outlineLevel="1" x14ac:dyDescent="0.25">
      <c r="B67" s="1" t="s">
        <v>52</v>
      </c>
      <c r="C67" s="1" t="s">
        <v>53</v>
      </c>
      <c r="D67" s="1" t="s">
        <v>54</v>
      </c>
      <c r="E67" s="1" t="s">
        <v>55</v>
      </c>
      <c r="F67" s="2">
        <v>42993</v>
      </c>
      <c r="G67" s="2">
        <v>44377</v>
      </c>
      <c r="H67" s="3">
        <v>48</v>
      </c>
      <c r="I67" s="1" t="s">
        <v>56</v>
      </c>
      <c r="J67" s="1" t="s">
        <v>57</v>
      </c>
      <c r="K67" s="4" t="s">
        <v>0</v>
      </c>
      <c r="L67" s="5">
        <v>62</v>
      </c>
      <c r="M67" s="6">
        <v>80.203100000000006</v>
      </c>
      <c r="N67" s="1" t="s">
        <v>0</v>
      </c>
      <c r="O67" s="7" t="s">
        <v>0</v>
      </c>
      <c r="P67" s="1" t="s">
        <v>318</v>
      </c>
      <c r="Q67" s="1" t="s">
        <v>319</v>
      </c>
      <c r="R67" s="1" t="s">
        <v>0</v>
      </c>
      <c r="S67" s="1" t="s">
        <v>0</v>
      </c>
      <c r="T67" s="2">
        <v>42985</v>
      </c>
      <c r="U67" s="1" t="s">
        <v>99</v>
      </c>
      <c r="V67" s="1" t="s">
        <v>320</v>
      </c>
      <c r="W67" s="1" t="s">
        <v>101</v>
      </c>
      <c r="X67" s="1" t="s">
        <v>0</v>
      </c>
      <c r="Y67" s="1" t="s">
        <v>101</v>
      </c>
      <c r="Z67" s="1" t="s">
        <v>62</v>
      </c>
      <c r="AA67" s="1" t="s">
        <v>0</v>
      </c>
      <c r="AB67" s="1" t="s">
        <v>303</v>
      </c>
      <c r="AC67" s="5">
        <v>255</v>
      </c>
      <c r="AD67" s="1" t="b">
        <v>0</v>
      </c>
      <c r="AE67" s="1" t="s">
        <v>65</v>
      </c>
      <c r="AF67" s="2">
        <v>42947</v>
      </c>
      <c r="AG67" s="6" t="s">
        <v>0</v>
      </c>
      <c r="AH67" s="1" t="s">
        <v>66</v>
      </c>
      <c r="AI67" s="7">
        <v>510.31</v>
      </c>
      <c r="AJ67" s="1" t="s">
        <v>321</v>
      </c>
      <c r="AK67" s="1" t="s">
        <v>322</v>
      </c>
      <c r="AL67" s="1" t="s">
        <v>69</v>
      </c>
      <c r="AM67" s="1" t="s">
        <v>323</v>
      </c>
      <c r="AN67" s="1" t="s">
        <v>0</v>
      </c>
      <c r="AO67" s="1" t="s">
        <v>324</v>
      </c>
      <c r="AP67" s="6" t="s">
        <v>0</v>
      </c>
      <c r="AQ67" s="1" t="s">
        <v>0</v>
      </c>
      <c r="AR67" s="1" t="s">
        <v>0</v>
      </c>
      <c r="AS67" s="3">
        <v>24008</v>
      </c>
      <c r="AT67" s="1" t="s">
        <v>309</v>
      </c>
      <c r="AU67" s="2">
        <v>42935.375</v>
      </c>
      <c r="AV67" s="1" t="s">
        <v>106</v>
      </c>
      <c r="AW67" s="1" t="s">
        <v>0</v>
      </c>
      <c r="AX67" s="3">
        <v>65853</v>
      </c>
      <c r="AY67" s="3">
        <v>1134977</v>
      </c>
    </row>
    <row r="68" spans="2:51" outlineLevel="1" x14ac:dyDescent="0.25">
      <c r="B68" s="1" t="s">
        <v>107</v>
      </c>
      <c r="C68" s="1" t="s">
        <v>108</v>
      </c>
      <c r="D68" s="1" t="s">
        <v>109</v>
      </c>
      <c r="E68" s="1" t="s">
        <v>90</v>
      </c>
      <c r="F68" s="2">
        <v>43060</v>
      </c>
      <c r="G68" s="2">
        <v>44336</v>
      </c>
      <c r="H68" s="3">
        <v>36</v>
      </c>
      <c r="I68" s="1" t="s">
        <v>56</v>
      </c>
      <c r="J68" s="1" t="s">
        <v>57</v>
      </c>
      <c r="K68" s="4" t="s">
        <v>0</v>
      </c>
      <c r="L68" s="5">
        <v>42</v>
      </c>
      <c r="M68" s="6">
        <v>86.507800000000003</v>
      </c>
      <c r="N68" s="1" t="s">
        <v>0</v>
      </c>
      <c r="O68" s="7" t="s">
        <v>0</v>
      </c>
      <c r="P68" s="1" t="s">
        <v>327</v>
      </c>
      <c r="Q68" s="1" t="s">
        <v>111</v>
      </c>
      <c r="R68" s="1" t="s">
        <v>0</v>
      </c>
      <c r="S68" s="1" t="s">
        <v>0</v>
      </c>
      <c r="T68" s="2">
        <v>43060</v>
      </c>
      <c r="U68" s="1" t="s">
        <v>112</v>
      </c>
      <c r="V68" s="1" t="s">
        <v>328</v>
      </c>
      <c r="W68" s="1" t="s">
        <v>114</v>
      </c>
      <c r="X68" s="1" t="s">
        <v>0</v>
      </c>
      <c r="Y68" s="1" t="s">
        <v>114</v>
      </c>
      <c r="Z68" s="1" t="s">
        <v>115</v>
      </c>
      <c r="AA68" s="1" t="s">
        <v>0</v>
      </c>
      <c r="AB68" s="1" t="s">
        <v>329</v>
      </c>
      <c r="AC68" s="5">
        <v>52</v>
      </c>
      <c r="AD68" s="1" t="b">
        <v>0</v>
      </c>
      <c r="AE68" s="1" t="s">
        <v>65</v>
      </c>
      <c r="AF68" s="2">
        <v>43033</v>
      </c>
      <c r="AG68" s="6" t="s">
        <v>0</v>
      </c>
      <c r="AH68" s="1" t="s">
        <v>66</v>
      </c>
      <c r="AI68" s="7">
        <v>336.8</v>
      </c>
      <c r="AJ68" s="1" t="s">
        <v>330</v>
      </c>
      <c r="AK68" s="1" t="s">
        <v>0</v>
      </c>
      <c r="AL68" s="1" t="s">
        <v>118</v>
      </c>
      <c r="AM68" s="1" t="s">
        <v>119</v>
      </c>
      <c r="AN68" s="1" t="s">
        <v>0</v>
      </c>
      <c r="AO68" s="1" t="s">
        <v>331</v>
      </c>
      <c r="AP68" s="6" t="s">
        <v>0</v>
      </c>
      <c r="AQ68" s="1" t="s">
        <v>332</v>
      </c>
      <c r="AR68" s="1" t="s">
        <v>0</v>
      </c>
      <c r="AS68" s="3">
        <v>27649</v>
      </c>
      <c r="AT68" s="1" t="s">
        <v>309</v>
      </c>
      <c r="AU68" s="2">
        <v>43013.375</v>
      </c>
      <c r="AV68" s="1" t="s">
        <v>86</v>
      </c>
      <c r="AW68" s="1" t="s">
        <v>0</v>
      </c>
      <c r="AX68" s="3">
        <v>66838</v>
      </c>
      <c r="AY68" s="3">
        <v>1141759</v>
      </c>
    </row>
    <row r="69" spans="2:51" outlineLevel="1" x14ac:dyDescent="0.25">
      <c r="B69" s="1" t="s">
        <v>107</v>
      </c>
      <c r="C69" s="1" t="s">
        <v>108</v>
      </c>
      <c r="D69" s="1" t="s">
        <v>109</v>
      </c>
      <c r="E69" s="1" t="s">
        <v>90</v>
      </c>
      <c r="F69" s="2">
        <v>43060</v>
      </c>
      <c r="G69" s="2">
        <v>44336</v>
      </c>
      <c r="H69" s="3">
        <v>36</v>
      </c>
      <c r="I69" s="1" t="s">
        <v>56</v>
      </c>
      <c r="J69" s="1" t="s">
        <v>57</v>
      </c>
      <c r="K69" s="4" t="s">
        <v>0</v>
      </c>
      <c r="L69" s="5">
        <v>42</v>
      </c>
      <c r="M69" s="6">
        <v>86.507800000000003</v>
      </c>
      <c r="N69" s="1" t="s">
        <v>0</v>
      </c>
      <c r="O69" s="7" t="s">
        <v>0</v>
      </c>
      <c r="P69" s="1" t="s">
        <v>327</v>
      </c>
      <c r="Q69" s="1" t="s">
        <v>111</v>
      </c>
      <c r="R69" s="1" t="s">
        <v>0</v>
      </c>
      <c r="S69" s="1" t="s">
        <v>0</v>
      </c>
      <c r="T69" s="2">
        <v>43060</v>
      </c>
      <c r="U69" s="1" t="s">
        <v>112</v>
      </c>
      <c r="V69" s="1" t="s">
        <v>328</v>
      </c>
      <c r="W69" s="1" t="s">
        <v>114</v>
      </c>
      <c r="X69" s="1" t="s">
        <v>0</v>
      </c>
      <c r="Y69" s="1" t="s">
        <v>114</v>
      </c>
      <c r="Z69" s="1" t="s">
        <v>63</v>
      </c>
      <c r="AA69" s="1" t="s">
        <v>0</v>
      </c>
      <c r="AB69" s="1" t="s">
        <v>304</v>
      </c>
      <c r="AC69" s="5">
        <v>60</v>
      </c>
      <c r="AD69" s="1" t="b">
        <v>0</v>
      </c>
      <c r="AE69" s="1" t="s">
        <v>65</v>
      </c>
      <c r="AF69" s="2">
        <v>43033</v>
      </c>
      <c r="AG69" s="6" t="s">
        <v>0</v>
      </c>
      <c r="AH69" s="1" t="s">
        <v>66</v>
      </c>
      <c r="AI69" s="7">
        <v>336.8</v>
      </c>
      <c r="AJ69" s="1" t="s">
        <v>330</v>
      </c>
      <c r="AK69" s="1" t="s">
        <v>0</v>
      </c>
      <c r="AL69" s="1" t="s">
        <v>118</v>
      </c>
      <c r="AM69" s="1" t="s">
        <v>119</v>
      </c>
      <c r="AN69" s="1" t="s">
        <v>0</v>
      </c>
      <c r="AO69" s="1" t="s">
        <v>331</v>
      </c>
      <c r="AP69" s="6" t="s">
        <v>0</v>
      </c>
      <c r="AQ69" s="1" t="s">
        <v>0</v>
      </c>
      <c r="AR69" s="1" t="s">
        <v>0</v>
      </c>
      <c r="AS69" s="3">
        <v>27649</v>
      </c>
      <c r="AT69" s="1" t="s">
        <v>309</v>
      </c>
      <c r="AU69" s="2">
        <v>43013.375</v>
      </c>
      <c r="AV69" s="1" t="s">
        <v>86</v>
      </c>
      <c r="AW69" s="1" t="s">
        <v>0</v>
      </c>
      <c r="AX69" s="3">
        <v>66838</v>
      </c>
      <c r="AY69" s="3">
        <v>1141759</v>
      </c>
    </row>
    <row r="70" spans="2:51" outlineLevel="1" x14ac:dyDescent="0.25">
      <c r="B70" s="1" t="s">
        <v>107</v>
      </c>
      <c r="C70" s="1" t="s">
        <v>108</v>
      </c>
      <c r="D70" s="1" t="s">
        <v>109</v>
      </c>
      <c r="E70" s="1" t="s">
        <v>90</v>
      </c>
      <c r="F70" s="2">
        <v>43060</v>
      </c>
      <c r="G70" s="2">
        <v>44336</v>
      </c>
      <c r="H70" s="3">
        <v>36</v>
      </c>
      <c r="I70" s="1" t="s">
        <v>56</v>
      </c>
      <c r="J70" s="1" t="s">
        <v>57</v>
      </c>
      <c r="K70" s="4" t="s">
        <v>0</v>
      </c>
      <c r="L70" s="5">
        <v>42</v>
      </c>
      <c r="M70" s="6">
        <v>86.507800000000003</v>
      </c>
      <c r="N70" s="1" t="s">
        <v>0</v>
      </c>
      <c r="O70" s="7" t="s">
        <v>0</v>
      </c>
      <c r="P70" s="1" t="s">
        <v>327</v>
      </c>
      <c r="Q70" s="1" t="s">
        <v>111</v>
      </c>
      <c r="R70" s="1" t="s">
        <v>0</v>
      </c>
      <c r="S70" s="1" t="s">
        <v>0</v>
      </c>
      <c r="T70" s="2">
        <v>43060</v>
      </c>
      <c r="U70" s="1" t="s">
        <v>112</v>
      </c>
      <c r="V70" s="1" t="s">
        <v>328</v>
      </c>
      <c r="W70" s="1" t="s">
        <v>114</v>
      </c>
      <c r="X70" s="1" t="s">
        <v>0</v>
      </c>
      <c r="Y70" s="1" t="s">
        <v>114</v>
      </c>
      <c r="Z70" s="1" t="s">
        <v>101</v>
      </c>
      <c r="AA70" s="1" t="s">
        <v>0</v>
      </c>
      <c r="AB70" s="1" t="s">
        <v>320</v>
      </c>
      <c r="AC70" s="5">
        <v>98.23</v>
      </c>
      <c r="AD70" s="1" t="b">
        <v>0</v>
      </c>
      <c r="AE70" s="1" t="s">
        <v>65</v>
      </c>
      <c r="AF70" s="2">
        <v>43033</v>
      </c>
      <c r="AG70" s="6" t="s">
        <v>0</v>
      </c>
      <c r="AH70" s="1" t="s">
        <v>66</v>
      </c>
      <c r="AI70" s="7">
        <v>336.8</v>
      </c>
      <c r="AJ70" s="1" t="s">
        <v>330</v>
      </c>
      <c r="AK70" s="1" t="s">
        <v>0</v>
      </c>
      <c r="AL70" s="1" t="s">
        <v>118</v>
      </c>
      <c r="AM70" s="1" t="s">
        <v>119</v>
      </c>
      <c r="AN70" s="1" t="s">
        <v>0</v>
      </c>
      <c r="AO70" s="1" t="s">
        <v>331</v>
      </c>
      <c r="AP70" s="6" t="s">
        <v>0</v>
      </c>
      <c r="AQ70" s="1" t="s">
        <v>0</v>
      </c>
      <c r="AR70" s="1" t="s">
        <v>0</v>
      </c>
      <c r="AS70" s="3">
        <v>27649</v>
      </c>
      <c r="AT70" s="1" t="s">
        <v>309</v>
      </c>
      <c r="AU70" s="2">
        <v>43013.375</v>
      </c>
      <c r="AV70" s="1" t="s">
        <v>86</v>
      </c>
      <c r="AW70" s="1" t="s">
        <v>0</v>
      </c>
      <c r="AX70" s="3">
        <v>66838</v>
      </c>
      <c r="AY70" s="3">
        <v>1141759</v>
      </c>
    </row>
    <row r="71" spans="2:51" outlineLevel="1" x14ac:dyDescent="0.25">
      <c r="B71" s="1" t="s">
        <v>107</v>
      </c>
      <c r="C71" s="1" t="s">
        <v>108</v>
      </c>
      <c r="D71" s="1" t="s">
        <v>109</v>
      </c>
      <c r="E71" s="1" t="s">
        <v>90</v>
      </c>
      <c r="F71" s="2">
        <v>43060</v>
      </c>
      <c r="G71" s="2">
        <v>44336</v>
      </c>
      <c r="H71" s="3">
        <v>36</v>
      </c>
      <c r="I71" s="1" t="s">
        <v>56</v>
      </c>
      <c r="J71" s="1" t="s">
        <v>57</v>
      </c>
      <c r="K71" s="4">
        <v>115</v>
      </c>
      <c r="L71" s="5">
        <v>42</v>
      </c>
      <c r="M71" s="6">
        <v>86.507800000000003</v>
      </c>
      <c r="N71" s="1" t="s">
        <v>0</v>
      </c>
      <c r="O71" s="7" t="s">
        <v>0</v>
      </c>
      <c r="P71" s="1" t="s">
        <v>327</v>
      </c>
      <c r="Q71" s="1" t="s">
        <v>111</v>
      </c>
      <c r="R71" s="1" t="s">
        <v>0</v>
      </c>
      <c r="S71" s="1" t="s">
        <v>0</v>
      </c>
      <c r="T71" s="2">
        <v>43060</v>
      </c>
      <c r="U71" s="1" t="s">
        <v>112</v>
      </c>
      <c r="V71" s="1" t="s">
        <v>328</v>
      </c>
      <c r="W71" s="1" t="s">
        <v>114</v>
      </c>
      <c r="X71" s="1" t="s">
        <v>0</v>
      </c>
      <c r="Y71" s="1" t="s">
        <v>114</v>
      </c>
      <c r="Z71" s="1" t="s">
        <v>62</v>
      </c>
      <c r="AA71" s="1" t="s">
        <v>0</v>
      </c>
      <c r="AB71" s="1" t="s">
        <v>303</v>
      </c>
      <c r="AC71" s="5">
        <v>255</v>
      </c>
      <c r="AD71" s="1" t="b">
        <v>0</v>
      </c>
      <c r="AE71" s="1" t="s">
        <v>65</v>
      </c>
      <c r="AF71" s="2">
        <v>43033</v>
      </c>
      <c r="AG71" s="6" t="s">
        <v>0</v>
      </c>
      <c r="AH71" s="1" t="s">
        <v>66</v>
      </c>
      <c r="AI71" s="7">
        <v>336.8</v>
      </c>
      <c r="AJ71" s="1" t="s">
        <v>330</v>
      </c>
      <c r="AK71" s="1" t="s">
        <v>0</v>
      </c>
      <c r="AL71" s="1" t="s">
        <v>118</v>
      </c>
      <c r="AM71" s="1" t="s">
        <v>119</v>
      </c>
      <c r="AN71" s="1" t="s">
        <v>0</v>
      </c>
      <c r="AO71" s="1" t="s">
        <v>331</v>
      </c>
      <c r="AP71" s="6" t="s">
        <v>0</v>
      </c>
      <c r="AQ71" s="1" t="s">
        <v>0</v>
      </c>
      <c r="AR71" s="1" t="s">
        <v>0</v>
      </c>
      <c r="AS71" s="3">
        <v>27649</v>
      </c>
      <c r="AT71" s="1" t="s">
        <v>309</v>
      </c>
      <c r="AU71" s="2">
        <v>43013.375</v>
      </c>
      <c r="AV71" s="1" t="s">
        <v>86</v>
      </c>
      <c r="AW71" s="1" t="s">
        <v>0</v>
      </c>
      <c r="AX71" s="3">
        <v>66838</v>
      </c>
      <c r="AY71" s="3">
        <v>1141759</v>
      </c>
    </row>
    <row r="72" spans="2:51" outlineLevel="1" x14ac:dyDescent="0.25">
      <c r="B72" s="1" t="s">
        <v>121</v>
      </c>
      <c r="C72" s="1" t="s">
        <v>122</v>
      </c>
      <c r="D72" s="1" t="s">
        <v>123</v>
      </c>
      <c r="E72" s="1" t="s">
        <v>90</v>
      </c>
      <c r="F72" s="2">
        <v>43124</v>
      </c>
      <c r="G72" s="2">
        <v>44401</v>
      </c>
      <c r="H72" s="3">
        <v>36</v>
      </c>
      <c r="I72" s="1" t="s">
        <v>56</v>
      </c>
      <c r="J72" s="1" t="s">
        <v>57</v>
      </c>
      <c r="K72" s="4">
        <v>215</v>
      </c>
      <c r="L72" s="5">
        <v>78</v>
      </c>
      <c r="M72" s="6">
        <v>74.942999999999998</v>
      </c>
      <c r="N72" s="1" t="s">
        <v>0</v>
      </c>
      <c r="O72" s="7" t="s">
        <v>0</v>
      </c>
      <c r="P72" s="1" t="s">
        <v>333</v>
      </c>
      <c r="Q72" s="1" t="s">
        <v>92</v>
      </c>
      <c r="R72" s="1" t="s">
        <v>0</v>
      </c>
      <c r="S72" s="1" t="s">
        <v>0</v>
      </c>
      <c r="T72" s="2">
        <v>43026</v>
      </c>
      <c r="U72" s="1" t="s">
        <v>125</v>
      </c>
      <c r="V72" s="1" t="s">
        <v>304</v>
      </c>
      <c r="W72" s="1" t="s">
        <v>63</v>
      </c>
      <c r="X72" s="1" t="s">
        <v>0</v>
      </c>
      <c r="Y72" s="1" t="s">
        <v>63</v>
      </c>
      <c r="Z72" s="1" t="s">
        <v>62</v>
      </c>
      <c r="AA72" s="1" t="s">
        <v>0</v>
      </c>
      <c r="AB72" s="1" t="s">
        <v>303</v>
      </c>
      <c r="AC72" s="5">
        <v>310.5</v>
      </c>
      <c r="AD72" s="1" t="b">
        <v>0</v>
      </c>
      <c r="AE72" s="1" t="s">
        <v>65</v>
      </c>
      <c r="AF72" s="2">
        <v>42914</v>
      </c>
      <c r="AG72" s="6" t="s">
        <v>0</v>
      </c>
      <c r="AH72" s="1" t="s">
        <v>66</v>
      </c>
      <c r="AI72" s="7">
        <v>510.30268999999998</v>
      </c>
      <c r="AJ72" s="1" t="s">
        <v>334</v>
      </c>
      <c r="AK72" s="1" t="s">
        <v>312</v>
      </c>
      <c r="AL72" s="1" t="s">
        <v>127</v>
      </c>
      <c r="AM72" s="1" t="s">
        <v>0</v>
      </c>
      <c r="AN72" s="1" t="s">
        <v>128</v>
      </c>
      <c r="AO72" s="1" t="s">
        <v>317</v>
      </c>
      <c r="AP72" s="6" t="s">
        <v>0</v>
      </c>
      <c r="AQ72" s="1" t="s">
        <v>0</v>
      </c>
      <c r="AR72" s="1" t="s">
        <v>0</v>
      </c>
      <c r="AS72" s="3">
        <v>30522</v>
      </c>
      <c r="AT72" s="1" t="s">
        <v>309</v>
      </c>
      <c r="AU72" s="2">
        <v>42873.708333333336</v>
      </c>
      <c r="AV72" s="1" t="s">
        <v>86</v>
      </c>
      <c r="AW72" s="1" t="s">
        <v>0</v>
      </c>
      <c r="AX72" s="3">
        <v>64692</v>
      </c>
      <c r="AY72" s="3">
        <v>1123574</v>
      </c>
    </row>
    <row r="73" spans="2:51" outlineLevel="1" x14ac:dyDescent="0.25">
      <c r="B73" s="1" t="s">
        <v>129</v>
      </c>
      <c r="C73" s="1" t="s">
        <v>130</v>
      </c>
      <c r="D73" s="1" t="s">
        <v>131</v>
      </c>
      <c r="E73" s="1" t="s">
        <v>90</v>
      </c>
      <c r="F73" s="2">
        <v>43168</v>
      </c>
      <c r="G73" s="2">
        <v>44812</v>
      </c>
      <c r="H73" s="3">
        <v>48</v>
      </c>
      <c r="I73" s="1" t="s">
        <v>56</v>
      </c>
      <c r="J73" s="1" t="s">
        <v>57</v>
      </c>
      <c r="K73" s="4" t="s">
        <v>0</v>
      </c>
      <c r="L73" s="5">
        <v>52</v>
      </c>
      <c r="M73" s="6">
        <v>84.560299999999998</v>
      </c>
      <c r="N73" s="1" t="s">
        <v>0</v>
      </c>
      <c r="O73" s="7" t="s">
        <v>0</v>
      </c>
      <c r="P73" s="1" t="s">
        <v>335</v>
      </c>
      <c r="Q73" s="1" t="s">
        <v>336</v>
      </c>
      <c r="R73" s="1" t="s">
        <v>0</v>
      </c>
      <c r="S73" s="1" t="s">
        <v>0</v>
      </c>
      <c r="T73" s="2">
        <v>43168</v>
      </c>
      <c r="U73" s="1" t="s">
        <v>134</v>
      </c>
      <c r="V73" s="1" t="s">
        <v>329</v>
      </c>
      <c r="W73" s="1" t="s">
        <v>115</v>
      </c>
      <c r="X73" s="1" t="s">
        <v>0</v>
      </c>
      <c r="Y73" s="1" t="s">
        <v>115</v>
      </c>
      <c r="Z73" s="1" t="s">
        <v>114</v>
      </c>
      <c r="AA73" s="1" t="s">
        <v>135</v>
      </c>
      <c r="AB73" s="1" t="s">
        <v>328</v>
      </c>
      <c r="AC73" s="5">
        <v>42</v>
      </c>
      <c r="AD73" s="1" t="b">
        <v>0</v>
      </c>
      <c r="AE73" s="1" t="s">
        <v>136</v>
      </c>
      <c r="AF73" s="2">
        <v>43024</v>
      </c>
      <c r="AG73" s="6" t="s">
        <v>0</v>
      </c>
      <c r="AH73" s="1" t="s">
        <v>66</v>
      </c>
      <c r="AI73" s="7">
        <v>313.18</v>
      </c>
      <c r="AJ73" s="1" t="s">
        <v>337</v>
      </c>
      <c r="AK73" s="1" t="s">
        <v>312</v>
      </c>
      <c r="AL73" s="1" t="s">
        <v>0</v>
      </c>
      <c r="AM73" s="1" t="s">
        <v>0</v>
      </c>
      <c r="AN73" s="1" t="s">
        <v>0</v>
      </c>
      <c r="AO73" s="1" t="s">
        <v>338</v>
      </c>
      <c r="AP73" s="6" t="s">
        <v>0</v>
      </c>
      <c r="AQ73" s="1" t="s">
        <v>139</v>
      </c>
      <c r="AR73" s="1" t="s">
        <v>0</v>
      </c>
      <c r="AS73" s="3">
        <v>32145</v>
      </c>
      <c r="AT73" s="1" t="s">
        <v>309</v>
      </c>
      <c r="AU73" s="2">
        <v>42968.666666666664</v>
      </c>
      <c r="AV73" s="1" t="s">
        <v>140</v>
      </c>
      <c r="AW73" s="1" t="s">
        <v>0</v>
      </c>
      <c r="AX73" s="3">
        <v>66227</v>
      </c>
      <c r="AY73" s="3">
        <v>1137734</v>
      </c>
    </row>
    <row r="74" spans="2:51" outlineLevel="1" x14ac:dyDescent="0.25">
      <c r="B74" s="1" t="s">
        <v>129</v>
      </c>
      <c r="C74" s="1" t="s">
        <v>130</v>
      </c>
      <c r="D74" s="1" t="s">
        <v>131</v>
      </c>
      <c r="E74" s="1" t="s">
        <v>90</v>
      </c>
      <c r="F74" s="2">
        <v>43168</v>
      </c>
      <c r="G74" s="2">
        <v>44812</v>
      </c>
      <c r="H74" s="3">
        <v>48</v>
      </c>
      <c r="I74" s="1" t="s">
        <v>56</v>
      </c>
      <c r="J74" s="1" t="s">
        <v>57</v>
      </c>
      <c r="K74" s="4">
        <v>365</v>
      </c>
      <c r="L74" s="5">
        <v>52</v>
      </c>
      <c r="M74" s="6">
        <v>84.560299999999998</v>
      </c>
      <c r="N74" s="1" t="s">
        <v>0</v>
      </c>
      <c r="O74" s="7" t="s">
        <v>0</v>
      </c>
      <c r="P74" s="1" t="s">
        <v>335</v>
      </c>
      <c r="Q74" s="1" t="s">
        <v>336</v>
      </c>
      <c r="R74" s="1" t="s">
        <v>0</v>
      </c>
      <c r="S74" s="1" t="s">
        <v>0</v>
      </c>
      <c r="T74" s="2">
        <v>43168</v>
      </c>
      <c r="U74" s="1" t="s">
        <v>134</v>
      </c>
      <c r="V74" s="1" t="s">
        <v>329</v>
      </c>
      <c r="W74" s="1" t="s">
        <v>115</v>
      </c>
      <c r="X74" s="1" t="s">
        <v>0</v>
      </c>
      <c r="Y74" s="1" t="s">
        <v>115</v>
      </c>
      <c r="Z74" s="1" t="s">
        <v>63</v>
      </c>
      <c r="AA74" s="1" t="s">
        <v>0</v>
      </c>
      <c r="AB74" s="1" t="s">
        <v>304</v>
      </c>
      <c r="AC74" s="5">
        <v>52.7</v>
      </c>
      <c r="AD74" s="1" t="b">
        <v>0</v>
      </c>
      <c r="AE74" s="1" t="s">
        <v>136</v>
      </c>
      <c r="AF74" s="2">
        <v>43024</v>
      </c>
      <c r="AG74" s="6" t="s">
        <v>0</v>
      </c>
      <c r="AH74" s="1" t="s">
        <v>66</v>
      </c>
      <c r="AI74" s="7">
        <v>313.18</v>
      </c>
      <c r="AJ74" s="1" t="s">
        <v>337</v>
      </c>
      <c r="AK74" s="1" t="s">
        <v>312</v>
      </c>
      <c r="AL74" s="1" t="s">
        <v>0</v>
      </c>
      <c r="AM74" s="1" t="s">
        <v>0</v>
      </c>
      <c r="AN74" s="1" t="s">
        <v>0</v>
      </c>
      <c r="AO74" s="1" t="s">
        <v>338</v>
      </c>
      <c r="AP74" s="6" t="s">
        <v>0</v>
      </c>
      <c r="AQ74" s="1" t="s">
        <v>0</v>
      </c>
      <c r="AR74" s="1" t="s">
        <v>0</v>
      </c>
      <c r="AS74" s="3">
        <v>32145</v>
      </c>
      <c r="AT74" s="1" t="s">
        <v>309</v>
      </c>
      <c r="AU74" s="2">
        <v>42968.666666666664</v>
      </c>
      <c r="AV74" s="1" t="s">
        <v>140</v>
      </c>
      <c r="AW74" s="1" t="s">
        <v>0</v>
      </c>
      <c r="AX74" s="3">
        <v>66227</v>
      </c>
      <c r="AY74" s="3">
        <v>1137734</v>
      </c>
    </row>
    <row r="75" spans="2:51" outlineLevel="1" x14ac:dyDescent="0.25">
      <c r="B75" s="1" t="s">
        <v>129</v>
      </c>
      <c r="C75" s="1" t="s">
        <v>130</v>
      </c>
      <c r="D75" s="1" t="s">
        <v>131</v>
      </c>
      <c r="E75" s="1" t="s">
        <v>90</v>
      </c>
      <c r="F75" s="2">
        <v>43168</v>
      </c>
      <c r="G75" s="2">
        <v>44812</v>
      </c>
      <c r="H75" s="3">
        <v>48</v>
      </c>
      <c r="I75" s="1" t="s">
        <v>56</v>
      </c>
      <c r="J75" s="1" t="s">
        <v>57</v>
      </c>
      <c r="K75" s="4" t="s">
        <v>0</v>
      </c>
      <c r="L75" s="5">
        <v>52</v>
      </c>
      <c r="M75" s="6">
        <v>84.560299999999998</v>
      </c>
      <c r="N75" s="1" t="s">
        <v>0</v>
      </c>
      <c r="O75" s="7" t="s">
        <v>0</v>
      </c>
      <c r="P75" s="1" t="s">
        <v>335</v>
      </c>
      <c r="Q75" s="1" t="s">
        <v>336</v>
      </c>
      <c r="R75" s="1" t="s">
        <v>0</v>
      </c>
      <c r="S75" s="1" t="s">
        <v>0</v>
      </c>
      <c r="T75" s="2">
        <v>43168</v>
      </c>
      <c r="U75" s="1" t="s">
        <v>134</v>
      </c>
      <c r="V75" s="1" t="s">
        <v>329</v>
      </c>
      <c r="W75" s="1" t="s">
        <v>115</v>
      </c>
      <c r="X75" s="1" t="s">
        <v>0</v>
      </c>
      <c r="Y75" s="1" t="s">
        <v>115</v>
      </c>
      <c r="Z75" s="1" t="s">
        <v>141</v>
      </c>
      <c r="AA75" s="1" t="s">
        <v>0</v>
      </c>
      <c r="AB75" s="1" t="s">
        <v>339</v>
      </c>
      <c r="AC75" s="5">
        <v>58</v>
      </c>
      <c r="AD75" s="1" t="b">
        <v>0</v>
      </c>
      <c r="AE75" s="1" t="s">
        <v>136</v>
      </c>
      <c r="AF75" s="2">
        <v>43024</v>
      </c>
      <c r="AG75" s="6" t="s">
        <v>0</v>
      </c>
      <c r="AH75" s="1" t="s">
        <v>66</v>
      </c>
      <c r="AI75" s="7">
        <v>313.18</v>
      </c>
      <c r="AJ75" s="1" t="s">
        <v>337</v>
      </c>
      <c r="AK75" s="1" t="s">
        <v>312</v>
      </c>
      <c r="AL75" s="1" t="s">
        <v>0</v>
      </c>
      <c r="AM75" s="1" t="s">
        <v>0</v>
      </c>
      <c r="AN75" s="1" t="s">
        <v>0</v>
      </c>
      <c r="AO75" s="1" t="s">
        <v>338</v>
      </c>
      <c r="AP75" s="6" t="s">
        <v>0</v>
      </c>
      <c r="AQ75" s="1" t="s">
        <v>0</v>
      </c>
      <c r="AR75" s="1" t="s">
        <v>0</v>
      </c>
      <c r="AS75" s="3">
        <v>32145</v>
      </c>
      <c r="AT75" s="1" t="s">
        <v>309</v>
      </c>
      <c r="AU75" s="2">
        <v>42968.666666666664</v>
      </c>
      <c r="AV75" s="1" t="s">
        <v>140</v>
      </c>
      <c r="AW75" s="1" t="s">
        <v>0</v>
      </c>
      <c r="AX75" s="3">
        <v>66227</v>
      </c>
      <c r="AY75" s="3">
        <v>1137734</v>
      </c>
    </row>
    <row r="76" spans="2:51" outlineLevel="1" x14ac:dyDescent="0.25">
      <c r="B76" s="1" t="s">
        <v>129</v>
      </c>
      <c r="C76" s="1" t="s">
        <v>130</v>
      </c>
      <c r="D76" s="1" t="s">
        <v>131</v>
      </c>
      <c r="E76" s="1" t="s">
        <v>90</v>
      </c>
      <c r="F76" s="2">
        <v>43168</v>
      </c>
      <c r="G76" s="2">
        <v>44812</v>
      </c>
      <c r="H76" s="3">
        <v>48</v>
      </c>
      <c r="I76" s="1" t="s">
        <v>56</v>
      </c>
      <c r="J76" s="1" t="s">
        <v>57</v>
      </c>
      <c r="K76" s="4" t="s">
        <v>0</v>
      </c>
      <c r="L76" s="5">
        <v>52</v>
      </c>
      <c r="M76" s="6">
        <v>84.560299999999998</v>
      </c>
      <c r="N76" s="1" t="s">
        <v>0</v>
      </c>
      <c r="O76" s="7" t="s">
        <v>0</v>
      </c>
      <c r="P76" s="1" t="s">
        <v>335</v>
      </c>
      <c r="Q76" s="1" t="s">
        <v>336</v>
      </c>
      <c r="R76" s="1" t="s">
        <v>0</v>
      </c>
      <c r="S76" s="1" t="s">
        <v>0</v>
      </c>
      <c r="T76" s="2">
        <v>43168</v>
      </c>
      <c r="U76" s="1" t="s">
        <v>134</v>
      </c>
      <c r="V76" s="1" t="s">
        <v>329</v>
      </c>
      <c r="W76" s="1" t="s">
        <v>115</v>
      </c>
      <c r="X76" s="1" t="s">
        <v>0</v>
      </c>
      <c r="Y76" s="1" t="s">
        <v>115</v>
      </c>
      <c r="Z76" s="1" t="s">
        <v>62</v>
      </c>
      <c r="AA76" s="1" t="s">
        <v>0</v>
      </c>
      <c r="AB76" s="1" t="s">
        <v>303</v>
      </c>
      <c r="AC76" s="5">
        <v>255</v>
      </c>
      <c r="AD76" s="1" t="b">
        <v>0</v>
      </c>
      <c r="AE76" s="1" t="s">
        <v>136</v>
      </c>
      <c r="AF76" s="2">
        <v>43024</v>
      </c>
      <c r="AG76" s="6" t="s">
        <v>0</v>
      </c>
      <c r="AH76" s="1" t="s">
        <v>66</v>
      </c>
      <c r="AI76" s="7">
        <v>313.18</v>
      </c>
      <c r="AJ76" s="1" t="s">
        <v>337</v>
      </c>
      <c r="AK76" s="1" t="s">
        <v>312</v>
      </c>
      <c r="AL76" s="1" t="s">
        <v>0</v>
      </c>
      <c r="AM76" s="1" t="s">
        <v>0</v>
      </c>
      <c r="AN76" s="1" t="s">
        <v>0</v>
      </c>
      <c r="AO76" s="1" t="s">
        <v>338</v>
      </c>
      <c r="AP76" s="6" t="s">
        <v>0</v>
      </c>
      <c r="AQ76" s="1" t="s">
        <v>0</v>
      </c>
      <c r="AR76" s="1" t="s">
        <v>0</v>
      </c>
      <c r="AS76" s="3">
        <v>32145</v>
      </c>
      <c r="AT76" s="1" t="s">
        <v>309</v>
      </c>
      <c r="AU76" s="2">
        <v>42968.666666666664</v>
      </c>
      <c r="AV76" s="1" t="s">
        <v>140</v>
      </c>
      <c r="AW76" s="1" t="s">
        <v>0</v>
      </c>
      <c r="AX76" s="3">
        <v>66227</v>
      </c>
      <c r="AY76" s="3">
        <v>1137734</v>
      </c>
    </row>
    <row r="77" spans="2:51" outlineLevel="1" x14ac:dyDescent="0.25">
      <c r="B77" s="1" t="s">
        <v>129</v>
      </c>
      <c r="C77" s="1" t="s">
        <v>130</v>
      </c>
      <c r="D77" s="1" t="s">
        <v>131</v>
      </c>
      <c r="E77" s="1" t="s">
        <v>90</v>
      </c>
      <c r="F77" s="2">
        <v>43168</v>
      </c>
      <c r="G77" s="2">
        <v>44812</v>
      </c>
      <c r="H77" s="3">
        <v>48</v>
      </c>
      <c r="I77" s="1" t="s">
        <v>56</v>
      </c>
      <c r="J77" s="1" t="s">
        <v>57</v>
      </c>
      <c r="K77" s="4" t="s">
        <v>0</v>
      </c>
      <c r="L77" s="5">
        <v>52</v>
      </c>
      <c r="M77" s="6">
        <v>84.560299999999998</v>
      </c>
      <c r="N77" s="1" t="s">
        <v>0</v>
      </c>
      <c r="O77" s="7" t="s">
        <v>0</v>
      </c>
      <c r="P77" s="1" t="s">
        <v>335</v>
      </c>
      <c r="Q77" s="1" t="s">
        <v>336</v>
      </c>
      <c r="R77" s="1" t="s">
        <v>0</v>
      </c>
      <c r="S77" s="1" t="s">
        <v>0</v>
      </c>
      <c r="T77" s="2">
        <v>43168</v>
      </c>
      <c r="U77" s="1" t="s">
        <v>134</v>
      </c>
      <c r="V77" s="1" t="s">
        <v>329</v>
      </c>
      <c r="W77" s="1" t="s">
        <v>115</v>
      </c>
      <c r="X77" s="1" t="s">
        <v>0</v>
      </c>
      <c r="Y77" s="1" t="s">
        <v>115</v>
      </c>
      <c r="Z77" s="1" t="s">
        <v>101</v>
      </c>
      <c r="AA77" s="1" t="s">
        <v>0</v>
      </c>
      <c r="AB77" s="1" t="s">
        <v>320</v>
      </c>
      <c r="AC77" s="5">
        <v>313.17622999999998</v>
      </c>
      <c r="AD77" s="1" t="b">
        <v>0</v>
      </c>
      <c r="AE77" s="1" t="s">
        <v>136</v>
      </c>
      <c r="AF77" s="2">
        <v>43024</v>
      </c>
      <c r="AG77" s="6" t="s">
        <v>0</v>
      </c>
      <c r="AH77" s="1" t="s">
        <v>66</v>
      </c>
      <c r="AI77" s="7">
        <v>313.18</v>
      </c>
      <c r="AJ77" s="1" t="s">
        <v>337</v>
      </c>
      <c r="AK77" s="1" t="s">
        <v>312</v>
      </c>
      <c r="AL77" s="1" t="s">
        <v>0</v>
      </c>
      <c r="AM77" s="1" t="s">
        <v>0</v>
      </c>
      <c r="AN77" s="1" t="s">
        <v>0</v>
      </c>
      <c r="AO77" s="1" t="s">
        <v>338</v>
      </c>
      <c r="AP77" s="6" t="s">
        <v>0</v>
      </c>
      <c r="AQ77" s="1" t="s">
        <v>0</v>
      </c>
      <c r="AR77" s="1" t="s">
        <v>0</v>
      </c>
      <c r="AS77" s="3">
        <v>32145</v>
      </c>
      <c r="AT77" s="1" t="s">
        <v>309</v>
      </c>
      <c r="AU77" s="2">
        <v>42968.666666666664</v>
      </c>
      <c r="AV77" s="1" t="s">
        <v>140</v>
      </c>
      <c r="AW77" s="1" t="s">
        <v>0</v>
      </c>
      <c r="AX77" s="3">
        <v>66227</v>
      </c>
      <c r="AY77" s="3">
        <v>1137734</v>
      </c>
    </row>
    <row r="78" spans="2:51" outlineLevel="1" x14ac:dyDescent="0.25">
      <c r="B78" s="1" t="s">
        <v>143</v>
      </c>
      <c r="C78" s="1" t="s">
        <v>144</v>
      </c>
      <c r="D78" s="1" t="s">
        <v>145</v>
      </c>
      <c r="E78" s="1" t="s">
        <v>55</v>
      </c>
      <c r="F78" s="2">
        <v>43200</v>
      </c>
      <c r="G78" s="2">
        <v>44661</v>
      </c>
      <c r="H78" s="3">
        <v>48</v>
      </c>
      <c r="I78" s="1" t="s">
        <v>56</v>
      </c>
      <c r="J78" s="1" t="s">
        <v>57</v>
      </c>
      <c r="K78" s="4">
        <v>515</v>
      </c>
      <c r="L78" s="5">
        <v>105</v>
      </c>
      <c r="M78" s="6">
        <v>66.472999999999999</v>
      </c>
      <c r="N78" s="1" t="s">
        <v>0</v>
      </c>
      <c r="O78" s="7" t="s">
        <v>0</v>
      </c>
      <c r="P78" s="1" t="s">
        <v>340</v>
      </c>
      <c r="Q78" s="1" t="s">
        <v>147</v>
      </c>
      <c r="R78" s="1" t="s">
        <v>0</v>
      </c>
      <c r="S78" s="1" t="s">
        <v>0</v>
      </c>
      <c r="T78" s="2">
        <v>43200</v>
      </c>
      <c r="U78" s="1" t="s">
        <v>148</v>
      </c>
      <c r="V78" s="1" t="s">
        <v>320</v>
      </c>
      <c r="W78" s="1" t="s">
        <v>101</v>
      </c>
      <c r="X78" s="1" t="s">
        <v>0</v>
      </c>
      <c r="Y78" s="1" t="s">
        <v>101</v>
      </c>
      <c r="Z78" s="1" t="s">
        <v>62</v>
      </c>
      <c r="AA78" s="1" t="s">
        <v>0</v>
      </c>
      <c r="AB78" s="1" t="s">
        <v>303</v>
      </c>
      <c r="AC78" s="5">
        <v>233</v>
      </c>
      <c r="AD78" s="1" t="b">
        <v>0</v>
      </c>
      <c r="AE78" s="1" t="s">
        <v>65</v>
      </c>
      <c r="AF78" s="2">
        <v>43082</v>
      </c>
      <c r="AG78" s="6" t="s">
        <v>0</v>
      </c>
      <c r="AH78" s="1" t="s">
        <v>66</v>
      </c>
      <c r="AI78" s="7">
        <v>336.8</v>
      </c>
      <c r="AJ78" s="1" t="s">
        <v>341</v>
      </c>
      <c r="AK78" s="1" t="s">
        <v>342</v>
      </c>
      <c r="AL78" s="1" t="s">
        <v>0</v>
      </c>
      <c r="AM78" s="1" t="s">
        <v>0</v>
      </c>
      <c r="AN78" s="1" t="s">
        <v>0</v>
      </c>
      <c r="AO78" s="1" t="s">
        <v>324</v>
      </c>
      <c r="AP78" s="6" t="s">
        <v>0</v>
      </c>
      <c r="AQ78" s="1" t="s">
        <v>0</v>
      </c>
      <c r="AR78" s="1" t="s">
        <v>0</v>
      </c>
      <c r="AS78" s="3">
        <v>18378</v>
      </c>
      <c r="AT78" s="1" t="s">
        <v>309</v>
      </c>
      <c r="AU78" s="2">
        <v>43053.458333333336</v>
      </c>
      <c r="AV78" s="1" t="s">
        <v>106</v>
      </c>
      <c r="AW78" s="1" t="s">
        <v>0</v>
      </c>
      <c r="AX78" s="3">
        <v>67404</v>
      </c>
      <c r="AY78" s="3">
        <v>1148635</v>
      </c>
    </row>
    <row r="79" spans="2:51" outlineLevel="1" x14ac:dyDescent="0.25">
      <c r="B79" s="1" t="s">
        <v>143</v>
      </c>
      <c r="C79" s="1" t="s">
        <v>144</v>
      </c>
      <c r="D79" s="1" t="s">
        <v>145</v>
      </c>
      <c r="E79" s="1" t="s">
        <v>55</v>
      </c>
      <c r="F79" s="2">
        <v>43200</v>
      </c>
      <c r="G79" s="2">
        <v>44661</v>
      </c>
      <c r="H79" s="3">
        <v>48</v>
      </c>
      <c r="I79" s="1" t="s">
        <v>56</v>
      </c>
      <c r="J79" s="1" t="s">
        <v>57</v>
      </c>
      <c r="K79" s="4" t="s">
        <v>0</v>
      </c>
      <c r="L79" s="5">
        <v>105</v>
      </c>
      <c r="M79" s="6">
        <v>66.472999999999999</v>
      </c>
      <c r="N79" s="1" t="s">
        <v>0</v>
      </c>
      <c r="O79" s="7" t="s">
        <v>0</v>
      </c>
      <c r="P79" s="1" t="s">
        <v>340</v>
      </c>
      <c r="Q79" s="1" t="s">
        <v>147</v>
      </c>
      <c r="R79" s="1" t="s">
        <v>0</v>
      </c>
      <c r="S79" s="1" t="s">
        <v>0</v>
      </c>
      <c r="T79" s="2">
        <v>43200</v>
      </c>
      <c r="U79" s="1" t="s">
        <v>148</v>
      </c>
      <c r="V79" s="1" t="s">
        <v>320</v>
      </c>
      <c r="W79" s="1" t="s">
        <v>101</v>
      </c>
      <c r="X79" s="1" t="s">
        <v>0</v>
      </c>
      <c r="Y79" s="1" t="s">
        <v>101</v>
      </c>
      <c r="Z79" s="1" t="s">
        <v>141</v>
      </c>
      <c r="AA79" s="1" t="s">
        <v>0</v>
      </c>
      <c r="AB79" s="1" t="s">
        <v>339</v>
      </c>
      <c r="AC79" s="5">
        <v>311.28579000000002</v>
      </c>
      <c r="AD79" s="1" t="b">
        <v>0</v>
      </c>
      <c r="AE79" s="1" t="s">
        <v>65</v>
      </c>
      <c r="AF79" s="2">
        <v>43082</v>
      </c>
      <c r="AG79" s="6" t="s">
        <v>0</v>
      </c>
      <c r="AH79" s="1" t="s">
        <v>66</v>
      </c>
      <c r="AI79" s="7">
        <v>336.8</v>
      </c>
      <c r="AJ79" s="1" t="s">
        <v>341</v>
      </c>
      <c r="AK79" s="1" t="s">
        <v>342</v>
      </c>
      <c r="AL79" s="1" t="s">
        <v>0</v>
      </c>
      <c r="AM79" s="1" t="s">
        <v>0</v>
      </c>
      <c r="AN79" s="1" t="s">
        <v>0</v>
      </c>
      <c r="AO79" s="1" t="s">
        <v>324</v>
      </c>
      <c r="AP79" s="6" t="s">
        <v>0</v>
      </c>
      <c r="AQ79" s="1" t="s">
        <v>0</v>
      </c>
      <c r="AR79" s="1" t="s">
        <v>0</v>
      </c>
      <c r="AS79" s="3">
        <v>18378</v>
      </c>
      <c r="AT79" s="1" t="s">
        <v>309</v>
      </c>
      <c r="AU79" s="2">
        <v>43053.458333333336</v>
      </c>
      <c r="AV79" s="1" t="s">
        <v>106</v>
      </c>
      <c r="AW79" s="1" t="s">
        <v>0</v>
      </c>
      <c r="AX79" s="3">
        <v>67404</v>
      </c>
      <c r="AY79" s="3">
        <v>1148635</v>
      </c>
    </row>
    <row r="80" spans="2:51" outlineLevel="1" x14ac:dyDescent="0.25">
      <c r="B80" s="1" t="s">
        <v>75</v>
      </c>
      <c r="C80" s="1" t="s">
        <v>76</v>
      </c>
      <c r="D80" s="1" t="s">
        <v>77</v>
      </c>
      <c r="E80" s="1" t="s">
        <v>90</v>
      </c>
      <c r="F80" s="2">
        <v>43220</v>
      </c>
      <c r="G80" s="2">
        <v>44681</v>
      </c>
      <c r="H80" s="3">
        <v>42</v>
      </c>
      <c r="I80" s="1" t="s">
        <v>56</v>
      </c>
      <c r="J80" s="1" t="s">
        <v>57</v>
      </c>
      <c r="K80" s="4">
        <v>6179</v>
      </c>
      <c r="L80" s="5">
        <v>33</v>
      </c>
      <c r="M80" s="6">
        <v>89.399000000000001</v>
      </c>
      <c r="N80" s="1" t="s">
        <v>0</v>
      </c>
      <c r="O80" s="7" t="s">
        <v>0</v>
      </c>
      <c r="P80" s="1" t="s">
        <v>343</v>
      </c>
      <c r="Q80" s="1" t="s">
        <v>92</v>
      </c>
      <c r="R80" s="1" t="s">
        <v>0</v>
      </c>
      <c r="S80" s="1" t="s">
        <v>0</v>
      </c>
      <c r="T80" s="2">
        <v>43220</v>
      </c>
      <c r="U80" s="1" t="s">
        <v>152</v>
      </c>
      <c r="V80" s="1" t="s">
        <v>304</v>
      </c>
      <c r="W80" s="1" t="s">
        <v>63</v>
      </c>
      <c r="X80" s="1" t="s">
        <v>0</v>
      </c>
      <c r="Y80" s="1" t="s">
        <v>63</v>
      </c>
      <c r="Z80" s="1" t="s">
        <v>62</v>
      </c>
      <c r="AA80" s="1" t="s">
        <v>0</v>
      </c>
      <c r="AB80" s="1" t="s">
        <v>303</v>
      </c>
      <c r="AC80" s="5">
        <v>233.5</v>
      </c>
      <c r="AD80" s="1" t="b">
        <v>0</v>
      </c>
      <c r="AE80" s="1" t="s">
        <v>65</v>
      </c>
      <c r="AF80" s="2">
        <v>43125</v>
      </c>
      <c r="AG80" s="6" t="s">
        <v>0</v>
      </c>
      <c r="AH80" s="1" t="s">
        <v>66</v>
      </c>
      <c r="AI80" s="7">
        <v>311.29000000000002</v>
      </c>
      <c r="AJ80" s="1" t="s">
        <v>344</v>
      </c>
      <c r="AK80" s="1" t="s">
        <v>312</v>
      </c>
      <c r="AL80" s="1" t="s">
        <v>0</v>
      </c>
      <c r="AM80" s="1" t="s">
        <v>0</v>
      </c>
      <c r="AN80" s="1" t="s">
        <v>154</v>
      </c>
      <c r="AO80" s="1" t="s">
        <v>317</v>
      </c>
      <c r="AP80" s="6" t="s">
        <v>0</v>
      </c>
      <c r="AQ80" s="1" t="s">
        <v>0</v>
      </c>
      <c r="AR80" s="1" t="s">
        <v>0</v>
      </c>
      <c r="AS80" s="3">
        <v>18705</v>
      </c>
      <c r="AT80" s="1" t="s">
        <v>309</v>
      </c>
      <c r="AU80" s="2">
        <v>43088.631249999999</v>
      </c>
      <c r="AV80" s="1" t="s">
        <v>106</v>
      </c>
      <c r="AW80" s="1" t="s">
        <v>0</v>
      </c>
      <c r="AX80" s="3">
        <v>68091</v>
      </c>
      <c r="AY80" s="3">
        <v>1153983</v>
      </c>
    </row>
    <row r="81" spans="2:51" outlineLevel="1" x14ac:dyDescent="0.25">
      <c r="B81" s="1" t="s">
        <v>155</v>
      </c>
      <c r="C81" s="1" t="s">
        <v>156</v>
      </c>
      <c r="D81" s="1" t="s">
        <v>157</v>
      </c>
      <c r="E81" s="1" t="s">
        <v>90</v>
      </c>
      <c r="F81" s="2">
        <v>43221</v>
      </c>
      <c r="G81" s="2">
        <v>44317</v>
      </c>
      <c r="H81" s="3">
        <v>36</v>
      </c>
      <c r="I81" s="1" t="s">
        <v>56</v>
      </c>
      <c r="J81" s="1" t="s">
        <v>57</v>
      </c>
      <c r="K81" s="4" t="s">
        <v>0</v>
      </c>
      <c r="L81" s="5">
        <v>35.51</v>
      </c>
      <c r="M81" s="6">
        <v>88.661500000000004</v>
      </c>
      <c r="N81" s="1" t="s">
        <v>0</v>
      </c>
      <c r="O81" s="7" t="s">
        <v>0</v>
      </c>
      <c r="P81" s="1" t="s">
        <v>345</v>
      </c>
      <c r="Q81" s="1" t="s">
        <v>159</v>
      </c>
      <c r="R81" s="1" t="s">
        <v>0</v>
      </c>
      <c r="S81" s="1" t="s">
        <v>0</v>
      </c>
      <c r="T81" s="2">
        <v>43091</v>
      </c>
      <c r="U81" s="1" t="s">
        <v>160</v>
      </c>
      <c r="V81" s="1" t="s">
        <v>320</v>
      </c>
      <c r="W81" s="1" t="s">
        <v>101</v>
      </c>
      <c r="X81" s="1" t="s">
        <v>0</v>
      </c>
      <c r="Y81" s="1" t="s">
        <v>101</v>
      </c>
      <c r="Z81" s="1" t="s">
        <v>63</v>
      </c>
      <c r="AA81" s="1" t="s">
        <v>0</v>
      </c>
      <c r="AB81" s="1" t="s">
        <v>304</v>
      </c>
      <c r="AC81" s="5">
        <v>38.15</v>
      </c>
      <c r="AD81" s="1" t="b">
        <v>0</v>
      </c>
      <c r="AE81" s="1" t="s">
        <v>65</v>
      </c>
      <c r="AF81" s="2">
        <v>43054</v>
      </c>
      <c r="AG81" s="6" t="s">
        <v>0</v>
      </c>
      <c r="AH81" s="1" t="s">
        <v>66</v>
      </c>
      <c r="AI81" s="7">
        <v>264.79000000000002</v>
      </c>
      <c r="AJ81" s="1" t="s">
        <v>346</v>
      </c>
      <c r="AK81" s="1" t="s">
        <v>347</v>
      </c>
      <c r="AL81" s="1" t="s">
        <v>0</v>
      </c>
      <c r="AM81" s="1" t="s">
        <v>163</v>
      </c>
      <c r="AN81" s="1" t="s">
        <v>128</v>
      </c>
      <c r="AO81" s="1" t="s">
        <v>324</v>
      </c>
      <c r="AP81" s="6" t="s">
        <v>0</v>
      </c>
      <c r="AQ81" s="1" t="s">
        <v>0</v>
      </c>
      <c r="AR81" s="1" t="s">
        <v>0</v>
      </c>
      <c r="AS81" s="3">
        <v>18670</v>
      </c>
      <c r="AT81" s="1" t="s">
        <v>309</v>
      </c>
      <c r="AU81" s="2">
        <v>43028.375</v>
      </c>
      <c r="AV81" s="1" t="s">
        <v>86</v>
      </c>
      <c r="AW81" s="1" t="s">
        <v>0</v>
      </c>
      <c r="AX81" s="3">
        <v>67051</v>
      </c>
      <c r="AY81" s="3">
        <v>1143484</v>
      </c>
    </row>
    <row r="82" spans="2:51" outlineLevel="1" x14ac:dyDescent="0.25">
      <c r="B82" s="1" t="s">
        <v>155</v>
      </c>
      <c r="C82" s="1" t="s">
        <v>156</v>
      </c>
      <c r="D82" s="1" t="s">
        <v>157</v>
      </c>
      <c r="E82" s="1" t="s">
        <v>90</v>
      </c>
      <c r="F82" s="2">
        <v>43221</v>
      </c>
      <c r="G82" s="2">
        <v>44317</v>
      </c>
      <c r="H82" s="3">
        <v>36</v>
      </c>
      <c r="I82" s="1" t="s">
        <v>56</v>
      </c>
      <c r="J82" s="1" t="s">
        <v>57</v>
      </c>
      <c r="K82" s="4" t="s">
        <v>0</v>
      </c>
      <c r="L82" s="5">
        <v>35.51</v>
      </c>
      <c r="M82" s="6">
        <v>88.661500000000004</v>
      </c>
      <c r="N82" s="1" t="s">
        <v>0</v>
      </c>
      <c r="O82" s="7" t="s">
        <v>0</v>
      </c>
      <c r="P82" s="1" t="s">
        <v>345</v>
      </c>
      <c r="Q82" s="1" t="s">
        <v>159</v>
      </c>
      <c r="R82" s="1" t="s">
        <v>0</v>
      </c>
      <c r="S82" s="1" t="s">
        <v>0</v>
      </c>
      <c r="T82" s="2">
        <v>43091</v>
      </c>
      <c r="U82" s="1" t="s">
        <v>160</v>
      </c>
      <c r="V82" s="1" t="s">
        <v>320</v>
      </c>
      <c r="W82" s="1" t="s">
        <v>101</v>
      </c>
      <c r="X82" s="1" t="s">
        <v>0</v>
      </c>
      <c r="Y82" s="1" t="s">
        <v>101</v>
      </c>
      <c r="Z82" s="1" t="s">
        <v>115</v>
      </c>
      <c r="AA82" s="1" t="s">
        <v>0</v>
      </c>
      <c r="AB82" s="1" t="s">
        <v>329</v>
      </c>
      <c r="AC82" s="5">
        <v>42</v>
      </c>
      <c r="AD82" s="1" t="b">
        <v>0</v>
      </c>
      <c r="AE82" s="1" t="s">
        <v>65</v>
      </c>
      <c r="AF82" s="2">
        <v>43054</v>
      </c>
      <c r="AG82" s="6" t="s">
        <v>0</v>
      </c>
      <c r="AH82" s="1" t="s">
        <v>66</v>
      </c>
      <c r="AI82" s="7">
        <v>264.79000000000002</v>
      </c>
      <c r="AJ82" s="1" t="s">
        <v>346</v>
      </c>
      <c r="AK82" s="1" t="s">
        <v>347</v>
      </c>
      <c r="AL82" s="1" t="s">
        <v>0</v>
      </c>
      <c r="AM82" s="1" t="s">
        <v>163</v>
      </c>
      <c r="AN82" s="1" t="s">
        <v>128</v>
      </c>
      <c r="AO82" s="1" t="s">
        <v>324</v>
      </c>
      <c r="AP82" s="6" t="s">
        <v>0</v>
      </c>
      <c r="AQ82" s="1" t="s">
        <v>0</v>
      </c>
      <c r="AR82" s="1" t="s">
        <v>0</v>
      </c>
      <c r="AS82" s="3">
        <v>18670</v>
      </c>
      <c r="AT82" s="1" t="s">
        <v>309</v>
      </c>
      <c r="AU82" s="2">
        <v>43028.375</v>
      </c>
      <c r="AV82" s="1" t="s">
        <v>86</v>
      </c>
      <c r="AW82" s="1" t="s">
        <v>0</v>
      </c>
      <c r="AX82" s="3">
        <v>67051</v>
      </c>
      <c r="AY82" s="3">
        <v>1143484</v>
      </c>
    </row>
    <row r="83" spans="2:51" outlineLevel="1" x14ac:dyDescent="0.25">
      <c r="B83" s="1" t="s">
        <v>155</v>
      </c>
      <c r="C83" s="1" t="s">
        <v>156</v>
      </c>
      <c r="D83" s="1" t="s">
        <v>157</v>
      </c>
      <c r="E83" s="1" t="s">
        <v>90</v>
      </c>
      <c r="F83" s="2">
        <v>43221</v>
      </c>
      <c r="G83" s="2">
        <v>44317</v>
      </c>
      <c r="H83" s="3">
        <v>36</v>
      </c>
      <c r="I83" s="1" t="s">
        <v>56</v>
      </c>
      <c r="J83" s="1" t="s">
        <v>57</v>
      </c>
      <c r="K83" s="4">
        <v>437</v>
      </c>
      <c r="L83" s="5">
        <v>35.51</v>
      </c>
      <c r="M83" s="6">
        <v>88.661500000000004</v>
      </c>
      <c r="N83" s="1" t="s">
        <v>0</v>
      </c>
      <c r="O83" s="7" t="s">
        <v>0</v>
      </c>
      <c r="P83" s="1" t="s">
        <v>345</v>
      </c>
      <c r="Q83" s="1" t="s">
        <v>159</v>
      </c>
      <c r="R83" s="1" t="s">
        <v>0</v>
      </c>
      <c r="S83" s="1" t="s">
        <v>0</v>
      </c>
      <c r="T83" s="2">
        <v>43091</v>
      </c>
      <c r="U83" s="1" t="s">
        <v>160</v>
      </c>
      <c r="V83" s="1" t="s">
        <v>320</v>
      </c>
      <c r="W83" s="1" t="s">
        <v>101</v>
      </c>
      <c r="X83" s="1" t="s">
        <v>0</v>
      </c>
      <c r="Y83" s="1" t="s">
        <v>101</v>
      </c>
      <c r="Z83" s="1" t="s">
        <v>114</v>
      </c>
      <c r="AA83" s="1" t="s">
        <v>0</v>
      </c>
      <c r="AB83" s="1" t="s">
        <v>328</v>
      </c>
      <c r="AC83" s="5">
        <v>45.2</v>
      </c>
      <c r="AD83" s="1" t="b">
        <v>0</v>
      </c>
      <c r="AE83" s="1" t="s">
        <v>65</v>
      </c>
      <c r="AF83" s="2">
        <v>43054</v>
      </c>
      <c r="AG83" s="6" t="s">
        <v>0</v>
      </c>
      <c r="AH83" s="1" t="s">
        <v>66</v>
      </c>
      <c r="AI83" s="7">
        <v>264.79000000000002</v>
      </c>
      <c r="AJ83" s="1" t="s">
        <v>346</v>
      </c>
      <c r="AK83" s="1" t="s">
        <v>347</v>
      </c>
      <c r="AL83" s="1" t="s">
        <v>0</v>
      </c>
      <c r="AM83" s="1" t="s">
        <v>163</v>
      </c>
      <c r="AN83" s="1" t="s">
        <v>128</v>
      </c>
      <c r="AO83" s="1" t="s">
        <v>324</v>
      </c>
      <c r="AP83" s="6" t="s">
        <v>0</v>
      </c>
      <c r="AQ83" s="1" t="s">
        <v>0</v>
      </c>
      <c r="AR83" s="1" t="s">
        <v>0</v>
      </c>
      <c r="AS83" s="3">
        <v>18670</v>
      </c>
      <c r="AT83" s="1" t="s">
        <v>309</v>
      </c>
      <c r="AU83" s="2">
        <v>43028.375</v>
      </c>
      <c r="AV83" s="1" t="s">
        <v>86</v>
      </c>
      <c r="AW83" s="1" t="s">
        <v>0</v>
      </c>
      <c r="AX83" s="3">
        <v>67051</v>
      </c>
      <c r="AY83" s="3">
        <v>1143484</v>
      </c>
    </row>
    <row r="84" spans="2:51" outlineLevel="1" x14ac:dyDescent="0.25">
      <c r="B84" s="1" t="s">
        <v>155</v>
      </c>
      <c r="C84" s="1" t="s">
        <v>156</v>
      </c>
      <c r="D84" s="1" t="s">
        <v>157</v>
      </c>
      <c r="E84" s="1" t="s">
        <v>90</v>
      </c>
      <c r="F84" s="2">
        <v>43221</v>
      </c>
      <c r="G84" s="2">
        <v>44317</v>
      </c>
      <c r="H84" s="3">
        <v>36</v>
      </c>
      <c r="I84" s="1" t="s">
        <v>56</v>
      </c>
      <c r="J84" s="1" t="s">
        <v>57</v>
      </c>
      <c r="K84" s="4" t="s">
        <v>0</v>
      </c>
      <c r="L84" s="5">
        <v>35.51</v>
      </c>
      <c r="M84" s="6">
        <v>88.661500000000004</v>
      </c>
      <c r="N84" s="1" t="s">
        <v>0</v>
      </c>
      <c r="O84" s="7" t="s">
        <v>0</v>
      </c>
      <c r="P84" s="1" t="s">
        <v>345</v>
      </c>
      <c r="Q84" s="1" t="s">
        <v>159</v>
      </c>
      <c r="R84" s="1" t="s">
        <v>0</v>
      </c>
      <c r="S84" s="1" t="s">
        <v>0</v>
      </c>
      <c r="T84" s="2">
        <v>43091</v>
      </c>
      <c r="U84" s="1" t="s">
        <v>160</v>
      </c>
      <c r="V84" s="1" t="s">
        <v>320</v>
      </c>
      <c r="W84" s="1" t="s">
        <v>101</v>
      </c>
      <c r="X84" s="1" t="s">
        <v>0</v>
      </c>
      <c r="Y84" s="1" t="s">
        <v>101</v>
      </c>
      <c r="Z84" s="1" t="s">
        <v>62</v>
      </c>
      <c r="AA84" s="1" t="s">
        <v>0</v>
      </c>
      <c r="AB84" s="1" t="s">
        <v>303</v>
      </c>
      <c r="AC84" s="5">
        <v>255</v>
      </c>
      <c r="AD84" s="1" t="b">
        <v>0</v>
      </c>
      <c r="AE84" s="1" t="s">
        <v>65</v>
      </c>
      <c r="AF84" s="2">
        <v>43054</v>
      </c>
      <c r="AG84" s="6" t="s">
        <v>0</v>
      </c>
      <c r="AH84" s="1" t="s">
        <v>66</v>
      </c>
      <c r="AI84" s="7">
        <v>264.79000000000002</v>
      </c>
      <c r="AJ84" s="1" t="s">
        <v>346</v>
      </c>
      <c r="AK84" s="1" t="s">
        <v>347</v>
      </c>
      <c r="AL84" s="1" t="s">
        <v>0</v>
      </c>
      <c r="AM84" s="1" t="s">
        <v>163</v>
      </c>
      <c r="AN84" s="1" t="s">
        <v>128</v>
      </c>
      <c r="AO84" s="1" t="s">
        <v>324</v>
      </c>
      <c r="AP84" s="6" t="s">
        <v>0</v>
      </c>
      <c r="AQ84" s="1" t="s">
        <v>0</v>
      </c>
      <c r="AR84" s="1" t="s">
        <v>0</v>
      </c>
      <c r="AS84" s="3">
        <v>18670</v>
      </c>
      <c r="AT84" s="1" t="s">
        <v>309</v>
      </c>
      <c r="AU84" s="2">
        <v>43028.375</v>
      </c>
      <c r="AV84" s="1" t="s">
        <v>86</v>
      </c>
      <c r="AW84" s="1" t="s">
        <v>0</v>
      </c>
      <c r="AX84" s="3">
        <v>67051</v>
      </c>
      <c r="AY84" s="3">
        <v>1143484</v>
      </c>
    </row>
    <row r="85" spans="2:51" outlineLevel="1" x14ac:dyDescent="0.25">
      <c r="B85" s="1" t="s">
        <v>164</v>
      </c>
      <c r="C85" s="1" t="s">
        <v>165</v>
      </c>
      <c r="D85" s="1" t="s">
        <v>166</v>
      </c>
      <c r="E85" s="1" t="s">
        <v>167</v>
      </c>
      <c r="F85" s="2">
        <v>43321</v>
      </c>
      <c r="G85" s="2">
        <v>44417</v>
      </c>
      <c r="H85" s="3">
        <v>36</v>
      </c>
      <c r="I85" s="1" t="s">
        <v>56</v>
      </c>
      <c r="J85" s="1" t="s">
        <v>57</v>
      </c>
      <c r="K85" s="4" t="s">
        <v>0</v>
      </c>
      <c r="L85" s="5">
        <v>45</v>
      </c>
      <c r="M85" s="6">
        <v>85.543999999999997</v>
      </c>
      <c r="N85" s="1" t="s">
        <v>0</v>
      </c>
      <c r="O85" s="7" t="s">
        <v>0</v>
      </c>
      <c r="P85" s="1" t="s">
        <v>348</v>
      </c>
      <c r="Q85" s="1" t="s">
        <v>169</v>
      </c>
      <c r="R85" s="1" t="s">
        <v>0</v>
      </c>
      <c r="S85" s="1" t="s">
        <v>0</v>
      </c>
      <c r="T85" s="2">
        <v>43321</v>
      </c>
      <c r="U85" s="1" t="s">
        <v>170</v>
      </c>
      <c r="V85" s="1" t="s">
        <v>339</v>
      </c>
      <c r="W85" s="1" t="s">
        <v>141</v>
      </c>
      <c r="X85" s="1" t="s">
        <v>0</v>
      </c>
      <c r="Y85" s="1" t="s">
        <v>141</v>
      </c>
      <c r="Z85" s="1" t="s">
        <v>101</v>
      </c>
      <c r="AA85" s="1" t="s">
        <v>0</v>
      </c>
      <c r="AB85" s="1" t="s">
        <v>320</v>
      </c>
      <c r="AC85" s="5">
        <v>185</v>
      </c>
      <c r="AD85" s="1" t="b">
        <v>0</v>
      </c>
      <c r="AE85" s="1" t="s">
        <v>65</v>
      </c>
      <c r="AF85" s="2">
        <v>43276</v>
      </c>
      <c r="AG85" s="6" t="s">
        <v>0</v>
      </c>
      <c r="AH85" s="1" t="s">
        <v>66</v>
      </c>
      <c r="AI85" s="7">
        <v>280</v>
      </c>
      <c r="AJ85" s="1" t="s">
        <v>349</v>
      </c>
      <c r="AK85" s="1" t="s">
        <v>0</v>
      </c>
      <c r="AL85" s="1" t="s">
        <v>0</v>
      </c>
      <c r="AM85" s="1" t="s">
        <v>0</v>
      </c>
      <c r="AN85" s="1" t="s">
        <v>0</v>
      </c>
      <c r="AO85" s="1" t="s">
        <v>350</v>
      </c>
      <c r="AP85" s="6" t="s">
        <v>0</v>
      </c>
      <c r="AQ85" s="1" t="s">
        <v>0</v>
      </c>
      <c r="AR85" s="1" t="s">
        <v>0</v>
      </c>
      <c r="AS85" s="3">
        <v>24018</v>
      </c>
      <c r="AT85" s="1" t="s">
        <v>309</v>
      </c>
      <c r="AU85" s="2">
        <v>43238.593055555553</v>
      </c>
      <c r="AV85" s="1" t="s">
        <v>86</v>
      </c>
      <c r="AW85" s="1" t="s">
        <v>0</v>
      </c>
      <c r="AX85" s="3">
        <v>70926</v>
      </c>
      <c r="AY85" s="3">
        <v>1174279</v>
      </c>
    </row>
    <row r="86" spans="2:51" outlineLevel="1" x14ac:dyDescent="0.25">
      <c r="B86" s="1" t="s">
        <v>164</v>
      </c>
      <c r="C86" s="1" t="s">
        <v>165</v>
      </c>
      <c r="D86" s="1" t="s">
        <v>166</v>
      </c>
      <c r="E86" s="1" t="s">
        <v>167</v>
      </c>
      <c r="F86" s="2">
        <v>43321</v>
      </c>
      <c r="G86" s="2">
        <v>44417</v>
      </c>
      <c r="H86" s="3">
        <v>36</v>
      </c>
      <c r="I86" s="1" t="s">
        <v>56</v>
      </c>
      <c r="J86" s="1" t="s">
        <v>57</v>
      </c>
      <c r="K86" s="4">
        <v>237</v>
      </c>
      <c r="L86" s="5">
        <v>45</v>
      </c>
      <c r="M86" s="6">
        <v>85.543999999999997</v>
      </c>
      <c r="N86" s="1" t="s">
        <v>0</v>
      </c>
      <c r="O86" s="7" t="s">
        <v>0</v>
      </c>
      <c r="P86" s="1" t="s">
        <v>348</v>
      </c>
      <c r="Q86" s="1" t="s">
        <v>169</v>
      </c>
      <c r="R86" s="1" t="s">
        <v>0</v>
      </c>
      <c r="S86" s="1" t="s">
        <v>0</v>
      </c>
      <c r="T86" s="2">
        <v>43321</v>
      </c>
      <c r="U86" s="1" t="s">
        <v>170</v>
      </c>
      <c r="V86" s="1" t="s">
        <v>339</v>
      </c>
      <c r="W86" s="1" t="s">
        <v>141</v>
      </c>
      <c r="X86" s="1" t="s">
        <v>0</v>
      </c>
      <c r="Y86" s="1" t="s">
        <v>141</v>
      </c>
      <c r="Z86" s="1" t="s">
        <v>62</v>
      </c>
      <c r="AA86" s="1" t="s">
        <v>0</v>
      </c>
      <c r="AB86" s="1" t="s">
        <v>303</v>
      </c>
      <c r="AC86" s="5">
        <v>279</v>
      </c>
      <c r="AD86" s="1" t="b">
        <v>0</v>
      </c>
      <c r="AE86" s="1" t="s">
        <v>65</v>
      </c>
      <c r="AF86" s="2">
        <v>43276</v>
      </c>
      <c r="AG86" s="6" t="s">
        <v>0</v>
      </c>
      <c r="AH86" s="1" t="s">
        <v>66</v>
      </c>
      <c r="AI86" s="7">
        <v>280</v>
      </c>
      <c r="AJ86" s="1" t="s">
        <v>349</v>
      </c>
      <c r="AK86" s="1" t="s">
        <v>0</v>
      </c>
      <c r="AL86" s="1" t="s">
        <v>0</v>
      </c>
      <c r="AM86" s="1" t="s">
        <v>0</v>
      </c>
      <c r="AN86" s="1" t="s">
        <v>0</v>
      </c>
      <c r="AO86" s="1" t="s">
        <v>350</v>
      </c>
      <c r="AP86" s="6" t="s">
        <v>0</v>
      </c>
      <c r="AQ86" s="1" t="s">
        <v>0</v>
      </c>
      <c r="AR86" s="1" t="s">
        <v>0</v>
      </c>
      <c r="AS86" s="3">
        <v>24018</v>
      </c>
      <c r="AT86" s="1" t="s">
        <v>309</v>
      </c>
      <c r="AU86" s="2">
        <v>43238.593055555553</v>
      </c>
      <c r="AV86" s="1" t="s">
        <v>86</v>
      </c>
      <c r="AW86" s="1" t="s">
        <v>0</v>
      </c>
      <c r="AX86" s="3">
        <v>70926</v>
      </c>
      <c r="AY86" s="3">
        <v>1174279</v>
      </c>
    </row>
    <row r="87" spans="2:51" outlineLevel="1" x14ac:dyDescent="0.25">
      <c r="B87" s="1" t="s">
        <v>173</v>
      </c>
      <c r="C87" s="1" t="s">
        <v>34</v>
      </c>
      <c r="D87" s="1" t="s">
        <v>174</v>
      </c>
      <c r="E87" s="1" t="s">
        <v>90</v>
      </c>
      <c r="F87" s="2">
        <v>43643</v>
      </c>
      <c r="G87" s="2">
        <v>44374</v>
      </c>
      <c r="H87" s="3">
        <v>24</v>
      </c>
      <c r="I87" s="1" t="s">
        <v>56</v>
      </c>
      <c r="J87" s="1" t="s">
        <v>57</v>
      </c>
      <c r="K87" s="4">
        <v>2290</v>
      </c>
      <c r="L87" s="5">
        <v>42</v>
      </c>
      <c r="M87" s="6">
        <v>86.507800000000003</v>
      </c>
      <c r="N87" s="1" t="s">
        <v>0</v>
      </c>
      <c r="O87" s="7" t="s">
        <v>0</v>
      </c>
      <c r="P87" s="1" t="s">
        <v>351</v>
      </c>
      <c r="Q87" s="1" t="s">
        <v>176</v>
      </c>
      <c r="R87" s="1" t="s">
        <v>0</v>
      </c>
      <c r="S87" s="1" t="s">
        <v>0</v>
      </c>
      <c r="T87" s="2">
        <v>43643</v>
      </c>
      <c r="U87" s="1" t="s">
        <v>177</v>
      </c>
      <c r="V87" s="1" t="s">
        <v>339</v>
      </c>
      <c r="W87" s="1" t="s">
        <v>141</v>
      </c>
      <c r="X87" s="1" t="s">
        <v>0</v>
      </c>
      <c r="Y87" s="1" t="s">
        <v>141</v>
      </c>
      <c r="Z87" s="1" t="s">
        <v>0</v>
      </c>
      <c r="AA87" s="1" t="s">
        <v>0</v>
      </c>
      <c r="AB87" s="1" t="s">
        <v>0</v>
      </c>
      <c r="AC87" s="5" t="s">
        <v>0</v>
      </c>
      <c r="AD87" s="1" t="b">
        <v>0</v>
      </c>
      <c r="AE87" s="1" t="s">
        <v>65</v>
      </c>
      <c r="AF87" s="2">
        <v>43595</v>
      </c>
      <c r="AG87" s="6" t="s">
        <v>0</v>
      </c>
      <c r="AH87" s="1" t="s">
        <v>66</v>
      </c>
      <c r="AI87" s="7">
        <v>42</v>
      </c>
      <c r="AJ87" s="1" t="s">
        <v>352</v>
      </c>
      <c r="AK87" s="1" t="s">
        <v>353</v>
      </c>
      <c r="AL87" s="1" t="s">
        <v>180</v>
      </c>
      <c r="AM87" s="1" t="s">
        <v>0</v>
      </c>
      <c r="AN87" s="1" t="s">
        <v>181</v>
      </c>
      <c r="AO87" s="1" t="s">
        <v>350</v>
      </c>
      <c r="AP87" s="6" t="s">
        <v>0</v>
      </c>
      <c r="AQ87" s="1" t="s">
        <v>0</v>
      </c>
      <c r="AR87" s="1" t="s">
        <v>0</v>
      </c>
      <c r="AS87" s="3">
        <v>27954</v>
      </c>
      <c r="AT87" s="1" t="s">
        <v>309</v>
      </c>
      <c r="AU87" s="2">
        <v>43571.716666666667</v>
      </c>
      <c r="AV87" s="1" t="s">
        <v>86</v>
      </c>
      <c r="AW87" s="1" t="s">
        <v>0</v>
      </c>
      <c r="AX87" s="3">
        <v>76465</v>
      </c>
      <c r="AY87" s="3">
        <v>1196785</v>
      </c>
    </row>
    <row r="88" spans="2:51" outlineLevel="1" x14ac:dyDescent="0.25">
      <c r="B88" s="1" t="s">
        <v>182</v>
      </c>
      <c r="C88" s="1" t="s">
        <v>183</v>
      </c>
      <c r="D88" s="1" t="s">
        <v>184</v>
      </c>
      <c r="E88" s="1" t="s">
        <v>167</v>
      </c>
      <c r="F88" s="2">
        <v>43648</v>
      </c>
      <c r="G88" s="2">
        <v>44927</v>
      </c>
      <c r="H88" s="3">
        <v>36</v>
      </c>
      <c r="I88" s="1" t="s">
        <v>56</v>
      </c>
      <c r="J88" s="1" t="s">
        <v>57</v>
      </c>
      <c r="K88" s="4">
        <v>2343</v>
      </c>
      <c r="L88" s="5">
        <v>32</v>
      </c>
      <c r="M88" s="6">
        <v>90.722200000000001</v>
      </c>
      <c r="N88" s="1" t="s">
        <v>0</v>
      </c>
      <c r="O88" s="7" t="s">
        <v>0</v>
      </c>
      <c r="P88" s="1" t="s">
        <v>354</v>
      </c>
      <c r="Q88" s="1" t="s">
        <v>186</v>
      </c>
      <c r="R88" s="1" t="s">
        <v>0</v>
      </c>
      <c r="S88" s="1" t="s">
        <v>0</v>
      </c>
      <c r="T88" s="2">
        <v>43620</v>
      </c>
      <c r="U88" s="1" t="s">
        <v>187</v>
      </c>
      <c r="V88" s="1" t="s">
        <v>355</v>
      </c>
      <c r="W88" s="1" t="s">
        <v>189</v>
      </c>
      <c r="X88" s="1" t="s">
        <v>0</v>
      </c>
      <c r="Y88" s="1" t="s">
        <v>189</v>
      </c>
      <c r="Z88" s="1" t="s">
        <v>141</v>
      </c>
      <c r="AA88" s="1" t="s">
        <v>0</v>
      </c>
      <c r="AB88" s="1" t="s">
        <v>339</v>
      </c>
      <c r="AC88" s="5">
        <v>44.98</v>
      </c>
      <c r="AD88" s="1" t="b">
        <v>0</v>
      </c>
      <c r="AE88" s="1" t="s">
        <v>65</v>
      </c>
      <c r="AF88" s="2">
        <v>43537</v>
      </c>
      <c r="AG88" s="6" t="s">
        <v>0</v>
      </c>
      <c r="AH88" s="1" t="s">
        <v>66</v>
      </c>
      <c r="AI88" s="7">
        <v>45</v>
      </c>
      <c r="AJ88" s="1" t="s">
        <v>356</v>
      </c>
      <c r="AK88" s="1" t="s">
        <v>357</v>
      </c>
      <c r="AL88" s="1" t="s">
        <v>192</v>
      </c>
      <c r="AM88" s="1" t="s">
        <v>0</v>
      </c>
      <c r="AN88" s="1" t="s">
        <v>0</v>
      </c>
      <c r="AO88" s="1" t="s">
        <v>358</v>
      </c>
      <c r="AP88" s="6" t="s">
        <v>0</v>
      </c>
      <c r="AQ88" s="1" t="s">
        <v>0</v>
      </c>
      <c r="AR88" s="1" t="s">
        <v>0</v>
      </c>
      <c r="AS88" s="3">
        <v>23994</v>
      </c>
      <c r="AT88" s="1" t="s">
        <v>309</v>
      </c>
      <c r="AU88" s="2">
        <v>43455.458333333336</v>
      </c>
      <c r="AV88" s="1" t="s">
        <v>86</v>
      </c>
      <c r="AW88" s="1" t="s">
        <v>0</v>
      </c>
      <c r="AX88" s="3">
        <v>74397</v>
      </c>
      <c r="AY88" s="3">
        <v>1189050</v>
      </c>
    </row>
    <row r="89" spans="2:51" outlineLevel="1" x14ac:dyDescent="0.25">
      <c r="B89" s="1" t="s">
        <v>194</v>
      </c>
      <c r="C89" s="1" t="s">
        <v>76</v>
      </c>
      <c r="D89" s="1" t="s">
        <v>77</v>
      </c>
      <c r="E89" s="1" t="s">
        <v>90</v>
      </c>
      <c r="F89" s="2">
        <v>43649</v>
      </c>
      <c r="G89" s="2">
        <v>44366</v>
      </c>
      <c r="H89" s="3">
        <v>25</v>
      </c>
      <c r="I89" s="1" t="s">
        <v>56</v>
      </c>
      <c r="J89" s="1" t="s">
        <v>57</v>
      </c>
      <c r="K89" s="4">
        <v>38</v>
      </c>
      <c r="L89" s="5">
        <v>57.8</v>
      </c>
      <c r="M89" s="6">
        <v>81.432100000000005</v>
      </c>
      <c r="N89" s="1" t="s">
        <v>0</v>
      </c>
      <c r="O89" s="7" t="s">
        <v>0</v>
      </c>
      <c r="P89" s="1" t="s">
        <v>359</v>
      </c>
      <c r="Q89" s="1" t="s">
        <v>196</v>
      </c>
      <c r="R89" s="1" t="s">
        <v>0</v>
      </c>
      <c r="S89" s="1" t="s">
        <v>0</v>
      </c>
      <c r="T89" s="2">
        <v>43649</v>
      </c>
      <c r="U89" s="1" t="s">
        <v>197</v>
      </c>
      <c r="V89" s="1" t="s">
        <v>339</v>
      </c>
      <c r="W89" s="1" t="s">
        <v>141</v>
      </c>
      <c r="X89" s="1" t="s">
        <v>0</v>
      </c>
      <c r="Y89" s="1" t="s">
        <v>141</v>
      </c>
      <c r="Z89" s="1" t="s">
        <v>63</v>
      </c>
      <c r="AA89" s="1" t="s">
        <v>0</v>
      </c>
      <c r="AB89" s="1" t="s">
        <v>304</v>
      </c>
      <c r="AC89" s="5">
        <v>59.5</v>
      </c>
      <c r="AD89" s="1" t="b">
        <v>0</v>
      </c>
      <c r="AE89" s="1" t="s">
        <v>198</v>
      </c>
      <c r="AF89" s="2">
        <v>43614</v>
      </c>
      <c r="AG89" s="6" t="s">
        <v>0</v>
      </c>
      <c r="AH89" s="1" t="s">
        <v>66</v>
      </c>
      <c r="AI89" s="7">
        <v>60.02</v>
      </c>
      <c r="AJ89" s="1" t="s">
        <v>360</v>
      </c>
      <c r="AK89" s="1" t="s">
        <v>312</v>
      </c>
      <c r="AL89" s="1" t="s">
        <v>0</v>
      </c>
      <c r="AM89" s="1" t="s">
        <v>0</v>
      </c>
      <c r="AN89" s="1" t="s">
        <v>0</v>
      </c>
      <c r="AO89" s="1" t="s">
        <v>350</v>
      </c>
      <c r="AP89" s="6" t="s">
        <v>0</v>
      </c>
      <c r="AQ89" s="1" t="s">
        <v>0</v>
      </c>
      <c r="AR89" s="1" t="s">
        <v>0</v>
      </c>
      <c r="AS89" s="3">
        <v>9464</v>
      </c>
      <c r="AT89" s="1" t="s">
        <v>309</v>
      </c>
      <c r="AU89" s="2">
        <v>43600.359722222223</v>
      </c>
      <c r="AV89" s="1" t="s">
        <v>200</v>
      </c>
      <c r="AW89" s="1" t="s">
        <v>0</v>
      </c>
      <c r="AX89" s="3">
        <v>76971</v>
      </c>
      <c r="AY89" s="3">
        <v>1197535</v>
      </c>
    </row>
    <row r="90" spans="2:51" outlineLevel="1" x14ac:dyDescent="0.25">
      <c r="B90" s="1" t="s">
        <v>201</v>
      </c>
      <c r="C90" s="1" t="s">
        <v>202</v>
      </c>
      <c r="D90" s="1" t="s">
        <v>174</v>
      </c>
      <c r="E90" s="1" t="s">
        <v>167</v>
      </c>
      <c r="F90" s="2">
        <v>43654</v>
      </c>
      <c r="G90" s="2">
        <v>45688</v>
      </c>
      <c r="H90" s="3">
        <v>60</v>
      </c>
      <c r="I90" s="1" t="s">
        <v>56</v>
      </c>
      <c r="J90" s="1" t="s">
        <v>57</v>
      </c>
      <c r="K90" s="4">
        <v>100</v>
      </c>
      <c r="L90" s="5">
        <v>67.650000000000006</v>
      </c>
      <c r="M90" s="6">
        <v>78.267899999999997</v>
      </c>
      <c r="N90" s="1" t="s">
        <v>0</v>
      </c>
      <c r="O90" s="7" t="s">
        <v>0</v>
      </c>
      <c r="P90" s="1" t="s">
        <v>175</v>
      </c>
      <c r="Q90" s="1" t="s">
        <v>204</v>
      </c>
      <c r="R90" s="1" t="s">
        <v>0</v>
      </c>
      <c r="S90" s="1" t="s">
        <v>0</v>
      </c>
      <c r="T90" s="2">
        <v>43677</v>
      </c>
      <c r="U90" s="1" t="s">
        <v>205</v>
      </c>
      <c r="V90" s="1" t="s">
        <v>339</v>
      </c>
      <c r="W90" s="1" t="s">
        <v>141</v>
      </c>
      <c r="X90" s="1" t="s">
        <v>0</v>
      </c>
      <c r="Y90" s="1" t="s">
        <v>141</v>
      </c>
      <c r="Z90" s="1" t="s">
        <v>62</v>
      </c>
      <c r="AA90" s="1" t="s">
        <v>0</v>
      </c>
      <c r="AB90" s="1" t="s">
        <v>303</v>
      </c>
      <c r="AC90" s="5">
        <v>255</v>
      </c>
      <c r="AD90" s="1" t="b">
        <v>0</v>
      </c>
      <c r="AE90" s="1" t="s">
        <v>198</v>
      </c>
      <c r="AF90" s="2">
        <v>43654</v>
      </c>
      <c r="AG90" s="6" t="s">
        <v>0</v>
      </c>
      <c r="AH90" s="1" t="s">
        <v>66</v>
      </c>
      <c r="AI90" s="7">
        <v>318</v>
      </c>
      <c r="AJ90" s="1" t="s">
        <v>361</v>
      </c>
      <c r="AK90" s="1" t="s">
        <v>0</v>
      </c>
      <c r="AL90" s="1" t="s">
        <v>0</v>
      </c>
      <c r="AM90" s="1" t="s">
        <v>0</v>
      </c>
      <c r="AN90" s="1" t="s">
        <v>0</v>
      </c>
      <c r="AO90" s="1" t="s">
        <v>350</v>
      </c>
      <c r="AP90" s="6" t="s">
        <v>0</v>
      </c>
      <c r="AQ90" s="1" t="s">
        <v>0</v>
      </c>
      <c r="AR90" s="1" t="s">
        <v>0</v>
      </c>
      <c r="AS90" s="3">
        <v>952</v>
      </c>
      <c r="AT90" s="1" t="s">
        <v>309</v>
      </c>
      <c r="AU90" s="2">
        <v>43620.73541666667</v>
      </c>
      <c r="AV90" s="1" t="s">
        <v>140</v>
      </c>
      <c r="AW90" s="1" t="s">
        <v>0</v>
      </c>
      <c r="AX90" s="3">
        <v>77465</v>
      </c>
      <c r="AY90" s="3">
        <v>1198531</v>
      </c>
    </row>
    <row r="91" spans="2:51" outlineLevel="1" x14ac:dyDescent="0.25">
      <c r="B91" s="1" t="s">
        <v>52</v>
      </c>
      <c r="C91" s="1" t="s">
        <v>53</v>
      </c>
      <c r="D91" s="1" t="s">
        <v>54</v>
      </c>
      <c r="E91" s="1" t="s">
        <v>90</v>
      </c>
      <c r="F91" s="2">
        <v>43677</v>
      </c>
      <c r="G91" s="2">
        <v>44377</v>
      </c>
      <c r="H91" s="3">
        <v>20</v>
      </c>
      <c r="I91" s="1" t="s">
        <v>56</v>
      </c>
      <c r="J91" s="1" t="s">
        <v>57</v>
      </c>
      <c r="K91" s="4">
        <v>1767</v>
      </c>
      <c r="L91" s="5">
        <v>44.898000000000003</v>
      </c>
      <c r="M91" s="6">
        <v>85.576800000000006</v>
      </c>
      <c r="N91" s="1" t="s">
        <v>0</v>
      </c>
      <c r="O91" s="7" t="s">
        <v>0</v>
      </c>
      <c r="P91" s="1" t="s">
        <v>362</v>
      </c>
      <c r="Q91" s="1" t="s">
        <v>196</v>
      </c>
      <c r="R91" s="1" t="s">
        <v>0</v>
      </c>
      <c r="S91" s="1" t="s">
        <v>0</v>
      </c>
      <c r="T91" s="2">
        <v>43665</v>
      </c>
      <c r="U91" s="1" t="s">
        <v>208</v>
      </c>
      <c r="V91" s="1" t="s">
        <v>339</v>
      </c>
      <c r="W91" s="1" t="s">
        <v>141</v>
      </c>
      <c r="X91" s="1" t="s">
        <v>0</v>
      </c>
      <c r="Y91" s="1" t="s">
        <v>141</v>
      </c>
      <c r="Z91" s="1" t="s">
        <v>63</v>
      </c>
      <c r="AA91" s="1" t="s">
        <v>209</v>
      </c>
      <c r="AB91" s="1" t="s">
        <v>304</v>
      </c>
      <c r="AC91" s="5">
        <v>70</v>
      </c>
      <c r="AD91" s="1" t="b">
        <v>0</v>
      </c>
      <c r="AE91" s="1" t="s">
        <v>65</v>
      </c>
      <c r="AF91" s="2">
        <v>43663</v>
      </c>
      <c r="AG91" s="6" t="s">
        <v>0</v>
      </c>
      <c r="AH91" s="1" t="s">
        <v>66</v>
      </c>
      <c r="AI91" s="7">
        <v>50</v>
      </c>
      <c r="AJ91" s="1" t="s">
        <v>363</v>
      </c>
      <c r="AK91" s="1" t="s">
        <v>0</v>
      </c>
      <c r="AL91" s="1" t="s">
        <v>211</v>
      </c>
      <c r="AM91" s="1" t="s">
        <v>0</v>
      </c>
      <c r="AN91" s="1" t="s">
        <v>0</v>
      </c>
      <c r="AO91" s="1" t="s">
        <v>350</v>
      </c>
      <c r="AP91" s="6" t="s">
        <v>0</v>
      </c>
      <c r="AQ91" s="1" t="s">
        <v>0</v>
      </c>
      <c r="AR91" s="1" t="s">
        <v>0</v>
      </c>
      <c r="AS91" s="3">
        <v>24008</v>
      </c>
      <c r="AT91" s="1" t="s">
        <v>309</v>
      </c>
      <c r="AU91" s="2">
        <v>43654.607638888891</v>
      </c>
      <c r="AV91" s="1" t="s">
        <v>140</v>
      </c>
      <c r="AW91" s="1" t="s">
        <v>0</v>
      </c>
      <c r="AX91" s="3">
        <v>78213</v>
      </c>
      <c r="AY91" s="3">
        <v>1201306</v>
      </c>
    </row>
    <row r="92" spans="2:51" outlineLevel="1" x14ac:dyDescent="0.25">
      <c r="B92" s="1" t="s">
        <v>75</v>
      </c>
      <c r="C92" s="1" t="s">
        <v>76</v>
      </c>
      <c r="D92" s="1" t="s">
        <v>77</v>
      </c>
      <c r="E92" s="1" t="s">
        <v>90</v>
      </c>
      <c r="F92" s="2">
        <v>43752</v>
      </c>
      <c r="G92" s="2">
        <v>44561</v>
      </c>
      <c r="H92" s="3">
        <v>27</v>
      </c>
      <c r="I92" s="1" t="s">
        <v>56</v>
      </c>
      <c r="J92" s="1" t="s">
        <v>57</v>
      </c>
      <c r="K92" s="4" t="s">
        <v>0</v>
      </c>
      <c r="L92" s="5">
        <v>31.93</v>
      </c>
      <c r="M92" s="6">
        <v>90.742500000000007</v>
      </c>
      <c r="N92" s="1" t="s">
        <v>0</v>
      </c>
      <c r="O92" s="7" t="s">
        <v>0</v>
      </c>
      <c r="P92" s="1" t="s">
        <v>364</v>
      </c>
      <c r="Q92" s="1" t="s">
        <v>236</v>
      </c>
      <c r="R92" s="1" t="s">
        <v>0</v>
      </c>
      <c r="S92" s="1" t="s">
        <v>0</v>
      </c>
      <c r="T92" s="2">
        <v>43752</v>
      </c>
      <c r="U92" s="1" t="s">
        <v>214</v>
      </c>
      <c r="V92" s="1" t="s">
        <v>355</v>
      </c>
      <c r="W92" s="1" t="s">
        <v>189</v>
      </c>
      <c r="X92" s="1" t="s">
        <v>0</v>
      </c>
      <c r="Y92" s="1" t="s">
        <v>189</v>
      </c>
      <c r="Z92" s="1" t="s">
        <v>115</v>
      </c>
      <c r="AA92" s="1" t="s">
        <v>0</v>
      </c>
      <c r="AB92" s="1" t="s">
        <v>329</v>
      </c>
      <c r="AC92" s="5">
        <v>42.5</v>
      </c>
      <c r="AD92" s="1" t="b">
        <v>0</v>
      </c>
      <c r="AE92" s="1" t="s">
        <v>65</v>
      </c>
      <c r="AF92" s="2">
        <v>43720</v>
      </c>
      <c r="AG92" s="6" t="s">
        <v>0</v>
      </c>
      <c r="AH92" s="1" t="s">
        <v>66</v>
      </c>
      <c r="AI92" s="7">
        <v>90</v>
      </c>
      <c r="AJ92" s="1" t="s">
        <v>365</v>
      </c>
      <c r="AK92" s="1" t="s">
        <v>0</v>
      </c>
      <c r="AL92" s="1" t="s">
        <v>0</v>
      </c>
      <c r="AM92" s="1" t="s">
        <v>0</v>
      </c>
      <c r="AN92" s="1" t="s">
        <v>0</v>
      </c>
      <c r="AO92" s="1" t="s">
        <v>358</v>
      </c>
      <c r="AP92" s="6" t="s">
        <v>0</v>
      </c>
      <c r="AQ92" s="1" t="s">
        <v>0</v>
      </c>
      <c r="AR92" s="1" t="s">
        <v>0</v>
      </c>
      <c r="AS92" s="3">
        <v>18705</v>
      </c>
      <c r="AT92" s="1" t="s">
        <v>309</v>
      </c>
      <c r="AU92" s="2">
        <v>43679.592361111114</v>
      </c>
      <c r="AV92" s="1" t="s">
        <v>106</v>
      </c>
      <c r="AW92" s="1" t="s">
        <v>0</v>
      </c>
      <c r="AX92" s="3">
        <v>78880</v>
      </c>
      <c r="AY92" s="3">
        <v>1207281</v>
      </c>
    </row>
    <row r="93" spans="2:51" outlineLevel="1" x14ac:dyDescent="0.25">
      <c r="B93" s="1" t="s">
        <v>75</v>
      </c>
      <c r="C93" s="1" t="s">
        <v>76</v>
      </c>
      <c r="D93" s="1" t="s">
        <v>77</v>
      </c>
      <c r="E93" s="1" t="s">
        <v>90</v>
      </c>
      <c r="F93" s="2">
        <v>43752</v>
      </c>
      <c r="G93" s="2">
        <v>44561</v>
      </c>
      <c r="H93" s="3">
        <v>27</v>
      </c>
      <c r="I93" s="1" t="s">
        <v>56</v>
      </c>
      <c r="J93" s="1" t="s">
        <v>57</v>
      </c>
      <c r="K93" s="4" t="s">
        <v>0</v>
      </c>
      <c r="L93" s="5">
        <v>31.93</v>
      </c>
      <c r="M93" s="6">
        <v>90.742500000000007</v>
      </c>
      <c r="N93" s="1" t="s">
        <v>0</v>
      </c>
      <c r="O93" s="7" t="s">
        <v>0</v>
      </c>
      <c r="P93" s="1" t="s">
        <v>364</v>
      </c>
      <c r="Q93" s="1" t="s">
        <v>236</v>
      </c>
      <c r="R93" s="1" t="s">
        <v>0</v>
      </c>
      <c r="S93" s="1" t="s">
        <v>0</v>
      </c>
      <c r="T93" s="2">
        <v>43752</v>
      </c>
      <c r="U93" s="1" t="s">
        <v>214</v>
      </c>
      <c r="V93" s="1" t="s">
        <v>355</v>
      </c>
      <c r="W93" s="1" t="s">
        <v>189</v>
      </c>
      <c r="X93" s="1" t="s">
        <v>0</v>
      </c>
      <c r="Y93" s="1" t="s">
        <v>189</v>
      </c>
      <c r="Z93" s="1" t="s">
        <v>141</v>
      </c>
      <c r="AA93" s="1" t="s">
        <v>0</v>
      </c>
      <c r="AB93" s="1" t="s">
        <v>339</v>
      </c>
      <c r="AC93" s="5">
        <v>46.317999999999998</v>
      </c>
      <c r="AD93" s="1" t="b">
        <v>0</v>
      </c>
      <c r="AE93" s="1" t="s">
        <v>65</v>
      </c>
      <c r="AF93" s="2">
        <v>43720</v>
      </c>
      <c r="AG93" s="6" t="s">
        <v>0</v>
      </c>
      <c r="AH93" s="1" t="s">
        <v>66</v>
      </c>
      <c r="AI93" s="7">
        <v>90</v>
      </c>
      <c r="AJ93" s="1" t="s">
        <v>365</v>
      </c>
      <c r="AK93" s="1" t="s">
        <v>0</v>
      </c>
      <c r="AL93" s="1" t="s">
        <v>0</v>
      </c>
      <c r="AM93" s="1" t="s">
        <v>0</v>
      </c>
      <c r="AN93" s="1" t="s">
        <v>0</v>
      </c>
      <c r="AO93" s="1" t="s">
        <v>358</v>
      </c>
      <c r="AP93" s="6" t="s">
        <v>0</v>
      </c>
      <c r="AQ93" s="1" t="s">
        <v>0</v>
      </c>
      <c r="AR93" s="1" t="s">
        <v>0</v>
      </c>
      <c r="AS93" s="3">
        <v>18705</v>
      </c>
      <c r="AT93" s="1" t="s">
        <v>309</v>
      </c>
      <c r="AU93" s="2">
        <v>43679.592361111114</v>
      </c>
      <c r="AV93" s="1" t="s">
        <v>106</v>
      </c>
      <c r="AW93" s="1" t="s">
        <v>0</v>
      </c>
      <c r="AX93" s="3">
        <v>78880</v>
      </c>
      <c r="AY93" s="3">
        <v>1207281</v>
      </c>
    </row>
    <row r="94" spans="2:51" outlineLevel="1" x14ac:dyDescent="0.25">
      <c r="B94" s="1" t="s">
        <v>75</v>
      </c>
      <c r="C94" s="1" t="s">
        <v>76</v>
      </c>
      <c r="D94" s="1" t="s">
        <v>77</v>
      </c>
      <c r="E94" s="1" t="s">
        <v>90</v>
      </c>
      <c r="F94" s="2">
        <v>43752</v>
      </c>
      <c r="G94" s="2">
        <v>44561</v>
      </c>
      <c r="H94" s="3">
        <v>27</v>
      </c>
      <c r="I94" s="1" t="s">
        <v>56</v>
      </c>
      <c r="J94" s="1" t="s">
        <v>57</v>
      </c>
      <c r="K94" s="4">
        <v>1458</v>
      </c>
      <c r="L94" s="5">
        <v>31.93</v>
      </c>
      <c r="M94" s="6">
        <v>90.742500000000007</v>
      </c>
      <c r="N94" s="1" t="s">
        <v>0</v>
      </c>
      <c r="O94" s="7" t="s">
        <v>0</v>
      </c>
      <c r="P94" s="1" t="s">
        <v>364</v>
      </c>
      <c r="Q94" s="1" t="s">
        <v>236</v>
      </c>
      <c r="R94" s="1" t="s">
        <v>0</v>
      </c>
      <c r="S94" s="1" t="s">
        <v>0</v>
      </c>
      <c r="T94" s="2">
        <v>43752</v>
      </c>
      <c r="U94" s="1" t="s">
        <v>214</v>
      </c>
      <c r="V94" s="1" t="s">
        <v>355</v>
      </c>
      <c r="W94" s="1" t="s">
        <v>189</v>
      </c>
      <c r="X94" s="1" t="s">
        <v>0</v>
      </c>
      <c r="Y94" s="1" t="s">
        <v>189</v>
      </c>
      <c r="Z94" s="1" t="s">
        <v>63</v>
      </c>
      <c r="AA94" s="1" t="s">
        <v>0</v>
      </c>
      <c r="AB94" s="1" t="s">
        <v>304</v>
      </c>
      <c r="AC94" s="5">
        <v>70</v>
      </c>
      <c r="AD94" s="1" t="b">
        <v>0</v>
      </c>
      <c r="AE94" s="1" t="s">
        <v>65</v>
      </c>
      <c r="AF94" s="2">
        <v>43720</v>
      </c>
      <c r="AG94" s="6" t="s">
        <v>0</v>
      </c>
      <c r="AH94" s="1" t="s">
        <v>66</v>
      </c>
      <c r="AI94" s="7">
        <v>90</v>
      </c>
      <c r="AJ94" s="1" t="s">
        <v>365</v>
      </c>
      <c r="AK94" s="1" t="s">
        <v>0</v>
      </c>
      <c r="AL94" s="1" t="s">
        <v>0</v>
      </c>
      <c r="AM94" s="1" t="s">
        <v>0</v>
      </c>
      <c r="AN94" s="1" t="s">
        <v>0</v>
      </c>
      <c r="AO94" s="1" t="s">
        <v>358</v>
      </c>
      <c r="AP94" s="6" t="s">
        <v>0</v>
      </c>
      <c r="AQ94" s="1" t="s">
        <v>0</v>
      </c>
      <c r="AR94" s="1" t="s">
        <v>0</v>
      </c>
      <c r="AS94" s="3">
        <v>18705</v>
      </c>
      <c r="AT94" s="1" t="s">
        <v>309</v>
      </c>
      <c r="AU94" s="2">
        <v>43679.592361111114</v>
      </c>
      <c r="AV94" s="1" t="s">
        <v>106</v>
      </c>
      <c r="AW94" s="1" t="s">
        <v>0</v>
      </c>
      <c r="AX94" s="3">
        <v>78880</v>
      </c>
      <c r="AY94" s="3">
        <v>1207281</v>
      </c>
    </row>
    <row r="95" spans="2:51" outlineLevel="1" x14ac:dyDescent="0.25">
      <c r="B95" s="1" t="s">
        <v>107</v>
      </c>
      <c r="C95" s="1" t="s">
        <v>108</v>
      </c>
      <c r="D95" s="1" t="s">
        <v>109</v>
      </c>
      <c r="E95" s="1" t="s">
        <v>90</v>
      </c>
      <c r="F95" s="2">
        <v>43787</v>
      </c>
      <c r="G95" s="2">
        <v>45247</v>
      </c>
      <c r="H95" s="3">
        <v>48</v>
      </c>
      <c r="I95" s="1" t="s">
        <v>56</v>
      </c>
      <c r="J95" s="1" t="s">
        <v>57</v>
      </c>
      <c r="K95" s="4">
        <v>200</v>
      </c>
      <c r="L95" s="5">
        <v>55</v>
      </c>
      <c r="M95" s="6">
        <v>82.331599999999995</v>
      </c>
      <c r="N95" s="1" t="s">
        <v>0</v>
      </c>
      <c r="O95" s="7" t="s">
        <v>0</v>
      </c>
      <c r="P95" s="1" t="s">
        <v>366</v>
      </c>
      <c r="Q95" s="1" t="s">
        <v>219</v>
      </c>
      <c r="R95" s="1" t="s">
        <v>0</v>
      </c>
      <c r="S95" s="1" t="s">
        <v>0</v>
      </c>
      <c r="T95" s="2">
        <v>43787</v>
      </c>
      <c r="U95" s="1" t="s">
        <v>220</v>
      </c>
      <c r="V95" s="1" t="s">
        <v>339</v>
      </c>
      <c r="W95" s="1" t="s">
        <v>141</v>
      </c>
      <c r="X95" s="1" t="s">
        <v>0</v>
      </c>
      <c r="Y95" s="1" t="s">
        <v>141</v>
      </c>
      <c r="Z95" s="1" t="s">
        <v>63</v>
      </c>
      <c r="AA95" s="1" t="s">
        <v>0</v>
      </c>
      <c r="AB95" s="1" t="s">
        <v>367</v>
      </c>
      <c r="AC95" s="5">
        <v>95</v>
      </c>
      <c r="AD95" s="1" t="b">
        <v>0</v>
      </c>
      <c r="AE95" s="1" t="s">
        <v>65</v>
      </c>
      <c r="AF95" s="2">
        <v>43627</v>
      </c>
      <c r="AG95" s="6" t="s">
        <v>0</v>
      </c>
      <c r="AH95" s="1" t="s">
        <v>66</v>
      </c>
      <c r="AI95" s="7">
        <v>280</v>
      </c>
      <c r="AJ95" s="1" t="s">
        <v>368</v>
      </c>
      <c r="AK95" s="1" t="s">
        <v>312</v>
      </c>
      <c r="AL95" s="1" t="s">
        <v>222</v>
      </c>
      <c r="AM95" s="1" t="s">
        <v>0</v>
      </c>
      <c r="AN95" s="1" t="s">
        <v>0</v>
      </c>
      <c r="AO95" s="1" t="s">
        <v>350</v>
      </c>
      <c r="AP95" s="6" t="s">
        <v>0</v>
      </c>
      <c r="AQ95" s="1" t="s">
        <v>0</v>
      </c>
      <c r="AR95" s="1" t="s">
        <v>0</v>
      </c>
      <c r="AS95" s="3">
        <v>27649</v>
      </c>
      <c r="AT95" s="1" t="s">
        <v>309</v>
      </c>
      <c r="AU95" s="2">
        <v>43601.711805555555</v>
      </c>
      <c r="AV95" s="1" t="s">
        <v>86</v>
      </c>
      <c r="AW95" s="1" t="s">
        <v>0</v>
      </c>
      <c r="AX95" s="3">
        <v>77052</v>
      </c>
      <c r="AY95" s="3">
        <v>1198028</v>
      </c>
    </row>
    <row r="96" spans="2:51" outlineLevel="1" x14ac:dyDescent="0.25">
      <c r="B96" s="1" t="s">
        <v>107</v>
      </c>
      <c r="C96" s="1" t="s">
        <v>108</v>
      </c>
      <c r="D96" s="1" t="s">
        <v>109</v>
      </c>
      <c r="E96" s="1" t="s">
        <v>90</v>
      </c>
      <c r="F96" s="2">
        <v>43787</v>
      </c>
      <c r="G96" s="2">
        <v>45247</v>
      </c>
      <c r="H96" s="3">
        <v>48</v>
      </c>
      <c r="I96" s="1" t="s">
        <v>56</v>
      </c>
      <c r="J96" s="1" t="s">
        <v>57</v>
      </c>
      <c r="K96" s="4" t="s">
        <v>0</v>
      </c>
      <c r="L96" s="5">
        <v>55</v>
      </c>
      <c r="M96" s="6">
        <v>82.331599999999995</v>
      </c>
      <c r="N96" s="1" t="s">
        <v>0</v>
      </c>
      <c r="O96" s="7" t="s">
        <v>0</v>
      </c>
      <c r="P96" s="1" t="s">
        <v>366</v>
      </c>
      <c r="Q96" s="1" t="s">
        <v>219</v>
      </c>
      <c r="R96" s="1" t="s">
        <v>0</v>
      </c>
      <c r="S96" s="1" t="s">
        <v>0</v>
      </c>
      <c r="T96" s="2">
        <v>43787</v>
      </c>
      <c r="U96" s="1" t="s">
        <v>220</v>
      </c>
      <c r="V96" s="1" t="s">
        <v>339</v>
      </c>
      <c r="W96" s="1" t="s">
        <v>141</v>
      </c>
      <c r="X96" s="1" t="s">
        <v>0</v>
      </c>
      <c r="Y96" s="1" t="s">
        <v>141</v>
      </c>
      <c r="Z96" s="1" t="s">
        <v>62</v>
      </c>
      <c r="AA96" s="1" t="s">
        <v>0</v>
      </c>
      <c r="AB96" s="1" t="s">
        <v>303</v>
      </c>
      <c r="AC96" s="5">
        <v>280</v>
      </c>
      <c r="AD96" s="1" t="b">
        <v>0</v>
      </c>
      <c r="AE96" s="1" t="s">
        <v>65</v>
      </c>
      <c r="AF96" s="2">
        <v>43627</v>
      </c>
      <c r="AG96" s="6" t="s">
        <v>0</v>
      </c>
      <c r="AH96" s="1" t="s">
        <v>66</v>
      </c>
      <c r="AI96" s="7">
        <v>280</v>
      </c>
      <c r="AJ96" s="1" t="s">
        <v>368</v>
      </c>
      <c r="AK96" s="1" t="s">
        <v>312</v>
      </c>
      <c r="AL96" s="1" t="s">
        <v>222</v>
      </c>
      <c r="AM96" s="1" t="s">
        <v>0</v>
      </c>
      <c r="AN96" s="1" t="s">
        <v>0</v>
      </c>
      <c r="AO96" s="1" t="s">
        <v>350</v>
      </c>
      <c r="AP96" s="6" t="s">
        <v>0</v>
      </c>
      <c r="AQ96" s="1" t="s">
        <v>0</v>
      </c>
      <c r="AR96" s="1" t="s">
        <v>0</v>
      </c>
      <c r="AS96" s="3">
        <v>27649</v>
      </c>
      <c r="AT96" s="1" t="s">
        <v>309</v>
      </c>
      <c r="AU96" s="2">
        <v>43601.711805555555</v>
      </c>
      <c r="AV96" s="1" t="s">
        <v>86</v>
      </c>
      <c r="AW96" s="1" t="s">
        <v>0</v>
      </c>
      <c r="AX96" s="3">
        <v>77052</v>
      </c>
      <c r="AY96" s="3">
        <v>1198028</v>
      </c>
    </row>
    <row r="97" spans="2:51" outlineLevel="1" x14ac:dyDescent="0.25">
      <c r="B97" s="1" t="s">
        <v>223</v>
      </c>
      <c r="C97" s="1" t="s">
        <v>224</v>
      </c>
      <c r="D97" s="1" t="s">
        <v>225</v>
      </c>
      <c r="E97" s="1" t="s">
        <v>90</v>
      </c>
      <c r="F97" s="2">
        <v>43804</v>
      </c>
      <c r="G97" s="2">
        <v>44534</v>
      </c>
      <c r="H97" s="3">
        <v>24</v>
      </c>
      <c r="I97" s="1" t="s">
        <v>56</v>
      </c>
      <c r="J97" s="1" t="s">
        <v>57</v>
      </c>
      <c r="K97" s="4">
        <v>420</v>
      </c>
      <c r="L97" s="5">
        <v>45</v>
      </c>
      <c r="M97" s="6">
        <v>85.543999999999997</v>
      </c>
      <c r="N97" s="1" t="s">
        <v>0</v>
      </c>
      <c r="O97" s="7" t="s">
        <v>0</v>
      </c>
      <c r="P97" s="1" t="s">
        <v>369</v>
      </c>
      <c r="Q97" s="1" t="s">
        <v>227</v>
      </c>
      <c r="R97" s="1" t="s">
        <v>0</v>
      </c>
      <c r="S97" s="1" t="s">
        <v>0</v>
      </c>
      <c r="T97" s="2">
        <v>43804</v>
      </c>
      <c r="U97" s="1" t="s">
        <v>228</v>
      </c>
      <c r="V97" s="1" t="s">
        <v>339</v>
      </c>
      <c r="W97" s="1" t="s">
        <v>141</v>
      </c>
      <c r="X97" s="1" t="s">
        <v>0</v>
      </c>
      <c r="Y97" s="1" t="s">
        <v>141</v>
      </c>
      <c r="Z97" s="1" t="s">
        <v>63</v>
      </c>
      <c r="AA97" s="1" t="s">
        <v>0</v>
      </c>
      <c r="AB97" s="1" t="s">
        <v>304</v>
      </c>
      <c r="AC97" s="5">
        <v>150</v>
      </c>
      <c r="AD97" s="1" t="b">
        <v>0</v>
      </c>
      <c r="AE97" s="1" t="s">
        <v>65</v>
      </c>
      <c r="AF97" s="2">
        <v>43455</v>
      </c>
      <c r="AG97" s="6" t="s">
        <v>0</v>
      </c>
      <c r="AH97" s="1" t="s">
        <v>66</v>
      </c>
      <c r="AI97" s="7">
        <v>311.29000000000002</v>
      </c>
      <c r="AJ97" s="1" t="s">
        <v>370</v>
      </c>
      <c r="AK97" s="1" t="s">
        <v>312</v>
      </c>
      <c r="AL97" s="1" t="s">
        <v>230</v>
      </c>
      <c r="AM97" s="1" t="s">
        <v>0</v>
      </c>
      <c r="AN97" s="1" t="s">
        <v>0</v>
      </c>
      <c r="AO97" s="1" t="s">
        <v>350</v>
      </c>
      <c r="AP97" s="6" t="s">
        <v>0</v>
      </c>
      <c r="AQ97" s="1" t="s">
        <v>0</v>
      </c>
      <c r="AR97" s="1" t="s">
        <v>0</v>
      </c>
      <c r="AS97" s="3">
        <v>24011</v>
      </c>
      <c r="AT97" s="1" t="s">
        <v>309</v>
      </c>
      <c r="AU97" s="2">
        <v>43423.431944444441</v>
      </c>
      <c r="AV97" s="1" t="s">
        <v>106</v>
      </c>
      <c r="AW97" s="1" t="s">
        <v>0</v>
      </c>
      <c r="AX97" s="3">
        <v>73867</v>
      </c>
      <c r="AY97" s="3">
        <v>1185083</v>
      </c>
    </row>
    <row r="98" spans="2:51" outlineLevel="1" x14ac:dyDescent="0.25">
      <c r="B98" s="1" t="s">
        <v>223</v>
      </c>
      <c r="C98" s="1" t="s">
        <v>224</v>
      </c>
      <c r="D98" s="1" t="s">
        <v>225</v>
      </c>
      <c r="E98" s="1" t="s">
        <v>90</v>
      </c>
      <c r="F98" s="2">
        <v>43804</v>
      </c>
      <c r="G98" s="2">
        <v>44534</v>
      </c>
      <c r="H98" s="3">
        <v>24</v>
      </c>
      <c r="I98" s="1" t="s">
        <v>56</v>
      </c>
      <c r="J98" s="1" t="s">
        <v>57</v>
      </c>
      <c r="K98" s="4" t="s">
        <v>0</v>
      </c>
      <c r="L98" s="5">
        <v>45</v>
      </c>
      <c r="M98" s="6">
        <v>85.543999999999997</v>
      </c>
      <c r="N98" s="1" t="s">
        <v>0</v>
      </c>
      <c r="O98" s="7" t="s">
        <v>0</v>
      </c>
      <c r="P98" s="1" t="s">
        <v>369</v>
      </c>
      <c r="Q98" s="1" t="s">
        <v>227</v>
      </c>
      <c r="R98" s="1" t="s">
        <v>0</v>
      </c>
      <c r="S98" s="1" t="s">
        <v>0</v>
      </c>
      <c r="T98" s="2">
        <v>43804</v>
      </c>
      <c r="U98" s="1" t="s">
        <v>228</v>
      </c>
      <c r="V98" s="1" t="s">
        <v>339</v>
      </c>
      <c r="W98" s="1" t="s">
        <v>141</v>
      </c>
      <c r="X98" s="1" t="s">
        <v>0</v>
      </c>
      <c r="Y98" s="1" t="s">
        <v>141</v>
      </c>
      <c r="Z98" s="1" t="s">
        <v>231</v>
      </c>
      <c r="AA98" s="1" t="s">
        <v>0</v>
      </c>
      <c r="AB98" s="1" t="s">
        <v>371</v>
      </c>
      <c r="AC98" s="5">
        <v>311.29000000000002</v>
      </c>
      <c r="AD98" s="1" t="b">
        <v>0</v>
      </c>
      <c r="AE98" s="1" t="s">
        <v>65</v>
      </c>
      <c r="AF98" s="2">
        <v>43455</v>
      </c>
      <c r="AG98" s="6" t="s">
        <v>0</v>
      </c>
      <c r="AH98" s="1" t="s">
        <v>66</v>
      </c>
      <c r="AI98" s="7">
        <v>311.29000000000002</v>
      </c>
      <c r="AJ98" s="1" t="s">
        <v>370</v>
      </c>
      <c r="AK98" s="1" t="s">
        <v>312</v>
      </c>
      <c r="AL98" s="1" t="s">
        <v>230</v>
      </c>
      <c r="AM98" s="1" t="s">
        <v>0</v>
      </c>
      <c r="AN98" s="1" t="s">
        <v>0</v>
      </c>
      <c r="AO98" s="1" t="s">
        <v>350</v>
      </c>
      <c r="AP98" s="6" t="s">
        <v>0</v>
      </c>
      <c r="AQ98" s="1" t="s">
        <v>0</v>
      </c>
      <c r="AR98" s="1" t="s">
        <v>0</v>
      </c>
      <c r="AS98" s="3">
        <v>24011</v>
      </c>
      <c r="AT98" s="1" t="s">
        <v>309</v>
      </c>
      <c r="AU98" s="2">
        <v>43423.431944444441</v>
      </c>
      <c r="AV98" s="1" t="s">
        <v>106</v>
      </c>
      <c r="AW98" s="1" t="s">
        <v>0</v>
      </c>
      <c r="AX98" s="3">
        <v>73867</v>
      </c>
      <c r="AY98" s="3">
        <v>1185083</v>
      </c>
    </row>
    <row r="99" spans="2:51" outlineLevel="1" x14ac:dyDescent="0.25">
      <c r="B99" s="1" t="s">
        <v>233</v>
      </c>
      <c r="C99" s="1" t="s">
        <v>234</v>
      </c>
      <c r="D99" s="1" t="s">
        <v>225</v>
      </c>
      <c r="E99" s="1" t="s">
        <v>90</v>
      </c>
      <c r="F99" s="2">
        <v>43886</v>
      </c>
      <c r="G99" s="2">
        <v>44981</v>
      </c>
      <c r="H99" s="3">
        <v>30</v>
      </c>
      <c r="I99" s="1" t="s">
        <v>56</v>
      </c>
      <c r="J99" s="1" t="s">
        <v>57</v>
      </c>
      <c r="K99" s="4">
        <v>144</v>
      </c>
      <c r="L99" s="5">
        <v>43.66</v>
      </c>
      <c r="M99" s="6">
        <v>85.974500000000006</v>
      </c>
      <c r="N99" s="1" t="s">
        <v>0</v>
      </c>
      <c r="O99" s="7" t="s">
        <v>0</v>
      </c>
      <c r="P99" s="1" t="s">
        <v>372</v>
      </c>
      <c r="Q99" s="1" t="s">
        <v>373</v>
      </c>
      <c r="R99" s="1" t="s">
        <v>0</v>
      </c>
      <c r="S99" s="1" t="s">
        <v>0</v>
      </c>
      <c r="T99" s="2">
        <v>43886</v>
      </c>
      <c r="U99" s="1" t="s">
        <v>237</v>
      </c>
      <c r="V99" s="1" t="s">
        <v>355</v>
      </c>
      <c r="W99" s="1" t="s">
        <v>189</v>
      </c>
      <c r="X99" s="1" t="s">
        <v>0</v>
      </c>
      <c r="Y99" s="1" t="s">
        <v>189</v>
      </c>
      <c r="Z99" s="1" t="s">
        <v>63</v>
      </c>
      <c r="AA99" s="1" t="s">
        <v>0</v>
      </c>
      <c r="AB99" s="1" t="s">
        <v>304</v>
      </c>
      <c r="AC99" s="5">
        <v>53</v>
      </c>
      <c r="AD99" s="1" t="b">
        <v>0</v>
      </c>
      <c r="AE99" s="1" t="s">
        <v>198</v>
      </c>
      <c r="AF99" s="2">
        <v>43816</v>
      </c>
      <c r="AG99" s="6" t="s">
        <v>0</v>
      </c>
      <c r="AH99" s="1" t="s">
        <v>66</v>
      </c>
      <c r="AI99" s="7">
        <v>66.930000000000007</v>
      </c>
      <c r="AJ99" s="1" t="s">
        <v>374</v>
      </c>
      <c r="AK99" s="1" t="s">
        <v>0</v>
      </c>
      <c r="AL99" s="1" t="s">
        <v>0</v>
      </c>
      <c r="AM99" s="1" t="s">
        <v>239</v>
      </c>
      <c r="AN99" s="1" t="s">
        <v>0</v>
      </c>
      <c r="AO99" s="1" t="s">
        <v>358</v>
      </c>
      <c r="AP99" s="6" t="s">
        <v>0</v>
      </c>
      <c r="AQ99" s="1" t="s">
        <v>0</v>
      </c>
      <c r="AR99" s="1" t="s">
        <v>0</v>
      </c>
      <c r="AS99" s="3">
        <v>655</v>
      </c>
      <c r="AT99" s="1" t="s">
        <v>309</v>
      </c>
      <c r="AU99" s="2">
        <v>43788.701388888891</v>
      </c>
      <c r="AV99" s="1" t="s">
        <v>200</v>
      </c>
      <c r="AW99" s="1" t="s">
        <v>0</v>
      </c>
      <c r="AX99" s="3">
        <v>80671</v>
      </c>
      <c r="AY99" s="3">
        <v>1211861</v>
      </c>
    </row>
    <row r="100" spans="2:51" outlineLevel="1" x14ac:dyDescent="0.25">
      <c r="B100" s="1" t="s">
        <v>233</v>
      </c>
      <c r="C100" s="1" t="s">
        <v>234</v>
      </c>
      <c r="D100" s="1" t="s">
        <v>225</v>
      </c>
      <c r="E100" s="1" t="s">
        <v>90</v>
      </c>
      <c r="F100" s="2">
        <v>43886</v>
      </c>
      <c r="G100" s="2">
        <v>44981</v>
      </c>
      <c r="H100" s="3">
        <v>30</v>
      </c>
      <c r="I100" s="1" t="s">
        <v>56</v>
      </c>
      <c r="J100" s="1" t="s">
        <v>57</v>
      </c>
      <c r="K100" s="4" t="s">
        <v>0</v>
      </c>
      <c r="L100" s="5">
        <v>43.66</v>
      </c>
      <c r="M100" s="6">
        <v>85.974500000000006</v>
      </c>
      <c r="N100" s="1" t="s">
        <v>0</v>
      </c>
      <c r="O100" s="7" t="s">
        <v>0</v>
      </c>
      <c r="P100" s="1" t="s">
        <v>372</v>
      </c>
      <c r="Q100" s="1" t="s">
        <v>373</v>
      </c>
      <c r="R100" s="1" t="s">
        <v>0</v>
      </c>
      <c r="S100" s="1" t="s">
        <v>0</v>
      </c>
      <c r="T100" s="2">
        <v>43886</v>
      </c>
      <c r="U100" s="1" t="s">
        <v>237</v>
      </c>
      <c r="V100" s="1" t="s">
        <v>355</v>
      </c>
      <c r="W100" s="1" t="s">
        <v>189</v>
      </c>
      <c r="X100" s="1" t="s">
        <v>0</v>
      </c>
      <c r="Y100" s="1" t="s">
        <v>189</v>
      </c>
      <c r="Z100" s="1" t="s">
        <v>115</v>
      </c>
      <c r="AA100" s="1" t="s">
        <v>0</v>
      </c>
      <c r="AB100" s="1" t="s">
        <v>329</v>
      </c>
      <c r="AC100" s="5">
        <v>55</v>
      </c>
      <c r="AD100" s="1" t="b">
        <v>0</v>
      </c>
      <c r="AE100" s="1" t="s">
        <v>198</v>
      </c>
      <c r="AF100" s="2">
        <v>43816</v>
      </c>
      <c r="AG100" s="6" t="s">
        <v>0</v>
      </c>
      <c r="AH100" s="1" t="s">
        <v>66</v>
      </c>
      <c r="AI100" s="7">
        <v>66.930000000000007</v>
      </c>
      <c r="AJ100" s="1" t="s">
        <v>374</v>
      </c>
      <c r="AK100" s="1" t="s">
        <v>0</v>
      </c>
      <c r="AL100" s="1" t="s">
        <v>0</v>
      </c>
      <c r="AM100" s="1" t="s">
        <v>239</v>
      </c>
      <c r="AN100" s="1" t="s">
        <v>0</v>
      </c>
      <c r="AO100" s="1" t="s">
        <v>358</v>
      </c>
      <c r="AP100" s="6" t="s">
        <v>0</v>
      </c>
      <c r="AQ100" s="1" t="s">
        <v>0</v>
      </c>
      <c r="AR100" s="1" t="s">
        <v>0</v>
      </c>
      <c r="AS100" s="3">
        <v>655</v>
      </c>
      <c r="AT100" s="1" t="s">
        <v>309</v>
      </c>
      <c r="AU100" s="2">
        <v>43788.701388888891</v>
      </c>
      <c r="AV100" s="1" t="s">
        <v>200</v>
      </c>
      <c r="AW100" s="1" t="s">
        <v>0</v>
      </c>
      <c r="AX100" s="3">
        <v>80671</v>
      </c>
      <c r="AY100" s="3">
        <v>1211861</v>
      </c>
    </row>
    <row r="101" spans="2:51" outlineLevel="1" x14ac:dyDescent="0.25">
      <c r="B101" s="1" t="s">
        <v>233</v>
      </c>
      <c r="C101" s="1" t="s">
        <v>234</v>
      </c>
      <c r="D101" s="1" t="s">
        <v>225</v>
      </c>
      <c r="E101" s="1" t="s">
        <v>90</v>
      </c>
      <c r="F101" s="2">
        <v>43886</v>
      </c>
      <c r="G101" s="2">
        <v>44981</v>
      </c>
      <c r="H101" s="3">
        <v>30</v>
      </c>
      <c r="I101" s="1" t="s">
        <v>56</v>
      </c>
      <c r="J101" s="1" t="s">
        <v>57</v>
      </c>
      <c r="K101" s="4" t="s">
        <v>0</v>
      </c>
      <c r="L101" s="5">
        <v>43.66</v>
      </c>
      <c r="M101" s="6">
        <v>85.974500000000006</v>
      </c>
      <c r="N101" s="1" t="s">
        <v>0</v>
      </c>
      <c r="O101" s="7" t="s">
        <v>0</v>
      </c>
      <c r="P101" s="1" t="s">
        <v>372</v>
      </c>
      <c r="Q101" s="1" t="s">
        <v>373</v>
      </c>
      <c r="R101" s="1" t="s">
        <v>0</v>
      </c>
      <c r="S101" s="1" t="s">
        <v>0</v>
      </c>
      <c r="T101" s="2">
        <v>43886</v>
      </c>
      <c r="U101" s="1" t="s">
        <v>237</v>
      </c>
      <c r="V101" s="1" t="s">
        <v>355</v>
      </c>
      <c r="W101" s="1" t="s">
        <v>189</v>
      </c>
      <c r="X101" s="1" t="s">
        <v>0</v>
      </c>
      <c r="Y101" s="1" t="s">
        <v>189</v>
      </c>
      <c r="Z101" s="1" t="s">
        <v>141</v>
      </c>
      <c r="AA101" s="1" t="s">
        <v>0</v>
      </c>
      <c r="AB101" s="1" t="s">
        <v>339</v>
      </c>
      <c r="AC101" s="5">
        <v>60</v>
      </c>
      <c r="AD101" s="1" t="b">
        <v>0</v>
      </c>
      <c r="AE101" s="1" t="s">
        <v>198</v>
      </c>
      <c r="AF101" s="2">
        <v>43816</v>
      </c>
      <c r="AG101" s="6" t="s">
        <v>0</v>
      </c>
      <c r="AH101" s="1" t="s">
        <v>66</v>
      </c>
      <c r="AI101" s="7">
        <v>66.930000000000007</v>
      </c>
      <c r="AJ101" s="1" t="s">
        <v>374</v>
      </c>
      <c r="AK101" s="1" t="s">
        <v>0</v>
      </c>
      <c r="AL101" s="1" t="s">
        <v>0</v>
      </c>
      <c r="AM101" s="1" t="s">
        <v>239</v>
      </c>
      <c r="AN101" s="1" t="s">
        <v>0</v>
      </c>
      <c r="AO101" s="1" t="s">
        <v>358</v>
      </c>
      <c r="AP101" s="6" t="s">
        <v>0</v>
      </c>
      <c r="AQ101" s="1" t="s">
        <v>0</v>
      </c>
      <c r="AR101" s="1" t="s">
        <v>0</v>
      </c>
      <c r="AS101" s="3">
        <v>655</v>
      </c>
      <c r="AT101" s="1" t="s">
        <v>309</v>
      </c>
      <c r="AU101" s="2">
        <v>43788.701388888891</v>
      </c>
      <c r="AV101" s="1" t="s">
        <v>200</v>
      </c>
      <c r="AW101" s="1" t="s">
        <v>0</v>
      </c>
      <c r="AX101" s="3">
        <v>80671</v>
      </c>
      <c r="AY101" s="3">
        <v>1211861</v>
      </c>
    </row>
    <row r="102" spans="2:51" outlineLevel="1" x14ac:dyDescent="0.25">
      <c r="B102" s="1" t="s">
        <v>240</v>
      </c>
      <c r="C102" s="1" t="s">
        <v>241</v>
      </c>
      <c r="D102" s="1" t="s">
        <v>242</v>
      </c>
      <c r="E102" s="1" t="s">
        <v>90</v>
      </c>
      <c r="F102" s="2">
        <v>43910</v>
      </c>
      <c r="G102" s="2">
        <v>45096</v>
      </c>
      <c r="H102" s="3">
        <v>36</v>
      </c>
      <c r="I102" s="1" t="s">
        <v>56</v>
      </c>
      <c r="J102" s="1" t="s">
        <v>57</v>
      </c>
      <c r="K102" s="4">
        <v>2000</v>
      </c>
      <c r="L102" s="5">
        <v>37.98001</v>
      </c>
      <c r="M102" s="6">
        <v>87.799199999999999</v>
      </c>
      <c r="N102" s="1" t="s">
        <v>0</v>
      </c>
      <c r="O102" s="7" t="s">
        <v>0</v>
      </c>
      <c r="P102" s="1" t="s">
        <v>375</v>
      </c>
      <c r="Q102" s="1" t="s">
        <v>244</v>
      </c>
      <c r="R102" s="1" t="s">
        <v>0</v>
      </c>
      <c r="S102" s="1" t="s">
        <v>0</v>
      </c>
      <c r="T102" s="2">
        <v>43910</v>
      </c>
      <c r="U102" s="1" t="s">
        <v>245</v>
      </c>
      <c r="V102" s="1" t="s">
        <v>355</v>
      </c>
      <c r="W102" s="1" t="s">
        <v>189</v>
      </c>
      <c r="X102" s="1" t="s">
        <v>0</v>
      </c>
      <c r="Y102" s="1" t="s">
        <v>189</v>
      </c>
      <c r="Z102" s="1" t="s">
        <v>231</v>
      </c>
      <c r="AA102" s="1" t="s">
        <v>0</v>
      </c>
      <c r="AB102" s="1" t="s">
        <v>371</v>
      </c>
      <c r="AC102" s="5">
        <v>39.900019999999998</v>
      </c>
      <c r="AD102" s="1" t="b">
        <v>0</v>
      </c>
      <c r="AE102" s="1" t="s">
        <v>136</v>
      </c>
      <c r="AF102" s="2">
        <v>43865</v>
      </c>
      <c r="AG102" s="6" t="s">
        <v>0</v>
      </c>
      <c r="AH102" s="1" t="s">
        <v>66</v>
      </c>
      <c r="AI102" s="7">
        <v>42</v>
      </c>
      <c r="AJ102" s="1" t="s">
        <v>376</v>
      </c>
      <c r="AK102" s="1" t="s">
        <v>377</v>
      </c>
      <c r="AL102" s="1" t="s">
        <v>0</v>
      </c>
      <c r="AM102" s="1" t="s">
        <v>0</v>
      </c>
      <c r="AN102" s="1" t="s">
        <v>0</v>
      </c>
      <c r="AO102" s="1" t="s">
        <v>358</v>
      </c>
      <c r="AP102" s="6" t="s">
        <v>0</v>
      </c>
      <c r="AQ102" s="1" t="s">
        <v>0</v>
      </c>
      <c r="AR102" s="1" t="s">
        <v>0</v>
      </c>
      <c r="AS102" s="3">
        <v>9274</v>
      </c>
      <c r="AT102" s="1" t="s">
        <v>309</v>
      </c>
      <c r="AU102" s="2">
        <v>43823.370138888888</v>
      </c>
      <c r="AV102" s="1" t="s">
        <v>200</v>
      </c>
      <c r="AW102" s="1" t="s">
        <v>0</v>
      </c>
      <c r="AX102" s="3">
        <v>81197</v>
      </c>
      <c r="AY102" s="3">
        <v>1215798</v>
      </c>
    </row>
    <row r="103" spans="2:51" outlineLevel="1" x14ac:dyDescent="0.25">
      <c r="B103" s="1" t="s">
        <v>240</v>
      </c>
      <c r="C103" s="1" t="s">
        <v>241</v>
      </c>
      <c r="D103" s="1" t="s">
        <v>242</v>
      </c>
      <c r="E103" s="1" t="s">
        <v>90</v>
      </c>
      <c r="F103" s="2">
        <v>43910</v>
      </c>
      <c r="G103" s="2">
        <v>45096</v>
      </c>
      <c r="H103" s="3">
        <v>36</v>
      </c>
      <c r="I103" s="1" t="s">
        <v>56</v>
      </c>
      <c r="J103" s="1" t="s">
        <v>57</v>
      </c>
      <c r="K103" s="4" t="s">
        <v>0</v>
      </c>
      <c r="L103" s="5">
        <v>37.98001</v>
      </c>
      <c r="M103" s="6">
        <v>87.799199999999999</v>
      </c>
      <c r="N103" s="1" t="s">
        <v>0</v>
      </c>
      <c r="O103" s="7" t="s">
        <v>0</v>
      </c>
      <c r="P103" s="1" t="s">
        <v>375</v>
      </c>
      <c r="Q103" s="1" t="s">
        <v>244</v>
      </c>
      <c r="R103" s="1" t="s">
        <v>0</v>
      </c>
      <c r="S103" s="1" t="s">
        <v>0</v>
      </c>
      <c r="T103" s="2">
        <v>43910</v>
      </c>
      <c r="U103" s="1" t="s">
        <v>245</v>
      </c>
      <c r="V103" s="1" t="s">
        <v>355</v>
      </c>
      <c r="W103" s="1" t="s">
        <v>189</v>
      </c>
      <c r="X103" s="1" t="s">
        <v>0</v>
      </c>
      <c r="Y103" s="1" t="s">
        <v>189</v>
      </c>
      <c r="Z103" s="1" t="s">
        <v>141</v>
      </c>
      <c r="AA103" s="1" t="s">
        <v>0</v>
      </c>
      <c r="AB103" s="1" t="s">
        <v>339</v>
      </c>
      <c r="AC103" s="5">
        <v>40.000010000000003</v>
      </c>
      <c r="AD103" s="1" t="b">
        <v>0</v>
      </c>
      <c r="AE103" s="1" t="s">
        <v>136</v>
      </c>
      <c r="AF103" s="2">
        <v>43865</v>
      </c>
      <c r="AG103" s="6" t="s">
        <v>0</v>
      </c>
      <c r="AH103" s="1" t="s">
        <v>66</v>
      </c>
      <c r="AI103" s="7">
        <v>42</v>
      </c>
      <c r="AJ103" s="1" t="s">
        <v>376</v>
      </c>
      <c r="AK103" s="1" t="s">
        <v>377</v>
      </c>
      <c r="AL103" s="1" t="s">
        <v>0</v>
      </c>
      <c r="AM103" s="1" t="s">
        <v>0</v>
      </c>
      <c r="AN103" s="1" t="s">
        <v>0</v>
      </c>
      <c r="AO103" s="1" t="s">
        <v>358</v>
      </c>
      <c r="AP103" s="6" t="s">
        <v>0</v>
      </c>
      <c r="AQ103" s="1" t="s">
        <v>0</v>
      </c>
      <c r="AR103" s="1" t="s">
        <v>0</v>
      </c>
      <c r="AS103" s="3">
        <v>9274</v>
      </c>
      <c r="AT103" s="1" t="s">
        <v>309</v>
      </c>
      <c r="AU103" s="2">
        <v>43823.370138888888</v>
      </c>
      <c r="AV103" s="1" t="s">
        <v>200</v>
      </c>
      <c r="AW103" s="1" t="s">
        <v>0</v>
      </c>
      <c r="AX103" s="3">
        <v>81197</v>
      </c>
      <c r="AY103" s="3">
        <v>1215798</v>
      </c>
    </row>
    <row r="104" spans="2:51" outlineLevel="1" x14ac:dyDescent="0.25">
      <c r="B104" s="1" t="s">
        <v>240</v>
      </c>
      <c r="C104" s="1" t="s">
        <v>241</v>
      </c>
      <c r="D104" s="1" t="s">
        <v>242</v>
      </c>
      <c r="E104" s="1" t="s">
        <v>90</v>
      </c>
      <c r="F104" s="2">
        <v>43910</v>
      </c>
      <c r="G104" s="2">
        <v>45096</v>
      </c>
      <c r="H104" s="3">
        <v>36</v>
      </c>
      <c r="I104" s="1" t="s">
        <v>56</v>
      </c>
      <c r="J104" s="1" t="s">
        <v>57</v>
      </c>
      <c r="K104" s="4" t="s">
        <v>0</v>
      </c>
      <c r="L104" s="5">
        <v>37.98001</v>
      </c>
      <c r="M104" s="6">
        <v>87.799199999999999</v>
      </c>
      <c r="N104" s="1" t="s">
        <v>0</v>
      </c>
      <c r="O104" s="7" t="s">
        <v>0</v>
      </c>
      <c r="P104" s="1" t="s">
        <v>375</v>
      </c>
      <c r="Q104" s="1" t="s">
        <v>244</v>
      </c>
      <c r="R104" s="1" t="s">
        <v>0</v>
      </c>
      <c r="S104" s="1" t="s">
        <v>0</v>
      </c>
      <c r="T104" s="2">
        <v>43910</v>
      </c>
      <c r="U104" s="1" t="s">
        <v>245</v>
      </c>
      <c r="V104" s="1" t="s">
        <v>355</v>
      </c>
      <c r="W104" s="1" t="s">
        <v>189</v>
      </c>
      <c r="X104" s="1" t="s">
        <v>0</v>
      </c>
      <c r="Y104" s="1" t="s">
        <v>189</v>
      </c>
      <c r="Z104" s="1" t="s">
        <v>115</v>
      </c>
      <c r="AA104" s="1" t="s">
        <v>209</v>
      </c>
      <c r="AB104" s="1" t="s">
        <v>329</v>
      </c>
      <c r="AC104" s="5">
        <v>58.11</v>
      </c>
      <c r="AD104" s="1" t="b">
        <v>0</v>
      </c>
      <c r="AE104" s="1" t="s">
        <v>136</v>
      </c>
      <c r="AF104" s="2">
        <v>43865</v>
      </c>
      <c r="AG104" s="6" t="s">
        <v>0</v>
      </c>
      <c r="AH104" s="1" t="s">
        <v>66</v>
      </c>
      <c r="AI104" s="7">
        <v>42</v>
      </c>
      <c r="AJ104" s="1" t="s">
        <v>376</v>
      </c>
      <c r="AK104" s="1" t="s">
        <v>377</v>
      </c>
      <c r="AL104" s="1" t="s">
        <v>0</v>
      </c>
      <c r="AM104" s="1" t="s">
        <v>0</v>
      </c>
      <c r="AN104" s="1" t="s">
        <v>0</v>
      </c>
      <c r="AO104" s="1" t="s">
        <v>358</v>
      </c>
      <c r="AP104" s="6" t="s">
        <v>0</v>
      </c>
      <c r="AQ104" s="1" t="s">
        <v>0</v>
      </c>
      <c r="AR104" s="1" t="s">
        <v>0</v>
      </c>
      <c r="AS104" s="3">
        <v>9274</v>
      </c>
      <c r="AT104" s="1" t="s">
        <v>309</v>
      </c>
      <c r="AU104" s="2">
        <v>43823.370138888888</v>
      </c>
      <c r="AV104" s="1" t="s">
        <v>200</v>
      </c>
      <c r="AW104" s="1" t="s">
        <v>0</v>
      </c>
      <c r="AX104" s="3">
        <v>81197</v>
      </c>
      <c r="AY104" s="3">
        <v>1215798</v>
      </c>
    </row>
    <row r="105" spans="2:51" outlineLevel="1" x14ac:dyDescent="0.25">
      <c r="B105" s="1" t="s">
        <v>248</v>
      </c>
      <c r="C105" s="1" t="s">
        <v>249</v>
      </c>
      <c r="D105" s="1" t="s">
        <v>250</v>
      </c>
      <c r="E105" s="1" t="s">
        <v>90</v>
      </c>
      <c r="F105" s="2">
        <v>43950</v>
      </c>
      <c r="G105" s="2">
        <v>44834</v>
      </c>
      <c r="H105" s="3">
        <v>24</v>
      </c>
      <c r="I105" s="1" t="s">
        <v>56</v>
      </c>
      <c r="J105" s="1" t="s">
        <v>57</v>
      </c>
      <c r="K105" s="4">
        <v>1411</v>
      </c>
      <c r="L105" s="5">
        <v>42</v>
      </c>
      <c r="M105" s="6">
        <v>86.507800000000003</v>
      </c>
      <c r="N105" s="1" t="s">
        <v>0</v>
      </c>
      <c r="O105" s="7" t="s">
        <v>0</v>
      </c>
      <c r="P105" s="1" t="s">
        <v>378</v>
      </c>
      <c r="Q105" s="1" t="s">
        <v>176</v>
      </c>
      <c r="R105" s="1" t="s">
        <v>0</v>
      </c>
      <c r="S105" s="1" t="s">
        <v>0</v>
      </c>
      <c r="T105" s="2">
        <v>43950</v>
      </c>
      <c r="U105" s="1" t="s">
        <v>253</v>
      </c>
      <c r="V105" s="1" t="s">
        <v>339</v>
      </c>
      <c r="W105" s="1" t="s">
        <v>141</v>
      </c>
      <c r="X105" s="1" t="s">
        <v>0</v>
      </c>
      <c r="Y105" s="1" t="s">
        <v>141</v>
      </c>
      <c r="Z105" s="1" t="s">
        <v>0</v>
      </c>
      <c r="AA105" s="1" t="s">
        <v>0</v>
      </c>
      <c r="AB105" s="1" t="s">
        <v>0</v>
      </c>
      <c r="AC105" s="5" t="s">
        <v>0</v>
      </c>
      <c r="AD105" s="1" t="b">
        <v>0</v>
      </c>
      <c r="AE105" s="1" t="s">
        <v>136</v>
      </c>
      <c r="AF105" s="2">
        <v>43931</v>
      </c>
      <c r="AG105" s="6" t="s">
        <v>0</v>
      </c>
      <c r="AH105" s="1" t="s">
        <v>66</v>
      </c>
      <c r="AI105" s="7">
        <v>42</v>
      </c>
      <c r="AJ105" s="1" t="s">
        <v>379</v>
      </c>
      <c r="AK105" s="1" t="s">
        <v>380</v>
      </c>
      <c r="AL105" s="1" t="s">
        <v>0</v>
      </c>
      <c r="AM105" s="1" t="s">
        <v>0</v>
      </c>
      <c r="AN105" s="1" t="s">
        <v>0</v>
      </c>
      <c r="AO105" s="1" t="s">
        <v>350</v>
      </c>
      <c r="AP105" s="6" t="s">
        <v>0</v>
      </c>
      <c r="AQ105" s="1" t="s">
        <v>0</v>
      </c>
      <c r="AR105" s="1" t="s">
        <v>0</v>
      </c>
      <c r="AS105" s="3">
        <v>18582</v>
      </c>
      <c r="AT105" s="1" t="s">
        <v>309</v>
      </c>
      <c r="AU105" s="2">
        <v>43889.718055555553</v>
      </c>
      <c r="AV105" s="1" t="s">
        <v>200</v>
      </c>
      <c r="AW105" s="1" t="s">
        <v>0</v>
      </c>
      <c r="AX105" s="3">
        <v>82514</v>
      </c>
      <c r="AY105" s="3">
        <v>1226028</v>
      </c>
    </row>
    <row r="106" spans="2:51" outlineLevel="1" x14ac:dyDescent="0.25">
      <c r="B106" s="1" t="s">
        <v>258</v>
      </c>
      <c r="C106" s="1" t="s">
        <v>259</v>
      </c>
      <c r="D106" s="1" t="s">
        <v>260</v>
      </c>
      <c r="E106" s="1" t="s">
        <v>90</v>
      </c>
      <c r="F106" s="2">
        <v>43978</v>
      </c>
      <c r="G106" s="2">
        <v>45438</v>
      </c>
      <c r="H106" s="3">
        <v>36</v>
      </c>
      <c r="I106" s="1" t="s">
        <v>56</v>
      </c>
      <c r="J106" s="1" t="s">
        <v>57</v>
      </c>
      <c r="K106" s="4">
        <v>1782</v>
      </c>
      <c r="L106" s="5">
        <v>38.590000000000003</v>
      </c>
      <c r="M106" s="6">
        <v>87.603200000000001</v>
      </c>
      <c r="N106" s="1" t="s">
        <v>0</v>
      </c>
      <c r="O106" s="7" t="s">
        <v>0</v>
      </c>
      <c r="P106" s="1" t="s">
        <v>381</v>
      </c>
      <c r="Q106" s="1" t="s">
        <v>186</v>
      </c>
      <c r="R106" s="1" t="s">
        <v>0</v>
      </c>
      <c r="S106" s="1" t="s">
        <v>0</v>
      </c>
      <c r="T106" s="2">
        <v>43978</v>
      </c>
      <c r="U106" s="1" t="s">
        <v>262</v>
      </c>
      <c r="V106" s="1" t="s">
        <v>355</v>
      </c>
      <c r="W106" s="1" t="s">
        <v>189</v>
      </c>
      <c r="X106" s="1" t="s">
        <v>0</v>
      </c>
      <c r="Y106" s="1" t="s">
        <v>189</v>
      </c>
      <c r="Z106" s="1" t="s">
        <v>141</v>
      </c>
      <c r="AA106" s="1" t="s">
        <v>0</v>
      </c>
      <c r="AB106" s="1" t="s">
        <v>339</v>
      </c>
      <c r="AC106" s="5">
        <v>45</v>
      </c>
      <c r="AD106" s="1" t="b">
        <v>0</v>
      </c>
      <c r="AE106" s="1" t="s">
        <v>263</v>
      </c>
      <c r="AF106" s="2">
        <v>43908</v>
      </c>
      <c r="AG106" s="6" t="s">
        <v>0</v>
      </c>
      <c r="AH106" s="1" t="s">
        <v>66</v>
      </c>
      <c r="AI106" s="7">
        <v>45</v>
      </c>
      <c r="AJ106" s="1" t="s">
        <v>382</v>
      </c>
      <c r="AK106" s="1" t="s">
        <v>312</v>
      </c>
      <c r="AL106" s="1" t="s">
        <v>0</v>
      </c>
      <c r="AM106" s="1" t="s">
        <v>0</v>
      </c>
      <c r="AN106" s="1" t="s">
        <v>0</v>
      </c>
      <c r="AO106" s="1" t="s">
        <v>358</v>
      </c>
      <c r="AP106" s="6" t="s">
        <v>0</v>
      </c>
      <c r="AQ106" s="1" t="s">
        <v>0</v>
      </c>
      <c r="AR106" s="1" t="s">
        <v>0</v>
      </c>
      <c r="AS106" s="3">
        <v>27989</v>
      </c>
      <c r="AT106" s="1" t="s">
        <v>309</v>
      </c>
      <c r="AU106" s="2">
        <v>43852.416666666664</v>
      </c>
      <c r="AV106" s="1" t="s">
        <v>200</v>
      </c>
      <c r="AW106" s="1" t="s">
        <v>0</v>
      </c>
      <c r="AX106" s="3">
        <v>81522</v>
      </c>
      <c r="AY106" s="3">
        <v>1217810</v>
      </c>
    </row>
    <row r="107" spans="2:51" outlineLevel="1" x14ac:dyDescent="0.25">
      <c r="B107" s="1" t="s">
        <v>265</v>
      </c>
      <c r="C107" s="1" t="s">
        <v>266</v>
      </c>
      <c r="D107" s="1" t="s">
        <v>267</v>
      </c>
      <c r="E107" s="1" t="s">
        <v>90</v>
      </c>
      <c r="F107" s="2">
        <v>44047</v>
      </c>
      <c r="G107" s="2">
        <v>45141</v>
      </c>
      <c r="H107" s="3">
        <v>36</v>
      </c>
      <c r="I107" s="1" t="s">
        <v>56</v>
      </c>
      <c r="J107" s="1" t="s">
        <v>57</v>
      </c>
      <c r="K107" s="4" t="s">
        <v>0</v>
      </c>
      <c r="L107" s="5">
        <v>38.9</v>
      </c>
      <c r="M107" s="6">
        <v>86.153400000000005</v>
      </c>
      <c r="N107" s="1" t="s">
        <v>0</v>
      </c>
      <c r="O107" s="7" t="s">
        <v>0</v>
      </c>
      <c r="P107" s="1" t="s">
        <v>383</v>
      </c>
      <c r="Q107" s="1" t="s">
        <v>269</v>
      </c>
      <c r="R107" s="1" t="s">
        <v>0</v>
      </c>
      <c r="S107" s="1" t="s">
        <v>0</v>
      </c>
      <c r="T107" s="2">
        <v>44047</v>
      </c>
      <c r="U107" s="1" t="s">
        <v>270</v>
      </c>
      <c r="V107" s="1" t="s">
        <v>329</v>
      </c>
      <c r="W107" s="1" t="s">
        <v>115</v>
      </c>
      <c r="X107" s="1" t="s">
        <v>0</v>
      </c>
      <c r="Y107" s="1" t="s">
        <v>115</v>
      </c>
      <c r="Z107" s="1" t="s">
        <v>189</v>
      </c>
      <c r="AA107" s="1" t="s">
        <v>0</v>
      </c>
      <c r="AB107" s="1" t="s">
        <v>355</v>
      </c>
      <c r="AC107" s="5">
        <v>41.387500000000003</v>
      </c>
      <c r="AD107" s="1" t="b">
        <v>0</v>
      </c>
      <c r="AE107" s="1" t="s">
        <v>65</v>
      </c>
      <c r="AF107" s="2">
        <v>43755</v>
      </c>
      <c r="AG107" s="6" t="s">
        <v>0</v>
      </c>
      <c r="AH107" s="1" t="s">
        <v>66</v>
      </c>
      <c r="AI107" s="7">
        <v>510.30268999999998</v>
      </c>
      <c r="AJ107" s="1" t="s">
        <v>384</v>
      </c>
      <c r="AK107" s="1" t="s">
        <v>385</v>
      </c>
      <c r="AL107" s="1" t="s">
        <v>273</v>
      </c>
      <c r="AM107" s="1" t="s">
        <v>0</v>
      </c>
      <c r="AN107" s="1" t="s">
        <v>181</v>
      </c>
      <c r="AO107" s="1" t="s">
        <v>386</v>
      </c>
      <c r="AP107" s="6" t="s">
        <v>0</v>
      </c>
      <c r="AQ107" s="1" t="s">
        <v>0</v>
      </c>
      <c r="AR107" s="1" t="s">
        <v>0</v>
      </c>
      <c r="AS107" s="3">
        <v>27784</v>
      </c>
      <c r="AT107" s="1" t="s">
        <v>309</v>
      </c>
      <c r="AU107" s="2">
        <v>43672.552083333336</v>
      </c>
      <c r="AV107" s="1" t="s">
        <v>106</v>
      </c>
      <c r="AW107" s="1" t="s">
        <v>0</v>
      </c>
      <c r="AX107" s="3">
        <v>78730</v>
      </c>
      <c r="AY107" s="3">
        <v>1206570</v>
      </c>
    </row>
    <row r="108" spans="2:51" outlineLevel="1" x14ac:dyDescent="0.25">
      <c r="B108" s="1" t="s">
        <v>265</v>
      </c>
      <c r="C108" s="1" t="s">
        <v>266</v>
      </c>
      <c r="D108" s="1" t="s">
        <v>267</v>
      </c>
      <c r="E108" s="1" t="s">
        <v>90</v>
      </c>
      <c r="F108" s="2">
        <v>44047</v>
      </c>
      <c r="G108" s="2">
        <v>45141</v>
      </c>
      <c r="H108" s="3">
        <v>36</v>
      </c>
      <c r="I108" s="1" t="s">
        <v>56</v>
      </c>
      <c r="J108" s="1" t="s">
        <v>57</v>
      </c>
      <c r="K108" s="4" t="s">
        <v>0</v>
      </c>
      <c r="L108" s="5">
        <v>38.9</v>
      </c>
      <c r="M108" s="6">
        <v>86.153400000000005</v>
      </c>
      <c r="N108" s="1" t="s">
        <v>0</v>
      </c>
      <c r="O108" s="7" t="s">
        <v>0</v>
      </c>
      <c r="P108" s="1" t="s">
        <v>383</v>
      </c>
      <c r="Q108" s="1" t="s">
        <v>269</v>
      </c>
      <c r="R108" s="1" t="s">
        <v>0</v>
      </c>
      <c r="S108" s="1" t="s">
        <v>0</v>
      </c>
      <c r="T108" s="2">
        <v>44047</v>
      </c>
      <c r="U108" s="1" t="s">
        <v>270</v>
      </c>
      <c r="V108" s="1" t="s">
        <v>329</v>
      </c>
      <c r="W108" s="1" t="s">
        <v>115</v>
      </c>
      <c r="X108" s="1" t="s">
        <v>0</v>
      </c>
      <c r="Y108" s="1" t="s">
        <v>115</v>
      </c>
      <c r="Z108" s="1" t="s">
        <v>141</v>
      </c>
      <c r="AA108" s="1" t="s">
        <v>0</v>
      </c>
      <c r="AB108" s="1" t="s">
        <v>339</v>
      </c>
      <c r="AC108" s="5">
        <v>48.8048</v>
      </c>
      <c r="AD108" s="1" t="b">
        <v>0</v>
      </c>
      <c r="AE108" s="1" t="s">
        <v>65</v>
      </c>
      <c r="AF108" s="2">
        <v>43755</v>
      </c>
      <c r="AG108" s="6" t="s">
        <v>0</v>
      </c>
      <c r="AH108" s="1" t="s">
        <v>66</v>
      </c>
      <c r="AI108" s="7">
        <v>510.30268999999998</v>
      </c>
      <c r="AJ108" s="1" t="s">
        <v>384</v>
      </c>
      <c r="AK108" s="1" t="s">
        <v>385</v>
      </c>
      <c r="AL108" s="1" t="s">
        <v>273</v>
      </c>
      <c r="AM108" s="1" t="s">
        <v>0</v>
      </c>
      <c r="AN108" s="1" t="s">
        <v>181</v>
      </c>
      <c r="AO108" s="1" t="s">
        <v>386</v>
      </c>
      <c r="AP108" s="6" t="s">
        <v>0</v>
      </c>
      <c r="AQ108" s="1" t="s">
        <v>0</v>
      </c>
      <c r="AR108" s="1" t="s">
        <v>0</v>
      </c>
      <c r="AS108" s="3">
        <v>27784</v>
      </c>
      <c r="AT108" s="1" t="s">
        <v>309</v>
      </c>
      <c r="AU108" s="2">
        <v>43672.552083333336</v>
      </c>
      <c r="AV108" s="1" t="s">
        <v>106</v>
      </c>
      <c r="AW108" s="1" t="s">
        <v>0</v>
      </c>
      <c r="AX108" s="3">
        <v>78730</v>
      </c>
      <c r="AY108" s="3">
        <v>1206570</v>
      </c>
    </row>
    <row r="109" spans="2:51" outlineLevel="1" x14ac:dyDescent="0.25">
      <c r="B109" s="1" t="s">
        <v>265</v>
      </c>
      <c r="C109" s="1" t="s">
        <v>266</v>
      </c>
      <c r="D109" s="1" t="s">
        <v>267</v>
      </c>
      <c r="E109" s="1" t="s">
        <v>90</v>
      </c>
      <c r="F109" s="2">
        <v>44047</v>
      </c>
      <c r="G109" s="2">
        <v>45141</v>
      </c>
      <c r="H109" s="3">
        <v>36</v>
      </c>
      <c r="I109" s="1" t="s">
        <v>56</v>
      </c>
      <c r="J109" s="1" t="s">
        <v>57</v>
      </c>
      <c r="K109" s="4">
        <v>160</v>
      </c>
      <c r="L109" s="5">
        <v>38.9</v>
      </c>
      <c r="M109" s="6">
        <v>86.153400000000005</v>
      </c>
      <c r="N109" s="1" t="s">
        <v>0</v>
      </c>
      <c r="O109" s="7" t="s">
        <v>0</v>
      </c>
      <c r="P109" s="1" t="s">
        <v>383</v>
      </c>
      <c r="Q109" s="1" t="s">
        <v>269</v>
      </c>
      <c r="R109" s="1" t="s">
        <v>0</v>
      </c>
      <c r="S109" s="1" t="s">
        <v>0</v>
      </c>
      <c r="T109" s="2">
        <v>44047</v>
      </c>
      <c r="U109" s="1" t="s">
        <v>270</v>
      </c>
      <c r="V109" s="1" t="s">
        <v>329</v>
      </c>
      <c r="W109" s="1" t="s">
        <v>115</v>
      </c>
      <c r="X109" s="1" t="s">
        <v>0</v>
      </c>
      <c r="Y109" s="1" t="s">
        <v>115</v>
      </c>
      <c r="Z109" s="1" t="s">
        <v>63</v>
      </c>
      <c r="AA109" s="1" t="s">
        <v>0</v>
      </c>
      <c r="AB109" s="1" t="s">
        <v>304</v>
      </c>
      <c r="AC109" s="5">
        <v>80</v>
      </c>
      <c r="AD109" s="1" t="b">
        <v>0</v>
      </c>
      <c r="AE109" s="1" t="s">
        <v>65</v>
      </c>
      <c r="AF109" s="2">
        <v>43755</v>
      </c>
      <c r="AG109" s="6" t="s">
        <v>0</v>
      </c>
      <c r="AH109" s="1" t="s">
        <v>66</v>
      </c>
      <c r="AI109" s="7">
        <v>510.30268999999998</v>
      </c>
      <c r="AJ109" s="1" t="s">
        <v>384</v>
      </c>
      <c r="AK109" s="1" t="s">
        <v>385</v>
      </c>
      <c r="AL109" s="1" t="s">
        <v>273</v>
      </c>
      <c r="AM109" s="1" t="s">
        <v>0</v>
      </c>
      <c r="AN109" s="1" t="s">
        <v>181</v>
      </c>
      <c r="AO109" s="1" t="s">
        <v>386</v>
      </c>
      <c r="AP109" s="6" t="s">
        <v>0</v>
      </c>
      <c r="AQ109" s="1" t="s">
        <v>0</v>
      </c>
      <c r="AR109" s="1" t="s">
        <v>0</v>
      </c>
      <c r="AS109" s="3">
        <v>27784</v>
      </c>
      <c r="AT109" s="1" t="s">
        <v>309</v>
      </c>
      <c r="AU109" s="2">
        <v>43672.552083333336</v>
      </c>
      <c r="AV109" s="1" t="s">
        <v>106</v>
      </c>
      <c r="AW109" s="1" t="s">
        <v>0</v>
      </c>
      <c r="AX109" s="3">
        <v>78730</v>
      </c>
      <c r="AY109" s="3">
        <v>1206570</v>
      </c>
    </row>
    <row r="110" spans="2:51" outlineLevel="1" x14ac:dyDescent="0.25">
      <c r="B110" s="1" t="s">
        <v>265</v>
      </c>
      <c r="C110" s="1" t="s">
        <v>266</v>
      </c>
      <c r="D110" s="1" t="s">
        <v>267</v>
      </c>
      <c r="E110" s="1" t="s">
        <v>90</v>
      </c>
      <c r="F110" s="2">
        <v>44047</v>
      </c>
      <c r="G110" s="2">
        <v>45141</v>
      </c>
      <c r="H110" s="3">
        <v>36</v>
      </c>
      <c r="I110" s="1" t="s">
        <v>56</v>
      </c>
      <c r="J110" s="1" t="s">
        <v>57</v>
      </c>
      <c r="K110" s="4" t="s">
        <v>0</v>
      </c>
      <c r="L110" s="5">
        <v>38.9</v>
      </c>
      <c r="M110" s="6">
        <v>86.153400000000005</v>
      </c>
      <c r="N110" s="1" t="s">
        <v>0</v>
      </c>
      <c r="O110" s="7" t="s">
        <v>0</v>
      </c>
      <c r="P110" s="1" t="s">
        <v>383</v>
      </c>
      <c r="Q110" s="1" t="s">
        <v>269</v>
      </c>
      <c r="R110" s="1" t="s">
        <v>0</v>
      </c>
      <c r="S110" s="1" t="s">
        <v>0</v>
      </c>
      <c r="T110" s="2">
        <v>44047</v>
      </c>
      <c r="U110" s="1" t="s">
        <v>270</v>
      </c>
      <c r="V110" s="1" t="s">
        <v>329</v>
      </c>
      <c r="W110" s="1" t="s">
        <v>115</v>
      </c>
      <c r="X110" s="1" t="s">
        <v>0</v>
      </c>
      <c r="Y110" s="1" t="s">
        <v>115</v>
      </c>
      <c r="Z110" s="1" t="s">
        <v>62</v>
      </c>
      <c r="AA110" s="1" t="s">
        <v>0</v>
      </c>
      <c r="AB110" s="1" t="s">
        <v>303</v>
      </c>
      <c r="AC110" s="5">
        <v>280</v>
      </c>
      <c r="AD110" s="1" t="b">
        <v>0</v>
      </c>
      <c r="AE110" s="1" t="s">
        <v>65</v>
      </c>
      <c r="AF110" s="2">
        <v>43755</v>
      </c>
      <c r="AG110" s="6" t="s">
        <v>0</v>
      </c>
      <c r="AH110" s="1" t="s">
        <v>66</v>
      </c>
      <c r="AI110" s="7">
        <v>510.30268999999998</v>
      </c>
      <c r="AJ110" s="1" t="s">
        <v>384</v>
      </c>
      <c r="AK110" s="1" t="s">
        <v>385</v>
      </c>
      <c r="AL110" s="1" t="s">
        <v>273</v>
      </c>
      <c r="AM110" s="1" t="s">
        <v>0</v>
      </c>
      <c r="AN110" s="1" t="s">
        <v>181</v>
      </c>
      <c r="AO110" s="1" t="s">
        <v>386</v>
      </c>
      <c r="AP110" s="6" t="s">
        <v>0</v>
      </c>
      <c r="AQ110" s="1" t="s">
        <v>0</v>
      </c>
      <c r="AR110" s="1" t="s">
        <v>0</v>
      </c>
      <c r="AS110" s="3">
        <v>27784</v>
      </c>
      <c r="AT110" s="1" t="s">
        <v>309</v>
      </c>
      <c r="AU110" s="2">
        <v>43672.552083333336</v>
      </c>
      <c r="AV110" s="1" t="s">
        <v>106</v>
      </c>
      <c r="AW110" s="1" t="s">
        <v>0</v>
      </c>
      <c r="AX110" s="3">
        <v>78730</v>
      </c>
      <c r="AY110" s="3">
        <v>1206570</v>
      </c>
    </row>
    <row r="111" spans="2:51" outlineLevel="1" x14ac:dyDescent="0.25">
      <c r="B111" s="1" t="s">
        <v>281</v>
      </c>
      <c r="C111" s="1" t="s">
        <v>183</v>
      </c>
      <c r="D111" s="1" t="s">
        <v>184</v>
      </c>
      <c r="E111" s="1" t="s">
        <v>282</v>
      </c>
      <c r="F111" s="2">
        <v>44160</v>
      </c>
      <c r="G111" s="2">
        <v>44340</v>
      </c>
      <c r="H111" s="3">
        <v>6</v>
      </c>
      <c r="I111" s="1" t="s">
        <v>56</v>
      </c>
      <c r="J111" s="1" t="s">
        <v>57</v>
      </c>
      <c r="K111" s="4" t="s">
        <v>0</v>
      </c>
      <c r="L111" s="5">
        <v>29.89</v>
      </c>
      <c r="M111" s="6">
        <v>91.334199999999996</v>
      </c>
      <c r="N111" s="1" t="s">
        <v>0</v>
      </c>
      <c r="O111" s="7" t="s">
        <v>0</v>
      </c>
      <c r="P111" s="1" t="s">
        <v>387</v>
      </c>
      <c r="Q111" s="1" t="s">
        <v>284</v>
      </c>
      <c r="R111" s="1" t="s">
        <v>0</v>
      </c>
      <c r="S111" s="1" t="s">
        <v>0</v>
      </c>
      <c r="T111" s="2">
        <v>44160</v>
      </c>
      <c r="U111" s="1" t="s">
        <v>285</v>
      </c>
      <c r="V111" s="1" t="s">
        <v>371</v>
      </c>
      <c r="W111" s="1" t="s">
        <v>231</v>
      </c>
      <c r="X111" s="1" t="s">
        <v>0</v>
      </c>
      <c r="Y111" s="1" t="s">
        <v>231</v>
      </c>
      <c r="Z111" s="1" t="s">
        <v>189</v>
      </c>
      <c r="AA111" s="1" t="s">
        <v>0</v>
      </c>
      <c r="AB111" s="1" t="s">
        <v>355</v>
      </c>
      <c r="AC111" s="5">
        <v>32</v>
      </c>
      <c r="AD111" s="1" t="b">
        <v>0</v>
      </c>
      <c r="AE111" s="1" t="s">
        <v>65</v>
      </c>
      <c r="AF111" s="2">
        <v>44155</v>
      </c>
      <c r="AG111" s="6" t="s">
        <v>0</v>
      </c>
      <c r="AH111" s="1" t="s">
        <v>286</v>
      </c>
      <c r="AI111" s="7">
        <v>32</v>
      </c>
      <c r="AJ111" s="1" t="s">
        <v>388</v>
      </c>
      <c r="AK111" s="1" t="s">
        <v>389</v>
      </c>
      <c r="AL111" s="1" t="s">
        <v>289</v>
      </c>
      <c r="AM111" s="1" t="s">
        <v>0</v>
      </c>
      <c r="AN111" s="1" t="s">
        <v>0</v>
      </c>
      <c r="AO111" s="1" t="s">
        <v>390</v>
      </c>
      <c r="AP111" s="6" t="s">
        <v>0</v>
      </c>
      <c r="AQ111" s="1" t="s">
        <v>0</v>
      </c>
      <c r="AR111" s="1" t="s">
        <v>0</v>
      </c>
      <c r="AS111" s="3">
        <v>32391</v>
      </c>
      <c r="AT111" s="1" t="s">
        <v>309</v>
      </c>
      <c r="AU111" s="2">
        <v>44140.625</v>
      </c>
      <c r="AV111" s="1" t="s">
        <v>140</v>
      </c>
      <c r="AW111" s="1" t="s">
        <v>0</v>
      </c>
      <c r="AX111" s="3">
        <v>88224</v>
      </c>
      <c r="AY111" s="3">
        <v>1248715</v>
      </c>
    </row>
    <row r="112" spans="2:51" outlineLevel="1" x14ac:dyDescent="0.25">
      <c r="B112" s="1" t="s">
        <v>281</v>
      </c>
      <c r="C112" s="1" t="s">
        <v>183</v>
      </c>
      <c r="D112" s="1" t="s">
        <v>184</v>
      </c>
      <c r="E112" s="1" t="s">
        <v>282</v>
      </c>
      <c r="F112" s="2">
        <v>44160</v>
      </c>
      <c r="G112" s="2">
        <v>44340</v>
      </c>
      <c r="H112" s="3">
        <v>6</v>
      </c>
      <c r="I112" s="1" t="s">
        <v>56</v>
      </c>
      <c r="J112" s="1" t="s">
        <v>57</v>
      </c>
      <c r="K112" s="4">
        <v>14060</v>
      </c>
      <c r="L112" s="5">
        <v>29.89</v>
      </c>
      <c r="M112" s="6">
        <v>91.334199999999996</v>
      </c>
      <c r="N112" s="1" t="s">
        <v>0</v>
      </c>
      <c r="O112" s="7" t="s">
        <v>0</v>
      </c>
      <c r="P112" s="1" t="s">
        <v>387</v>
      </c>
      <c r="Q112" s="1" t="s">
        <v>284</v>
      </c>
      <c r="R112" s="1" t="s">
        <v>0</v>
      </c>
      <c r="S112" s="1" t="s">
        <v>0</v>
      </c>
      <c r="T112" s="2">
        <v>44160</v>
      </c>
      <c r="U112" s="1" t="s">
        <v>285</v>
      </c>
      <c r="V112" s="1" t="s">
        <v>371</v>
      </c>
      <c r="W112" s="1" t="s">
        <v>231</v>
      </c>
      <c r="X112" s="1" t="s">
        <v>0</v>
      </c>
      <c r="Y112" s="1" t="s">
        <v>231</v>
      </c>
      <c r="Z112" s="1" t="s">
        <v>62</v>
      </c>
      <c r="AA112" s="1" t="s">
        <v>0</v>
      </c>
      <c r="AB112" s="1" t="s">
        <v>303</v>
      </c>
      <c r="AC112" s="5">
        <v>90</v>
      </c>
      <c r="AD112" s="1" t="b">
        <v>0</v>
      </c>
      <c r="AE112" s="1" t="s">
        <v>65</v>
      </c>
      <c r="AF112" s="2">
        <v>44155</v>
      </c>
      <c r="AG112" s="6" t="s">
        <v>0</v>
      </c>
      <c r="AH112" s="1" t="s">
        <v>286</v>
      </c>
      <c r="AI112" s="7">
        <v>32</v>
      </c>
      <c r="AJ112" s="1" t="s">
        <v>388</v>
      </c>
      <c r="AK112" s="1" t="s">
        <v>389</v>
      </c>
      <c r="AL112" s="1" t="s">
        <v>289</v>
      </c>
      <c r="AM112" s="1" t="s">
        <v>0</v>
      </c>
      <c r="AN112" s="1" t="s">
        <v>0</v>
      </c>
      <c r="AO112" s="1" t="s">
        <v>390</v>
      </c>
      <c r="AP112" s="6" t="s">
        <v>0</v>
      </c>
      <c r="AQ112" s="1" t="s">
        <v>0</v>
      </c>
      <c r="AR112" s="1" t="s">
        <v>0</v>
      </c>
      <c r="AS112" s="3">
        <v>32391</v>
      </c>
      <c r="AT112" s="1" t="s">
        <v>309</v>
      </c>
      <c r="AU112" s="2">
        <v>44140.625</v>
      </c>
      <c r="AV112" s="1" t="s">
        <v>140</v>
      </c>
      <c r="AW112" s="1" t="s">
        <v>0</v>
      </c>
      <c r="AX112" s="3">
        <v>88224</v>
      </c>
      <c r="AY112" s="3">
        <v>1248715</v>
      </c>
    </row>
    <row r="113" spans="2:51" outlineLevel="1" x14ac:dyDescent="0.25">
      <c r="B113" s="1" t="s">
        <v>291</v>
      </c>
      <c r="C113" s="1" t="s">
        <v>292</v>
      </c>
      <c r="D113" s="1" t="s">
        <v>293</v>
      </c>
      <c r="E113" s="1" t="s">
        <v>90</v>
      </c>
      <c r="F113" s="2">
        <v>44160</v>
      </c>
      <c r="G113" s="2">
        <v>45713</v>
      </c>
      <c r="H113" s="3">
        <v>51</v>
      </c>
      <c r="I113" s="1" t="s">
        <v>56</v>
      </c>
      <c r="J113" s="1" t="s">
        <v>57</v>
      </c>
      <c r="K113" s="4" t="s">
        <v>0</v>
      </c>
      <c r="L113" s="5">
        <v>36.999989999999997</v>
      </c>
      <c r="M113" s="6">
        <v>88.114000000000004</v>
      </c>
      <c r="N113" s="1" t="s">
        <v>0</v>
      </c>
      <c r="O113" s="7" t="s">
        <v>0</v>
      </c>
      <c r="P113" s="1" t="s">
        <v>391</v>
      </c>
      <c r="Q113" s="1" t="s">
        <v>295</v>
      </c>
      <c r="R113" s="1" t="s">
        <v>0</v>
      </c>
      <c r="S113" s="1" t="s">
        <v>0</v>
      </c>
      <c r="T113" s="2">
        <v>44160</v>
      </c>
      <c r="U113" s="1" t="s">
        <v>296</v>
      </c>
      <c r="V113" s="1" t="s">
        <v>339</v>
      </c>
      <c r="W113" s="1" t="s">
        <v>141</v>
      </c>
      <c r="X113" s="1" t="s">
        <v>0</v>
      </c>
      <c r="Y113" s="1" t="s">
        <v>141</v>
      </c>
      <c r="Z113" s="1" t="s">
        <v>189</v>
      </c>
      <c r="AA113" s="1" t="s">
        <v>0</v>
      </c>
      <c r="AB113" s="1" t="s">
        <v>355</v>
      </c>
      <c r="AC113" s="5">
        <v>38.577959999999997</v>
      </c>
      <c r="AD113" s="1" t="b">
        <v>0</v>
      </c>
      <c r="AE113" s="1" t="s">
        <v>65</v>
      </c>
      <c r="AF113" s="2">
        <v>44088</v>
      </c>
      <c r="AG113" s="6" t="s">
        <v>0</v>
      </c>
      <c r="AH113" s="1" t="s">
        <v>297</v>
      </c>
      <c r="AI113" s="7">
        <v>8917175.6199999992</v>
      </c>
      <c r="AJ113" s="1" t="s">
        <v>392</v>
      </c>
      <c r="AK113" s="1" t="s">
        <v>393</v>
      </c>
      <c r="AL113" s="1" t="s">
        <v>289</v>
      </c>
      <c r="AM113" s="1" t="s">
        <v>0</v>
      </c>
      <c r="AN113" s="1" t="s">
        <v>300</v>
      </c>
      <c r="AO113" s="1" t="s">
        <v>350</v>
      </c>
      <c r="AP113" s="6" t="s">
        <v>0</v>
      </c>
      <c r="AQ113" s="1" t="s">
        <v>0</v>
      </c>
      <c r="AR113" s="1" t="s">
        <v>0</v>
      </c>
      <c r="AS113" s="3">
        <v>18088</v>
      </c>
      <c r="AT113" s="1" t="s">
        <v>309</v>
      </c>
      <c r="AU113" s="2">
        <v>44051.393055555556</v>
      </c>
      <c r="AV113" s="1" t="s">
        <v>140</v>
      </c>
      <c r="AW113" s="1" t="s">
        <v>0</v>
      </c>
      <c r="AX113" s="3">
        <v>86307</v>
      </c>
      <c r="AY113" s="3">
        <v>1243325</v>
      </c>
    </row>
    <row r="114" spans="2:51" outlineLevel="1" x14ac:dyDescent="0.25">
      <c r="B114" s="1" t="s">
        <v>291</v>
      </c>
      <c r="C114" s="1" t="s">
        <v>292</v>
      </c>
      <c r="D114" s="1" t="s">
        <v>293</v>
      </c>
      <c r="E114" s="1" t="s">
        <v>90</v>
      </c>
      <c r="F114" s="2">
        <v>44160</v>
      </c>
      <c r="G114" s="2">
        <v>45713</v>
      </c>
      <c r="H114" s="3">
        <v>51</v>
      </c>
      <c r="I114" s="1" t="s">
        <v>56</v>
      </c>
      <c r="J114" s="1" t="s">
        <v>57</v>
      </c>
      <c r="K114" s="4">
        <v>749</v>
      </c>
      <c r="L114" s="5">
        <v>36.999989999999997</v>
      </c>
      <c r="M114" s="6">
        <v>88.114000000000004</v>
      </c>
      <c r="N114" s="1" t="s">
        <v>0</v>
      </c>
      <c r="O114" s="7" t="s">
        <v>0</v>
      </c>
      <c r="P114" s="1" t="s">
        <v>391</v>
      </c>
      <c r="Q114" s="1" t="s">
        <v>295</v>
      </c>
      <c r="R114" s="1" t="s">
        <v>0</v>
      </c>
      <c r="S114" s="1" t="s">
        <v>0</v>
      </c>
      <c r="T114" s="2">
        <v>44160</v>
      </c>
      <c r="U114" s="1" t="s">
        <v>296</v>
      </c>
      <c r="V114" s="1" t="s">
        <v>339</v>
      </c>
      <c r="W114" s="1" t="s">
        <v>141</v>
      </c>
      <c r="X114" s="1" t="s">
        <v>0</v>
      </c>
      <c r="Y114" s="1" t="s">
        <v>141</v>
      </c>
      <c r="Z114" s="1" t="s">
        <v>231</v>
      </c>
      <c r="AA114" s="1" t="s">
        <v>0</v>
      </c>
      <c r="AB114" s="1" t="s">
        <v>371</v>
      </c>
      <c r="AC114" s="5">
        <v>39.899990000000003</v>
      </c>
      <c r="AD114" s="1" t="b">
        <v>0</v>
      </c>
      <c r="AE114" s="1" t="s">
        <v>65</v>
      </c>
      <c r="AF114" s="2">
        <v>44088</v>
      </c>
      <c r="AG114" s="6" t="s">
        <v>0</v>
      </c>
      <c r="AH114" s="1" t="s">
        <v>297</v>
      </c>
      <c r="AI114" s="7">
        <v>8917175.6199999992</v>
      </c>
      <c r="AJ114" s="1" t="s">
        <v>392</v>
      </c>
      <c r="AK114" s="1" t="s">
        <v>393</v>
      </c>
      <c r="AL114" s="1" t="s">
        <v>289</v>
      </c>
      <c r="AM114" s="1" t="s">
        <v>0</v>
      </c>
      <c r="AN114" s="1" t="s">
        <v>300</v>
      </c>
      <c r="AO114" s="1" t="s">
        <v>350</v>
      </c>
      <c r="AP114" s="6" t="s">
        <v>0</v>
      </c>
      <c r="AQ114" s="1" t="s">
        <v>0</v>
      </c>
      <c r="AR114" s="1" t="s">
        <v>0</v>
      </c>
      <c r="AS114" s="3">
        <v>18088</v>
      </c>
      <c r="AT114" s="1" t="s">
        <v>309</v>
      </c>
      <c r="AU114" s="2">
        <v>44051.393055555556</v>
      </c>
      <c r="AV114" s="1" t="s">
        <v>140</v>
      </c>
      <c r="AW114" s="1" t="s">
        <v>0</v>
      </c>
      <c r="AX114" s="3">
        <v>86307</v>
      </c>
      <c r="AY114" s="3">
        <v>1243325</v>
      </c>
    </row>
    <row r="115" spans="2:51" outlineLevel="1" x14ac:dyDescent="0.25">
      <c r="B115" s="1" t="s">
        <v>291</v>
      </c>
      <c r="C115" s="1" t="s">
        <v>292</v>
      </c>
      <c r="D115" s="1" t="s">
        <v>293</v>
      </c>
      <c r="E115" s="1" t="s">
        <v>90</v>
      </c>
      <c r="F115" s="2">
        <v>44160</v>
      </c>
      <c r="G115" s="2">
        <v>45713</v>
      </c>
      <c r="H115" s="3">
        <v>51</v>
      </c>
      <c r="I115" s="1" t="s">
        <v>56</v>
      </c>
      <c r="J115" s="1" t="s">
        <v>57</v>
      </c>
      <c r="K115" s="4" t="s">
        <v>0</v>
      </c>
      <c r="L115" s="5">
        <v>36.999989999999997</v>
      </c>
      <c r="M115" s="6">
        <v>88.114000000000004</v>
      </c>
      <c r="N115" s="1" t="s">
        <v>0</v>
      </c>
      <c r="O115" s="7" t="s">
        <v>0</v>
      </c>
      <c r="P115" s="1" t="s">
        <v>391</v>
      </c>
      <c r="Q115" s="1" t="s">
        <v>295</v>
      </c>
      <c r="R115" s="1" t="s">
        <v>0</v>
      </c>
      <c r="S115" s="1" t="s">
        <v>0</v>
      </c>
      <c r="T115" s="2">
        <v>44160</v>
      </c>
      <c r="U115" s="1" t="s">
        <v>296</v>
      </c>
      <c r="V115" s="1" t="s">
        <v>339</v>
      </c>
      <c r="W115" s="1" t="s">
        <v>141</v>
      </c>
      <c r="X115" s="1" t="s">
        <v>0</v>
      </c>
      <c r="Y115" s="1" t="s">
        <v>141</v>
      </c>
      <c r="Z115" s="1" t="s">
        <v>101</v>
      </c>
      <c r="AA115" s="1" t="s">
        <v>0</v>
      </c>
      <c r="AB115" s="1" t="s">
        <v>320</v>
      </c>
      <c r="AC115" s="5">
        <v>39.93</v>
      </c>
      <c r="AD115" s="1" t="b">
        <v>0</v>
      </c>
      <c r="AE115" s="1" t="s">
        <v>65</v>
      </c>
      <c r="AF115" s="2">
        <v>44088</v>
      </c>
      <c r="AG115" s="6" t="s">
        <v>0</v>
      </c>
      <c r="AH115" s="1" t="s">
        <v>297</v>
      </c>
      <c r="AI115" s="7">
        <v>8917175.6199999992</v>
      </c>
      <c r="AJ115" s="1" t="s">
        <v>392</v>
      </c>
      <c r="AK115" s="1" t="s">
        <v>393</v>
      </c>
      <c r="AL115" s="1" t="s">
        <v>289</v>
      </c>
      <c r="AM115" s="1" t="s">
        <v>0</v>
      </c>
      <c r="AN115" s="1" t="s">
        <v>300</v>
      </c>
      <c r="AO115" s="1" t="s">
        <v>350</v>
      </c>
      <c r="AP115" s="6" t="s">
        <v>0</v>
      </c>
      <c r="AQ115" s="1" t="s">
        <v>0</v>
      </c>
      <c r="AR115" s="1" t="s">
        <v>0</v>
      </c>
      <c r="AS115" s="3">
        <v>18088</v>
      </c>
      <c r="AT115" s="1" t="s">
        <v>309</v>
      </c>
      <c r="AU115" s="2">
        <v>44051.393055555556</v>
      </c>
      <c r="AV115" s="1" t="s">
        <v>140</v>
      </c>
      <c r="AW115" s="1" t="s">
        <v>0</v>
      </c>
      <c r="AX115" s="3">
        <v>86307</v>
      </c>
      <c r="AY115" s="3">
        <v>1243325</v>
      </c>
    </row>
    <row r="116" spans="2:51" outlineLevel="1" x14ac:dyDescent="0.25">
      <c r="B116" s="1" t="s">
        <v>291</v>
      </c>
      <c r="C116" s="1" t="s">
        <v>292</v>
      </c>
      <c r="D116" s="1" t="s">
        <v>293</v>
      </c>
      <c r="E116" s="1" t="s">
        <v>90</v>
      </c>
      <c r="F116" s="2">
        <v>44160</v>
      </c>
      <c r="G116" s="2">
        <v>45713</v>
      </c>
      <c r="H116" s="3">
        <v>51</v>
      </c>
      <c r="I116" s="1" t="s">
        <v>56</v>
      </c>
      <c r="J116" s="1" t="s">
        <v>57</v>
      </c>
      <c r="K116" s="4" t="s">
        <v>0</v>
      </c>
      <c r="L116" s="5">
        <v>36.999989999999997</v>
      </c>
      <c r="M116" s="6">
        <v>88.114000000000004</v>
      </c>
      <c r="N116" s="1" t="s">
        <v>0</v>
      </c>
      <c r="O116" s="7" t="s">
        <v>0</v>
      </c>
      <c r="P116" s="1" t="s">
        <v>391</v>
      </c>
      <c r="Q116" s="1" t="s">
        <v>295</v>
      </c>
      <c r="R116" s="1" t="s">
        <v>0</v>
      </c>
      <c r="S116" s="1" t="s">
        <v>0</v>
      </c>
      <c r="T116" s="2">
        <v>44160</v>
      </c>
      <c r="U116" s="1" t="s">
        <v>296</v>
      </c>
      <c r="V116" s="1" t="s">
        <v>339</v>
      </c>
      <c r="W116" s="1" t="s">
        <v>141</v>
      </c>
      <c r="X116" s="1" t="s">
        <v>0</v>
      </c>
      <c r="Y116" s="1" t="s">
        <v>141</v>
      </c>
      <c r="Z116" s="1" t="s">
        <v>115</v>
      </c>
      <c r="AA116" s="1" t="s">
        <v>0</v>
      </c>
      <c r="AB116" s="1" t="s">
        <v>329</v>
      </c>
      <c r="AC116" s="5">
        <v>48.999980000000001</v>
      </c>
      <c r="AD116" s="1" t="b">
        <v>0</v>
      </c>
      <c r="AE116" s="1" t="s">
        <v>65</v>
      </c>
      <c r="AF116" s="2">
        <v>44088</v>
      </c>
      <c r="AG116" s="6" t="s">
        <v>0</v>
      </c>
      <c r="AH116" s="1" t="s">
        <v>297</v>
      </c>
      <c r="AI116" s="7">
        <v>8917175.6199999992</v>
      </c>
      <c r="AJ116" s="1" t="s">
        <v>392</v>
      </c>
      <c r="AK116" s="1" t="s">
        <v>393</v>
      </c>
      <c r="AL116" s="1" t="s">
        <v>289</v>
      </c>
      <c r="AM116" s="1" t="s">
        <v>0</v>
      </c>
      <c r="AN116" s="1" t="s">
        <v>300</v>
      </c>
      <c r="AO116" s="1" t="s">
        <v>350</v>
      </c>
      <c r="AP116" s="6" t="s">
        <v>0</v>
      </c>
      <c r="AQ116" s="1" t="s">
        <v>0</v>
      </c>
      <c r="AR116" s="1" t="s">
        <v>0</v>
      </c>
      <c r="AS116" s="3">
        <v>18088</v>
      </c>
      <c r="AT116" s="1" t="s">
        <v>309</v>
      </c>
      <c r="AU116" s="2">
        <v>44051.393055555556</v>
      </c>
      <c r="AV116" s="1" t="s">
        <v>140</v>
      </c>
      <c r="AW116" s="1" t="s">
        <v>0</v>
      </c>
      <c r="AX116" s="3">
        <v>86307</v>
      </c>
      <c r="AY116" s="3">
        <v>1243325</v>
      </c>
    </row>
    <row r="117" spans="2:51" outlineLevel="1" x14ac:dyDescent="0.25">
      <c r="B117" s="1" t="s">
        <v>291</v>
      </c>
      <c r="C117" s="1" t="s">
        <v>292</v>
      </c>
      <c r="D117" s="1" t="s">
        <v>293</v>
      </c>
      <c r="E117" s="1" t="s">
        <v>90</v>
      </c>
      <c r="F117" s="2">
        <v>44160</v>
      </c>
      <c r="G117" s="2">
        <v>45713</v>
      </c>
      <c r="H117" s="3">
        <v>51</v>
      </c>
      <c r="I117" s="1" t="s">
        <v>56</v>
      </c>
      <c r="J117" s="1" t="s">
        <v>57</v>
      </c>
      <c r="K117" s="4" t="s">
        <v>0</v>
      </c>
      <c r="L117" s="5">
        <v>36.999989999999997</v>
      </c>
      <c r="M117" s="6">
        <v>88.114000000000004</v>
      </c>
      <c r="N117" s="1" t="s">
        <v>0</v>
      </c>
      <c r="O117" s="7" t="s">
        <v>0</v>
      </c>
      <c r="P117" s="1" t="s">
        <v>391</v>
      </c>
      <c r="Q117" s="1" t="s">
        <v>295</v>
      </c>
      <c r="R117" s="1" t="s">
        <v>0</v>
      </c>
      <c r="S117" s="1" t="s">
        <v>0</v>
      </c>
      <c r="T117" s="2">
        <v>44160</v>
      </c>
      <c r="U117" s="1" t="s">
        <v>296</v>
      </c>
      <c r="V117" s="1" t="s">
        <v>339</v>
      </c>
      <c r="W117" s="1" t="s">
        <v>141</v>
      </c>
      <c r="X117" s="1" t="s">
        <v>0</v>
      </c>
      <c r="Y117" s="1" t="s">
        <v>141</v>
      </c>
      <c r="Z117" s="1" t="s">
        <v>62</v>
      </c>
      <c r="AA117" s="1" t="s">
        <v>0</v>
      </c>
      <c r="AB117" s="1" t="s">
        <v>303</v>
      </c>
      <c r="AC117" s="5">
        <v>230.00001</v>
      </c>
      <c r="AD117" s="1" t="b">
        <v>0</v>
      </c>
      <c r="AE117" s="1" t="s">
        <v>65</v>
      </c>
      <c r="AF117" s="2">
        <v>44088</v>
      </c>
      <c r="AG117" s="6" t="s">
        <v>0</v>
      </c>
      <c r="AH117" s="1" t="s">
        <v>297</v>
      </c>
      <c r="AI117" s="7">
        <v>8917175.6199999992</v>
      </c>
      <c r="AJ117" s="1" t="s">
        <v>392</v>
      </c>
      <c r="AK117" s="1" t="s">
        <v>393</v>
      </c>
      <c r="AL117" s="1" t="s">
        <v>289</v>
      </c>
      <c r="AM117" s="1" t="s">
        <v>0</v>
      </c>
      <c r="AN117" s="1" t="s">
        <v>300</v>
      </c>
      <c r="AO117" s="1" t="s">
        <v>350</v>
      </c>
      <c r="AP117" s="6" t="s">
        <v>0</v>
      </c>
      <c r="AQ117" s="1" t="s">
        <v>0</v>
      </c>
      <c r="AR117" s="1" t="s">
        <v>0</v>
      </c>
      <c r="AS117" s="3">
        <v>18088</v>
      </c>
      <c r="AT117" s="1" t="s">
        <v>309</v>
      </c>
      <c r="AU117" s="2">
        <v>44051.393055555556</v>
      </c>
      <c r="AV117" s="1" t="s">
        <v>140</v>
      </c>
      <c r="AW117" s="1" t="s">
        <v>0</v>
      </c>
      <c r="AX117" s="3">
        <v>86307</v>
      </c>
      <c r="AY117" s="3">
        <v>1243325</v>
      </c>
    </row>
    <row r="118" spans="2:51" outlineLevel="1" x14ac:dyDescent="0.25">
      <c r="F118" s="1"/>
      <c r="G118" s="1"/>
      <c r="H118" s="1"/>
      <c r="K118" s="10" t="str">
        <f>CONCATENATE("Totale: ", TEXT(SUBTOTAL(9, K62:K117), "###.###.###"), "")</f>
        <v>Totale: 41233..</v>
      </c>
      <c r="L118" s="1"/>
      <c r="M118" s="1"/>
      <c r="O118" s="1"/>
      <c r="T118" s="1"/>
      <c r="AC118" s="1"/>
      <c r="AF118" s="1"/>
      <c r="AG118" s="1"/>
      <c r="AI118" s="1"/>
      <c r="AP118" s="1"/>
      <c r="AS118" s="1"/>
      <c r="AU118" s="1"/>
      <c r="AX118" s="1"/>
      <c r="AY118" s="1"/>
    </row>
    <row r="119" spans="2:51" x14ac:dyDescent="0.25">
      <c r="F119" s="1"/>
      <c r="G119" s="1"/>
      <c r="H119" s="1"/>
      <c r="K119" s="10" t="str">
        <f>CONCATENATE("Totale generale: ", TEXT(SUBTOTAL(9, K4:K118), "###.###.###"), "")</f>
        <v>Totale generale: 352138..</v>
      </c>
      <c r="L119" s="1"/>
      <c r="M119" s="1"/>
      <c r="O119" s="1"/>
      <c r="T119" s="1"/>
      <c r="AC119" s="1"/>
      <c r="AF119" s="1"/>
      <c r="AG119" s="1"/>
      <c r="AI119" s="1"/>
      <c r="AP119" s="1"/>
      <c r="AS119" s="1"/>
      <c r="AU119" s="1"/>
      <c r="AX119" s="1"/>
      <c r="AY119" s="1"/>
    </row>
  </sheetData>
  <autoFilter ref="A2:AY118" xr:uid="{00000000-0009-0000-0000-000000000000}"/>
  <pageMargins left="0.7" right="0.7" top="0.75" bottom="0.75" header="0.3" footer="0.3"/>
  <pageSetup fitToWidth="0" fitToHeight="0" orientation="portrait"/>
  <ignoredErrors>
    <ignoredError sqref="A1:AY118" numberStoredAsText="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7CE6-9FD5-4877-8E37-BF1E64F0B3E3}">
  <dimension ref="A4:L15"/>
  <sheetViews>
    <sheetView workbookViewId="0">
      <pane xSplit="5" ySplit="4" topLeftCell="F5" activePane="bottomRight" state="frozen"/>
      <selection pane="topRight" activeCell="F1" sqref="F1"/>
      <selection pane="bottomLeft" activeCell="A5" sqref="A5"/>
      <selection pane="bottomRight" activeCell="L15" sqref="L15"/>
    </sheetView>
  </sheetViews>
  <sheetFormatPr defaultRowHeight="15" x14ac:dyDescent="0.25"/>
  <cols>
    <col min="1" max="1" width="18.7109375" customWidth="1"/>
    <col min="2" max="2" width="12.7109375" customWidth="1"/>
    <col min="3" max="3" width="23" bestFit="1" customWidth="1"/>
    <col min="4" max="4" width="18.7109375" customWidth="1"/>
    <col min="5" max="5" width="13.7109375" bestFit="1" customWidth="1"/>
    <col min="6" max="11" width="14.28515625" bestFit="1" customWidth="1"/>
  </cols>
  <sheetData>
    <row r="4" spans="1:12" ht="30" x14ac:dyDescent="0.25">
      <c r="A4" s="48" t="s">
        <v>454</v>
      </c>
      <c r="B4" s="49" t="s">
        <v>455</v>
      </c>
      <c r="C4" s="48" t="s">
        <v>456</v>
      </c>
      <c r="D4" s="49" t="s">
        <v>457</v>
      </c>
      <c r="E4" s="50" t="s">
        <v>458</v>
      </c>
      <c r="F4" s="48" t="s">
        <v>459</v>
      </c>
      <c r="G4" s="48" t="s">
        <v>460</v>
      </c>
      <c r="H4" s="48" t="s">
        <v>461</v>
      </c>
      <c r="I4" s="48" t="s">
        <v>462</v>
      </c>
      <c r="J4" s="48" t="s">
        <v>463</v>
      </c>
      <c r="K4" s="48" t="s">
        <v>464</v>
      </c>
    </row>
    <row r="5" spans="1:12" ht="30" x14ac:dyDescent="0.25">
      <c r="A5" s="42" t="s">
        <v>431</v>
      </c>
      <c r="B5" s="42" t="s">
        <v>432</v>
      </c>
      <c r="C5" s="43" t="s">
        <v>433</v>
      </c>
      <c r="D5" s="44" t="s">
        <v>434</v>
      </c>
      <c r="E5" t="s">
        <v>435</v>
      </c>
      <c r="F5" s="45"/>
      <c r="G5" s="45">
        <v>2413</v>
      </c>
      <c r="H5" s="45">
        <v>20927</v>
      </c>
      <c r="I5" s="45">
        <v>32242</v>
      </c>
      <c r="J5" s="45">
        <v>23629</v>
      </c>
      <c r="K5" s="45">
        <v>19135</v>
      </c>
    </row>
    <row r="6" spans="1:12" ht="30" x14ac:dyDescent="0.25">
      <c r="A6" s="42" t="s">
        <v>431</v>
      </c>
      <c r="B6" s="42" t="s">
        <v>432</v>
      </c>
      <c r="C6" s="43" t="s">
        <v>433</v>
      </c>
      <c r="D6" s="44" t="s">
        <v>434</v>
      </c>
      <c r="E6" t="s">
        <v>436</v>
      </c>
      <c r="F6" s="45"/>
      <c r="G6" s="45"/>
      <c r="H6" s="45"/>
      <c r="I6" s="45">
        <v>10719</v>
      </c>
      <c r="J6" s="45">
        <v>22421</v>
      </c>
      <c r="K6" s="45">
        <v>4815</v>
      </c>
    </row>
    <row r="7" spans="1:12" ht="30" x14ac:dyDescent="0.25">
      <c r="A7" s="42" t="s">
        <v>431</v>
      </c>
      <c r="B7" s="42" t="s">
        <v>432</v>
      </c>
      <c r="C7" s="43" t="s">
        <v>437</v>
      </c>
      <c r="D7" s="44" t="s">
        <v>434</v>
      </c>
      <c r="E7" t="s">
        <v>438</v>
      </c>
      <c r="F7" s="45"/>
      <c r="G7" s="45"/>
      <c r="H7" s="45"/>
      <c r="I7" s="45"/>
      <c r="J7" s="45"/>
      <c r="K7" s="45">
        <v>10786</v>
      </c>
    </row>
    <row r="8" spans="1:12" ht="30" x14ac:dyDescent="0.25">
      <c r="A8" s="42" t="s">
        <v>431</v>
      </c>
      <c r="B8" s="42" t="s">
        <v>432</v>
      </c>
      <c r="C8" s="43" t="s">
        <v>439</v>
      </c>
      <c r="D8" s="44" t="s">
        <v>434</v>
      </c>
      <c r="E8" t="s">
        <v>440</v>
      </c>
      <c r="F8" s="45"/>
      <c r="G8" s="45">
        <v>6</v>
      </c>
      <c r="H8" s="45">
        <v>5937</v>
      </c>
      <c r="I8" s="45">
        <v>1605</v>
      </c>
      <c r="J8" s="45">
        <v>59</v>
      </c>
      <c r="K8" s="45"/>
    </row>
    <row r="9" spans="1:12" ht="45" x14ac:dyDescent="0.25">
      <c r="A9" s="42" t="s">
        <v>431</v>
      </c>
      <c r="B9" s="42" t="s">
        <v>432</v>
      </c>
      <c r="C9" s="43" t="s">
        <v>441</v>
      </c>
      <c r="D9" s="44" t="s">
        <v>442</v>
      </c>
      <c r="E9" t="s">
        <v>443</v>
      </c>
      <c r="F9" s="45">
        <v>97306</v>
      </c>
      <c r="G9" s="45">
        <v>107542</v>
      </c>
      <c r="H9" s="45">
        <v>91754</v>
      </c>
      <c r="I9" s="45">
        <v>70670</v>
      </c>
      <c r="J9" s="45">
        <v>29784</v>
      </c>
      <c r="K9" s="45">
        <v>12042</v>
      </c>
    </row>
    <row r="10" spans="1:12" ht="30" x14ac:dyDescent="0.25">
      <c r="A10" s="42" t="s">
        <v>431</v>
      </c>
      <c r="B10" s="42" t="s">
        <v>432</v>
      </c>
      <c r="C10" s="43" t="s">
        <v>444</v>
      </c>
      <c r="D10" s="44" t="s">
        <v>434</v>
      </c>
      <c r="E10" t="s">
        <v>445</v>
      </c>
      <c r="F10" s="45"/>
      <c r="G10" s="45"/>
      <c r="H10" s="45">
        <v>27634</v>
      </c>
      <c r="I10" s="45">
        <v>43530</v>
      </c>
      <c r="J10" s="45">
        <v>21027</v>
      </c>
      <c r="K10" s="45">
        <v>16787</v>
      </c>
    </row>
    <row r="11" spans="1:12" ht="30" x14ac:dyDescent="0.25">
      <c r="A11" s="42" t="s">
        <v>431</v>
      </c>
      <c r="B11" s="42" t="s">
        <v>432</v>
      </c>
      <c r="C11" s="43" t="s">
        <v>446</v>
      </c>
      <c r="D11" s="44" t="s">
        <v>434</v>
      </c>
      <c r="E11" t="s">
        <v>445</v>
      </c>
      <c r="F11" s="45"/>
      <c r="G11" s="45"/>
      <c r="H11" s="45">
        <v>515</v>
      </c>
      <c r="I11" s="45">
        <v>751</v>
      </c>
      <c r="J11" s="45">
        <v>1270</v>
      </c>
      <c r="K11" s="45">
        <v>1372</v>
      </c>
    </row>
    <row r="12" spans="1:12" ht="30" x14ac:dyDescent="0.25">
      <c r="A12" s="42" t="s">
        <v>431</v>
      </c>
      <c r="B12" s="42" t="s">
        <v>432</v>
      </c>
      <c r="C12" s="43" t="s">
        <v>447</v>
      </c>
      <c r="D12" s="44" t="s">
        <v>434</v>
      </c>
      <c r="E12" t="s">
        <v>448</v>
      </c>
      <c r="F12" s="45"/>
      <c r="G12" s="45"/>
      <c r="H12" s="45"/>
      <c r="I12" s="45"/>
      <c r="J12" s="45">
        <v>21710</v>
      </c>
      <c r="K12" s="45">
        <v>56416</v>
      </c>
    </row>
    <row r="13" spans="1:12" ht="30" x14ac:dyDescent="0.25">
      <c r="A13" s="42" t="s">
        <v>431</v>
      </c>
      <c r="B13" s="42" t="s">
        <v>432</v>
      </c>
      <c r="C13" s="43" t="s">
        <v>449</v>
      </c>
      <c r="D13" s="44" t="s">
        <v>434</v>
      </c>
      <c r="E13" t="s">
        <v>450</v>
      </c>
      <c r="F13" s="45"/>
      <c r="G13" s="45">
        <v>1598</v>
      </c>
      <c r="H13" s="45">
        <v>10613</v>
      </c>
      <c r="I13" s="45">
        <v>1696</v>
      </c>
      <c r="J13" s="45">
        <v>15141</v>
      </c>
      <c r="K13" s="45">
        <v>32721</v>
      </c>
    </row>
    <row r="14" spans="1:12" ht="30" x14ac:dyDescent="0.25">
      <c r="A14" s="42" t="s">
        <v>431</v>
      </c>
      <c r="B14" s="42" t="s">
        <v>432</v>
      </c>
      <c r="C14" s="43" t="s">
        <v>451</v>
      </c>
      <c r="D14" s="44" t="s">
        <v>434</v>
      </c>
      <c r="E14" t="s">
        <v>452</v>
      </c>
      <c r="F14" s="45"/>
      <c r="G14" s="45"/>
      <c r="H14" s="45">
        <v>5041</v>
      </c>
      <c r="I14" s="45">
        <v>43284</v>
      </c>
      <c r="J14" s="45">
        <v>62268</v>
      </c>
      <c r="K14" s="45">
        <v>66294</v>
      </c>
    </row>
    <row r="15" spans="1:12" x14ac:dyDescent="0.25">
      <c r="A15" s="42" t="s">
        <v>431</v>
      </c>
      <c r="B15" s="46" t="s">
        <v>453</v>
      </c>
      <c r="C15" s="46"/>
      <c r="D15" s="46"/>
      <c r="E15" s="46"/>
      <c r="F15" s="47">
        <v>97306</v>
      </c>
      <c r="G15" s="47">
        <v>111559</v>
      </c>
      <c r="H15" s="47">
        <v>162421</v>
      </c>
      <c r="I15" s="47">
        <v>204497</v>
      </c>
      <c r="J15" s="47">
        <v>197309</v>
      </c>
      <c r="K15" s="47">
        <v>220368</v>
      </c>
      <c r="L15" s="41">
        <f>AVERAGE(I15:K15)</f>
        <v>207391.33333333334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22A770-5F67-4599-833E-7154CA931302}">
  <ds:schemaRefs>
    <ds:schemaRef ds:uri="http://schemas.microsoft.com/sharepoint/v3/contenttype/forms"/>
  </ds:schemaRefs>
</ds:datastoreItem>
</file>

<file path=customXml/itemProps2.xml><?xml version="1.0" encoding="utf-8"?>
<ds:datastoreItem xmlns:ds="http://schemas.openxmlformats.org/officeDocument/2006/customXml" ds:itemID="{5706D07A-6E29-4C0E-A3B8-5E658004CDAB}">
  <ds:schemaRefs>
    <ds:schemaRef ds:uri="http://schemas.microsoft.com/office/2006/metadata/properties"/>
    <ds:schemaRef ds:uri="http://schemas.microsoft.com/office/infopath/2007/PartnerControls"/>
    <ds:schemaRef ds:uri="http://purl.org/dc/terms/"/>
    <ds:schemaRef ds:uri="http://www.w3.org/XML/1998/namespace"/>
    <ds:schemaRef ds:uri="http://schemas.microsoft.com/office/2006/documentManagement/types"/>
    <ds:schemaRef ds:uri="http://purl.org/dc/dcmitype/"/>
    <ds:schemaRef ds:uri="http://schemas.openxmlformats.org/package/2006/metadata/core-properties"/>
    <ds:schemaRef ds:uri="1378f2c7-f856-43be-a8f6-643bed2eea81"/>
    <ds:schemaRef ds:uri="http://purl.org/dc/elements/1.1/"/>
  </ds:schemaRefs>
</ds:datastoreItem>
</file>

<file path=customXml/itemProps3.xml><?xml version="1.0" encoding="utf-8"?>
<ds:datastoreItem xmlns:ds="http://schemas.openxmlformats.org/officeDocument/2006/customXml" ds:itemID="{DE43CA4C-D5BF-4DB1-A6C8-FF7B96B05E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 Data</vt:lpstr>
      <vt:lpstr>Pivot</vt:lpstr>
      <vt:lpstr>Tender Details</vt:lpstr>
      <vt:lpstr>Qty</vt:lpstr>
      <vt:lpstr>Raw Data</vt:lpstr>
      <vt:lpst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2021-03-20T07:59:43Z</dcterms:created>
  <dcterms:modified xsi:type="dcterms:W3CDTF">2022-02-23T14:08:08Z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20.1.8.0</vt:lpwstr>
  </property>
  <property fmtid="{D5CDD505-2E9C-101B-9397-08002B2CF9AE}" pid="3" name="ContentTypeId">
    <vt:lpwstr>0x010100E62C3E0E3B7A7442B121C4E14381CFA5</vt:lpwstr>
  </property>
</Properties>
</file>