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AEAC6B9A-59A1-49CE-B5CA-EA5504F6760F}" xr6:coauthVersionLast="47" xr6:coauthVersionMax="47" xr10:uidLastSave="{00000000-0000-0000-0000-000000000000}"/>
  <bookViews>
    <workbookView xWindow="-120" yWindow="-120" windowWidth="29040" windowHeight="15840" xr2:uid="{7AEFA701-B5CF-46E5-80D9-7E449ED21935}"/>
  </bookViews>
  <sheets>
    <sheet name="Model data" sheetId="5" r:id="rId1"/>
    <sheet name="Pivot" sheetId="4" r:id="rId2"/>
    <sheet name="Details" sheetId="2" r:id="rId3"/>
    <sheet name="Qty" sheetId="3" r:id="rId4"/>
    <sheet name="Raw" sheetId="1" r:id="rId5"/>
    <sheet name="MS" sheetId="6" r:id="rId6"/>
  </sheets>
  <definedNames>
    <definedName name="_xlnm._FilterDatabase" localSheetId="2" hidden="1">Details!$A$3:$Q$43</definedName>
    <definedName name="_xlnm._FilterDatabase" localSheetId="0" hidden="1">'Model data'!$A$3:$AJ$21</definedName>
    <definedName name="_xlnm._FilterDatabase" localSheetId="4" hidden="1">Raw!$A$2:$AY$49</definedName>
  </definedNames>
  <calcPr calcId="191029"/>
  <pivotCaches>
    <pivotCache cacheId="2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 i="5" l="1"/>
  <c r="AI6" i="5"/>
  <c r="AI7" i="5"/>
  <c r="AI8" i="5"/>
  <c r="AI9" i="5"/>
  <c r="AI10" i="5"/>
  <c r="AI11" i="5"/>
  <c r="AI12" i="5"/>
  <c r="AI13" i="5"/>
  <c r="AI14" i="5"/>
  <c r="AI15" i="5"/>
  <c r="AI16" i="5"/>
  <c r="AI17" i="5"/>
  <c r="AI18" i="5"/>
  <c r="AI19" i="5"/>
  <c r="AI20" i="5"/>
  <c r="AI21" i="5"/>
  <c r="AI4" i="5"/>
  <c r="L11" i="6"/>
  <c r="AE5" i="5"/>
  <c r="AE6" i="5"/>
  <c r="AE7" i="5"/>
  <c r="AE8" i="5"/>
  <c r="AE9" i="5"/>
  <c r="AE10" i="5"/>
  <c r="AE11" i="5"/>
  <c r="AE12" i="5"/>
  <c r="AE13" i="5"/>
  <c r="AE14" i="5"/>
  <c r="AE15" i="5"/>
  <c r="AE16" i="5"/>
  <c r="AE17" i="5"/>
  <c r="AE18" i="5"/>
  <c r="AE19" i="5"/>
  <c r="AE20" i="5"/>
  <c r="AE21" i="5"/>
  <c r="AE4" i="5"/>
  <c r="AA5" i="5"/>
  <c r="AC5" i="5" s="1"/>
  <c r="AA6" i="5"/>
  <c r="AC6" i="5" s="1"/>
  <c r="AA7" i="5"/>
  <c r="AC7" i="5" s="1"/>
  <c r="AA8" i="5"/>
  <c r="AC8" i="5" s="1"/>
  <c r="AA9" i="5"/>
  <c r="AC9" i="5" s="1"/>
  <c r="AA10" i="5"/>
  <c r="AC10" i="5" s="1"/>
  <c r="AA11" i="5"/>
  <c r="AC11" i="5" s="1"/>
  <c r="AA12" i="5"/>
  <c r="AC12" i="5"/>
  <c r="AA13" i="5"/>
  <c r="AC13" i="5" s="1"/>
  <c r="AA14" i="5"/>
  <c r="AC14" i="5" s="1"/>
  <c r="AA15" i="5"/>
  <c r="AC15" i="5" s="1"/>
  <c r="AA16" i="5"/>
  <c r="AC16" i="5" s="1"/>
  <c r="AA17" i="5"/>
  <c r="AC17" i="5" s="1"/>
  <c r="AA18" i="5"/>
  <c r="AC18" i="5" s="1"/>
  <c r="AA19" i="5"/>
  <c r="AC19" i="5" s="1"/>
  <c r="AA20" i="5"/>
  <c r="AC20" i="5"/>
  <c r="AA21" i="5"/>
  <c r="AC21" i="5" s="1"/>
  <c r="AF5" i="5"/>
  <c r="AG5" i="5"/>
  <c r="AF6" i="5"/>
  <c r="AG6" i="5"/>
  <c r="AF7" i="5"/>
  <c r="AG7" i="5"/>
  <c r="AF8" i="5"/>
  <c r="AG8" i="5"/>
  <c r="AF9" i="5"/>
  <c r="AG9" i="5"/>
  <c r="AF10" i="5"/>
  <c r="AG10" i="5"/>
  <c r="AF11" i="5"/>
  <c r="AG11" i="5"/>
  <c r="AF12" i="5"/>
  <c r="AG12" i="5"/>
  <c r="AF13" i="5"/>
  <c r="AG13" i="5"/>
  <c r="AF14" i="5"/>
  <c r="AG14" i="5"/>
  <c r="AF15" i="5"/>
  <c r="AG15" i="5"/>
  <c r="AF16" i="5"/>
  <c r="AG16" i="5"/>
  <c r="AF17" i="5"/>
  <c r="AG17" i="5"/>
  <c r="AF18" i="5"/>
  <c r="AG18" i="5"/>
  <c r="AF19" i="5"/>
  <c r="AG19" i="5"/>
  <c r="AF20" i="5"/>
  <c r="AG20" i="5"/>
  <c r="AF21" i="5"/>
  <c r="AG21" i="5"/>
  <c r="AG4" i="5"/>
  <c r="AF4" i="5"/>
  <c r="AD6" i="5"/>
  <c r="AD7" i="5"/>
  <c r="AD8" i="5"/>
  <c r="AD9" i="5"/>
  <c r="AD10" i="5"/>
  <c r="AD11" i="5"/>
  <c r="AD12" i="5"/>
  <c r="AD13" i="5"/>
  <c r="AD14" i="5"/>
  <c r="AD15" i="5"/>
  <c r="AD16" i="5"/>
  <c r="AD17" i="5"/>
  <c r="AD18" i="5"/>
  <c r="AD19" i="5"/>
  <c r="AD20" i="5"/>
  <c r="AD21" i="5"/>
  <c r="AD5" i="5"/>
  <c r="AD4" i="5"/>
  <c r="AA4" i="5"/>
  <c r="AC4" i="5" s="1"/>
  <c r="Y6" i="5"/>
  <c r="Y7" i="5"/>
  <c r="Y8" i="5"/>
  <c r="Y9" i="5"/>
  <c r="Y10" i="5"/>
  <c r="Y11" i="5"/>
  <c r="Y12" i="5"/>
  <c r="Y13" i="5"/>
  <c r="Y14" i="5"/>
  <c r="Y15" i="5"/>
  <c r="Y16" i="5"/>
  <c r="Y17" i="5"/>
  <c r="Y18" i="5"/>
  <c r="Y19" i="5"/>
  <c r="Y20" i="5"/>
  <c r="Y21" i="5"/>
  <c r="Y5" i="5"/>
  <c r="W17" i="5"/>
  <c r="Z17" i="5" s="1"/>
  <c r="AB17" i="5" s="1"/>
  <c r="V5" i="5"/>
  <c r="V6" i="5" s="1"/>
  <c r="V7" i="5" s="1"/>
  <c r="V8" i="5" s="1"/>
  <c r="V9" i="5" s="1"/>
  <c r="V10" i="5" s="1"/>
  <c r="V11" i="5" s="1"/>
  <c r="V12" i="5" s="1"/>
  <c r="V13" i="5" s="1"/>
  <c r="V14" i="5" s="1"/>
  <c r="V15" i="5" s="1"/>
  <c r="V16" i="5" s="1"/>
  <c r="V17" i="5" s="1"/>
  <c r="V18" i="5" s="1"/>
  <c r="V19" i="5" s="1"/>
  <c r="V20" i="5" s="1"/>
  <c r="V21" i="5" s="1"/>
  <c r="S19" i="5"/>
  <c r="W19" i="5" s="1"/>
  <c r="Z19" i="5" s="1"/>
  <c r="AB19" i="5" s="1"/>
  <c r="S18" i="5"/>
  <c r="W18" i="5" s="1"/>
  <c r="Z18" i="5" s="1"/>
  <c r="S17" i="5"/>
  <c r="S16" i="5"/>
  <c r="W16" i="5" s="1"/>
  <c r="Z16" i="5" s="1"/>
  <c r="S15" i="5"/>
  <c r="W15" i="5" s="1"/>
  <c r="Z15" i="5" s="1"/>
  <c r="S14" i="5"/>
  <c r="W14" i="5" s="1"/>
  <c r="Z14" i="5" s="1"/>
  <c r="AB14" i="5" s="1"/>
  <c r="S13" i="5"/>
  <c r="W13" i="5" s="1"/>
  <c r="Z13" i="5" s="1"/>
  <c r="S11" i="5"/>
  <c r="W11" i="5" s="1"/>
  <c r="Z11" i="5" s="1"/>
  <c r="AB11" i="5" s="1"/>
  <c r="S9" i="5"/>
  <c r="W9" i="5" s="1"/>
  <c r="Z9" i="5" s="1"/>
  <c r="Q10" i="5"/>
  <c r="W10" i="5" s="1"/>
  <c r="Z10" i="5" s="1"/>
  <c r="AB10" i="5" s="1"/>
  <c r="U21" i="5"/>
  <c r="W21" i="5" s="1"/>
  <c r="Z21" i="5" s="1"/>
  <c r="U20" i="5"/>
  <c r="W20" i="5" s="1"/>
  <c r="Z20" i="5" s="1"/>
  <c r="AB20" i="5" s="1"/>
  <c r="U12" i="5"/>
  <c r="W12" i="5" s="1"/>
  <c r="Z12" i="5" s="1"/>
  <c r="AB12" i="5" s="1"/>
  <c r="N4" i="5"/>
  <c r="W4" i="5" s="1"/>
  <c r="Z4" i="5" s="1"/>
  <c r="P6" i="5"/>
  <c r="W6" i="5" s="1"/>
  <c r="Z6" i="5" s="1"/>
  <c r="AB6" i="5" s="1"/>
  <c r="O5" i="5"/>
  <c r="W5" i="5" s="1"/>
  <c r="Z5" i="5" s="1"/>
  <c r="AB5" i="5" s="1"/>
  <c r="R8" i="5"/>
  <c r="W8" i="5" s="1"/>
  <c r="Z8" i="5" s="1"/>
  <c r="R7" i="5"/>
  <c r="W7" i="5" s="1"/>
  <c r="Z7" i="5" s="1"/>
  <c r="AB7" i="5" s="1"/>
  <c r="K1" i="2"/>
  <c r="AB4" i="5" l="1"/>
  <c r="AB18" i="5"/>
  <c r="AB13" i="5"/>
  <c r="AB9" i="5"/>
  <c r="AB8" i="5"/>
  <c r="AB15" i="5"/>
  <c r="AB16" i="5"/>
  <c r="AB21" i="5"/>
  <c r="K49" i="1" l="1"/>
  <c r="K14" i="1"/>
  <c r="K5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X3" authorId="0" shapeId="0" xr:uid="{5481AC25-0D93-44FD-9E50-32DB9E5988A4}">
      <text>
        <r>
          <rPr>
            <sz val="9"/>
            <color indexed="81"/>
            <rFont val="Tahoma"/>
            <family val="2"/>
          </rPr>
          <t>To be counted based on number of players prior to this tender</t>
        </r>
      </text>
    </comment>
    <comment ref="Z3" authorId="0" shapeId="0" xr:uid="{C858A9B5-D827-49EF-995C-A13007033A7F}">
      <text>
        <r>
          <rPr>
            <sz val="9"/>
            <color indexed="81"/>
            <rFont val="Tahoma"/>
            <family val="2"/>
          </rPr>
          <t>Add DRL price if DRL is the only participant</t>
        </r>
      </text>
    </comment>
    <comment ref="AJ3" authorId="0" shapeId="0" xr:uid="{CB2049E1-9A00-4DE9-AFBA-C39FEA689CD7}">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<sst xmlns="http://schemas.openxmlformats.org/spreadsheetml/2006/main" count="2353" uniqueCount="326">
  <si>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</si>
  <si>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</si>
  <si>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</si>
  <si>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</si>
  <si>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</si>
  <si>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</si>
  <si>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</si>
  <si>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</si>
  <si>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</si>
  <si>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</si>
  <si>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</si>
  <si>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</si>
  <si>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</si>
  <si>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</si>
  <si>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</si>
  <si>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</si>
  <si>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</si>
  <si>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</si>
  <si>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</si>
  <si>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</si>
  <si>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</si>
  <si>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</si>
  <si>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</si>
  <si>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</si>
  <si>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</si>
  <si>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</si>
  <si>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</si>
  <si>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</si>
  <si>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</si>
  <si>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</si>
  <si>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</si>
  <si>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</si>
  <si>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</si>
  <si>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</si>
  <si>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</si>
  <si>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</si>
  <si>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</si>
  <si>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</si>
  <si>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</si>
  <si>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</si>
  <si>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</si>
  <si>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</si>
  <si>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</si>
  <si>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</si>
  <si>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</si>
  <si>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</si>
  <si>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</si>
  <si>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</si>
  <si>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</si>
  <si>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</si>
  <si>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</si>
  <si>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emtricitabina + tenofovir disoproxil fumarato OS cpr cps conf 445MG  (10)</t>
  </si>
  <si>
    <t>REGIONE TOSCANA</t>
  </si>
  <si>
    <t>FI</t>
  </si>
  <si>
    <t>Toscana</t>
  </si>
  <si>
    <t>SDA Confronto Competitivo (obsoleto)</t>
  </si>
  <si>
    <t>J05AR03</t>
  </si>
  <si>
    <t>Disponibile</t>
  </si>
  <si>
    <t>769</t>
  </si>
  <si>
    <t>Gilead Sciences S.r.l.,</t>
  </si>
  <si>
    <t>386</t>
  </si>
  <si>
    <t>TRUVADA*200/245MG 30CPR</t>
  </si>
  <si>
    <t>Gilead Sciences S.r.l.</t>
  </si>
  <si>
    <t>Regionale</t>
  </si>
  <si>
    <t>Prezzo offerto UE</t>
  </si>
  <si>
    <t>5ea4ee82-f53d-424a-b497-9dae5605b282</t>
  </si>
  <si>
    <t>J05AR03 EMTRICITABINA/TENOFOVIR DISOPROXIL COMPRESSE RIVESTITE           OS SOLIDO COMPRESSE RIVESTITE 200MG+245MG</t>
  </si>
  <si>
    <t>Pag. 4 LI: Per le indicazioni terapeutiche non coperte dal prodotto aggiudicato, ESTAR e/o le Aziende
Sanitarie potranno acquistare il primo prodotto idoneo presente nella graduatoria al prezzo 
indicato in sede di gara e alle condizioni del capitolato.</t>
  </si>
  <si>
    <t>Rimesso a gara in altra procedura ID 67460</t>
  </si>
  <si>
    <t>036716013</t>
  </si>
  <si>
    <t>21860-49-1402</t>
  </si>
  <si>
    <t>lettera invito</t>
  </si>
  <si>
    <t>2297</t>
  </si>
  <si>
    <t>Gilead Sciences S.r.l.,Dr Reddys S.r.l.</t>
  </si>
  <si>
    <t>1926</t>
  </si>
  <si>
    <t>Dr Reddys S.r.l.</t>
  </si>
  <si>
    <t>EMTR/TENOF DR.REDDY'S *200/245MG30CPR</t>
  </si>
  <si>
    <t>b43fded0-66ab-424a-b050-9789359e2a5b</t>
  </si>
  <si>
    <t>J05AR03 EMTRICITABINA/TENOFOVIR DISOPROXIL COMPRESSE RIVESTITE 200MG+245MG</t>
  </si>
  <si>
    <t>Pag. 4 LI: Per le indicazioni terapeutiche non coperte dal prodotto aggiudicato, ESTAR e/o le Aziende
Sanitarie potranno acquistare il primo prodotto idoneo presente nella graduatoria al prezzo 
indicato in sede di gara e alle condizioni del capitolato.
Pag. 4 LI: Relativamente ai farmaci a base di somatropina sono presenti i principi attivi relativi a tutti i
prodotti non oggetto dell’Accordo Quadro di cui alla Determina n. 106/2017 e la cui fornitura è
stimata in mesi 5. l acquisto è limitato solamente ai casi di continuità terapeutica.</t>
  </si>
  <si>
    <t>Aggiudicato per fascia - Rimesso a gara in altra procedura ID 70398</t>
  </si>
  <si>
    <t>N.C. Prodotto NON aggiudbicato per fascia CNN</t>
  </si>
  <si>
    <t>SITO ENTE</t>
  </si>
  <si>
    <t>ENTE GESTIONE ACCENTRATA SERVIZI - CHIUSO VEDI ARCS AZIENDA REGIONALE DI COORDINAMENTO PER LA SALUTE</t>
  </si>
  <si>
    <t>UD</t>
  </si>
  <si>
    <t>Friuli Venezia Giulia</t>
  </si>
  <si>
    <t>Appalto specifico</t>
  </si>
  <si>
    <t>1142A</t>
  </si>
  <si>
    <t>1065</t>
  </si>
  <si>
    <t>7c85f4f9-e9ac-449e-96f8-996901df93af</t>
  </si>
  <si>
    <t>J05AR03 EMTRICITABINA/TENOFOVIR DISOPROXIL COMPRESSE 200 MG/245 MG COMPRESSA</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</si>
  <si>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</si>
  <si>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Rimesso a gara in altra procedura ID 80220 come da Det.n.1055 del 25/10/2019 a seguito di scadenza brevetto.</t>
  </si>
  <si>
    <t>- CIG E CAUZIONE UNICI PER LOTTO</t>
  </si>
  <si>
    <t>sito ente</t>
  </si>
  <si>
    <t>2816</t>
  </si>
  <si>
    <t>Accord Healthcare Italia S.r.l.,Gilead Sciences S.r.l.,Teva Italia S.r.l.</t>
  </si>
  <si>
    <t>613</t>
  </si>
  <si>
    <t xml:space="preserve">EMTR/TENOF ACCORD 200/245MG30CPR </t>
  </si>
  <si>
    <t>Accord Healthcare Italia S.r.l.</t>
  </si>
  <si>
    <t>Teva Italia S.r.l.</t>
  </si>
  <si>
    <t>EMTRICITABINA E TENOFOVIR DISOPROXIL TEVA 30 cpr riv 200+245 mg</t>
  </si>
  <si>
    <t>5e0ae7f4-8790-4eac-a2d5-7d90cb3f25d3</t>
  </si>
  <si>
    <t>Rimesso a gara in altra procedura ID 91121</t>
  </si>
  <si>
    <t>044965061</t>
  </si>
  <si>
    <t>Supera prezzo BA</t>
  </si>
  <si>
    <t>UMBRIA SALUTE E SERVIZI S.C.A.R.L.</t>
  </si>
  <si>
    <t>PG</t>
  </si>
  <si>
    <t>Umbria</t>
  </si>
  <si>
    <t>PROCEDURA APERTA</t>
  </si>
  <si>
    <t>4</t>
  </si>
  <si>
    <t>Sanofi S.r.l.,Dr Reddys S.r.l.,Teva Italia S.r.l.</t>
  </si>
  <si>
    <t>Det. Amm.re Unico</t>
  </si>
  <si>
    <t>EMTR/TENOF ZTI*200/245MG30CPR</t>
  </si>
  <si>
    <t>Sanofi S.r.l.</t>
  </si>
  <si>
    <t>Zentiva Italia S.r.l.</t>
  </si>
  <si>
    <t>Importo totale</t>
  </si>
  <si>
    <t>3e4ceb74-4250-4098-82f0-bc55214585bd</t>
  </si>
  <si>
    <t>045179013</t>
  </si>
  <si>
    <t>REGIONE LAZIO</t>
  </si>
  <si>
    <t>RM</t>
  </si>
  <si>
    <t>Lazio</t>
  </si>
  <si>
    <t>65A</t>
  </si>
  <si>
    <t>Accord Healthcare Italia S.r.l.,Teva Italia S.r.l.,Sanofi S.r.l.</t>
  </si>
  <si>
    <t>G17124</t>
  </si>
  <si>
    <t>cc2cc02f-1c7c-4d44-b6f6-ab150f6c4920</t>
  </si>
  <si>
    <t>J05AR03 EMTRICITABINA/TENOFOVIR DISOPROXIL COMPRESSE 200 MG + 245 MG COMPRESSA</t>
  </si>
  <si>
    <t>AZIENDA OSP. UNIVERS. POLICLINICO G. MARTINO</t>
  </si>
  <si>
    <t>ME</t>
  </si>
  <si>
    <t>Sicilia</t>
  </si>
  <si>
    <t>RDO MEPA</t>
  </si>
  <si>
    <t>12</t>
  </si>
  <si>
    <t>292</t>
  </si>
  <si>
    <t>Locale</t>
  </si>
  <si>
    <t>16f2d784-feae-4bc1-b78c-6e5fde32a88f</t>
  </si>
  <si>
    <t>TRUVADA*30CPR RIV 200MG/245MG</t>
  </si>
  <si>
    <t xml:space="preserve">lettera invito </t>
  </si>
  <si>
    <t>Confezione: emtricitabina + tenofovir disoproxil succinato OS cpr cps conf 445MG  (33)</t>
  </si>
  <si>
    <t>REGIONE CALABRIA - Autorità Regionale Stazione Unica Appaltante (SUA)</t>
  </si>
  <si>
    <t>CZ</t>
  </si>
  <si>
    <t>Calabria</t>
  </si>
  <si>
    <t>1047</t>
  </si>
  <si>
    <t>EG S.p.A.,Sanofi S.r.l.</t>
  </si>
  <si>
    <t>3106</t>
  </si>
  <si>
    <t>EMTR/TENOF EG*200/245MG30CPR</t>
  </si>
  <si>
    <t>EG S.p.A.</t>
  </si>
  <si>
    <t>501b01e5-604d-41ec-99c4-cb629d9d7f2b</t>
  </si>
  <si>
    <t>J05AR03 Emtricitabina/tenofovir disoproxil - cpr.riv. 200 mg.+245 mg.</t>
  </si>
  <si>
    <t>Vedi Determina n. 5399 del 29/05/2018</t>
  </si>
  <si>
    <t>044603013</t>
  </si>
  <si>
    <t>23554-49-1402</t>
  </si>
  <si>
    <t>lettera di invito</t>
  </si>
  <si>
    <t>REGIONE VENETO - NON USARE VEDI AZIENDA ZERO</t>
  </si>
  <si>
    <t>VE</t>
  </si>
  <si>
    <t>Veneto</t>
  </si>
  <si>
    <t>958A</t>
  </si>
  <si>
    <t>Dr Reddys S.r.l.,Gilead Sciences S.r.l.</t>
  </si>
  <si>
    <t>214</t>
  </si>
  <si>
    <t>9ae41ddb-5bc8-4f11-a090-ca73497e2581</t>
  </si>
  <si>
    <t>J05AR03 EMTRICITABINA/TENOFOVIR DISOPROXIL COMPRESSE RIVESTITE ORALE 245 mg COMPRESSA</t>
  </si>
  <si>
    <t>045243019</t>
  </si>
  <si>
    <t>REGIONE SARDEGNA</t>
  </si>
  <si>
    <t>CA</t>
  </si>
  <si>
    <t>Sardegna</t>
  </si>
  <si>
    <t>13A</t>
  </si>
  <si>
    <t>Teva Italia S.r.l.,Accord Healthcare Italia S.r.l.,Dr Reddys S.r.l.,EG S.p.A.,Sanofi S.r.l.</t>
  </si>
  <si>
    <t>218</t>
  </si>
  <si>
    <t>73c9f1cd-e86b-4f60-bc40-df6c1f0a5672</t>
  </si>
  <si>
    <t>044373076</t>
  </si>
  <si>
    <t>ARCA S.p.A.- Azienda Regionale Centrale Acquisti - CHIUSO VEDI ARIA SPA</t>
  </si>
  <si>
    <t>MI</t>
  </si>
  <si>
    <t>Lombardia</t>
  </si>
  <si>
    <t>1549</t>
  </si>
  <si>
    <t>Teva Italia S.r.l.,Accord Healthcare Italia S.r.l.,Dr Reddys S.r.l.,EG S.p.A.,Zentiva Italia S.r.l.</t>
  </si>
  <si>
    <t>456</t>
  </si>
  <si>
    <t>298146b0-f246-481f-8370-0bd1dbd01e35</t>
  </si>
  <si>
    <t>J05AR03 J05AR03 emtricitabina + tenofovir disoproxil fumarato COMPRESSE RIVESTITE 200 mg + 245 mg CPR/CPS</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</si>
  <si>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</si>
  <si>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SO.RE.SA. SpA</t>
  </si>
  <si>
    <t>NA</t>
  </si>
  <si>
    <t>Campania</t>
  </si>
  <si>
    <t>411</t>
  </si>
  <si>
    <t>Mylan Italia Srl,Accord Healthcare Italia S.r.l.,Dr Reddys S.r.l.,Teva Italia S.r.l.</t>
  </si>
  <si>
    <t>142</t>
  </si>
  <si>
    <t>Emtricitabina /Tenofovr disoproxil Mylan 200 mg/245 mg 30 cpr riv con film</t>
  </si>
  <si>
    <t>Mylan Italia Srl</t>
  </si>
  <si>
    <t>ac894822-b137-4f82-88ea-8d848c2868ce</t>
  </si>
  <si>
    <t>J05AR03 Tenofovir disoproxil + Emtricitabina os 245 mg+200 mg cpr</t>
  </si>
  <si>
    <t>045229010</t>
  </si>
  <si>
    <t>LETTERA INVITO</t>
  </si>
  <si>
    <t>ARCS AZIENDA REGIONALE DI COORDINAMENTO PER LA SALUTE</t>
  </si>
  <si>
    <t>Teva Italia S.r.l.,Dr Reddys S.r.l.,EG S.p.A.,Gilead Sciences S.r.l.,Mylan Italia Srl</t>
  </si>
  <si>
    <t>1229</t>
  </si>
  <si>
    <t>60372683-a3d6-4d4a-a8db-4f9b37c32a1d</t>
  </si>
  <si>
    <t>art. 1.1 CT: Sarà garantita la continuità terapeutica/garanzia di non sostituibilità del prodotto per tutti quei principi
attivi che sono stati individuati dall’AIFA.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</si>
  <si>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LETTERA DI INVITO</t>
  </si>
  <si>
    <t>AZIENDA OSPEDALIERA OSP.RIUN. VILLA SOFIA-CERVELLO</t>
  </si>
  <si>
    <t>PA</t>
  </si>
  <si>
    <t>RDO MEPA pubblicata</t>
  </si>
  <si>
    <t>26</t>
  </si>
  <si>
    <t>604</t>
  </si>
  <si>
    <t>Importo totale (q per durata)</t>
  </si>
  <si>
    <t>72c0bc59-7ab8-4b9e-b9db-2433a21879f9</t>
  </si>
  <si>
    <t>Società di Committenza Regione Piemonte SpA - SCR Piemonte SpA</t>
  </si>
  <si>
    <t>TO</t>
  </si>
  <si>
    <t>Piemonte</t>
  </si>
  <si>
    <t>702</t>
  </si>
  <si>
    <t>Teva Italia S.r.l.,</t>
  </si>
  <si>
    <t>154</t>
  </si>
  <si>
    <t>Multi regione</t>
  </si>
  <si>
    <t>86147d51-a8cf-40b2-b146-d911dab93a91</t>
  </si>
  <si>
    <t>J05AR03 EMTRICITABINA +TENOFOVIR DISOPROXIL COMPRESSA/CAPSULA/CONFETTO/COMPRESSA MOLLE/PASTIGLIA 200 mg/245 mg</t>
  </si>
  <si>
    <t>A.LI.SA. AZIENDA LIGURE SANITARIA DELLA REGIONE LIGURIA</t>
  </si>
  <si>
    <t>GE</t>
  </si>
  <si>
    <t>Liguria</t>
  </si>
  <si>
    <t>2347A</t>
  </si>
  <si>
    <t>Teva Italia S.r.l.,Accord Healthcare Italia S.r.l.,Dr Reddys S.r.l.,EG S.p.A.</t>
  </si>
  <si>
    <t>247</t>
  </si>
  <si>
    <t>Regionale/Locale</t>
  </si>
  <si>
    <t>8c701026-431c-46a5-8a3e-237a908fabc8</t>
  </si>
  <si>
    <t>AZIENDA SANITARIA PROVINCIALE RAGUSA</t>
  </si>
  <si>
    <t>RG</t>
  </si>
  <si>
    <t>1</t>
  </si>
  <si>
    <t>Teva Italia S.r.l.,EG S.p.A.</t>
  </si>
  <si>
    <t>1434</t>
  </si>
  <si>
    <t>57708db9-90b6-4511-b506-f98859a82962</t>
  </si>
  <si>
    <t>Aric Agenzia Regionale di Informatica e Committenza</t>
  </si>
  <si>
    <t>TE</t>
  </si>
  <si>
    <t>Abruzzo</t>
  </si>
  <si>
    <t>In attesa</t>
  </si>
  <si>
    <t>211A</t>
  </si>
  <si>
    <t>3d58feb6-d4f7-4543-ac4e-ebc62e3183ab</t>
  </si>
  <si>
    <t>True</t>
  </si>
  <si>
    <t>STAZIONE UNICA APPALTANTE DELLA REGIONE BASILICATA (SUA-RB)</t>
  </si>
  <si>
    <t>PZ</t>
  </si>
  <si>
    <t>Basilicata</t>
  </si>
  <si>
    <t>709A</t>
  </si>
  <si>
    <t>20AB.2020/D.00168</t>
  </si>
  <si>
    <t>Aggiudicato per miglioria</t>
  </si>
  <si>
    <t>Perso dopo miglioria</t>
  </si>
  <si>
    <t>fdac25eb-d77a-42e9-82e9-bce81e0b8ab2</t>
  </si>
  <si>
    <t>J05AR03 EMTRICITABINA/TENOFOVIR DISOPROXIL COMPRESSE 200 MG + 245 MG COMPRESSA ORALE</t>
  </si>
  <si>
    <t>Art. 12 CT: Per i soli farmaci PHT erogati in regime DPC sarà possibile ricorrere alla continuità terapeutica come indicato all'art. 12 CT
Solo per i pazienti drug naive che non rientrano nelle caratteristiche citate sarà somministrato il prodotto aggiudicato</t>
  </si>
  <si>
    <t>INNOVAPUGLIA SPA</t>
  </si>
  <si>
    <t>Puglia</t>
  </si>
  <si>
    <t>1421</t>
  </si>
  <si>
    <t>Mylan Italia Srl,Teva Italia S.r.l.</t>
  </si>
  <si>
    <t>SAR 148</t>
  </si>
  <si>
    <t>377fabf7-4ff1-4588-9b12-fff26154fcde</t>
  </si>
  <si>
    <t>J05AR03 TENOFOVIR DISOPROXIL ED EMTRICITABINA COMPRESSE 200 mg/245 mg</t>
  </si>
  <si>
    <t xml:space="preserve">
</t>
  </si>
  <si>
    <t>INTERCENT-ER</t>
  </si>
  <si>
    <t>BO</t>
  </si>
  <si>
    <t>Emilia Romagna</t>
  </si>
  <si>
    <t>4391</t>
  </si>
  <si>
    <t>569</t>
  </si>
  <si>
    <t>8d0b6f36-2a09-4c5d-963c-926e092538fc</t>
  </si>
  <si>
    <t>J05AR03 EMTRICITABINA/TENOFOVIR DISOPROXIL ORALE COMPRESSE   200/245 mg   COMPRESSA</t>
  </si>
  <si>
    <t>Product Name</t>
  </si>
  <si>
    <t>Form</t>
  </si>
  <si>
    <t>Tablets</t>
  </si>
  <si>
    <t>Emitricitabine + Tenofovir 445 mg</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</si>
  <si>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</si>
  <si>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</si>
  <si>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</si>
  <si>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</si>
  <si>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</si>
  <si>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</si>
  <si>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</si>
  <si>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</si>
  <si>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</si>
  <si>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</si>
  <si>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</si>
  <si>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</si>
  <si>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</si>
  <si>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</si>
  <si>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Data Excluded - Pre-Generic &amp; Innovator-Only tenders</t>
  </si>
  <si>
    <t>Row Labels</t>
  </si>
  <si>
    <t>Grand Total</t>
  </si>
  <si>
    <t>Sum of Annual Qty</t>
  </si>
  <si>
    <t>Sum of Loser prices</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</si>
  <si>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</si>
  <si>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</si>
  <si>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</si>
  <si>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</si>
  <si>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</si>
  <si>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</si>
  <si>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</si>
  <si>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</si>
  <si>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</si>
  <si>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</si>
  <si>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</si>
  <si>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</si>
  <si>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</si>
  <si>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Innovator-Only participant</t>
  </si>
  <si>
    <t>EMTRICITABINE!TENOFOVIR DISOPROXIL</t>
  </si>
  <si>
    <t>200MG+245MG</t>
  </si>
  <si>
    <t>DOC GENERICI</t>
  </si>
  <si>
    <t>UNBRANDED PRODUCTS</t>
  </si>
  <si>
    <t>2017-10-01</t>
  </si>
  <si>
    <t>DR REDDYS LAB</t>
  </si>
  <si>
    <t>2018-05-01</t>
  </si>
  <si>
    <t>GILEAD SCIENCES</t>
  </si>
  <si>
    <t>INNOVATIVE BRANDED PRODUCTS</t>
  </si>
  <si>
    <t>2005-10-01</t>
  </si>
  <si>
    <t>INTAS</t>
  </si>
  <si>
    <t>STADA</t>
  </si>
  <si>
    <t>2018-02-01</t>
  </si>
  <si>
    <t>TEVA</t>
  </si>
  <si>
    <t>2018-07-01</t>
  </si>
  <si>
    <t>VIATRIS</t>
  </si>
  <si>
    <t>2018-06-01</t>
  </si>
  <si>
    <t>200MG+245MG Total</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</si>
  <si>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</si>
  <si>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</si>
  <si>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</si>
  <si>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</si>
  <si>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</si>
  <si>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</si>
  <si>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</si>
  <si>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</si>
  <si>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</si>
  <si>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</si>
  <si>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</si>
  <si>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Previous Winning price % Innovator</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</si>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</sst>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dd/mm/yyyy"/>
    <numFmt numFmtId="165" formatCode="###,###,###"/>
    <numFmt numFmtId="166" formatCode="#,##0.00000"/>
    <numFmt numFmtId="167" formatCode="#,##0.00#####"/>
    <numFmt numFmtId="168" formatCode="[$-409]d\-mmm\-yy;@"/>
    <numFmt numFmtId="169" formatCode="_(* #,##0.0_);_(* \(#,##0.0\);_(* &quot;-&quot;??_);_(@_)"/>
    <numFmt numFmtId="170" formatCode="_(* #,##0_);_(* \(#,##0\);_(* &quot;-&quot;??_);_(@_)"/>
  </numFmts>
  <fonts count="8" x14ac:knownFonts="1">
    <font>
      <sz val="11"/>
      <color theme="1"/>
      <name val="Calibri"/>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8" tint="0.7999816888943144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7" tint="0.39997558519241921"/>
        <bgColor theme="4" tint="0.79998168889431442"/>
      </patternFill>
    </fill>
    <fill>
      <patternFill patternType="solid">
        <fgColor rgb="FF0070C0"/>
        <bgColor theme="4" tint="0.79998168889431442"/>
      </patternFill>
    </fill>
    <fill>
      <patternFill patternType="solid">
        <fgColor theme="9" tint="0.399975585192419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theme="4" tint="0.3999755851924192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70">
    <xf numFmtId="0" fontId="0" fillId="0" borderId="0" xfId="0"/>
    <xf numFmtId="0" fontId="0" fillId="0" borderId="1" xfId="0" applyBorder="1"/>
    <xf numFmtId="164" fontId="0" fillId="0" borderId="1" xfId="0" applyNumberFormat="1" applyBorder="1"/>
    <xf numFmtId="1" fontId="0" fillId="0" borderId="1" xfId="0" applyNumberFormat="1" applyBorder="1"/>
    <xf numFmtId="165" fontId="0" fillId="0" borderId="1" xfId="0" applyNumberFormat="1" applyBorder="1"/>
    <xf numFmtId="166" fontId="0" fillId="0" borderId="1" xfId="0" applyNumberFormat="1" applyBorder="1"/>
    <xf numFmtId="4" fontId="0" fillId="0" borderId="1" xfId="0" applyNumberFormat="1" applyBorder="1"/>
    <xf numFmtId="167" fontId="0" fillId="0" borderId="1" xfId="0" applyNumberFormat="1" applyBorder="1"/>
    <xf numFmtId="0" fontId="5" fillId="0" borderId="1" xfId="0" applyFont="1" applyBorder="1"/>
    <xf numFmtId="0" fontId="4" fillId="2" borderId="2" xfId="0" applyFont="1" applyFill="1" applyBorder="1" applyAlignment="1">
      <alignment vertical="center"/>
    </xf>
    <xf numFmtId="0" fontId="4" fillId="2" borderId="2" xfId="0" applyFont="1" applyFill="1" applyBorder="1" applyAlignment="1">
      <alignment horizontal="center" vertical="center"/>
    </xf>
    <xf numFmtId="0" fontId="0" fillId="3" borderId="2" xfId="0" applyFill="1" applyBorder="1"/>
    <xf numFmtId="0" fontId="0" fillId="4" borderId="2" xfId="0" applyFill="1" applyBorder="1"/>
    <xf numFmtId="0" fontId="4" fillId="2" borderId="2" xfId="0" applyFont="1" applyFill="1" applyBorder="1" applyAlignment="1">
      <alignment vertical="center" wrapText="1"/>
    </xf>
    <xf numFmtId="0" fontId="0" fillId="0" borderId="3" xfId="0" applyBorder="1"/>
    <xf numFmtId="0" fontId="0" fillId="0" borderId="4" xfId="0" applyBorder="1"/>
    <xf numFmtId="1" fontId="0" fillId="0" borderId="4" xfId="0" applyNumberFormat="1" applyBorder="1"/>
    <xf numFmtId="164" fontId="0" fillId="0" borderId="4" xfId="0" applyNumberFormat="1" applyBorder="1"/>
    <xf numFmtId="165" fontId="0" fillId="0" borderId="4" xfId="0" applyNumberFormat="1" applyBorder="1"/>
    <xf numFmtId="166" fontId="0" fillId="0" borderId="4" xfId="0" applyNumberFormat="1" applyBorder="1"/>
    <xf numFmtId="1" fontId="0" fillId="3" borderId="2" xfId="0" applyNumberFormat="1" applyFill="1" applyBorder="1"/>
    <xf numFmtId="168" fontId="0" fillId="3" borderId="2" xfId="0" applyNumberFormat="1" applyFill="1" applyBorder="1"/>
    <xf numFmtId="165" fontId="0" fillId="3" borderId="2" xfId="0" applyNumberFormat="1" applyFill="1" applyBorder="1"/>
    <xf numFmtId="166" fontId="0" fillId="3" borderId="2" xfId="0" applyNumberFormat="1" applyFill="1" applyBorder="1"/>
    <xf numFmtId="0" fontId="5" fillId="3" borderId="2" xfId="0" applyFont="1" applyFill="1" applyBorder="1"/>
    <xf numFmtId="0" fontId="0" fillId="0" borderId="2" xfId="0" applyBorder="1"/>
    <xf numFmtId="1" fontId="0" fillId="4" borderId="2" xfId="0" applyNumberFormat="1" applyFill="1" applyBorder="1"/>
    <xf numFmtId="168" fontId="0" fillId="4" borderId="2" xfId="0" applyNumberFormat="1" applyFill="1" applyBorder="1"/>
    <xf numFmtId="165" fontId="0" fillId="4" borderId="2" xfId="0" applyNumberFormat="1" applyFill="1" applyBorder="1"/>
    <xf numFmtId="166" fontId="0" fillId="4" borderId="2" xfId="0" applyNumberFormat="1" applyFill="1" applyBorder="1"/>
    <xf numFmtId="0" fontId="5" fillId="4" borderId="2" xfId="0" applyFont="1" applyFill="1" applyBorder="1"/>
    <xf numFmtId="0" fontId="1" fillId="0" borderId="0" xfId="0" applyFont="1"/>
    <xf numFmtId="0" fontId="0" fillId="0" borderId="0" xfId="0" pivotButton="1"/>
    <xf numFmtId="1" fontId="0" fillId="0" borderId="0" xfId="0" applyNumberFormat="1" applyAlignment="1">
      <alignment horizontal="left"/>
    </xf>
    <xf numFmtId="0" fontId="0" fillId="0" borderId="0" xfId="0" applyNumberFormat="1"/>
    <xf numFmtId="1" fontId="0" fillId="0" borderId="0" xfId="0" applyNumberFormat="1"/>
    <xf numFmtId="168" fontId="0" fillId="0" borderId="0" xfId="0" applyNumberFormat="1"/>
    <xf numFmtId="166" fontId="0" fillId="0" borderId="0" xfId="0" applyNumberFormat="1"/>
    <xf numFmtId="0" fontId="0" fillId="0" borderId="0" xfId="0" pivotButton="1" applyAlignment="1">
      <alignment wrapText="1"/>
    </xf>
    <xf numFmtId="166" fontId="0" fillId="0" borderId="0" xfId="0" applyNumberFormat="1" applyAlignment="1">
      <alignment vertical="center"/>
    </xf>
    <xf numFmtId="0" fontId="4" fillId="8" borderId="2" xfId="0" applyFont="1" applyFill="1" applyBorder="1" applyAlignment="1">
      <alignment horizontal="center" vertical="center"/>
    </xf>
    <xf numFmtId="0" fontId="4" fillId="8" borderId="2" xfId="0" applyFont="1" applyFill="1" applyBorder="1" applyAlignment="1">
      <alignment horizontal="center" vertical="center" wrapText="1"/>
    </xf>
    <xf numFmtId="0" fontId="4" fillId="8" borderId="2" xfId="0" applyFont="1" applyFill="1" applyBorder="1" applyAlignment="1">
      <alignment vertical="center" wrapText="1"/>
    </xf>
    <xf numFmtId="0" fontId="4" fillId="8" borderId="2" xfId="0" applyFont="1" applyFill="1" applyBorder="1" applyAlignment="1">
      <alignment horizontal="left" vertical="center" wrapText="1"/>
    </xf>
    <xf numFmtId="0" fontId="4" fillId="5" borderId="2" xfId="0" applyFont="1" applyFill="1" applyBorder="1" applyAlignment="1">
      <alignment vertical="center"/>
    </xf>
    <xf numFmtId="0" fontId="4" fillId="5" borderId="2" xfId="0" applyFont="1" applyFill="1" applyBorder="1" applyAlignment="1">
      <alignment vertical="center" wrapText="1"/>
    </xf>
    <xf numFmtId="0" fontId="4" fillId="6" borderId="2" xfId="0" applyFont="1" applyFill="1" applyBorder="1" applyAlignment="1">
      <alignment vertical="center" wrapText="1"/>
    </xf>
    <xf numFmtId="0" fontId="3" fillId="7" borderId="2" xfId="0" applyFont="1" applyFill="1" applyBorder="1" applyAlignment="1">
      <alignment vertical="center" wrapText="1"/>
    </xf>
    <xf numFmtId="0" fontId="1" fillId="0" borderId="2" xfId="0" applyFont="1" applyBorder="1" applyAlignment="1">
      <alignment vertical="center"/>
    </xf>
    <xf numFmtId="1" fontId="1" fillId="0" borderId="2" xfId="0" applyNumberFormat="1" applyFont="1" applyBorder="1" applyAlignment="1">
      <alignment vertical="center"/>
    </xf>
    <xf numFmtId="168" fontId="1" fillId="0" borderId="2" xfId="0" applyNumberFormat="1" applyFont="1" applyBorder="1" applyAlignment="1">
      <alignment vertical="center"/>
    </xf>
    <xf numFmtId="0" fontId="0" fillId="0" borderId="2" xfId="0" applyBorder="1" applyAlignment="1">
      <alignment vertical="center"/>
    </xf>
    <xf numFmtId="169" fontId="0" fillId="0" borderId="2" xfId="1" applyNumberFormat="1" applyFont="1" applyBorder="1" applyAlignment="1">
      <alignment vertical="center"/>
    </xf>
    <xf numFmtId="169" fontId="0" fillId="0" borderId="2" xfId="1" applyNumberFormat="1" applyFont="1" applyBorder="1"/>
    <xf numFmtId="170" fontId="0" fillId="0" borderId="2" xfId="1" applyNumberFormat="1" applyFont="1" applyBorder="1"/>
    <xf numFmtId="169" fontId="0" fillId="0" borderId="2" xfId="0" applyNumberFormat="1" applyBorder="1"/>
    <xf numFmtId="9" fontId="0" fillId="0" borderId="2" xfId="2" applyFont="1" applyBorder="1"/>
    <xf numFmtId="0" fontId="1" fillId="0" borderId="2" xfId="0" applyFont="1" applyBorder="1"/>
    <xf numFmtId="0" fontId="4" fillId="0" borderId="0" xfId="0" applyFont="1" applyAlignment="1">
      <alignment vertical="center"/>
    </xf>
    <xf numFmtId="0" fontId="0" fillId="0" borderId="0" xfId="0" applyAlignment="1">
      <alignment vertical="center"/>
    </xf>
    <xf numFmtId="0" fontId="4" fillId="0" borderId="0" xfId="0" applyFont="1" applyAlignment="1">
      <alignment vertical="center" wrapText="1"/>
    </xf>
    <xf numFmtId="170" fontId="0" fillId="0" borderId="0" xfId="0" applyNumberFormat="1" applyAlignment="1">
      <alignment vertical="center"/>
    </xf>
    <xf numFmtId="0" fontId="4" fillId="0" borderId="5" xfId="0" applyFont="1" applyBorder="1" applyAlignment="1">
      <alignment vertical="center"/>
    </xf>
    <xf numFmtId="0" fontId="4" fillId="0" borderId="0" xfId="0" applyFont="1"/>
    <xf numFmtId="170" fontId="4" fillId="0" borderId="0" xfId="0" applyNumberFormat="1" applyFont="1"/>
    <xf numFmtId="0" fontId="4" fillId="5" borderId="5" xfId="0" applyFont="1" applyFill="1" applyBorder="1" applyAlignment="1">
      <alignment vertical="center"/>
    </xf>
    <xf numFmtId="0" fontId="4" fillId="5" borderId="5" xfId="0" applyFont="1" applyFill="1" applyBorder="1" applyAlignment="1">
      <alignment vertical="center" wrapText="1"/>
    </xf>
    <xf numFmtId="0" fontId="4" fillId="5" borderId="5" xfId="0" applyFont="1" applyFill="1" applyBorder="1"/>
    <xf numFmtId="170" fontId="0" fillId="0" borderId="0" xfId="0" applyNumberFormat="1"/>
    <xf numFmtId="43" fontId="0" fillId="0" borderId="0" xfId="1" applyFont="1"/>
  </cellXfs>
  <cellStyles count="3">
    <cellStyle name="Comma" xfId="1" builtinId="3"/>
    <cellStyle name="Normal" xfId="0" builtinId="0"/>
    <cellStyle name="Percent" xfId="2" builtinId="5"/>
  </cellStyles>
  <dxfs count="3">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97961D55-ADA6-4768-81FD-24D419C377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07.452800925923" createdVersion="7" refreshedVersion="7" minRefreshableVersion="3" recordCount="40" xr:uid="{82E68F06-AAFB-4648-83C5-F9692162D892}">
  <cacheSource type="worksheet">
    <worksheetSource ref="A3:Q43" sheet="Details"/>
  </cacheSource>
  <cacheFields count="17">
    <cacheField name="Product Name" numFmtId="0">
      <sharedItems count="1">
        <s v="Emitricitabine + Tenofovir 445 mg"/>
      </sharedItems>
    </cacheField>
    <cacheField name="Form" numFmtId="0">
      <sharedItems count="1">
        <s v="Tablets"/>
      </sharedItems>
    </cacheField>
    <cacheField name="ID pratica" numFmtId="1">
      <sharedItems containsSemiMixedTypes="0" containsString="0" containsNumber="1" containsInteger="1" minValue="64692" maxValue="86729" count="18">
        <n v="64692"/>
        <n v="67051"/>
        <n v="67404"/>
        <n v="70398"/>
        <n v="70914"/>
        <n v="70926"/>
        <n v="72472"/>
        <n v="74397"/>
        <n v="77812"/>
        <n v="78730"/>
        <n v="80164"/>
        <n v="80220"/>
        <n v="81522"/>
        <n v="82514"/>
        <n v="84274"/>
        <n v="83913"/>
        <n v="86307"/>
        <n v="86729"/>
      </sharedItems>
    </cacheField>
    <cacheField name="Tender Type _x000a_(Regional/Local)" numFmtId="0">
      <sharedItems count="4">
        <s v="Regionale"/>
        <s v="Locale"/>
        <s v="Regionale/Locale"/>
        <s v="Multi regione"/>
      </sharedItems>
    </cacheField>
    <cacheField name="Client" numFmtId="0">
      <sharedItems count="18">
        <s v="ENTE GESTIONE ACCENTRATA SERVIZI - CHIUSO VEDI ARCS AZIENDA REGIONALE DI COORDINAMENTO PER LA SALUTE"/>
        <s v="REGIONE VENETO - NON USARE VEDI AZIENDA ZERO"/>
        <s v="REGIONE CALABRIA - Autorità Regionale Stazione Unica Appaltante (SUA)"/>
        <s v="REGIONE TOSCANA"/>
        <s v="REGIONE LAZIO"/>
        <s v="REGIONE SARDEGNA"/>
        <s v="UMBRIA SALUTE E SERVIZI S.C.A.R.L."/>
        <s v="ARCA S.p.A.- Azienda Regionale Centrale Acquisti - CHIUSO VEDI ARIA SPA"/>
        <s v="SO.RE.SA. SpA"/>
        <s v="STAZIONE UNICA APPALTANTE DELLA REGIONE BASILICATA (SUA-RB)"/>
        <s v="AZIENDA OSPEDALIERA OSP.RIUN. VILLA SOFIA-CERVELLO"/>
        <s v="ARCS AZIENDA REGIONALE DI COORDINAMENTO PER LA SALUTE"/>
        <s v="A.LI.SA. AZIENDA LIGURE SANITARIA DELLA REGIONE LIGURIA"/>
        <s v="Società di Committenza Regione Piemonte SpA - SCR Piemonte SpA"/>
        <s v="AZIENDA SANITARIA PROVINCIALE RAGUSA"/>
        <s v="Aric Agenzia Regionale di Informatica e Committenza"/>
        <s v="INTERCENT-ER"/>
        <s v="INNOVAPUGLIA SPA"/>
      </sharedItems>
    </cacheField>
    <cacheField name="Region" numFmtId="0">
      <sharedItems count="16">
        <s v="Friuli Venezia Giulia"/>
        <s v="Veneto"/>
        <s v="Calabria"/>
        <s v="Toscana"/>
        <s v="Lazio"/>
        <s v="Sardegna"/>
        <s v="Umbria"/>
        <s v="Lombardia"/>
        <s v="Campania"/>
        <s v="Basilicata"/>
        <s v="Sicilia"/>
        <s v="Liguria"/>
        <s v="Piemonte"/>
        <s v="Abruzzo"/>
        <s v="Emilia Romagna"/>
        <s v="Puglia"/>
      </sharedItems>
    </cacheField>
    <cacheField name="Tender Submission date" numFmtId="168">
      <sharedItems containsSemiMixedTypes="0" containsNonDate="0" containsDate="1" containsString="0" minDate="2017-06-28T00:00:00" maxDate="2020-09-25T00:00:00" count="18">
        <d v="2017-06-28T00:00:00"/>
        <d v="2017-11-15T00:00:00"/>
        <d v="2017-12-13T00:00:00"/>
        <d v="2018-04-27T00:00:00"/>
        <d v="2018-06-20T00:00:00"/>
        <d v="2018-06-25T00:00:00"/>
        <d v="2018-08-30T00:00:00"/>
        <d v="2019-03-13T00:00:00"/>
        <d v="2019-07-05T00:00:00"/>
        <d v="2019-10-17T00:00:00"/>
        <d v="2019-11-12T00:00:00"/>
        <d v="2019-11-19T00:00:00"/>
        <d v="2020-03-18T00:00:00"/>
        <d v="2020-04-10T00:00:00"/>
        <d v="2020-05-15T00:00:00"/>
        <d v="2020-07-16T00:00:00"/>
        <d v="2020-09-14T00:00:00"/>
        <d v="2020-09-24T00:00:00"/>
      </sharedItems>
    </cacheField>
    <cacheField name="Tender Start Date" numFmtId="168">
      <sharedItems containsSemiMixedTypes="0" containsNonDate="0" containsDate="1" containsString="0" minDate="2018-01-24T00:00:00" maxDate="2020-11-26T00:00:00" count="17">
        <d v="2018-01-24T00:00:00"/>
        <d v="2018-05-01T00:00:00"/>
        <d v="2018-04-10T00:00:00"/>
        <d v="2018-05-15T00:00:00"/>
        <d v="2018-12-20T00:00:00"/>
        <d v="2018-08-09T00:00:00"/>
        <d v="2018-10-04T00:00:00"/>
        <d v="2019-07-02T00:00:00"/>
        <d v="2019-07-24T00:00:00"/>
        <d v="2020-08-04T00:00:00"/>
        <d v="2020-04-29T00:00:00"/>
        <d v="2019-11-19T00:00:00"/>
        <d v="2020-05-27T00:00:00"/>
        <d v="2020-05-29T00:00:00"/>
        <d v="2020-07-16T00:00:00"/>
        <d v="2020-11-25T00:00:00"/>
        <d v="2020-11-05T00:00:00"/>
      </sharedItems>
    </cacheField>
    <cacheField name="Tender End Date (Incl Extension)" numFmtId="168">
      <sharedItems containsSemiMixedTypes="0" containsNonDate="0" containsDate="1" containsString="0" minDate="2021-04-15T00:00:00" maxDate="2025-02-26T00:00:00" count="17">
        <d v="2021-07-24T00:00:00"/>
        <d v="2021-05-01T00:00:00"/>
        <d v="2022-04-10T00:00:00"/>
        <d v="2021-04-15T00:00:00"/>
        <d v="2021-12-20T00:00:00"/>
        <d v="2021-08-09T00:00:00"/>
        <d v="2023-10-04T00:00:00"/>
        <d v="2023-01-01T00:00:00"/>
        <d v="2023-07-24T00:00:00"/>
        <d v="2023-08-03T00:00:00"/>
        <d v="2022-12-31T00:00:00"/>
        <d v="2024-05-26T00:00:00"/>
        <d v="2022-09-30T00:00:00"/>
        <d v="2023-05-28T00:00:00"/>
        <d v="2023-01-31T00:00:00"/>
        <d v="2025-02-25T00:00:00"/>
        <d v="2022-11-05T00:00:00"/>
      </sharedItems>
    </cacheField>
    <cacheField name="Tender Duration" numFmtId="1">
      <sharedItems containsSemiMixedTypes="0" containsString="0" containsNumber="1" containsInteger="1" minValue="14" maxValue="51" count="6">
        <n v="36"/>
        <n v="48"/>
        <n v="35"/>
        <n v="14"/>
        <n v="24"/>
        <n v="51"/>
      </sharedItems>
    </cacheField>
    <cacheField name="Annual Qty" numFmtId="165">
      <sharedItems containsString="0" containsBlank="1" containsNumber="1" containsInteger="1" minValue="1800" maxValue="600000"/>
    </cacheField>
    <cacheField name="Participants" numFmtId="0">
      <sharedItems/>
    </cacheField>
    <cacheField name="Winner" numFmtId="0">
      <sharedItems count="7">
        <s v="Gilead Sciences S.r.l."/>
        <s v="Dr Reddys S.r.l."/>
        <s v="EG S.p.A."/>
        <s v="Accord Healthcare Italia S.r.l."/>
        <s v="Teva Italia S.r.l."/>
        <s v="Sanofi S.r.l."/>
        <s v="Mylan Italia Srl"/>
      </sharedItems>
    </cacheField>
    <cacheField name="Winning price" numFmtId="166">
      <sharedItems containsSemiMixedTypes="0" containsString="0" containsNumber="1" minValue="0.15609000000000001" maxValue="13.29889" count="18">
        <n v="13.29889"/>
        <n v="1.62"/>
        <n v="1.45"/>
        <n v="0.53249999999999997"/>
        <n v="0.51980000000000004"/>
        <n v="0.44879000000000002"/>
        <n v="0.58111000000000002"/>
        <n v="0.49"/>
        <n v="0.15609000000000001"/>
        <n v="0.44"/>
        <n v="0.51"/>
        <n v="0.52"/>
        <n v="0.48649999999999999"/>
        <n v="0.4632"/>
        <n v="0.6"/>
        <n v="0.46500000000000002"/>
        <n v="0.38"/>
        <n v="0.43"/>
      </sharedItems>
    </cacheField>
    <cacheField name="Loser Companies" numFmtId="0">
      <sharedItems count="9">
        <s v=""/>
        <s v="Gilead Sciences S.r.l."/>
        <s v="Sanofi S.r.l."/>
        <s v="Teva Italia S.r.l."/>
        <s v="EG S.p.A."/>
        <s v="Accord Healthcare Italia S.r.l."/>
        <s v="Dr Reddys S.r.l."/>
        <s v="Zentiva Italia S.r.l."/>
        <s v="Mylan Italia Srl"/>
      </sharedItems>
    </cacheField>
    <cacheField name="Loser prices" numFmtId="166">
      <sharedItems containsMixedTypes="1" containsNumber="1" minValue="0.44500000000000001" maxValue="13.29889"/>
    </cacheField>
    <cacheField name="Remark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x v="0"/>
    <x v="0"/>
    <n v="96133"/>
    <s v="Gilead Sciences S.r.l.,"/>
    <x v="0"/>
    <x v="0"/>
    <x v="0"/>
    <s v=""/>
    <s v="Confezione: emtricitabina + tenofovir disoproxil fumarato OS cpr cps conf 445MG  (10)"/>
  </r>
  <r>
    <x v="0"/>
    <x v="0"/>
    <x v="1"/>
    <x v="0"/>
    <x v="1"/>
    <x v="1"/>
    <x v="1"/>
    <x v="1"/>
    <x v="1"/>
    <x v="0"/>
    <n v="135734"/>
    <s v="Dr Reddys S.r.l.,Gilead Sciences S.r.l."/>
    <x v="1"/>
    <x v="1"/>
    <x v="1"/>
    <n v="13.29889"/>
    <s v="Confezione: emtricitabina + tenofovir disoproxil succinato OS cpr cps conf 445MG  (33)"/>
  </r>
  <r>
    <x v="0"/>
    <x v="0"/>
    <x v="2"/>
    <x v="0"/>
    <x v="2"/>
    <x v="2"/>
    <x v="2"/>
    <x v="2"/>
    <x v="2"/>
    <x v="1"/>
    <n v="65880"/>
    <s v="EG S.p.A.,Sanofi S.r.l."/>
    <x v="2"/>
    <x v="2"/>
    <x v="2"/>
    <n v="1.44998"/>
    <s v="Confezione: emtricitabina + tenofovir disoproxil succinato OS cpr cps conf 445MG  (33)"/>
  </r>
  <r>
    <x v="0"/>
    <x v="0"/>
    <x v="3"/>
    <x v="0"/>
    <x v="3"/>
    <x v="3"/>
    <x v="3"/>
    <x v="3"/>
    <x v="3"/>
    <x v="2"/>
    <m/>
    <s v="Accord Healthcare Italia S.r.l.,Gilead Sciences S.r.l.,Teva Italia S.r.l."/>
    <x v="3"/>
    <x v="3"/>
    <x v="3"/>
    <n v="0.57255"/>
    <s v="Confezione: emtricitabina + tenofovir disoproxil fumarato OS cpr cps conf 445MG  (10)"/>
  </r>
  <r>
    <x v="0"/>
    <x v="0"/>
    <x v="3"/>
    <x v="0"/>
    <x v="3"/>
    <x v="3"/>
    <x v="3"/>
    <x v="3"/>
    <x v="3"/>
    <x v="2"/>
    <n v="405961"/>
    <s v="Accord Healthcare Italia S.r.l.,Gilead Sciences S.r.l.,Teva Italia S.r.l."/>
    <x v="3"/>
    <x v="3"/>
    <x v="1"/>
    <n v="12.634"/>
    <s v="Confezione: emtricitabina + tenofovir disoproxil fumarato OS cpr cps conf 445MG  (10)"/>
  </r>
  <r>
    <x v="0"/>
    <x v="0"/>
    <x v="4"/>
    <x v="0"/>
    <x v="4"/>
    <x v="4"/>
    <x v="4"/>
    <x v="4"/>
    <x v="4"/>
    <x v="0"/>
    <n v="600000"/>
    <s v="Accord Healthcare Italia S.r.l.,Teva Italia S.r.l.,Sanofi S.r.l."/>
    <x v="3"/>
    <x v="4"/>
    <x v="3"/>
    <n v="0.57999999999999996"/>
    <s v="Confezione: emtricitabina + tenofovir disoproxil fumarato OS cpr cps conf 445MG  (10)"/>
  </r>
  <r>
    <x v="0"/>
    <x v="0"/>
    <x v="4"/>
    <x v="0"/>
    <x v="4"/>
    <x v="4"/>
    <x v="4"/>
    <x v="4"/>
    <x v="4"/>
    <x v="0"/>
    <m/>
    <s v="Accord Healthcare Italia S.r.l.,Teva Italia S.r.l.,Sanofi S.r.l."/>
    <x v="3"/>
    <x v="4"/>
    <x v="2"/>
    <n v="0.58111000000000002"/>
    <s v="Confezione: emtricitabina + tenofovir disoproxil fumarato OS cpr cps conf 445MG  (10)"/>
  </r>
  <r>
    <x v="0"/>
    <x v="0"/>
    <x v="5"/>
    <x v="0"/>
    <x v="5"/>
    <x v="5"/>
    <x v="5"/>
    <x v="5"/>
    <x v="5"/>
    <x v="0"/>
    <m/>
    <s v="Teva Italia S.r.l.,Accord Healthcare Italia S.r.l.,Dr Reddys S.r.l.,EG S.p.A.,Sanofi S.r.l."/>
    <x v="4"/>
    <x v="5"/>
    <x v="2"/>
    <n v="0.58111000000000002"/>
    <s v="Confezione: emtricitabina + tenofovir disoproxil succinato OS cpr cps conf 445MG  (33)"/>
  </r>
  <r>
    <x v="0"/>
    <x v="0"/>
    <x v="5"/>
    <x v="0"/>
    <x v="5"/>
    <x v="5"/>
    <x v="5"/>
    <x v="5"/>
    <x v="5"/>
    <x v="0"/>
    <m/>
    <s v="Teva Italia S.r.l.,Accord Healthcare Italia S.r.l.,Dr Reddys S.r.l.,EG S.p.A.,Sanofi S.r.l."/>
    <x v="4"/>
    <x v="5"/>
    <x v="4"/>
    <n v="0.97"/>
    <s v="Confezione: emtricitabina + tenofovir disoproxil succinato OS cpr cps conf 445MG  (33)"/>
  </r>
  <r>
    <x v="0"/>
    <x v="0"/>
    <x v="5"/>
    <x v="0"/>
    <x v="5"/>
    <x v="5"/>
    <x v="5"/>
    <x v="5"/>
    <x v="5"/>
    <x v="0"/>
    <n v="281280"/>
    <s v="Teva Italia S.r.l.,Accord Healthcare Italia S.r.l.,Dr Reddys S.r.l.,EG S.p.A.,Sanofi S.r.l."/>
    <x v="4"/>
    <x v="5"/>
    <x v="5"/>
    <n v="1.1180000000000001"/>
    <s v="Confezione: emtricitabina + tenofovir disoproxil succinato OS cpr cps conf 445MG  (33)"/>
  </r>
  <r>
    <x v="0"/>
    <x v="0"/>
    <x v="5"/>
    <x v="0"/>
    <x v="5"/>
    <x v="5"/>
    <x v="5"/>
    <x v="5"/>
    <x v="5"/>
    <x v="0"/>
    <m/>
    <s v="Teva Italia S.r.l.,Accord Healthcare Italia S.r.l.,Dr Reddys S.r.l.,EG S.p.A.,Sanofi S.r.l."/>
    <x v="4"/>
    <x v="5"/>
    <x v="6"/>
    <n v="1.72"/>
    <s v="Confezione: emtricitabina + tenofovir disoproxil succinato OS cpr cps conf 445MG  (33)"/>
  </r>
  <r>
    <x v="0"/>
    <x v="0"/>
    <x v="6"/>
    <x v="0"/>
    <x v="6"/>
    <x v="6"/>
    <x v="6"/>
    <x v="6"/>
    <x v="6"/>
    <x v="0"/>
    <m/>
    <s v="Sanofi S.r.l.,Dr Reddys S.r.l.,Teva Italia S.r.l."/>
    <x v="5"/>
    <x v="6"/>
    <x v="3"/>
    <n v="0.88"/>
    <s v="Confezione: emtricitabina + tenofovir disoproxil fumarato OS cpr cps conf 445MG  (10)"/>
  </r>
  <r>
    <x v="0"/>
    <x v="0"/>
    <x v="6"/>
    <x v="0"/>
    <x v="6"/>
    <x v="6"/>
    <x v="6"/>
    <x v="6"/>
    <x v="6"/>
    <x v="0"/>
    <n v="47940"/>
    <s v="Sanofi S.r.l.,Dr Reddys S.r.l.,Teva Italia S.r.l."/>
    <x v="5"/>
    <x v="6"/>
    <x v="6"/>
    <n v="0.95"/>
    <s v="Confezione: emtricitabina + tenofovir disoproxil fumarato OS cpr cps conf 445MG  (10)"/>
  </r>
  <r>
    <x v="0"/>
    <x v="0"/>
    <x v="7"/>
    <x v="0"/>
    <x v="7"/>
    <x v="7"/>
    <x v="7"/>
    <x v="7"/>
    <x v="7"/>
    <x v="0"/>
    <n v="339897"/>
    <s v="Teva Italia S.r.l.,Accord Healthcare Italia S.r.l.,Dr Reddys S.r.l.,EG S.p.A.,Zentiva Italia S.r.l."/>
    <x v="4"/>
    <x v="7"/>
    <x v="5"/>
    <n v="0.59299999999999997"/>
    <s v="Confezione: emtricitabina + tenofovir disoproxil succinato OS cpr cps conf 445MG  (33)"/>
  </r>
  <r>
    <x v="0"/>
    <x v="0"/>
    <x v="7"/>
    <x v="0"/>
    <x v="7"/>
    <x v="7"/>
    <x v="7"/>
    <x v="7"/>
    <x v="7"/>
    <x v="0"/>
    <m/>
    <s v="Teva Italia S.r.l.,Accord Healthcare Italia S.r.l.,Dr Reddys S.r.l.,EG S.p.A.,Zentiva Italia S.r.l."/>
    <x v="4"/>
    <x v="7"/>
    <x v="7"/>
    <n v="0.64214000000000004"/>
    <s v="Confezione: emtricitabina + tenofovir disoproxil succinato OS cpr cps conf 445MG  (33)"/>
  </r>
  <r>
    <x v="0"/>
    <x v="0"/>
    <x v="7"/>
    <x v="0"/>
    <x v="7"/>
    <x v="7"/>
    <x v="7"/>
    <x v="7"/>
    <x v="7"/>
    <x v="0"/>
    <m/>
    <s v="Teva Italia S.r.l.,Accord Healthcare Italia S.r.l.,Dr Reddys S.r.l.,EG S.p.A.,Zentiva Italia S.r.l."/>
    <x v="4"/>
    <x v="7"/>
    <x v="4"/>
    <n v="0.97"/>
    <s v="Confezione: emtricitabina + tenofovir disoproxil succinato OS cpr cps conf 445MG  (33)"/>
  </r>
  <r>
    <x v="0"/>
    <x v="0"/>
    <x v="7"/>
    <x v="0"/>
    <x v="7"/>
    <x v="7"/>
    <x v="7"/>
    <x v="7"/>
    <x v="7"/>
    <x v="0"/>
    <m/>
    <s v="Teva Italia S.r.l.,Accord Healthcare Italia S.r.l.,Dr Reddys S.r.l.,EG S.p.A.,Zentiva Italia S.r.l."/>
    <x v="4"/>
    <x v="7"/>
    <x v="6"/>
    <n v="0.98"/>
    <s v="Confezione: emtricitabina + tenofovir disoproxil succinato OS cpr cps conf 445MG  (33)"/>
  </r>
  <r>
    <x v="0"/>
    <x v="0"/>
    <x v="8"/>
    <x v="0"/>
    <x v="8"/>
    <x v="8"/>
    <x v="8"/>
    <x v="8"/>
    <x v="8"/>
    <x v="1"/>
    <m/>
    <s v="Mylan Italia Srl,Accord Healthcare Italia S.r.l.,Dr Reddys S.r.l.,Teva Italia S.r.l."/>
    <x v="6"/>
    <x v="8"/>
    <x v="3"/>
    <n v="0.47211999999999998"/>
    <s v="Confezione: emtricitabina + tenofovir disoproxil succinato OS cpr cps conf 445MG  (33)"/>
  </r>
  <r>
    <x v="0"/>
    <x v="0"/>
    <x v="8"/>
    <x v="0"/>
    <x v="8"/>
    <x v="8"/>
    <x v="8"/>
    <x v="8"/>
    <x v="8"/>
    <x v="1"/>
    <n v="51900"/>
    <s v="Mylan Italia Srl,Accord Healthcare Italia S.r.l.,Dr Reddys S.r.l.,Teva Italia S.r.l."/>
    <x v="6"/>
    <x v="8"/>
    <x v="5"/>
    <n v="0.57999999999999996"/>
    <s v="Confezione: emtricitabina + tenofovir disoproxil succinato OS cpr cps conf 445MG  (33)"/>
  </r>
  <r>
    <x v="0"/>
    <x v="0"/>
    <x v="8"/>
    <x v="0"/>
    <x v="8"/>
    <x v="8"/>
    <x v="8"/>
    <x v="8"/>
    <x v="8"/>
    <x v="1"/>
    <m/>
    <s v="Mylan Italia Srl,Accord Healthcare Italia S.r.l.,Dr Reddys S.r.l.,Teva Italia S.r.l."/>
    <x v="6"/>
    <x v="8"/>
    <x v="6"/>
    <n v="1.27"/>
    <s v="Confezione: emtricitabina + tenofovir disoproxil succinato OS cpr cps conf 445MG  (33)"/>
  </r>
  <r>
    <x v="0"/>
    <x v="0"/>
    <x v="9"/>
    <x v="0"/>
    <x v="9"/>
    <x v="9"/>
    <x v="9"/>
    <x v="9"/>
    <x v="9"/>
    <x v="0"/>
    <m/>
    <s v="Teva Italia S.r.l.,Dr Reddys S.r.l.,EG S.p.A.,Gilead Sciences S.r.l.,Mylan Italia Srl"/>
    <x v="4"/>
    <x v="9"/>
    <x v="8"/>
    <n v="0.44500000000000001"/>
    <s v="Confezione: emtricitabina + tenofovir disoproxil succinato OS cpr cps conf 445MG  (33)"/>
  </r>
  <r>
    <x v="0"/>
    <x v="0"/>
    <x v="9"/>
    <x v="0"/>
    <x v="9"/>
    <x v="9"/>
    <x v="9"/>
    <x v="9"/>
    <x v="9"/>
    <x v="0"/>
    <m/>
    <s v="Teva Italia S.r.l.,Dr Reddys S.r.l.,EG S.p.A.,Gilead Sciences S.r.l.,Mylan Italia Srl"/>
    <x v="4"/>
    <x v="9"/>
    <x v="4"/>
    <n v="0.95"/>
    <s v="Confezione: emtricitabina + tenofovir disoproxil succinato OS cpr cps conf 445MG  (33)"/>
  </r>
  <r>
    <x v="0"/>
    <x v="0"/>
    <x v="9"/>
    <x v="0"/>
    <x v="9"/>
    <x v="9"/>
    <x v="9"/>
    <x v="9"/>
    <x v="9"/>
    <x v="0"/>
    <n v="23800"/>
    <s v="Teva Italia S.r.l.,Dr Reddys S.r.l.,EG S.p.A.,Gilead Sciences S.r.l.,Mylan Italia Srl"/>
    <x v="4"/>
    <x v="9"/>
    <x v="6"/>
    <n v="1.23"/>
    <s v="Confezione: emtricitabina + tenofovir disoproxil succinato OS cpr cps conf 445MG  (33)"/>
  </r>
  <r>
    <x v="0"/>
    <x v="0"/>
    <x v="9"/>
    <x v="0"/>
    <x v="9"/>
    <x v="9"/>
    <x v="9"/>
    <x v="9"/>
    <x v="9"/>
    <x v="0"/>
    <m/>
    <s v="Teva Italia S.r.l.,Dr Reddys S.r.l.,EG S.p.A.,Gilead Sciences S.r.l.,Mylan Italia Srl"/>
    <x v="4"/>
    <x v="9"/>
    <x v="1"/>
    <n v="12.634"/>
    <s v="Confezione: emtricitabina + tenofovir disoproxil succinato OS cpr cps conf 445MG  (33)"/>
  </r>
  <r>
    <x v="0"/>
    <x v="0"/>
    <x v="10"/>
    <x v="1"/>
    <x v="10"/>
    <x v="10"/>
    <x v="10"/>
    <x v="10"/>
    <x v="10"/>
    <x v="0"/>
    <m/>
    <s v="Teva Italia S.r.l.,Dr Reddys S.r.l.,EG S.p.A.,Gilead Sciences S.r.l.,Mylan Italia Srl"/>
    <x v="4"/>
    <x v="10"/>
    <x v="8"/>
    <n v="0.79"/>
    <s v="Confezione: emtricitabina + tenofovir disoproxil succinato OS cpr cps conf 445MG  (33)"/>
  </r>
  <r>
    <x v="0"/>
    <x v="0"/>
    <x v="10"/>
    <x v="1"/>
    <x v="10"/>
    <x v="10"/>
    <x v="10"/>
    <x v="10"/>
    <x v="10"/>
    <x v="0"/>
    <m/>
    <s v="Teva Italia S.r.l.,Dr Reddys S.r.l.,EG S.p.A.,Gilead Sciences S.r.l.,Mylan Italia Srl"/>
    <x v="4"/>
    <x v="10"/>
    <x v="4"/>
    <n v="0.95"/>
    <s v="Confezione: emtricitabina + tenofovir disoproxil succinato OS cpr cps conf 445MG  (33)"/>
  </r>
  <r>
    <x v="0"/>
    <x v="0"/>
    <x v="10"/>
    <x v="1"/>
    <x v="10"/>
    <x v="10"/>
    <x v="10"/>
    <x v="10"/>
    <x v="10"/>
    <x v="0"/>
    <n v="1800"/>
    <s v="Teva Italia S.r.l.,Dr Reddys S.r.l.,EG S.p.A.,Gilead Sciences S.r.l.,Mylan Italia Srl"/>
    <x v="4"/>
    <x v="10"/>
    <x v="6"/>
    <n v="1.1000000000000001"/>
    <s v="Confezione: emtricitabina + tenofovir disoproxil succinato OS cpr cps conf 445MG  (33)"/>
  </r>
  <r>
    <x v="0"/>
    <x v="0"/>
    <x v="10"/>
    <x v="1"/>
    <x v="10"/>
    <x v="10"/>
    <x v="10"/>
    <x v="10"/>
    <x v="10"/>
    <x v="0"/>
    <m/>
    <s v="Teva Italia S.r.l.,Dr Reddys S.r.l.,EG S.p.A.,Gilead Sciences S.r.l.,Mylan Italia Srl"/>
    <x v="4"/>
    <x v="10"/>
    <x v="1"/>
    <n v="12.634"/>
    <s v="Confezione: emtricitabina + tenofovir disoproxil succinato OS cpr cps conf 445MG  (33)"/>
  </r>
  <r>
    <x v="0"/>
    <x v="0"/>
    <x v="11"/>
    <x v="0"/>
    <x v="11"/>
    <x v="0"/>
    <x v="11"/>
    <x v="11"/>
    <x v="0"/>
    <x v="3"/>
    <m/>
    <s v="Teva Italia S.r.l.,Dr Reddys S.r.l.,EG S.p.A.,Gilead Sciences S.r.l.,Mylan Italia Srl"/>
    <x v="4"/>
    <x v="11"/>
    <x v="8"/>
    <n v="0.55000000000000004"/>
    <s v="Confezione: emtricitabina + tenofovir disoproxil succinato OS cpr cps conf 445MG  (33)"/>
  </r>
  <r>
    <x v="0"/>
    <x v="0"/>
    <x v="11"/>
    <x v="0"/>
    <x v="11"/>
    <x v="0"/>
    <x v="11"/>
    <x v="11"/>
    <x v="0"/>
    <x v="3"/>
    <m/>
    <s v="Teva Italia S.r.l.,Dr Reddys S.r.l.,EG S.p.A.,Gilead Sciences S.r.l.,Mylan Italia Srl"/>
    <x v="4"/>
    <x v="11"/>
    <x v="4"/>
    <n v="0.88900000000000001"/>
    <s v="Confezione: emtricitabina + tenofovir disoproxil succinato OS cpr cps conf 445MG  (33)"/>
  </r>
  <r>
    <x v="0"/>
    <x v="0"/>
    <x v="11"/>
    <x v="0"/>
    <x v="11"/>
    <x v="0"/>
    <x v="11"/>
    <x v="11"/>
    <x v="0"/>
    <x v="3"/>
    <n v="12343"/>
    <s v="Teva Italia S.r.l.,Dr Reddys S.r.l.,EG S.p.A.,Gilead Sciences S.r.l.,Mylan Italia Srl"/>
    <x v="4"/>
    <x v="11"/>
    <x v="6"/>
    <n v="1.1000000000000001"/>
    <s v="Confezione: emtricitabina + tenofovir disoproxil succinato OS cpr cps conf 445MG  (33)"/>
  </r>
  <r>
    <x v="0"/>
    <x v="0"/>
    <x v="11"/>
    <x v="0"/>
    <x v="11"/>
    <x v="0"/>
    <x v="11"/>
    <x v="11"/>
    <x v="0"/>
    <x v="3"/>
    <m/>
    <s v="Teva Italia S.r.l.,Dr Reddys S.r.l.,EG S.p.A.,Gilead Sciences S.r.l.,Mylan Italia Srl"/>
    <x v="4"/>
    <x v="11"/>
    <x v="1"/>
    <n v="12.634"/>
    <s v="Confezione: emtricitabina + tenofovir disoproxil succinato OS cpr cps conf 445MG  (33)"/>
  </r>
  <r>
    <x v="0"/>
    <x v="0"/>
    <x v="12"/>
    <x v="2"/>
    <x v="12"/>
    <x v="11"/>
    <x v="12"/>
    <x v="12"/>
    <x v="11"/>
    <x v="0"/>
    <n v="19200"/>
    <s v="Teva Italia S.r.l.,Accord Healthcare Italia S.r.l.,Dr Reddys S.r.l.,EG S.p.A."/>
    <x v="4"/>
    <x v="12"/>
    <x v="5"/>
    <n v="0.66"/>
    <s v="Confezione: emtricitabina + tenofovir disoproxil succinato OS cpr cps conf 445MG  (33)"/>
  </r>
  <r>
    <x v="0"/>
    <x v="0"/>
    <x v="12"/>
    <x v="2"/>
    <x v="12"/>
    <x v="11"/>
    <x v="12"/>
    <x v="12"/>
    <x v="11"/>
    <x v="0"/>
    <m/>
    <s v="Teva Italia S.r.l.,Accord Healthcare Italia S.r.l.,Dr Reddys S.r.l.,EG S.p.A."/>
    <x v="4"/>
    <x v="12"/>
    <x v="4"/>
    <n v="0.99"/>
    <s v="Confezione: emtricitabina + tenofovir disoproxil succinato OS cpr cps conf 445MG  (33)"/>
  </r>
  <r>
    <x v="0"/>
    <x v="0"/>
    <x v="12"/>
    <x v="2"/>
    <x v="12"/>
    <x v="11"/>
    <x v="12"/>
    <x v="12"/>
    <x v="11"/>
    <x v="0"/>
    <m/>
    <s v="Teva Italia S.r.l.,Accord Healthcare Italia S.r.l.,Dr Reddys S.r.l.,EG S.p.A."/>
    <x v="4"/>
    <x v="12"/>
    <x v="6"/>
    <n v="1"/>
    <s v="Confezione: emtricitabina + tenofovir disoproxil succinato OS cpr cps conf 445MG  (33)"/>
  </r>
  <r>
    <x v="0"/>
    <x v="0"/>
    <x v="13"/>
    <x v="3"/>
    <x v="13"/>
    <x v="12"/>
    <x v="13"/>
    <x v="10"/>
    <x v="12"/>
    <x v="4"/>
    <n v="52375"/>
    <s v="Teva Italia S.r.l.,"/>
    <x v="4"/>
    <x v="13"/>
    <x v="0"/>
    <s v=""/>
    <s v="Confezione: emtricitabina + tenofovir disoproxil succinato OS cpr cps conf 445MG  (33)"/>
  </r>
  <r>
    <x v="0"/>
    <x v="0"/>
    <x v="14"/>
    <x v="1"/>
    <x v="14"/>
    <x v="10"/>
    <x v="14"/>
    <x v="13"/>
    <x v="13"/>
    <x v="0"/>
    <n v="1800"/>
    <s v="Teva Italia S.r.l.,EG S.p.A."/>
    <x v="4"/>
    <x v="14"/>
    <x v="4"/>
    <n v="0.85"/>
    <s v="Confezione: emtricitabina + tenofovir disoproxil succinato OS cpr cps conf 445MG  (33)"/>
  </r>
  <r>
    <x v="0"/>
    <x v="0"/>
    <x v="15"/>
    <x v="0"/>
    <x v="15"/>
    <x v="13"/>
    <x v="15"/>
    <x v="14"/>
    <x v="14"/>
    <x v="4"/>
    <n v="21910"/>
    <s v="Teva Italia S.r.l.,EG S.p.A."/>
    <x v="4"/>
    <x v="15"/>
    <x v="4"/>
    <n v="1.19"/>
    <s v="Confezione: emtricitabina + tenofovir disoproxil succinato OS cpr cps conf 445MG  (33)"/>
  </r>
  <r>
    <x v="0"/>
    <x v="0"/>
    <x v="16"/>
    <x v="0"/>
    <x v="16"/>
    <x v="14"/>
    <x v="16"/>
    <x v="15"/>
    <x v="15"/>
    <x v="5"/>
    <n v="367624"/>
    <s v="Mylan Italia Srl,Teva Italia S.r.l."/>
    <x v="6"/>
    <x v="16"/>
    <x v="3"/>
    <n v="0.44589000000000001"/>
    <s v="Confezione: emtricitabina + tenofovir disoproxil succinato OS cpr cps conf 445MG  (33)"/>
  </r>
  <r>
    <x v="0"/>
    <x v="0"/>
    <x v="17"/>
    <x v="0"/>
    <x v="17"/>
    <x v="15"/>
    <x v="17"/>
    <x v="16"/>
    <x v="16"/>
    <x v="4"/>
    <n v="10000"/>
    <s v="Mylan Italia Srl,Teva Italia S.r.l."/>
    <x v="6"/>
    <x v="17"/>
    <x v="3"/>
    <n v="0.44589000000000001"/>
    <s v="Confezione: emtricitabina + tenofovir disoproxil succinato OS cpr cps conf 445MG  (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22424-3D5F-4612-8D93-48A81739D054}" name="PivotTable12" cacheId="21"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U23"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18">
        <item x="0"/>
        <item x="1"/>
        <item x="2"/>
        <item x="3"/>
        <item x="4"/>
        <item x="5"/>
        <item x="6"/>
        <item x="7"/>
        <item x="8"/>
        <item x="9"/>
        <item x="10"/>
        <item x="11"/>
        <item x="12"/>
        <item x="13"/>
        <item x="15"/>
        <item x="14"/>
        <item x="16"/>
        <item x="17"/>
      </items>
      <extLst>
        <ext xmlns:x14="http://schemas.microsoft.com/office/spreadsheetml/2009/9/main" uri="{2946ED86-A175-432a-8AC1-64E0C546D7DE}">
          <x14:pivotField fillDownLabels="1"/>
        </ext>
      </extLst>
    </pivotField>
    <pivotField axis="axisRow" compact="0" outline="0" showAll="0" defaultSubtotal="0">
      <items count="4">
        <item x="1"/>
        <item x="3"/>
        <item x="0"/>
        <item x="2"/>
      </items>
      <extLst>
        <ext xmlns:x14="http://schemas.microsoft.com/office/spreadsheetml/2009/9/main" uri="{2946ED86-A175-432a-8AC1-64E0C546D7DE}">
          <x14:pivotField fillDownLabels="1"/>
        </ext>
      </extLst>
    </pivotField>
    <pivotField axis="axisRow" compact="0" outline="0" showAll="0" defaultSubtotal="0">
      <items count="18">
        <item x="12"/>
        <item x="7"/>
        <item x="11"/>
        <item x="15"/>
        <item x="10"/>
        <item x="14"/>
        <item x="0"/>
        <item x="17"/>
        <item x="16"/>
        <item x="2"/>
        <item x="4"/>
        <item x="5"/>
        <item x="3"/>
        <item x="1"/>
        <item x="8"/>
        <item x="13"/>
        <item x="9"/>
        <item x="6"/>
      </items>
      <extLst>
        <ext xmlns:x14="http://schemas.microsoft.com/office/spreadsheetml/2009/9/main" uri="{2946ED86-A175-432a-8AC1-64E0C546D7DE}">
          <x14:pivotField fillDownLabels="1"/>
        </ext>
      </extLst>
    </pivotField>
    <pivotField axis="axisRow" compact="0" outline="0" showAll="0" defaultSubtotal="0">
      <items count="16">
        <item x="13"/>
        <item x="9"/>
        <item x="2"/>
        <item x="8"/>
        <item x="14"/>
        <item x="0"/>
        <item x="4"/>
        <item x="11"/>
        <item x="7"/>
        <item x="12"/>
        <item x="15"/>
        <item x="5"/>
        <item x="10"/>
        <item x="3"/>
        <item x="6"/>
        <item x="1"/>
      </items>
      <extLst>
        <ext xmlns:x14="http://schemas.microsoft.com/office/spreadsheetml/2009/9/main" uri="{2946ED86-A175-432a-8AC1-64E0C546D7DE}">
          <x14:pivotField fillDownLabels="1"/>
        </ext>
      </extLst>
    </pivotField>
    <pivotField axis="axisRow" compact="0" numFmtId="168" outline="0" showAll="0" defaultSubtotal="0">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axis="axisRow" compact="0" numFmtId="168" outline="0" showAll="0" defaultSubtotal="0">
      <items count="17">
        <item x="0"/>
        <item x="2"/>
        <item x="1"/>
        <item x="3"/>
        <item x="5"/>
        <item x="6"/>
        <item x="4"/>
        <item x="7"/>
        <item x="8"/>
        <item x="11"/>
        <item x="10"/>
        <item x="12"/>
        <item x="13"/>
        <item x="14"/>
        <item x="9"/>
        <item x="16"/>
        <item x="15"/>
      </items>
      <extLst>
        <ext xmlns:x14="http://schemas.microsoft.com/office/spreadsheetml/2009/9/main" uri="{2946ED86-A175-432a-8AC1-64E0C546D7DE}">
          <x14:pivotField fillDownLabels="1"/>
        </ext>
      </extLst>
    </pivotField>
    <pivotField axis="axisRow" compact="0" numFmtId="168" outline="0" showAll="0" defaultSubtotal="0">
      <items count="17">
        <item x="3"/>
        <item x="1"/>
        <item x="0"/>
        <item x="5"/>
        <item x="4"/>
        <item x="2"/>
        <item x="12"/>
        <item x="16"/>
        <item x="10"/>
        <item x="7"/>
        <item x="14"/>
        <item x="13"/>
        <item x="8"/>
        <item x="9"/>
        <item x="6"/>
        <item x="11"/>
        <item x="15"/>
      </items>
      <extLst>
        <ext xmlns:x14="http://schemas.microsoft.com/office/spreadsheetml/2009/9/main" uri="{2946ED86-A175-432a-8AC1-64E0C546D7DE}">
          <x14:pivotField fillDownLabels="1"/>
        </ext>
      </extLst>
    </pivotField>
    <pivotField axis="axisRow" compact="0" numFmtId="1" outline="0" showAll="0" defaultSubtotal="0">
      <items count="6">
        <item x="3"/>
        <item x="4"/>
        <item x="2"/>
        <item x="0"/>
        <item x="1"/>
        <item x="5"/>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7">
        <item x="3"/>
        <item x="1"/>
        <item x="2"/>
        <item x="0"/>
        <item x="6"/>
        <item x="5"/>
        <item x="4"/>
      </items>
      <extLst>
        <ext xmlns:x14="http://schemas.microsoft.com/office/spreadsheetml/2009/9/main" uri="{2946ED86-A175-432a-8AC1-64E0C546D7DE}">
          <x14:pivotField fillDownLabels="1"/>
        </ext>
      </extLst>
    </pivotField>
    <pivotField axis="axisRow" compact="0" numFmtId="166" outline="0" showAll="0">
      <items count="19">
        <item x="8"/>
        <item x="16"/>
        <item x="17"/>
        <item x="9"/>
        <item x="5"/>
        <item x="13"/>
        <item x="15"/>
        <item x="12"/>
        <item x="7"/>
        <item x="10"/>
        <item x="4"/>
        <item x="11"/>
        <item x="3"/>
        <item x="6"/>
        <item x="14"/>
        <item x="2"/>
        <item x="1"/>
        <item x="0"/>
        <item t="default"/>
      </items>
      <extLst>
        <ext xmlns:x14="http://schemas.microsoft.com/office/spreadsheetml/2009/9/main" uri="{2946ED86-A175-432a-8AC1-64E0C546D7DE}">
          <x14:pivotField fillDownLabels="1"/>
        </ext>
      </extLst>
    </pivotField>
    <pivotField axis="axisCol" compact="0" outline="0" showAll="0">
      <items count="10">
        <item x="0"/>
        <item x="5"/>
        <item x="6"/>
        <item x="4"/>
        <item x="1"/>
        <item x="8"/>
        <item x="2"/>
        <item x="3"/>
        <item x="7"/>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19">
    <i>
      <x/>
      <x/>
      <x/>
      <x v="2"/>
      <x v="6"/>
      <x v="5"/>
      <x/>
      <x/>
      <x v="2"/>
      <x v="3"/>
      <x v="3"/>
      <x v="17"/>
    </i>
    <i r="2">
      <x v="1"/>
      <x v="2"/>
      <x v="13"/>
      <x v="15"/>
      <x v="1"/>
      <x v="2"/>
      <x v="1"/>
      <x v="3"/>
      <x v="1"/>
      <x v="16"/>
    </i>
    <i r="2">
      <x v="2"/>
      <x v="2"/>
      <x v="9"/>
      <x v="2"/>
      <x v="2"/>
      <x v="1"/>
      <x v="5"/>
      <x v="4"/>
      <x v="2"/>
      <x v="15"/>
    </i>
    <i r="2">
      <x v="3"/>
      <x v="2"/>
      <x v="12"/>
      <x v="13"/>
      <x v="3"/>
      <x v="3"/>
      <x/>
      <x v="2"/>
      <x/>
      <x v="12"/>
    </i>
    <i r="2">
      <x v="4"/>
      <x v="2"/>
      <x v="10"/>
      <x v="6"/>
      <x v="4"/>
      <x v="6"/>
      <x v="4"/>
      <x v="3"/>
      <x/>
      <x v="10"/>
    </i>
    <i r="2">
      <x v="5"/>
      <x v="2"/>
      <x v="11"/>
      <x v="11"/>
      <x v="5"/>
      <x v="4"/>
      <x v="3"/>
      <x v="3"/>
      <x v="6"/>
      <x v="4"/>
    </i>
    <i r="2">
      <x v="6"/>
      <x v="2"/>
      <x v="17"/>
      <x v="14"/>
      <x v="6"/>
      <x v="5"/>
      <x v="14"/>
      <x v="3"/>
      <x v="5"/>
      <x v="13"/>
    </i>
    <i r="2">
      <x v="7"/>
      <x v="2"/>
      <x v="1"/>
      <x v="8"/>
      <x v="7"/>
      <x v="7"/>
      <x v="9"/>
      <x v="3"/>
      <x v="6"/>
      <x v="8"/>
    </i>
    <i r="2">
      <x v="8"/>
      <x v="2"/>
      <x v="14"/>
      <x v="3"/>
      <x v="8"/>
      <x v="8"/>
      <x v="12"/>
      <x v="4"/>
      <x v="4"/>
      <x/>
    </i>
    <i r="2">
      <x v="9"/>
      <x v="2"/>
      <x v="16"/>
      <x v="1"/>
      <x v="9"/>
      <x v="14"/>
      <x v="13"/>
      <x v="3"/>
      <x v="6"/>
      <x v="3"/>
    </i>
    <i r="2">
      <x v="10"/>
      <x/>
      <x v="4"/>
      <x v="12"/>
      <x v="10"/>
      <x v="10"/>
      <x v="8"/>
      <x v="3"/>
      <x v="6"/>
      <x v="9"/>
    </i>
    <i r="2">
      <x v="11"/>
      <x v="2"/>
      <x v="2"/>
      <x v="5"/>
      <x v="11"/>
      <x v="9"/>
      <x v="2"/>
      <x/>
      <x v="6"/>
      <x v="11"/>
    </i>
    <i r="2">
      <x v="12"/>
      <x v="3"/>
      <x/>
      <x v="7"/>
      <x v="12"/>
      <x v="11"/>
      <x v="15"/>
      <x v="3"/>
      <x v="6"/>
      <x v="7"/>
    </i>
    <i r="2">
      <x v="13"/>
      <x v="1"/>
      <x v="15"/>
      <x v="9"/>
      <x v="13"/>
      <x v="10"/>
      <x v="6"/>
      <x v="1"/>
      <x v="6"/>
      <x v="5"/>
    </i>
    <i r="2">
      <x v="14"/>
      <x v="2"/>
      <x v="3"/>
      <x/>
      <x v="15"/>
      <x v="13"/>
      <x v="10"/>
      <x v="1"/>
      <x v="6"/>
      <x v="6"/>
    </i>
    <i r="2">
      <x v="15"/>
      <x/>
      <x v="5"/>
      <x v="12"/>
      <x v="14"/>
      <x v="12"/>
      <x v="11"/>
      <x v="3"/>
      <x v="6"/>
      <x v="14"/>
    </i>
    <i r="2">
      <x v="16"/>
      <x v="2"/>
      <x v="8"/>
      <x v="4"/>
      <x v="16"/>
      <x v="16"/>
      <x v="16"/>
      <x v="5"/>
      <x v="4"/>
      <x v="1"/>
    </i>
    <i r="2">
      <x v="17"/>
      <x v="2"/>
      <x v="7"/>
      <x v="10"/>
      <x v="17"/>
      <x v="15"/>
      <x v="7"/>
      <x v="1"/>
      <x v="4"/>
      <x v="2"/>
    </i>
    <i t="grand">
      <x/>
    </i>
  </rowItems>
  <colFields count="1">
    <field x="14"/>
  </colFields>
  <colItems count="9">
    <i>
      <x/>
    </i>
    <i>
      <x v="1"/>
    </i>
    <i>
      <x v="2"/>
    </i>
    <i>
      <x v="3"/>
    </i>
    <i>
      <x v="4"/>
    </i>
    <i>
      <x v="5"/>
    </i>
    <i>
      <x v="6"/>
    </i>
    <i>
      <x v="7"/>
    </i>
    <i>
      <x v="8"/>
    </i>
  </colItems>
  <dataFields count="1">
    <dataField name="Sum of Loser prices" fld="15" baseField="0" baseItem="0"/>
  </dataFields>
  <formats count="3">
    <format dxfId="2">
      <pivotArea field="6" type="button" dataOnly="0" labelOnly="1" outline="0" axis="axisRow" fieldPosition="6"/>
    </format>
    <format dxfId="1">
      <pivotArea field="7" type="button" dataOnly="0" labelOnly="1" outline="0" axis="axisRow" fieldPosition="7"/>
    </format>
    <format dxfId="0">
      <pivotArea field="8" type="button" dataOnly="0" labelOnly="1" outline="0" axis="axisRow" fieldPosition="8"/>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D7539-DDA6-4392-BEF5-11FBE3D72D19}" name="PivotTable1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2" firstHeaderRow="1" firstDataRow="1" firstDataCol="1"/>
  <pivotFields count="17">
    <pivotField showAll="0"/>
    <pivotField showAll="0"/>
    <pivotField axis="axisRow" numFmtId="1" showAll="0">
      <items count="19">
        <item x="0"/>
        <item x="1"/>
        <item x="2"/>
        <item x="3"/>
        <item x="4"/>
        <item x="5"/>
        <item x="6"/>
        <item x="7"/>
        <item x="8"/>
        <item x="9"/>
        <item x="10"/>
        <item x="11"/>
        <item x="12"/>
        <item x="13"/>
        <item x="15"/>
        <item x="14"/>
        <item x="16"/>
        <item x="17"/>
        <item t="default"/>
      </items>
    </pivotField>
    <pivotField showAll="0"/>
    <pivotField showAll="0"/>
    <pivotField showAll="0"/>
    <pivotField numFmtId="168" showAll="0"/>
    <pivotField numFmtId="168" showAll="0"/>
    <pivotField numFmtId="168" showAll="0"/>
    <pivotField numFmtId="1" showAll="0"/>
    <pivotField dataField="1" showAll="0"/>
    <pivotField showAll="0"/>
    <pivotField showAll="0"/>
    <pivotField numFmtId="166" showAll="0"/>
    <pivotField showAll="0"/>
    <pivotField showAll="0"/>
    <pivotField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Annual Q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B6B83-1696-4F9A-8525-0A480C7FDAFD}">
  <dimension ref="A3:AL22"/>
  <sheetViews>
    <sheetView showGridLines="0" tabSelected="1" zoomScale="90" zoomScaleNormal="90" workbookViewId="0">
      <pane xSplit="7" ySplit="3" topLeftCell="H4" activePane="bottomRight" state="frozen"/>
      <selection pane="topRight" activeCell="H1" sqref="H1"/>
      <selection pane="bottomLeft" activeCell="A4" sqref="A4"/>
      <selection pane="bottomRight" activeCell="H4" sqref="H4"/>
    </sheetView>
  </sheetViews>
  <sheetFormatPr defaultRowHeight="15" outlineLevelCol="1" x14ac:dyDescent="0.25"/>
  <cols>
    <col min="1" max="1" width="15.7109375" customWidth="1"/>
    <col min="2" max="2" width="7.42578125" bestFit="1" customWidth="1"/>
    <col min="3" max="3" width="9.28515625" bestFit="1" customWidth="1"/>
    <col min="4" max="4" width="14.42578125" hidden="1" customWidth="1" outlineLevel="1"/>
    <col min="5" max="5" width="9" hidden="1" customWidth="1" outlineLevel="1"/>
    <col min="6" max="6" width="19.5703125" hidden="1" customWidth="1" outlineLevel="1"/>
    <col min="7" max="7" width="15.7109375" customWidth="1" collapsed="1"/>
    <col min="8" max="9" width="15.7109375" customWidth="1"/>
    <col min="10" max="10" width="17" bestFit="1" customWidth="1"/>
    <col min="11" max="11" width="10.7109375" customWidth="1"/>
    <col min="12" max="12" width="27.140625" bestFit="1" customWidth="1"/>
    <col min="14" max="21" width="15.7109375" customWidth="1"/>
    <col min="22" max="22" width="10.7109375" customWidth="1"/>
    <col min="23" max="23" width="12.7109375" customWidth="1"/>
    <col min="24" max="25" width="12.85546875" customWidth="1"/>
    <col min="26" max="26" width="14" customWidth="1"/>
    <col min="27" max="31" width="15.7109375" customWidth="1"/>
    <col min="32" max="32" width="12.7109375" customWidth="1"/>
    <col min="33" max="34" width="15.7109375" customWidth="1"/>
    <col min="36" max="36" width="24.85546875" bestFit="1" customWidth="1"/>
  </cols>
  <sheetData>
    <row r="3" spans="1:38" ht="60" x14ac:dyDescent="0.25">
      <c r="A3" s="44" t="s">
        <v>258</v>
      </c>
      <c r="B3" s="44" t="s">
        <v>259</v>
      </c>
      <c r="C3" s="44" t="s">
        <v>49</v>
      </c>
      <c r="D3" s="44" t="s">
        <v>262</v>
      </c>
      <c r="E3" s="44" t="s">
        <v>263</v>
      </c>
      <c r="F3" s="44" t="s">
        <v>264</v>
      </c>
      <c r="G3" s="45" t="s">
        <v>265</v>
      </c>
      <c r="H3" s="45" t="s">
        <v>266</v>
      </c>
      <c r="I3" s="45" t="s">
        <v>267</v>
      </c>
      <c r="J3" s="44" t="s">
        <v>268</v>
      </c>
      <c r="K3" s="44" t="s">
        <v>269</v>
      </c>
      <c r="L3" s="44" t="s">
        <v>271</v>
      </c>
      <c r="M3" s="44" t="s">
        <v>272</v>
      </c>
      <c r="N3" s="46" t="s">
        <v>62</v>
      </c>
      <c r="O3" s="47" t="s">
        <v>75</v>
      </c>
      <c r="P3" s="45" t="s">
        <v>145</v>
      </c>
      <c r="Q3" s="45" t="s">
        <v>114</v>
      </c>
      <c r="R3" s="45" t="s">
        <v>99</v>
      </c>
      <c r="S3" s="45" t="s">
        <v>100</v>
      </c>
      <c r="T3" s="45" t="s">
        <v>115</v>
      </c>
      <c r="U3" s="45" t="s">
        <v>185</v>
      </c>
      <c r="V3" s="40" t="s">
        <v>281</v>
      </c>
      <c r="W3" s="41" t="s">
        <v>282</v>
      </c>
      <c r="X3" s="41" t="s">
        <v>283</v>
      </c>
      <c r="Y3" s="41" t="s">
        <v>284</v>
      </c>
      <c r="Z3" s="41" t="s">
        <v>285</v>
      </c>
      <c r="AA3" s="42" t="s">
        <v>286</v>
      </c>
      <c r="AB3" s="42" t="s">
        <v>287</v>
      </c>
      <c r="AC3" s="42" t="s">
        <v>288</v>
      </c>
      <c r="AD3" s="42" t="s">
        <v>289</v>
      </c>
      <c r="AE3" s="42" t="s">
        <v>324</v>
      </c>
      <c r="AF3" s="41" t="s">
        <v>290</v>
      </c>
      <c r="AG3" s="41" t="s">
        <v>291</v>
      </c>
      <c r="AH3" s="41" t="s">
        <v>325</v>
      </c>
      <c r="AI3" s="41" t="s">
        <v>292</v>
      </c>
      <c r="AJ3" s="43" t="s">
        <v>293</v>
      </c>
    </row>
    <row r="4" spans="1:38" x14ac:dyDescent="0.25">
      <c r="A4" s="48" t="s">
        <v>261</v>
      </c>
      <c r="B4" s="48" t="s">
        <v>260</v>
      </c>
      <c r="C4" s="49">
        <v>64692</v>
      </c>
      <c r="D4" s="48" t="s">
        <v>63</v>
      </c>
      <c r="E4" s="48" t="s">
        <v>83</v>
      </c>
      <c r="F4" s="48" t="s">
        <v>85</v>
      </c>
      <c r="G4" s="50">
        <v>42914</v>
      </c>
      <c r="H4" s="50">
        <v>43124</v>
      </c>
      <c r="I4" s="50">
        <v>44401</v>
      </c>
      <c r="J4" s="49">
        <v>36</v>
      </c>
      <c r="K4" s="49">
        <v>96133</v>
      </c>
      <c r="L4" s="51" t="s">
        <v>62</v>
      </c>
      <c r="M4" s="52">
        <v>13.29889</v>
      </c>
      <c r="N4" s="52">
        <f>M4</f>
        <v>13.29889</v>
      </c>
      <c r="O4" s="52"/>
      <c r="P4" s="52"/>
      <c r="Q4" s="52"/>
      <c r="R4" s="52"/>
      <c r="S4" s="52"/>
      <c r="T4" s="52"/>
      <c r="U4" s="52"/>
      <c r="V4" s="25">
        <v>0</v>
      </c>
      <c r="W4" s="25">
        <f>COUNT(N4:U4)</f>
        <v>1</v>
      </c>
      <c r="X4" s="25">
        <v>0</v>
      </c>
      <c r="Y4" s="25"/>
      <c r="Z4" s="53">
        <f>IF(AND(L4=$O$3,W4=1),O4,MIN(N4,P4,Q4,R4,S4,T4,U4))</f>
        <v>13.29889</v>
      </c>
      <c r="AA4" s="55">
        <f>$M$4</f>
        <v>13.29889</v>
      </c>
      <c r="AB4" s="56">
        <f>Z4/AA4</f>
        <v>1</v>
      </c>
      <c r="AC4" s="56">
        <f>M4/AA4</f>
        <v>1</v>
      </c>
      <c r="AD4" s="55">
        <f>M4</f>
        <v>13.29889</v>
      </c>
      <c r="AE4" s="56">
        <f>AD4/AA4</f>
        <v>1</v>
      </c>
      <c r="AF4" s="54">
        <f>K4/12*J4</f>
        <v>288399</v>
      </c>
      <c r="AG4" s="54">
        <f>K4*M4</f>
        <v>1278462.1923700001</v>
      </c>
      <c r="AH4" s="54">
        <v>1118238.6666666667</v>
      </c>
      <c r="AI4" s="56">
        <f>IF(J4&lt;12,J4/12*K4/AH4,K4/AH4)</f>
        <v>8.596823099183358E-2</v>
      </c>
      <c r="AJ4" s="57" t="s">
        <v>294</v>
      </c>
      <c r="AL4" s="69"/>
    </row>
    <row r="5" spans="1:38" x14ac:dyDescent="0.25">
      <c r="A5" s="48" t="s">
        <v>261</v>
      </c>
      <c r="B5" s="48" t="s">
        <v>260</v>
      </c>
      <c r="C5" s="49">
        <v>67051</v>
      </c>
      <c r="D5" s="48" t="s">
        <v>63</v>
      </c>
      <c r="E5" s="48" t="s">
        <v>152</v>
      </c>
      <c r="F5" s="48" t="s">
        <v>154</v>
      </c>
      <c r="G5" s="50">
        <v>43054</v>
      </c>
      <c r="H5" s="50">
        <v>43221</v>
      </c>
      <c r="I5" s="50">
        <v>44317</v>
      </c>
      <c r="J5" s="49">
        <v>36</v>
      </c>
      <c r="K5" s="49">
        <v>135734</v>
      </c>
      <c r="L5" s="51" t="s">
        <v>75</v>
      </c>
      <c r="M5" s="52">
        <v>1.62</v>
      </c>
      <c r="N5" s="52">
        <v>13.29889</v>
      </c>
      <c r="O5" s="52">
        <f>M5</f>
        <v>1.62</v>
      </c>
      <c r="P5" s="52"/>
      <c r="Q5" s="52"/>
      <c r="R5" s="52"/>
      <c r="S5" s="52"/>
      <c r="T5" s="52"/>
      <c r="U5" s="52"/>
      <c r="V5" s="25">
        <f>V4+1</f>
        <v>1</v>
      </c>
      <c r="W5" s="25">
        <f t="shared" ref="W5:W21" si="0">COUNT(N5:U5)</f>
        <v>2</v>
      </c>
      <c r="X5" s="25">
        <v>1</v>
      </c>
      <c r="Y5" s="54">
        <f>(G5-$G$5)/30</f>
        <v>0</v>
      </c>
      <c r="Z5" s="53">
        <f t="shared" ref="Z5:Z21" si="1">IF(AND(L5=$O$3,W5=1),O5,MIN(N5,P5,Q5,R5,S5,T5,U5))</f>
        <v>13.29889</v>
      </c>
      <c r="AA5" s="55">
        <f t="shared" ref="AA5:AA21" si="2">$M$4</f>
        <v>13.29889</v>
      </c>
      <c r="AB5" s="56">
        <f t="shared" ref="AB5:AB21" si="3">Z5/AA5</f>
        <v>1</v>
      </c>
      <c r="AC5" s="56">
        <f t="shared" ref="AC5:AC21" si="4">M5/AA5</f>
        <v>0.1218146777663399</v>
      </c>
      <c r="AD5" s="55">
        <f>M4</f>
        <v>13.29889</v>
      </c>
      <c r="AE5" s="56">
        <f t="shared" ref="AE5:AE21" si="5">AD5/AA5</f>
        <v>1</v>
      </c>
      <c r="AF5" s="54">
        <f t="shared" ref="AF5:AF21" si="6">K5/12*J5</f>
        <v>407202</v>
      </c>
      <c r="AG5" s="54">
        <f t="shared" ref="AG5:AG21" si="7">K5*M5</f>
        <v>219889.08000000002</v>
      </c>
      <c r="AH5" s="54">
        <v>1118238.6666666667</v>
      </c>
      <c r="AI5" s="56">
        <f t="shared" ref="AI5:AI21" si="8">IF(J5&lt;12,J5/12*K5/AH5,K5/AH5)</f>
        <v>0.12138195900934684</v>
      </c>
      <c r="AJ5" s="25"/>
      <c r="AL5" s="69"/>
    </row>
    <row r="6" spans="1:38" x14ac:dyDescent="0.25">
      <c r="A6" s="48" t="s">
        <v>261</v>
      </c>
      <c r="B6" s="48" t="s">
        <v>260</v>
      </c>
      <c r="C6" s="49">
        <v>67404</v>
      </c>
      <c r="D6" s="48" t="s">
        <v>63</v>
      </c>
      <c r="E6" s="48" t="s">
        <v>138</v>
      </c>
      <c r="F6" s="48" t="s">
        <v>140</v>
      </c>
      <c r="G6" s="50">
        <v>43082</v>
      </c>
      <c r="H6" s="50">
        <v>43200</v>
      </c>
      <c r="I6" s="50">
        <v>44661</v>
      </c>
      <c r="J6" s="49">
        <v>48</v>
      </c>
      <c r="K6" s="49">
        <v>65880</v>
      </c>
      <c r="L6" s="51" t="s">
        <v>145</v>
      </c>
      <c r="M6" s="52">
        <v>1.45</v>
      </c>
      <c r="N6" s="52"/>
      <c r="O6" s="52"/>
      <c r="P6" s="52">
        <f>M6</f>
        <v>1.45</v>
      </c>
      <c r="Q6" s="52">
        <v>1.44998</v>
      </c>
      <c r="R6" s="52"/>
      <c r="S6" s="52"/>
      <c r="T6" s="52"/>
      <c r="U6" s="52"/>
      <c r="V6" s="25">
        <f t="shared" ref="V6:V21" si="9">V5+1</f>
        <v>2</v>
      </c>
      <c r="W6" s="25">
        <f t="shared" si="0"/>
        <v>2</v>
      </c>
      <c r="X6" s="25">
        <v>3</v>
      </c>
      <c r="Y6" s="54">
        <f t="shared" ref="Y6:Y21" si="10">(G6-$G$5)/30</f>
        <v>0.93333333333333335</v>
      </c>
      <c r="Z6" s="53">
        <f t="shared" si="1"/>
        <v>1.44998</v>
      </c>
      <c r="AA6" s="55">
        <f t="shared" si="2"/>
        <v>13.29889</v>
      </c>
      <c r="AB6" s="56">
        <f t="shared" si="3"/>
        <v>0.10903015214051699</v>
      </c>
      <c r="AC6" s="56">
        <f t="shared" si="4"/>
        <v>0.10903165602542768</v>
      </c>
      <c r="AD6" s="55">
        <f t="shared" ref="AD6:AD21" si="11">M5</f>
        <v>1.62</v>
      </c>
      <c r="AE6" s="56">
        <f t="shared" si="5"/>
        <v>0.1218146777663399</v>
      </c>
      <c r="AF6" s="54">
        <f t="shared" si="6"/>
        <v>263520</v>
      </c>
      <c r="AG6" s="54">
        <f t="shared" si="7"/>
        <v>95526</v>
      </c>
      <c r="AH6" s="54">
        <v>1118238.6666666667</v>
      </c>
      <c r="AI6" s="56">
        <f t="shared" si="8"/>
        <v>5.8914077972621222E-2</v>
      </c>
      <c r="AJ6" s="25"/>
      <c r="AL6" s="69"/>
    </row>
    <row r="7" spans="1:38" x14ac:dyDescent="0.25">
      <c r="A7" s="48" t="s">
        <v>261</v>
      </c>
      <c r="B7" s="48" t="s">
        <v>260</v>
      </c>
      <c r="C7" s="49">
        <v>70398</v>
      </c>
      <c r="D7" s="48" t="s">
        <v>63</v>
      </c>
      <c r="E7" s="48" t="s">
        <v>52</v>
      </c>
      <c r="F7" s="48" t="s">
        <v>54</v>
      </c>
      <c r="G7" s="50">
        <v>43217</v>
      </c>
      <c r="H7" s="50">
        <v>43235</v>
      </c>
      <c r="I7" s="50">
        <v>44301</v>
      </c>
      <c r="J7" s="49">
        <v>35</v>
      </c>
      <c r="K7" s="49">
        <v>405961</v>
      </c>
      <c r="L7" s="51" t="s">
        <v>99</v>
      </c>
      <c r="M7" s="52">
        <v>0.53249999999999997</v>
      </c>
      <c r="N7" s="52">
        <v>12.634</v>
      </c>
      <c r="O7" s="52"/>
      <c r="P7" s="52"/>
      <c r="Q7" s="52"/>
      <c r="R7" s="52">
        <f>M7</f>
        <v>0.53249999999999997</v>
      </c>
      <c r="S7" s="52">
        <v>0.57255</v>
      </c>
      <c r="T7" s="52"/>
      <c r="U7" s="52"/>
      <c r="V7" s="25">
        <f t="shared" si="9"/>
        <v>3</v>
      </c>
      <c r="W7" s="25">
        <f t="shared" si="0"/>
        <v>3</v>
      </c>
      <c r="X7" s="25">
        <v>5</v>
      </c>
      <c r="Y7" s="54">
        <f t="shared" si="10"/>
        <v>5.4333333333333336</v>
      </c>
      <c r="Z7" s="53">
        <f t="shared" si="1"/>
        <v>0.53249999999999997</v>
      </c>
      <c r="AA7" s="55">
        <f t="shared" si="2"/>
        <v>13.29889</v>
      </c>
      <c r="AB7" s="56">
        <f t="shared" si="3"/>
        <v>4.0040935747269128E-2</v>
      </c>
      <c r="AC7" s="56">
        <f t="shared" si="4"/>
        <v>4.0040935747269128E-2</v>
      </c>
      <c r="AD7" s="55">
        <f t="shared" si="11"/>
        <v>1.45</v>
      </c>
      <c r="AE7" s="56">
        <f t="shared" si="5"/>
        <v>0.10903165602542768</v>
      </c>
      <c r="AF7" s="54">
        <f t="shared" si="6"/>
        <v>1184052.9166666667</v>
      </c>
      <c r="AG7" s="54">
        <f t="shared" si="7"/>
        <v>216174.23249999998</v>
      </c>
      <c r="AH7" s="54">
        <v>1118238.6666666667</v>
      </c>
      <c r="AI7" s="56">
        <f t="shared" si="8"/>
        <v>0.36303609605105169</v>
      </c>
      <c r="AJ7" s="25"/>
      <c r="AL7" s="69"/>
    </row>
    <row r="8" spans="1:38" x14ac:dyDescent="0.25">
      <c r="A8" s="48" t="s">
        <v>261</v>
      </c>
      <c r="B8" s="48" t="s">
        <v>260</v>
      </c>
      <c r="C8" s="49">
        <v>70914</v>
      </c>
      <c r="D8" s="48" t="s">
        <v>63</v>
      </c>
      <c r="E8" s="48" t="s">
        <v>119</v>
      </c>
      <c r="F8" s="48" t="s">
        <v>121</v>
      </c>
      <c r="G8" s="50">
        <v>43271</v>
      </c>
      <c r="H8" s="50">
        <v>43454</v>
      </c>
      <c r="I8" s="50">
        <v>44550</v>
      </c>
      <c r="J8" s="49">
        <v>36</v>
      </c>
      <c r="K8" s="49">
        <v>600000</v>
      </c>
      <c r="L8" s="51" t="s">
        <v>99</v>
      </c>
      <c r="M8" s="52">
        <v>0.51980000000000004</v>
      </c>
      <c r="N8" s="52"/>
      <c r="O8" s="52"/>
      <c r="P8" s="52"/>
      <c r="Q8" s="52">
        <v>0.58111000000000002</v>
      </c>
      <c r="R8" s="52">
        <f>M8</f>
        <v>0.51980000000000004</v>
      </c>
      <c r="S8" s="52">
        <v>0.57999999999999996</v>
      </c>
      <c r="T8" s="52"/>
      <c r="U8" s="52"/>
      <c r="V8" s="25">
        <f t="shared" si="9"/>
        <v>4</v>
      </c>
      <c r="W8" s="25">
        <f t="shared" si="0"/>
        <v>3</v>
      </c>
      <c r="X8" s="25">
        <v>5</v>
      </c>
      <c r="Y8" s="54">
        <f t="shared" si="10"/>
        <v>7.2333333333333334</v>
      </c>
      <c r="Z8" s="53">
        <f t="shared" si="1"/>
        <v>0.51980000000000004</v>
      </c>
      <c r="AA8" s="55">
        <f t="shared" si="2"/>
        <v>13.29889</v>
      </c>
      <c r="AB8" s="56">
        <f t="shared" si="3"/>
        <v>3.9085968828977462E-2</v>
      </c>
      <c r="AC8" s="56">
        <f t="shared" si="4"/>
        <v>3.9085968828977462E-2</v>
      </c>
      <c r="AD8" s="55">
        <f t="shared" si="11"/>
        <v>0.53249999999999997</v>
      </c>
      <c r="AE8" s="56">
        <f t="shared" si="5"/>
        <v>4.0040935747269128E-2</v>
      </c>
      <c r="AF8" s="54">
        <f t="shared" si="6"/>
        <v>1800000</v>
      </c>
      <c r="AG8" s="54">
        <f t="shared" si="7"/>
        <v>311880</v>
      </c>
      <c r="AH8" s="54">
        <v>1118238.6666666667</v>
      </c>
      <c r="AI8" s="56">
        <f t="shared" si="8"/>
        <v>0.53655808718234266</v>
      </c>
      <c r="AJ8" s="25"/>
      <c r="AL8" s="69"/>
    </row>
    <row r="9" spans="1:38" x14ac:dyDescent="0.25">
      <c r="A9" s="48" t="s">
        <v>261</v>
      </c>
      <c r="B9" s="48" t="s">
        <v>260</v>
      </c>
      <c r="C9" s="49">
        <v>70926</v>
      </c>
      <c r="D9" s="48" t="s">
        <v>63</v>
      </c>
      <c r="E9" s="48" t="s">
        <v>161</v>
      </c>
      <c r="F9" s="48" t="s">
        <v>163</v>
      </c>
      <c r="G9" s="50">
        <v>43276</v>
      </c>
      <c r="H9" s="50">
        <v>43321</v>
      </c>
      <c r="I9" s="50">
        <v>44417</v>
      </c>
      <c r="J9" s="49">
        <v>36</v>
      </c>
      <c r="K9" s="49">
        <v>281280</v>
      </c>
      <c r="L9" s="51" t="s">
        <v>100</v>
      </c>
      <c r="M9" s="52">
        <v>0.44879000000000002</v>
      </c>
      <c r="N9" s="52"/>
      <c r="O9" s="52">
        <v>1.72</v>
      </c>
      <c r="P9" s="52">
        <v>0.97</v>
      </c>
      <c r="Q9" s="52">
        <v>0.58111000000000002</v>
      </c>
      <c r="R9" s="52">
        <v>1.1180000000000001</v>
      </c>
      <c r="S9" s="52">
        <f>M9</f>
        <v>0.44879000000000002</v>
      </c>
      <c r="T9" s="52"/>
      <c r="U9" s="52"/>
      <c r="V9" s="25">
        <f t="shared" si="9"/>
        <v>5</v>
      </c>
      <c r="W9" s="25">
        <f t="shared" si="0"/>
        <v>5</v>
      </c>
      <c r="X9" s="25">
        <v>5</v>
      </c>
      <c r="Y9" s="54">
        <f t="shared" si="10"/>
        <v>7.4</v>
      </c>
      <c r="Z9" s="53">
        <f t="shared" si="1"/>
        <v>0.44879000000000002</v>
      </c>
      <c r="AA9" s="55">
        <f t="shared" si="2"/>
        <v>13.29889</v>
      </c>
      <c r="AB9" s="56">
        <f t="shared" si="3"/>
        <v>3.3746425453552893E-2</v>
      </c>
      <c r="AC9" s="56">
        <f t="shared" si="4"/>
        <v>3.3746425453552893E-2</v>
      </c>
      <c r="AD9" s="55">
        <f t="shared" si="11"/>
        <v>0.51980000000000004</v>
      </c>
      <c r="AE9" s="56">
        <f t="shared" si="5"/>
        <v>3.9085968828977462E-2</v>
      </c>
      <c r="AF9" s="54">
        <f t="shared" si="6"/>
        <v>843840</v>
      </c>
      <c r="AG9" s="54">
        <f t="shared" si="7"/>
        <v>126235.65120000001</v>
      </c>
      <c r="AH9" s="54">
        <v>1118238.6666666667</v>
      </c>
      <c r="AI9" s="56">
        <f t="shared" si="8"/>
        <v>0.25153843127108222</v>
      </c>
      <c r="AJ9" s="25"/>
      <c r="AL9" s="69"/>
    </row>
    <row r="10" spans="1:38" x14ac:dyDescent="0.25">
      <c r="A10" s="48" t="s">
        <v>261</v>
      </c>
      <c r="B10" s="48" t="s">
        <v>260</v>
      </c>
      <c r="C10" s="49">
        <v>72472</v>
      </c>
      <c r="D10" s="48" t="s">
        <v>63</v>
      </c>
      <c r="E10" s="48" t="s">
        <v>106</v>
      </c>
      <c r="F10" s="48" t="s">
        <v>108</v>
      </c>
      <c r="G10" s="50">
        <v>43342</v>
      </c>
      <c r="H10" s="50">
        <v>43377</v>
      </c>
      <c r="I10" s="50">
        <v>45203</v>
      </c>
      <c r="J10" s="49">
        <v>36</v>
      </c>
      <c r="K10" s="49">
        <v>47940</v>
      </c>
      <c r="L10" s="51" t="s">
        <v>114</v>
      </c>
      <c r="M10" s="52">
        <v>0.58111000000000002</v>
      </c>
      <c r="N10" s="52"/>
      <c r="O10" s="52">
        <v>0.95</v>
      </c>
      <c r="P10" s="52"/>
      <c r="Q10" s="52">
        <f>M10</f>
        <v>0.58111000000000002</v>
      </c>
      <c r="R10" s="52"/>
      <c r="S10" s="52">
        <v>0.88</v>
      </c>
      <c r="T10" s="52"/>
      <c r="U10" s="52"/>
      <c r="V10" s="25">
        <f t="shared" si="9"/>
        <v>6</v>
      </c>
      <c r="W10" s="25">
        <f t="shared" si="0"/>
        <v>3</v>
      </c>
      <c r="X10" s="25">
        <v>5</v>
      </c>
      <c r="Y10" s="54">
        <f t="shared" si="10"/>
        <v>9.6</v>
      </c>
      <c r="Z10" s="53">
        <f t="shared" si="1"/>
        <v>0.58111000000000002</v>
      </c>
      <c r="AA10" s="55">
        <f t="shared" si="2"/>
        <v>13.29889</v>
      </c>
      <c r="AB10" s="56">
        <f t="shared" si="3"/>
        <v>4.3696128022714678E-2</v>
      </c>
      <c r="AC10" s="56">
        <f t="shared" si="4"/>
        <v>4.3696128022714678E-2</v>
      </c>
      <c r="AD10" s="55">
        <f t="shared" si="11"/>
        <v>0.44879000000000002</v>
      </c>
      <c r="AE10" s="56">
        <f t="shared" si="5"/>
        <v>3.3746425453552893E-2</v>
      </c>
      <c r="AF10" s="54">
        <f t="shared" si="6"/>
        <v>143820</v>
      </c>
      <c r="AG10" s="54">
        <f t="shared" si="7"/>
        <v>27858.413400000001</v>
      </c>
      <c r="AH10" s="54">
        <v>1118238.6666666667</v>
      </c>
      <c r="AI10" s="56">
        <f t="shared" si="8"/>
        <v>4.2870991165869177E-2</v>
      </c>
      <c r="AJ10" s="25"/>
      <c r="AL10" s="69"/>
    </row>
    <row r="11" spans="1:38" x14ac:dyDescent="0.25">
      <c r="A11" s="48" t="s">
        <v>261</v>
      </c>
      <c r="B11" s="48" t="s">
        <v>260</v>
      </c>
      <c r="C11" s="49">
        <v>74397</v>
      </c>
      <c r="D11" s="48" t="s">
        <v>63</v>
      </c>
      <c r="E11" s="48" t="s">
        <v>169</v>
      </c>
      <c r="F11" s="48" t="s">
        <v>171</v>
      </c>
      <c r="G11" s="50">
        <v>43537</v>
      </c>
      <c r="H11" s="50">
        <v>43648</v>
      </c>
      <c r="I11" s="50">
        <v>44927</v>
      </c>
      <c r="J11" s="49">
        <v>36</v>
      </c>
      <c r="K11" s="49">
        <v>339897</v>
      </c>
      <c r="L11" s="51" t="s">
        <v>100</v>
      </c>
      <c r="M11" s="52">
        <v>0.49</v>
      </c>
      <c r="N11" s="52"/>
      <c r="O11" s="52">
        <v>0.98</v>
      </c>
      <c r="P11" s="52">
        <v>0.97</v>
      </c>
      <c r="Q11" s="52"/>
      <c r="R11" s="52">
        <v>0.59299999999999997</v>
      </c>
      <c r="S11" s="52">
        <f>M11</f>
        <v>0.49</v>
      </c>
      <c r="T11" s="52">
        <v>0.64214000000000004</v>
      </c>
      <c r="U11" s="52"/>
      <c r="V11" s="25">
        <f t="shared" si="9"/>
        <v>7</v>
      </c>
      <c r="W11" s="25">
        <f t="shared" si="0"/>
        <v>5</v>
      </c>
      <c r="X11" s="25">
        <v>6</v>
      </c>
      <c r="Y11" s="54">
        <f t="shared" si="10"/>
        <v>16.100000000000001</v>
      </c>
      <c r="Z11" s="53">
        <f t="shared" si="1"/>
        <v>0.49</v>
      </c>
      <c r="AA11" s="55">
        <f t="shared" si="2"/>
        <v>13.29889</v>
      </c>
      <c r="AB11" s="56">
        <f t="shared" si="3"/>
        <v>3.6845180312041079E-2</v>
      </c>
      <c r="AC11" s="56">
        <f t="shared" si="4"/>
        <v>3.6845180312041079E-2</v>
      </c>
      <c r="AD11" s="55">
        <f t="shared" si="11"/>
        <v>0.58111000000000002</v>
      </c>
      <c r="AE11" s="56">
        <f t="shared" si="5"/>
        <v>4.3696128022714678E-2</v>
      </c>
      <c r="AF11" s="54">
        <f t="shared" si="6"/>
        <v>1019691</v>
      </c>
      <c r="AG11" s="54">
        <f t="shared" si="7"/>
        <v>166549.53</v>
      </c>
      <c r="AH11" s="54">
        <v>1118238.6666666667</v>
      </c>
      <c r="AI11" s="56">
        <f t="shared" si="8"/>
        <v>0.30395747359836123</v>
      </c>
      <c r="AJ11" s="25"/>
      <c r="AL11" s="69"/>
    </row>
    <row r="12" spans="1:38" x14ac:dyDescent="0.25">
      <c r="A12" s="48" t="s">
        <v>261</v>
      </c>
      <c r="B12" s="48" t="s">
        <v>260</v>
      </c>
      <c r="C12" s="49">
        <v>77812</v>
      </c>
      <c r="D12" s="48" t="s">
        <v>63</v>
      </c>
      <c r="E12" s="48" t="s">
        <v>178</v>
      </c>
      <c r="F12" s="48" t="s">
        <v>180</v>
      </c>
      <c r="G12" s="50">
        <v>43651</v>
      </c>
      <c r="H12" s="50">
        <v>43670</v>
      </c>
      <c r="I12" s="50">
        <v>45131</v>
      </c>
      <c r="J12" s="49">
        <v>48</v>
      </c>
      <c r="K12" s="49">
        <v>51900</v>
      </c>
      <c r="L12" s="51" t="s">
        <v>185</v>
      </c>
      <c r="M12" s="52">
        <v>0.15609000000000001</v>
      </c>
      <c r="N12" s="52"/>
      <c r="O12" s="52">
        <v>1.27</v>
      </c>
      <c r="P12" s="52"/>
      <c r="Q12" s="52"/>
      <c r="R12" s="52">
        <v>0.57999999999999996</v>
      </c>
      <c r="S12" s="52">
        <v>0.47211999999999998</v>
      </c>
      <c r="T12" s="52"/>
      <c r="U12" s="52">
        <f>M12</f>
        <v>0.15609000000000001</v>
      </c>
      <c r="V12" s="25">
        <f t="shared" si="9"/>
        <v>8</v>
      </c>
      <c r="W12" s="25">
        <f t="shared" si="0"/>
        <v>4</v>
      </c>
      <c r="X12" s="25">
        <v>7</v>
      </c>
      <c r="Y12" s="54">
        <f t="shared" si="10"/>
        <v>19.899999999999999</v>
      </c>
      <c r="Z12" s="53">
        <f t="shared" si="1"/>
        <v>0.15609000000000001</v>
      </c>
      <c r="AA12" s="55">
        <f t="shared" si="2"/>
        <v>13.29889</v>
      </c>
      <c r="AB12" s="56">
        <f t="shared" si="3"/>
        <v>1.1737069785523455E-2</v>
      </c>
      <c r="AC12" s="56">
        <f t="shared" si="4"/>
        <v>1.1737069785523455E-2</v>
      </c>
      <c r="AD12" s="55">
        <f t="shared" si="11"/>
        <v>0.49</v>
      </c>
      <c r="AE12" s="56">
        <f t="shared" si="5"/>
        <v>3.6845180312041079E-2</v>
      </c>
      <c r="AF12" s="54">
        <f t="shared" si="6"/>
        <v>207600</v>
      </c>
      <c r="AG12" s="54">
        <f t="shared" si="7"/>
        <v>8101.0709999999999</v>
      </c>
      <c r="AH12" s="54">
        <v>1118238.6666666667</v>
      </c>
      <c r="AI12" s="56">
        <f t="shared" si="8"/>
        <v>4.6412274541272641E-2</v>
      </c>
      <c r="AJ12" s="25"/>
      <c r="AL12" s="69"/>
    </row>
    <row r="13" spans="1:38" x14ac:dyDescent="0.25">
      <c r="A13" s="48" t="s">
        <v>261</v>
      </c>
      <c r="B13" s="48" t="s">
        <v>260</v>
      </c>
      <c r="C13" s="49">
        <v>78730</v>
      </c>
      <c r="D13" s="48" t="s">
        <v>63</v>
      </c>
      <c r="E13" s="48" t="s">
        <v>233</v>
      </c>
      <c r="F13" s="48" t="s">
        <v>235</v>
      </c>
      <c r="G13" s="50">
        <v>43755</v>
      </c>
      <c r="H13" s="50">
        <v>44047</v>
      </c>
      <c r="I13" s="50">
        <v>45141</v>
      </c>
      <c r="J13" s="49">
        <v>36</v>
      </c>
      <c r="K13" s="49">
        <v>23800</v>
      </c>
      <c r="L13" s="51" t="s">
        <v>100</v>
      </c>
      <c r="M13" s="52">
        <v>0.44</v>
      </c>
      <c r="N13" s="52">
        <v>12.634</v>
      </c>
      <c r="O13" s="52">
        <v>1.23</v>
      </c>
      <c r="P13" s="52">
        <v>0.95</v>
      </c>
      <c r="Q13" s="52"/>
      <c r="R13" s="52"/>
      <c r="S13" s="52">
        <f t="shared" ref="S13:S19" si="12">M13</f>
        <v>0.44</v>
      </c>
      <c r="T13" s="52"/>
      <c r="U13" s="52">
        <v>0.44500000000000001</v>
      </c>
      <c r="V13" s="25">
        <f t="shared" si="9"/>
        <v>9</v>
      </c>
      <c r="W13" s="25">
        <f t="shared" si="0"/>
        <v>5</v>
      </c>
      <c r="X13" s="25">
        <v>7</v>
      </c>
      <c r="Y13" s="54">
        <f t="shared" si="10"/>
        <v>23.366666666666667</v>
      </c>
      <c r="Z13" s="53">
        <f t="shared" si="1"/>
        <v>0.44</v>
      </c>
      <c r="AA13" s="55">
        <f t="shared" si="2"/>
        <v>13.29889</v>
      </c>
      <c r="AB13" s="56">
        <f t="shared" si="3"/>
        <v>3.3085468035302192E-2</v>
      </c>
      <c r="AC13" s="56">
        <f t="shared" si="4"/>
        <v>3.3085468035302192E-2</v>
      </c>
      <c r="AD13" s="55">
        <f t="shared" si="11"/>
        <v>0.15609000000000001</v>
      </c>
      <c r="AE13" s="56">
        <f t="shared" si="5"/>
        <v>1.1737069785523455E-2</v>
      </c>
      <c r="AF13" s="54">
        <f t="shared" si="6"/>
        <v>71400</v>
      </c>
      <c r="AG13" s="54">
        <f t="shared" si="7"/>
        <v>10472</v>
      </c>
      <c r="AH13" s="54">
        <v>1118238.6666666667</v>
      </c>
      <c r="AI13" s="56">
        <f t="shared" si="8"/>
        <v>2.1283470791566259E-2</v>
      </c>
      <c r="AJ13" s="25"/>
      <c r="AL13" s="69"/>
    </row>
    <row r="14" spans="1:38" x14ac:dyDescent="0.25">
      <c r="A14" s="48" t="s">
        <v>261</v>
      </c>
      <c r="B14" s="48" t="s">
        <v>260</v>
      </c>
      <c r="C14" s="49">
        <v>80164</v>
      </c>
      <c r="D14" s="48" t="s">
        <v>133</v>
      </c>
      <c r="E14" s="48" t="s">
        <v>196</v>
      </c>
      <c r="F14" s="48" t="s">
        <v>129</v>
      </c>
      <c r="G14" s="50">
        <v>43781</v>
      </c>
      <c r="H14" s="50">
        <v>43950</v>
      </c>
      <c r="I14" s="50">
        <v>44926</v>
      </c>
      <c r="J14" s="49">
        <v>36</v>
      </c>
      <c r="K14" s="49">
        <v>1800</v>
      </c>
      <c r="L14" s="51" t="s">
        <v>100</v>
      </c>
      <c r="M14" s="52">
        <v>0.51</v>
      </c>
      <c r="N14" s="52">
        <v>12.634</v>
      </c>
      <c r="O14" s="52">
        <v>1.1000000000000001</v>
      </c>
      <c r="P14" s="52">
        <v>0.95</v>
      </c>
      <c r="Q14" s="52"/>
      <c r="R14" s="52"/>
      <c r="S14" s="52">
        <f t="shared" si="12"/>
        <v>0.51</v>
      </c>
      <c r="T14" s="52"/>
      <c r="U14" s="52">
        <v>0.79</v>
      </c>
      <c r="V14" s="25">
        <f t="shared" si="9"/>
        <v>10</v>
      </c>
      <c r="W14" s="25">
        <f t="shared" si="0"/>
        <v>5</v>
      </c>
      <c r="X14" s="25">
        <v>7</v>
      </c>
      <c r="Y14" s="54">
        <f t="shared" si="10"/>
        <v>24.233333333333334</v>
      </c>
      <c r="Z14" s="53">
        <f t="shared" si="1"/>
        <v>0.51</v>
      </c>
      <c r="AA14" s="55">
        <f t="shared" si="2"/>
        <v>13.29889</v>
      </c>
      <c r="AB14" s="56">
        <f t="shared" si="3"/>
        <v>3.8349065222736636E-2</v>
      </c>
      <c r="AC14" s="56">
        <f t="shared" si="4"/>
        <v>3.8349065222736636E-2</v>
      </c>
      <c r="AD14" s="55">
        <f t="shared" si="11"/>
        <v>0.44</v>
      </c>
      <c r="AE14" s="56">
        <f t="shared" si="5"/>
        <v>3.3085468035302192E-2</v>
      </c>
      <c r="AF14" s="54">
        <f t="shared" si="6"/>
        <v>5400</v>
      </c>
      <c r="AG14" s="54">
        <f t="shared" si="7"/>
        <v>918</v>
      </c>
      <c r="AH14" s="54">
        <v>1118238.6666666667</v>
      </c>
      <c r="AI14" s="56">
        <f t="shared" si="8"/>
        <v>1.6096742615470279E-3</v>
      </c>
      <c r="AJ14" s="25"/>
      <c r="AL14" s="69"/>
    </row>
    <row r="15" spans="1:38" x14ac:dyDescent="0.25">
      <c r="A15" s="48" t="s">
        <v>261</v>
      </c>
      <c r="B15" s="48" t="s">
        <v>260</v>
      </c>
      <c r="C15" s="49">
        <v>80220</v>
      </c>
      <c r="D15" s="48" t="s">
        <v>63</v>
      </c>
      <c r="E15" s="48" t="s">
        <v>190</v>
      </c>
      <c r="F15" s="48" t="s">
        <v>85</v>
      </c>
      <c r="G15" s="50">
        <v>43788</v>
      </c>
      <c r="H15" s="50">
        <v>43788</v>
      </c>
      <c r="I15" s="50">
        <v>44401</v>
      </c>
      <c r="J15" s="49">
        <v>14</v>
      </c>
      <c r="K15" s="49">
        <v>12343</v>
      </c>
      <c r="L15" s="51" t="s">
        <v>100</v>
      </c>
      <c r="M15" s="52">
        <v>0.52</v>
      </c>
      <c r="N15" s="52">
        <v>12.634</v>
      </c>
      <c r="O15" s="52">
        <v>1.1000000000000001</v>
      </c>
      <c r="P15" s="52">
        <v>0.88900000000000001</v>
      </c>
      <c r="Q15" s="52"/>
      <c r="R15" s="52"/>
      <c r="S15" s="52">
        <f t="shared" si="12"/>
        <v>0.52</v>
      </c>
      <c r="T15" s="52"/>
      <c r="U15" s="52">
        <v>0.55000000000000004</v>
      </c>
      <c r="V15" s="25">
        <f t="shared" si="9"/>
        <v>11</v>
      </c>
      <c r="W15" s="25">
        <f t="shared" si="0"/>
        <v>5</v>
      </c>
      <c r="X15" s="25">
        <v>7</v>
      </c>
      <c r="Y15" s="54">
        <f t="shared" si="10"/>
        <v>24.466666666666665</v>
      </c>
      <c r="Z15" s="53">
        <f t="shared" si="1"/>
        <v>0.52</v>
      </c>
      <c r="AA15" s="55">
        <f t="shared" si="2"/>
        <v>13.29889</v>
      </c>
      <c r="AB15" s="56">
        <f t="shared" si="3"/>
        <v>3.9101007678084415E-2</v>
      </c>
      <c r="AC15" s="56">
        <f t="shared" si="4"/>
        <v>3.9101007678084415E-2</v>
      </c>
      <c r="AD15" s="55">
        <f t="shared" si="11"/>
        <v>0.51</v>
      </c>
      <c r="AE15" s="56">
        <f t="shared" si="5"/>
        <v>3.8349065222736636E-2</v>
      </c>
      <c r="AF15" s="54">
        <f t="shared" si="6"/>
        <v>14400.166666666666</v>
      </c>
      <c r="AG15" s="54">
        <f t="shared" si="7"/>
        <v>6418.3600000000006</v>
      </c>
      <c r="AH15" s="54">
        <v>1118238.6666666667</v>
      </c>
      <c r="AI15" s="56">
        <f t="shared" si="8"/>
        <v>1.1037894116819425E-2</v>
      </c>
      <c r="AJ15" s="25"/>
      <c r="AL15" s="69"/>
    </row>
    <row r="16" spans="1:38" x14ac:dyDescent="0.25">
      <c r="A16" s="48" t="s">
        <v>261</v>
      </c>
      <c r="B16" s="48" t="s">
        <v>260</v>
      </c>
      <c r="C16" s="49">
        <v>81522</v>
      </c>
      <c r="D16" s="48" t="s">
        <v>218</v>
      </c>
      <c r="E16" s="48" t="s">
        <v>212</v>
      </c>
      <c r="F16" s="48" t="s">
        <v>214</v>
      </c>
      <c r="G16" s="50">
        <v>43908</v>
      </c>
      <c r="H16" s="50">
        <v>43978</v>
      </c>
      <c r="I16" s="50">
        <v>45438</v>
      </c>
      <c r="J16" s="49">
        <v>36</v>
      </c>
      <c r="K16" s="49">
        <v>19200</v>
      </c>
      <c r="L16" s="51" t="s">
        <v>100</v>
      </c>
      <c r="M16" s="52">
        <v>0.48649999999999999</v>
      </c>
      <c r="N16" s="52"/>
      <c r="O16" s="52">
        <v>1</v>
      </c>
      <c r="P16" s="52">
        <v>0.99</v>
      </c>
      <c r="Q16" s="52"/>
      <c r="R16" s="52">
        <v>0.66</v>
      </c>
      <c r="S16" s="52">
        <f t="shared" si="12"/>
        <v>0.48649999999999999</v>
      </c>
      <c r="T16" s="52"/>
      <c r="U16" s="52"/>
      <c r="V16" s="25">
        <f t="shared" si="9"/>
        <v>12</v>
      </c>
      <c r="W16" s="25">
        <f t="shared" si="0"/>
        <v>4</v>
      </c>
      <c r="X16" s="25">
        <v>7</v>
      </c>
      <c r="Y16" s="54">
        <f t="shared" si="10"/>
        <v>28.466666666666665</v>
      </c>
      <c r="Z16" s="53">
        <f t="shared" si="1"/>
        <v>0.48649999999999999</v>
      </c>
      <c r="AA16" s="55">
        <f t="shared" si="2"/>
        <v>13.29889</v>
      </c>
      <c r="AB16" s="56">
        <f t="shared" si="3"/>
        <v>3.6582000452669357E-2</v>
      </c>
      <c r="AC16" s="56">
        <f t="shared" si="4"/>
        <v>3.6582000452669357E-2</v>
      </c>
      <c r="AD16" s="55">
        <f t="shared" si="11"/>
        <v>0.52</v>
      </c>
      <c r="AE16" s="56">
        <f t="shared" si="5"/>
        <v>3.9101007678084415E-2</v>
      </c>
      <c r="AF16" s="54">
        <f t="shared" si="6"/>
        <v>57600</v>
      </c>
      <c r="AG16" s="54">
        <f t="shared" si="7"/>
        <v>9340.7999999999993</v>
      </c>
      <c r="AH16" s="54">
        <v>1118238.6666666667</v>
      </c>
      <c r="AI16" s="56">
        <f t="shared" si="8"/>
        <v>1.7169858789834964E-2</v>
      </c>
      <c r="AJ16" s="25"/>
      <c r="AL16" s="69"/>
    </row>
    <row r="17" spans="1:38" x14ac:dyDescent="0.25">
      <c r="A17" s="48" t="s">
        <v>261</v>
      </c>
      <c r="B17" s="48" t="s">
        <v>260</v>
      </c>
      <c r="C17" s="49">
        <v>82514</v>
      </c>
      <c r="D17" s="48" t="s">
        <v>209</v>
      </c>
      <c r="E17" s="48" t="s">
        <v>203</v>
      </c>
      <c r="F17" s="48" t="s">
        <v>205</v>
      </c>
      <c r="G17" s="50">
        <v>43931</v>
      </c>
      <c r="H17" s="50">
        <v>43950</v>
      </c>
      <c r="I17" s="50">
        <v>44834</v>
      </c>
      <c r="J17" s="49">
        <v>24</v>
      </c>
      <c r="K17" s="49">
        <v>52375</v>
      </c>
      <c r="L17" s="51" t="s">
        <v>100</v>
      </c>
      <c r="M17" s="52">
        <v>0.4632</v>
      </c>
      <c r="N17" s="52"/>
      <c r="O17" s="52"/>
      <c r="P17" s="52"/>
      <c r="Q17" s="52"/>
      <c r="R17" s="52"/>
      <c r="S17" s="52">
        <f t="shared" si="12"/>
        <v>0.4632</v>
      </c>
      <c r="T17" s="52"/>
      <c r="U17" s="52"/>
      <c r="V17" s="25">
        <f t="shared" si="9"/>
        <v>13</v>
      </c>
      <c r="W17" s="25">
        <f t="shared" si="0"/>
        <v>1</v>
      </c>
      <c r="X17" s="25">
        <v>7</v>
      </c>
      <c r="Y17" s="54">
        <f t="shared" si="10"/>
        <v>29.233333333333334</v>
      </c>
      <c r="Z17" s="53">
        <f t="shared" si="1"/>
        <v>0.4632</v>
      </c>
      <c r="AA17" s="55">
        <f t="shared" si="2"/>
        <v>13.29889</v>
      </c>
      <c r="AB17" s="56">
        <f t="shared" si="3"/>
        <v>3.4829974531709038E-2</v>
      </c>
      <c r="AC17" s="56">
        <f t="shared" si="4"/>
        <v>3.4829974531709038E-2</v>
      </c>
      <c r="AD17" s="55">
        <f t="shared" si="11"/>
        <v>0.48649999999999999</v>
      </c>
      <c r="AE17" s="56">
        <f t="shared" si="5"/>
        <v>3.6582000452669357E-2</v>
      </c>
      <c r="AF17" s="54">
        <f t="shared" si="6"/>
        <v>104750</v>
      </c>
      <c r="AG17" s="54">
        <f t="shared" si="7"/>
        <v>24260.1</v>
      </c>
      <c r="AH17" s="54">
        <v>1118238.6666666667</v>
      </c>
      <c r="AI17" s="56">
        <f t="shared" si="8"/>
        <v>4.6837049693625329E-2</v>
      </c>
      <c r="AJ17" s="25"/>
      <c r="AL17" s="69"/>
    </row>
    <row r="18" spans="1:38" x14ac:dyDescent="0.25">
      <c r="A18" s="48" t="s">
        <v>261</v>
      </c>
      <c r="B18" s="48" t="s">
        <v>260</v>
      </c>
      <c r="C18" s="49">
        <v>84274</v>
      </c>
      <c r="D18" s="48" t="s">
        <v>133</v>
      </c>
      <c r="E18" s="48" t="s">
        <v>220</v>
      </c>
      <c r="F18" s="48" t="s">
        <v>129</v>
      </c>
      <c r="G18" s="50">
        <v>43966</v>
      </c>
      <c r="H18" s="50">
        <v>43980</v>
      </c>
      <c r="I18" s="50">
        <v>45074</v>
      </c>
      <c r="J18" s="49">
        <v>36</v>
      </c>
      <c r="K18" s="49">
        <v>1800</v>
      </c>
      <c r="L18" s="51" t="s">
        <v>100</v>
      </c>
      <c r="M18" s="52">
        <v>0.6</v>
      </c>
      <c r="N18" s="52"/>
      <c r="O18" s="52"/>
      <c r="P18" s="52">
        <v>0.85</v>
      </c>
      <c r="Q18" s="52"/>
      <c r="R18" s="52"/>
      <c r="S18" s="52">
        <f t="shared" si="12"/>
        <v>0.6</v>
      </c>
      <c r="T18" s="52"/>
      <c r="U18" s="52"/>
      <c r="V18" s="25">
        <f t="shared" si="9"/>
        <v>14</v>
      </c>
      <c r="W18" s="25">
        <f t="shared" si="0"/>
        <v>2</v>
      </c>
      <c r="X18" s="25">
        <v>7</v>
      </c>
      <c r="Y18" s="54">
        <f t="shared" si="10"/>
        <v>30.4</v>
      </c>
      <c r="Z18" s="53">
        <f t="shared" si="1"/>
        <v>0.6</v>
      </c>
      <c r="AA18" s="55">
        <f t="shared" si="2"/>
        <v>13.29889</v>
      </c>
      <c r="AB18" s="56">
        <f t="shared" si="3"/>
        <v>4.5116547320866625E-2</v>
      </c>
      <c r="AC18" s="56">
        <f t="shared" si="4"/>
        <v>4.5116547320866625E-2</v>
      </c>
      <c r="AD18" s="55">
        <f t="shared" si="11"/>
        <v>0.4632</v>
      </c>
      <c r="AE18" s="56">
        <f t="shared" si="5"/>
        <v>3.4829974531709038E-2</v>
      </c>
      <c r="AF18" s="54">
        <f t="shared" si="6"/>
        <v>5400</v>
      </c>
      <c r="AG18" s="54">
        <f t="shared" si="7"/>
        <v>1080</v>
      </c>
      <c r="AH18" s="54">
        <v>1118238.6666666667</v>
      </c>
      <c r="AI18" s="56">
        <f t="shared" si="8"/>
        <v>1.6096742615470279E-3</v>
      </c>
      <c r="AJ18" s="25"/>
      <c r="AL18" s="69"/>
    </row>
    <row r="19" spans="1:38" x14ac:dyDescent="0.25">
      <c r="A19" s="48" t="s">
        <v>261</v>
      </c>
      <c r="B19" s="48" t="s">
        <v>260</v>
      </c>
      <c r="C19" s="49">
        <v>83913</v>
      </c>
      <c r="D19" s="48" t="s">
        <v>63</v>
      </c>
      <c r="E19" s="48" t="s">
        <v>226</v>
      </c>
      <c r="F19" s="48" t="s">
        <v>228</v>
      </c>
      <c r="G19" s="50">
        <v>44028</v>
      </c>
      <c r="H19" s="50">
        <v>44028</v>
      </c>
      <c r="I19" s="50">
        <v>44957</v>
      </c>
      <c r="J19" s="49">
        <v>24</v>
      </c>
      <c r="K19" s="49">
        <v>21910</v>
      </c>
      <c r="L19" s="51" t="s">
        <v>100</v>
      </c>
      <c r="M19" s="52">
        <v>0.46500000000000002</v>
      </c>
      <c r="N19" s="52"/>
      <c r="O19" s="52"/>
      <c r="P19" s="52">
        <v>1.19</v>
      </c>
      <c r="Q19" s="52"/>
      <c r="R19" s="52"/>
      <c r="S19" s="52">
        <f t="shared" si="12"/>
        <v>0.46500000000000002</v>
      </c>
      <c r="T19" s="52"/>
      <c r="U19" s="52"/>
      <c r="V19" s="25">
        <f t="shared" si="9"/>
        <v>15</v>
      </c>
      <c r="W19" s="25">
        <f t="shared" si="0"/>
        <v>2</v>
      </c>
      <c r="X19" s="25">
        <v>7</v>
      </c>
      <c r="Y19" s="54">
        <f t="shared" si="10"/>
        <v>32.466666666666669</v>
      </c>
      <c r="Z19" s="53">
        <f t="shared" si="1"/>
        <v>0.46500000000000002</v>
      </c>
      <c r="AA19" s="55">
        <f t="shared" si="2"/>
        <v>13.29889</v>
      </c>
      <c r="AB19" s="56">
        <f t="shared" si="3"/>
        <v>3.4965324173671639E-2</v>
      </c>
      <c r="AC19" s="56">
        <f t="shared" si="4"/>
        <v>3.4965324173671639E-2</v>
      </c>
      <c r="AD19" s="55">
        <f t="shared" si="11"/>
        <v>0.6</v>
      </c>
      <c r="AE19" s="56">
        <f t="shared" si="5"/>
        <v>4.5116547320866625E-2</v>
      </c>
      <c r="AF19" s="54">
        <f t="shared" si="6"/>
        <v>43820</v>
      </c>
      <c r="AG19" s="54">
        <f t="shared" si="7"/>
        <v>10188.15</v>
      </c>
      <c r="AH19" s="54">
        <v>1118238.6666666667</v>
      </c>
      <c r="AI19" s="56">
        <f t="shared" si="8"/>
        <v>1.959331281694188E-2</v>
      </c>
      <c r="AJ19" s="25"/>
      <c r="AL19" s="69"/>
    </row>
    <row r="20" spans="1:38" x14ac:dyDescent="0.25">
      <c r="A20" s="48" t="s">
        <v>261</v>
      </c>
      <c r="B20" s="48" t="s">
        <v>260</v>
      </c>
      <c r="C20" s="49">
        <v>86307</v>
      </c>
      <c r="D20" s="48" t="s">
        <v>63</v>
      </c>
      <c r="E20" s="48" t="s">
        <v>251</v>
      </c>
      <c r="F20" s="48" t="s">
        <v>253</v>
      </c>
      <c r="G20" s="50">
        <v>44088</v>
      </c>
      <c r="H20" s="50">
        <v>44160</v>
      </c>
      <c r="I20" s="50">
        <v>45713</v>
      </c>
      <c r="J20" s="49">
        <v>51</v>
      </c>
      <c r="K20" s="49">
        <v>367624</v>
      </c>
      <c r="L20" s="51" t="s">
        <v>185</v>
      </c>
      <c r="M20" s="52">
        <v>0.38</v>
      </c>
      <c r="N20" s="52"/>
      <c r="O20" s="52"/>
      <c r="P20" s="52"/>
      <c r="Q20" s="52"/>
      <c r="R20" s="52"/>
      <c r="S20" s="52">
        <v>0.44589000000000001</v>
      </c>
      <c r="T20" s="52"/>
      <c r="U20" s="52">
        <f>M20</f>
        <v>0.38</v>
      </c>
      <c r="V20" s="25">
        <f t="shared" si="9"/>
        <v>16</v>
      </c>
      <c r="W20" s="25">
        <f t="shared" si="0"/>
        <v>2</v>
      </c>
      <c r="X20" s="25">
        <v>7</v>
      </c>
      <c r="Y20" s="54">
        <f t="shared" si="10"/>
        <v>34.466666666666669</v>
      </c>
      <c r="Z20" s="53">
        <f t="shared" si="1"/>
        <v>0.38</v>
      </c>
      <c r="AA20" s="55">
        <f t="shared" si="2"/>
        <v>13.29889</v>
      </c>
      <c r="AB20" s="56">
        <f t="shared" si="3"/>
        <v>2.8573813303215533E-2</v>
      </c>
      <c r="AC20" s="56">
        <f t="shared" si="4"/>
        <v>2.8573813303215533E-2</v>
      </c>
      <c r="AD20" s="55">
        <f t="shared" si="11"/>
        <v>0.46500000000000002</v>
      </c>
      <c r="AE20" s="56">
        <f t="shared" si="5"/>
        <v>3.4965324173671639E-2</v>
      </c>
      <c r="AF20" s="54">
        <f t="shared" si="6"/>
        <v>1562402</v>
      </c>
      <c r="AG20" s="54">
        <f t="shared" si="7"/>
        <v>139697.12</v>
      </c>
      <c r="AH20" s="54">
        <v>1118238.6666666667</v>
      </c>
      <c r="AI20" s="56">
        <f t="shared" si="8"/>
        <v>0.32875271707053588</v>
      </c>
      <c r="AJ20" s="25"/>
      <c r="AL20" s="69"/>
    </row>
    <row r="21" spans="1:38" x14ac:dyDescent="0.25">
      <c r="A21" s="48" t="s">
        <v>261</v>
      </c>
      <c r="B21" s="48" t="s">
        <v>260</v>
      </c>
      <c r="C21" s="49">
        <v>86729</v>
      </c>
      <c r="D21" s="48" t="s">
        <v>63</v>
      </c>
      <c r="E21" s="48" t="s">
        <v>243</v>
      </c>
      <c r="F21" s="48" t="s">
        <v>244</v>
      </c>
      <c r="G21" s="50">
        <v>44098</v>
      </c>
      <c r="H21" s="50">
        <v>44140</v>
      </c>
      <c r="I21" s="50">
        <v>44870</v>
      </c>
      <c r="J21" s="49">
        <v>24</v>
      </c>
      <c r="K21" s="49">
        <v>10000</v>
      </c>
      <c r="L21" s="51" t="s">
        <v>185</v>
      </c>
      <c r="M21" s="52">
        <v>0.43</v>
      </c>
      <c r="N21" s="52"/>
      <c r="O21" s="52"/>
      <c r="P21" s="52"/>
      <c r="Q21" s="52"/>
      <c r="R21" s="52"/>
      <c r="S21" s="52">
        <v>0.44589000000000001</v>
      </c>
      <c r="T21" s="52"/>
      <c r="U21" s="52">
        <f>M21</f>
        <v>0.43</v>
      </c>
      <c r="V21" s="25">
        <f t="shared" si="9"/>
        <v>17</v>
      </c>
      <c r="W21" s="25">
        <f t="shared" si="0"/>
        <v>2</v>
      </c>
      <c r="X21" s="25">
        <v>7</v>
      </c>
      <c r="Y21" s="54">
        <f t="shared" si="10"/>
        <v>34.799999999999997</v>
      </c>
      <c r="Z21" s="53">
        <f t="shared" si="1"/>
        <v>0.43</v>
      </c>
      <c r="AA21" s="55">
        <f t="shared" si="2"/>
        <v>13.29889</v>
      </c>
      <c r="AB21" s="56">
        <f t="shared" si="3"/>
        <v>3.233352557995442E-2</v>
      </c>
      <c r="AC21" s="56">
        <f t="shared" si="4"/>
        <v>3.233352557995442E-2</v>
      </c>
      <c r="AD21" s="55">
        <f t="shared" si="11"/>
        <v>0.38</v>
      </c>
      <c r="AE21" s="56">
        <f t="shared" si="5"/>
        <v>2.8573813303215533E-2</v>
      </c>
      <c r="AF21" s="54">
        <f t="shared" si="6"/>
        <v>20000</v>
      </c>
      <c r="AG21" s="54">
        <f t="shared" si="7"/>
        <v>4300</v>
      </c>
      <c r="AH21" s="54">
        <v>1118238.6666666667</v>
      </c>
      <c r="AI21" s="56">
        <f t="shared" si="8"/>
        <v>8.9426347863723783E-3</v>
      </c>
      <c r="AJ21" s="25"/>
      <c r="AL21" s="69"/>
    </row>
    <row r="22" spans="1:38" x14ac:dyDescent="0.25">
      <c r="U22" s="39"/>
    </row>
  </sheetData>
  <autoFilter ref="A3:AJ21" xr:uid="{23BB6B83-1696-4F9A-8525-0A480C7FDAFD}"/>
  <sortState xmlns:xlrd2="http://schemas.microsoft.com/office/spreadsheetml/2017/richdata2" ref="A4:V21">
    <sortCondition ref="G4:G2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266F6-04ED-41E4-9D31-E62CEF551B65}">
  <dimension ref="A3:U23"/>
  <sheetViews>
    <sheetView topLeftCell="H1" workbookViewId="0">
      <selection activeCell="A4" sqref="A4:U22"/>
    </sheetView>
  </sheetViews>
  <sheetFormatPr defaultRowHeight="15" x14ac:dyDescent="0.25"/>
  <cols>
    <col min="1" max="1" width="15.7109375" customWidth="1"/>
    <col min="2" max="2" width="12.28515625" bestFit="1" customWidth="1"/>
    <col min="3" max="3" width="11.5703125" bestFit="1" customWidth="1"/>
    <col min="4" max="4" width="14.42578125" bestFit="1" customWidth="1"/>
    <col min="5" max="5" width="9" bestFit="1" customWidth="1"/>
    <col min="6" max="6" width="19.5703125" bestFit="1" customWidth="1"/>
    <col min="7" max="9" width="15.7109375" customWidth="1"/>
    <col min="10" max="10" width="17" bestFit="1" customWidth="1"/>
    <col min="11" max="11" width="11.28515625" bestFit="1" customWidth="1"/>
    <col min="14" max="22" width="15.7109375" customWidth="1"/>
  </cols>
  <sheetData>
    <row r="3" spans="1:21" x14ac:dyDescent="0.25">
      <c r="A3" s="32" t="s">
        <v>280</v>
      </c>
      <c r="M3" s="32" t="s">
        <v>273</v>
      </c>
    </row>
    <row r="4" spans="1:21" ht="30" x14ac:dyDescent="0.25">
      <c r="A4" s="32" t="s">
        <v>258</v>
      </c>
      <c r="B4" s="32" t="s">
        <v>259</v>
      </c>
      <c r="C4" s="32" t="s">
        <v>49</v>
      </c>
      <c r="D4" s="32" t="s">
        <v>262</v>
      </c>
      <c r="E4" s="32" t="s">
        <v>263</v>
      </c>
      <c r="F4" s="32" t="s">
        <v>264</v>
      </c>
      <c r="G4" s="38" t="s">
        <v>265</v>
      </c>
      <c r="H4" s="38" t="s">
        <v>266</v>
      </c>
      <c r="I4" s="38" t="s">
        <v>267</v>
      </c>
      <c r="J4" s="32" t="s">
        <v>268</v>
      </c>
      <c r="K4" s="32" t="s">
        <v>271</v>
      </c>
      <c r="L4" s="32" t="s">
        <v>272</v>
      </c>
      <c r="N4" t="s">
        <v>99</v>
      </c>
      <c r="O4" t="s">
        <v>75</v>
      </c>
      <c r="P4" t="s">
        <v>145</v>
      </c>
      <c r="Q4" t="s">
        <v>62</v>
      </c>
      <c r="R4" t="s">
        <v>185</v>
      </c>
      <c r="S4" t="s">
        <v>114</v>
      </c>
      <c r="T4" t="s">
        <v>100</v>
      </c>
      <c r="U4" t="s">
        <v>115</v>
      </c>
    </row>
    <row r="5" spans="1:21" x14ac:dyDescent="0.25">
      <c r="A5" t="s">
        <v>261</v>
      </c>
      <c r="B5" t="s">
        <v>260</v>
      </c>
      <c r="C5" s="35">
        <v>64692</v>
      </c>
      <c r="D5" t="s">
        <v>63</v>
      </c>
      <c r="E5" t="s">
        <v>83</v>
      </c>
      <c r="F5" t="s">
        <v>85</v>
      </c>
      <c r="G5" s="36">
        <v>42914</v>
      </c>
      <c r="H5" s="36">
        <v>43124</v>
      </c>
      <c r="I5" s="36">
        <v>44401</v>
      </c>
      <c r="J5" s="35">
        <v>36</v>
      </c>
      <c r="K5" t="s">
        <v>62</v>
      </c>
      <c r="L5" s="37">
        <v>13.29889</v>
      </c>
      <c r="M5" s="34">
        <v>0</v>
      </c>
      <c r="N5" s="34"/>
      <c r="O5" s="34"/>
      <c r="P5" s="34"/>
      <c r="Q5" s="34"/>
      <c r="R5" s="34"/>
      <c r="S5" s="34"/>
      <c r="T5" s="34"/>
      <c r="U5" s="34"/>
    </row>
    <row r="6" spans="1:21" x14ac:dyDescent="0.25">
      <c r="A6" t="s">
        <v>261</v>
      </c>
      <c r="B6" t="s">
        <v>260</v>
      </c>
      <c r="C6" s="35">
        <v>67051</v>
      </c>
      <c r="D6" t="s">
        <v>63</v>
      </c>
      <c r="E6" t="s">
        <v>152</v>
      </c>
      <c r="F6" t="s">
        <v>154</v>
      </c>
      <c r="G6" s="36">
        <v>43054</v>
      </c>
      <c r="H6" s="36">
        <v>43221</v>
      </c>
      <c r="I6" s="36">
        <v>44317</v>
      </c>
      <c r="J6" s="35">
        <v>36</v>
      </c>
      <c r="K6" t="s">
        <v>75</v>
      </c>
      <c r="L6" s="37">
        <v>1.62</v>
      </c>
      <c r="M6" s="34"/>
      <c r="N6" s="34"/>
      <c r="O6" s="34"/>
      <c r="P6" s="34"/>
      <c r="Q6" s="34">
        <v>13.29889</v>
      </c>
      <c r="R6" s="34"/>
      <c r="S6" s="34"/>
      <c r="T6" s="34"/>
      <c r="U6" s="34"/>
    </row>
    <row r="7" spans="1:21" x14ac:dyDescent="0.25">
      <c r="A7" t="s">
        <v>261</v>
      </c>
      <c r="B7" t="s">
        <v>260</v>
      </c>
      <c r="C7" s="35">
        <v>67404</v>
      </c>
      <c r="D7" t="s">
        <v>63</v>
      </c>
      <c r="E7" t="s">
        <v>138</v>
      </c>
      <c r="F7" t="s">
        <v>140</v>
      </c>
      <c r="G7" s="36">
        <v>43082</v>
      </c>
      <c r="H7" s="36">
        <v>43200</v>
      </c>
      <c r="I7" s="36">
        <v>44661</v>
      </c>
      <c r="J7" s="35">
        <v>48</v>
      </c>
      <c r="K7" t="s">
        <v>145</v>
      </c>
      <c r="L7" s="37">
        <v>1.45</v>
      </c>
      <c r="M7" s="34"/>
      <c r="N7" s="34"/>
      <c r="O7" s="34"/>
      <c r="P7" s="34"/>
      <c r="Q7" s="34"/>
      <c r="R7" s="34"/>
      <c r="S7" s="34">
        <v>1.44998</v>
      </c>
      <c r="T7" s="34"/>
      <c r="U7" s="34"/>
    </row>
    <row r="8" spans="1:21" x14ac:dyDescent="0.25">
      <c r="A8" t="s">
        <v>261</v>
      </c>
      <c r="B8" t="s">
        <v>260</v>
      </c>
      <c r="C8" s="35">
        <v>70398</v>
      </c>
      <c r="D8" t="s">
        <v>63</v>
      </c>
      <c r="E8" t="s">
        <v>52</v>
      </c>
      <c r="F8" t="s">
        <v>54</v>
      </c>
      <c r="G8" s="36">
        <v>43217</v>
      </c>
      <c r="H8" s="36">
        <v>43235</v>
      </c>
      <c r="I8" s="36">
        <v>44301</v>
      </c>
      <c r="J8" s="35">
        <v>35</v>
      </c>
      <c r="K8" t="s">
        <v>99</v>
      </c>
      <c r="L8" s="37">
        <v>0.53249999999999997</v>
      </c>
      <c r="M8" s="34"/>
      <c r="N8" s="34"/>
      <c r="O8" s="34"/>
      <c r="P8" s="34"/>
      <c r="Q8" s="34">
        <v>12.634</v>
      </c>
      <c r="R8" s="34"/>
      <c r="S8" s="34"/>
      <c r="T8" s="34">
        <v>0.57255</v>
      </c>
      <c r="U8" s="34"/>
    </row>
    <row r="9" spans="1:21" x14ac:dyDescent="0.25">
      <c r="A9" t="s">
        <v>261</v>
      </c>
      <c r="B9" t="s">
        <v>260</v>
      </c>
      <c r="C9" s="35">
        <v>70914</v>
      </c>
      <c r="D9" t="s">
        <v>63</v>
      </c>
      <c r="E9" t="s">
        <v>119</v>
      </c>
      <c r="F9" t="s">
        <v>121</v>
      </c>
      <c r="G9" s="36">
        <v>43271</v>
      </c>
      <c r="H9" s="36">
        <v>43454</v>
      </c>
      <c r="I9" s="36">
        <v>44550</v>
      </c>
      <c r="J9" s="35">
        <v>36</v>
      </c>
      <c r="K9" t="s">
        <v>99</v>
      </c>
      <c r="L9" s="37">
        <v>0.51980000000000004</v>
      </c>
      <c r="M9" s="34"/>
      <c r="N9" s="34"/>
      <c r="O9" s="34"/>
      <c r="P9" s="34"/>
      <c r="Q9" s="34"/>
      <c r="R9" s="34"/>
      <c r="S9" s="34">
        <v>0.58111000000000002</v>
      </c>
      <c r="T9" s="34">
        <v>0.57999999999999996</v>
      </c>
      <c r="U9" s="34"/>
    </row>
    <row r="10" spans="1:21" x14ac:dyDescent="0.25">
      <c r="A10" t="s">
        <v>261</v>
      </c>
      <c r="B10" t="s">
        <v>260</v>
      </c>
      <c r="C10" s="35">
        <v>70926</v>
      </c>
      <c r="D10" t="s">
        <v>63</v>
      </c>
      <c r="E10" t="s">
        <v>161</v>
      </c>
      <c r="F10" t="s">
        <v>163</v>
      </c>
      <c r="G10" s="36">
        <v>43276</v>
      </c>
      <c r="H10" s="36">
        <v>43321</v>
      </c>
      <c r="I10" s="36">
        <v>44417</v>
      </c>
      <c r="J10" s="35">
        <v>36</v>
      </c>
      <c r="K10" t="s">
        <v>100</v>
      </c>
      <c r="L10" s="37">
        <v>0.44879000000000002</v>
      </c>
      <c r="M10" s="34"/>
      <c r="N10" s="34">
        <v>1.1180000000000001</v>
      </c>
      <c r="O10" s="34">
        <v>1.72</v>
      </c>
      <c r="P10" s="34">
        <v>0.97</v>
      </c>
      <c r="Q10" s="34"/>
      <c r="R10" s="34"/>
      <c r="S10" s="34">
        <v>0.58111000000000002</v>
      </c>
      <c r="T10" s="34"/>
      <c r="U10" s="34"/>
    </row>
    <row r="11" spans="1:21" x14ac:dyDescent="0.25">
      <c r="A11" t="s">
        <v>261</v>
      </c>
      <c r="B11" t="s">
        <v>260</v>
      </c>
      <c r="C11" s="35">
        <v>72472</v>
      </c>
      <c r="D11" t="s">
        <v>63</v>
      </c>
      <c r="E11" t="s">
        <v>106</v>
      </c>
      <c r="F11" t="s">
        <v>108</v>
      </c>
      <c r="G11" s="36">
        <v>43342</v>
      </c>
      <c r="H11" s="36">
        <v>43377</v>
      </c>
      <c r="I11" s="36">
        <v>45203</v>
      </c>
      <c r="J11" s="35">
        <v>36</v>
      </c>
      <c r="K11" t="s">
        <v>114</v>
      </c>
      <c r="L11" s="37">
        <v>0.58111000000000002</v>
      </c>
      <c r="M11" s="34"/>
      <c r="N11" s="34"/>
      <c r="O11" s="34">
        <v>0.95</v>
      </c>
      <c r="P11" s="34"/>
      <c r="Q11" s="34"/>
      <c r="R11" s="34"/>
      <c r="S11" s="34"/>
      <c r="T11" s="34">
        <v>0.88</v>
      </c>
      <c r="U11" s="34"/>
    </row>
    <row r="12" spans="1:21" x14ac:dyDescent="0.25">
      <c r="A12" t="s">
        <v>261</v>
      </c>
      <c r="B12" t="s">
        <v>260</v>
      </c>
      <c r="C12" s="35">
        <v>74397</v>
      </c>
      <c r="D12" t="s">
        <v>63</v>
      </c>
      <c r="E12" t="s">
        <v>169</v>
      </c>
      <c r="F12" t="s">
        <v>171</v>
      </c>
      <c r="G12" s="36">
        <v>43537</v>
      </c>
      <c r="H12" s="36">
        <v>43648</v>
      </c>
      <c r="I12" s="36">
        <v>44927</v>
      </c>
      <c r="J12" s="35">
        <v>36</v>
      </c>
      <c r="K12" t="s">
        <v>100</v>
      </c>
      <c r="L12" s="37">
        <v>0.49</v>
      </c>
      <c r="M12" s="34"/>
      <c r="N12" s="34">
        <v>0.59299999999999997</v>
      </c>
      <c r="O12" s="34">
        <v>0.98</v>
      </c>
      <c r="P12" s="34">
        <v>0.97</v>
      </c>
      <c r="Q12" s="34"/>
      <c r="R12" s="34"/>
      <c r="S12" s="34"/>
      <c r="T12" s="34"/>
      <c r="U12" s="34">
        <v>0.64214000000000004</v>
      </c>
    </row>
    <row r="13" spans="1:21" x14ac:dyDescent="0.25">
      <c r="A13" t="s">
        <v>261</v>
      </c>
      <c r="B13" t="s">
        <v>260</v>
      </c>
      <c r="C13" s="35">
        <v>77812</v>
      </c>
      <c r="D13" t="s">
        <v>63</v>
      </c>
      <c r="E13" t="s">
        <v>178</v>
      </c>
      <c r="F13" t="s">
        <v>180</v>
      </c>
      <c r="G13" s="36">
        <v>43651</v>
      </c>
      <c r="H13" s="36">
        <v>43670</v>
      </c>
      <c r="I13" s="36">
        <v>45131</v>
      </c>
      <c r="J13" s="35">
        <v>48</v>
      </c>
      <c r="K13" t="s">
        <v>185</v>
      </c>
      <c r="L13" s="37">
        <v>0.15609000000000001</v>
      </c>
      <c r="M13" s="34"/>
      <c r="N13" s="34">
        <v>0.57999999999999996</v>
      </c>
      <c r="O13" s="34">
        <v>1.27</v>
      </c>
      <c r="P13" s="34"/>
      <c r="Q13" s="34"/>
      <c r="R13" s="34"/>
      <c r="S13" s="34"/>
      <c r="T13" s="34">
        <v>0.47211999999999998</v>
      </c>
      <c r="U13" s="34"/>
    </row>
    <row r="14" spans="1:21" x14ac:dyDescent="0.25">
      <c r="A14" t="s">
        <v>261</v>
      </c>
      <c r="B14" t="s">
        <v>260</v>
      </c>
      <c r="C14" s="35">
        <v>78730</v>
      </c>
      <c r="D14" t="s">
        <v>63</v>
      </c>
      <c r="E14" t="s">
        <v>233</v>
      </c>
      <c r="F14" t="s">
        <v>235</v>
      </c>
      <c r="G14" s="36">
        <v>43755</v>
      </c>
      <c r="H14" s="36">
        <v>44047</v>
      </c>
      <c r="I14" s="36">
        <v>45141</v>
      </c>
      <c r="J14" s="35">
        <v>36</v>
      </c>
      <c r="K14" t="s">
        <v>100</v>
      </c>
      <c r="L14" s="37">
        <v>0.44</v>
      </c>
      <c r="M14" s="34"/>
      <c r="N14" s="34"/>
      <c r="O14" s="34">
        <v>1.23</v>
      </c>
      <c r="P14" s="34">
        <v>0.95</v>
      </c>
      <c r="Q14" s="34">
        <v>12.634</v>
      </c>
      <c r="R14" s="34">
        <v>0.44500000000000001</v>
      </c>
      <c r="S14" s="34"/>
      <c r="T14" s="34"/>
      <c r="U14" s="34"/>
    </row>
    <row r="15" spans="1:21" x14ac:dyDescent="0.25">
      <c r="A15" t="s">
        <v>261</v>
      </c>
      <c r="B15" t="s">
        <v>260</v>
      </c>
      <c r="C15" s="35">
        <v>80164</v>
      </c>
      <c r="D15" t="s">
        <v>133</v>
      </c>
      <c r="E15" t="s">
        <v>196</v>
      </c>
      <c r="F15" t="s">
        <v>129</v>
      </c>
      <c r="G15" s="36">
        <v>43781</v>
      </c>
      <c r="H15" s="36">
        <v>43950</v>
      </c>
      <c r="I15" s="36">
        <v>44926</v>
      </c>
      <c r="J15" s="35">
        <v>36</v>
      </c>
      <c r="K15" t="s">
        <v>100</v>
      </c>
      <c r="L15" s="37">
        <v>0.51</v>
      </c>
      <c r="M15" s="34"/>
      <c r="N15" s="34"/>
      <c r="O15" s="34">
        <v>1.1000000000000001</v>
      </c>
      <c r="P15" s="34">
        <v>0.95</v>
      </c>
      <c r="Q15" s="34">
        <v>12.634</v>
      </c>
      <c r="R15" s="34">
        <v>0.79</v>
      </c>
      <c r="S15" s="34"/>
      <c r="T15" s="34"/>
      <c r="U15" s="34"/>
    </row>
    <row r="16" spans="1:21" x14ac:dyDescent="0.25">
      <c r="A16" t="s">
        <v>261</v>
      </c>
      <c r="B16" t="s">
        <v>260</v>
      </c>
      <c r="C16" s="35">
        <v>80220</v>
      </c>
      <c r="D16" t="s">
        <v>63</v>
      </c>
      <c r="E16" t="s">
        <v>190</v>
      </c>
      <c r="F16" t="s">
        <v>85</v>
      </c>
      <c r="G16" s="36">
        <v>43788</v>
      </c>
      <c r="H16" s="36">
        <v>43788</v>
      </c>
      <c r="I16" s="36">
        <v>44401</v>
      </c>
      <c r="J16" s="35">
        <v>14</v>
      </c>
      <c r="K16" t="s">
        <v>100</v>
      </c>
      <c r="L16" s="37">
        <v>0.52</v>
      </c>
      <c r="M16" s="34"/>
      <c r="N16" s="34"/>
      <c r="O16" s="34">
        <v>1.1000000000000001</v>
      </c>
      <c r="P16" s="34">
        <v>0.88900000000000001</v>
      </c>
      <c r="Q16" s="34">
        <v>12.634</v>
      </c>
      <c r="R16" s="34">
        <v>0.55000000000000004</v>
      </c>
      <c r="S16" s="34"/>
      <c r="T16" s="34"/>
      <c r="U16" s="34"/>
    </row>
    <row r="17" spans="1:21" x14ac:dyDescent="0.25">
      <c r="A17" t="s">
        <v>261</v>
      </c>
      <c r="B17" t="s">
        <v>260</v>
      </c>
      <c r="C17" s="35">
        <v>81522</v>
      </c>
      <c r="D17" t="s">
        <v>218</v>
      </c>
      <c r="E17" t="s">
        <v>212</v>
      </c>
      <c r="F17" t="s">
        <v>214</v>
      </c>
      <c r="G17" s="36">
        <v>43908</v>
      </c>
      <c r="H17" s="36">
        <v>43978</v>
      </c>
      <c r="I17" s="36">
        <v>45438</v>
      </c>
      <c r="J17" s="35">
        <v>36</v>
      </c>
      <c r="K17" t="s">
        <v>100</v>
      </c>
      <c r="L17" s="37">
        <v>0.48649999999999999</v>
      </c>
      <c r="M17" s="34"/>
      <c r="N17" s="34">
        <v>0.66</v>
      </c>
      <c r="O17" s="34">
        <v>1</v>
      </c>
      <c r="P17" s="34">
        <v>0.99</v>
      </c>
      <c r="Q17" s="34"/>
      <c r="R17" s="34"/>
      <c r="S17" s="34"/>
      <c r="T17" s="34"/>
      <c r="U17" s="34"/>
    </row>
    <row r="18" spans="1:21" x14ac:dyDescent="0.25">
      <c r="A18" t="s">
        <v>261</v>
      </c>
      <c r="B18" t="s">
        <v>260</v>
      </c>
      <c r="C18" s="35">
        <v>82514</v>
      </c>
      <c r="D18" t="s">
        <v>209</v>
      </c>
      <c r="E18" t="s">
        <v>203</v>
      </c>
      <c r="F18" t="s">
        <v>205</v>
      </c>
      <c r="G18" s="36">
        <v>43931</v>
      </c>
      <c r="H18" s="36">
        <v>43950</v>
      </c>
      <c r="I18" s="36">
        <v>44834</v>
      </c>
      <c r="J18" s="35">
        <v>24</v>
      </c>
      <c r="K18" t="s">
        <v>100</v>
      </c>
      <c r="L18" s="37">
        <v>0.4632</v>
      </c>
      <c r="M18" s="34">
        <v>0</v>
      </c>
      <c r="N18" s="34"/>
      <c r="O18" s="34"/>
      <c r="P18" s="34"/>
      <c r="Q18" s="34"/>
      <c r="R18" s="34"/>
      <c r="S18" s="34"/>
      <c r="T18" s="34"/>
      <c r="U18" s="34"/>
    </row>
    <row r="19" spans="1:21" x14ac:dyDescent="0.25">
      <c r="A19" t="s">
        <v>261</v>
      </c>
      <c r="B19" t="s">
        <v>260</v>
      </c>
      <c r="C19" s="35">
        <v>83913</v>
      </c>
      <c r="D19" t="s">
        <v>63</v>
      </c>
      <c r="E19" t="s">
        <v>226</v>
      </c>
      <c r="F19" t="s">
        <v>228</v>
      </c>
      <c r="G19" s="36">
        <v>44028</v>
      </c>
      <c r="H19" s="36">
        <v>44028</v>
      </c>
      <c r="I19" s="36">
        <v>44957</v>
      </c>
      <c r="J19" s="35">
        <v>24</v>
      </c>
      <c r="K19" t="s">
        <v>100</v>
      </c>
      <c r="L19" s="37">
        <v>0.46500000000000002</v>
      </c>
      <c r="M19" s="34"/>
      <c r="N19" s="34"/>
      <c r="O19" s="34"/>
      <c r="P19" s="34">
        <v>1.19</v>
      </c>
      <c r="Q19" s="34"/>
      <c r="R19" s="34"/>
      <c r="S19" s="34"/>
      <c r="T19" s="34"/>
      <c r="U19" s="34"/>
    </row>
    <row r="20" spans="1:21" x14ac:dyDescent="0.25">
      <c r="A20" t="s">
        <v>261</v>
      </c>
      <c r="B20" t="s">
        <v>260</v>
      </c>
      <c r="C20" s="35">
        <v>84274</v>
      </c>
      <c r="D20" t="s">
        <v>133</v>
      </c>
      <c r="E20" t="s">
        <v>220</v>
      </c>
      <c r="F20" t="s">
        <v>129</v>
      </c>
      <c r="G20" s="36">
        <v>43966</v>
      </c>
      <c r="H20" s="36">
        <v>43980</v>
      </c>
      <c r="I20" s="36">
        <v>45074</v>
      </c>
      <c r="J20" s="35">
        <v>36</v>
      </c>
      <c r="K20" t="s">
        <v>100</v>
      </c>
      <c r="L20" s="37">
        <v>0.6</v>
      </c>
      <c r="M20" s="34"/>
      <c r="N20" s="34"/>
      <c r="O20" s="34"/>
      <c r="P20" s="34">
        <v>0.85</v>
      </c>
      <c r="Q20" s="34"/>
      <c r="R20" s="34"/>
      <c r="S20" s="34"/>
      <c r="T20" s="34"/>
      <c r="U20" s="34"/>
    </row>
    <row r="21" spans="1:21" x14ac:dyDescent="0.25">
      <c r="A21" t="s">
        <v>261</v>
      </c>
      <c r="B21" t="s">
        <v>260</v>
      </c>
      <c r="C21" s="35">
        <v>86307</v>
      </c>
      <c r="D21" t="s">
        <v>63</v>
      </c>
      <c r="E21" t="s">
        <v>251</v>
      </c>
      <c r="F21" t="s">
        <v>253</v>
      </c>
      <c r="G21" s="36">
        <v>44088</v>
      </c>
      <c r="H21" s="36">
        <v>44160</v>
      </c>
      <c r="I21" s="36">
        <v>45713</v>
      </c>
      <c r="J21" s="35">
        <v>51</v>
      </c>
      <c r="K21" t="s">
        <v>185</v>
      </c>
      <c r="L21" s="37">
        <v>0.38</v>
      </c>
      <c r="M21" s="34"/>
      <c r="N21" s="34"/>
      <c r="O21" s="34"/>
      <c r="P21" s="34"/>
      <c r="Q21" s="34"/>
      <c r="R21" s="34"/>
      <c r="S21" s="34"/>
      <c r="T21" s="34">
        <v>0.44589000000000001</v>
      </c>
      <c r="U21" s="34"/>
    </row>
    <row r="22" spans="1:21" x14ac:dyDescent="0.25">
      <c r="A22" t="s">
        <v>261</v>
      </c>
      <c r="B22" t="s">
        <v>260</v>
      </c>
      <c r="C22" s="35">
        <v>86729</v>
      </c>
      <c r="D22" t="s">
        <v>63</v>
      </c>
      <c r="E22" t="s">
        <v>243</v>
      </c>
      <c r="F22" t="s">
        <v>244</v>
      </c>
      <c r="G22" s="36">
        <v>44098</v>
      </c>
      <c r="H22" s="36">
        <v>44140</v>
      </c>
      <c r="I22" s="36">
        <v>44870</v>
      </c>
      <c r="J22" s="35">
        <v>24</v>
      </c>
      <c r="K22" t="s">
        <v>185</v>
      </c>
      <c r="L22" s="37">
        <v>0.43</v>
      </c>
      <c r="M22" s="34"/>
      <c r="N22" s="34"/>
      <c r="O22" s="34"/>
      <c r="P22" s="34"/>
      <c r="Q22" s="34"/>
      <c r="R22" s="34"/>
      <c r="S22" s="34"/>
      <c r="T22" s="34">
        <v>0.44589000000000001</v>
      </c>
      <c r="U22" s="34"/>
    </row>
    <row r="23" spans="1:21" x14ac:dyDescent="0.25">
      <c r="A23" t="s">
        <v>278</v>
      </c>
      <c r="M23" s="34">
        <v>0</v>
      </c>
      <c r="N23" s="34">
        <v>2.9510000000000001</v>
      </c>
      <c r="O23" s="34">
        <v>9.35</v>
      </c>
      <c r="P23" s="34">
        <v>7.7590000000000003</v>
      </c>
      <c r="Q23" s="34">
        <v>63.834890000000001</v>
      </c>
      <c r="R23" s="34">
        <v>1.7850000000000001</v>
      </c>
      <c r="S23" s="34">
        <v>2.6121999999999996</v>
      </c>
      <c r="T23" s="34">
        <v>3.3964499999999997</v>
      </c>
      <c r="U23" s="34">
        <v>0.64214000000000004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61FE8-7B3D-4737-8FA8-5FD1797165B5}">
  <sheetPr>
    <outlinePr summaryBelow="0" summaryRight="0"/>
  </sheetPr>
  <dimension ref="A1:Q52"/>
  <sheetViews>
    <sheetView showGridLines="0" zoomScaleNormal="100" workbookViewId="0">
      <pane xSplit="7" ySplit="3" topLeftCell="H11" activePane="bottomRight" state="frozen"/>
      <selection pane="topRight" activeCell="H1" sqref="H1"/>
      <selection pane="bottomLeft" activeCell="A4" sqref="A4"/>
      <selection pane="bottomRight" activeCell="A3" sqref="A3:Q43"/>
    </sheetView>
  </sheetViews>
  <sheetFormatPr defaultRowHeight="15" x14ac:dyDescent="0.25"/>
  <cols>
    <col min="1" max="1" width="15.2851562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33.85546875" style="1" bestFit="1" customWidth="1"/>
    <col min="13" max="13" width="14.42578125" style="1" bestFit="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SUBTOTAL(9,K4:K43)</f>
        <v>2535577</v>
      </c>
    </row>
    <row r="2" spans="1:17" x14ac:dyDescent="0.25">
      <c r="B2" s="14" t="s">
        <v>0</v>
      </c>
      <c r="C2" s="14" t="s">
        <v>49</v>
      </c>
      <c r="D2" s="14" t="s">
        <v>30</v>
      </c>
      <c r="E2" s="14" t="s">
        <v>1</v>
      </c>
      <c r="F2" s="14" t="s">
        <v>3</v>
      </c>
      <c r="G2" s="14" t="s">
        <v>31</v>
      </c>
      <c r="H2" s="14" t="s">
        <v>5</v>
      </c>
      <c r="I2" s="14" t="s">
        <v>6</v>
      </c>
      <c r="J2" s="14" t="s">
        <v>7</v>
      </c>
      <c r="K2" s="14" t="s">
        <v>10</v>
      </c>
      <c r="L2" s="14" t="s">
        <v>16</v>
      </c>
      <c r="M2" s="14" t="s">
        <v>22</v>
      </c>
      <c r="N2" s="14" t="s">
        <v>11</v>
      </c>
      <c r="O2" s="14" t="s">
        <v>25</v>
      </c>
      <c r="P2" s="14" t="s">
        <v>28</v>
      </c>
    </row>
    <row r="3" spans="1:17" ht="30" x14ac:dyDescent="0.25">
      <c r="A3" s="9" t="s">
        <v>258</v>
      </c>
      <c r="B3" s="10" t="s">
        <v>259</v>
      </c>
      <c r="C3" s="9" t="s">
        <v>49</v>
      </c>
      <c r="D3" s="13" t="s">
        <v>262</v>
      </c>
      <c r="E3" s="9" t="s">
        <v>263</v>
      </c>
      <c r="F3" s="9" t="s">
        <v>264</v>
      </c>
      <c r="G3" s="13" t="s">
        <v>265</v>
      </c>
      <c r="H3" s="13" t="s">
        <v>266</v>
      </c>
      <c r="I3" s="13" t="s">
        <v>267</v>
      </c>
      <c r="J3" s="9" t="s">
        <v>268</v>
      </c>
      <c r="K3" s="9" t="s">
        <v>269</v>
      </c>
      <c r="L3" s="9" t="s">
        <v>270</v>
      </c>
      <c r="M3" s="9" t="s">
        <v>271</v>
      </c>
      <c r="N3" s="9" t="s">
        <v>272</v>
      </c>
      <c r="O3" s="9" t="s">
        <v>273</v>
      </c>
      <c r="P3" s="9" t="s">
        <v>274</v>
      </c>
      <c r="Q3" s="9" t="s">
        <v>275</v>
      </c>
    </row>
    <row r="4" spans="1:17" x14ac:dyDescent="0.25">
      <c r="A4" s="11" t="s">
        <v>261</v>
      </c>
      <c r="B4" s="11" t="s">
        <v>260</v>
      </c>
      <c r="C4" s="20">
        <v>64692</v>
      </c>
      <c r="D4" s="11" t="s">
        <v>63</v>
      </c>
      <c r="E4" s="11" t="s">
        <v>83</v>
      </c>
      <c r="F4" s="11" t="s">
        <v>85</v>
      </c>
      <c r="G4" s="21">
        <v>42914</v>
      </c>
      <c r="H4" s="21">
        <v>43124</v>
      </c>
      <c r="I4" s="21">
        <v>44401</v>
      </c>
      <c r="J4" s="20">
        <v>36</v>
      </c>
      <c r="K4" s="22">
        <v>96133</v>
      </c>
      <c r="L4" s="11" t="s">
        <v>59</v>
      </c>
      <c r="M4" s="11" t="s">
        <v>62</v>
      </c>
      <c r="N4" s="23">
        <v>13.29889</v>
      </c>
      <c r="O4" s="11" t="s">
        <v>0</v>
      </c>
      <c r="P4" s="23" t="s">
        <v>0</v>
      </c>
      <c r="Q4" s="24" t="s">
        <v>51</v>
      </c>
    </row>
    <row r="5" spans="1:17" x14ac:dyDescent="0.25">
      <c r="A5" s="12" t="s">
        <v>261</v>
      </c>
      <c r="B5" s="12" t="s">
        <v>260</v>
      </c>
      <c r="C5" s="26">
        <v>67051</v>
      </c>
      <c r="D5" s="12" t="s">
        <v>63</v>
      </c>
      <c r="E5" s="12" t="s">
        <v>152</v>
      </c>
      <c r="F5" s="12" t="s">
        <v>154</v>
      </c>
      <c r="G5" s="27">
        <v>43054</v>
      </c>
      <c r="H5" s="27">
        <v>43221</v>
      </c>
      <c r="I5" s="27">
        <v>44317</v>
      </c>
      <c r="J5" s="26">
        <v>36</v>
      </c>
      <c r="K5" s="28">
        <v>135734</v>
      </c>
      <c r="L5" s="12" t="s">
        <v>156</v>
      </c>
      <c r="M5" s="12" t="s">
        <v>75</v>
      </c>
      <c r="N5" s="29">
        <v>1.62</v>
      </c>
      <c r="O5" s="12" t="s">
        <v>62</v>
      </c>
      <c r="P5" s="29">
        <v>13.29889</v>
      </c>
      <c r="Q5" s="30" t="s">
        <v>137</v>
      </c>
    </row>
    <row r="6" spans="1:17" x14ac:dyDescent="0.25">
      <c r="A6" s="12" t="s">
        <v>261</v>
      </c>
      <c r="B6" s="12" t="s">
        <v>260</v>
      </c>
      <c r="C6" s="26">
        <v>67404</v>
      </c>
      <c r="D6" s="12" t="s">
        <v>63</v>
      </c>
      <c r="E6" s="12" t="s">
        <v>138</v>
      </c>
      <c r="F6" s="12" t="s">
        <v>140</v>
      </c>
      <c r="G6" s="27">
        <v>43082</v>
      </c>
      <c r="H6" s="27">
        <v>43200</v>
      </c>
      <c r="I6" s="27">
        <v>44661</v>
      </c>
      <c r="J6" s="26">
        <v>48</v>
      </c>
      <c r="K6" s="28">
        <v>65880</v>
      </c>
      <c r="L6" s="12" t="s">
        <v>142</v>
      </c>
      <c r="M6" s="12" t="s">
        <v>145</v>
      </c>
      <c r="N6" s="29">
        <v>1.45</v>
      </c>
      <c r="O6" s="12" t="s">
        <v>114</v>
      </c>
      <c r="P6" s="29">
        <v>1.44998</v>
      </c>
      <c r="Q6" s="30" t="s">
        <v>137</v>
      </c>
    </row>
    <row r="7" spans="1:17" x14ac:dyDescent="0.25">
      <c r="A7" s="11" t="s">
        <v>261</v>
      </c>
      <c r="B7" s="11" t="s">
        <v>260</v>
      </c>
      <c r="C7" s="20">
        <v>70398</v>
      </c>
      <c r="D7" s="11" t="s">
        <v>63</v>
      </c>
      <c r="E7" s="11" t="s">
        <v>52</v>
      </c>
      <c r="F7" s="11" t="s">
        <v>54</v>
      </c>
      <c r="G7" s="21">
        <v>43217</v>
      </c>
      <c r="H7" s="21">
        <v>43235</v>
      </c>
      <c r="I7" s="21">
        <v>44301</v>
      </c>
      <c r="J7" s="20">
        <v>35</v>
      </c>
      <c r="K7" s="22"/>
      <c r="L7" s="11" t="s">
        <v>96</v>
      </c>
      <c r="M7" s="11" t="s">
        <v>99</v>
      </c>
      <c r="N7" s="23">
        <v>0.53249999999999997</v>
      </c>
      <c r="O7" s="11" t="s">
        <v>100</v>
      </c>
      <c r="P7" s="23">
        <v>0.57255</v>
      </c>
      <c r="Q7" s="24" t="s">
        <v>51</v>
      </c>
    </row>
    <row r="8" spans="1:17" x14ac:dyDescent="0.25">
      <c r="A8" s="11" t="s">
        <v>261</v>
      </c>
      <c r="B8" s="11" t="s">
        <v>260</v>
      </c>
      <c r="C8" s="20">
        <v>70398</v>
      </c>
      <c r="D8" s="11" t="s">
        <v>63</v>
      </c>
      <c r="E8" s="11" t="s">
        <v>52</v>
      </c>
      <c r="F8" s="11" t="s">
        <v>54</v>
      </c>
      <c r="G8" s="21">
        <v>43217</v>
      </c>
      <c r="H8" s="21">
        <v>43235</v>
      </c>
      <c r="I8" s="21">
        <v>44301</v>
      </c>
      <c r="J8" s="20">
        <v>35</v>
      </c>
      <c r="K8" s="22">
        <v>405961</v>
      </c>
      <c r="L8" s="11" t="s">
        <v>96</v>
      </c>
      <c r="M8" s="11" t="s">
        <v>99</v>
      </c>
      <c r="N8" s="23">
        <v>0.53249999999999997</v>
      </c>
      <c r="O8" s="11" t="s">
        <v>62</v>
      </c>
      <c r="P8" s="23">
        <v>12.634</v>
      </c>
      <c r="Q8" s="24" t="s">
        <v>51</v>
      </c>
    </row>
    <row r="9" spans="1:17" x14ac:dyDescent="0.25">
      <c r="A9" s="11" t="s">
        <v>261</v>
      </c>
      <c r="B9" s="11" t="s">
        <v>260</v>
      </c>
      <c r="C9" s="20">
        <v>70914</v>
      </c>
      <c r="D9" s="11" t="s">
        <v>63</v>
      </c>
      <c r="E9" s="11" t="s">
        <v>119</v>
      </c>
      <c r="F9" s="11" t="s">
        <v>121</v>
      </c>
      <c r="G9" s="21">
        <v>43271</v>
      </c>
      <c r="H9" s="21">
        <v>43454</v>
      </c>
      <c r="I9" s="21">
        <v>44550</v>
      </c>
      <c r="J9" s="20">
        <v>36</v>
      </c>
      <c r="K9" s="22">
        <v>600000</v>
      </c>
      <c r="L9" s="11" t="s">
        <v>123</v>
      </c>
      <c r="M9" s="11" t="s">
        <v>99</v>
      </c>
      <c r="N9" s="23">
        <v>0.51980000000000004</v>
      </c>
      <c r="O9" s="11" t="s">
        <v>100</v>
      </c>
      <c r="P9" s="23">
        <v>0.57999999999999996</v>
      </c>
      <c r="Q9" s="24" t="s">
        <v>51</v>
      </c>
    </row>
    <row r="10" spans="1:17" x14ac:dyDescent="0.25">
      <c r="A10" s="11" t="s">
        <v>261</v>
      </c>
      <c r="B10" s="11" t="s">
        <v>260</v>
      </c>
      <c r="C10" s="20">
        <v>70914</v>
      </c>
      <c r="D10" s="11" t="s">
        <v>63</v>
      </c>
      <c r="E10" s="11" t="s">
        <v>119</v>
      </c>
      <c r="F10" s="11" t="s">
        <v>121</v>
      </c>
      <c r="G10" s="21">
        <v>43271</v>
      </c>
      <c r="H10" s="21">
        <v>43454</v>
      </c>
      <c r="I10" s="21">
        <v>44550</v>
      </c>
      <c r="J10" s="20">
        <v>36</v>
      </c>
      <c r="K10" s="22"/>
      <c r="L10" s="11" t="s">
        <v>123</v>
      </c>
      <c r="M10" s="11" t="s">
        <v>99</v>
      </c>
      <c r="N10" s="23">
        <v>0.51980000000000004</v>
      </c>
      <c r="O10" s="11" t="s">
        <v>114</v>
      </c>
      <c r="P10" s="23">
        <v>0.58111000000000002</v>
      </c>
      <c r="Q10" s="24" t="s">
        <v>51</v>
      </c>
    </row>
    <row r="11" spans="1:17" x14ac:dyDescent="0.25">
      <c r="A11" s="12" t="s">
        <v>261</v>
      </c>
      <c r="B11" s="12" t="s">
        <v>260</v>
      </c>
      <c r="C11" s="26">
        <v>70926</v>
      </c>
      <c r="D11" s="12" t="s">
        <v>63</v>
      </c>
      <c r="E11" s="12" t="s">
        <v>161</v>
      </c>
      <c r="F11" s="12" t="s">
        <v>163</v>
      </c>
      <c r="G11" s="27">
        <v>43276</v>
      </c>
      <c r="H11" s="27">
        <v>43321</v>
      </c>
      <c r="I11" s="27">
        <v>44417</v>
      </c>
      <c r="J11" s="26">
        <v>36</v>
      </c>
      <c r="K11" s="28"/>
      <c r="L11" s="12" t="s">
        <v>165</v>
      </c>
      <c r="M11" s="12" t="s">
        <v>100</v>
      </c>
      <c r="N11" s="29">
        <v>0.44879000000000002</v>
      </c>
      <c r="O11" s="12" t="s">
        <v>114</v>
      </c>
      <c r="P11" s="29">
        <v>0.58111000000000002</v>
      </c>
      <c r="Q11" s="30" t="s">
        <v>137</v>
      </c>
    </row>
    <row r="12" spans="1:17" x14ac:dyDescent="0.25">
      <c r="A12" s="12" t="s">
        <v>261</v>
      </c>
      <c r="B12" s="12" t="s">
        <v>260</v>
      </c>
      <c r="C12" s="26">
        <v>70926</v>
      </c>
      <c r="D12" s="12" t="s">
        <v>63</v>
      </c>
      <c r="E12" s="12" t="s">
        <v>161</v>
      </c>
      <c r="F12" s="12" t="s">
        <v>163</v>
      </c>
      <c r="G12" s="27">
        <v>43276</v>
      </c>
      <c r="H12" s="27">
        <v>43321</v>
      </c>
      <c r="I12" s="27">
        <v>44417</v>
      </c>
      <c r="J12" s="26">
        <v>36</v>
      </c>
      <c r="K12" s="28"/>
      <c r="L12" s="12" t="s">
        <v>165</v>
      </c>
      <c r="M12" s="12" t="s">
        <v>100</v>
      </c>
      <c r="N12" s="29">
        <v>0.44879000000000002</v>
      </c>
      <c r="O12" s="12" t="s">
        <v>145</v>
      </c>
      <c r="P12" s="29">
        <v>0.97</v>
      </c>
      <c r="Q12" s="30" t="s">
        <v>137</v>
      </c>
    </row>
    <row r="13" spans="1:17" x14ac:dyDescent="0.25">
      <c r="A13" s="12" t="s">
        <v>261</v>
      </c>
      <c r="B13" s="12" t="s">
        <v>260</v>
      </c>
      <c r="C13" s="26">
        <v>70926</v>
      </c>
      <c r="D13" s="12" t="s">
        <v>63</v>
      </c>
      <c r="E13" s="12" t="s">
        <v>161</v>
      </c>
      <c r="F13" s="12" t="s">
        <v>163</v>
      </c>
      <c r="G13" s="27">
        <v>43276</v>
      </c>
      <c r="H13" s="27">
        <v>43321</v>
      </c>
      <c r="I13" s="27">
        <v>44417</v>
      </c>
      <c r="J13" s="26">
        <v>36</v>
      </c>
      <c r="K13" s="28">
        <v>281280</v>
      </c>
      <c r="L13" s="12" t="s">
        <v>165</v>
      </c>
      <c r="M13" s="12" t="s">
        <v>100</v>
      </c>
      <c r="N13" s="29">
        <v>0.44879000000000002</v>
      </c>
      <c r="O13" s="12" t="s">
        <v>99</v>
      </c>
      <c r="P13" s="29">
        <v>1.1180000000000001</v>
      </c>
      <c r="Q13" s="30" t="s">
        <v>137</v>
      </c>
    </row>
    <row r="14" spans="1:17" x14ac:dyDescent="0.25">
      <c r="A14" s="12" t="s">
        <v>261</v>
      </c>
      <c r="B14" s="12" t="s">
        <v>260</v>
      </c>
      <c r="C14" s="26">
        <v>70926</v>
      </c>
      <c r="D14" s="12" t="s">
        <v>63</v>
      </c>
      <c r="E14" s="12" t="s">
        <v>161</v>
      </c>
      <c r="F14" s="12" t="s">
        <v>163</v>
      </c>
      <c r="G14" s="27">
        <v>43276</v>
      </c>
      <c r="H14" s="27">
        <v>43321</v>
      </c>
      <c r="I14" s="27">
        <v>44417</v>
      </c>
      <c r="J14" s="26">
        <v>36</v>
      </c>
      <c r="K14" s="28"/>
      <c r="L14" s="12" t="s">
        <v>165</v>
      </c>
      <c r="M14" s="12" t="s">
        <v>100</v>
      </c>
      <c r="N14" s="29">
        <v>0.44879000000000002</v>
      </c>
      <c r="O14" s="12" t="s">
        <v>75</v>
      </c>
      <c r="P14" s="29">
        <v>1.72</v>
      </c>
      <c r="Q14" s="30" t="s">
        <v>137</v>
      </c>
    </row>
    <row r="15" spans="1:17" x14ac:dyDescent="0.25">
      <c r="A15" s="11" t="s">
        <v>261</v>
      </c>
      <c r="B15" s="11" t="s">
        <v>260</v>
      </c>
      <c r="C15" s="20">
        <v>72472</v>
      </c>
      <c r="D15" s="11" t="s">
        <v>63</v>
      </c>
      <c r="E15" s="11" t="s">
        <v>106</v>
      </c>
      <c r="F15" s="11" t="s">
        <v>108</v>
      </c>
      <c r="G15" s="21">
        <v>43342</v>
      </c>
      <c r="H15" s="21">
        <v>43377</v>
      </c>
      <c r="I15" s="21">
        <v>45203</v>
      </c>
      <c r="J15" s="20">
        <v>36</v>
      </c>
      <c r="K15" s="22"/>
      <c r="L15" s="11" t="s">
        <v>111</v>
      </c>
      <c r="M15" s="11" t="s">
        <v>114</v>
      </c>
      <c r="N15" s="23">
        <v>0.58111000000000002</v>
      </c>
      <c r="O15" s="11" t="s">
        <v>100</v>
      </c>
      <c r="P15" s="23">
        <v>0.88</v>
      </c>
      <c r="Q15" s="24" t="s">
        <v>51</v>
      </c>
    </row>
    <row r="16" spans="1:17" x14ac:dyDescent="0.25">
      <c r="A16" s="11" t="s">
        <v>261</v>
      </c>
      <c r="B16" s="11" t="s">
        <v>260</v>
      </c>
      <c r="C16" s="20">
        <v>72472</v>
      </c>
      <c r="D16" s="11" t="s">
        <v>63</v>
      </c>
      <c r="E16" s="11" t="s">
        <v>106</v>
      </c>
      <c r="F16" s="11" t="s">
        <v>108</v>
      </c>
      <c r="G16" s="21">
        <v>43342</v>
      </c>
      <c r="H16" s="21">
        <v>43377</v>
      </c>
      <c r="I16" s="21">
        <v>45203</v>
      </c>
      <c r="J16" s="20">
        <v>36</v>
      </c>
      <c r="K16" s="22">
        <v>47940</v>
      </c>
      <c r="L16" s="11" t="s">
        <v>111</v>
      </c>
      <c r="M16" s="11" t="s">
        <v>114</v>
      </c>
      <c r="N16" s="23">
        <v>0.58111000000000002</v>
      </c>
      <c r="O16" s="11" t="s">
        <v>75</v>
      </c>
      <c r="P16" s="23">
        <v>0.95</v>
      </c>
      <c r="Q16" s="24" t="s">
        <v>51</v>
      </c>
    </row>
    <row r="17" spans="1:17" x14ac:dyDescent="0.25">
      <c r="A17" s="12" t="s">
        <v>261</v>
      </c>
      <c r="B17" s="12" t="s">
        <v>260</v>
      </c>
      <c r="C17" s="26">
        <v>74397</v>
      </c>
      <c r="D17" s="12" t="s">
        <v>63</v>
      </c>
      <c r="E17" s="12" t="s">
        <v>169</v>
      </c>
      <c r="F17" s="12" t="s">
        <v>171</v>
      </c>
      <c r="G17" s="27">
        <v>43537</v>
      </c>
      <c r="H17" s="27">
        <v>43648</v>
      </c>
      <c r="I17" s="27">
        <v>44927</v>
      </c>
      <c r="J17" s="26">
        <v>36</v>
      </c>
      <c r="K17" s="28">
        <v>339897</v>
      </c>
      <c r="L17" s="12" t="s">
        <v>173</v>
      </c>
      <c r="M17" s="12" t="s">
        <v>100</v>
      </c>
      <c r="N17" s="29">
        <v>0.49</v>
      </c>
      <c r="O17" s="12" t="s">
        <v>99</v>
      </c>
      <c r="P17" s="29">
        <v>0.59299999999999997</v>
      </c>
      <c r="Q17" s="30" t="s">
        <v>137</v>
      </c>
    </row>
    <row r="18" spans="1:17" x14ac:dyDescent="0.25">
      <c r="A18" s="12" t="s">
        <v>261</v>
      </c>
      <c r="B18" s="12" t="s">
        <v>260</v>
      </c>
      <c r="C18" s="26">
        <v>74397</v>
      </c>
      <c r="D18" s="12" t="s">
        <v>63</v>
      </c>
      <c r="E18" s="12" t="s">
        <v>169</v>
      </c>
      <c r="F18" s="12" t="s">
        <v>171</v>
      </c>
      <c r="G18" s="27">
        <v>43537</v>
      </c>
      <c r="H18" s="27">
        <v>43648</v>
      </c>
      <c r="I18" s="27">
        <v>44927</v>
      </c>
      <c r="J18" s="26">
        <v>36</v>
      </c>
      <c r="K18" s="28"/>
      <c r="L18" s="12" t="s">
        <v>173</v>
      </c>
      <c r="M18" s="12" t="s">
        <v>100</v>
      </c>
      <c r="N18" s="29">
        <v>0.49</v>
      </c>
      <c r="O18" s="12" t="s">
        <v>115</v>
      </c>
      <c r="P18" s="29">
        <v>0.64214000000000004</v>
      </c>
      <c r="Q18" s="30" t="s">
        <v>137</v>
      </c>
    </row>
    <row r="19" spans="1:17" x14ac:dyDescent="0.25">
      <c r="A19" s="12" t="s">
        <v>261</v>
      </c>
      <c r="B19" s="12" t="s">
        <v>260</v>
      </c>
      <c r="C19" s="26">
        <v>74397</v>
      </c>
      <c r="D19" s="12" t="s">
        <v>63</v>
      </c>
      <c r="E19" s="12" t="s">
        <v>169</v>
      </c>
      <c r="F19" s="12" t="s">
        <v>171</v>
      </c>
      <c r="G19" s="27">
        <v>43537</v>
      </c>
      <c r="H19" s="27">
        <v>43648</v>
      </c>
      <c r="I19" s="27">
        <v>44927</v>
      </c>
      <c r="J19" s="26">
        <v>36</v>
      </c>
      <c r="K19" s="28"/>
      <c r="L19" s="12" t="s">
        <v>173</v>
      </c>
      <c r="M19" s="12" t="s">
        <v>100</v>
      </c>
      <c r="N19" s="29">
        <v>0.49</v>
      </c>
      <c r="O19" s="12" t="s">
        <v>145</v>
      </c>
      <c r="P19" s="29">
        <v>0.97</v>
      </c>
      <c r="Q19" s="30" t="s">
        <v>137</v>
      </c>
    </row>
    <row r="20" spans="1:17" x14ac:dyDescent="0.25">
      <c r="A20" s="12" t="s">
        <v>261</v>
      </c>
      <c r="B20" s="12" t="s">
        <v>260</v>
      </c>
      <c r="C20" s="26">
        <v>74397</v>
      </c>
      <c r="D20" s="12" t="s">
        <v>63</v>
      </c>
      <c r="E20" s="12" t="s">
        <v>169</v>
      </c>
      <c r="F20" s="12" t="s">
        <v>171</v>
      </c>
      <c r="G20" s="27">
        <v>43537</v>
      </c>
      <c r="H20" s="27">
        <v>43648</v>
      </c>
      <c r="I20" s="27">
        <v>44927</v>
      </c>
      <c r="J20" s="26">
        <v>36</v>
      </c>
      <c r="K20" s="28"/>
      <c r="L20" s="12" t="s">
        <v>173</v>
      </c>
      <c r="M20" s="12" t="s">
        <v>100</v>
      </c>
      <c r="N20" s="29">
        <v>0.49</v>
      </c>
      <c r="O20" s="12" t="s">
        <v>75</v>
      </c>
      <c r="P20" s="29">
        <v>0.98</v>
      </c>
      <c r="Q20" s="30" t="s">
        <v>137</v>
      </c>
    </row>
    <row r="21" spans="1:17" x14ac:dyDescent="0.25">
      <c r="A21" s="12" t="s">
        <v>261</v>
      </c>
      <c r="B21" s="12" t="s">
        <v>260</v>
      </c>
      <c r="C21" s="26">
        <v>77812</v>
      </c>
      <c r="D21" s="12" t="s">
        <v>63</v>
      </c>
      <c r="E21" s="12" t="s">
        <v>178</v>
      </c>
      <c r="F21" s="12" t="s">
        <v>180</v>
      </c>
      <c r="G21" s="27">
        <v>43651</v>
      </c>
      <c r="H21" s="27">
        <v>43670</v>
      </c>
      <c r="I21" s="27">
        <v>45131</v>
      </c>
      <c r="J21" s="26">
        <v>48</v>
      </c>
      <c r="K21" s="28"/>
      <c r="L21" s="12" t="s">
        <v>182</v>
      </c>
      <c r="M21" s="12" t="s">
        <v>185</v>
      </c>
      <c r="N21" s="29">
        <v>0.15609000000000001</v>
      </c>
      <c r="O21" s="12" t="s">
        <v>100</v>
      </c>
      <c r="P21" s="29">
        <v>0.47211999999999998</v>
      </c>
      <c r="Q21" s="30" t="s">
        <v>137</v>
      </c>
    </row>
    <row r="22" spans="1:17" x14ac:dyDescent="0.25">
      <c r="A22" s="12" t="s">
        <v>261</v>
      </c>
      <c r="B22" s="12" t="s">
        <v>260</v>
      </c>
      <c r="C22" s="26">
        <v>77812</v>
      </c>
      <c r="D22" s="12" t="s">
        <v>63</v>
      </c>
      <c r="E22" s="12" t="s">
        <v>178</v>
      </c>
      <c r="F22" s="12" t="s">
        <v>180</v>
      </c>
      <c r="G22" s="27">
        <v>43651</v>
      </c>
      <c r="H22" s="27">
        <v>43670</v>
      </c>
      <c r="I22" s="27">
        <v>45131</v>
      </c>
      <c r="J22" s="26">
        <v>48</v>
      </c>
      <c r="K22" s="28">
        <v>51900</v>
      </c>
      <c r="L22" s="12" t="s">
        <v>182</v>
      </c>
      <c r="M22" s="12" t="s">
        <v>185</v>
      </c>
      <c r="N22" s="29">
        <v>0.15609000000000001</v>
      </c>
      <c r="O22" s="12" t="s">
        <v>99</v>
      </c>
      <c r="P22" s="29">
        <v>0.57999999999999996</v>
      </c>
      <c r="Q22" s="30" t="s">
        <v>137</v>
      </c>
    </row>
    <row r="23" spans="1:17" x14ac:dyDescent="0.25">
      <c r="A23" s="12" t="s">
        <v>261</v>
      </c>
      <c r="B23" s="12" t="s">
        <v>260</v>
      </c>
      <c r="C23" s="26">
        <v>77812</v>
      </c>
      <c r="D23" s="12" t="s">
        <v>63</v>
      </c>
      <c r="E23" s="12" t="s">
        <v>178</v>
      </c>
      <c r="F23" s="12" t="s">
        <v>180</v>
      </c>
      <c r="G23" s="27">
        <v>43651</v>
      </c>
      <c r="H23" s="27">
        <v>43670</v>
      </c>
      <c r="I23" s="27">
        <v>45131</v>
      </c>
      <c r="J23" s="26">
        <v>48</v>
      </c>
      <c r="K23" s="28"/>
      <c r="L23" s="12" t="s">
        <v>182</v>
      </c>
      <c r="M23" s="12" t="s">
        <v>185</v>
      </c>
      <c r="N23" s="29">
        <v>0.15609000000000001</v>
      </c>
      <c r="O23" s="12" t="s">
        <v>75</v>
      </c>
      <c r="P23" s="29">
        <v>1.27</v>
      </c>
      <c r="Q23" s="30" t="s">
        <v>137</v>
      </c>
    </row>
    <row r="24" spans="1:17" x14ac:dyDescent="0.25">
      <c r="A24" s="12" t="s">
        <v>261</v>
      </c>
      <c r="B24" s="12" t="s">
        <v>260</v>
      </c>
      <c r="C24" s="26">
        <v>78730</v>
      </c>
      <c r="D24" s="12" t="s">
        <v>63</v>
      </c>
      <c r="E24" s="12" t="s">
        <v>233</v>
      </c>
      <c r="F24" s="12" t="s">
        <v>235</v>
      </c>
      <c r="G24" s="27">
        <v>43755</v>
      </c>
      <c r="H24" s="27">
        <v>44047</v>
      </c>
      <c r="I24" s="27">
        <v>45141</v>
      </c>
      <c r="J24" s="26">
        <v>36</v>
      </c>
      <c r="K24" s="28"/>
      <c r="L24" s="12" t="s">
        <v>191</v>
      </c>
      <c r="M24" s="12" t="s">
        <v>100</v>
      </c>
      <c r="N24" s="29">
        <v>0.44</v>
      </c>
      <c r="O24" s="12" t="s">
        <v>185</v>
      </c>
      <c r="P24" s="29">
        <v>0.44500000000000001</v>
      </c>
      <c r="Q24" s="30" t="s">
        <v>137</v>
      </c>
    </row>
    <row r="25" spans="1:17" x14ac:dyDescent="0.25">
      <c r="A25" s="12" t="s">
        <v>261</v>
      </c>
      <c r="B25" s="12" t="s">
        <v>260</v>
      </c>
      <c r="C25" s="26">
        <v>78730</v>
      </c>
      <c r="D25" s="12" t="s">
        <v>63</v>
      </c>
      <c r="E25" s="12" t="s">
        <v>233</v>
      </c>
      <c r="F25" s="12" t="s">
        <v>235</v>
      </c>
      <c r="G25" s="27">
        <v>43755</v>
      </c>
      <c r="H25" s="27">
        <v>44047</v>
      </c>
      <c r="I25" s="27">
        <v>45141</v>
      </c>
      <c r="J25" s="26">
        <v>36</v>
      </c>
      <c r="K25" s="28"/>
      <c r="L25" s="12" t="s">
        <v>191</v>
      </c>
      <c r="M25" s="12" t="s">
        <v>100</v>
      </c>
      <c r="N25" s="29">
        <v>0.44</v>
      </c>
      <c r="O25" s="12" t="s">
        <v>145</v>
      </c>
      <c r="P25" s="29">
        <v>0.95</v>
      </c>
      <c r="Q25" s="30" t="s">
        <v>137</v>
      </c>
    </row>
    <row r="26" spans="1:17" x14ac:dyDescent="0.25">
      <c r="A26" s="12" t="s">
        <v>261</v>
      </c>
      <c r="B26" s="12" t="s">
        <v>260</v>
      </c>
      <c r="C26" s="26">
        <v>78730</v>
      </c>
      <c r="D26" s="12" t="s">
        <v>63</v>
      </c>
      <c r="E26" s="12" t="s">
        <v>233</v>
      </c>
      <c r="F26" s="12" t="s">
        <v>235</v>
      </c>
      <c r="G26" s="27">
        <v>43755</v>
      </c>
      <c r="H26" s="27">
        <v>44047</v>
      </c>
      <c r="I26" s="27">
        <v>45141</v>
      </c>
      <c r="J26" s="26">
        <v>36</v>
      </c>
      <c r="K26" s="28">
        <v>23800</v>
      </c>
      <c r="L26" s="12" t="s">
        <v>191</v>
      </c>
      <c r="M26" s="12" t="s">
        <v>100</v>
      </c>
      <c r="N26" s="29">
        <v>0.44</v>
      </c>
      <c r="O26" s="12" t="s">
        <v>75</v>
      </c>
      <c r="P26" s="29">
        <v>1.23</v>
      </c>
      <c r="Q26" s="30" t="s">
        <v>137</v>
      </c>
    </row>
    <row r="27" spans="1:17" x14ac:dyDescent="0.25">
      <c r="A27" s="12" t="s">
        <v>261</v>
      </c>
      <c r="B27" s="12" t="s">
        <v>260</v>
      </c>
      <c r="C27" s="26">
        <v>78730</v>
      </c>
      <c r="D27" s="12" t="s">
        <v>63</v>
      </c>
      <c r="E27" s="12" t="s">
        <v>233</v>
      </c>
      <c r="F27" s="12" t="s">
        <v>235</v>
      </c>
      <c r="G27" s="27">
        <v>43755</v>
      </c>
      <c r="H27" s="27">
        <v>44047</v>
      </c>
      <c r="I27" s="27">
        <v>45141</v>
      </c>
      <c r="J27" s="26">
        <v>36</v>
      </c>
      <c r="K27" s="28"/>
      <c r="L27" s="12" t="s">
        <v>191</v>
      </c>
      <c r="M27" s="12" t="s">
        <v>100</v>
      </c>
      <c r="N27" s="29">
        <v>0.44</v>
      </c>
      <c r="O27" s="12" t="s">
        <v>62</v>
      </c>
      <c r="P27" s="29">
        <v>12.634</v>
      </c>
      <c r="Q27" s="30" t="s">
        <v>137</v>
      </c>
    </row>
    <row r="28" spans="1:17" x14ac:dyDescent="0.25">
      <c r="A28" s="12" t="s">
        <v>261</v>
      </c>
      <c r="B28" s="12" t="s">
        <v>260</v>
      </c>
      <c r="C28" s="26">
        <v>80164</v>
      </c>
      <c r="D28" s="12" t="s">
        <v>133</v>
      </c>
      <c r="E28" s="12" t="s">
        <v>196</v>
      </c>
      <c r="F28" s="12" t="s">
        <v>129</v>
      </c>
      <c r="G28" s="27">
        <v>43781</v>
      </c>
      <c r="H28" s="27">
        <v>43950</v>
      </c>
      <c r="I28" s="27">
        <v>44926</v>
      </c>
      <c r="J28" s="26">
        <v>36</v>
      </c>
      <c r="K28" s="28"/>
      <c r="L28" s="12" t="s">
        <v>191</v>
      </c>
      <c r="M28" s="12" t="s">
        <v>100</v>
      </c>
      <c r="N28" s="29">
        <v>0.51</v>
      </c>
      <c r="O28" s="12" t="s">
        <v>185</v>
      </c>
      <c r="P28" s="29">
        <v>0.79</v>
      </c>
      <c r="Q28" s="30" t="s">
        <v>137</v>
      </c>
    </row>
    <row r="29" spans="1:17" x14ac:dyDescent="0.25">
      <c r="A29" s="12" t="s">
        <v>261</v>
      </c>
      <c r="B29" s="12" t="s">
        <v>260</v>
      </c>
      <c r="C29" s="26">
        <v>80164</v>
      </c>
      <c r="D29" s="12" t="s">
        <v>133</v>
      </c>
      <c r="E29" s="12" t="s">
        <v>196</v>
      </c>
      <c r="F29" s="12" t="s">
        <v>129</v>
      </c>
      <c r="G29" s="27">
        <v>43781</v>
      </c>
      <c r="H29" s="27">
        <v>43950</v>
      </c>
      <c r="I29" s="27">
        <v>44926</v>
      </c>
      <c r="J29" s="26">
        <v>36</v>
      </c>
      <c r="K29" s="28"/>
      <c r="L29" s="12" t="s">
        <v>191</v>
      </c>
      <c r="M29" s="12" t="s">
        <v>100</v>
      </c>
      <c r="N29" s="29">
        <v>0.51</v>
      </c>
      <c r="O29" s="12" t="s">
        <v>145</v>
      </c>
      <c r="P29" s="29">
        <v>0.95</v>
      </c>
      <c r="Q29" s="30" t="s">
        <v>137</v>
      </c>
    </row>
    <row r="30" spans="1:17" x14ac:dyDescent="0.25">
      <c r="A30" s="12" t="s">
        <v>261</v>
      </c>
      <c r="B30" s="12" t="s">
        <v>260</v>
      </c>
      <c r="C30" s="26">
        <v>80164</v>
      </c>
      <c r="D30" s="12" t="s">
        <v>133</v>
      </c>
      <c r="E30" s="12" t="s">
        <v>196</v>
      </c>
      <c r="F30" s="12" t="s">
        <v>129</v>
      </c>
      <c r="G30" s="27">
        <v>43781</v>
      </c>
      <c r="H30" s="27">
        <v>43950</v>
      </c>
      <c r="I30" s="27">
        <v>44926</v>
      </c>
      <c r="J30" s="26">
        <v>36</v>
      </c>
      <c r="K30" s="28">
        <v>1800</v>
      </c>
      <c r="L30" s="12" t="s">
        <v>191</v>
      </c>
      <c r="M30" s="12" t="s">
        <v>100</v>
      </c>
      <c r="N30" s="29">
        <v>0.51</v>
      </c>
      <c r="O30" s="12" t="s">
        <v>75</v>
      </c>
      <c r="P30" s="29">
        <v>1.1000000000000001</v>
      </c>
      <c r="Q30" s="30" t="s">
        <v>137</v>
      </c>
    </row>
    <row r="31" spans="1:17" x14ac:dyDescent="0.25">
      <c r="A31" s="12" t="s">
        <v>261</v>
      </c>
      <c r="B31" s="12" t="s">
        <v>260</v>
      </c>
      <c r="C31" s="26">
        <v>80164</v>
      </c>
      <c r="D31" s="12" t="s">
        <v>133</v>
      </c>
      <c r="E31" s="12" t="s">
        <v>196</v>
      </c>
      <c r="F31" s="12" t="s">
        <v>129</v>
      </c>
      <c r="G31" s="27">
        <v>43781</v>
      </c>
      <c r="H31" s="27">
        <v>43950</v>
      </c>
      <c r="I31" s="27">
        <v>44926</v>
      </c>
      <c r="J31" s="26">
        <v>36</v>
      </c>
      <c r="K31" s="28"/>
      <c r="L31" s="12" t="s">
        <v>191</v>
      </c>
      <c r="M31" s="12" t="s">
        <v>100</v>
      </c>
      <c r="N31" s="29">
        <v>0.51</v>
      </c>
      <c r="O31" s="12" t="s">
        <v>62</v>
      </c>
      <c r="P31" s="29">
        <v>12.634</v>
      </c>
      <c r="Q31" s="30" t="s">
        <v>137</v>
      </c>
    </row>
    <row r="32" spans="1:17" x14ac:dyDescent="0.25">
      <c r="A32" s="12" t="s">
        <v>261</v>
      </c>
      <c r="B32" s="12" t="s">
        <v>260</v>
      </c>
      <c r="C32" s="26">
        <v>80220</v>
      </c>
      <c r="D32" s="12" t="s">
        <v>63</v>
      </c>
      <c r="E32" s="12" t="s">
        <v>190</v>
      </c>
      <c r="F32" s="12" t="s">
        <v>85</v>
      </c>
      <c r="G32" s="27">
        <v>43788</v>
      </c>
      <c r="H32" s="27">
        <v>43788</v>
      </c>
      <c r="I32" s="27">
        <v>44401</v>
      </c>
      <c r="J32" s="26">
        <v>14</v>
      </c>
      <c r="K32" s="28"/>
      <c r="L32" s="12" t="s">
        <v>191</v>
      </c>
      <c r="M32" s="12" t="s">
        <v>100</v>
      </c>
      <c r="N32" s="29">
        <v>0.52</v>
      </c>
      <c r="O32" s="12" t="s">
        <v>185</v>
      </c>
      <c r="P32" s="29">
        <v>0.55000000000000004</v>
      </c>
      <c r="Q32" s="30" t="s">
        <v>137</v>
      </c>
    </row>
    <row r="33" spans="1:17" x14ac:dyDescent="0.25">
      <c r="A33" s="12" t="s">
        <v>261</v>
      </c>
      <c r="B33" s="12" t="s">
        <v>260</v>
      </c>
      <c r="C33" s="26">
        <v>80220</v>
      </c>
      <c r="D33" s="12" t="s">
        <v>63</v>
      </c>
      <c r="E33" s="12" t="s">
        <v>190</v>
      </c>
      <c r="F33" s="12" t="s">
        <v>85</v>
      </c>
      <c r="G33" s="27">
        <v>43788</v>
      </c>
      <c r="H33" s="27">
        <v>43788</v>
      </c>
      <c r="I33" s="27">
        <v>44401</v>
      </c>
      <c r="J33" s="26">
        <v>14</v>
      </c>
      <c r="K33" s="28"/>
      <c r="L33" s="12" t="s">
        <v>191</v>
      </c>
      <c r="M33" s="12" t="s">
        <v>100</v>
      </c>
      <c r="N33" s="29">
        <v>0.52</v>
      </c>
      <c r="O33" s="12" t="s">
        <v>145</v>
      </c>
      <c r="P33" s="29">
        <v>0.88900000000000001</v>
      </c>
      <c r="Q33" s="30" t="s">
        <v>137</v>
      </c>
    </row>
    <row r="34" spans="1:17" x14ac:dyDescent="0.25">
      <c r="A34" s="12" t="s">
        <v>261</v>
      </c>
      <c r="B34" s="12" t="s">
        <v>260</v>
      </c>
      <c r="C34" s="26">
        <v>80220</v>
      </c>
      <c r="D34" s="12" t="s">
        <v>63</v>
      </c>
      <c r="E34" s="12" t="s">
        <v>190</v>
      </c>
      <c r="F34" s="12" t="s">
        <v>85</v>
      </c>
      <c r="G34" s="27">
        <v>43788</v>
      </c>
      <c r="H34" s="27">
        <v>43788</v>
      </c>
      <c r="I34" s="27">
        <v>44401</v>
      </c>
      <c r="J34" s="26">
        <v>14</v>
      </c>
      <c r="K34" s="28">
        <v>12343</v>
      </c>
      <c r="L34" s="12" t="s">
        <v>191</v>
      </c>
      <c r="M34" s="12" t="s">
        <v>100</v>
      </c>
      <c r="N34" s="29">
        <v>0.52</v>
      </c>
      <c r="O34" s="12" t="s">
        <v>75</v>
      </c>
      <c r="P34" s="29">
        <v>1.1000000000000001</v>
      </c>
      <c r="Q34" s="30" t="s">
        <v>137</v>
      </c>
    </row>
    <row r="35" spans="1:17" x14ac:dyDescent="0.25">
      <c r="A35" s="12" t="s">
        <v>261</v>
      </c>
      <c r="B35" s="12" t="s">
        <v>260</v>
      </c>
      <c r="C35" s="26">
        <v>80220</v>
      </c>
      <c r="D35" s="12" t="s">
        <v>63</v>
      </c>
      <c r="E35" s="12" t="s">
        <v>190</v>
      </c>
      <c r="F35" s="12" t="s">
        <v>85</v>
      </c>
      <c r="G35" s="27">
        <v>43788</v>
      </c>
      <c r="H35" s="27">
        <v>43788</v>
      </c>
      <c r="I35" s="27">
        <v>44401</v>
      </c>
      <c r="J35" s="26">
        <v>14</v>
      </c>
      <c r="K35" s="28"/>
      <c r="L35" s="12" t="s">
        <v>191</v>
      </c>
      <c r="M35" s="12" t="s">
        <v>100</v>
      </c>
      <c r="N35" s="29">
        <v>0.52</v>
      </c>
      <c r="O35" s="12" t="s">
        <v>62</v>
      </c>
      <c r="P35" s="29">
        <v>12.634</v>
      </c>
      <c r="Q35" s="30" t="s">
        <v>137</v>
      </c>
    </row>
    <row r="36" spans="1:17" x14ac:dyDescent="0.25">
      <c r="A36" s="12" t="s">
        <v>261</v>
      </c>
      <c r="B36" s="12" t="s">
        <v>260</v>
      </c>
      <c r="C36" s="26">
        <v>81522</v>
      </c>
      <c r="D36" s="12" t="s">
        <v>218</v>
      </c>
      <c r="E36" s="12" t="s">
        <v>212</v>
      </c>
      <c r="F36" s="12" t="s">
        <v>214</v>
      </c>
      <c r="G36" s="27">
        <v>43908</v>
      </c>
      <c r="H36" s="27">
        <v>43978</v>
      </c>
      <c r="I36" s="27">
        <v>45438</v>
      </c>
      <c r="J36" s="26">
        <v>36</v>
      </c>
      <c r="K36" s="28">
        <v>19200</v>
      </c>
      <c r="L36" s="12" t="s">
        <v>216</v>
      </c>
      <c r="M36" s="12" t="s">
        <v>100</v>
      </c>
      <c r="N36" s="29">
        <v>0.48649999999999999</v>
      </c>
      <c r="O36" s="12" t="s">
        <v>99</v>
      </c>
      <c r="P36" s="29">
        <v>0.66</v>
      </c>
      <c r="Q36" s="30" t="s">
        <v>137</v>
      </c>
    </row>
    <row r="37" spans="1:17" x14ac:dyDescent="0.25">
      <c r="A37" s="12" t="s">
        <v>261</v>
      </c>
      <c r="B37" s="12" t="s">
        <v>260</v>
      </c>
      <c r="C37" s="26">
        <v>81522</v>
      </c>
      <c r="D37" s="12" t="s">
        <v>218</v>
      </c>
      <c r="E37" s="12" t="s">
        <v>212</v>
      </c>
      <c r="F37" s="12" t="s">
        <v>214</v>
      </c>
      <c r="G37" s="27">
        <v>43908</v>
      </c>
      <c r="H37" s="27">
        <v>43978</v>
      </c>
      <c r="I37" s="27">
        <v>45438</v>
      </c>
      <c r="J37" s="26">
        <v>36</v>
      </c>
      <c r="K37" s="28"/>
      <c r="L37" s="12" t="s">
        <v>216</v>
      </c>
      <c r="M37" s="12" t="s">
        <v>100</v>
      </c>
      <c r="N37" s="29">
        <v>0.48649999999999999</v>
      </c>
      <c r="O37" s="12" t="s">
        <v>145</v>
      </c>
      <c r="P37" s="29">
        <v>0.99</v>
      </c>
      <c r="Q37" s="30" t="s">
        <v>137</v>
      </c>
    </row>
    <row r="38" spans="1:17" x14ac:dyDescent="0.25">
      <c r="A38" s="12" t="s">
        <v>261</v>
      </c>
      <c r="B38" s="12" t="s">
        <v>260</v>
      </c>
      <c r="C38" s="26">
        <v>81522</v>
      </c>
      <c r="D38" s="12" t="s">
        <v>218</v>
      </c>
      <c r="E38" s="12" t="s">
        <v>212</v>
      </c>
      <c r="F38" s="12" t="s">
        <v>214</v>
      </c>
      <c r="G38" s="27">
        <v>43908</v>
      </c>
      <c r="H38" s="27">
        <v>43978</v>
      </c>
      <c r="I38" s="27">
        <v>45438</v>
      </c>
      <c r="J38" s="26">
        <v>36</v>
      </c>
      <c r="K38" s="28"/>
      <c r="L38" s="12" t="s">
        <v>216</v>
      </c>
      <c r="M38" s="12" t="s">
        <v>100</v>
      </c>
      <c r="N38" s="29">
        <v>0.48649999999999999</v>
      </c>
      <c r="O38" s="12" t="s">
        <v>75</v>
      </c>
      <c r="P38" s="29">
        <v>1</v>
      </c>
      <c r="Q38" s="30" t="s">
        <v>137</v>
      </c>
    </row>
    <row r="39" spans="1:17" x14ac:dyDescent="0.25">
      <c r="A39" s="12" t="s">
        <v>261</v>
      </c>
      <c r="B39" s="12" t="s">
        <v>260</v>
      </c>
      <c r="C39" s="26">
        <v>82514</v>
      </c>
      <c r="D39" s="12" t="s">
        <v>209</v>
      </c>
      <c r="E39" s="12" t="s">
        <v>203</v>
      </c>
      <c r="F39" s="12" t="s">
        <v>205</v>
      </c>
      <c r="G39" s="27">
        <v>43931</v>
      </c>
      <c r="H39" s="27">
        <v>43950</v>
      </c>
      <c r="I39" s="27">
        <v>44834</v>
      </c>
      <c r="J39" s="26">
        <v>24</v>
      </c>
      <c r="K39" s="28">
        <v>52375</v>
      </c>
      <c r="L39" s="12" t="s">
        <v>207</v>
      </c>
      <c r="M39" s="12" t="s">
        <v>100</v>
      </c>
      <c r="N39" s="29">
        <v>0.4632</v>
      </c>
      <c r="O39" s="12" t="s">
        <v>0</v>
      </c>
      <c r="P39" s="29" t="s">
        <v>0</v>
      </c>
      <c r="Q39" s="30" t="s">
        <v>137</v>
      </c>
    </row>
    <row r="40" spans="1:17" x14ac:dyDescent="0.25">
      <c r="A40" s="12" t="s">
        <v>261</v>
      </c>
      <c r="B40" s="12" t="s">
        <v>260</v>
      </c>
      <c r="C40" s="26">
        <v>84274</v>
      </c>
      <c r="D40" s="12" t="s">
        <v>133</v>
      </c>
      <c r="E40" s="12" t="s">
        <v>220</v>
      </c>
      <c r="F40" s="12" t="s">
        <v>129</v>
      </c>
      <c r="G40" s="27">
        <v>43966</v>
      </c>
      <c r="H40" s="27">
        <v>43980</v>
      </c>
      <c r="I40" s="27">
        <v>45074</v>
      </c>
      <c r="J40" s="26">
        <v>36</v>
      </c>
      <c r="K40" s="28">
        <v>1800</v>
      </c>
      <c r="L40" s="12" t="s">
        <v>223</v>
      </c>
      <c r="M40" s="12" t="s">
        <v>100</v>
      </c>
      <c r="N40" s="29">
        <v>0.6</v>
      </c>
      <c r="O40" s="12" t="s">
        <v>145</v>
      </c>
      <c r="P40" s="29">
        <v>0.85</v>
      </c>
      <c r="Q40" s="30" t="s">
        <v>137</v>
      </c>
    </row>
    <row r="41" spans="1:17" x14ac:dyDescent="0.25">
      <c r="A41" s="12" t="s">
        <v>261</v>
      </c>
      <c r="B41" s="12" t="s">
        <v>260</v>
      </c>
      <c r="C41" s="26">
        <v>83913</v>
      </c>
      <c r="D41" s="12" t="s">
        <v>63</v>
      </c>
      <c r="E41" s="12" t="s">
        <v>226</v>
      </c>
      <c r="F41" s="12" t="s">
        <v>228</v>
      </c>
      <c r="G41" s="27">
        <v>44028</v>
      </c>
      <c r="H41" s="27">
        <v>44028</v>
      </c>
      <c r="I41" s="27">
        <v>44957</v>
      </c>
      <c r="J41" s="26">
        <v>24</v>
      </c>
      <c r="K41" s="28">
        <v>21910</v>
      </c>
      <c r="L41" s="12" t="s">
        <v>223</v>
      </c>
      <c r="M41" s="12" t="s">
        <v>100</v>
      </c>
      <c r="N41" s="29">
        <v>0.46500000000000002</v>
      </c>
      <c r="O41" s="12" t="s">
        <v>145</v>
      </c>
      <c r="P41" s="29">
        <v>1.19</v>
      </c>
      <c r="Q41" s="30" t="s">
        <v>137</v>
      </c>
    </row>
    <row r="42" spans="1:17" x14ac:dyDescent="0.25">
      <c r="A42" s="12" t="s">
        <v>261</v>
      </c>
      <c r="B42" s="12" t="s">
        <v>260</v>
      </c>
      <c r="C42" s="26">
        <v>86307</v>
      </c>
      <c r="D42" s="12" t="s">
        <v>63</v>
      </c>
      <c r="E42" s="12" t="s">
        <v>251</v>
      </c>
      <c r="F42" s="12" t="s">
        <v>253</v>
      </c>
      <c r="G42" s="27">
        <v>44088</v>
      </c>
      <c r="H42" s="27">
        <v>44160</v>
      </c>
      <c r="I42" s="27">
        <v>45713</v>
      </c>
      <c r="J42" s="26">
        <v>51</v>
      </c>
      <c r="K42" s="28">
        <v>367624</v>
      </c>
      <c r="L42" s="12" t="s">
        <v>246</v>
      </c>
      <c r="M42" s="12" t="s">
        <v>185</v>
      </c>
      <c r="N42" s="29">
        <v>0.38</v>
      </c>
      <c r="O42" s="12" t="s">
        <v>100</v>
      </c>
      <c r="P42" s="29">
        <v>0.44589000000000001</v>
      </c>
      <c r="Q42" s="30" t="s">
        <v>137</v>
      </c>
    </row>
    <row r="43" spans="1:17" x14ac:dyDescent="0.25">
      <c r="A43" s="12" t="s">
        <v>261</v>
      </c>
      <c r="B43" s="12" t="s">
        <v>260</v>
      </c>
      <c r="C43" s="26">
        <v>86729</v>
      </c>
      <c r="D43" s="12" t="s">
        <v>63</v>
      </c>
      <c r="E43" s="12" t="s">
        <v>243</v>
      </c>
      <c r="F43" s="12" t="s">
        <v>244</v>
      </c>
      <c r="G43" s="27">
        <v>44098</v>
      </c>
      <c r="H43" s="27">
        <v>44140</v>
      </c>
      <c r="I43" s="27">
        <v>44870</v>
      </c>
      <c r="J43" s="26">
        <v>24</v>
      </c>
      <c r="K43" s="28">
        <v>10000</v>
      </c>
      <c r="L43" s="12" t="s">
        <v>246</v>
      </c>
      <c r="M43" s="12" t="s">
        <v>185</v>
      </c>
      <c r="N43" s="29">
        <v>0.43</v>
      </c>
      <c r="O43" s="12" t="s">
        <v>100</v>
      </c>
      <c r="P43" s="29">
        <v>0.44589000000000001</v>
      </c>
      <c r="Q43" s="30" t="s">
        <v>137</v>
      </c>
    </row>
    <row r="44" spans="1:17" x14ac:dyDescent="0.25">
      <c r="B44" s="15"/>
      <c r="C44" s="16"/>
      <c r="D44" s="15"/>
      <c r="E44" s="15"/>
      <c r="F44" s="15"/>
      <c r="G44" s="17"/>
      <c r="H44" s="17"/>
      <c r="I44" s="17"/>
      <c r="J44" s="16"/>
      <c r="K44" s="18"/>
      <c r="L44" s="15"/>
      <c r="M44" s="15"/>
      <c r="N44" s="19"/>
      <c r="O44" s="15"/>
      <c r="P44" s="19"/>
    </row>
    <row r="48" spans="1:17" x14ac:dyDescent="0.25">
      <c r="A48" s="31" t="s">
        <v>276</v>
      </c>
    </row>
    <row r="49" spans="1:17" ht="30" x14ac:dyDescent="0.25">
      <c r="A49" s="9" t="s">
        <v>258</v>
      </c>
      <c r="B49" s="10" t="s">
        <v>259</v>
      </c>
      <c r="C49" s="9" t="s">
        <v>49</v>
      </c>
      <c r="D49" s="13" t="s">
        <v>262</v>
      </c>
      <c r="E49" s="9" t="s">
        <v>263</v>
      </c>
      <c r="F49" s="9" t="s">
        <v>264</v>
      </c>
      <c r="G49" s="13" t="s">
        <v>265</v>
      </c>
      <c r="H49" s="13" t="s">
        <v>266</v>
      </c>
      <c r="I49" s="13" t="s">
        <v>267</v>
      </c>
      <c r="J49" s="9" t="s">
        <v>268</v>
      </c>
      <c r="K49" s="9" t="s">
        <v>269</v>
      </c>
      <c r="L49" s="9" t="s">
        <v>270</v>
      </c>
      <c r="M49" s="9" t="s">
        <v>271</v>
      </c>
      <c r="N49" s="9" t="s">
        <v>272</v>
      </c>
      <c r="O49" s="9" t="s">
        <v>273</v>
      </c>
      <c r="P49" s="9" t="s">
        <v>274</v>
      </c>
      <c r="Q49" s="9" t="s">
        <v>275</v>
      </c>
    </row>
    <row r="50" spans="1:17" x14ac:dyDescent="0.25">
      <c r="A50" s="11" t="s">
        <v>261</v>
      </c>
      <c r="B50" s="11" t="s">
        <v>260</v>
      </c>
      <c r="C50" s="20">
        <v>62643</v>
      </c>
      <c r="D50" s="11" t="s">
        <v>63</v>
      </c>
      <c r="E50" s="11" t="s">
        <v>52</v>
      </c>
      <c r="F50" s="11" t="s">
        <v>54</v>
      </c>
      <c r="G50" s="21">
        <v>42800</v>
      </c>
      <c r="H50" s="21">
        <v>42826</v>
      </c>
      <c r="I50" s="21">
        <v>44377</v>
      </c>
      <c r="J50" s="20">
        <v>48</v>
      </c>
      <c r="K50" s="22">
        <v>567330</v>
      </c>
      <c r="L50" s="11" t="s">
        <v>59</v>
      </c>
      <c r="M50" s="11" t="s">
        <v>62</v>
      </c>
      <c r="N50" s="23">
        <v>13.29889</v>
      </c>
      <c r="O50" s="11" t="s">
        <v>0</v>
      </c>
      <c r="P50" s="23" t="s">
        <v>0</v>
      </c>
      <c r="Q50" s="24" t="s">
        <v>51</v>
      </c>
    </row>
    <row r="51" spans="1:17" x14ac:dyDescent="0.25">
      <c r="A51" s="11" t="s">
        <v>261</v>
      </c>
      <c r="B51" s="11" t="s">
        <v>260</v>
      </c>
      <c r="C51" s="20">
        <v>67460</v>
      </c>
      <c r="D51" s="11" t="s">
        <v>63</v>
      </c>
      <c r="E51" s="11" t="s">
        <v>52</v>
      </c>
      <c r="F51" s="11" t="s">
        <v>54</v>
      </c>
      <c r="G51" s="21">
        <v>43066</v>
      </c>
      <c r="H51" s="21">
        <v>43115</v>
      </c>
      <c r="I51" s="21">
        <v>44331</v>
      </c>
      <c r="J51" s="20">
        <v>40</v>
      </c>
      <c r="K51" s="22">
        <v>228675</v>
      </c>
      <c r="L51" s="11" t="s">
        <v>73</v>
      </c>
      <c r="M51" s="11" t="s">
        <v>62</v>
      </c>
      <c r="N51" s="23">
        <v>13.29889</v>
      </c>
      <c r="O51" s="11" t="s">
        <v>75</v>
      </c>
      <c r="P51" s="23">
        <v>1.03</v>
      </c>
      <c r="Q51" s="24" t="s">
        <v>51</v>
      </c>
    </row>
    <row r="52" spans="1:17" x14ac:dyDescent="0.25">
      <c r="A52" s="11" t="s">
        <v>261</v>
      </c>
      <c r="B52" s="11" t="s">
        <v>260</v>
      </c>
      <c r="C52" s="20">
        <v>81555</v>
      </c>
      <c r="D52" s="11" t="s">
        <v>133</v>
      </c>
      <c r="E52" s="11" t="s">
        <v>127</v>
      </c>
      <c r="F52" s="11" t="s">
        <v>129</v>
      </c>
      <c r="G52" s="21">
        <v>43859</v>
      </c>
      <c r="H52" s="21">
        <v>43889</v>
      </c>
      <c r="I52" s="21">
        <v>44619</v>
      </c>
      <c r="J52" s="20">
        <v>24</v>
      </c>
      <c r="K52" s="22">
        <v>450</v>
      </c>
      <c r="L52" s="11" t="s">
        <v>59</v>
      </c>
      <c r="M52" s="11" t="s">
        <v>62</v>
      </c>
      <c r="N52" s="23">
        <v>12.634</v>
      </c>
      <c r="O52" s="11" t="s">
        <v>0</v>
      </c>
      <c r="P52" s="23" t="s">
        <v>0</v>
      </c>
      <c r="Q52" s="24" t="s">
        <v>51</v>
      </c>
    </row>
  </sheetData>
  <autoFilter ref="A3:Q43" xr:uid="{D4561FE8-7B3D-4737-8FA8-5FD1797165B5}"/>
  <sortState xmlns:xlrd2="http://schemas.microsoft.com/office/spreadsheetml/2017/richdata2" ref="A4:Q43">
    <sortCondition ref="G4:G43"/>
  </sortState>
  <pageMargins left="0.7" right="0.7" top="0.75" bottom="0.75" header="0.3" footer="0.3"/>
  <pageSetup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D1D79-55E4-4ABB-BADC-199D7E27C576}">
  <dimension ref="A3:B22"/>
  <sheetViews>
    <sheetView workbookViewId="0">
      <selection activeCell="B7" sqref="B7"/>
    </sheetView>
  </sheetViews>
  <sheetFormatPr defaultRowHeight="15" x14ac:dyDescent="0.25"/>
  <cols>
    <col min="1" max="1" width="13.140625" bestFit="1" customWidth="1"/>
    <col min="2" max="2" width="17.7109375" bestFit="1" customWidth="1"/>
  </cols>
  <sheetData>
    <row r="3" spans="1:2" x14ac:dyDescent="0.25">
      <c r="A3" s="32" t="s">
        <v>277</v>
      </c>
      <c r="B3" t="s">
        <v>279</v>
      </c>
    </row>
    <row r="4" spans="1:2" x14ac:dyDescent="0.25">
      <c r="A4" s="33">
        <v>64692</v>
      </c>
      <c r="B4" s="34">
        <v>96133</v>
      </c>
    </row>
    <row r="5" spans="1:2" x14ac:dyDescent="0.25">
      <c r="A5" s="33">
        <v>67051</v>
      </c>
      <c r="B5" s="34">
        <v>135734</v>
      </c>
    </row>
    <row r="6" spans="1:2" x14ac:dyDescent="0.25">
      <c r="A6" s="33">
        <v>67404</v>
      </c>
      <c r="B6" s="34">
        <v>65880</v>
      </c>
    </row>
    <row r="7" spans="1:2" x14ac:dyDescent="0.25">
      <c r="A7" s="33">
        <v>70398</v>
      </c>
      <c r="B7" s="34">
        <v>405961</v>
      </c>
    </row>
    <row r="8" spans="1:2" x14ac:dyDescent="0.25">
      <c r="A8" s="33">
        <v>70914</v>
      </c>
      <c r="B8" s="34">
        <v>600000</v>
      </c>
    </row>
    <row r="9" spans="1:2" x14ac:dyDescent="0.25">
      <c r="A9" s="33">
        <v>70926</v>
      </c>
      <c r="B9" s="34">
        <v>281280</v>
      </c>
    </row>
    <row r="10" spans="1:2" x14ac:dyDescent="0.25">
      <c r="A10" s="33">
        <v>72472</v>
      </c>
      <c r="B10" s="34">
        <v>47940</v>
      </c>
    </row>
    <row r="11" spans="1:2" x14ac:dyDescent="0.25">
      <c r="A11" s="33">
        <v>74397</v>
      </c>
      <c r="B11" s="34">
        <v>339897</v>
      </c>
    </row>
    <row r="12" spans="1:2" x14ac:dyDescent="0.25">
      <c r="A12" s="33">
        <v>77812</v>
      </c>
      <c r="B12" s="34">
        <v>51900</v>
      </c>
    </row>
    <row r="13" spans="1:2" x14ac:dyDescent="0.25">
      <c r="A13" s="33">
        <v>78730</v>
      </c>
      <c r="B13" s="34">
        <v>23800</v>
      </c>
    </row>
    <row r="14" spans="1:2" x14ac:dyDescent="0.25">
      <c r="A14" s="33">
        <v>80164</v>
      </c>
      <c r="B14" s="34">
        <v>1800</v>
      </c>
    </row>
    <row r="15" spans="1:2" x14ac:dyDescent="0.25">
      <c r="A15" s="33">
        <v>80220</v>
      </c>
      <c r="B15" s="34">
        <v>12343</v>
      </c>
    </row>
    <row r="16" spans="1:2" x14ac:dyDescent="0.25">
      <c r="A16" s="33">
        <v>81522</v>
      </c>
      <c r="B16" s="34">
        <v>19200</v>
      </c>
    </row>
    <row r="17" spans="1:2" x14ac:dyDescent="0.25">
      <c r="A17" s="33">
        <v>82514</v>
      </c>
      <c r="B17" s="34">
        <v>52375</v>
      </c>
    </row>
    <row r="18" spans="1:2" x14ac:dyDescent="0.25">
      <c r="A18" s="33">
        <v>83913</v>
      </c>
      <c r="B18" s="34">
        <v>21910</v>
      </c>
    </row>
    <row r="19" spans="1:2" x14ac:dyDescent="0.25">
      <c r="A19" s="33">
        <v>84274</v>
      </c>
      <c r="B19" s="34">
        <v>1800</v>
      </c>
    </row>
    <row r="20" spans="1:2" x14ac:dyDescent="0.25">
      <c r="A20" s="33">
        <v>86307</v>
      </c>
      <c r="B20" s="34">
        <v>367624</v>
      </c>
    </row>
    <row r="21" spans="1:2" x14ac:dyDescent="0.25">
      <c r="A21" s="33">
        <v>86729</v>
      </c>
      <c r="B21" s="34">
        <v>10000</v>
      </c>
    </row>
    <row r="22" spans="1:2" x14ac:dyDescent="0.25">
      <c r="A22" s="33" t="s">
        <v>278</v>
      </c>
      <c r="B22" s="34">
        <v>2535577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E819-083C-4059-BBBB-8A8B9C0744F6}">
  <sheetPr>
    <outlinePr summaryBelow="0" summaryRight="0"/>
  </sheetPr>
  <dimension ref="A1:AY50"/>
  <sheetViews>
    <sheetView zoomScaleNormal="100" workbookViewId="0">
      <pane ySplit="1" topLeftCell="A2" activePane="bottomLeft" state="frozen"/>
      <selection pane="bottomLeft" activeCell="A3" sqref="A3"/>
    </sheetView>
  </sheetViews>
  <sheetFormatPr defaultRowHeight="15" outlineLevelRow="1" x14ac:dyDescent="0.25"/>
  <cols>
    <col min="1" max="1" width="6" style="1" customWidth="1"/>
    <col min="2" max="2" width="16"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5" customWidth="1"/>
    <col min="13" max="13" width="28.5703125" style="6" customWidth="1"/>
    <col min="14" max="14" width="6" style="1" customWidth="1"/>
    <col min="15" max="15" width="14" style="7" customWidth="1"/>
    <col min="16" max="16" width="28.5703125" style="1" customWidth="1"/>
    <col min="17" max="17" width="12" style="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F3" s="1"/>
      <c r="G3" s="1"/>
      <c r="H3" s="1"/>
      <c r="K3" s="1"/>
      <c r="L3" s="1"/>
      <c r="M3" s="1"/>
      <c r="O3" s="1"/>
      <c r="T3" s="1"/>
      <c r="AC3" s="1"/>
      <c r="AF3" s="1"/>
      <c r="AG3" s="1"/>
      <c r="AI3" s="1"/>
      <c r="AP3" s="1"/>
      <c r="AS3" s="1"/>
      <c r="AU3" s="1"/>
      <c r="AX3" s="1"/>
      <c r="AY3" s="1"/>
    </row>
    <row r="4" spans="1:51" outlineLevel="1" x14ac:dyDescent="0.25">
      <c r="B4" s="1" t="s">
        <v>52</v>
      </c>
      <c r="C4" s="1" t="s">
        <v>53</v>
      </c>
      <c r="D4" s="1" t="s">
        <v>54</v>
      </c>
      <c r="E4" s="1" t="s">
        <v>55</v>
      </c>
      <c r="F4" s="2">
        <v>42826</v>
      </c>
      <c r="G4" s="2">
        <v>44377</v>
      </c>
      <c r="H4" s="3">
        <v>48</v>
      </c>
      <c r="I4" s="1" t="s">
        <v>56</v>
      </c>
      <c r="J4" s="1" t="s">
        <v>57</v>
      </c>
      <c r="K4" s="4">
        <v>567330</v>
      </c>
      <c r="L4" s="5">
        <v>13.29889</v>
      </c>
      <c r="M4" s="6">
        <v>7.7</v>
      </c>
      <c r="N4" s="1" t="s">
        <v>0</v>
      </c>
      <c r="O4" s="7" t="s">
        <v>0</v>
      </c>
      <c r="P4" s="1" t="s">
        <v>58</v>
      </c>
      <c r="Q4" s="1" t="s">
        <v>59</v>
      </c>
      <c r="R4" s="1" t="s">
        <v>0</v>
      </c>
      <c r="S4" s="1" t="s">
        <v>0</v>
      </c>
      <c r="T4" s="2">
        <v>42809</v>
      </c>
      <c r="U4" s="1" t="s">
        <v>60</v>
      </c>
      <c r="V4" s="1" t="s">
        <v>61</v>
      </c>
      <c r="W4" s="1" t="s">
        <v>62</v>
      </c>
      <c r="X4" s="1" t="s">
        <v>0</v>
      </c>
      <c r="Y4" s="1" t="s">
        <v>62</v>
      </c>
      <c r="Z4" s="1" t="s">
        <v>0</v>
      </c>
      <c r="AA4" s="1" t="s">
        <v>0</v>
      </c>
      <c r="AB4" s="1" t="s">
        <v>0</v>
      </c>
      <c r="AC4" s="5" t="s">
        <v>0</v>
      </c>
      <c r="AD4" s="1" t="b">
        <v>0</v>
      </c>
      <c r="AE4" s="1" t="s">
        <v>63</v>
      </c>
      <c r="AF4" s="2">
        <v>42800</v>
      </c>
      <c r="AG4" s="6" t="s">
        <v>0</v>
      </c>
      <c r="AH4" s="1" t="s">
        <v>64</v>
      </c>
      <c r="AI4" s="7">
        <v>13.29889</v>
      </c>
      <c r="AJ4" s="1" t="s">
        <v>65</v>
      </c>
      <c r="AK4" s="1" t="s">
        <v>66</v>
      </c>
      <c r="AL4" s="1" t="s">
        <v>67</v>
      </c>
      <c r="AM4" s="1" t="s">
        <v>68</v>
      </c>
      <c r="AN4" s="1" t="s">
        <v>0</v>
      </c>
      <c r="AO4" s="1" t="s">
        <v>69</v>
      </c>
      <c r="AP4" s="6" t="s">
        <v>0</v>
      </c>
      <c r="AQ4" s="1" t="s">
        <v>0</v>
      </c>
      <c r="AR4" s="1" t="s">
        <v>0</v>
      </c>
      <c r="AS4" s="3">
        <v>24008</v>
      </c>
      <c r="AT4" s="1" t="s">
        <v>70</v>
      </c>
      <c r="AU4" s="2">
        <v>42789.5</v>
      </c>
      <c r="AV4" s="1" t="s">
        <v>71</v>
      </c>
      <c r="AW4" s="1" t="s">
        <v>0</v>
      </c>
      <c r="AX4" s="3">
        <v>62643</v>
      </c>
      <c r="AY4" s="3">
        <v>1116495</v>
      </c>
    </row>
    <row r="5" spans="1:51" outlineLevel="1" x14ac:dyDescent="0.25">
      <c r="B5" s="1" t="s">
        <v>52</v>
      </c>
      <c r="C5" s="1" t="s">
        <v>53</v>
      </c>
      <c r="D5" s="1" t="s">
        <v>54</v>
      </c>
      <c r="E5" s="1" t="s">
        <v>55</v>
      </c>
      <c r="F5" s="2">
        <v>43115</v>
      </c>
      <c r="G5" s="2">
        <v>44331</v>
      </c>
      <c r="H5" s="3">
        <v>40</v>
      </c>
      <c r="I5" s="1" t="s">
        <v>56</v>
      </c>
      <c r="J5" s="1" t="s">
        <v>57</v>
      </c>
      <c r="K5" s="4">
        <v>228675</v>
      </c>
      <c r="L5" s="5">
        <v>13.29889</v>
      </c>
      <c r="M5" s="6">
        <v>7.7</v>
      </c>
      <c r="N5" s="1" t="s">
        <v>0</v>
      </c>
      <c r="O5" s="7" t="s">
        <v>0</v>
      </c>
      <c r="P5" s="1" t="s">
        <v>72</v>
      </c>
      <c r="Q5" s="1" t="s">
        <v>73</v>
      </c>
      <c r="R5" s="1" t="s">
        <v>0</v>
      </c>
      <c r="S5" s="1" t="s">
        <v>0</v>
      </c>
      <c r="T5" s="2">
        <v>43082</v>
      </c>
      <c r="U5" s="1" t="s">
        <v>74</v>
      </c>
      <c r="V5" s="1" t="s">
        <v>61</v>
      </c>
      <c r="W5" s="1" t="s">
        <v>62</v>
      </c>
      <c r="X5" s="1" t="s">
        <v>0</v>
      </c>
      <c r="Y5" s="1" t="s">
        <v>62</v>
      </c>
      <c r="Z5" s="1" t="s">
        <v>75</v>
      </c>
      <c r="AA5" s="1" t="s">
        <v>0</v>
      </c>
      <c r="AB5" s="1" t="s">
        <v>76</v>
      </c>
      <c r="AC5" s="5">
        <v>1.03</v>
      </c>
      <c r="AD5" s="1" t="b">
        <v>0</v>
      </c>
      <c r="AE5" s="1" t="s">
        <v>63</v>
      </c>
      <c r="AF5" s="2">
        <v>43066</v>
      </c>
      <c r="AG5" s="6" t="s">
        <v>0</v>
      </c>
      <c r="AH5" s="1" t="s">
        <v>64</v>
      </c>
      <c r="AI5" s="7">
        <v>13.29889</v>
      </c>
      <c r="AJ5" s="1" t="s">
        <v>77</v>
      </c>
      <c r="AK5" s="1" t="s">
        <v>78</v>
      </c>
      <c r="AL5" s="1" t="s">
        <v>79</v>
      </c>
      <c r="AM5" s="1" t="s">
        <v>80</v>
      </c>
      <c r="AN5" s="1" t="s">
        <v>0</v>
      </c>
      <c r="AO5" s="1" t="s">
        <v>69</v>
      </c>
      <c r="AP5" s="6" t="s">
        <v>0</v>
      </c>
      <c r="AQ5" s="1" t="s">
        <v>81</v>
      </c>
      <c r="AR5" s="1" t="s">
        <v>0</v>
      </c>
      <c r="AS5" s="3">
        <v>24008</v>
      </c>
      <c r="AT5" s="1" t="s">
        <v>70</v>
      </c>
      <c r="AU5" s="2">
        <v>43054.5625</v>
      </c>
      <c r="AV5" s="1" t="s">
        <v>82</v>
      </c>
      <c r="AW5" s="1" t="s">
        <v>0</v>
      </c>
      <c r="AX5" s="3">
        <v>67460</v>
      </c>
      <c r="AY5" s="3">
        <v>1149858</v>
      </c>
    </row>
    <row r="6" spans="1:51" outlineLevel="1" x14ac:dyDescent="0.25">
      <c r="B6" s="1" t="s">
        <v>83</v>
      </c>
      <c r="C6" s="1" t="s">
        <v>84</v>
      </c>
      <c r="D6" s="1" t="s">
        <v>85</v>
      </c>
      <c r="E6" s="1" t="s">
        <v>86</v>
      </c>
      <c r="F6" s="2">
        <v>43124</v>
      </c>
      <c r="G6" s="2">
        <v>44401</v>
      </c>
      <c r="H6" s="3">
        <v>36</v>
      </c>
      <c r="I6" s="1" t="s">
        <v>56</v>
      </c>
      <c r="J6" s="1" t="s">
        <v>57</v>
      </c>
      <c r="K6" s="4">
        <v>96133</v>
      </c>
      <c r="L6" s="5">
        <v>13.29889</v>
      </c>
      <c r="M6" s="6">
        <v>7.7</v>
      </c>
      <c r="N6" s="1" t="s">
        <v>0</v>
      </c>
      <c r="O6" s="7" t="s">
        <v>0</v>
      </c>
      <c r="P6" s="1" t="s">
        <v>87</v>
      </c>
      <c r="Q6" s="1" t="s">
        <v>59</v>
      </c>
      <c r="R6" s="1" t="s">
        <v>0</v>
      </c>
      <c r="S6" s="1" t="s">
        <v>0</v>
      </c>
      <c r="T6" s="2">
        <v>43026</v>
      </c>
      <c r="U6" s="1" t="s">
        <v>88</v>
      </c>
      <c r="V6" s="1" t="s">
        <v>61</v>
      </c>
      <c r="W6" s="1" t="s">
        <v>62</v>
      </c>
      <c r="X6" s="1" t="s">
        <v>0</v>
      </c>
      <c r="Y6" s="1" t="s">
        <v>62</v>
      </c>
      <c r="Z6" s="1" t="s">
        <v>0</v>
      </c>
      <c r="AA6" s="1" t="s">
        <v>0</v>
      </c>
      <c r="AB6" s="1" t="s">
        <v>0</v>
      </c>
      <c r="AC6" s="5" t="s">
        <v>0</v>
      </c>
      <c r="AD6" s="1" t="b">
        <v>0</v>
      </c>
      <c r="AE6" s="1" t="s">
        <v>63</v>
      </c>
      <c r="AF6" s="2">
        <v>42914</v>
      </c>
      <c r="AG6" s="6" t="s">
        <v>0</v>
      </c>
      <c r="AH6" s="1" t="s">
        <v>64</v>
      </c>
      <c r="AI6" s="7">
        <v>13.29889</v>
      </c>
      <c r="AJ6" s="1" t="s">
        <v>89</v>
      </c>
      <c r="AK6" s="1" t="s">
        <v>90</v>
      </c>
      <c r="AL6" s="1" t="s">
        <v>91</v>
      </c>
      <c r="AM6" s="1" t="s">
        <v>92</v>
      </c>
      <c r="AN6" s="1" t="s">
        <v>93</v>
      </c>
      <c r="AO6" s="1" t="s">
        <v>69</v>
      </c>
      <c r="AP6" s="6" t="s">
        <v>0</v>
      </c>
      <c r="AQ6" s="1" t="s">
        <v>0</v>
      </c>
      <c r="AR6" s="1" t="s">
        <v>0</v>
      </c>
      <c r="AS6" s="3">
        <v>30522</v>
      </c>
      <c r="AT6" s="1" t="s">
        <v>70</v>
      </c>
      <c r="AU6" s="2">
        <v>42873.708333333336</v>
      </c>
      <c r="AV6" s="1" t="s">
        <v>94</v>
      </c>
      <c r="AW6" s="1" t="s">
        <v>0</v>
      </c>
      <c r="AX6" s="3">
        <v>64692</v>
      </c>
      <c r="AY6" s="3">
        <v>1122434</v>
      </c>
    </row>
    <row r="7" spans="1:51" outlineLevel="1" x14ac:dyDescent="0.25">
      <c r="B7" s="1" t="s">
        <v>52</v>
      </c>
      <c r="C7" s="1" t="s">
        <v>53</v>
      </c>
      <c r="D7" s="1" t="s">
        <v>54</v>
      </c>
      <c r="E7" s="1" t="s">
        <v>55</v>
      </c>
      <c r="F7" s="2">
        <v>43235</v>
      </c>
      <c r="G7" s="2">
        <v>44301</v>
      </c>
      <c r="H7" s="3">
        <v>35</v>
      </c>
      <c r="I7" s="1" t="s">
        <v>56</v>
      </c>
      <c r="J7" s="1" t="s">
        <v>57</v>
      </c>
      <c r="K7" s="4" t="s">
        <v>0</v>
      </c>
      <c r="L7" s="5">
        <v>0.53249999999999997</v>
      </c>
      <c r="M7" s="6">
        <v>86.643000000000001</v>
      </c>
      <c r="N7" s="1" t="s">
        <v>0</v>
      </c>
      <c r="O7" s="7" t="s">
        <v>0</v>
      </c>
      <c r="P7" s="1" t="s">
        <v>95</v>
      </c>
      <c r="Q7" s="1" t="s">
        <v>96</v>
      </c>
      <c r="R7" s="1" t="s">
        <v>0</v>
      </c>
      <c r="S7" s="1" t="s">
        <v>0</v>
      </c>
      <c r="T7" s="2">
        <v>43224</v>
      </c>
      <c r="U7" s="1" t="s">
        <v>97</v>
      </c>
      <c r="V7" s="1" t="s">
        <v>98</v>
      </c>
      <c r="W7" s="1" t="s">
        <v>99</v>
      </c>
      <c r="X7" s="1" t="s">
        <v>0</v>
      </c>
      <c r="Y7" s="1" t="s">
        <v>99</v>
      </c>
      <c r="Z7" s="1" t="s">
        <v>100</v>
      </c>
      <c r="AA7" s="1" t="s">
        <v>0</v>
      </c>
      <c r="AB7" s="1" t="s">
        <v>101</v>
      </c>
      <c r="AC7" s="5">
        <v>0.57255</v>
      </c>
      <c r="AD7" s="1" t="b">
        <v>0</v>
      </c>
      <c r="AE7" s="1" t="s">
        <v>63</v>
      </c>
      <c r="AF7" s="2">
        <v>43217</v>
      </c>
      <c r="AG7" s="6" t="s">
        <v>0</v>
      </c>
      <c r="AH7" s="1" t="s">
        <v>64</v>
      </c>
      <c r="AI7" s="7">
        <v>0.61504000000000003</v>
      </c>
      <c r="AJ7" s="1" t="s">
        <v>102</v>
      </c>
      <c r="AK7" s="1" t="s">
        <v>78</v>
      </c>
      <c r="AL7" s="1" t="s">
        <v>0</v>
      </c>
      <c r="AM7" s="1" t="s">
        <v>103</v>
      </c>
      <c r="AN7" s="1" t="s">
        <v>0</v>
      </c>
      <c r="AO7" s="1" t="s">
        <v>104</v>
      </c>
      <c r="AP7" s="6" t="s">
        <v>0</v>
      </c>
      <c r="AQ7" s="1" t="s">
        <v>0</v>
      </c>
      <c r="AR7" s="1" t="s">
        <v>0</v>
      </c>
      <c r="AS7" s="3">
        <v>24008</v>
      </c>
      <c r="AT7" s="1" t="s">
        <v>70</v>
      </c>
      <c r="AU7" s="2">
        <v>43209</v>
      </c>
      <c r="AV7" s="1" t="s">
        <v>82</v>
      </c>
      <c r="AW7" s="1" t="s">
        <v>0</v>
      </c>
      <c r="AX7" s="3">
        <v>70398</v>
      </c>
      <c r="AY7" s="3">
        <v>1170180</v>
      </c>
    </row>
    <row r="8" spans="1:51" outlineLevel="1" x14ac:dyDescent="0.25">
      <c r="B8" s="1" t="s">
        <v>52</v>
      </c>
      <c r="C8" s="1" t="s">
        <v>53</v>
      </c>
      <c r="D8" s="1" t="s">
        <v>54</v>
      </c>
      <c r="E8" s="1" t="s">
        <v>55</v>
      </c>
      <c r="F8" s="2">
        <v>43235</v>
      </c>
      <c r="G8" s="2">
        <v>44301</v>
      </c>
      <c r="H8" s="3">
        <v>35</v>
      </c>
      <c r="I8" s="1" t="s">
        <v>56</v>
      </c>
      <c r="J8" s="1" t="s">
        <v>57</v>
      </c>
      <c r="K8" s="4">
        <v>405961</v>
      </c>
      <c r="L8" s="5">
        <v>0.53249999999999997</v>
      </c>
      <c r="M8" s="6">
        <v>86.643000000000001</v>
      </c>
      <c r="N8" s="1" t="s">
        <v>0</v>
      </c>
      <c r="O8" s="7" t="s">
        <v>0</v>
      </c>
      <c r="P8" s="1" t="s">
        <v>95</v>
      </c>
      <c r="Q8" s="1" t="s">
        <v>96</v>
      </c>
      <c r="R8" s="1" t="s">
        <v>0</v>
      </c>
      <c r="S8" s="1" t="s">
        <v>0</v>
      </c>
      <c r="T8" s="2">
        <v>43224</v>
      </c>
      <c r="U8" s="1" t="s">
        <v>97</v>
      </c>
      <c r="V8" s="1" t="s">
        <v>98</v>
      </c>
      <c r="W8" s="1" t="s">
        <v>99</v>
      </c>
      <c r="X8" s="1" t="s">
        <v>0</v>
      </c>
      <c r="Y8" s="1" t="s">
        <v>99</v>
      </c>
      <c r="Z8" s="1" t="s">
        <v>62</v>
      </c>
      <c r="AA8" s="1" t="s">
        <v>105</v>
      </c>
      <c r="AB8" s="1" t="s">
        <v>61</v>
      </c>
      <c r="AC8" s="5">
        <v>12.634</v>
      </c>
      <c r="AD8" s="1" t="b">
        <v>0</v>
      </c>
      <c r="AE8" s="1" t="s">
        <v>63</v>
      </c>
      <c r="AF8" s="2">
        <v>43217</v>
      </c>
      <c r="AG8" s="6" t="s">
        <v>0</v>
      </c>
      <c r="AH8" s="1" t="s">
        <v>64</v>
      </c>
      <c r="AI8" s="7">
        <v>0.61504000000000003</v>
      </c>
      <c r="AJ8" s="1" t="s">
        <v>102</v>
      </c>
      <c r="AK8" s="1" t="s">
        <v>78</v>
      </c>
      <c r="AL8" s="1" t="s">
        <v>0</v>
      </c>
      <c r="AM8" s="1" t="s">
        <v>103</v>
      </c>
      <c r="AN8" s="1" t="s">
        <v>0</v>
      </c>
      <c r="AO8" s="1" t="s">
        <v>104</v>
      </c>
      <c r="AP8" s="6" t="s">
        <v>0</v>
      </c>
      <c r="AQ8" s="1" t="s">
        <v>0</v>
      </c>
      <c r="AR8" s="1" t="s">
        <v>0</v>
      </c>
      <c r="AS8" s="3">
        <v>24008</v>
      </c>
      <c r="AT8" s="1" t="s">
        <v>70</v>
      </c>
      <c r="AU8" s="2">
        <v>43209</v>
      </c>
      <c r="AV8" s="1" t="s">
        <v>82</v>
      </c>
      <c r="AW8" s="1" t="s">
        <v>0</v>
      </c>
      <c r="AX8" s="3">
        <v>70398</v>
      </c>
      <c r="AY8" s="3">
        <v>1170180</v>
      </c>
    </row>
    <row r="9" spans="1:51" outlineLevel="1" x14ac:dyDescent="0.25">
      <c r="B9" s="1" t="s">
        <v>106</v>
      </c>
      <c r="C9" s="1" t="s">
        <v>107</v>
      </c>
      <c r="D9" s="1" t="s">
        <v>108</v>
      </c>
      <c r="E9" s="1" t="s">
        <v>109</v>
      </c>
      <c r="F9" s="2">
        <v>43377</v>
      </c>
      <c r="G9" s="2">
        <v>45203</v>
      </c>
      <c r="H9" s="3">
        <v>36</v>
      </c>
      <c r="I9" s="1" t="s">
        <v>56</v>
      </c>
      <c r="J9" s="1" t="s">
        <v>57</v>
      </c>
      <c r="K9" s="4" t="s">
        <v>0</v>
      </c>
      <c r="L9" s="5">
        <v>0.58111000000000002</v>
      </c>
      <c r="M9" s="6">
        <v>84.978399999999993</v>
      </c>
      <c r="N9" s="1" t="s">
        <v>0</v>
      </c>
      <c r="O9" s="7" t="s">
        <v>0</v>
      </c>
      <c r="P9" s="1" t="s">
        <v>110</v>
      </c>
      <c r="Q9" s="1" t="s">
        <v>111</v>
      </c>
      <c r="R9" s="1" t="s">
        <v>0</v>
      </c>
      <c r="S9" s="1" t="s">
        <v>0</v>
      </c>
      <c r="T9" s="2">
        <v>43377</v>
      </c>
      <c r="U9" s="1" t="s">
        <v>112</v>
      </c>
      <c r="V9" s="1" t="s">
        <v>113</v>
      </c>
      <c r="W9" s="1" t="s">
        <v>114</v>
      </c>
      <c r="X9" s="1" t="s">
        <v>0</v>
      </c>
      <c r="Y9" s="1" t="s">
        <v>115</v>
      </c>
      <c r="Z9" s="1" t="s">
        <v>100</v>
      </c>
      <c r="AA9" s="1" t="s">
        <v>0</v>
      </c>
      <c r="AB9" s="1" t="s">
        <v>101</v>
      </c>
      <c r="AC9" s="5">
        <v>0.88</v>
      </c>
      <c r="AD9" s="1" t="b">
        <v>0</v>
      </c>
      <c r="AE9" s="1" t="s">
        <v>63</v>
      </c>
      <c r="AF9" s="2">
        <v>43342</v>
      </c>
      <c r="AG9" s="6" t="s">
        <v>0</v>
      </c>
      <c r="AH9" s="1" t="s">
        <v>116</v>
      </c>
      <c r="AI9" s="7">
        <v>637506.12</v>
      </c>
      <c r="AJ9" s="1" t="s">
        <v>117</v>
      </c>
      <c r="AK9" s="1" t="s">
        <v>0</v>
      </c>
      <c r="AL9" s="1" t="s">
        <v>0</v>
      </c>
      <c r="AM9" s="1" t="s">
        <v>0</v>
      </c>
      <c r="AN9" s="1" t="s">
        <v>0</v>
      </c>
      <c r="AO9" s="1" t="s">
        <v>118</v>
      </c>
      <c r="AP9" s="6" t="s">
        <v>0</v>
      </c>
      <c r="AQ9" s="1" t="s">
        <v>0</v>
      </c>
      <c r="AR9" s="1" t="s">
        <v>0</v>
      </c>
      <c r="AS9" s="3">
        <v>27649</v>
      </c>
      <c r="AT9" s="1" t="s">
        <v>70</v>
      </c>
      <c r="AU9" s="2">
        <v>43322.620833333334</v>
      </c>
      <c r="AV9" s="1" t="s">
        <v>94</v>
      </c>
      <c r="AW9" s="1" t="s">
        <v>0</v>
      </c>
      <c r="AX9" s="3">
        <v>72472</v>
      </c>
      <c r="AY9" s="3">
        <v>1180782</v>
      </c>
    </row>
    <row r="10" spans="1:51" outlineLevel="1" x14ac:dyDescent="0.25">
      <c r="B10" s="1" t="s">
        <v>106</v>
      </c>
      <c r="C10" s="1" t="s">
        <v>107</v>
      </c>
      <c r="D10" s="1" t="s">
        <v>108</v>
      </c>
      <c r="E10" s="1" t="s">
        <v>109</v>
      </c>
      <c r="F10" s="2">
        <v>43377</v>
      </c>
      <c r="G10" s="2">
        <v>45203</v>
      </c>
      <c r="H10" s="3">
        <v>36</v>
      </c>
      <c r="I10" s="1" t="s">
        <v>56</v>
      </c>
      <c r="J10" s="1" t="s">
        <v>57</v>
      </c>
      <c r="K10" s="4">
        <v>47940</v>
      </c>
      <c r="L10" s="5">
        <v>0.58111000000000002</v>
      </c>
      <c r="M10" s="6">
        <v>84.978399999999993</v>
      </c>
      <c r="N10" s="1" t="s">
        <v>0</v>
      </c>
      <c r="O10" s="7" t="s">
        <v>0</v>
      </c>
      <c r="P10" s="1" t="s">
        <v>110</v>
      </c>
      <c r="Q10" s="1" t="s">
        <v>111</v>
      </c>
      <c r="R10" s="1" t="s">
        <v>0</v>
      </c>
      <c r="S10" s="1" t="s">
        <v>0</v>
      </c>
      <c r="T10" s="2">
        <v>43377</v>
      </c>
      <c r="U10" s="1" t="s">
        <v>112</v>
      </c>
      <c r="V10" s="1" t="s">
        <v>113</v>
      </c>
      <c r="W10" s="1" t="s">
        <v>114</v>
      </c>
      <c r="X10" s="1" t="s">
        <v>0</v>
      </c>
      <c r="Y10" s="1" t="s">
        <v>115</v>
      </c>
      <c r="Z10" s="1" t="s">
        <v>75</v>
      </c>
      <c r="AA10" s="1" t="s">
        <v>0</v>
      </c>
      <c r="AB10" s="1" t="s">
        <v>76</v>
      </c>
      <c r="AC10" s="5">
        <v>0.95</v>
      </c>
      <c r="AD10" s="1" t="b">
        <v>0</v>
      </c>
      <c r="AE10" s="1" t="s">
        <v>63</v>
      </c>
      <c r="AF10" s="2">
        <v>43342</v>
      </c>
      <c r="AG10" s="6" t="s">
        <v>0</v>
      </c>
      <c r="AH10" s="1" t="s">
        <v>116</v>
      </c>
      <c r="AI10" s="7">
        <v>637506.12</v>
      </c>
      <c r="AJ10" s="1" t="s">
        <v>117</v>
      </c>
      <c r="AK10" s="1" t="s">
        <v>0</v>
      </c>
      <c r="AL10" s="1" t="s">
        <v>0</v>
      </c>
      <c r="AM10" s="1" t="s">
        <v>0</v>
      </c>
      <c r="AN10" s="1" t="s">
        <v>0</v>
      </c>
      <c r="AO10" s="1" t="s">
        <v>118</v>
      </c>
      <c r="AP10" s="6" t="s">
        <v>0</v>
      </c>
      <c r="AQ10" s="1" t="s">
        <v>0</v>
      </c>
      <c r="AR10" s="1" t="s">
        <v>0</v>
      </c>
      <c r="AS10" s="3">
        <v>27649</v>
      </c>
      <c r="AT10" s="1" t="s">
        <v>70</v>
      </c>
      <c r="AU10" s="2">
        <v>43322.620833333334</v>
      </c>
      <c r="AV10" s="1" t="s">
        <v>94</v>
      </c>
      <c r="AW10" s="1" t="s">
        <v>0</v>
      </c>
      <c r="AX10" s="3">
        <v>72472</v>
      </c>
      <c r="AY10" s="3">
        <v>1180782</v>
      </c>
    </row>
    <row r="11" spans="1:51" outlineLevel="1" x14ac:dyDescent="0.25">
      <c r="B11" s="1" t="s">
        <v>119</v>
      </c>
      <c r="C11" s="1" t="s">
        <v>120</v>
      </c>
      <c r="D11" s="1" t="s">
        <v>121</v>
      </c>
      <c r="E11" s="1" t="s">
        <v>86</v>
      </c>
      <c r="F11" s="2">
        <v>43454</v>
      </c>
      <c r="G11" s="2">
        <v>44550</v>
      </c>
      <c r="H11" s="3">
        <v>36</v>
      </c>
      <c r="I11" s="1" t="s">
        <v>56</v>
      </c>
      <c r="J11" s="1" t="s">
        <v>57</v>
      </c>
      <c r="K11" s="4">
        <v>600000</v>
      </c>
      <c r="L11" s="5">
        <v>0.51980000000000004</v>
      </c>
      <c r="M11" s="6">
        <v>86.961500000000001</v>
      </c>
      <c r="N11" s="1" t="s">
        <v>0</v>
      </c>
      <c r="O11" s="7" t="s">
        <v>0</v>
      </c>
      <c r="P11" s="1" t="s">
        <v>122</v>
      </c>
      <c r="Q11" s="1" t="s">
        <v>123</v>
      </c>
      <c r="R11" s="1" t="s">
        <v>0</v>
      </c>
      <c r="S11" s="1" t="s">
        <v>0</v>
      </c>
      <c r="T11" s="2">
        <v>43454</v>
      </c>
      <c r="U11" s="1" t="s">
        <v>124</v>
      </c>
      <c r="V11" s="1" t="s">
        <v>98</v>
      </c>
      <c r="W11" s="1" t="s">
        <v>99</v>
      </c>
      <c r="X11" s="1" t="s">
        <v>0</v>
      </c>
      <c r="Y11" s="1" t="s">
        <v>99</v>
      </c>
      <c r="Z11" s="1" t="s">
        <v>100</v>
      </c>
      <c r="AA11" s="1" t="s">
        <v>0</v>
      </c>
      <c r="AB11" s="1" t="s">
        <v>101</v>
      </c>
      <c r="AC11" s="5">
        <v>0.57999999999999996</v>
      </c>
      <c r="AD11" s="1" t="b">
        <v>0</v>
      </c>
      <c r="AE11" s="1" t="s">
        <v>63</v>
      </c>
      <c r="AF11" s="2">
        <v>43271</v>
      </c>
      <c r="AG11" s="6" t="s">
        <v>0</v>
      </c>
      <c r="AH11" s="1" t="s">
        <v>64</v>
      </c>
      <c r="AI11" s="7">
        <v>13.29889</v>
      </c>
      <c r="AJ11" s="1" t="s">
        <v>125</v>
      </c>
      <c r="AK11" s="1" t="s">
        <v>126</v>
      </c>
      <c r="AL11" s="1" t="s">
        <v>0</v>
      </c>
      <c r="AM11" s="1" t="s">
        <v>0</v>
      </c>
      <c r="AN11" s="1" t="s">
        <v>0</v>
      </c>
      <c r="AO11" s="1" t="s">
        <v>104</v>
      </c>
      <c r="AP11" s="6" t="s">
        <v>0</v>
      </c>
      <c r="AQ11" s="1" t="s">
        <v>0</v>
      </c>
      <c r="AR11" s="1" t="s">
        <v>0</v>
      </c>
      <c r="AS11" s="3">
        <v>9274</v>
      </c>
      <c r="AT11" s="1" t="s">
        <v>70</v>
      </c>
      <c r="AU11" s="2">
        <v>43238.666666666664</v>
      </c>
      <c r="AV11" s="1" t="s">
        <v>82</v>
      </c>
      <c r="AW11" s="1" t="s">
        <v>0</v>
      </c>
      <c r="AX11" s="3">
        <v>70914</v>
      </c>
      <c r="AY11" s="3">
        <v>1174121</v>
      </c>
    </row>
    <row r="12" spans="1:51" outlineLevel="1" x14ac:dyDescent="0.25">
      <c r="B12" s="1" t="s">
        <v>119</v>
      </c>
      <c r="C12" s="1" t="s">
        <v>120</v>
      </c>
      <c r="D12" s="1" t="s">
        <v>121</v>
      </c>
      <c r="E12" s="1" t="s">
        <v>86</v>
      </c>
      <c r="F12" s="2">
        <v>43454</v>
      </c>
      <c r="G12" s="2">
        <v>44550</v>
      </c>
      <c r="H12" s="3">
        <v>36</v>
      </c>
      <c r="I12" s="1" t="s">
        <v>56</v>
      </c>
      <c r="J12" s="1" t="s">
        <v>57</v>
      </c>
      <c r="K12" s="4" t="s">
        <v>0</v>
      </c>
      <c r="L12" s="5">
        <v>0.51980000000000004</v>
      </c>
      <c r="M12" s="6">
        <v>86.961500000000001</v>
      </c>
      <c r="N12" s="1" t="s">
        <v>0</v>
      </c>
      <c r="O12" s="7" t="s">
        <v>0</v>
      </c>
      <c r="P12" s="1" t="s">
        <v>122</v>
      </c>
      <c r="Q12" s="1" t="s">
        <v>123</v>
      </c>
      <c r="R12" s="1" t="s">
        <v>0</v>
      </c>
      <c r="S12" s="1" t="s">
        <v>0</v>
      </c>
      <c r="T12" s="2">
        <v>43454</v>
      </c>
      <c r="U12" s="1" t="s">
        <v>124</v>
      </c>
      <c r="V12" s="1" t="s">
        <v>98</v>
      </c>
      <c r="W12" s="1" t="s">
        <v>99</v>
      </c>
      <c r="X12" s="1" t="s">
        <v>0</v>
      </c>
      <c r="Y12" s="1" t="s">
        <v>99</v>
      </c>
      <c r="Z12" s="1" t="s">
        <v>114</v>
      </c>
      <c r="AA12" s="1" t="s">
        <v>0</v>
      </c>
      <c r="AB12" s="1" t="s">
        <v>113</v>
      </c>
      <c r="AC12" s="5">
        <v>0.58111000000000002</v>
      </c>
      <c r="AD12" s="1" t="b">
        <v>0</v>
      </c>
      <c r="AE12" s="1" t="s">
        <v>63</v>
      </c>
      <c r="AF12" s="2">
        <v>43271</v>
      </c>
      <c r="AG12" s="6" t="s">
        <v>0</v>
      </c>
      <c r="AH12" s="1" t="s">
        <v>64</v>
      </c>
      <c r="AI12" s="7">
        <v>13.29889</v>
      </c>
      <c r="AJ12" s="1" t="s">
        <v>125</v>
      </c>
      <c r="AK12" s="1" t="s">
        <v>126</v>
      </c>
      <c r="AL12" s="1" t="s">
        <v>0</v>
      </c>
      <c r="AM12" s="1" t="s">
        <v>0</v>
      </c>
      <c r="AN12" s="1" t="s">
        <v>0</v>
      </c>
      <c r="AO12" s="1" t="s">
        <v>104</v>
      </c>
      <c r="AP12" s="6" t="s">
        <v>0</v>
      </c>
      <c r="AQ12" s="1" t="s">
        <v>0</v>
      </c>
      <c r="AR12" s="1" t="s">
        <v>0</v>
      </c>
      <c r="AS12" s="3">
        <v>9274</v>
      </c>
      <c r="AT12" s="1" t="s">
        <v>70</v>
      </c>
      <c r="AU12" s="2">
        <v>43238.666666666664</v>
      </c>
      <c r="AV12" s="1" t="s">
        <v>82</v>
      </c>
      <c r="AW12" s="1" t="s">
        <v>0</v>
      </c>
      <c r="AX12" s="3">
        <v>70914</v>
      </c>
      <c r="AY12" s="3">
        <v>1174121</v>
      </c>
    </row>
    <row r="13" spans="1:51" outlineLevel="1" x14ac:dyDescent="0.25">
      <c r="B13" s="1" t="s">
        <v>127</v>
      </c>
      <c r="C13" s="1" t="s">
        <v>128</v>
      </c>
      <c r="D13" s="1" t="s">
        <v>129</v>
      </c>
      <c r="E13" s="1" t="s">
        <v>130</v>
      </c>
      <c r="F13" s="2">
        <v>43889</v>
      </c>
      <c r="G13" s="2">
        <v>44619</v>
      </c>
      <c r="H13" s="3">
        <v>24</v>
      </c>
      <c r="I13" s="1" t="s">
        <v>56</v>
      </c>
      <c r="J13" s="1" t="s">
        <v>57</v>
      </c>
      <c r="K13" s="4">
        <v>450</v>
      </c>
      <c r="L13" s="5">
        <v>12.634</v>
      </c>
      <c r="M13" s="6">
        <v>7.7001999999999997</v>
      </c>
      <c r="N13" s="1" t="s">
        <v>0</v>
      </c>
      <c r="O13" s="7" t="s">
        <v>0</v>
      </c>
      <c r="P13" s="1" t="s">
        <v>131</v>
      </c>
      <c r="Q13" s="1" t="s">
        <v>59</v>
      </c>
      <c r="R13" s="1" t="s">
        <v>0</v>
      </c>
      <c r="S13" s="1" t="s">
        <v>0</v>
      </c>
      <c r="T13" s="2">
        <v>43889</v>
      </c>
      <c r="U13" s="1" t="s">
        <v>132</v>
      </c>
      <c r="V13" s="1" t="s">
        <v>61</v>
      </c>
      <c r="W13" s="1" t="s">
        <v>62</v>
      </c>
      <c r="X13" s="1" t="s">
        <v>0</v>
      </c>
      <c r="Y13" s="1" t="s">
        <v>62</v>
      </c>
      <c r="Z13" s="1" t="s">
        <v>0</v>
      </c>
      <c r="AA13" s="1" t="s">
        <v>0</v>
      </c>
      <c r="AB13" s="1" t="s">
        <v>0</v>
      </c>
      <c r="AC13" s="5" t="s">
        <v>0</v>
      </c>
      <c r="AD13" s="1" t="b">
        <v>0</v>
      </c>
      <c r="AE13" s="1" t="s">
        <v>133</v>
      </c>
      <c r="AF13" s="2">
        <v>43859</v>
      </c>
      <c r="AG13" s="6" t="s">
        <v>0</v>
      </c>
      <c r="AH13" s="1" t="s">
        <v>64</v>
      </c>
      <c r="AI13" s="7">
        <v>13.29889</v>
      </c>
      <c r="AJ13" s="1" t="s">
        <v>134</v>
      </c>
      <c r="AK13" s="1" t="s">
        <v>0</v>
      </c>
      <c r="AL13" s="1" t="s">
        <v>0</v>
      </c>
      <c r="AM13" s="1" t="s">
        <v>0</v>
      </c>
      <c r="AN13" s="1" t="s">
        <v>135</v>
      </c>
      <c r="AO13" s="1" t="s">
        <v>69</v>
      </c>
      <c r="AP13" s="6" t="s">
        <v>0</v>
      </c>
      <c r="AQ13" s="1" t="s">
        <v>0</v>
      </c>
      <c r="AR13" s="1" t="s">
        <v>0</v>
      </c>
      <c r="AS13" s="3">
        <v>18418</v>
      </c>
      <c r="AT13" s="1" t="s">
        <v>70</v>
      </c>
      <c r="AU13" s="2">
        <v>43852.684027777781</v>
      </c>
      <c r="AV13" s="1" t="s">
        <v>136</v>
      </c>
      <c r="AW13" s="1" t="s">
        <v>0</v>
      </c>
      <c r="AX13" s="3">
        <v>81555</v>
      </c>
      <c r="AY13" s="3">
        <v>1216846</v>
      </c>
    </row>
    <row r="14" spans="1:51" outlineLevel="1" x14ac:dyDescent="0.25">
      <c r="F14" s="1"/>
      <c r="G14" s="1"/>
      <c r="H14" s="1"/>
      <c r="K14" s="4" t="str">
        <f>CONCATENATE("Totale: ", TEXT(SUBTOTAL(9, K4:K13), "###.###.###"), "")</f>
        <v>Totale: 1946489..</v>
      </c>
      <c r="L14" s="1"/>
      <c r="M14" s="1"/>
      <c r="O14" s="1"/>
      <c r="T14" s="1"/>
      <c r="AC14" s="1"/>
      <c r="AF14" s="1"/>
      <c r="AG14" s="1"/>
      <c r="AI14" s="1"/>
      <c r="AP14" s="1"/>
      <c r="AS14" s="1"/>
      <c r="AU14" s="1"/>
      <c r="AX14" s="1"/>
      <c r="AY14" s="1"/>
    </row>
    <row r="15" spans="1:51" x14ac:dyDescent="0.25">
      <c r="A15" s="8" t="s">
        <v>137</v>
      </c>
      <c r="F15" s="1"/>
      <c r="G15" s="1"/>
      <c r="H15" s="1"/>
      <c r="K15" s="1"/>
      <c r="L15" s="1"/>
      <c r="M15" s="1"/>
      <c r="O15" s="1"/>
      <c r="T15" s="1"/>
      <c r="AC15" s="1"/>
      <c r="AF15" s="1"/>
      <c r="AG15" s="1"/>
      <c r="AI15" s="1"/>
      <c r="AP15" s="1"/>
      <c r="AS15" s="1"/>
      <c r="AU15" s="1"/>
      <c r="AX15" s="1"/>
      <c r="AY15" s="1"/>
    </row>
    <row r="16" spans="1:51" outlineLevel="1" x14ac:dyDescent="0.25">
      <c r="B16" s="1" t="s">
        <v>138</v>
      </c>
      <c r="C16" s="1" t="s">
        <v>139</v>
      </c>
      <c r="D16" s="1" t="s">
        <v>140</v>
      </c>
      <c r="E16" s="1" t="s">
        <v>55</v>
      </c>
      <c r="F16" s="2">
        <v>43200</v>
      </c>
      <c r="G16" s="2">
        <v>44661</v>
      </c>
      <c r="H16" s="3">
        <v>48</v>
      </c>
      <c r="I16" s="1" t="s">
        <v>56</v>
      </c>
      <c r="J16" s="1" t="s">
        <v>57</v>
      </c>
      <c r="K16" s="4">
        <v>65880</v>
      </c>
      <c r="L16" s="5">
        <v>1.45</v>
      </c>
      <c r="M16" s="6">
        <v>73.517600000000002</v>
      </c>
      <c r="N16" s="1" t="s">
        <v>0</v>
      </c>
      <c r="O16" s="7" t="s">
        <v>0</v>
      </c>
      <c r="P16" s="1" t="s">
        <v>141</v>
      </c>
      <c r="Q16" s="1" t="s">
        <v>142</v>
      </c>
      <c r="R16" s="1" t="s">
        <v>0</v>
      </c>
      <c r="S16" s="1" t="s">
        <v>0</v>
      </c>
      <c r="T16" s="2">
        <v>43200</v>
      </c>
      <c r="U16" s="1" t="s">
        <v>143</v>
      </c>
      <c r="V16" s="1" t="s">
        <v>144</v>
      </c>
      <c r="W16" s="1" t="s">
        <v>145</v>
      </c>
      <c r="X16" s="1" t="s">
        <v>0</v>
      </c>
      <c r="Y16" s="1" t="s">
        <v>145</v>
      </c>
      <c r="Z16" s="1" t="s">
        <v>114</v>
      </c>
      <c r="AA16" s="1" t="s">
        <v>0</v>
      </c>
      <c r="AB16" s="1" t="s">
        <v>113</v>
      </c>
      <c r="AC16" s="5">
        <v>1.44998</v>
      </c>
      <c r="AD16" s="1" t="b">
        <v>0</v>
      </c>
      <c r="AE16" s="1" t="s">
        <v>63</v>
      </c>
      <c r="AF16" s="2">
        <v>43082</v>
      </c>
      <c r="AG16" s="6" t="s">
        <v>0</v>
      </c>
      <c r="AH16" s="1" t="s">
        <v>64</v>
      </c>
      <c r="AI16" s="7">
        <v>13.298</v>
      </c>
      <c r="AJ16" s="1" t="s">
        <v>146</v>
      </c>
      <c r="AK16" s="1" t="s">
        <v>147</v>
      </c>
      <c r="AL16" s="1" t="s">
        <v>0</v>
      </c>
      <c r="AM16" s="1" t="s">
        <v>148</v>
      </c>
      <c r="AN16" s="1" t="s">
        <v>0</v>
      </c>
      <c r="AO16" s="1" t="s">
        <v>149</v>
      </c>
      <c r="AP16" s="6" t="s">
        <v>0</v>
      </c>
      <c r="AQ16" s="1" t="s">
        <v>148</v>
      </c>
      <c r="AR16" s="1" t="s">
        <v>0</v>
      </c>
      <c r="AS16" s="3">
        <v>18378</v>
      </c>
      <c r="AT16" s="1" t="s">
        <v>150</v>
      </c>
      <c r="AU16" s="2">
        <v>43053.458333333336</v>
      </c>
      <c r="AV16" s="1" t="s">
        <v>151</v>
      </c>
      <c r="AW16" s="1" t="s">
        <v>0</v>
      </c>
      <c r="AX16" s="3">
        <v>67404</v>
      </c>
      <c r="AY16" s="3">
        <v>1148755</v>
      </c>
    </row>
    <row r="17" spans="2:51" outlineLevel="1" x14ac:dyDescent="0.25">
      <c r="B17" s="1" t="s">
        <v>152</v>
      </c>
      <c r="C17" s="1" t="s">
        <v>153</v>
      </c>
      <c r="D17" s="1" t="s">
        <v>154</v>
      </c>
      <c r="E17" s="1" t="s">
        <v>86</v>
      </c>
      <c r="F17" s="2">
        <v>43221</v>
      </c>
      <c r="G17" s="2">
        <v>44317</v>
      </c>
      <c r="H17" s="3">
        <v>36</v>
      </c>
      <c r="I17" s="1" t="s">
        <v>56</v>
      </c>
      <c r="J17" s="1" t="s">
        <v>57</v>
      </c>
      <c r="K17" s="4">
        <v>135734</v>
      </c>
      <c r="L17" s="5">
        <v>1.62</v>
      </c>
      <c r="M17" s="6">
        <v>30.3825</v>
      </c>
      <c r="N17" s="1" t="s">
        <v>0</v>
      </c>
      <c r="O17" s="7" t="s">
        <v>0</v>
      </c>
      <c r="P17" s="1" t="s">
        <v>155</v>
      </c>
      <c r="Q17" s="1" t="s">
        <v>156</v>
      </c>
      <c r="R17" s="1" t="s">
        <v>0</v>
      </c>
      <c r="S17" s="1" t="s">
        <v>0</v>
      </c>
      <c r="T17" s="2">
        <v>43091</v>
      </c>
      <c r="U17" s="1" t="s">
        <v>157</v>
      </c>
      <c r="V17" s="1" t="s">
        <v>76</v>
      </c>
      <c r="W17" s="1" t="s">
        <v>75</v>
      </c>
      <c r="X17" s="1" t="s">
        <v>0</v>
      </c>
      <c r="Y17" s="1" t="s">
        <v>75</v>
      </c>
      <c r="Z17" s="1" t="s">
        <v>62</v>
      </c>
      <c r="AA17" s="1" t="s">
        <v>0</v>
      </c>
      <c r="AB17" s="1" t="s">
        <v>61</v>
      </c>
      <c r="AC17" s="5">
        <v>13.29889</v>
      </c>
      <c r="AD17" s="1" t="b">
        <v>0</v>
      </c>
      <c r="AE17" s="1" t="s">
        <v>63</v>
      </c>
      <c r="AF17" s="2">
        <v>43054</v>
      </c>
      <c r="AG17" s="6" t="s">
        <v>0</v>
      </c>
      <c r="AH17" s="1" t="s">
        <v>64</v>
      </c>
      <c r="AI17" s="7">
        <v>13.29889</v>
      </c>
      <c r="AJ17" s="1" t="s">
        <v>158</v>
      </c>
      <c r="AK17" s="1" t="s">
        <v>159</v>
      </c>
      <c r="AL17" s="1" t="s">
        <v>0</v>
      </c>
      <c r="AM17" s="1" t="s">
        <v>0</v>
      </c>
      <c r="AN17" s="1" t="s">
        <v>0</v>
      </c>
      <c r="AO17" s="1" t="s">
        <v>160</v>
      </c>
      <c r="AP17" s="6" t="s">
        <v>0</v>
      </c>
      <c r="AQ17" s="1" t="s">
        <v>0</v>
      </c>
      <c r="AR17" s="1" t="s">
        <v>0</v>
      </c>
      <c r="AS17" s="3">
        <v>18670</v>
      </c>
      <c r="AT17" s="1" t="s">
        <v>150</v>
      </c>
      <c r="AU17" s="2">
        <v>43028.375</v>
      </c>
      <c r="AV17" s="1" t="s">
        <v>94</v>
      </c>
      <c r="AW17" s="1" t="s">
        <v>0</v>
      </c>
      <c r="AX17" s="3">
        <v>67051</v>
      </c>
      <c r="AY17" s="3">
        <v>1143697</v>
      </c>
    </row>
    <row r="18" spans="2:51" outlineLevel="1" x14ac:dyDescent="0.25">
      <c r="B18" s="1" t="s">
        <v>161</v>
      </c>
      <c r="C18" s="1" t="s">
        <v>162</v>
      </c>
      <c r="D18" s="1" t="s">
        <v>163</v>
      </c>
      <c r="E18" s="1" t="s">
        <v>109</v>
      </c>
      <c r="F18" s="2">
        <v>43321</v>
      </c>
      <c r="G18" s="2">
        <v>44417</v>
      </c>
      <c r="H18" s="3">
        <v>36</v>
      </c>
      <c r="I18" s="1" t="s">
        <v>56</v>
      </c>
      <c r="J18" s="1" t="s">
        <v>57</v>
      </c>
      <c r="K18" s="4" t="s">
        <v>0</v>
      </c>
      <c r="L18" s="5">
        <v>0.44879000000000002</v>
      </c>
      <c r="M18" s="6">
        <v>78.842799999999997</v>
      </c>
      <c r="N18" s="1" t="s">
        <v>0</v>
      </c>
      <c r="O18" s="7" t="s">
        <v>0</v>
      </c>
      <c r="P18" s="1" t="s">
        <v>164</v>
      </c>
      <c r="Q18" s="1" t="s">
        <v>165</v>
      </c>
      <c r="R18" s="1" t="s">
        <v>0</v>
      </c>
      <c r="S18" s="1" t="s">
        <v>0</v>
      </c>
      <c r="T18" s="2">
        <v>43321</v>
      </c>
      <c r="U18" s="1" t="s">
        <v>166</v>
      </c>
      <c r="V18" s="1" t="s">
        <v>101</v>
      </c>
      <c r="W18" s="1" t="s">
        <v>100</v>
      </c>
      <c r="X18" s="1" t="s">
        <v>0</v>
      </c>
      <c r="Y18" s="1" t="s">
        <v>100</v>
      </c>
      <c r="Z18" s="1" t="s">
        <v>114</v>
      </c>
      <c r="AA18" s="1" t="s">
        <v>0</v>
      </c>
      <c r="AB18" s="1" t="s">
        <v>113</v>
      </c>
      <c r="AC18" s="5">
        <v>0.58111000000000002</v>
      </c>
      <c r="AD18" s="1" t="b">
        <v>0</v>
      </c>
      <c r="AE18" s="1" t="s">
        <v>63</v>
      </c>
      <c r="AF18" s="2">
        <v>43276</v>
      </c>
      <c r="AG18" s="6" t="s">
        <v>0</v>
      </c>
      <c r="AH18" s="1" t="s">
        <v>64</v>
      </c>
      <c r="AI18" s="7">
        <v>5.4753299999999996</v>
      </c>
      <c r="AJ18" s="1" t="s">
        <v>167</v>
      </c>
      <c r="AK18" s="1" t="s">
        <v>0</v>
      </c>
      <c r="AL18" s="1" t="s">
        <v>0</v>
      </c>
      <c r="AM18" s="1" t="s">
        <v>0</v>
      </c>
      <c r="AN18" s="1" t="s">
        <v>0</v>
      </c>
      <c r="AO18" s="1" t="s">
        <v>168</v>
      </c>
      <c r="AP18" s="6" t="s">
        <v>0</v>
      </c>
      <c r="AQ18" s="1" t="s">
        <v>0</v>
      </c>
      <c r="AR18" s="1" t="s">
        <v>0</v>
      </c>
      <c r="AS18" s="3">
        <v>24018</v>
      </c>
      <c r="AT18" s="1" t="s">
        <v>150</v>
      </c>
      <c r="AU18" s="2">
        <v>43238.593055555553</v>
      </c>
      <c r="AV18" s="1" t="s">
        <v>94</v>
      </c>
      <c r="AW18" s="1" t="s">
        <v>0</v>
      </c>
      <c r="AX18" s="3">
        <v>70926</v>
      </c>
      <c r="AY18" s="3">
        <v>1174283</v>
      </c>
    </row>
    <row r="19" spans="2:51" outlineLevel="1" x14ac:dyDescent="0.25">
      <c r="B19" s="1" t="s">
        <v>161</v>
      </c>
      <c r="C19" s="1" t="s">
        <v>162</v>
      </c>
      <c r="D19" s="1" t="s">
        <v>163</v>
      </c>
      <c r="E19" s="1" t="s">
        <v>109</v>
      </c>
      <c r="F19" s="2">
        <v>43321</v>
      </c>
      <c r="G19" s="2">
        <v>44417</v>
      </c>
      <c r="H19" s="3">
        <v>36</v>
      </c>
      <c r="I19" s="1" t="s">
        <v>56</v>
      </c>
      <c r="J19" s="1" t="s">
        <v>57</v>
      </c>
      <c r="K19" s="4" t="s">
        <v>0</v>
      </c>
      <c r="L19" s="5">
        <v>0.44879000000000002</v>
      </c>
      <c r="M19" s="6">
        <v>78.842799999999997</v>
      </c>
      <c r="N19" s="1" t="s">
        <v>0</v>
      </c>
      <c r="O19" s="7" t="s">
        <v>0</v>
      </c>
      <c r="P19" s="1" t="s">
        <v>164</v>
      </c>
      <c r="Q19" s="1" t="s">
        <v>165</v>
      </c>
      <c r="R19" s="1" t="s">
        <v>0</v>
      </c>
      <c r="S19" s="1" t="s">
        <v>0</v>
      </c>
      <c r="T19" s="2">
        <v>43321</v>
      </c>
      <c r="U19" s="1" t="s">
        <v>166</v>
      </c>
      <c r="V19" s="1" t="s">
        <v>101</v>
      </c>
      <c r="W19" s="1" t="s">
        <v>100</v>
      </c>
      <c r="X19" s="1" t="s">
        <v>0</v>
      </c>
      <c r="Y19" s="1" t="s">
        <v>100</v>
      </c>
      <c r="Z19" s="1" t="s">
        <v>145</v>
      </c>
      <c r="AA19" s="1" t="s">
        <v>0</v>
      </c>
      <c r="AB19" s="1" t="s">
        <v>144</v>
      </c>
      <c r="AC19" s="5">
        <v>0.97</v>
      </c>
      <c r="AD19" s="1" t="b">
        <v>0</v>
      </c>
      <c r="AE19" s="1" t="s">
        <v>63</v>
      </c>
      <c r="AF19" s="2">
        <v>43276</v>
      </c>
      <c r="AG19" s="6" t="s">
        <v>0</v>
      </c>
      <c r="AH19" s="1" t="s">
        <v>64</v>
      </c>
      <c r="AI19" s="7">
        <v>5.4753299999999996</v>
      </c>
      <c r="AJ19" s="1" t="s">
        <v>167</v>
      </c>
      <c r="AK19" s="1" t="s">
        <v>0</v>
      </c>
      <c r="AL19" s="1" t="s">
        <v>0</v>
      </c>
      <c r="AM19" s="1" t="s">
        <v>0</v>
      </c>
      <c r="AN19" s="1" t="s">
        <v>0</v>
      </c>
      <c r="AO19" s="1" t="s">
        <v>168</v>
      </c>
      <c r="AP19" s="6" t="s">
        <v>0</v>
      </c>
      <c r="AQ19" s="1" t="s">
        <v>0</v>
      </c>
      <c r="AR19" s="1" t="s">
        <v>0</v>
      </c>
      <c r="AS19" s="3">
        <v>24018</v>
      </c>
      <c r="AT19" s="1" t="s">
        <v>150</v>
      </c>
      <c r="AU19" s="2">
        <v>43238.593055555553</v>
      </c>
      <c r="AV19" s="1" t="s">
        <v>94</v>
      </c>
      <c r="AW19" s="1" t="s">
        <v>0</v>
      </c>
      <c r="AX19" s="3">
        <v>70926</v>
      </c>
      <c r="AY19" s="3">
        <v>1174283</v>
      </c>
    </row>
    <row r="20" spans="2:51" outlineLevel="1" x14ac:dyDescent="0.25">
      <c r="B20" s="1" t="s">
        <v>161</v>
      </c>
      <c r="C20" s="1" t="s">
        <v>162</v>
      </c>
      <c r="D20" s="1" t="s">
        <v>163</v>
      </c>
      <c r="E20" s="1" t="s">
        <v>109</v>
      </c>
      <c r="F20" s="2">
        <v>43321</v>
      </c>
      <c r="G20" s="2">
        <v>44417</v>
      </c>
      <c r="H20" s="3">
        <v>36</v>
      </c>
      <c r="I20" s="1" t="s">
        <v>56</v>
      </c>
      <c r="J20" s="1" t="s">
        <v>57</v>
      </c>
      <c r="K20" s="4">
        <v>281280</v>
      </c>
      <c r="L20" s="5">
        <v>0.44879000000000002</v>
      </c>
      <c r="M20" s="6">
        <v>78.842799999999997</v>
      </c>
      <c r="N20" s="1" t="s">
        <v>0</v>
      </c>
      <c r="O20" s="7" t="s">
        <v>0</v>
      </c>
      <c r="P20" s="1" t="s">
        <v>164</v>
      </c>
      <c r="Q20" s="1" t="s">
        <v>165</v>
      </c>
      <c r="R20" s="1" t="s">
        <v>0</v>
      </c>
      <c r="S20" s="1" t="s">
        <v>0</v>
      </c>
      <c r="T20" s="2">
        <v>43321</v>
      </c>
      <c r="U20" s="1" t="s">
        <v>166</v>
      </c>
      <c r="V20" s="1" t="s">
        <v>101</v>
      </c>
      <c r="W20" s="1" t="s">
        <v>100</v>
      </c>
      <c r="X20" s="1" t="s">
        <v>0</v>
      </c>
      <c r="Y20" s="1" t="s">
        <v>100</v>
      </c>
      <c r="Z20" s="1" t="s">
        <v>99</v>
      </c>
      <c r="AA20" s="1" t="s">
        <v>0</v>
      </c>
      <c r="AB20" s="1" t="s">
        <v>98</v>
      </c>
      <c r="AC20" s="5">
        <v>1.1180000000000001</v>
      </c>
      <c r="AD20" s="1" t="b">
        <v>0</v>
      </c>
      <c r="AE20" s="1" t="s">
        <v>63</v>
      </c>
      <c r="AF20" s="2">
        <v>43276</v>
      </c>
      <c r="AG20" s="6" t="s">
        <v>0</v>
      </c>
      <c r="AH20" s="1" t="s">
        <v>64</v>
      </c>
      <c r="AI20" s="7">
        <v>5.4753299999999996</v>
      </c>
      <c r="AJ20" s="1" t="s">
        <v>167</v>
      </c>
      <c r="AK20" s="1" t="s">
        <v>0</v>
      </c>
      <c r="AL20" s="1" t="s">
        <v>0</v>
      </c>
      <c r="AM20" s="1" t="s">
        <v>0</v>
      </c>
      <c r="AN20" s="1" t="s">
        <v>0</v>
      </c>
      <c r="AO20" s="1" t="s">
        <v>168</v>
      </c>
      <c r="AP20" s="6" t="s">
        <v>0</v>
      </c>
      <c r="AQ20" s="1" t="s">
        <v>0</v>
      </c>
      <c r="AR20" s="1" t="s">
        <v>0</v>
      </c>
      <c r="AS20" s="3">
        <v>24018</v>
      </c>
      <c r="AT20" s="1" t="s">
        <v>150</v>
      </c>
      <c r="AU20" s="2">
        <v>43238.593055555553</v>
      </c>
      <c r="AV20" s="1" t="s">
        <v>94</v>
      </c>
      <c r="AW20" s="1" t="s">
        <v>0</v>
      </c>
      <c r="AX20" s="3">
        <v>70926</v>
      </c>
      <c r="AY20" s="3">
        <v>1174283</v>
      </c>
    </row>
    <row r="21" spans="2:51" outlineLevel="1" x14ac:dyDescent="0.25">
      <c r="B21" s="1" t="s">
        <v>161</v>
      </c>
      <c r="C21" s="1" t="s">
        <v>162</v>
      </c>
      <c r="D21" s="1" t="s">
        <v>163</v>
      </c>
      <c r="E21" s="1" t="s">
        <v>109</v>
      </c>
      <c r="F21" s="2">
        <v>43321</v>
      </c>
      <c r="G21" s="2">
        <v>44417</v>
      </c>
      <c r="H21" s="3">
        <v>36</v>
      </c>
      <c r="I21" s="1" t="s">
        <v>56</v>
      </c>
      <c r="J21" s="1" t="s">
        <v>57</v>
      </c>
      <c r="K21" s="4" t="s">
        <v>0</v>
      </c>
      <c r="L21" s="5">
        <v>0.44879000000000002</v>
      </c>
      <c r="M21" s="6">
        <v>78.842799999999997</v>
      </c>
      <c r="N21" s="1" t="s">
        <v>0</v>
      </c>
      <c r="O21" s="7" t="s">
        <v>0</v>
      </c>
      <c r="P21" s="1" t="s">
        <v>164</v>
      </c>
      <c r="Q21" s="1" t="s">
        <v>165</v>
      </c>
      <c r="R21" s="1" t="s">
        <v>0</v>
      </c>
      <c r="S21" s="1" t="s">
        <v>0</v>
      </c>
      <c r="T21" s="2">
        <v>43321</v>
      </c>
      <c r="U21" s="1" t="s">
        <v>166</v>
      </c>
      <c r="V21" s="1" t="s">
        <v>101</v>
      </c>
      <c r="W21" s="1" t="s">
        <v>100</v>
      </c>
      <c r="X21" s="1" t="s">
        <v>0</v>
      </c>
      <c r="Y21" s="1" t="s">
        <v>100</v>
      </c>
      <c r="Z21" s="1" t="s">
        <v>75</v>
      </c>
      <c r="AA21" s="1" t="s">
        <v>0</v>
      </c>
      <c r="AB21" s="1" t="s">
        <v>76</v>
      </c>
      <c r="AC21" s="5">
        <v>1.72</v>
      </c>
      <c r="AD21" s="1" t="b">
        <v>0</v>
      </c>
      <c r="AE21" s="1" t="s">
        <v>63</v>
      </c>
      <c r="AF21" s="2">
        <v>43276</v>
      </c>
      <c r="AG21" s="6" t="s">
        <v>0</v>
      </c>
      <c r="AH21" s="1" t="s">
        <v>64</v>
      </c>
      <c r="AI21" s="7">
        <v>5.4753299999999996</v>
      </c>
      <c r="AJ21" s="1" t="s">
        <v>167</v>
      </c>
      <c r="AK21" s="1" t="s">
        <v>0</v>
      </c>
      <c r="AL21" s="1" t="s">
        <v>0</v>
      </c>
      <c r="AM21" s="1" t="s">
        <v>0</v>
      </c>
      <c r="AN21" s="1" t="s">
        <v>0</v>
      </c>
      <c r="AO21" s="1" t="s">
        <v>168</v>
      </c>
      <c r="AP21" s="6" t="s">
        <v>0</v>
      </c>
      <c r="AQ21" s="1" t="s">
        <v>0</v>
      </c>
      <c r="AR21" s="1" t="s">
        <v>0</v>
      </c>
      <c r="AS21" s="3">
        <v>24018</v>
      </c>
      <c r="AT21" s="1" t="s">
        <v>150</v>
      </c>
      <c r="AU21" s="2">
        <v>43238.593055555553</v>
      </c>
      <c r="AV21" s="1" t="s">
        <v>94</v>
      </c>
      <c r="AW21" s="1" t="s">
        <v>0</v>
      </c>
      <c r="AX21" s="3">
        <v>70926</v>
      </c>
      <c r="AY21" s="3">
        <v>1174283</v>
      </c>
    </row>
    <row r="22" spans="2:51" outlineLevel="1" x14ac:dyDescent="0.25">
      <c r="B22" s="1" t="s">
        <v>169</v>
      </c>
      <c r="C22" s="1" t="s">
        <v>170</v>
      </c>
      <c r="D22" s="1" t="s">
        <v>171</v>
      </c>
      <c r="E22" s="1" t="s">
        <v>109</v>
      </c>
      <c r="F22" s="2">
        <v>43648</v>
      </c>
      <c r="G22" s="2">
        <v>44927</v>
      </c>
      <c r="H22" s="3">
        <v>36</v>
      </c>
      <c r="I22" s="1" t="s">
        <v>56</v>
      </c>
      <c r="J22" s="1" t="s">
        <v>57</v>
      </c>
      <c r="K22" s="4">
        <v>339897</v>
      </c>
      <c r="L22" s="5">
        <v>0.49</v>
      </c>
      <c r="M22" s="6">
        <v>73.05</v>
      </c>
      <c r="N22" s="1" t="s">
        <v>0</v>
      </c>
      <c r="O22" s="7" t="s">
        <v>0</v>
      </c>
      <c r="P22" s="1" t="s">
        <v>172</v>
      </c>
      <c r="Q22" s="1" t="s">
        <v>173</v>
      </c>
      <c r="R22" s="1" t="s">
        <v>0</v>
      </c>
      <c r="S22" s="1" t="s">
        <v>0</v>
      </c>
      <c r="T22" s="2">
        <v>43620</v>
      </c>
      <c r="U22" s="1" t="s">
        <v>174</v>
      </c>
      <c r="V22" s="1" t="s">
        <v>101</v>
      </c>
      <c r="W22" s="1" t="s">
        <v>100</v>
      </c>
      <c r="X22" s="1" t="s">
        <v>0</v>
      </c>
      <c r="Y22" s="1" t="s">
        <v>100</v>
      </c>
      <c r="Z22" s="1" t="s">
        <v>99</v>
      </c>
      <c r="AA22" s="1" t="s">
        <v>0</v>
      </c>
      <c r="AB22" s="1" t="s">
        <v>98</v>
      </c>
      <c r="AC22" s="5">
        <v>0.59299999999999997</v>
      </c>
      <c r="AD22" s="1" t="b">
        <v>0</v>
      </c>
      <c r="AE22" s="1" t="s">
        <v>63</v>
      </c>
      <c r="AF22" s="2">
        <v>43537</v>
      </c>
      <c r="AG22" s="6" t="s">
        <v>0</v>
      </c>
      <c r="AH22" s="1" t="s">
        <v>64</v>
      </c>
      <c r="AI22" s="7">
        <v>13.29889</v>
      </c>
      <c r="AJ22" s="1" t="s">
        <v>175</v>
      </c>
      <c r="AK22" s="1" t="s">
        <v>176</v>
      </c>
      <c r="AL22" s="1" t="s">
        <v>177</v>
      </c>
      <c r="AM22" s="1" t="s">
        <v>0</v>
      </c>
      <c r="AN22" s="1" t="s">
        <v>0</v>
      </c>
      <c r="AO22" s="1" t="s">
        <v>168</v>
      </c>
      <c r="AP22" s="6" t="s">
        <v>0</v>
      </c>
      <c r="AQ22" s="1" t="s">
        <v>0</v>
      </c>
      <c r="AR22" s="1" t="s">
        <v>0</v>
      </c>
      <c r="AS22" s="3">
        <v>23994</v>
      </c>
      <c r="AT22" s="1" t="s">
        <v>150</v>
      </c>
      <c r="AU22" s="2">
        <v>43455.458333333336</v>
      </c>
      <c r="AV22" s="1" t="s">
        <v>94</v>
      </c>
      <c r="AW22" s="1" t="s">
        <v>0</v>
      </c>
      <c r="AX22" s="3">
        <v>74397</v>
      </c>
      <c r="AY22" s="3">
        <v>1189299</v>
      </c>
    </row>
    <row r="23" spans="2:51" outlineLevel="1" x14ac:dyDescent="0.25">
      <c r="B23" s="1" t="s">
        <v>169</v>
      </c>
      <c r="C23" s="1" t="s">
        <v>170</v>
      </c>
      <c r="D23" s="1" t="s">
        <v>171</v>
      </c>
      <c r="E23" s="1" t="s">
        <v>109</v>
      </c>
      <c r="F23" s="2">
        <v>43648</v>
      </c>
      <c r="G23" s="2">
        <v>44927</v>
      </c>
      <c r="H23" s="3">
        <v>36</v>
      </c>
      <c r="I23" s="1" t="s">
        <v>56</v>
      </c>
      <c r="J23" s="1" t="s">
        <v>57</v>
      </c>
      <c r="K23" s="4" t="s">
        <v>0</v>
      </c>
      <c r="L23" s="5">
        <v>0.49</v>
      </c>
      <c r="M23" s="6">
        <v>73.05</v>
      </c>
      <c r="N23" s="1" t="s">
        <v>0</v>
      </c>
      <c r="O23" s="7" t="s">
        <v>0</v>
      </c>
      <c r="P23" s="1" t="s">
        <v>172</v>
      </c>
      <c r="Q23" s="1" t="s">
        <v>173</v>
      </c>
      <c r="R23" s="1" t="s">
        <v>0</v>
      </c>
      <c r="S23" s="1" t="s">
        <v>0</v>
      </c>
      <c r="T23" s="2">
        <v>43620</v>
      </c>
      <c r="U23" s="1" t="s">
        <v>174</v>
      </c>
      <c r="V23" s="1" t="s">
        <v>101</v>
      </c>
      <c r="W23" s="1" t="s">
        <v>100</v>
      </c>
      <c r="X23" s="1" t="s">
        <v>0</v>
      </c>
      <c r="Y23" s="1" t="s">
        <v>100</v>
      </c>
      <c r="Z23" s="1" t="s">
        <v>115</v>
      </c>
      <c r="AA23" s="1" t="s">
        <v>0</v>
      </c>
      <c r="AB23" s="1" t="s">
        <v>113</v>
      </c>
      <c r="AC23" s="5">
        <v>0.64214000000000004</v>
      </c>
      <c r="AD23" s="1" t="b">
        <v>0</v>
      </c>
      <c r="AE23" s="1" t="s">
        <v>63</v>
      </c>
      <c r="AF23" s="2">
        <v>43537</v>
      </c>
      <c r="AG23" s="6" t="s">
        <v>0</v>
      </c>
      <c r="AH23" s="1" t="s">
        <v>64</v>
      </c>
      <c r="AI23" s="7">
        <v>13.29889</v>
      </c>
      <c r="AJ23" s="1" t="s">
        <v>175</v>
      </c>
      <c r="AK23" s="1" t="s">
        <v>176</v>
      </c>
      <c r="AL23" s="1" t="s">
        <v>177</v>
      </c>
      <c r="AM23" s="1" t="s">
        <v>0</v>
      </c>
      <c r="AN23" s="1" t="s">
        <v>0</v>
      </c>
      <c r="AO23" s="1" t="s">
        <v>168</v>
      </c>
      <c r="AP23" s="6" t="s">
        <v>0</v>
      </c>
      <c r="AQ23" s="1" t="s">
        <v>0</v>
      </c>
      <c r="AR23" s="1" t="s">
        <v>0</v>
      </c>
      <c r="AS23" s="3">
        <v>23994</v>
      </c>
      <c r="AT23" s="1" t="s">
        <v>150</v>
      </c>
      <c r="AU23" s="2">
        <v>43455.458333333336</v>
      </c>
      <c r="AV23" s="1" t="s">
        <v>94</v>
      </c>
      <c r="AW23" s="1" t="s">
        <v>0</v>
      </c>
      <c r="AX23" s="3">
        <v>74397</v>
      </c>
      <c r="AY23" s="3">
        <v>1189299</v>
      </c>
    </row>
    <row r="24" spans="2:51" outlineLevel="1" x14ac:dyDescent="0.25">
      <c r="B24" s="1" t="s">
        <v>169</v>
      </c>
      <c r="C24" s="1" t="s">
        <v>170</v>
      </c>
      <c r="D24" s="1" t="s">
        <v>171</v>
      </c>
      <c r="E24" s="1" t="s">
        <v>109</v>
      </c>
      <c r="F24" s="2">
        <v>43648</v>
      </c>
      <c r="G24" s="2">
        <v>44927</v>
      </c>
      <c r="H24" s="3">
        <v>36</v>
      </c>
      <c r="I24" s="1" t="s">
        <v>56</v>
      </c>
      <c r="J24" s="1" t="s">
        <v>57</v>
      </c>
      <c r="K24" s="4" t="s">
        <v>0</v>
      </c>
      <c r="L24" s="5">
        <v>0.49</v>
      </c>
      <c r="M24" s="6">
        <v>73.05</v>
      </c>
      <c r="N24" s="1" t="s">
        <v>0</v>
      </c>
      <c r="O24" s="7" t="s">
        <v>0</v>
      </c>
      <c r="P24" s="1" t="s">
        <v>172</v>
      </c>
      <c r="Q24" s="1" t="s">
        <v>173</v>
      </c>
      <c r="R24" s="1" t="s">
        <v>0</v>
      </c>
      <c r="S24" s="1" t="s">
        <v>0</v>
      </c>
      <c r="T24" s="2">
        <v>43620</v>
      </c>
      <c r="U24" s="1" t="s">
        <v>174</v>
      </c>
      <c r="V24" s="1" t="s">
        <v>101</v>
      </c>
      <c r="W24" s="1" t="s">
        <v>100</v>
      </c>
      <c r="X24" s="1" t="s">
        <v>0</v>
      </c>
      <c r="Y24" s="1" t="s">
        <v>100</v>
      </c>
      <c r="Z24" s="1" t="s">
        <v>145</v>
      </c>
      <c r="AA24" s="1" t="s">
        <v>0</v>
      </c>
      <c r="AB24" s="1" t="s">
        <v>144</v>
      </c>
      <c r="AC24" s="5">
        <v>0.97</v>
      </c>
      <c r="AD24" s="1" t="b">
        <v>0</v>
      </c>
      <c r="AE24" s="1" t="s">
        <v>63</v>
      </c>
      <c r="AF24" s="2">
        <v>43537</v>
      </c>
      <c r="AG24" s="6" t="s">
        <v>0</v>
      </c>
      <c r="AH24" s="1" t="s">
        <v>64</v>
      </c>
      <c r="AI24" s="7">
        <v>13.29889</v>
      </c>
      <c r="AJ24" s="1" t="s">
        <v>175</v>
      </c>
      <c r="AK24" s="1" t="s">
        <v>176</v>
      </c>
      <c r="AL24" s="1" t="s">
        <v>177</v>
      </c>
      <c r="AM24" s="1" t="s">
        <v>0</v>
      </c>
      <c r="AN24" s="1" t="s">
        <v>0</v>
      </c>
      <c r="AO24" s="1" t="s">
        <v>168</v>
      </c>
      <c r="AP24" s="6" t="s">
        <v>0</v>
      </c>
      <c r="AQ24" s="1" t="s">
        <v>0</v>
      </c>
      <c r="AR24" s="1" t="s">
        <v>0</v>
      </c>
      <c r="AS24" s="3">
        <v>23994</v>
      </c>
      <c r="AT24" s="1" t="s">
        <v>150</v>
      </c>
      <c r="AU24" s="2">
        <v>43455.458333333336</v>
      </c>
      <c r="AV24" s="1" t="s">
        <v>94</v>
      </c>
      <c r="AW24" s="1" t="s">
        <v>0</v>
      </c>
      <c r="AX24" s="3">
        <v>74397</v>
      </c>
      <c r="AY24" s="3">
        <v>1189299</v>
      </c>
    </row>
    <row r="25" spans="2:51" outlineLevel="1" x14ac:dyDescent="0.25">
      <c r="B25" s="1" t="s">
        <v>169</v>
      </c>
      <c r="C25" s="1" t="s">
        <v>170</v>
      </c>
      <c r="D25" s="1" t="s">
        <v>171</v>
      </c>
      <c r="E25" s="1" t="s">
        <v>109</v>
      </c>
      <c r="F25" s="2">
        <v>43648</v>
      </c>
      <c r="G25" s="2">
        <v>44927</v>
      </c>
      <c r="H25" s="3">
        <v>36</v>
      </c>
      <c r="I25" s="1" t="s">
        <v>56</v>
      </c>
      <c r="J25" s="1" t="s">
        <v>57</v>
      </c>
      <c r="K25" s="4" t="s">
        <v>0</v>
      </c>
      <c r="L25" s="5">
        <v>0.49</v>
      </c>
      <c r="M25" s="6">
        <v>73.05</v>
      </c>
      <c r="N25" s="1" t="s">
        <v>0</v>
      </c>
      <c r="O25" s="7" t="s">
        <v>0</v>
      </c>
      <c r="P25" s="1" t="s">
        <v>172</v>
      </c>
      <c r="Q25" s="1" t="s">
        <v>173</v>
      </c>
      <c r="R25" s="1" t="s">
        <v>0</v>
      </c>
      <c r="S25" s="1" t="s">
        <v>0</v>
      </c>
      <c r="T25" s="2">
        <v>43620</v>
      </c>
      <c r="U25" s="1" t="s">
        <v>174</v>
      </c>
      <c r="V25" s="1" t="s">
        <v>101</v>
      </c>
      <c r="W25" s="1" t="s">
        <v>100</v>
      </c>
      <c r="X25" s="1" t="s">
        <v>0</v>
      </c>
      <c r="Y25" s="1" t="s">
        <v>100</v>
      </c>
      <c r="Z25" s="1" t="s">
        <v>75</v>
      </c>
      <c r="AA25" s="1" t="s">
        <v>0</v>
      </c>
      <c r="AB25" s="1" t="s">
        <v>76</v>
      </c>
      <c r="AC25" s="5">
        <v>0.98</v>
      </c>
      <c r="AD25" s="1" t="b">
        <v>0</v>
      </c>
      <c r="AE25" s="1" t="s">
        <v>63</v>
      </c>
      <c r="AF25" s="2">
        <v>43537</v>
      </c>
      <c r="AG25" s="6" t="s">
        <v>0</v>
      </c>
      <c r="AH25" s="1" t="s">
        <v>64</v>
      </c>
      <c r="AI25" s="7">
        <v>13.29889</v>
      </c>
      <c r="AJ25" s="1" t="s">
        <v>175</v>
      </c>
      <c r="AK25" s="1" t="s">
        <v>176</v>
      </c>
      <c r="AL25" s="1" t="s">
        <v>177</v>
      </c>
      <c r="AM25" s="1" t="s">
        <v>0</v>
      </c>
      <c r="AN25" s="1" t="s">
        <v>0</v>
      </c>
      <c r="AO25" s="1" t="s">
        <v>168</v>
      </c>
      <c r="AP25" s="6" t="s">
        <v>0</v>
      </c>
      <c r="AQ25" s="1" t="s">
        <v>0</v>
      </c>
      <c r="AR25" s="1" t="s">
        <v>0</v>
      </c>
      <c r="AS25" s="3">
        <v>23994</v>
      </c>
      <c r="AT25" s="1" t="s">
        <v>150</v>
      </c>
      <c r="AU25" s="2">
        <v>43455.458333333336</v>
      </c>
      <c r="AV25" s="1" t="s">
        <v>94</v>
      </c>
      <c r="AW25" s="1" t="s">
        <v>0</v>
      </c>
      <c r="AX25" s="3">
        <v>74397</v>
      </c>
      <c r="AY25" s="3">
        <v>1189299</v>
      </c>
    </row>
    <row r="26" spans="2:51" outlineLevel="1" x14ac:dyDescent="0.25">
      <c r="B26" s="1" t="s">
        <v>178</v>
      </c>
      <c r="C26" s="1" t="s">
        <v>179</v>
      </c>
      <c r="D26" s="1" t="s">
        <v>180</v>
      </c>
      <c r="E26" s="1" t="s">
        <v>86</v>
      </c>
      <c r="F26" s="2">
        <v>43670</v>
      </c>
      <c r="G26" s="2">
        <v>45131</v>
      </c>
      <c r="H26" s="3">
        <v>48</v>
      </c>
      <c r="I26" s="1" t="s">
        <v>56</v>
      </c>
      <c r="J26" s="1" t="s">
        <v>57</v>
      </c>
      <c r="K26" s="4" t="s">
        <v>0</v>
      </c>
      <c r="L26" s="5">
        <v>0.15609000000000001</v>
      </c>
      <c r="M26" s="6">
        <v>98.099900000000005</v>
      </c>
      <c r="N26" s="1" t="s">
        <v>0</v>
      </c>
      <c r="O26" s="7" t="s">
        <v>0</v>
      </c>
      <c r="P26" s="1" t="s">
        <v>181</v>
      </c>
      <c r="Q26" s="1" t="s">
        <v>182</v>
      </c>
      <c r="R26" s="1" t="s">
        <v>0</v>
      </c>
      <c r="S26" s="1" t="s">
        <v>0</v>
      </c>
      <c r="T26" s="2">
        <v>43670</v>
      </c>
      <c r="U26" s="1" t="s">
        <v>183</v>
      </c>
      <c r="V26" s="1" t="s">
        <v>184</v>
      </c>
      <c r="W26" s="1" t="s">
        <v>185</v>
      </c>
      <c r="X26" s="1" t="s">
        <v>0</v>
      </c>
      <c r="Y26" s="1" t="s">
        <v>185</v>
      </c>
      <c r="Z26" s="1" t="s">
        <v>100</v>
      </c>
      <c r="AA26" s="1" t="s">
        <v>0</v>
      </c>
      <c r="AB26" s="1" t="s">
        <v>101</v>
      </c>
      <c r="AC26" s="5">
        <v>0.47211999999999998</v>
      </c>
      <c r="AD26" s="1" t="b">
        <v>0</v>
      </c>
      <c r="AE26" s="1" t="s">
        <v>63</v>
      </c>
      <c r="AF26" s="2">
        <v>43651</v>
      </c>
      <c r="AG26" s="6" t="s">
        <v>0</v>
      </c>
      <c r="AH26" s="1" t="s">
        <v>64</v>
      </c>
      <c r="AI26" s="7">
        <v>0.6</v>
      </c>
      <c r="AJ26" s="1" t="s">
        <v>186</v>
      </c>
      <c r="AK26" s="1" t="s">
        <v>187</v>
      </c>
      <c r="AL26" s="1" t="s">
        <v>0</v>
      </c>
      <c r="AM26" s="1" t="s">
        <v>0</v>
      </c>
      <c r="AN26" s="1" t="s">
        <v>0</v>
      </c>
      <c r="AO26" s="1" t="s">
        <v>188</v>
      </c>
      <c r="AP26" s="6" t="s">
        <v>0</v>
      </c>
      <c r="AQ26" s="1" t="s">
        <v>0</v>
      </c>
      <c r="AR26" s="1" t="s">
        <v>0</v>
      </c>
      <c r="AS26" s="3">
        <v>18069</v>
      </c>
      <c r="AT26" s="1" t="s">
        <v>150</v>
      </c>
      <c r="AU26" s="2">
        <v>43634.708333333336</v>
      </c>
      <c r="AV26" s="1" t="s">
        <v>189</v>
      </c>
      <c r="AW26" s="1" t="s">
        <v>0</v>
      </c>
      <c r="AX26" s="3">
        <v>77812</v>
      </c>
      <c r="AY26" s="3">
        <v>1199361</v>
      </c>
    </row>
    <row r="27" spans="2:51" outlineLevel="1" x14ac:dyDescent="0.25">
      <c r="B27" s="1" t="s">
        <v>178</v>
      </c>
      <c r="C27" s="1" t="s">
        <v>179</v>
      </c>
      <c r="D27" s="1" t="s">
        <v>180</v>
      </c>
      <c r="E27" s="1" t="s">
        <v>86</v>
      </c>
      <c r="F27" s="2">
        <v>43670</v>
      </c>
      <c r="G27" s="2">
        <v>45131</v>
      </c>
      <c r="H27" s="3">
        <v>48</v>
      </c>
      <c r="I27" s="1" t="s">
        <v>56</v>
      </c>
      <c r="J27" s="1" t="s">
        <v>57</v>
      </c>
      <c r="K27" s="4">
        <v>51900</v>
      </c>
      <c r="L27" s="5">
        <v>0.15609000000000001</v>
      </c>
      <c r="M27" s="6">
        <v>98.099900000000005</v>
      </c>
      <c r="N27" s="1" t="s">
        <v>0</v>
      </c>
      <c r="O27" s="7" t="s">
        <v>0</v>
      </c>
      <c r="P27" s="1" t="s">
        <v>181</v>
      </c>
      <c r="Q27" s="1" t="s">
        <v>182</v>
      </c>
      <c r="R27" s="1" t="s">
        <v>0</v>
      </c>
      <c r="S27" s="1" t="s">
        <v>0</v>
      </c>
      <c r="T27" s="2">
        <v>43670</v>
      </c>
      <c r="U27" s="1" t="s">
        <v>183</v>
      </c>
      <c r="V27" s="1" t="s">
        <v>184</v>
      </c>
      <c r="W27" s="1" t="s">
        <v>185</v>
      </c>
      <c r="X27" s="1" t="s">
        <v>0</v>
      </c>
      <c r="Y27" s="1" t="s">
        <v>185</v>
      </c>
      <c r="Z27" s="1" t="s">
        <v>99</v>
      </c>
      <c r="AA27" s="1" t="s">
        <v>0</v>
      </c>
      <c r="AB27" s="1" t="s">
        <v>98</v>
      </c>
      <c r="AC27" s="5">
        <v>0.57999999999999996</v>
      </c>
      <c r="AD27" s="1" t="b">
        <v>0</v>
      </c>
      <c r="AE27" s="1" t="s">
        <v>63</v>
      </c>
      <c r="AF27" s="2">
        <v>43651</v>
      </c>
      <c r="AG27" s="6" t="s">
        <v>0</v>
      </c>
      <c r="AH27" s="1" t="s">
        <v>64</v>
      </c>
      <c r="AI27" s="7">
        <v>0.6</v>
      </c>
      <c r="AJ27" s="1" t="s">
        <v>186</v>
      </c>
      <c r="AK27" s="1" t="s">
        <v>187</v>
      </c>
      <c r="AL27" s="1" t="s">
        <v>0</v>
      </c>
      <c r="AM27" s="1" t="s">
        <v>0</v>
      </c>
      <c r="AN27" s="1" t="s">
        <v>0</v>
      </c>
      <c r="AO27" s="1" t="s">
        <v>188</v>
      </c>
      <c r="AP27" s="6" t="s">
        <v>0</v>
      </c>
      <c r="AQ27" s="1" t="s">
        <v>0</v>
      </c>
      <c r="AR27" s="1" t="s">
        <v>0</v>
      </c>
      <c r="AS27" s="3">
        <v>18069</v>
      </c>
      <c r="AT27" s="1" t="s">
        <v>150</v>
      </c>
      <c r="AU27" s="2">
        <v>43634.708333333336</v>
      </c>
      <c r="AV27" s="1" t="s">
        <v>189</v>
      </c>
      <c r="AW27" s="1" t="s">
        <v>0</v>
      </c>
      <c r="AX27" s="3">
        <v>77812</v>
      </c>
      <c r="AY27" s="3">
        <v>1199361</v>
      </c>
    </row>
    <row r="28" spans="2:51" outlineLevel="1" x14ac:dyDescent="0.25">
      <c r="B28" s="1" t="s">
        <v>178</v>
      </c>
      <c r="C28" s="1" t="s">
        <v>179</v>
      </c>
      <c r="D28" s="1" t="s">
        <v>180</v>
      </c>
      <c r="E28" s="1" t="s">
        <v>86</v>
      </c>
      <c r="F28" s="2">
        <v>43670</v>
      </c>
      <c r="G28" s="2">
        <v>45131</v>
      </c>
      <c r="H28" s="3">
        <v>48</v>
      </c>
      <c r="I28" s="1" t="s">
        <v>56</v>
      </c>
      <c r="J28" s="1" t="s">
        <v>57</v>
      </c>
      <c r="K28" s="4" t="s">
        <v>0</v>
      </c>
      <c r="L28" s="5">
        <v>0.15609000000000001</v>
      </c>
      <c r="M28" s="6">
        <v>98.099900000000005</v>
      </c>
      <c r="N28" s="1" t="s">
        <v>0</v>
      </c>
      <c r="O28" s="7" t="s">
        <v>0</v>
      </c>
      <c r="P28" s="1" t="s">
        <v>181</v>
      </c>
      <c r="Q28" s="1" t="s">
        <v>182</v>
      </c>
      <c r="R28" s="1" t="s">
        <v>0</v>
      </c>
      <c r="S28" s="1" t="s">
        <v>0</v>
      </c>
      <c r="T28" s="2">
        <v>43670</v>
      </c>
      <c r="U28" s="1" t="s">
        <v>183</v>
      </c>
      <c r="V28" s="1" t="s">
        <v>184</v>
      </c>
      <c r="W28" s="1" t="s">
        <v>185</v>
      </c>
      <c r="X28" s="1" t="s">
        <v>0</v>
      </c>
      <c r="Y28" s="1" t="s">
        <v>185</v>
      </c>
      <c r="Z28" s="1" t="s">
        <v>75</v>
      </c>
      <c r="AA28" s="1" t="s">
        <v>105</v>
      </c>
      <c r="AB28" s="1" t="s">
        <v>76</v>
      </c>
      <c r="AC28" s="5">
        <v>1.27</v>
      </c>
      <c r="AD28" s="1" t="b">
        <v>0</v>
      </c>
      <c r="AE28" s="1" t="s">
        <v>63</v>
      </c>
      <c r="AF28" s="2">
        <v>43651</v>
      </c>
      <c r="AG28" s="6" t="s">
        <v>0</v>
      </c>
      <c r="AH28" s="1" t="s">
        <v>64</v>
      </c>
      <c r="AI28" s="7">
        <v>0.6</v>
      </c>
      <c r="AJ28" s="1" t="s">
        <v>186</v>
      </c>
      <c r="AK28" s="1" t="s">
        <v>187</v>
      </c>
      <c r="AL28" s="1" t="s">
        <v>0</v>
      </c>
      <c r="AM28" s="1" t="s">
        <v>0</v>
      </c>
      <c r="AN28" s="1" t="s">
        <v>0</v>
      </c>
      <c r="AO28" s="1" t="s">
        <v>188</v>
      </c>
      <c r="AP28" s="6" t="s">
        <v>0</v>
      </c>
      <c r="AQ28" s="1" t="s">
        <v>0</v>
      </c>
      <c r="AR28" s="1" t="s">
        <v>0</v>
      </c>
      <c r="AS28" s="3">
        <v>18069</v>
      </c>
      <c r="AT28" s="1" t="s">
        <v>150</v>
      </c>
      <c r="AU28" s="2">
        <v>43634.708333333336</v>
      </c>
      <c r="AV28" s="1" t="s">
        <v>189</v>
      </c>
      <c r="AW28" s="1" t="s">
        <v>0</v>
      </c>
      <c r="AX28" s="3">
        <v>77812</v>
      </c>
      <c r="AY28" s="3">
        <v>1199361</v>
      </c>
    </row>
    <row r="29" spans="2:51" outlineLevel="1" x14ac:dyDescent="0.25">
      <c r="B29" s="1" t="s">
        <v>190</v>
      </c>
      <c r="C29" s="1" t="s">
        <v>84</v>
      </c>
      <c r="D29" s="1" t="s">
        <v>85</v>
      </c>
      <c r="E29" s="1" t="s">
        <v>86</v>
      </c>
      <c r="F29" s="2">
        <v>43788</v>
      </c>
      <c r="G29" s="2">
        <v>44401</v>
      </c>
      <c r="H29" s="3">
        <v>14</v>
      </c>
      <c r="I29" s="1" t="s">
        <v>56</v>
      </c>
      <c r="J29" s="1" t="s">
        <v>57</v>
      </c>
      <c r="K29" s="4" t="s">
        <v>0</v>
      </c>
      <c r="L29" s="5">
        <v>0.52</v>
      </c>
      <c r="M29" s="6">
        <v>71.400000000000006</v>
      </c>
      <c r="N29" s="1" t="s">
        <v>0</v>
      </c>
      <c r="O29" s="7" t="s">
        <v>0</v>
      </c>
      <c r="P29" s="1" t="s">
        <v>87</v>
      </c>
      <c r="Q29" s="1" t="s">
        <v>191</v>
      </c>
      <c r="R29" s="1" t="s">
        <v>0</v>
      </c>
      <c r="S29" s="1" t="s">
        <v>0</v>
      </c>
      <c r="T29" s="2">
        <v>43819</v>
      </c>
      <c r="U29" s="1" t="s">
        <v>192</v>
      </c>
      <c r="V29" s="1" t="s">
        <v>101</v>
      </c>
      <c r="W29" s="1" t="s">
        <v>100</v>
      </c>
      <c r="X29" s="1" t="s">
        <v>0</v>
      </c>
      <c r="Y29" s="1" t="s">
        <v>100</v>
      </c>
      <c r="Z29" s="1" t="s">
        <v>185</v>
      </c>
      <c r="AA29" s="1" t="s">
        <v>0</v>
      </c>
      <c r="AB29" s="1" t="s">
        <v>184</v>
      </c>
      <c r="AC29" s="5">
        <v>0.55000000000000004</v>
      </c>
      <c r="AD29" s="1" t="b">
        <v>0</v>
      </c>
      <c r="AE29" s="1" t="s">
        <v>63</v>
      </c>
      <c r="AF29" s="2">
        <v>43788</v>
      </c>
      <c r="AG29" s="6" t="s">
        <v>0</v>
      </c>
      <c r="AH29" s="1" t="s">
        <v>64</v>
      </c>
      <c r="AI29" s="7">
        <v>13.29889</v>
      </c>
      <c r="AJ29" s="1" t="s">
        <v>193</v>
      </c>
      <c r="AK29" s="1" t="s">
        <v>0</v>
      </c>
      <c r="AL29" s="1" t="s">
        <v>194</v>
      </c>
      <c r="AM29" s="1" t="s">
        <v>0</v>
      </c>
      <c r="AN29" s="1" t="s">
        <v>0</v>
      </c>
      <c r="AO29" s="1" t="s">
        <v>168</v>
      </c>
      <c r="AP29" s="6" t="s">
        <v>0</v>
      </c>
      <c r="AQ29" s="1" t="s">
        <v>0</v>
      </c>
      <c r="AR29" s="1" t="s">
        <v>0</v>
      </c>
      <c r="AS29" s="3">
        <v>32320</v>
      </c>
      <c r="AT29" s="1" t="s">
        <v>150</v>
      </c>
      <c r="AU29" s="2">
        <v>43763.625</v>
      </c>
      <c r="AV29" s="1" t="s">
        <v>195</v>
      </c>
      <c r="AW29" s="1" t="s">
        <v>0</v>
      </c>
      <c r="AX29" s="3">
        <v>80220</v>
      </c>
      <c r="AY29" s="3">
        <v>1210548</v>
      </c>
    </row>
    <row r="30" spans="2:51" outlineLevel="1" x14ac:dyDescent="0.25">
      <c r="B30" s="1" t="s">
        <v>190</v>
      </c>
      <c r="C30" s="1" t="s">
        <v>84</v>
      </c>
      <c r="D30" s="1" t="s">
        <v>85</v>
      </c>
      <c r="E30" s="1" t="s">
        <v>86</v>
      </c>
      <c r="F30" s="2">
        <v>43788</v>
      </c>
      <c r="G30" s="2">
        <v>44401</v>
      </c>
      <c r="H30" s="3">
        <v>14</v>
      </c>
      <c r="I30" s="1" t="s">
        <v>56</v>
      </c>
      <c r="J30" s="1" t="s">
        <v>57</v>
      </c>
      <c r="K30" s="4" t="s">
        <v>0</v>
      </c>
      <c r="L30" s="5">
        <v>0.52</v>
      </c>
      <c r="M30" s="6">
        <v>71.400000000000006</v>
      </c>
      <c r="N30" s="1" t="s">
        <v>0</v>
      </c>
      <c r="O30" s="7" t="s">
        <v>0</v>
      </c>
      <c r="P30" s="1" t="s">
        <v>87</v>
      </c>
      <c r="Q30" s="1" t="s">
        <v>191</v>
      </c>
      <c r="R30" s="1" t="s">
        <v>0</v>
      </c>
      <c r="S30" s="1" t="s">
        <v>0</v>
      </c>
      <c r="T30" s="2">
        <v>43819</v>
      </c>
      <c r="U30" s="1" t="s">
        <v>192</v>
      </c>
      <c r="V30" s="1" t="s">
        <v>101</v>
      </c>
      <c r="W30" s="1" t="s">
        <v>100</v>
      </c>
      <c r="X30" s="1" t="s">
        <v>0</v>
      </c>
      <c r="Y30" s="1" t="s">
        <v>100</v>
      </c>
      <c r="Z30" s="1" t="s">
        <v>145</v>
      </c>
      <c r="AA30" s="1" t="s">
        <v>0</v>
      </c>
      <c r="AB30" s="1" t="s">
        <v>144</v>
      </c>
      <c r="AC30" s="5">
        <v>0.88900000000000001</v>
      </c>
      <c r="AD30" s="1" t="b">
        <v>0</v>
      </c>
      <c r="AE30" s="1" t="s">
        <v>63</v>
      </c>
      <c r="AF30" s="2">
        <v>43788</v>
      </c>
      <c r="AG30" s="6" t="s">
        <v>0</v>
      </c>
      <c r="AH30" s="1" t="s">
        <v>64</v>
      </c>
      <c r="AI30" s="7">
        <v>13.29889</v>
      </c>
      <c r="AJ30" s="1" t="s">
        <v>193</v>
      </c>
      <c r="AK30" s="1" t="s">
        <v>0</v>
      </c>
      <c r="AL30" s="1" t="s">
        <v>194</v>
      </c>
      <c r="AM30" s="1" t="s">
        <v>0</v>
      </c>
      <c r="AN30" s="1" t="s">
        <v>0</v>
      </c>
      <c r="AO30" s="1" t="s">
        <v>168</v>
      </c>
      <c r="AP30" s="6" t="s">
        <v>0</v>
      </c>
      <c r="AQ30" s="1" t="s">
        <v>0</v>
      </c>
      <c r="AR30" s="1" t="s">
        <v>0</v>
      </c>
      <c r="AS30" s="3">
        <v>32320</v>
      </c>
      <c r="AT30" s="1" t="s">
        <v>150</v>
      </c>
      <c r="AU30" s="2">
        <v>43763.625</v>
      </c>
      <c r="AV30" s="1" t="s">
        <v>195</v>
      </c>
      <c r="AW30" s="1" t="s">
        <v>0</v>
      </c>
      <c r="AX30" s="3">
        <v>80220</v>
      </c>
      <c r="AY30" s="3">
        <v>1210548</v>
      </c>
    </row>
    <row r="31" spans="2:51" outlineLevel="1" x14ac:dyDescent="0.25">
      <c r="B31" s="1" t="s">
        <v>190</v>
      </c>
      <c r="C31" s="1" t="s">
        <v>84</v>
      </c>
      <c r="D31" s="1" t="s">
        <v>85</v>
      </c>
      <c r="E31" s="1" t="s">
        <v>86</v>
      </c>
      <c r="F31" s="2">
        <v>43788</v>
      </c>
      <c r="G31" s="2">
        <v>44401</v>
      </c>
      <c r="H31" s="3">
        <v>14</v>
      </c>
      <c r="I31" s="1" t="s">
        <v>56</v>
      </c>
      <c r="J31" s="1" t="s">
        <v>57</v>
      </c>
      <c r="K31" s="4">
        <v>12343</v>
      </c>
      <c r="L31" s="5">
        <v>0.52</v>
      </c>
      <c r="M31" s="6">
        <v>71.400000000000006</v>
      </c>
      <c r="N31" s="1" t="s">
        <v>0</v>
      </c>
      <c r="O31" s="7" t="s">
        <v>0</v>
      </c>
      <c r="P31" s="1" t="s">
        <v>87</v>
      </c>
      <c r="Q31" s="1" t="s">
        <v>191</v>
      </c>
      <c r="R31" s="1" t="s">
        <v>0</v>
      </c>
      <c r="S31" s="1" t="s">
        <v>0</v>
      </c>
      <c r="T31" s="2">
        <v>43819</v>
      </c>
      <c r="U31" s="1" t="s">
        <v>192</v>
      </c>
      <c r="V31" s="1" t="s">
        <v>101</v>
      </c>
      <c r="W31" s="1" t="s">
        <v>100</v>
      </c>
      <c r="X31" s="1" t="s">
        <v>0</v>
      </c>
      <c r="Y31" s="1" t="s">
        <v>100</v>
      </c>
      <c r="Z31" s="1" t="s">
        <v>75</v>
      </c>
      <c r="AA31" s="1" t="s">
        <v>0</v>
      </c>
      <c r="AB31" s="1" t="s">
        <v>76</v>
      </c>
      <c r="AC31" s="5">
        <v>1.1000000000000001</v>
      </c>
      <c r="AD31" s="1" t="b">
        <v>0</v>
      </c>
      <c r="AE31" s="1" t="s">
        <v>63</v>
      </c>
      <c r="AF31" s="2">
        <v>43788</v>
      </c>
      <c r="AG31" s="6" t="s">
        <v>0</v>
      </c>
      <c r="AH31" s="1" t="s">
        <v>64</v>
      </c>
      <c r="AI31" s="7">
        <v>13.29889</v>
      </c>
      <c r="AJ31" s="1" t="s">
        <v>193</v>
      </c>
      <c r="AK31" s="1" t="s">
        <v>0</v>
      </c>
      <c r="AL31" s="1" t="s">
        <v>194</v>
      </c>
      <c r="AM31" s="1" t="s">
        <v>0</v>
      </c>
      <c r="AN31" s="1" t="s">
        <v>0</v>
      </c>
      <c r="AO31" s="1" t="s">
        <v>168</v>
      </c>
      <c r="AP31" s="6" t="s">
        <v>0</v>
      </c>
      <c r="AQ31" s="1" t="s">
        <v>0</v>
      </c>
      <c r="AR31" s="1" t="s">
        <v>0</v>
      </c>
      <c r="AS31" s="3">
        <v>32320</v>
      </c>
      <c r="AT31" s="1" t="s">
        <v>150</v>
      </c>
      <c r="AU31" s="2">
        <v>43763.625</v>
      </c>
      <c r="AV31" s="1" t="s">
        <v>195</v>
      </c>
      <c r="AW31" s="1" t="s">
        <v>0</v>
      </c>
      <c r="AX31" s="3">
        <v>80220</v>
      </c>
      <c r="AY31" s="3">
        <v>1210548</v>
      </c>
    </row>
    <row r="32" spans="2:51" outlineLevel="1" x14ac:dyDescent="0.25">
      <c r="B32" s="1" t="s">
        <v>190</v>
      </c>
      <c r="C32" s="1" t="s">
        <v>84</v>
      </c>
      <c r="D32" s="1" t="s">
        <v>85</v>
      </c>
      <c r="E32" s="1" t="s">
        <v>86</v>
      </c>
      <c r="F32" s="2">
        <v>43788</v>
      </c>
      <c r="G32" s="2">
        <v>44401</v>
      </c>
      <c r="H32" s="3">
        <v>14</v>
      </c>
      <c r="I32" s="1" t="s">
        <v>56</v>
      </c>
      <c r="J32" s="1" t="s">
        <v>57</v>
      </c>
      <c r="K32" s="4" t="s">
        <v>0</v>
      </c>
      <c r="L32" s="5">
        <v>0.52</v>
      </c>
      <c r="M32" s="6">
        <v>71.400000000000006</v>
      </c>
      <c r="N32" s="1" t="s">
        <v>0</v>
      </c>
      <c r="O32" s="7" t="s">
        <v>0</v>
      </c>
      <c r="P32" s="1" t="s">
        <v>87</v>
      </c>
      <c r="Q32" s="1" t="s">
        <v>191</v>
      </c>
      <c r="R32" s="1" t="s">
        <v>0</v>
      </c>
      <c r="S32" s="1" t="s">
        <v>0</v>
      </c>
      <c r="T32" s="2">
        <v>43819</v>
      </c>
      <c r="U32" s="1" t="s">
        <v>192</v>
      </c>
      <c r="V32" s="1" t="s">
        <v>101</v>
      </c>
      <c r="W32" s="1" t="s">
        <v>100</v>
      </c>
      <c r="X32" s="1" t="s">
        <v>0</v>
      </c>
      <c r="Y32" s="1" t="s">
        <v>100</v>
      </c>
      <c r="Z32" s="1" t="s">
        <v>62</v>
      </c>
      <c r="AA32" s="1" t="s">
        <v>0</v>
      </c>
      <c r="AB32" s="1" t="s">
        <v>61</v>
      </c>
      <c r="AC32" s="5">
        <v>12.634</v>
      </c>
      <c r="AD32" s="1" t="b">
        <v>0</v>
      </c>
      <c r="AE32" s="1" t="s">
        <v>63</v>
      </c>
      <c r="AF32" s="2">
        <v>43788</v>
      </c>
      <c r="AG32" s="6" t="s">
        <v>0</v>
      </c>
      <c r="AH32" s="1" t="s">
        <v>64</v>
      </c>
      <c r="AI32" s="7">
        <v>13.29889</v>
      </c>
      <c r="AJ32" s="1" t="s">
        <v>193</v>
      </c>
      <c r="AK32" s="1" t="s">
        <v>0</v>
      </c>
      <c r="AL32" s="1" t="s">
        <v>194</v>
      </c>
      <c r="AM32" s="1" t="s">
        <v>0</v>
      </c>
      <c r="AN32" s="1" t="s">
        <v>0</v>
      </c>
      <c r="AO32" s="1" t="s">
        <v>168</v>
      </c>
      <c r="AP32" s="6" t="s">
        <v>0</v>
      </c>
      <c r="AQ32" s="1" t="s">
        <v>0</v>
      </c>
      <c r="AR32" s="1" t="s">
        <v>0</v>
      </c>
      <c r="AS32" s="3">
        <v>32320</v>
      </c>
      <c r="AT32" s="1" t="s">
        <v>150</v>
      </c>
      <c r="AU32" s="2">
        <v>43763.625</v>
      </c>
      <c r="AV32" s="1" t="s">
        <v>195</v>
      </c>
      <c r="AW32" s="1" t="s">
        <v>0</v>
      </c>
      <c r="AX32" s="3">
        <v>80220</v>
      </c>
      <c r="AY32" s="3">
        <v>1210548</v>
      </c>
    </row>
    <row r="33" spans="2:51" outlineLevel="1" x14ac:dyDescent="0.25">
      <c r="B33" s="1" t="s">
        <v>196</v>
      </c>
      <c r="C33" s="1" t="s">
        <v>197</v>
      </c>
      <c r="D33" s="1" t="s">
        <v>129</v>
      </c>
      <c r="E33" s="1" t="s">
        <v>198</v>
      </c>
      <c r="F33" s="2">
        <v>43950</v>
      </c>
      <c r="G33" s="2">
        <v>44926</v>
      </c>
      <c r="H33" s="3">
        <v>36</v>
      </c>
      <c r="I33" s="1" t="s">
        <v>56</v>
      </c>
      <c r="J33" s="1" t="s">
        <v>57</v>
      </c>
      <c r="K33" s="4" t="s">
        <v>0</v>
      </c>
      <c r="L33" s="5">
        <v>0.51</v>
      </c>
      <c r="M33" s="6">
        <v>71.95</v>
      </c>
      <c r="N33" s="1" t="s">
        <v>0</v>
      </c>
      <c r="O33" s="7" t="s">
        <v>0</v>
      </c>
      <c r="P33" s="1" t="s">
        <v>199</v>
      </c>
      <c r="Q33" s="1" t="s">
        <v>191</v>
      </c>
      <c r="R33" s="1" t="s">
        <v>0</v>
      </c>
      <c r="S33" s="1" t="s">
        <v>0</v>
      </c>
      <c r="T33" s="2">
        <v>43950</v>
      </c>
      <c r="U33" s="1" t="s">
        <v>200</v>
      </c>
      <c r="V33" s="1" t="s">
        <v>101</v>
      </c>
      <c r="W33" s="1" t="s">
        <v>100</v>
      </c>
      <c r="X33" s="1" t="s">
        <v>0</v>
      </c>
      <c r="Y33" s="1" t="s">
        <v>100</v>
      </c>
      <c r="Z33" s="1" t="s">
        <v>185</v>
      </c>
      <c r="AA33" s="1" t="s">
        <v>0</v>
      </c>
      <c r="AB33" s="1" t="s">
        <v>184</v>
      </c>
      <c r="AC33" s="5">
        <v>0.79</v>
      </c>
      <c r="AD33" s="1" t="b">
        <v>0</v>
      </c>
      <c r="AE33" s="1" t="s">
        <v>133</v>
      </c>
      <c r="AF33" s="2">
        <v>43781</v>
      </c>
      <c r="AG33" s="6" t="s">
        <v>0</v>
      </c>
      <c r="AH33" s="1" t="s">
        <v>201</v>
      </c>
      <c r="AI33" s="7">
        <v>68226</v>
      </c>
      <c r="AJ33" s="1" t="s">
        <v>202</v>
      </c>
      <c r="AK33" s="1" t="s">
        <v>0</v>
      </c>
      <c r="AL33" s="1" t="s">
        <v>0</v>
      </c>
      <c r="AM33" s="1" t="s">
        <v>0</v>
      </c>
      <c r="AN33" s="1" t="s">
        <v>0</v>
      </c>
      <c r="AO33" s="1" t="s">
        <v>168</v>
      </c>
      <c r="AP33" s="6" t="s">
        <v>0</v>
      </c>
      <c r="AQ33" s="1" t="s">
        <v>0</v>
      </c>
      <c r="AR33" s="1" t="s">
        <v>0</v>
      </c>
      <c r="AS33" s="3">
        <v>18432</v>
      </c>
      <c r="AT33" s="1" t="s">
        <v>150</v>
      </c>
      <c r="AU33" s="2">
        <v>43762.373611111114</v>
      </c>
      <c r="AV33" s="1" t="s">
        <v>82</v>
      </c>
      <c r="AW33" s="1" t="s">
        <v>0</v>
      </c>
      <c r="AX33" s="3">
        <v>80164</v>
      </c>
      <c r="AY33" s="3">
        <v>1210447</v>
      </c>
    </row>
    <row r="34" spans="2:51" outlineLevel="1" x14ac:dyDescent="0.25">
      <c r="B34" s="1" t="s">
        <v>196</v>
      </c>
      <c r="C34" s="1" t="s">
        <v>197</v>
      </c>
      <c r="D34" s="1" t="s">
        <v>129</v>
      </c>
      <c r="E34" s="1" t="s">
        <v>198</v>
      </c>
      <c r="F34" s="2">
        <v>43950</v>
      </c>
      <c r="G34" s="2">
        <v>44926</v>
      </c>
      <c r="H34" s="3">
        <v>36</v>
      </c>
      <c r="I34" s="1" t="s">
        <v>56</v>
      </c>
      <c r="J34" s="1" t="s">
        <v>57</v>
      </c>
      <c r="K34" s="4" t="s">
        <v>0</v>
      </c>
      <c r="L34" s="5">
        <v>0.51</v>
      </c>
      <c r="M34" s="6">
        <v>71.95</v>
      </c>
      <c r="N34" s="1" t="s">
        <v>0</v>
      </c>
      <c r="O34" s="7" t="s">
        <v>0</v>
      </c>
      <c r="P34" s="1" t="s">
        <v>199</v>
      </c>
      <c r="Q34" s="1" t="s">
        <v>191</v>
      </c>
      <c r="R34" s="1" t="s">
        <v>0</v>
      </c>
      <c r="S34" s="1" t="s">
        <v>0</v>
      </c>
      <c r="T34" s="2">
        <v>43950</v>
      </c>
      <c r="U34" s="1" t="s">
        <v>200</v>
      </c>
      <c r="V34" s="1" t="s">
        <v>101</v>
      </c>
      <c r="W34" s="1" t="s">
        <v>100</v>
      </c>
      <c r="X34" s="1" t="s">
        <v>0</v>
      </c>
      <c r="Y34" s="1" t="s">
        <v>100</v>
      </c>
      <c r="Z34" s="1" t="s">
        <v>145</v>
      </c>
      <c r="AA34" s="1" t="s">
        <v>0</v>
      </c>
      <c r="AB34" s="1" t="s">
        <v>144</v>
      </c>
      <c r="AC34" s="5">
        <v>0.95</v>
      </c>
      <c r="AD34" s="1" t="b">
        <v>0</v>
      </c>
      <c r="AE34" s="1" t="s">
        <v>133</v>
      </c>
      <c r="AF34" s="2">
        <v>43781</v>
      </c>
      <c r="AG34" s="6" t="s">
        <v>0</v>
      </c>
      <c r="AH34" s="1" t="s">
        <v>201</v>
      </c>
      <c r="AI34" s="7">
        <v>68226</v>
      </c>
      <c r="AJ34" s="1" t="s">
        <v>202</v>
      </c>
      <c r="AK34" s="1" t="s">
        <v>0</v>
      </c>
      <c r="AL34" s="1" t="s">
        <v>0</v>
      </c>
      <c r="AM34" s="1" t="s">
        <v>0</v>
      </c>
      <c r="AN34" s="1" t="s">
        <v>0</v>
      </c>
      <c r="AO34" s="1" t="s">
        <v>168</v>
      </c>
      <c r="AP34" s="6" t="s">
        <v>0</v>
      </c>
      <c r="AQ34" s="1" t="s">
        <v>0</v>
      </c>
      <c r="AR34" s="1" t="s">
        <v>0</v>
      </c>
      <c r="AS34" s="3">
        <v>18432</v>
      </c>
      <c r="AT34" s="1" t="s">
        <v>150</v>
      </c>
      <c r="AU34" s="2">
        <v>43762.373611111114</v>
      </c>
      <c r="AV34" s="1" t="s">
        <v>82</v>
      </c>
      <c r="AW34" s="1" t="s">
        <v>0</v>
      </c>
      <c r="AX34" s="3">
        <v>80164</v>
      </c>
      <c r="AY34" s="3">
        <v>1210447</v>
      </c>
    </row>
    <row r="35" spans="2:51" outlineLevel="1" x14ac:dyDescent="0.25">
      <c r="B35" s="1" t="s">
        <v>196</v>
      </c>
      <c r="C35" s="1" t="s">
        <v>197</v>
      </c>
      <c r="D35" s="1" t="s">
        <v>129</v>
      </c>
      <c r="E35" s="1" t="s">
        <v>198</v>
      </c>
      <c r="F35" s="2">
        <v>43950</v>
      </c>
      <c r="G35" s="2">
        <v>44926</v>
      </c>
      <c r="H35" s="3">
        <v>36</v>
      </c>
      <c r="I35" s="1" t="s">
        <v>56</v>
      </c>
      <c r="J35" s="1" t="s">
        <v>57</v>
      </c>
      <c r="K35" s="4">
        <v>1800</v>
      </c>
      <c r="L35" s="5">
        <v>0.51</v>
      </c>
      <c r="M35" s="6">
        <v>71.95</v>
      </c>
      <c r="N35" s="1" t="s">
        <v>0</v>
      </c>
      <c r="O35" s="7" t="s">
        <v>0</v>
      </c>
      <c r="P35" s="1" t="s">
        <v>199</v>
      </c>
      <c r="Q35" s="1" t="s">
        <v>191</v>
      </c>
      <c r="R35" s="1" t="s">
        <v>0</v>
      </c>
      <c r="S35" s="1" t="s">
        <v>0</v>
      </c>
      <c r="T35" s="2">
        <v>43950</v>
      </c>
      <c r="U35" s="1" t="s">
        <v>200</v>
      </c>
      <c r="V35" s="1" t="s">
        <v>101</v>
      </c>
      <c r="W35" s="1" t="s">
        <v>100</v>
      </c>
      <c r="X35" s="1" t="s">
        <v>0</v>
      </c>
      <c r="Y35" s="1" t="s">
        <v>100</v>
      </c>
      <c r="Z35" s="1" t="s">
        <v>75</v>
      </c>
      <c r="AA35" s="1" t="s">
        <v>0</v>
      </c>
      <c r="AB35" s="1" t="s">
        <v>76</v>
      </c>
      <c r="AC35" s="5">
        <v>1.1000000000000001</v>
      </c>
      <c r="AD35" s="1" t="b">
        <v>0</v>
      </c>
      <c r="AE35" s="1" t="s">
        <v>133</v>
      </c>
      <c r="AF35" s="2">
        <v>43781</v>
      </c>
      <c r="AG35" s="6" t="s">
        <v>0</v>
      </c>
      <c r="AH35" s="1" t="s">
        <v>201</v>
      </c>
      <c r="AI35" s="7">
        <v>68226</v>
      </c>
      <c r="AJ35" s="1" t="s">
        <v>202</v>
      </c>
      <c r="AK35" s="1" t="s">
        <v>0</v>
      </c>
      <c r="AL35" s="1" t="s">
        <v>0</v>
      </c>
      <c r="AM35" s="1" t="s">
        <v>0</v>
      </c>
      <c r="AN35" s="1" t="s">
        <v>0</v>
      </c>
      <c r="AO35" s="1" t="s">
        <v>168</v>
      </c>
      <c r="AP35" s="6" t="s">
        <v>0</v>
      </c>
      <c r="AQ35" s="1" t="s">
        <v>0</v>
      </c>
      <c r="AR35" s="1" t="s">
        <v>0</v>
      </c>
      <c r="AS35" s="3">
        <v>18432</v>
      </c>
      <c r="AT35" s="1" t="s">
        <v>150</v>
      </c>
      <c r="AU35" s="2">
        <v>43762.373611111114</v>
      </c>
      <c r="AV35" s="1" t="s">
        <v>82</v>
      </c>
      <c r="AW35" s="1" t="s">
        <v>0</v>
      </c>
      <c r="AX35" s="3">
        <v>80164</v>
      </c>
      <c r="AY35" s="3">
        <v>1210447</v>
      </c>
    </row>
    <row r="36" spans="2:51" outlineLevel="1" x14ac:dyDescent="0.25">
      <c r="B36" s="1" t="s">
        <v>196</v>
      </c>
      <c r="C36" s="1" t="s">
        <v>197</v>
      </c>
      <c r="D36" s="1" t="s">
        <v>129</v>
      </c>
      <c r="E36" s="1" t="s">
        <v>198</v>
      </c>
      <c r="F36" s="2">
        <v>43950</v>
      </c>
      <c r="G36" s="2">
        <v>44926</v>
      </c>
      <c r="H36" s="3">
        <v>36</v>
      </c>
      <c r="I36" s="1" t="s">
        <v>56</v>
      </c>
      <c r="J36" s="1" t="s">
        <v>57</v>
      </c>
      <c r="K36" s="4" t="s">
        <v>0</v>
      </c>
      <c r="L36" s="5">
        <v>0.51</v>
      </c>
      <c r="M36" s="6">
        <v>71.95</v>
      </c>
      <c r="N36" s="1" t="s">
        <v>0</v>
      </c>
      <c r="O36" s="7" t="s">
        <v>0</v>
      </c>
      <c r="P36" s="1" t="s">
        <v>199</v>
      </c>
      <c r="Q36" s="1" t="s">
        <v>191</v>
      </c>
      <c r="R36" s="1" t="s">
        <v>0</v>
      </c>
      <c r="S36" s="1" t="s">
        <v>0</v>
      </c>
      <c r="T36" s="2">
        <v>43950</v>
      </c>
      <c r="U36" s="1" t="s">
        <v>200</v>
      </c>
      <c r="V36" s="1" t="s">
        <v>101</v>
      </c>
      <c r="W36" s="1" t="s">
        <v>100</v>
      </c>
      <c r="X36" s="1" t="s">
        <v>0</v>
      </c>
      <c r="Y36" s="1" t="s">
        <v>100</v>
      </c>
      <c r="Z36" s="1" t="s">
        <v>62</v>
      </c>
      <c r="AA36" s="1" t="s">
        <v>0</v>
      </c>
      <c r="AB36" s="1" t="s">
        <v>61</v>
      </c>
      <c r="AC36" s="5">
        <v>12.634</v>
      </c>
      <c r="AD36" s="1" t="b">
        <v>0</v>
      </c>
      <c r="AE36" s="1" t="s">
        <v>133</v>
      </c>
      <c r="AF36" s="2">
        <v>43781</v>
      </c>
      <c r="AG36" s="6" t="s">
        <v>0</v>
      </c>
      <c r="AH36" s="1" t="s">
        <v>201</v>
      </c>
      <c r="AI36" s="7">
        <v>68226</v>
      </c>
      <c r="AJ36" s="1" t="s">
        <v>202</v>
      </c>
      <c r="AK36" s="1" t="s">
        <v>0</v>
      </c>
      <c r="AL36" s="1" t="s">
        <v>0</v>
      </c>
      <c r="AM36" s="1" t="s">
        <v>0</v>
      </c>
      <c r="AN36" s="1" t="s">
        <v>0</v>
      </c>
      <c r="AO36" s="1" t="s">
        <v>168</v>
      </c>
      <c r="AP36" s="6" t="s">
        <v>0</v>
      </c>
      <c r="AQ36" s="1" t="s">
        <v>0</v>
      </c>
      <c r="AR36" s="1" t="s">
        <v>0</v>
      </c>
      <c r="AS36" s="3">
        <v>18432</v>
      </c>
      <c r="AT36" s="1" t="s">
        <v>150</v>
      </c>
      <c r="AU36" s="2">
        <v>43762.373611111114</v>
      </c>
      <c r="AV36" s="1" t="s">
        <v>82</v>
      </c>
      <c r="AW36" s="1" t="s">
        <v>0</v>
      </c>
      <c r="AX36" s="3">
        <v>80164</v>
      </c>
      <c r="AY36" s="3">
        <v>1210447</v>
      </c>
    </row>
    <row r="37" spans="2:51" outlineLevel="1" x14ac:dyDescent="0.25">
      <c r="B37" s="1" t="s">
        <v>203</v>
      </c>
      <c r="C37" s="1" t="s">
        <v>204</v>
      </c>
      <c r="D37" s="1" t="s">
        <v>205</v>
      </c>
      <c r="E37" s="1" t="s">
        <v>86</v>
      </c>
      <c r="F37" s="2">
        <v>43950</v>
      </c>
      <c r="G37" s="2">
        <v>44834</v>
      </c>
      <c r="H37" s="3">
        <v>24</v>
      </c>
      <c r="I37" s="1" t="s">
        <v>56</v>
      </c>
      <c r="J37" s="1" t="s">
        <v>57</v>
      </c>
      <c r="K37" s="4">
        <v>52375</v>
      </c>
      <c r="L37" s="5">
        <v>0.4632</v>
      </c>
      <c r="M37" s="6">
        <v>74.524000000000001</v>
      </c>
      <c r="N37" s="1" t="s">
        <v>0</v>
      </c>
      <c r="O37" s="7" t="s">
        <v>0</v>
      </c>
      <c r="P37" s="1" t="s">
        <v>206</v>
      </c>
      <c r="Q37" s="1" t="s">
        <v>207</v>
      </c>
      <c r="R37" s="1" t="s">
        <v>0</v>
      </c>
      <c r="S37" s="1" t="s">
        <v>0</v>
      </c>
      <c r="T37" s="2">
        <v>43950</v>
      </c>
      <c r="U37" s="1" t="s">
        <v>208</v>
      </c>
      <c r="V37" s="1" t="s">
        <v>101</v>
      </c>
      <c r="W37" s="1" t="s">
        <v>100</v>
      </c>
      <c r="X37" s="1" t="s">
        <v>0</v>
      </c>
      <c r="Y37" s="1" t="s">
        <v>100</v>
      </c>
      <c r="Z37" s="1" t="s">
        <v>0</v>
      </c>
      <c r="AA37" s="1" t="s">
        <v>0</v>
      </c>
      <c r="AB37" s="1" t="s">
        <v>0</v>
      </c>
      <c r="AC37" s="5" t="s">
        <v>0</v>
      </c>
      <c r="AD37" s="1" t="b">
        <v>0</v>
      </c>
      <c r="AE37" s="1" t="s">
        <v>209</v>
      </c>
      <c r="AF37" s="2">
        <v>43931</v>
      </c>
      <c r="AG37" s="6" t="s">
        <v>0</v>
      </c>
      <c r="AH37" s="1" t="s">
        <v>64</v>
      </c>
      <c r="AI37" s="7">
        <v>0.61504000000000003</v>
      </c>
      <c r="AJ37" s="1" t="s">
        <v>210</v>
      </c>
      <c r="AK37" s="1" t="s">
        <v>211</v>
      </c>
      <c r="AL37" s="1" t="s">
        <v>0</v>
      </c>
      <c r="AM37" s="1" t="s">
        <v>0</v>
      </c>
      <c r="AN37" s="1" t="s">
        <v>0</v>
      </c>
      <c r="AO37" s="1" t="s">
        <v>168</v>
      </c>
      <c r="AP37" s="6" t="s">
        <v>0</v>
      </c>
      <c r="AQ37" s="1" t="s">
        <v>0</v>
      </c>
      <c r="AR37" s="1" t="s">
        <v>0</v>
      </c>
      <c r="AS37" s="3">
        <v>18582</v>
      </c>
      <c r="AT37" s="1" t="s">
        <v>150</v>
      </c>
      <c r="AU37" s="2">
        <v>43889.718055555553</v>
      </c>
      <c r="AV37" s="1" t="s">
        <v>195</v>
      </c>
      <c r="AW37" s="1" t="s">
        <v>0</v>
      </c>
      <c r="AX37" s="3">
        <v>82514</v>
      </c>
      <c r="AY37" s="3">
        <v>1225808</v>
      </c>
    </row>
    <row r="38" spans="2:51" outlineLevel="1" x14ac:dyDescent="0.25">
      <c r="B38" s="1" t="s">
        <v>212</v>
      </c>
      <c r="C38" s="1" t="s">
        <v>213</v>
      </c>
      <c r="D38" s="1" t="s">
        <v>214</v>
      </c>
      <c r="E38" s="1" t="s">
        <v>86</v>
      </c>
      <c r="F38" s="2">
        <v>43978</v>
      </c>
      <c r="G38" s="2">
        <v>45438</v>
      </c>
      <c r="H38" s="3">
        <v>36</v>
      </c>
      <c r="I38" s="1" t="s">
        <v>56</v>
      </c>
      <c r="J38" s="1" t="s">
        <v>57</v>
      </c>
      <c r="K38" s="4">
        <v>19200</v>
      </c>
      <c r="L38" s="5">
        <v>0.48649999999999999</v>
      </c>
      <c r="M38" s="6">
        <v>73.242500000000007</v>
      </c>
      <c r="N38" s="1" t="s">
        <v>0</v>
      </c>
      <c r="O38" s="7" t="s">
        <v>0</v>
      </c>
      <c r="P38" s="1" t="s">
        <v>215</v>
      </c>
      <c r="Q38" s="1" t="s">
        <v>216</v>
      </c>
      <c r="R38" s="1" t="s">
        <v>0</v>
      </c>
      <c r="S38" s="1" t="s">
        <v>0</v>
      </c>
      <c r="T38" s="2">
        <v>43978</v>
      </c>
      <c r="U38" s="1" t="s">
        <v>217</v>
      </c>
      <c r="V38" s="1" t="s">
        <v>101</v>
      </c>
      <c r="W38" s="1" t="s">
        <v>100</v>
      </c>
      <c r="X38" s="1" t="s">
        <v>0</v>
      </c>
      <c r="Y38" s="1" t="s">
        <v>100</v>
      </c>
      <c r="Z38" s="1" t="s">
        <v>99</v>
      </c>
      <c r="AA38" s="1" t="s">
        <v>0</v>
      </c>
      <c r="AB38" s="1" t="s">
        <v>98</v>
      </c>
      <c r="AC38" s="5">
        <v>0.66</v>
      </c>
      <c r="AD38" s="1" t="b">
        <v>0</v>
      </c>
      <c r="AE38" s="1" t="s">
        <v>218</v>
      </c>
      <c r="AF38" s="2">
        <v>43908</v>
      </c>
      <c r="AG38" s="6" t="s">
        <v>0</v>
      </c>
      <c r="AH38" s="1" t="s">
        <v>64</v>
      </c>
      <c r="AI38" s="7">
        <v>1</v>
      </c>
      <c r="AJ38" s="1" t="s">
        <v>219</v>
      </c>
      <c r="AK38" s="1" t="s">
        <v>126</v>
      </c>
      <c r="AL38" s="1" t="s">
        <v>0</v>
      </c>
      <c r="AM38" s="1" t="s">
        <v>0</v>
      </c>
      <c r="AN38" s="1" t="s">
        <v>0</v>
      </c>
      <c r="AO38" s="1" t="s">
        <v>168</v>
      </c>
      <c r="AP38" s="6" t="s">
        <v>0</v>
      </c>
      <c r="AQ38" s="1" t="s">
        <v>0</v>
      </c>
      <c r="AR38" s="1" t="s">
        <v>0</v>
      </c>
      <c r="AS38" s="3">
        <v>27989</v>
      </c>
      <c r="AT38" s="1" t="s">
        <v>150</v>
      </c>
      <c r="AU38" s="2">
        <v>43852.416666666664</v>
      </c>
      <c r="AV38" s="1" t="s">
        <v>195</v>
      </c>
      <c r="AW38" s="1" t="s">
        <v>0</v>
      </c>
      <c r="AX38" s="3">
        <v>81522</v>
      </c>
      <c r="AY38" s="3">
        <v>1217906</v>
      </c>
    </row>
    <row r="39" spans="2:51" outlineLevel="1" x14ac:dyDescent="0.25">
      <c r="B39" s="1" t="s">
        <v>212</v>
      </c>
      <c r="C39" s="1" t="s">
        <v>213</v>
      </c>
      <c r="D39" s="1" t="s">
        <v>214</v>
      </c>
      <c r="E39" s="1" t="s">
        <v>86</v>
      </c>
      <c r="F39" s="2">
        <v>43978</v>
      </c>
      <c r="G39" s="2">
        <v>45438</v>
      </c>
      <c r="H39" s="3">
        <v>36</v>
      </c>
      <c r="I39" s="1" t="s">
        <v>56</v>
      </c>
      <c r="J39" s="1" t="s">
        <v>57</v>
      </c>
      <c r="K39" s="4" t="s">
        <v>0</v>
      </c>
      <c r="L39" s="5">
        <v>0.48649999999999999</v>
      </c>
      <c r="M39" s="6">
        <v>73.242500000000007</v>
      </c>
      <c r="N39" s="1" t="s">
        <v>0</v>
      </c>
      <c r="O39" s="7" t="s">
        <v>0</v>
      </c>
      <c r="P39" s="1" t="s">
        <v>215</v>
      </c>
      <c r="Q39" s="1" t="s">
        <v>216</v>
      </c>
      <c r="R39" s="1" t="s">
        <v>0</v>
      </c>
      <c r="S39" s="1" t="s">
        <v>0</v>
      </c>
      <c r="T39" s="2">
        <v>43978</v>
      </c>
      <c r="U39" s="1" t="s">
        <v>217</v>
      </c>
      <c r="V39" s="1" t="s">
        <v>101</v>
      </c>
      <c r="W39" s="1" t="s">
        <v>100</v>
      </c>
      <c r="X39" s="1" t="s">
        <v>0</v>
      </c>
      <c r="Y39" s="1" t="s">
        <v>100</v>
      </c>
      <c r="Z39" s="1" t="s">
        <v>145</v>
      </c>
      <c r="AA39" s="1" t="s">
        <v>0</v>
      </c>
      <c r="AB39" s="1" t="s">
        <v>144</v>
      </c>
      <c r="AC39" s="5">
        <v>0.99</v>
      </c>
      <c r="AD39" s="1" t="b">
        <v>0</v>
      </c>
      <c r="AE39" s="1" t="s">
        <v>218</v>
      </c>
      <c r="AF39" s="2">
        <v>43908</v>
      </c>
      <c r="AG39" s="6" t="s">
        <v>0</v>
      </c>
      <c r="AH39" s="1" t="s">
        <v>64</v>
      </c>
      <c r="AI39" s="7">
        <v>1</v>
      </c>
      <c r="AJ39" s="1" t="s">
        <v>219</v>
      </c>
      <c r="AK39" s="1" t="s">
        <v>126</v>
      </c>
      <c r="AL39" s="1" t="s">
        <v>0</v>
      </c>
      <c r="AM39" s="1" t="s">
        <v>0</v>
      </c>
      <c r="AN39" s="1" t="s">
        <v>0</v>
      </c>
      <c r="AO39" s="1" t="s">
        <v>168</v>
      </c>
      <c r="AP39" s="6" t="s">
        <v>0</v>
      </c>
      <c r="AQ39" s="1" t="s">
        <v>0</v>
      </c>
      <c r="AR39" s="1" t="s">
        <v>0</v>
      </c>
      <c r="AS39" s="3">
        <v>27989</v>
      </c>
      <c r="AT39" s="1" t="s">
        <v>150</v>
      </c>
      <c r="AU39" s="2">
        <v>43852.416666666664</v>
      </c>
      <c r="AV39" s="1" t="s">
        <v>195</v>
      </c>
      <c r="AW39" s="1" t="s">
        <v>0</v>
      </c>
      <c r="AX39" s="3">
        <v>81522</v>
      </c>
      <c r="AY39" s="3">
        <v>1217906</v>
      </c>
    </row>
    <row r="40" spans="2:51" outlineLevel="1" x14ac:dyDescent="0.25">
      <c r="B40" s="1" t="s">
        <v>212</v>
      </c>
      <c r="C40" s="1" t="s">
        <v>213</v>
      </c>
      <c r="D40" s="1" t="s">
        <v>214</v>
      </c>
      <c r="E40" s="1" t="s">
        <v>86</v>
      </c>
      <c r="F40" s="2">
        <v>43978</v>
      </c>
      <c r="G40" s="2">
        <v>45438</v>
      </c>
      <c r="H40" s="3">
        <v>36</v>
      </c>
      <c r="I40" s="1" t="s">
        <v>56</v>
      </c>
      <c r="J40" s="1" t="s">
        <v>57</v>
      </c>
      <c r="K40" s="4" t="s">
        <v>0</v>
      </c>
      <c r="L40" s="5">
        <v>0.48649999999999999</v>
      </c>
      <c r="M40" s="6">
        <v>73.242500000000007</v>
      </c>
      <c r="N40" s="1" t="s">
        <v>0</v>
      </c>
      <c r="O40" s="7" t="s">
        <v>0</v>
      </c>
      <c r="P40" s="1" t="s">
        <v>215</v>
      </c>
      <c r="Q40" s="1" t="s">
        <v>216</v>
      </c>
      <c r="R40" s="1" t="s">
        <v>0</v>
      </c>
      <c r="S40" s="1" t="s">
        <v>0</v>
      </c>
      <c r="T40" s="2">
        <v>43978</v>
      </c>
      <c r="U40" s="1" t="s">
        <v>217</v>
      </c>
      <c r="V40" s="1" t="s">
        <v>101</v>
      </c>
      <c r="W40" s="1" t="s">
        <v>100</v>
      </c>
      <c r="X40" s="1" t="s">
        <v>0</v>
      </c>
      <c r="Y40" s="1" t="s">
        <v>100</v>
      </c>
      <c r="Z40" s="1" t="s">
        <v>75</v>
      </c>
      <c r="AA40" s="1" t="s">
        <v>0</v>
      </c>
      <c r="AB40" s="1" t="s">
        <v>76</v>
      </c>
      <c r="AC40" s="5">
        <v>1</v>
      </c>
      <c r="AD40" s="1" t="b">
        <v>0</v>
      </c>
      <c r="AE40" s="1" t="s">
        <v>218</v>
      </c>
      <c r="AF40" s="2">
        <v>43908</v>
      </c>
      <c r="AG40" s="6" t="s">
        <v>0</v>
      </c>
      <c r="AH40" s="1" t="s">
        <v>64</v>
      </c>
      <c r="AI40" s="7">
        <v>1</v>
      </c>
      <c r="AJ40" s="1" t="s">
        <v>219</v>
      </c>
      <c r="AK40" s="1" t="s">
        <v>126</v>
      </c>
      <c r="AL40" s="1" t="s">
        <v>0</v>
      </c>
      <c r="AM40" s="1" t="s">
        <v>0</v>
      </c>
      <c r="AN40" s="1" t="s">
        <v>0</v>
      </c>
      <c r="AO40" s="1" t="s">
        <v>168</v>
      </c>
      <c r="AP40" s="6" t="s">
        <v>0</v>
      </c>
      <c r="AQ40" s="1" t="s">
        <v>0</v>
      </c>
      <c r="AR40" s="1" t="s">
        <v>0</v>
      </c>
      <c r="AS40" s="3">
        <v>27989</v>
      </c>
      <c r="AT40" s="1" t="s">
        <v>150</v>
      </c>
      <c r="AU40" s="2">
        <v>43852.416666666664</v>
      </c>
      <c r="AV40" s="1" t="s">
        <v>195</v>
      </c>
      <c r="AW40" s="1" t="s">
        <v>0</v>
      </c>
      <c r="AX40" s="3">
        <v>81522</v>
      </c>
      <c r="AY40" s="3">
        <v>1217906</v>
      </c>
    </row>
    <row r="41" spans="2:51" outlineLevel="1" x14ac:dyDescent="0.25">
      <c r="B41" s="1" t="s">
        <v>220</v>
      </c>
      <c r="C41" s="1" t="s">
        <v>221</v>
      </c>
      <c r="D41" s="1" t="s">
        <v>129</v>
      </c>
      <c r="E41" s="1" t="s">
        <v>198</v>
      </c>
      <c r="F41" s="2">
        <v>43980</v>
      </c>
      <c r="G41" s="2">
        <v>45074</v>
      </c>
      <c r="H41" s="3">
        <v>36</v>
      </c>
      <c r="I41" s="1" t="s">
        <v>56</v>
      </c>
      <c r="J41" s="1" t="s">
        <v>57</v>
      </c>
      <c r="K41" s="4">
        <v>1800</v>
      </c>
      <c r="L41" s="5">
        <v>0.6</v>
      </c>
      <c r="M41" s="6">
        <v>67</v>
      </c>
      <c r="N41" s="1" t="s">
        <v>0</v>
      </c>
      <c r="O41" s="7" t="s">
        <v>0</v>
      </c>
      <c r="P41" s="1" t="s">
        <v>222</v>
      </c>
      <c r="Q41" s="1" t="s">
        <v>223</v>
      </c>
      <c r="R41" s="1" t="s">
        <v>0</v>
      </c>
      <c r="S41" s="1" t="s">
        <v>0</v>
      </c>
      <c r="T41" s="2">
        <v>43980</v>
      </c>
      <c r="U41" s="1" t="s">
        <v>224</v>
      </c>
      <c r="V41" s="1" t="s">
        <v>101</v>
      </c>
      <c r="W41" s="1" t="s">
        <v>100</v>
      </c>
      <c r="X41" s="1" t="s">
        <v>0</v>
      </c>
      <c r="Y41" s="1" t="s">
        <v>100</v>
      </c>
      <c r="Z41" s="1" t="s">
        <v>145</v>
      </c>
      <c r="AA41" s="1" t="s">
        <v>0</v>
      </c>
      <c r="AB41" s="1" t="s">
        <v>144</v>
      </c>
      <c r="AC41" s="5">
        <v>0.85</v>
      </c>
      <c r="AD41" s="1" t="b">
        <v>0</v>
      </c>
      <c r="AE41" s="1" t="s">
        <v>133</v>
      </c>
      <c r="AF41" s="2">
        <v>43966</v>
      </c>
      <c r="AG41" s="6" t="s">
        <v>0</v>
      </c>
      <c r="AH41" s="1" t="s">
        <v>201</v>
      </c>
      <c r="AI41" s="7">
        <v>35000</v>
      </c>
      <c r="AJ41" s="1" t="s">
        <v>225</v>
      </c>
      <c r="AK41" s="1" t="s">
        <v>0</v>
      </c>
      <c r="AL41" s="1" t="s">
        <v>0</v>
      </c>
      <c r="AM41" s="1" t="s">
        <v>0</v>
      </c>
      <c r="AN41" s="1" t="s">
        <v>0</v>
      </c>
      <c r="AO41" s="1" t="s">
        <v>168</v>
      </c>
      <c r="AP41" s="6" t="s">
        <v>0</v>
      </c>
      <c r="AQ41" s="1" t="s">
        <v>0</v>
      </c>
      <c r="AR41" s="1" t="s">
        <v>0</v>
      </c>
      <c r="AS41" s="3">
        <v>18408</v>
      </c>
      <c r="AT41" s="1" t="s">
        <v>150</v>
      </c>
      <c r="AU41" s="2">
        <v>43958.709027777775</v>
      </c>
      <c r="AV41" s="1" t="s">
        <v>82</v>
      </c>
      <c r="AW41" s="1" t="s">
        <v>0</v>
      </c>
      <c r="AX41" s="3">
        <v>84274</v>
      </c>
      <c r="AY41" s="3">
        <v>1232188</v>
      </c>
    </row>
    <row r="42" spans="2:51" outlineLevel="1" x14ac:dyDescent="0.25">
      <c r="B42" s="1" t="s">
        <v>226</v>
      </c>
      <c r="C42" s="1" t="s">
        <v>227</v>
      </c>
      <c r="D42" s="1" t="s">
        <v>228</v>
      </c>
      <c r="E42" s="1" t="s">
        <v>86</v>
      </c>
      <c r="F42" s="2">
        <v>44028</v>
      </c>
      <c r="G42" s="2">
        <v>44957</v>
      </c>
      <c r="H42" s="3">
        <v>24</v>
      </c>
      <c r="I42" s="1" t="s">
        <v>56</v>
      </c>
      <c r="J42" s="1" t="s">
        <v>229</v>
      </c>
      <c r="K42" s="4">
        <v>21910</v>
      </c>
      <c r="L42" s="5">
        <v>0.46500000000000002</v>
      </c>
      <c r="M42" s="6">
        <v>74.424999999999997</v>
      </c>
      <c r="N42" s="1" t="s">
        <v>0</v>
      </c>
      <c r="O42" s="7" t="s">
        <v>0</v>
      </c>
      <c r="P42" s="1" t="s">
        <v>230</v>
      </c>
      <c r="Q42" s="1" t="s">
        <v>223</v>
      </c>
      <c r="R42" s="1" t="s">
        <v>0</v>
      </c>
      <c r="S42" s="1" t="s">
        <v>0</v>
      </c>
      <c r="T42" s="2" t="s">
        <v>0</v>
      </c>
      <c r="U42" s="1" t="s">
        <v>0</v>
      </c>
      <c r="V42" s="1" t="s">
        <v>101</v>
      </c>
      <c r="W42" s="1" t="s">
        <v>100</v>
      </c>
      <c r="X42" s="1" t="s">
        <v>0</v>
      </c>
      <c r="Y42" s="1" t="s">
        <v>100</v>
      </c>
      <c r="Z42" s="1" t="s">
        <v>145</v>
      </c>
      <c r="AA42" s="1" t="s">
        <v>0</v>
      </c>
      <c r="AB42" s="1" t="s">
        <v>144</v>
      </c>
      <c r="AC42" s="5">
        <v>1.19</v>
      </c>
      <c r="AD42" s="1" t="b">
        <v>0</v>
      </c>
      <c r="AE42" s="1" t="s">
        <v>63</v>
      </c>
      <c r="AF42" s="2">
        <v>44028</v>
      </c>
      <c r="AG42" s="6" t="s">
        <v>0</v>
      </c>
      <c r="AH42" s="1" t="s">
        <v>64</v>
      </c>
      <c r="AI42" s="7">
        <v>12.63</v>
      </c>
      <c r="AJ42" s="1" t="s">
        <v>231</v>
      </c>
      <c r="AK42" s="1" t="s">
        <v>126</v>
      </c>
      <c r="AL42" s="1" t="s">
        <v>232</v>
      </c>
      <c r="AM42" s="1" t="s">
        <v>0</v>
      </c>
      <c r="AN42" s="1" t="s">
        <v>0</v>
      </c>
      <c r="AO42" s="1" t="s">
        <v>168</v>
      </c>
      <c r="AP42" s="6" t="s">
        <v>0</v>
      </c>
      <c r="AQ42" s="1" t="s">
        <v>0</v>
      </c>
      <c r="AR42" s="1" t="s">
        <v>0</v>
      </c>
      <c r="AS42" s="3">
        <v>32327</v>
      </c>
      <c r="AT42" s="1" t="s">
        <v>150</v>
      </c>
      <c r="AU42" s="2">
        <v>43941.416666666664</v>
      </c>
      <c r="AV42" s="1" t="s">
        <v>195</v>
      </c>
      <c r="AW42" s="1" t="s">
        <v>0</v>
      </c>
      <c r="AX42" s="3">
        <v>83913</v>
      </c>
      <c r="AY42" s="3">
        <v>1230905</v>
      </c>
    </row>
    <row r="43" spans="2:51" outlineLevel="1" x14ac:dyDescent="0.25">
      <c r="B43" s="1" t="s">
        <v>233</v>
      </c>
      <c r="C43" s="1" t="s">
        <v>234</v>
      </c>
      <c r="D43" s="1" t="s">
        <v>235</v>
      </c>
      <c r="E43" s="1" t="s">
        <v>86</v>
      </c>
      <c r="F43" s="2">
        <v>44047</v>
      </c>
      <c r="G43" s="2">
        <v>45141</v>
      </c>
      <c r="H43" s="3">
        <v>36</v>
      </c>
      <c r="I43" s="1" t="s">
        <v>56</v>
      </c>
      <c r="J43" s="1" t="s">
        <v>57</v>
      </c>
      <c r="K43" s="4" t="s">
        <v>0</v>
      </c>
      <c r="L43" s="5">
        <v>0.44</v>
      </c>
      <c r="M43" s="6">
        <v>75.8</v>
      </c>
      <c r="N43" s="1" t="s">
        <v>0</v>
      </c>
      <c r="O43" s="7" t="s">
        <v>0</v>
      </c>
      <c r="P43" s="1" t="s">
        <v>236</v>
      </c>
      <c r="Q43" s="1" t="s">
        <v>191</v>
      </c>
      <c r="R43" s="1" t="s">
        <v>0</v>
      </c>
      <c r="S43" s="1" t="s">
        <v>0</v>
      </c>
      <c r="T43" s="2">
        <v>44047</v>
      </c>
      <c r="U43" s="1" t="s">
        <v>237</v>
      </c>
      <c r="V43" s="1" t="s">
        <v>101</v>
      </c>
      <c r="W43" s="1" t="s">
        <v>100</v>
      </c>
      <c r="X43" s="1" t="s">
        <v>238</v>
      </c>
      <c r="Y43" s="1" t="s">
        <v>100</v>
      </c>
      <c r="Z43" s="1" t="s">
        <v>185</v>
      </c>
      <c r="AA43" s="1" t="s">
        <v>239</v>
      </c>
      <c r="AB43" s="1" t="s">
        <v>184</v>
      </c>
      <c r="AC43" s="5">
        <v>0.44500000000000001</v>
      </c>
      <c r="AD43" s="1" t="b">
        <v>0</v>
      </c>
      <c r="AE43" s="1" t="s">
        <v>63</v>
      </c>
      <c r="AF43" s="2">
        <v>43755</v>
      </c>
      <c r="AG43" s="6" t="s">
        <v>0</v>
      </c>
      <c r="AH43" s="1" t="s">
        <v>64</v>
      </c>
      <c r="AI43" s="7">
        <v>13.29889</v>
      </c>
      <c r="AJ43" s="1" t="s">
        <v>240</v>
      </c>
      <c r="AK43" s="1" t="s">
        <v>241</v>
      </c>
      <c r="AL43" s="1" t="s">
        <v>242</v>
      </c>
      <c r="AM43" s="1" t="s">
        <v>0</v>
      </c>
      <c r="AN43" s="1" t="s">
        <v>0</v>
      </c>
      <c r="AO43" s="1" t="s">
        <v>168</v>
      </c>
      <c r="AP43" s="6" t="s">
        <v>0</v>
      </c>
      <c r="AQ43" s="1" t="s">
        <v>0</v>
      </c>
      <c r="AR43" s="1" t="s">
        <v>0</v>
      </c>
      <c r="AS43" s="3">
        <v>27784</v>
      </c>
      <c r="AT43" s="1" t="s">
        <v>150</v>
      </c>
      <c r="AU43" s="2">
        <v>43672.552083333336</v>
      </c>
      <c r="AV43" s="1" t="s">
        <v>151</v>
      </c>
      <c r="AW43" s="1" t="s">
        <v>0</v>
      </c>
      <c r="AX43" s="3">
        <v>78730</v>
      </c>
      <c r="AY43" s="3">
        <v>1204912</v>
      </c>
    </row>
    <row r="44" spans="2:51" outlineLevel="1" x14ac:dyDescent="0.25">
      <c r="B44" s="1" t="s">
        <v>233</v>
      </c>
      <c r="C44" s="1" t="s">
        <v>234</v>
      </c>
      <c r="D44" s="1" t="s">
        <v>235</v>
      </c>
      <c r="E44" s="1" t="s">
        <v>86</v>
      </c>
      <c r="F44" s="2">
        <v>44047</v>
      </c>
      <c r="G44" s="2">
        <v>45141</v>
      </c>
      <c r="H44" s="3">
        <v>36</v>
      </c>
      <c r="I44" s="1" t="s">
        <v>56</v>
      </c>
      <c r="J44" s="1" t="s">
        <v>57</v>
      </c>
      <c r="K44" s="4" t="s">
        <v>0</v>
      </c>
      <c r="L44" s="5">
        <v>0.44</v>
      </c>
      <c r="M44" s="6">
        <v>75.8</v>
      </c>
      <c r="N44" s="1" t="s">
        <v>0</v>
      </c>
      <c r="O44" s="7" t="s">
        <v>0</v>
      </c>
      <c r="P44" s="1" t="s">
        <v>236</v>
      </c>
      <c r="Q44" s="1" t="s">
        <v>191</v>
      </c>
      <c r="R44" s="1" t="s">
        <v>0</v>
      </c>
      <c r="S44" s="1" t="s">
        <v>0</v>
      </c>
      <c r="T44" s="2">
        <v>44047</v>
      </c>
      <c r="U44" s="1" t="s">
        <v>237</v>
      </c>
      <c r="V44" s="1" t="s">
        <v>101</v>
      </c>
      <c r="W44" s="1" t="s">
        <v>100</v>
      </c>
      <c r="X44" s="1" t="s">
        <v>238</v>
      </c>
      <c r="Y44" s="1" t="s">
        <v>100</v>
      </c>
      <c r="Z44" s="1" t="s">
        <v>145</v>
      </c>
      <c r="AA44" s="1" t="s">
        <v>0</v>
      </c>
      <c r="AB44" s="1" t="s">
        <v>144</v>
      </c>
      <c r="AC44" s="5">
        <v>0.95</v>
      </c>
      <c r="AD44" s="1" t="b">
        <v>0</v>
      </c>
      <c r="AE44" s="1" t="s">
        <v>63</v>
      </c>
      <c r="AF44" s="2">
        <v>43755</v>
      </c>
      <c r="AG44" s="6" t="s">
        <v>0</v>
      </c>
      <c r="AH44" s="1" t="s">
        <v>64</v>
      </c>
      <c r="AI44" s="7">
        <v>13.29889</v>
      </c>
      <c r="AJ44" s="1" t="s">
        <v>240</v>
      </c>
      <c r="AK44" s="1" t="s">
        <v>241</v>
      </c>
      <c r="AL44" s="1" t="s">
        <v>242</v>
      </c>
      <c r="AM44" s="1" t="s">
        <v>0</v>
      </c>
      <c r="AN44" s="1" t="s">
        <v>0</v>
      </c>
      <c r="AO44" s="1" t="s">
        <v>168</v>
      </c>
      <c r="AP44" s="6" t="s">
        <v>0</v>
      </c>
      <c r="AQ44" s="1" t="s">
        <v>0</v>
      </c>
      <c r="AR44" s="1" t="s">
        <v>0</v>
      </c>
      <c r="AS44" s="3">
        <v>27784</v>
      </c>
      <c r="AT44" s="1" t="s">
        <v>150</v>
      </c>
      <c r="AU44" s="2">
        <v>43672.552083333336</v>
      </c>
      <c r="AV44" s="1" t="s">
        <v>151</v>
      </c>
      <c r="AW44" s="1" t="s">
        <v>0</v>
      </c>
      <c r="AX44" s="3">
        <v>78730</v>
      </c>
      <c r="AY44" s="3">
        <v>1204912</v>
      </c>
    </row>
    <row r="45" spans="2:51" outlineLevel="1" x14ac:dyDescent="0.25">
      <c r="B45" s="1" t="s">
        <v>233</v>
      </c>
      <c r="C45" s="1" t="s">
        <v>234</v>
      </c>
      <c r="D45" s="1" t="s">
        <v>235</v>
      </c>
      <c r="E45" s="1" t="s">
        <v>86</v>
      </c>
      <c r="F45" s="2">
        <v>44047</v>
      </c>
      <c r="G45" s="2">
        <v>45141</v>
      </c>
      <c r="H45" s="3">
        <v>36</v>
      </c>
      <c r="I45" s="1" t="s">
        <v>56</v>
      </c>
      <c r="J45" s="1" t="s">
        <v>57</v>
      </c>
      <c r="K45" s="4">
        <v>23800</v>
      </c>
      <c r="L45" s="5">
        <v>0.44</v>
      </c>
      <c r="M45" s="6">
        <v>75.8</v>
      </c>
      <c r="N45" s="1" t="s">
        <v>0</v>
      </c>
      <c r="O45" s="7" t="s">
        <v>0</v>
      </c>
      <c r="P45" s="1" t="s">
        <v>236</v>
      </c>
      <c r="Q45" s="1" t="s">
        <v>191</v>
      </c>
      <c r="R45" s="1" t="s">
        <v>0</v>
      </c>
      <c r="S45" s="1" t="s">
        <v>0</v>
      </c>
      <c r="T45" s="2">
        <v>44047</v>
      </c>
      <c r="U45" s="1" t="s">
        <v>237</v>
      </c>
      <c r="V45" s="1" t="s">
        <v>101</v>
      </c>
      <c r="W45" s="1" t="s">
        <v>100</v>
      </c>
      <c r="X45" s="1" t="s">
        <v>238</v>
      </c>
      <c r="Y45" s="1" t="s">
        <v>100</v>
      </c>
      <c r="Z45" s="1" t="s">
        <v>75</v>
      </c>
      <c r="AA45" s="1" t="s">
        <v>0</v>
      </c>
      <c r="AB45" s="1" t="s">
        <v>76</v>
      </c>
      <c r="AC45" s="5">
        <v>1.23</v>
      </c>
      <c r="AD45" s="1" t="b">
        <v>0</v>
      </c>
      <c r="AE45" s="1" t="s">
        <v>63</v>
      </c>
      <c r="AF45" s="2">
        <v>43755</v>
      </c>
      <c r="AG45" s="6" t="s">
        <v>0</v>
      </c>
      <c r="AH45" s="1" t="s">
        <v>64</v>
      </c>
      <c r="AI45" s="7">
        <v>13.29889</v>
      </c>
      <c r="AJ45" s="1" t="s">
        <v>240</v>
      </c>
      <c r="AK45" s="1" t="s">
        <v>241</v>
      </c>
      <c r="AL45" s="1" t="s">
        <v>242</v>
      </c>
      <c r="AM45" s="1" t="s">
        <v>0</v>
      </c>
      <c r="AN45" s="1" t="s">
        <v>0</v>
      </c>
      <c r="AO45" s="1" t="s">
        <v>168</v>
      </c>
      <c r="AP45" s="6" t="s">
        <v>0</v>
      </c>
      <c r="AQ45" s="1" t="s">
        <v>0</v>
      </c>
      <c r="AR45" s="1" t="s">
        <v>0</v>
      </c>
      <c r="AS45" s="3">
        <v>27784</v>
      </c>
      <c r="AT45" s="1" t="s">
        <v>150</v>
      </c>
      <c r="AU45" s="2">
        <v>43672.552083333336</v>
      </c>
      <c r="AV45" s="1" t="s">
        <v>151</v>
      </c>
      <c r="AW45" s="1" t="s">
        <v>0</v>
      </c>
      <c r="AX45" s="3">
        <v>78730</v>
      </c>
      <c r="AY45" s="3">
        <v>1204912</v>
      </c>
    </row>
    <row r="46" spans="2:51" outlineLevel="1" x14ac:dyDescent="0.25">
      <c r="B46" s="1" t="s">
        <v>233</v>
      </c>
      <c r="C46" s="1" t="s">
        <v>234</v>
      </c>
      <c r="D46" s="1" t="s">
        <v>235</v>
      </c>
      <c r="E46" s="1" t="s">
        <v>86</v>
      </c>
      <c r="F46" s="2">
        <v>44047</v>
      </c>
      <c r="G46" s="2">
        <v>45141</v>
      </c>
      <c r="H46" s="3">
        <v>36</v>
      </c>
      <c r="I46" s="1" t="s">
        <v>56</v>
      </c>
      <c r="J46" s="1" t="s">
        <v>57</v>
      </c>
      <c r="K46" s="4" t="s">
        <v>0</v>
      </c>
      <c r="L46" s="5">
        <v>0.44</v>
      </c>
      <c r="M46" s="6">
        <v>75.8</v>
      </c>
      <c r="N46" s="1" t="s">
        <v>0</v>
      </c>
      <c r="O46" s="7" t="s">
        <v>0</v>
      </c>
      <c r="P46" s="1" t="s">
        <v>236</v>
      </c>
      <c r="Q46" s="1" t="s">
        <v>191</v>
      </c>
      <c r="R46" s="1" t="s">
        <v>0</v>
      </c>
      <c r="S46" s="1" t="s">
        <v>0</v>
      </c>
      <c r="T46" s="2">
        <v>44047</v>
      </c>
      <c r="U46" s="1" t="s">
        <v>237</v>
      </c>
      <c r="V46" s="1" t="s">
        <v>101</v>
      </c>
      <c r="W46" s="1" t="s">
        <v>100</v>
      </c>
      <c r="X46" s="1" t="s">
        <v>238</v>
      </c>
      <c r="Y46" s="1" t="s">
        <v>100</v>
      </c>
      <c r="Z46" s="1" t="s">
        <v>62</v>
      </c>
      <c r="AA46" s="1" t="s">
        <v>0</v>
      </c>
      <c r="AB46" s="1" t="s">
        <v>61</v>
      </c>
      <c r="AC46" s="5">
        <v>12.634</v>
      </c>
      <c r="AD46" s="1" t="b">
        <v>0</v>
      </c>
      <c r="AE46" s="1" t="s">
        <v>63</v>
      </c>
      <c r="AF46" s="2">
        <v>43755</v>
      </c>
      <c r="AG46" s="6" t="s">
        <v>0</v>
      </c>
      <c r="AH46" s="1" t="s">
        <v>64</v>
      </c>
      <c r="AI46" s="7">
        <v>13.29889</v>
      </c>
      <c r="AJ46" s="1" t="s">
        <v>240</v>
      </c>
      <c r="AK46" s="1" t="s">
        <v>241</v>
      </c>
      <c r="AL46" s="1" t="s">
        <v>242</v>
      </c>
      <c r="AM46" s="1" t="s">
        <v>0</v>
      </c>
      <c r="AN46" s="1" t="s">
        <v>0</v>
      </c>
      <c r="AO46" s="1" t="s">
        <v>168</v>
      </c>
      <c r="AP46" s="6" t="s">
        <v>0</v>
      </c>
      <c r="AQ46" s="1" t="s">
        <v>0</v>
      </c>
      <c r="AR46" s="1" t="s">
        <v>0</v>
      </c>
      <c r="AS46" s="3">
        <v>27784</v>
      </c>
      <c r="AT46" s="1" t="s">
        <v>150</v>
      </c>
      <c r="AU46" s="2">
        <v>43672.552083333336</v>
      </c>
      <c r="AV46" s="1" t="s">
        <v>151</v>
      </c>
      <c r="AW46" s="1" t="s">
        <v>0</v>
      </c>
      <c r="AX46" s="3">
        <v>78730</v>
      </c>
      <c r="AY46" s="3">
        <v>1204912</v>
      </c>
    </row>
    <row r="47" spans="2:51" outlineLevel="1" x14ac:dyDescent="0.25">
      <c r="B47" s="1" t="s">
        <v>243</v>
      </c>
      <c r="C47" s="1" t="s">
        <v>34</v>
      </c>
      <c r="D47" s="1" t="s">
        <v>244</v>
      </c>
      <c r="E47" s="1" t="s">
        <v>86</v>
      </c>
      <c r="F47" s="2">
        <v>44140</v>
      </c>
      <c r="G47" s="2">
        <v>44870</v>
      </c>
      <c r="H47" s="3">
        <v>24</v>
      </c>
      <c r="I47" s="1" t="s">
        <v>56</v>
      </c>
      <c r="J47" s="1" t="s">
        <v>57</v>
      </c>
      <c r="K47" s="4">
        <v>10000</v>
      </c>
      <c r="L47" s="5">
        <v>0.43</v>
      </c>
      <c r="M47" s="6">
        <v>94.765600000000006</v>
      </c>
      <c r="N47" s="1" t="s">
        <v>0</v>
      </c>
      <c r="O47" s="7" t="s">
        <v>0</v>
      </c>
      <c r="P47" s="1" t="s">
        <v>245</v>
      </c>
      <c r="Q47" s="1" t="s">
        <v>246</v>
      </c>
      <c r="R47" s="1" t="s">
        <v>0</v>
      </c>
      <c r="S47" s="1" t="s">
        <v>0</v>
      </c>
      <c r="T47" s="2">
        <v>44140</v>
      </c>
      <c r="U47" s="1" t="s">
        <v>247</v>
      </c>
      <c r="V47" s="1" t="s">
        <v>184</v>
      </c>
      <c r="W47" s="1" t="s">
        <v>185</v>
      </c>
      <c r="X47" s="1" t="s">
        <v>0</v>
      </c>
      <c r="Y47" s="1" t="s">
        <v>185</v>
      </c>
      <c r="Z47" s="1" t="s">
        <v>100</v>
      </c>
      <c r="AA47" s="1" t="s">
        <v>0</v>
      </c>
      <c r="AB47" s="1" t="s">
        <v>101</v>
      </c>
      <c r="AC47" s="5">
        <v>0.44589000000000001</v>
      </c>
      <c r="AD47" s="1" t="b">
        <v>0</v>
      </c>
      <c r="AE47" s="1" t="s">
        <v>63</v>
      </c>
      <c r="AF47" s="2">
        <v>44098</v>
      </c>
      <c r="AG47" s="6" t="s">
        <v>0</v>
      </c>
      <c r="AH47" s="1" t="s">
        <v>64</v>
      </c>
      <c r="AI47" s="7">
        <v>0.4632</v>
      </c>
      <c r="AJ47" s="1" t="s">
        <v>248</v>
      </c>
      <c r="AK47" s="1" t="s">
        <v>249</v>
      </c>
      <c r="AL47" s="1" t="s">
        <v>232</v>
      </c>
      <c r="AM47" s="1" t="s">
        <v>250</v>
      </c>
      <c r="AN47" s="1" t="s">
        <v>0</v>
      </c>
      <c r="AO47" s="1" t="s">
        <v>188</v>
      </c>
      <c r="AP47" s="6" t="s">
        <v>0</v>
      </c>
      <c r="AQ47" s="1" t="s">
        <v>0</v>
      </c>
      <c r="AR47" s="1" t="s">
        <v>0</v>
      </c>
      <c r="AS47" s="3">
        <v>27954</v>
      </c>
      <c r="AT47" s="1" t="s">
        <v>150</v>
      </c>
      <c r="AU47" s="2">
        <v>44081.787499999999</v>
      </c>
      <c r="AV47" s="1" t="s">
        <v>82</v>
      </c>
      <c r="AW47" s="1" t="s">
        <v>0</v>
      </c>
      <c r="AX47" s="3">
        <v>86729</v>
      </c>
      <c r="AY47" s="3">
        <v>1245021</v>
      </c>
    </row>
    <row r="48" spans="2:51" outlineLevel="1" x14ac:dyDescent="0.25">
      <c r="B48" s="1" t="s">
        <v>251</v>
      </c>
      <c r="C48" s="1" t="s">
        <v>252</v>
      </c>
      <c r="D48" s="1" t="s">
        <v>253</v>
      </c>
      <c r="E48" s="1" t="s">
        <v>86</v>
      </c>
      <c r="F48" s="2">
        <v>44160</v>
      </c>
      <c r="G48" s="2">
        <v>45713</v>
      </c>
      <c r="H48" s="3">
        <v>51</v>
      </c>
      <c r="I48" s="1" t="s">
        <v>56</v>
      </c>
      <c r="J48" s="1" t="s">
        <v>57</v>
      </c>
      <c r="K48" s="4">
        <v>367624</v>
      </c>
      <c r="L48" s="5">
        <v>0.38</v>
      </c>
      <c r="M48" s="6">
        <v>95.374200000000002</v>
      </c>
      <c r="N48" s="1" t="s">
        <v>0</v>
      </c>
      <c r="O48" s="7" t="s">
        <v>0</v>
      </c>
      <c r="P48" s="1" t="s">
        <v>254</v>
      </c>
      <c r="Q48" s="1" t="s">
        <v>246</v>
      </c>
      <c r="R48" s="1" t="s">
        <v>0</v>
      </c>
      <c r="S48" s="1" t="s">
        <v>0</v>
      </c>
      <c r="T48" s="2">
        <v>44160</v>
      </c>
      <c r="U48" s="1" t="s">
        <v>255</v>
      </c>
      <c r="V48" s="1" t="s">
        <v>184</v>
      </c>
      <c r="W48" s="1" t="s">
        <v>185</v>
      </c>
      <c r="X48" s="1" t="s">
        <v>0</v>
      </c>
      <c r="Y48" s="1" t="s">
        <v>185</v>
      </c>
      <c r="Z48" s="1" t="s">
        <v>100</v>
      </c>
      <c r="AA48" s="1" t="s">
        <v>0</v>
      </c>
      <c r="AB48" s="1" t="s">
        <v>101</v>
      </c>
      <c r="AC48" s="5">
        <v>0.44589000000000001</v>
      </c>
      <c r="AD48" s="1" t="b">
        <v>0</v>
      </c>
      <c r="AE48" s="1" t="s">
        <v>63</v>
      </c>
      <c r="AF48" s="2">
        <v>44088</v>
      </c>
      <c r="AG48" s="6" t="s">
        <v>0</v>
      </c>
      <c r="AH48" s="1" t="s">
        <v>201</v>
      </c>
      <c r="AI48" s="7">
        <v>696658.54</v>
      </c>
      <c r="AJ48" s="1" t="s">
        <v>256</v>
      </c>
      <c r="AK48" s="1" t="s">
        <v>257</v>
      </c>
      <c r="AL48" s="1" t="s">
        <v>232</v>
      </c>
      <c r="AM48" s="1" t="s">
        <v>0</v>
      </c>
      <c r="AN48" s="1" t="s">
        <v>0</v>
      </c>
      <c r="AO48" s="1" t="s">
        <v>188</v>
      </c>
      <c r="AP48" s="6" t="s">
        <v>0</v>
      </c>
      <c r="AQ48" s="1" t="s">
        <v>0</v>
      </c>
      <c r="AR48" s="1" t="s">
        <v>0</v>
      </c>
      <c r="AS48" s="3">
        <v>18088</v>
      </c>
      <c r="AT48" s="1" t="s">
        <v>150</v>
      </c>
      <c r="AU48" s="2">
        <v>44051.393055555556</v>
      </c>
      <c r="AV48" s="1" t="s">
        <v>82</v>
      </c>
      <c r="AW48" s="1" t="s">
        <v>0</v>
      </c>
      <c r="AX48" s="3">
        <v>86307</v>
      </c>
      <c r="AY48" s="3">
        <v>1243354</v>
      </c>
    </row>
    <row r="49" spans="6:51" outlineLevel="1" x14ac:dyDescent="0.25">
      <c r="F49" s="1"/>
      <c r="G49" s="1"/>
      <c r="H49" s="1"/>
      <c r="K49" s="4" t="str">
        <f>CONCATENATE("Totale: ", TEXT(SUBTOTAL(9, K16:K48), "###.###.###"), "")</f>
        <v>Totale: 1385543..</v>
      </c>
      <c r="L49" s="1"/>
      <c r="M49" s="1"/>
      <c r="O49" s="1"/>
      <c r="T49" s="1"/>
      <c r="AC49" s="1"/>
      <c r="AF49" s="1"/>
      <c r="AG49" s="1"/>
      <c r="AI49" s="1"/>
      <c r="AP49" s="1"/>
      <c r="AS49" s="1"/>
      <c r="AU49" s="1"/>
      <c r="AX49" s="1"/>
      <c r="AY49" s="1"/>
    </row>
    <row r="50" spans="6:51" x14ac:dyDescent="0.25">
      <c r="F50" s="1"/>
      <c r="G50" s="1"/>
      <c r="H50" s="1"/>
      <c r="K50" s="4" t="str">
        <f>CONCATENATE("Totale generale: ", TEXT(SUBTOTAL(9, K4:K49), "###.###.###"), "")</f>
        <v>Totale generale: 3332032..</v>
      </c>
      <c r="L50" s="1"/>
      <c r="M50" s="1"/>
      <c r="O50" s="1"/>
      <c r="T50" s="1"/>
      <c r="AC50" s="1"/>
      <c r="AF50" s="1"/>
      <c r="AG50" s="1"/>
      <c r="AI50" s="1"/>
      <c r="AP50" s="1"/>
      <c r="AS50" s="1"/>
      <c r="AU50" s="1"/>
      <c r="AX50" s="1"/>
      <c r="AY50" s="1"/>
    </row>
  </sheetData>
  <autoFilter ref="A2:AY49" xr:uid="{00000000-0009-0000-0000-000000000000}"/>
  <pageMargins left="0.7" right="0.7" top="0.75" bottom="0.75" header="0.3" footer="0.3"/>
  <pageSetup fitToWidth="0"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D2D85-1A2F-4480-9269-BE642160E7BC}">
  <dimension ref="A3:L11"/>
  <sheetViews>
    <sheetView workbookViewId="0">
      <pane xSplit="4" ySplit="3" topLeftCell="E4" activePane="bottomRight" state="frozen"/>
      <selection pane="topRight" activeCell="E1" sqref="E1"/>
      <selection pane="bottomLeft" activeCell="A4" sqref="A4"/>
      <selection pane="bottomRight" activeCell="L11" sqref="L11"/>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 min="12" max="12" width="10.5703125" bestFit="1" customWidth="1"/>
  </cols>
  <sheetData>
    <row r="3" spans="1:12" ht="30" x14ac:dyDescent="0.25">
      <c r="A3" s="65" t="s">
        <v>313</v>
      </c>
      <c r="B3" s="66" t="s">
        <v>314</v>
      </c>
      <c r="C3" s="65" t="s">
        <v>315</v>
      </c>
      <c r="D3" s="66" t="s">
        <v>316</v>
      </c>
      <c r="E3" s="67" t="s">
        <v>317</v>
      </c>
      <c r="F3" s="65" t="s">
        <v>318</v>
      </c>
      <c r="G3" s="65" t="s">
        <v>319</v>
      </c>
      <c r="H3" s="65" t="s">
        <v>320</v>
      </c>
      <c r="I3" s="65" t="s">
        <v>321</v>
      </c>
      <c r="J3" s="65" t="s">
        <v>322</v>
      </c>
      <c r="K3" s="65" t="s">
        <v>323</v>
      </c>
    </row>
    <row r="4" spans="1:12" ht="30" x14ac:dyDescent="0.25">
      <c r="A4" s="58" t="s">
        <v>295</v>
      </c>
      <c r="B4" s="58" t="s">
        <v>296</v>
      </c>
      <c r="C4" s="59" t="s">
        <v>297</v>
      </c>
      <c r="D4" s="60" t="s">
        <v>298</v>
      </c>
      <c r="E4" t="s">
        <v>299</v>
      </c>
      <c r="F4" s="61"/>
      <c r="G4" s="61"/>
      <c r="H4" s="61">
        <v>16530</v>
      </c>
      <c r="I4" s="61">
        <v>87777</v>
      </c>
      <c r="J4" s="61">
        <v>130384</v>
      </c>
      <c r="K4" s="61">
        <v>263023</v>
      </c>
    </row>
    <row r="5" spans="1:12" ht="30" x14ac:dyDescent="0.25">
      <c r="A5" s="58" t="s">
        <v>295</v>
      </c>
      <c r="B5" s="58" t="s">
        <v>296</v>
      </c>
      <c r="C5" s="59" t="s">
        <v>300</v>
      </c>
      <c r="D5" s="60" t="s">
        <v>298</v>
      </c>
      <c r="E5" t="s">
        <v>301</v>
      </c>
      <c r="F5" s="61"/>
      <c r="G5" s="61"/>
      <c r="H5" s="61">
        <v>24851</v>
      </c>
      <c r="I5" s="61">
        <v>95071</v>
      </c>
      <c r="J5" s="61">
        <v>102536</v>
      </c>
      <c r="K5" s="61">
        <v>80064</v>
      </c>
    </row>
    <row r="6" spans="1:12" ht="45" x14ac:dyDescent="0.25">
      <c r="A6" s="58" t="s">
        <v>295</v>
      </c>
      <c r="B6" s="58" t="s">
        <v>296</v>
      </c>
      <c r="C6" s="59" t="s">
        <v>302</v>
      </c>
      <c r="D6" s="60" t="s">
        <v>303</v>
      </c>
      <c r="E6" t="s">
        <v>304</v>
      </c>
      <c r="F6" s="61">
        <v>7556736</v>
      </c>
      <c r="G6" s="61">
        <v>6289955</v>
      </c>
      <c r="H6" s="61">
        <v>2204227</v>
      </c>
      <c r="I6" s="61">
        <v>465496</v>
      </c>
      <c r="J6" s="61">
        <v>149218</v>
      </c>
      <c r="K6" s="61">
        <v>53327</v>
      </c>
    </row>
    <row r="7" spans="1:12" ht="30" x14ac:dyDescent="0.25">
      <c r="A7" s="58" t="s">
        <v>295</v>
      </c>
      <c r="B7" s="58" t="s">
        <v>296</v>
      </c>
      <c r="C7" s="59" t="s">
        <v>305</v>
      </c>
      <c r="D7" s="60" t="s">
        <v>298</v>
      </c>
      <c r="E7" t="s">
        <v>301</v>
      </c>
      <c r="F7" s="61"/>
      <c r="G7" s="61"/>
      <c r="H7" s="61">
        <v>14905</v>
      </c>
      <c r="I7" s="61">
        <v>59990</v>
      </c>
      <c r="J7" s="61">
        <v>102150</v>
      </c>
      <c r="K7" s="61">
        <v>111178</v>
      </c>
    </row>
    <row r="8" spans="1:12" ht="30" x14ac:dyDescent="0.25">
      <c r="A8" s="58" t="s">
        <v>295</v>
      </c>
      <c r="B8" s="58" t="s">
        <v>296</v>
      </c>
      <c r="C8" s="59" t="s">
        <v>306</v>
      </c>
      <c r="D8" s="60" t="s">
        <v>298</v>
      </c>
      <c r="E8" t="s">
        <v>307</v>
      </c>
      <c r="F8" s="61"/>
      <c r="G8" s="61"/>
      <c r="H8" s="61">
        <v>290202</v>
      </c>
      <c r="I8" s="61">
        <v>215200</v>
      </c>
      <c r="J8" s="61">
        <v>25453</v>
      </c>
      <c r="K8" s="61">
        <v>24575</v>
      </c>
    </row>
    <row r="9" spans="1:12" ht="30" x14ac:dyDescent="0.25">
      <c r="A9" s="58" t="s">
        <v>295</v>
      </c>
      <c r="B9" s="58" t="s">
        <v>296</v>
      </c>
      <c r="C9" s="59" t="s">
        <v>308</v>
      </c>
      <c r="D9" s="60" t="s">
        <v>298</v>
      </c>
      <c r="E9" t="s">
        <v>309</v>
      </c>
      <c r="F9" s="61"/>
      <c r="G9" s="61"/>
      <c r="H9" s="61">
        <v>2953</v>
      </c>
      <c r="I9" s="61">
        <v>360244</v>
      </c>
      <c r="J9" s="61">
        <v>530084</v>
      </c>
      <c r="K9" s="61">
        <v>465116</v>
      </c>
    </row>
    <row r="10" spans="1:12" ht="30" x14ac:dyDescent="0.25">
      <c r="A10" s="58" t="s">
        <v>295</v>
      </c>
      <c r="B10" s="58" t="s">
        <v>296</v>
      </c>
      <c r="C10" s="59" t="s">
        <v>310</v>
      </c>
      <c r="D10" s="60" t="s">
        <v>298</v>
      </c>
      <c r="E10" t="s">
        <v>311</v>
      </c>
      <c r="F10" s="61"/>
      <c r="G10" s="61"/>
      <c r="H10" s="61">
        <v>90</v>
      </c>
      <c r="I10" s="61"/>
      <c r="J10" s="61">
        <v>1868</v>
      </c>
      <c r="K10" s="61">
        <v>31962</v>
      </c>
    </row>
    <row r="11" spans="1:12" x14ac:dyDescent="0.25">
      <c r="A11" s="62" t="s">
        <v>295</v>
      </c>
      <c r="B11" s="63" t="s">
        <v>312</v>
      </c>
      <c r="C11" s="63"/>
      <c r="D11" s="63"/>
      <c r="E11" s="63"/>
      <c r="F11" s="64">
        <v>7556736</v>
      </c>
      <c r="G11" s="64">
        <v>6289955</v>
      </c>
      <c r="H11" s="64">
        <v>2553758</v>
      </c>
      <c r="I11" s="64">
        <v>1283778</v>
      </c>
      <c r="J11" s="64">
        <v>1041693</v>
      </c>
      <c r="K11" s="64">
        <v>1029245</v>
      </c>
      <c r="L11" s="68">
        <f>AVERAGE(I11:K11)</f>
        <v>1118238.6666666667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Props1.xml><?xml version="1.0" encoding="utf-8"?>
<ds:datastoreItem xmlns:ds="http://schemas.openxmlformats.org/officeDocument/2006/customXml" ds:itemID="{9ACFF96C-1250-464A-9641-7BDCE2E478A9}"/>
</file>

<file path=customXml/itemProps2.xml><?xml version="1.0" encoding="utf-8"?>
<ds:datastoreItem xmlns:ds="http://schemas.openxmlformats.org/officeDocument/2006/customXml" ds:itemID="{5071A285-4C27-4D59-9D6D-082D9D421AB3}"/>
</file>

<file path=customXml/itemProps3.xml><?xml version="1.0" encoding="utf-8"?>
<ds:datastoreItem xmlns:ds="http://schemas.openxmlformats.org/officeDocument/2006/customXml" ds:itemID="{72EF398E-5415-4772-8AD3-C9BE4801E3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data</vt:lpstr>
      <vt:lpstr>Pivot</vt:lpstr>
      <vt:lpstr>Details</vt:lpstr>
      <vt:lpstr>Qty</vt:lpstr>
      <vt:lpstr>Raw</vt:lpstr>
      <vt:lpstr>MS</vt:lpstr>
    </vt:vector>
  </TitlesOfParts>
  <Company>Dr. Reddy's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2022-02-15T05:09:18Z</dcterms:created>
  <dcterms:modified xsi:type="dcterms:W3CDTF">2022-02-23T14:20:23Z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0x010100E62C3E0E3B7A7442B121C4E14381CFA5</vt:lpwstr>
  </property>
</Properties>
</file>