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A6117E5A-D229-479D-84D8-9A9E45D3BA5A}" xr6:coauthVersionLast="47" xr6:coauthVersionMax="47" xr10:uidLastSave="{00000000-0000-0000-0000-000000000000}"/>
  <bookViews>
    <workbookView xWindow="-120" yWindow="-120" windowWidth="29040" windowHeight="15840" xr2:uid="{DC4A8BDD-B82F-4165-B1D8-A3267C79EECD}"/>
  </bookViews>
  <sheets>
    <sheet name="Model Data" sheetId="5" r:id="rId1"/>
    <sheet name="Pivot" sheetId="4" r:id="rId2"/>
    <sheet name="Details" sheetId="2" r:id="rId3"/>
    <sheet name="Qty" sheetId="3" r:id="rId4"/>
    <sheet name="Raw" sheetId="1" r:id="rId5"/>
    <sheet name="MS" sheetId="6" r:id="rId6"/>
  </sheets>
  <definedNames>
    <definedName name="_xlnm._FilterDatabase" localSheetId="2" hidden="1">Details!$A$3:$Q$97</definedName>
    <definedName name="_xlnm._FilterDatabase" localSheetId="0" hidden="1">'Model Data'!$A$3:$AM$28</definedName>
    <definedName name="_xlnm._FilterDatabase" localSheetId="4" hidden="1">Raw!$A$2:$AY$104</definedName>
  </definedNames>
  <calcPr calcId="191029"/>
  <pivotCaches>
    <pivotCache cacheId="2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5" i="5" l="1"/>
  <c r="AL6" i="5"/>
  <c r="AL7" i="5"/>
  <c r="AL8" i="5"/>
  <c r="AL9" i="5"/>
  <c r="AL10" i="5"/>
  <c r="AL11" i="5"/>
  <c r="AL12" i="5"/>
  <c r="AL13" i="5"/>
  <c r="AL14" i="5"/>
  <c r="AL15" i="5"/>
  <c r="AL16" i="5"/>
  <c r="AL17" i="5"/>
  <c r="AL18" i="5"/>
  <c r="AL19" i="5"/>
  <c r="AL20" i="5"/>
  <c r="AL21" i="5"/>
  <c r="AL22" i="5"/>
  <c r="AL23" i="5"/>
  <c r="AL24" i="5"/>
  <c r="AL25" i="5"/>
  <c r="AL26" i="5"/>
  <c r="AL27" i="5"/>
  <c r="AL28" i="5"/>
  <c r="AL4" i="5"/>
  <c r="L15" i="6"/>
  <c r="AH5" i="5"/>
  <c r="AH6" i="5"/>
  <c r="AH7" i="5"/>
  <c r="AH8" i="5"/>
  <c r="AH9" i="5"/>
  <c r="AH10" i="5"/>
  <c r="AH11" i="5"/>
  <c r="AH12" i="5"/>
  <c r="AH13" i="5"/>
  <c r="AH14" i="5"/>
  <c r="AH15" i="5"/>
  <c r="AH16" i="5"/>
  <c r="AH17" i="5"/>
  <c r="AH18" i="5"/>
  <c r="AH19" i="5"/>
  <c r="AH20" i="5"/>
  <c r="AH21" i="5"/>
  <c r="AH22" i="5"/>
  <c r="AH23" i="5"/>
  <c r="AH24" i="5"/>
  <c r="AH25" i="5"/>
  <c r="AH26" i="5"/>
  <c r="AH27" i="5"/>
  <c r="AH28" i="5"/>
  <c r="AH4" i="5"/>
  <c r="AD5" i="5"/>
  <c r="AF5" i="5" s="1"/>
  <c r="AD6" i="5"/>
  <c r="AF6" i="5" s="1"/>
  <c r="AD7" i="5"/>
  <c r="AF7" i="5" s="1"/>
  <c r="AD8" i="5"/>
  <c r="AF8" i="5" s="1"/>
  <c r="AD9" i="5"/>
  <c r="AF9" i="5" s="1"/>
  <c r="AD10" i="5"/>
  <c r="AF10" i="5" s="1"/>
  <c r="AD11" i="5"/>
  <c r="AF11" i="5"/>
  <c r="AD12" i="5"/>
  <c r="AF12" i="5" s="1"/>
  <c r="AD13" i="5"/>
  <c r="AF13" i="5" s="1"/>
  <c r="AD14" i="5"/>
  <c r="AF14" i="5" s="1"/>
  <c r="AD15" i="5"/>
  <c r="AF15" i="5"/>
  <c r="AD16" i="5"/>
  <c r="AF16" i="5" s="1"/>
  <c r="AD17" i="5"/>
  <c r="AF17" i="5" s="1"/>
  <c r="AD18" i="5"/>
  <c r="AF18" i="5"/>
  <c r="AD19" i="5"/>
  <c r="AF19" i="5" s="1"/>
  <c r="AD20" i="5"/>
  <c r="AF20" i="5" s="1"/>
  <c r="AD21" i="5"/>
  <c r="AF21" i="5" s="1"/>
  <c r="AD22" i="5"/>
  <c r="AF22" i="5" s="1"/>
  <c r="AD23" i="5"/>
  <c r="AF23" i="5" s="1"/>
  <c r="AD24" i="5"/>
  <c r="AF24" i="5" s="1"/>
  <c r="AD25" i="5"/>
  <c r="AF25" i="5" s="1"/>
  <c r="AD26" i="5"/>
  <c r="AF26" i="5"/>
  <c r="AD27" i="5"/>
  <c r="AE27" i="5" s="1"/>
  <c r="AF27" i="5"/>
  <c r="AD28" i="5"/>
  <c r="AF28" i="5" s="1"/>
  <c r="AI5" i="5"/>
  <c r="AJ5" i="5"/>
  <c r="AI6" i="5"/>
  <c r="AJ6" i="5"/>
  <c r="AI7" i="5"/>
  <c r="AJ7" i="5"/>
  <c r="AI8" i="5"/>
  <c r="AJ8" i="5"/>
  <c r="AI9" i="5"/>
  <c r="AJ9" i="5"/>
  <c r="AI10" i="5"/>
  <c r="AJ10" i="5"/>
  <c r="AI11" i="5"/>
  <c r="AJ11" i="5"/>
  <c r="AI12" i="5"/>
  <c r="AJ12" i="5"/>
  <c r="AI13" i="5"/>
  <c r="AJ13" i="5"/>
  <c r="AI14" i="5"/>
  <c r="AJ14" i="5"/>
  <c r="AI15" i="5"/>
  <c r="AJ15" i="5"/>
  <c r="AI16" i="5"/>
  <c r="AJ16" i="5"/>
  <c r="AI17" i="5"/>
  <c r="AJ17" i="5"/>
  <c r="AI18" i="5"/>
  <c r="AJ18" i="5"/>
  <c r="AI19" i="5"/>
  <c r="AJ19" i="5"/>
  <c r="AI20" i="5"/>
  <c r="AJ20" i="5"/>
  <c r="AI21" i="5"/>
  <c r="AJ21" i="5"/>
  <c r="AI22" i="5"/>
  <c r="AJ22" i="5"/>
  <c r="AI23" i="5"/>
  <c r="AJ23" i="5"/>
  <c r="AI24" i="5"/>
  <c r="AJ24" i="5"/>
  <c r="AI25" i="5"/>
  <c r="AJ25" i="5"/>
  <c r="AI26" i="5"/>
  <c r="AJ26" i="5"/>
  <c r="AI27" i="5"/>
  <c r="AJ27" i="5"/>
  <c r="AI28" i="5"/>
  <c r="AJ28" i="5"/>
  <c r="AJ4" i="5"/>
  <c r="AI4" i="5"/>
  <c r="AG6" i="5"/>
  <c r="AG7" i="5"/>
  <c r="AG8" i="5"/>
  <c r="AG9" i="5"/>
  <c r="AG10" i="5"/>
  <c r="AG11" i="5"/>
  <c r="AG12" i="5"/>
  <c r="AG13" i="5"/>
  <c r="AG14" i="5"/>
  <c r="AG15" i="5"/>
  <c r="AG16" i="5"/>
  <c r="AG17" i="5"/>
  <c r="AG18" i="5"/>
  <c r="AG19" i="5"/>
  <c r="AG20" i="5"/>
  <c r="AG21" i="5"/>
  <c r="AG22" i="5"/>
  <c r="AG23" i="5"/>
  <c r="AG24" i="5"/>
  <c r="AG25" i="5"/>
  <c r="AG26" i="5"/>
  <c r="AG27" i="5"/>
  <c r="AG28" i="5"/>
  <c r="AG5" i="5"/>
  <c r="AG4" i="5"/>
  <c r="AD4" i="5"/>
  <c r="AF4" i="5" s="1"/>
  <c r="AB6" i="5"/>
  <c r="AB7" i="5"/>
  <c r="AB8" i="5"/>
  <c r="AB9" i="5"/>
  <c r="AB10" i="5"/>
  <c r="AB11" i="5"/>
  <c r="AB12" i="5"/>
  <c r="AB13" i="5"/>
  <c r="AB14" i="5"/>
  <c r="AB15" i="5"/>
  <c r="AB16" i="5"/>
  <c r="AB17" i="5"/>
  <c r="AB18" i="5"/>
  <c r="AB19" i="5"/>
  <c r="AB20" i="5"/>
  <c r="AB21" i="5"/>
  <c r="AB22" i="5"/>
  <c r="AB23" i="5"/>
  <c r="AB24" i="5"/>
  <c r="AB25" i="5"/>
  <c r="AB26" i="5"/>
  <c r="AB27" i="5"/>
  <c r="AB28" i="5"/>
  <c r="AB5" i="5"/>
  <c r="Z25" i="5"/>
  <c r="AC25" i="5" s="1"/>
  <c r="AE25" i="5" s="1"/>
  <c r="Y5" i="5"/>
  <c r="Y6" i="5" s="1"/>
  <c r="Y7" i="5" s="1"/>
  <c r="Y8" i="5" s="1"/>
  <c r="Y9" i="5" s="1"/>
  <c r="Y10" i="5" s="1"/>
  <c r="Y11" i="5" s="1"/>
  <c r="Y12" i="5" s="1"/>
  <c r="Y13" i="5" s="1"/>
  <c r="Y14" i="5" s="1"/>
  <c r="Y15" i="5" s="1"/>
  <c r="Y16" i="5" s="1"/>
  <c r="Y17" i="5" s="1"/>
  <c r="Y18" i="5" s="1"/>
  <c r="Y19" i="5" s="1"/>
  <c r="Y20" i="5" s="1"/>
  <c r="Y21" i="5" s="1"/>
  <c r="Y22" i="5" s="1"/>
  <c r="Y23" i="5" s="1"/>
  <c r="Y24" i="5" s="1"/>
  <c r="Y25" i="5" s="1"/>
  <c r="Y26" i="5" s="1"/>
  <c r="Y27" i="5" s="1"/>
  <c r="Y28" i="5" s="1"/>
  <c r="Q13" i="5"/>
  <c r="Z13" i="5" s="1"/>
  <c r="AC13" i="5" s="1"/>
  <c r="AE13" i="5" s="1"/>
  <c r="Q11" i="5"/>
  <c r="Z11" i="5" s="1"/>
  <c r="AC11" i="5" s="1"/>
  <c r="AE11" i="5" s="1"/>
  <c r="Q9" i="5"/>
  <c r="Z9" i="5" s="1"/>
  <c r="AC9" i="5" s="1"/>
  <c r="Q8" i="5"/>
  <c r="Z8" i="5" s="1"/>
  <c r="AC8" i="5" s="1"/>
  <c r="AE8" i="5" s="1"/>
  <c r="Q6" i="5"/>
  <c r="Z6" i="5" s="1"/>
  <c r="AC6" i="5" s="1"/>
  <c r="AE6" i="5" s="1"/>
  <c r="X25" i="5"/>
  <c r="X26" i="5"/>
  <c r="Z26" i="5" s="1"/>
  <c r="AC26" i="5" s="1"/>
  <c r="AE26" i="5" s="1"/>
  <c r="X27" i="5"/>
  <c r="Z27" i="5" s="1"/>
  <c r="X28" i="5"/>
  <c r="Z28" i="5" s="1"/>
  <c r="AC28" i="5" s="1"/>
  <c r="AE28" i="5" s="1"/>
  <c r="X24" i="5"/>
  <c r="Z24" i="5" s="1"/>
  <c r="AC24" i="5" s="1"/>
  <c r="S15" i="5"/>
  <c r="Z15" i="5" s="1"/>
  <c r="AC15" i="5" s="1"/>
  <c r="AE15" i="5" s="1"/>
  <c r="S14" i="5"/>
  <c r="Z14" i="5" s="1"/>
  <c r="AC14" i="5" s="1"/>
  <c r="AE14" i="5" s="1"/>
  <c r="S12" i="5"/>
  <c r="Z12" i="5" s="1"/>
  <c r="AC12" i="5" s="1"/>
  <c r="AE12" i="5" s="1"/>
  <c r="S10" i="5"/>
  <c r="Z10" i="5" s="1"/>
  <c r="AC10" i="5" s="1"/>
  <c r="AE10" i="5" s="1"/>
  <c r="U22" i="5"/>
  <c r="Z22" i="5" s="1"/>
  <c r="AC22" i="5" s="1"/>
  <c r="AE22" i="5" s="1"/>
  <c r="U18" i="5"/>
  <c r="Z18" i="5" s="1"/>
  <c r="AC18" i="5" s="1"/>
  <c r="AE18" i="5" s="1"/>
  <c r="R7" i="5"/>
  <c r="Z7" i="5" s="1"/>
  <c r="N20" i="5"/>
  <c r="Z20" i="5" s="1"/>
  <c r="AC20" i="5" s="1"/>
  <c r="AE20" i="5" s="1"/>
  <c r="N5" i="5"/>
  <c r="Z5" i="5" s="1"/>
  <c r="AC5" i="5" s="1"/>
  <c r="AE5" i="5" s="1"/>
  <c r="N4" i="5"/>
  <c r="Z4" i="5" s="1"/>
  <c r="AC4" i="5" s="1"/>
  <c r="W21" i="5"/>
  <c r="Z21" i="5" s="1"/>
  <c r="AC21" i="5" s="1"/>
  <c r="AE21" i="5" s="1"/>
  <c r="V23" i="5"/>
  <c r="Z23" i="5" s="1"/>
  <c r="AC23" i="5" s="1"/>
  <c r="V17" i="5"/>
  <c r="Z17" i="5" s="1"/>
  <c r="AC17" i="5" s="1"/>
  <c r="AE17" i="5" s="1"/>
  <c r="V16" i="5"/>
  <c r="Z16" i="5" s="1"/>
  <c r="AC16" i="5" s="1"/>
  <c r="AE16" i="5" s="1"/>
  <c r="O19" i="5"/>
  <c r="Z19" i="5" s="1"/>
  <c r="AC19" i="5" s="1"/>
  <c r="AE19" i="5" s="1"/>
  <c r="L1" i="2"/>
  <c r="AE9" i="5" l="1"/>
  <c r="AE4" i="5"/>
  <c r="AE23" i="5"/>
  <c r="AE24" i="5"/>
  <c r="AE7" i="5"/>
  <c r="K1" i="2"/>
  <c r="K10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AA3" authorId="0" shapeId="0" xr:uid="{00C19B67-5CFC-40C6-AA05-8BBEDF08B18C}">
      <text>
        <r>
          <rPr>
            <sz val="9"/>
            <color indexed="81"/>
            <rFont val="Tahoma"/>
            <family val="2"/>
          </rPr>
          <t>To be counted based on number of players prior to this tender</t>
        </r>
      </text>
    </comment>
    <comment ref="AC3" authorId="0" shapeId="0" xr:uid="{329AF4C1-972D-4090-8923-7AD2EF9EA23B}">
      <text>
        <r>
          <rPr>
            <sz val="9"/>
            <color indexed="81"/>
            <rFont val="Tahoma"/>
            <family val="2"/>
          </rPr>
          <t>Add DRL price if DRL is the only participant</t>
        </r>
      </text>
    </comment>
    <comment ref="AM3" authorId="0" shapeId="0" xr:uid="{881CAF98-2D14-4FCB-A2F2-115234C4B79B}">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<sst xmlns="http://schemas.openxmlformats.org/spreadsheetml/2006/main" count="4937" uniqueCount="387">
  <si>
    <t/>
  </si>
  <si>
    <t>Cliente</t>
  </si>
  <si>
    <t>Prov.</t>
  </si>
  <si>
    <t>Reg.</t>
  </si>
  <si>
    <t>Tipo</t>
  </si>
  <si>
    <t>Data IF</t>
  </si>
  <si>
    <t>Data FF (con proroga)</t>
  </si>
  <si>
    <t>Durata mesi</t>
  </si>
  <si>
    <t>ATC</t>
  </si>
  <si>
    <t>Stato agg. gara</t>
  </si>
  <si>
    <t>Q. Annua</t>
  </si>
  <si>
    <t>Pr.Agg</t>
  </si>
  <si>
    <t>Sc.Agg</t>
  </si>
  <si>
    <t>UM</t>
  </si>
  <si>
    <t>Pr. altra UM</t>
  </si>
  <si>
    <t>Lotto</t>
  </si>
  <si>
    <t>Partecipanti</t>
  </si>
  <si>
    <t>Biosimilare Gara</t>
  </si>
  <si>
    <t>Biosimilare Prod.</t>
  </si>
  <si>
    <t>Data delibera</t>
  </si>
  <si>
    <t>Numero delibera</t>
  </si>
  <si>
    <t>Prod. agg</t>
  </si>
  <si>
    <t>Ditta agg.</t>
  </si>
  <si>
    <t>Sub agg.</t>
  </si>
  <si>
    <t>Ditta distr.</t>
  </si>
  <si>
    <t>Ditta conc.</t>
  </si>
  <si>
    <t>Sub agg. conc.</t>
  </si>
  <si>
    <t>Prod. conc.</t>
  </si>
  <si>
    <t>Pr.Conc.</t>
  </si>
  <si>
    <t>Non agg.</t>
  </si>
  <si>
    <t>Ambito</t>
  </si>
  <si>
    <t>Data rif.</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</si>
  <si>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</si>
  <si>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</si>
  <si>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</si>
  <si>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</si>
  <si>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</si>
  <si>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</si>
  <si>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</si>
  <si>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</si>
  <si>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</si>
  <si>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</si>
  <si>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</si>
  <si>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</si>
  <si>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</si>
  <si>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</si>
  <si>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</si>
  <si>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</si>
  <si>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</si>
  <si>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pratica</t>
  </si>
  <si>
    <t>ID GP</t>
  </si>
  <si>
    <t>Confezione: entecavir OS cpr cps conf 0,5MG  (100)</t>
  </si>
  <si>
    <t>SO.RE.SA. SpA</t>
  </si>
  <si>
    <t>NA</t>
  </si>
  <si>
    <t>Campania</t>
  </si>
  <si>
    <t>Appalto specifico</t>
  </si>
  <si>
    <t>J05AF10</t>
  </si>
  <si>
    <t>Disponibile</t>
  </si>
  <si>
    <t>754</t>
  </si>
  <si>
    <t>Bristol-Myers Squibb S.r.l.,</t>
  </si>
  <si>
    <t>32</t>
  </si>
  <si>
    <t>BARACLUDE*0,5MG 30CPR</t>
  </si>
  <si>
    <t>Bristol-Myers Squibb S.r.l.</t>
  </si>
  <si>
    <t>Regionale</t>
  </si>
  <si>
    <t>Prezzo offerto UE</t>
  </si>
  <si>
    <t>c9360c12-4e1f-4c5e-9357-ed5e2e04faff</t>
  </si>
  <si>
    <t>J05AF10 ENTECAVIR OS SOLIDO 0,5 mg</t>
  </si>
  <si>
    <t>037221076</t>
  </si>
  <si>
    <t>22159-49-13</t>
  </si>
  <si>
    <t>sito ente</t>
  </si>
  <si>
    <t>REGIONE TOSCANA</t>
  </si>
  <si>
    <t>FI</t>
  </si>
  <si>
    <t>Toscana</t>
  </si>
  <si>
    <t>SDA Confronto Competitivo (obsoleto)</t>
  </si>
  <si>
    <t>759a</t>
  </si>
  <si>
    <t>386</t>
  </si>
  <si>
    <t>9ffdf12a-137a-4a42-9962-0c28ef015527</t>
  </si>
  <si>
    <t>J05AF10 ENTECAVIR COMPRESSE RIVESTITE           OS SOLIDO COMPRESSE RIVESTITE 0,5MG</t>
  </si>
  <si>
    <t>Pag. 4 LI: Per le indicazioni terapeutiche non coperte dal prodotto aggiudicato, ESTAR e/o le Aziende
Sanitarie potranno acquistare il primo prodotto idoneo presente nella graduatoria al prezzo 
indicato in sede di gara e alle condizioni del capitolato.</t>
  </si>
  <si>
    <t>Aggiornato prezzo in seguito a Det.n. 1397 del 11/09/2017</t>
  </si>
  <si>
    <t>lettera invito</t>
  </si>
  <si>
    <t>REGIONE SICILIANA - ASSESSORATO DELLA SALUTE</t>
  </si>
  <si>
    <t>PA</t>
  </si>
  <si>
    <t>Sicilia</t>
  </si>
  <si>
    <t>904A</t>
  </si>
  <si>
    <t>975</t>
  </si>
  <si>
    <t>26ccff15-d2d0-4312-8720-fc2ee32ef219</t>
  </si>
  <si>
    <t>J05AF10 ENTECAVIR COMPRESSE 0,5 MG COMPRESSA</t>
  </si>
  <si>
    <t>CIG E CAUZIONE UNICI PER LOTTO</t>
  </si>
  <si>
    <t>2295</t>
  </si>
  <si>
    <t>Teva Italia S.r.l.,Bristol-Myers Squibb S.r.l.,Dr Reddys S.r.l.,DOC Generici S.r.l.,Accord Healthcare Italia S.r.l.</t>
  </si>
  <si>
    <t>1926</t>
  </si>
  <si>
    <t>Entecavir Teva 30CPR 0,5 mg</t>
  </si>
  <si>
    <t>Teva Italia S.r.l.</t>
  </si>
  <si>
    <t>Dr Reddys S.r.l.</t>
  </si>
  <si>
    <t>Entecavir Dr. Reddy's 30CPR 0,5 mg</t>
  </si>
  <si>
    <t>e5b320c4-f640-444b-9eeb-6c5afb93a935</t>
  </si>
  <si>
    <t>J05AF10 ENTECAVIR COMPRESSE RIVESTITE 0,5MG</t>
  </si>
  <si>
    <t>Pag. 4 LI: Per le indicazioni terapeutiche non coperte dal prodotto aggiudicato, ESTAR e/o le Aziende
Sanitarie potranno acquistare il primo prodotto idoneo presente nella graduatoria al prezzo 
indicato in sede di gara e alle condizioni del capitolato.
Pag. 4 LI: Relativamente ai farmaci a base di somatropina sono presenti i principi attivi relativi a tutti i
prodotti non oggetto dell’Accordo Quadro di cui alla Determina n. 106/2017 e la cui fornitura è
stimata in mesi 5. l acquisto è limitato solamente ai casi di continuità terapeutica.</t>
  </si>
  <si>
    <t>045065036</t>
  </si>
  <si>
    <t>SITO ENTE</t>
  </si>
  <si>
    <t>DOC Generici S.r.l.</t>
  </si>
  <si>
    <t>ENTECAVIR DOC*0,5MG 30X1CPR</t>
  </si>
  <si>
    <t>Accord Healthcare Italia S.r.l.</t>
  </si>
  <si>
    <t>ENTECAVIR ACH*0,5MG 30X1CPR</t>
  </si>
  <si>
    <t>971</t>
  </si>
  <si>
    <t>DOC Generici S.r.l.,Accord Healthcare Italia S.r.l.</t>
  </si>
  <si>
    <t>12</t>
  </si>
  <si>
    <t>Non conforme</t>
  </si>
  <si>
    <t>Lotto unico (q per durata)</t>
  </si>
  <si>
    <t>8453015a-0854-4421-b120-8409e6dc1aae</t>
  </si>
  <si>
    <t>J05AF10 ENTECAVIR 0,5 mg os solido</t>
  </si>
  <si>
    <t>045276019</t>
  </si>
  <si>
    <t>NC - PER CLASSIFICAZIONE</t>
  </si>
  <si>
    <t>ENTE GESTIONE ACCENTRATA SERVIZI - CHIUSO VEDI ARCS AZIENDA REGIONALE DI COORDINAMENTO PER LA SALUTE</t>
  </si>
  <si>
    <t>UD</t>
  </si>
  <si>
    <t>Friuli Venezia Giulia</t>
  </si>
  <si>
    <t>Procedura Negoziata pubblicata</t>
  </si>
  <si>
    <t>1131A</t>
  </si>
  <si>
    <t>Teva Italia S.r.l.,Bristol-Myers Squibb S.r.l.,Accord Healthcare Italia S.r.l.,DOC Generici S.r.l.,Dr Reddys S.r.l.</t>
  </si>
  <si>
    <t>353</t>
  </si>
  <si>
    <t>830558d3-e4e0-4f62-acbe-9473c9294a99</t>
  </si>
  <si>
    <t>art 1 CT: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</si>
  <si>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LETTERA INVITO</t>
  </si>
  <si>
    <t>REGIONE VENETO - NON USARE VEDI AZIENDA ZERO</t>
  </si>
  <si>
    <t>VE</t>
  </si>
  <si>
    <t>Veneto</t>
  </si>
  <si>
    <t>946A</t>
  </si>
  <si>
    <t>Bristol-Myers Squibb S.r.l.,Teva Italia S.r.l.,Accord Healthcare Italia S.r.l.,Dr Reddys S.r.l.</t>
  </si>
  <si>
    <t>214</t>
  </si>
  <si>
    <t>a18d3609-26c3-4369-8a4d-19187fe5161d</t>
  </si>
  <si>
    <t>J05AF10 ENTECAVIR COMPRESSE RIVESTITE ORALE 0.5 mg COMPRESSA  - CIG E CAUZIONE UNICI PER LOTTO</t>
  </si>
  <si>
    <t>- CIG E CAUZIONE UNICI PER LOTTO</t>
  </si>
  <si>
    <t>AIC senza GU al momento della partecipazione</t>
  </si>
  <si>
    <t>561</t>
  </si>
  <si>
    <t>Mylan Italia Srl,Accord Healthcare Italia S.r.l.,Bristol-Myers Squibb S.r.l.,DOC Generici S.r.l.,Dr Reddys S.r.l.,Sandoz S.p.A.,Teva Italia S.r.l.</t>
  </si>
  <si>
    <t>97</t>
  </si>
  <si>
    <t>Entecavir Mylan  0,5 mg 30 cpr riv con film in blister</t>
  </si>
  <si>
    <t>Mylan Italia Srl</t>
  </si>
  <si>
    <t>21fda417-f750-4f25-be27-a3a87e2f0797</t>
  </si>
  <si>
    <t>J05AF10 ENTECAVIR   OS SOLIDO 0,5 mg</t>
  </si>
  <si>
    <t>CIG e CAUZIONE unici per lotto</t>
  </si>
  <si>
    <t>045672021</t>
  </si>
  <si>
    <t>Sandoz S.p.A.</t>
  </si>
  <si>
    <t xml:space="preserve">ENTECAVIR SANDOZ *30CPR RIV 0,5MG           
</t>
  </si>
  <si>
    <t>INNOVAPUGLIA SPA</t>
  </si>
  <si>
    <t>Puglia</t>
  </si>
  <si>
    <t>7351</t>
  </si>
  <si>
    <t>Teva Italia S.r.l.,Accord Healthcare Italia S.r.l.,Bristol-Myers Squibb S.r.l.,DOC Generici S.r.l.</t>
  </si>
  <si>
    <t>016</t>
  </si>
  <si>
    <t>7b66c721-8380-497b-b836-2b094885f52c</t>
  </si>
  <si>
    <t>J05AF10 ENTECAVIR COMPRESSE 0,5MG COMPRESSA</t>
  </si>
  <si>
    <t>Pag. 2 CT: Relativamente ai prodotti di seguito indicati, al fine di preservare la continuità terapeutica (L.232/2016) verrà destinata una quota parte, ad oggi non prevedibile, anche al fornitore non aggiudicatario alle migliori condizioni possibili: ? LOTTO 725 L04AB01 ETANERCEPT ? LOTTO 446 L04AA06 MICOFENOLATO MOFETILE ? LOTTO 448 L04AD01 CICLOSPORINA ? LOTTO 449 L04AD02 TACROLIMUS ? LOTTO 445 L03AX13 GLATIRAMER ACETATO
Al fine di garantire le necessità cliniche resta ferma la possibilità per l’ente appaltante di acquistare anche il farmaco non aggiudicato in gara al prezzo offerto in sede di procedura aziendale. ( in virtù dell’ equivalenza terapeutica espresso da AIFA agli atti di gara prot.STDGP29919-2017 su Equivalenze Terapeutiche Farmaci). Lotto 444 PEGFILGRASTIM/LIPEPEGFILGRASTIM</t>
  </si>
  <si>
    <t>REGIONE SARDEGNA</t>
  </si>
  <si>
    <t>CA</t>
  </si>
  <si>
    <t>Sardegna</t>
  </si>
  <si>
    <t>PROCEDURA APERTA</t>
  </si>
  <si>
    <t>12A</t>
  </si>
  <si>
    <t>Teva Italia S.r.l.,Accord Healthcare Italia S.r.l.,Bristol-Myers Squibb S.r.l.,Dr Reddys S.r.l.,Sandoz S.p.A.</t>
  </si>
  <si>
    <t>218</t>
  </si>
  <si>
    <t>3b107906-0fef-4f8a-a3cf-ee3a3b889be5</t>
  </si>
  <si>
    <t>7B</t>
  </si>
  <si>
    <t>Aristo Pharma Italy S.r.l.,DOC Generici S.r.l.,Fresenius Kabi Italia Srl S.r.l.,Bristol-Myers Squibb S.r.l.,Dr Reddys S.r.l.,Mylan Italia Srl,Sandoz S.p.A.,Teva Italia S.r.l.</t>
  </si>
  <si>
    <t>DAS 3362</t>
  </si>
  <si>
    <t>ENTECAVIR ARP*0,5MG 30 CPR</t>
  </si>
  <si>
    <t>Aristo Pharma Italy S.r.l.</t>
  </si>
  <si>
    <t>5d5eed39-24d6-4217-adcf-49a0582ee540</t>
  </si>
  <si>
    <t>045443013</t>
  </si>
  <si>
    <t>LETTERA DI INVITO</t>
  </si>
  <si>
    <t>Fresenius Kabi Italia Srl S.r.l.</t>
  </si>
  <si>
    <t>ENTECAVIR FKI*0,5MG 30CPR</t>
  </si>
  <si>
    <t>UMBRIA SALUTE E SERVIZI S.C.A.R.L.</t>
  </si>
  <si>
    <t>PG</t>
  </si>
  <si>
    <t>Umbria</t>
  </si>
  <si>
    <t>6</t>
  </si>
  <si>
    <t>Mylan Italia Srl,Dr Reddys S.r.l.,Sandoz S.p.A.,Teva Italia S.r.l.</t>
  </si>
  <si>
    <t>Det. Amm.re Unico</t>
  </si>
  <si>
    <t>Importo totale</t>
  </si>
  <si>
    <t>f1f6fced-0388-4e8f-bd63-e5217e713f91</t>
  </si>
  <si>
    <t>S.U.A.A. Stazione Unica Appaltante Abruzzo</t>
  </si>
  <si>
    <t>AQ</t>
  </si>
  <si>
    <t>Abruzzo</t>
  </si>
  <si>
    <t>57A</t>
  </si>
  <si>
    <t>Teva Italia S.r.l.,Accord Healthcare Italia S.r.l.,Dr Reddys S.r.l.,Mylan Italia Srl</t>
  </si>
  <si>
    <t>DPE016/27</t>
  </si>
  <si>
    <t>4bebaf9b-0582-4f3c-b078-b19070cb24c5</t>
  </si>
  <si>
    <t>ART 3 ct:  In casi specifici, al fine di garantire la continuità terapeutica per ragioni di ordine clinico, tecnico
o scientifico ed in casi circostanziati di espressa non sostituibilità dichiarata dal medico
prescrittore, oltre che per il rispetto dei piani terapeutici dei pazienti già in trattamento,
qualora il farmaco prescritto sia prodotto da un fornitore diverso da quello risultato
aggiudicatario, ciascuna ASL Contraente, nei limite delle soglie individuate dal DPCM 24
dicembre 2015, o SUA Abruzzo potranno procedere alla contrattualizzazione dello specifico
prodotto.</t>
  </si>
  <si>
    <t>LETTERA D'INVITO</t>
  </si>
  <si>
    <t>COMPRENSORIO SANITARIO DI  BOLZANO</t>
  </si>
  <si>
    <t>BZ</t>
  </si>
  <si>
    <t>Trentino Alto Adige</t>
  </si>
  <si>
    <t>4a</t>
  </si>
  <si>
    <t>Mylan Italia Srl,Accord Healthcare Italia S.r.l.,DOC Generici S.r.l.,Dr Reddys S.r.l.,Teva Italia S.r.l.</t>
  </si>
  <si>
    <t>2018-D2-001448</t>
  </si>
  <si>
    <t>Locale</t>
  </si>
  <si>
    <t>9748c6bf-e559-4c06-8a2f-8896745b6df7</t>
  </si>
  <si>
    <t>Stazione Unica Appaltante Regione Marche SUAM</t>
  </si>
  <si>
    <t>AN</t>
  </si>
  <si>
    <t>Marche</t>
  </si>
  <si>
    <t>289A</t>
  </si>
  <si>
    <t>Mylan Italia Srl,Accord Healthcare Italia S.r.l.,Bristol-Myers Squibb S.r.l.,Dr Reddys S.r.l.,Fresenius Kabi Italia Srl S.r.l.,Teva Italia S.r.l.</t>
  </si>
  <si>
    <t>272ecd46-85c6-4825-b691-eb7cb83cd321</t>
  </si>
  <si>
    <t>ARCA S.p.A.- Azienda Regionale Centrale Acquisti - CHIUSO VEDI ARIA SPA</t>
  </si>
  <si>
    <t>MI</t>
  </si>
  <si>
    <t>Lombardia</t>
  </si>
  <si>
    <t>2</t>
  </si>
  <si>
    <t>Aristo Pharma Italy S.r.l.,Accord Healthcare Italia S.r.l.,Dr Reddys S.r.l.,Sandoz S.p.A.,Teva Italia S.r.l.</t>
  </si>
  <si>
    <t>128</t>
  </si>
  <si>
    <t>Importo totale (q per durata)</t>
  </si>
  <si>
    <t>bae3912d-91e7-447f-a747-63860c15ef8b</t>
  </si>
  <si>
    <t>RICH 120.000 CONF</t>
  </si>
  <si>
    <t>Art. 1 CT: Si precisa che le quantità sopra richiamate non corrispondono al fabbisogno totale degli Enti Sanitari, ciò
anche al fine di garantire le esigenze di continuità terapeutica e di libertà prescrittiva del medico. Le relative
necessità di approvvigionamento degli Enti Sanitari derivanti dai principi richiamati ed inerenti prodotti non
aggiudicati dalla presente procedura saranno attivate tramite distinte, eventualmente autonome, procedure
di acquisto, secondo gli indirizzi espressi dalla Direzione Generale Welfare di Regione Lombardia.</t>
  </si>
  <si>
    <t>RICH CONFEZIONAMENTO  30 CPR</t>
  </si>
  <si>
    <t>lettera di invito</t>
  </si>
  <si>
    <t>331</t>
  </si>
  <si>
    <t>Accord Healthcare Italia S.r.l.,DOC Generici S.r.l.,Teva Italia S.r.l.</t>
  </si>
  <si>
    <t>64</t>
  </si>
  <si>
    <t>e41dd1d1-e1fb-48ef-bdcf-2fe65ad0b10a</t>
  </si>
  <si>
    <t>J05AF10 Entecavir os 0,5 mg cpr</t>
  </si>
  <si>
    <t>045675028</t>
  </si>
  <si>
    <t>1520</t>
  </si>
  <si>
    <t>Fresenius Kabi Italia Srl S.r.l.,Accord Healthcare Italia S.r.l.,Dr Reddys S.r.l.,Sandoz S.p.A.,Teva Italia S.r.l.</t>
  </si>
  <si>
    <t>456</t>
  </si>
  <si>
    <t>3f0497e5-d54d-43db-8d39-23fe35bad737</t>
  </si>
  <si>
    <t>J05AF10 J05AF10 entecavir COMPRESSE RIVESTITE 0,5 MG CPR/CPS</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</si>
  <si>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</si>
  <si>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044996015</t>
  </si>
  <si>
    <t>59</t>
  </si>
  <si>
    <t>Bristol-Myers Squibb S.r.l.,Aristo Pharma Italy S.r.l.</t>
  </si>
  <si>
    <t>14</t>
  </si>
  <si>
    <t>4fa9a8b0-7bb1-4e26-850b-e4e0a99c31da</t>
  </si>
  <si>
    <t>J05AF10 ENTECAVIR CPR OS 0,5 MG Confezione</t>
  </si>
  <si>
    <t>RICH. AIC 037221076 - RICH. Q. A CONFEZIONE 85800</t>
  </si>
  <si>
    <t>AIC non corripsondente a quanto richiesto (rich. prodotto Bristol)</t>
  </si>
  <si>
    <t>INTERCENT-ER</t>
  </si>
  <si>
    <t>BO</t>
  </si>
  <si>
    <t>Emilia Romagna</t>
  </si>
  <si>
    <t>Procedura Negoziata</t>
  </si>
  <si>
    <t>3911</t>
  </si>
  <si>
    <t>352</t>
  </si>
  <si>
    <t>b1658a9e-b336-402a-9d4d-0e83e6db6ad3</t>
  </si>
  <si>
    <t>J05AF10 ENTECAVIR COMPRESSE  0,5 mg  - AIC 037221076 BARACLUDE 0,5 BRISTOL-MYERS SQUIBB</t>
  </si>
  <si>
    <t>Ditta: Lotto 39 BRISTOL-MYERS SQUIBB S.r.l. Rich. ORALE    - AIC 037221076 BARACLUDE 0,5 BRISTOL-MYERS SQUIBB  - CIG UNICO PER LOTTO</t>
  </si>
  <si>
    <t>REGIONE LAZIO</t>
  </si>
  <si>
    <t>RM</t>
  </si>
  <si>
    <t>Lazio</t>
  </si>
  <si>
    <t>4541</t>
  </si>
  <si>
    <t>Fresenius Kabi Italia Srl S.r.l.,Teva Italia S.r.l.,Mylan Italia Srl,SUN PHARMA ITALIA S.R.L.</t>
  </si>
  <si>
    <t>G03096</t>
  </si>
  <si>
    <t>Multi regione</t>
  </si>
  <si>
    <t>0a136684-6606-4683-8453-8c54e12950eb</t>
  </si>
  <si>
    <t>J05AF10 ENTECAVIR COMPRESSE 0,5 MG ORALE COMPRESSA</t>
  </si>
  <si>
    <t>SUN PHARMA ITALIA S.R.L.</t>
  </si>
  <si>
    <t>Entecavir Sun 30 cpr film-rivestite 0,5 mg</t>
  </si>
  <si>
    <t>911</t>
  </si>
  <si>
    <t>Fresenius Kabi Italia Srl S.r.l.,Mylan Italia Srl,SUN PHARMA ITALIA S.R.L.,Teva Italia S.r.l.</t>
  </si>
  <si>
    <t>3b76e865-545c-4006-a6b8-ff03c58fe826</t>
  </si>
  <si>
    <t>Società di Committenza Regione Piemonte SpA - SCR Piemonte SpA</t>
  </si>
  <si>
    <t>TO</t>
  </si>
  <si>
    <t>Piemonte</t>
  </si>
  <si>
    <t>715</t>
  </si>
  <si>
    <t>SUN PHARMA ITALIA S.R.L.,Aristo Pharma Italy S.r.l.,Fresenius Kabi Italia Srl S.r.l.,Mylan Italia Srl,Teva Italia S.r.l.</t>
  </si>
  <si>
    <t>154</t>
  </si>
  <si>
    <t>936e7093-39a3-422c-a7fd-8384d376dad9</t>
  </si>
  <si>
    <t>J05AF10 ENTECAVIR COMPRESSA/CAPSULA/CONFETTO/COMPRESSA MOLLE/PASTIGLIA 0,5 mg</t>
  </si>
  <si>
    <t>047070014</t>
  </si>
  <si>
    <t>A.LI.SA. AZIENDA LIGURE SANITARIA DELLA REGIONE LIGURIA</t>
  </si>
  <si>
    <t>GE</t>
  </si>
  <si>
    <t>Liguria</t>
  </si>
  <si>
    <t>845A</t>
  </si>
  <si>
    <t>Aristo Pharma Italy S.r.l.,Accord Healthcare Italia S.r.l.,Dr Reddys S.r.l.,Fresenius Kabi Italia Srl S.r.l.,Mylan Italia Srl,SUN PHARMA ITALIA S.R.L.,Teva Italia S.r.l.</t>
  </si>
  <si>
    <t>247</t>
  </si>
  <si>
    <t>Regionale/Locale</t>
  </si>
  <si>
    <t>26f385ae-a670-4ec1-989c-3bf0d9db9d62</t>
  </si>
  <si>
    <t>STAZIONE UNICA APPALTANTE DELLA REGIONE BASILICATA (SUA-RB)</t>
  </si>
  <si>
    <t>PZ</t>
  </si>
  <si>
    <t>Basilicata</t>
  </si>
  <si>
    <t>721A</t>
  </si>
  <si>
    <t>Aurobindo (Italia) S.r.l.,Bristol-Myers Squibb S.r.l.,Dr Reddys S.r.l.,Fresenius Kabi Italia Srl S.r.l.,Mylan Italia Srl,SUN PHARMA ITALIA S.R.L.,Sandoz S.p.A.,Teva Italia S.r.l.</t>
  </si>
  <si>
    <t>20AB.2020/D.00168</t>
  </si>
  <si>
    <t>Entecavir Aurobindo 0,5 mg compresse rivestite con film, 30 cpr</t>
  </si>
  <si>
    <t>Aurobindo (Italia) S.r.l.</t>
  </si>
  <si>
    <t>8c931ebf-78aa-45af-93b6-06edf0e3b4c1</t>
  </si>
  <si>
    <t>J05AF10 ENTECAVIR COMPRESSE 0,5 MG COMPRESSA ORALE</t>
  </si>
  <si>
    <t>Art. 12 CT: Per i soli farmaci PHT erogati in regime DPC sarà possibile ricorrere alla continuità terapeutica come indicato all'art. 12 CT
Solo per i pazienti drug naive che non rientrano nelle caratteristiche citate sarà somministrato il prodotto aggiudicato</t>
  </si>
  <si>
    <t>045447012</t>
  </si>
  <si>
    <t>AZIENDA SANITARIA LOCALE DI MATERA ASM</t>
  </si>
  <si>
    <t>MT</t>
  </si>
  <si>
    <t>RDO MEPA pubblicata</t>
  </si>
  <si>
    <t>1</t>
  </si>
  <si>
    <t>SUN PHARMA ITALIA S.R.L.,Aristo Pharma Italy S.r.l.,Teva Italia S.r.l.,Aurobindo (Italia) S.r.l.,Fresenius Kabi Italia Srl S.r.l.,Mylan Italia Srl</t>
  </si>
  <si>
    <t>2448</t>
  </si>
  <si>
    <t>6e75f465-cb03-4f97-ac95-ecc1a173660f</t>
  </si>
  <si>
    <t>RICH. ENTE: ENTECAVIR 0,5 MG CPR J05AF10</t>
  </si>
  <si>
    <t>1411</t>
  </si>
  <si>
    <t>SUN PHARMA ITALIA S.R.L.,Accord Healthcare Italia S.r.l.,Fresenius Kabi Italia Srl S.r.l.,Mylan Italia Srl,SUN PHARMA ITALIA S.R.L.,Teva Italia S.r.l.</t>
  </si>
  <si>
    <t>SAR 148</t>
  </si>
  <si>
    <t xml:space="preserve">Offerte non pubblicate ai sensi dell'art. 98 co. 5 DLGS 50/2016 - aggiudicato in base agli ultimi prezzi </t>
  </si>
  <si>
    <t>d79bf7f7-ae69-4c67-8cd5-0606448a37e4</t>
  </si>
  <si>
    <t>J05AF10 ENTECAVIR COMPRESSE 0,5MG</t>
  </si>
  <si>
    <t>True</t>
  </si>
  <si>
    <t>4321</t>
  </si>
  <si>
    <t>SUN PHARMA ITALIA S.R.L.,Teva Italia S.r.l.,Accord Healthcare Italia S.r.l.,Fresenius Kabi Italia Srl S.r.l.,Mylan Italia Srl</t>
  </si>
  <si>
    <t>569</t>
  </si>
  <si>
    <t>a9838657-9603-4bff-9529-92304cd53497</t>
  </si>
  <si>
    <t>J05AF10 ENTECAVIR ORALE COMPRESSE   0,5 mg   COMPRESSA</t>
  </si>
  <si>
    <t>CIG UNICO PER LOTTO -</t>
  </si>
  <si>
    <t>1011</t>
  </si>
  <si>
    <t>SUN PHARMA ITALIA S.R.L.,</t>
  </si>
  <si>
    <t>21</t>
  </si>
  <si>
    <t>7c1c9519-f97a-4f34-b0f0-5476ba5af943</t>
  </si>
  <si>
    <t xml:space="preserve">SITO ENTE </t>
  </si>
  <si>
    <t>Product Name</t>
  </si>
  <si>
    <t>Form</t>
  </si>
  <si>
    <t>Entecavir 0.5mg</t>
  </si>
  <si>
    <t>Tablets</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</si>
  <si>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</si>
  <si>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</si>
  <si>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</si>
  <si>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</si>
  <si>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</si>
  <si>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</si>
  <si>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</si>
  <si>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</si>
  <si>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</si>
  <si>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</si>
  <si>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</si>
  <si>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</si>
  <si>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</si>
  <si>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</si>
  <si>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Sum of Annual Qty</t>
  </si>
  <si>
    <t>Row Labels</t>
  </si>
  <si>
    <t>Grand Total</t>
  </si>
  <si>
    <t>Sum of Loser prices</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</si>
  <si>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</si>
  <si>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</si>
  <si>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</si>
  <si>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</si>
  <si>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</si>
  <si>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</si>
  <si>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</si>
  <si>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</si>
  <si>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</si>
  <si>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Total Qty</t>
  </si>
  <si>
    <t>Annual Value of Tender (Euro)</t>
  </si>
  <si>
    <t>% Market Share</t>
  </si>
  <si>
    <t>Comments/
Exceptions</t>
  </si>
  <si>
    <t>Innovator-only Participant</t>
  </si>
  <si>
    <t>Price considered at 13.25267  instead of 12.469 in consistency with previous tenders</t>
  </si>
  <si>
    <t>Data Excluded - Pre-Generic tenders, Only Innovator participant, same tender number with 2 different qty</t>
  </si>
  <si>
    <t>ENTECAVIR</t>
  </si>
  <si>
    <t>500Y</t>
  </si>
  <si>
    <t>ARISTO PHARMA</t>
  </si>
  <si>
    <t>UNBRANDED PRODUCTS</t>
  </si>
  <si>
    <t>2019-02-01</t>
  </si>
  <si>
    <t>AUROBINDO</t>
  </si>
  <si>
    <t>2018-12-01</t>
  </si>
  <si>
    <t>BRISTOL-MYERS SQB.</t>
  </si>
  <si>
    <t>INNOVATIVE BRANDED PRODUCTS</t>
  </si>
  <si>
    <t>2007-02-01</t>
  </si>
  <si>
    <t>DOC GENERICI</t>
  </si>
  <si>
    <t>2018-02-01</t>
  </si>
  <si>
    <t>DR REDDYS LAB</t>
  </si>
  <si>
    <t>2018-04-01</t>
  </si>
  <si>
    <t>FRESENIUS</t>
  </si>
  <si>
    <t>INTAS</t>
  </si>
  <si>
    <t>NOVARTIS</t>
  </si>
  <si>
    <t>2018-03-01</t>
  </si>
  <si>
    <t>SUN PHARMA</t>
  </si>
  <si>
    <t>2020-06-01</t>
  </si>
  <si>
    <t>TEVA</t>
  </si>
  <si>
    <t>2017-11-01</t>
  </si>
  <si>
    <t>VIATRIS</t>
  </si>
  <si>
    <t>500Y Total</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</si>
  <si>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</si>
  <si>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</si>
  <si>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</si>
  <si>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</si>
  <si>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</si>
  <si>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</si>
  <si>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</si>
  <si>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</si>
  <si>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</si>
  <si>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</si>
  <si>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</si>
  <si>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Previous Winning price % Innovator</t>
  </si>
  <si>
    <t>Mkt Size of Molecule (Vol) - 3 year Avg MAT Q3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</si>
</sst>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dd/mm/yyyy"/>
    <numFmt numFmtId="165" formatCode="###,###,###"/>
    <numFmt numFmtId="166" formatCode="#,##0.00000"/>
    <numFmt numFmtId="167" formatCode="#,##0.00#####"/>
    <numFmt numFmtId="168" formatCode="[$-409]d\-mmm\-yy;@"/>
    <numFmt numFmtId="169" formatCode="_(* #,##0.0_);_(* \(#,##0.0\);_(* &quot;-&quot;??_);_(@_)"/>
    <numFmt numFmtId="170" formatCode="_(* #,##0_);_(* \(#,##0\);_(* &quot;-&quot;??_);_(@_)"/>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39997558519241921"/>
        <bgColor theme="4" tint="0.79998168889431442"/>
      </patternFill>
    </fill>
    <fill>
      <patternFill patternType="solid">
        <fgColor rgb="FF0070C0"/>
        <bgColor theme="4" tint="0.79998168889431442"/>
      </patternFill>
    </fill>
    <fill>
      <patternFill patternType="solid">
        <fgColor theme="9"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diagonal/>
    </border>
    <border>
      <left/>
      <right/>
      <top/>
      <bottom style="thin">
        <color theme="4" tint="0.39997558519241921"/>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72">
    <xf numFmtId="0" fontId="0" fillId="0" borderId="0" xfId="0"/>
    <xf numFmtId="0" fontId="0" fillId="0" borderId="1" xfId="0" applyBorder="1"/>
    <xf numFmtId="164" fontId="0" fillId="0" borderId="1" xfId="0" applyNumberFormat="1" applyBorder="1"/>
    <xf numFmtId="1" fontId="0" fillId="0" borderId="1" xfId="0" applyNumberFormat="1" applyBorder="1"/>
    <xf numFmtId="165" fontId="0" fillId="0" borderId="1" xfId="0" applyNumberFormat="1" applyBorder="1"/>
    <xf numFmtId="166" fontId="0" fillId="0" borderId="1" xfId="0" applyNumberFormat="1" applyBorder="1"/>
    <xf numFmtId="4" fontId="0" fillId="0" borderId="1" xfId="0" applyNumberFormat="1" applyBorder="1"/>
    <xf numFmtId="167" fontId="0" fillId="0" borderId="1" xfId="0" applyNumberFormat="1" applyBorder="1"/>
    <xf numFmtId="0" fontId="3" fillId="0" borderId="1" xfId="0" applyFont="1" applyBorder="1"/>
    <xf numFmtId="0" fontId="2" fillId="2" borderId="2" xfId="0" applyFont="1" applyFill="1" applyBorder="1" applyAlignment="1">
      <alignment vertical="center"/>
    </xf>
    <xf numFmtId="0" fontId="2" fillId="2" borderId="2" xfId="0" applyFont="1" applyFill="1" applyBorder="1" applyAlignment="1">
      <alignment horizontal="center" vertical="center"/>
    </xf>
    <xf numFmtId="0" fontId="2" fillId="2" borderId="2" xfId="0" applyFont="1" applyFill="1" applyBorder="1" applyAlignment="1">
      <alignment vertical="center" wrapText="1"/>
    </xf>
    <xf numFmtId="0" fontId="0" fillId="0" borderId="3" xfId="0" applyBorder="1"/>
    <xf numFmtId="0" fontId="0" fillId="0" borderId="2" xfId="0" applyBorder="1"/>
    <xf numFmtId="1" fontId="0" fillId="0" borderId="2" xfId="0" applyNumberFormat="1" applyBorder="1"/>
    <xf numFmtId="165" fontId="0" fillId="0" borderId="2" xfId="0" applyNumberFormat="1" applyBorder="1"/>
    <xf numFmtId="166" fontId="0" fillId="0" borderId="2" xfId="0" applyNumberFormat="1" applyBorder="1"/>
    <xf numFmtId="168" fontId="0" fillId="0" borderId="2" xfId="0" applyNumberFormat="1" applyBorder="1"/>
    <xf numFmtId="0" fontId="0" fillId="0" borderId="0" xfId="0" applyNumberFormat="1"/>
    <xf numFmtId="0" fontId="0" fillId="0" borderId="0" xfId="0" pivotButton="1"/>
    <xf numFmtId="1" fontId="0" fillId="0" borderId="0" xfId="0" applyNumberFormat="1" applyAlignment="1">
      <alignment horizontal="left"/>
    </xf>
    <xf numFmtId="0" fontId="0" fillId="4" borderId="2" xfId="0" applyFill="1" applyBorder="1"/>
    <xf numFmtId="1" fontId="0" fillId="4" borderId="2" xfId="0" applyNumberFormat="1" applyFill="1" applyBorder="1"/>
    <xf numFmtId="168" fontId="0" fillId="4" borderId="2" xfId="0" applyNumberFormat="1" applyFill="1" applyBorder="1"/>
    <xf numFmtId="165" fontId="0" fillId="4" borderId="2" xfId="0" applyNumberFormat="1" applyFill="1" applyBorder="1"/>
    <xf numFmtId="166" fontId="0" fillId="4" borderId="2" xfId="0" applyNumberFormat="1" applyFill="1" applyBorder="1"/>
    <xf numFmtId="0" fontId="0" fillId="4" borderId="0" xfId="0" applyFill="1"/>
    <xf numFmtId="0" fontId="1" fillId="0" borderId="2" xfId="0" applyFont="1" applyBorder="1"/>
    <xf numFmtId="1" fontId="1" fillId="0" borderId="2" xfId="0" applyNumberFormat="1" applyFont="1" applyBorder="1"/>
    <xf numFmtId="168" fontId="1" fillId="0" borderId="2" xfId="0" applyNumberFormat="1" applyFont="1" applyBorder="1"/>
    <xf numFmtId="165" fontId="1" fillId="0" borderId="2" xfId="0" applyNumberFormat="1" applyFont="1" applyBorder="1"/>
    <xf numFmtId="166" fontId="1" fillId="0" borderId="2" xfId="0" applyNumberFormat="1" applyFont="1" applyBorder="1"/>
    <xf numFmtId="0" fontId="1" fillId="0" borderId="0" xfId="0" applyFont="1"/>
    <xf numFmtId="0" fontId="0" fillId="0" borderId="2" xfId="0" applyFill="1" applyBorder="1"/>
    <xf numFmtId="1" fontId="0" fillId="0" borderId="2" xfId="0" applyNumberFormat="1" applyFill="1" applyBorder="1"/>
    <xf numFmtId="168" fontId="0" fillId="0" borderId="2" xfId="0" applyNumberFormat="1" applyFill="1" applyBorder="1"/>
    <xf numFmtId="165" fontId="0" fillId="0" borderId="2" xfId="0" applyNumberFormat="1" applyFill="1" applyBorder="1"/>
    <xf numFmtId="166" fontId="0" fillId="0" borderId="2" xfId="0" applyNumberFormat="1" applyFill="1" applyBorder="1"/>
    <xf numFmtId="0" fontId="0" fillId="0" borderId="0" xfId="0" applyFill="1"/>
    <xf numFmtId="1" fontId="0" fillId="0" borderId="0" xfId="0" applyNumberFormat="1"/>
    <xf numFmtId="168" fontId="0" fillId="0" borderId="0" xfId="0" applyNumberFormat="1"/>
    <xf numFmtId="166" fontId="0" fillId="0" borderId="0" xfId="0" applyNumberFormat="1"/>
    <xf numFmtId="0" fontId="0" fillId="0" borderId="0" xfId="0" applyAlignment="1">
      <alignment vertical="center" wrapText="1"/>
    </xf>
    <xf numFmtId="0" fontId="0" fillId="0" borderId="0" xfId="0" pivotButton="1" applyAlignment="1">
      <alignment vertical="center"/>
    </xf>
    <xf numFmtId="0" fontId="0" fillId="0" borderId="0" xfId="0" pivotButton="1" applyAlignment="1">
      <alignment vertical="center" wrapText="1"/>
    </xf>
    <xf numFmtId="0" fontId="2" fillId="7" borderId="2"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2" xfId="0" applyFont="1" applyFill="1" applyBorder="1" applyAlignment="1">
      <alignment vertical="center" wrapText="1"/>
    </xf>
    <xf numFmtId="0" fontId="2" fillId="7" borderId="2" xfId="0" applyFont="1" applyFill="1" applyBorder="1" applyAlignment="1">
      <alignment horizontal="left" vertical="center" wrapText="1"/>
    </xf>
    <xf numFmtId="0" fontId="2" fillId="3" borderId="2" xfId="0" applyFont="1" applyFill="1" applyBorder="1" applyAlignment="1">
      <alignment vertical="center"/>
    </xf>
    <xf numFmtId="0" fontId="2" fillId="3" borderId="2" xfId="0" applyFont="1" applyFill="1" applyBorder="1" applyAlignment="1">
      <alignment vertical="center" wrapText="1"/>
    </xf>
    <xf numFmtId="0" fontId="2" fillId="5" borderId="2" xfId="0" applyFont="1" applyFill="1" applyBorder="1" applyAlignment="1">
      <alignment vertical="center" wrapText="1"/>
    </xf>
    <xf numFmtId="0" fontId="5" fillId="6" borderId="2" xfId="0" applyFont="1" applyFill="1" applyBorder="1" applyAlignment="1">
      <alignment vertical="center" wrapText="1"/>
    </xf>
    <xf numFmtId="0" fontId="0" fillId="0" borderId="2" xfId="0" applyFont="1" applyBorder="1"/>
    <xf numFmtId="1" fontId="0" fillId="0" borderId="2" xfId="0" applyNumberFormat="1" applyFont="1" applyBorder="1"/>
    <xf numFmtId="168" fontId="0" fillId="0" borderId="2" xfId="0" applyNumberFormat="1" applyFont="1" applyBorder="1"/>
    <xf numFmtId="169" fontId="0" fillId="0" borderId="2" xfId="1" applyNumberFormat="1" applyFont="1" applyBorder="1"/>
    <xf numFmtId="170" fontId="0" fillId="0" borderId="2" xfId="1" applyNumberFormat="1" applyFont="1" applyBorder="1"/>
    <xf numFmtId="169" fontId="0" fillId="0" borderId="2" xfId="0" applyNumberFormat="1" applyBorder="1"/>
    <xf numFmtId="9" fontId="0" fillId="0" borderId="2" xfId="2" applyFont="1" applyBorder="1"/>
    <xf numFmtId="0" fontId="2" fillId="0" borderId="0" xfId="0" applyFont="1" applyAlignment="1">
      <alignment vertical="center"/>
    </xf>
    <xf numFmtId="0" fontId="0" fillId="0" borderId="0" xfId="0" applyAlignment="1">
      <alignment vertical="center"/>
    </xf>
    <xf numFmtId="0" fontId="2" fillId="0" borderId="0" xfId="0" applyFont="1" applyAlignment="1">
      <alignment vertical="center" wrapText="1"/>
    </xf>
    <xf numFmtId="170" fontId="0" fillId="0" borderId="0" xfId="0" applyNumberFormat="1" applyAlignment="1">
      <alignment vertical="center"/>
    </xf>
    <xf numFmtId="0" fontId="2" fillId="0" borderId="4" xfId="0" applyFont="1" applyBorder="1" applyAlignment="1">
      <alignment vertical="center"/>
    </xf>
    <xf numFmtId="0" fontId="2" fillId="0" borderId="0" xfId="0" applyFont="1"/>
    <xf numFmtId="170" fontId="2" fillId="0" borderId="0" xfId="0" applyNumberFormat="1" applyFont="1"/>
    <xf numFmtId="0" fontId="2" fillId="3" borderId="4" xfId="0" applyFont="1" applyFill="1" applyBorder="1" applyAlignment="1">
      <alignment vertical="center"/>
    </xf>
    <xf numFmtId="0" fontId="2" fillId="3" borderId="4" xfId="0" applyFont="1" applyFill="1" applyBorder="1" applyAlignment="1">
      <alignment vertical="center" wrapText="1"/>
    </xf>
    <xf numFmtId="0" fontId="2" fillId="3" borderId="4" xfId="0" applyFont="1" applyFill="1" applyBorder="1"/>
    <xf numFmtId="170" fontId="0" fillId="0" borderId="0" xfId="0" applyNumberFormat="1"/>
    <xf numFmtId="43" fontId="0" fillId="0" borderId="0" xfId="1" applyFont="1"/>
  </cellXfs>
  <cellStyles count="3">
    <cellStyle name="Comma" xfId="1" builtinId="3"/>
    <cellStyle name="Normal" xfId="0" builtinId="0"/>
    <cellStyle name="Percent" xfId="2" builtinId="5"/>
  </cellStyles>
  <dxfs count="17">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id="{9CCC6763-2C2C-4201-8B80-64C18B73C3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07.579080787036" createdVersion="7" refreshedVersion="7" minRefreshableVersion="3" recordCount="94" xr:uid="{AABCB69F-3293-40BF-AAFA-E01D359E78FB}">
  <cacheSource type="worksheet">
    <worksheetSource ref="A3:Q97" sheet="Details"/>
  </cacheSource>
  <cacheFields count="17">
    <cacheField name="Product Name" numFmtId="0">
      <sharedItems count="1">
        <s v="Entecavir 0.5mg"/>
      </sharedItems>
    </cacheField>
    <cacheField name="Form" numFmtId="0">
      <sharedItems count="1">
        <s v="Tablets"/>
      </sharedItems>
    </cacheField>
    <cacheField name="ID pratica" numFmtId="1">
      <sharedItems containsSemiMixedTypes="0" containsString="0" containsNumber="1" containsInteger="1" minValue="61569" maxValue="88409" count="27">
        <n v="62643"/>
        <n v="67051"/>
        <n v="67460"/>
        <n v="67755"/>
        <n v="67959"/>
        <n v="68146"/>
        <n v="70361"/>
        <n v="70926"/>
        <n v="70900"/>
        <n v="71890"/>
        <n v="72472"/>
        <n v="72443"/>
        <n v="72759"/>
        <n v="74428"/>
        <n v="74397"/>
        <n v="75279"/>
        <n v="77747"/>
        <n v="78730"/>
        <n v="81197"/>
        <n v="81522"/>
        <n v="82514"/>
        <n v="85258"/>
        <n v="86307"/>
        <n v="86729"/>
        <n v="88409"/>
        <n v="78289" u="1"/>
        <n v="61569" u="1"/>
      </sharedItems>
    </cacheField>
    <cacheField name="Tender Type _x000a_(Regional/Local)" numFmtId="0">
      <sharedItems count="4">
        <s v="Regionale"/>
        <s v="Locale"/>
        <s v="Multi regione"/>
        <s v="Regionale/Locale"/>
      </sharedItems>
    </cacheField>
    <cacheField name="Client" numFmtId="0">
      <sharedItems count="18">
        <s v="REGIONE TOSCANA"/>
        <s v="REGIONE VENETO - NON USARE VEDI AZIENDA ZERO"/>
        <s v="SO.RE.SA. SpA"/>
        <s v="INNOVAPUGLIA SPA"/>
        <s v="ENTE GESTIONE ACCENTRATA SERVIZI - CHIUSO VEDI ARCS AZIENDA REGIONALE DI COORDINAMENTO PER LA SALUTE"/>
        <s v="REGIONE SARDEGNA"/>
        <s v="COMPRENSORIO SANITARIO DI  BOLZANO"/>
        <s v="S.U.A.A. Stazione Unica Appaltante Abruzzo"/>
        <s v="UMBRIA SALUTE E SERVIZI S.C.A.R.L."/>
        <s v="Stazione Unica Appaltante Regione Marche SUAM"/>
        <s v="REGIONE SICILIANA - ASSESSORATO DELLA SALUTE"/>
        <s v="ARCA S.p.A.- Azienda Regionale Centrale Acquisti - CHIUSO VEDI ARIA SPA"/>
        <s v="STAZIONE UNICA APPALTANTE DELLA REGIONE BASILICATA (SUA-RB)"/>
        <s v="REGIONE LAZIO"/>
        <s v="A.LI.SA. AZIENDA LIGURE SANITARIA DELLA REGIONE LIGURIA"/>
        <s v="Società di Committenza Regione Piemonte SpA - SCR Piemonte SpA"/>
        <s v="AZIENDA SANITARIA LOCALE DI MATERA ASM"/>
        <s v="INTERCENT-ER"/>
      </sharedItems>
    </cacheField>
    <cacheField name="Region" numFmtId="0">
      <sharedItems count="17">
        <s v="Toscana"/>
        <s v="Veneto"/>
        <s v="Campania"/>
        <s v="Puglia"/>
        <s v="Friuli Venezia Giulia"/>
        <s v="Sardegna"/>
        <s v="Trentino Alto Adige"/>
        <s v="Abruzzo"/>
        <s v="Umbria"/>
        <s v="Marche"/>
        <s v="Sicilia"/>
        <s v="Lombardia"/>
        <s v="Basilicata"/>
        <s v="Lazio"/>
        <s v="Liguria"/>
        <s v="Piemonte"/>
        <s v="Emilia Romagna"/>
      </sharedItems>
    </cacheField>
    <cacheField name="Tender Submission date" numFmtId="168">
      <sharedItems containsSemiMixedTypes="0" containsNonDate="0" containsDate="1" containsString="0" minDate="2017-01-25T00:00:00" maxDate="2020-12-02T00:00:00" count="26">
        <d v="2017-03-06T00:00:00"/>
        <d v="2017-11-15T00:00:00"/>
        <d v="2017-11-27T00:00:00"/>
        <d v="2017-12-20T00:00:00"/>
        <d v="2018-01-18T23:00:00"/>
        <d v="2018-01-30T00:00:00"/>
        <d v="2018-05-11T00:00:00"/>
        <d v="2018-06-25T00:00:00"/>
        <d v="2018-07-04T00:00:00"/>
        <d v="2018-07-17T00:00:00"/>
        <d v="2018-08-30T00:00:00"/>
        <d v="2018-09-20T00:00:00"/>
        <d v="2018-10-04T00:00:00"/>
        <d v="2019-01-15T00:00:00"/>
        <d v="2019-03-13T00:00:00"/>
        <d v="2019-03-15T00:00:00"/>
        <d v="2019-07-01T00:00:00"/>
        <d v="2019-10-17T00:00:00"/>
        <d v="2020-02-04T00:00:00"/>
        <d v="2020-03-18T00:00:00"/>
        <d v="2020-04-10T00:00:00"/>
        <d v="2020-07-07T00:00:00"/>
        <d v="2020-09-14T00:00:00"/>
        <d v="2020-09-24T00:00:00"/>
        <d v="2020-12-01T00:00:00"/>
        <d v="2017-01-25T00:00:00" u="1"/>
      </sharedItems>
    </cacheField>
    <cacheField name="Tender Start Date" numFmtId="168">
      <sharedItems containsSemiMixedTypes="0" containsNonDate="0" containsDate="1" containsString="0" minDate="2017-02-22T00:00:00" maxDate="2021-02-03T00:00:00" count="25">
        <d v="2017-04-01T00:00:00"/>
        <d v="2018-05-01T00:00:00"/>
        <d v="2018-01-15T00:00:00"/>
        <d v="2018-01-25T00:00:00"/>
        <d v="2018-07-04T00:00:00"/>
        <d v="2018-03-19T00:00:00"/>
        <d v="2018-05-21T00:00:00"/>
        <d v="2018-08-09T00:00:00"/>
        <d v="2018-11-15T00:00:00"/>
        <d v="2018-10-10T00:00:00"/>
        <d v="2018-10-04T00:00:00"/>
        <d v="2019-02-05T00:00:00"/>
        <d v="2019-02-18T00:00:00"/>
        <d v="2019-07-02T00:00:00"/>
        <d v="2019-04-02T00:00:00"/>
        <d v="2019-07-17T00:00:00"/>
        <d v="2020-08-04T00:00:00"/>
        <d v="2020-03-20T00:00:00"/>
        <d v="2020-05-27T00:00:00"/>
        <d v="2020-04-29T00:00:00"/>
        <d v="2020-10-02T00:00:00"/>
        <d v="2020-11-25T00:00:00"/>
        <d v="2020-11-05T00:00:00"/>
        <d v="2021-02-02T00:00:00"/>
        <d v="2017-02-22T00:00:00" u="1"/>
      </sharedItems>
    </cacheField>
    <cacheField name="Tender End Date (Incl Extension)" numFmtId="168">
      <sharedItems containsSemiMixedTypes="0" containsNonDate="0" containsDate="1" containsString="0" minDate="2021-04-02T00:00:00" maxDate="2025-02-26T00:00:00" count="26">
        <d v="2021-06-30T00:00:00"/>
        <d v="2021-05-01T00:00:00"/>
        <d v="2021-05-15T00:00:00"/>
        <d v="2022-01-25T00:00:00"/>
        <d v="2022-07-03T00:00:00"/>
        <d v="2021-07-18T00:00:00"/>
        <d v="2022-05-21T00:00:00"/>
        <d v="2021-08-09T00:00:00"/>
        <d v="2021-11-15T00:00:00"/>
        <d v="2021-04-10T00:00:00"/>
        <d v="2023-10-04T00:00:00"/>
        <d v="2023-08-05T00:00:00"/>
        <d v="2021-12-31T00:00:00"/>
        <d v="2022-08-18T00:00:00"/>
        <d v="2023-01-01T00:00:00"/>
        <d v="2021-04-02T00:00:00"/>
        <d v="2022-01-17T00:00:00"/>
        <d v="2023-08-03T00:00:00"/>
        <d v="2023-06-19T00:00:00"/>
        <d v="2024-05-26T00:00:00"/>
        <d v="2022-09-30T00:00:00"/>
        <d v="2021-10-01T00:00:00"/>
        <d v="2025-02-25T00:00:00"/>
        <d v="2022-11-05T00:00:00"/>
        <d v="2025-02-02T00:00:00"/>
        <d v="2021-08-21T00:00:00" u="1"/>
      </sharedItems>
    </cacheField>
    <cacheField name="Tender Duration" numFmtId="1">
      <sharedItems containsSemiMixedTypes="0" containsString="0" containsNumber="1" containsInteger="1" minValue="12" maxValue="51" count="8">
        <n v="48"/>
        <n v="36"/>
        <n v="40"/>
        <n v="24"/>
        <n v="30"/>
        <n v="39"/>
        <n v="12"/>
        <n v="51"/>
      </sharedItems>
    </cacheField>
    <cacheField name="Annual Qty" numFmtId="165">
      <sharedItems containsString="0" containsBlank="1" containsNumber="1" containsInteger="1" minValue="2400" maxValue="1287000"/>
    </cacheField>
    <cacheField name="Participants" numFmtId="0">
      <sharedItems/>
    </cacheField>
    <cacheField name="Winner" numFmtId="0">
      <sharedItems count="9">
        <s v="Bristol-Myers Squibb S.r.l."/>
        <s v="Teva Italia S.r.l."/>
        <s v="DOC Generici S.r.l."/>
        <s v="Mylan Italia Srl"/>
        <s v="Aristo Pharma Italy S.r.l."/>
        <s v="Fresenius Kabi Italia Srl S.r.l."/>
        <s v="Accord Healthcare Italia S.r.l."/>
        <s v="Aurobindo (Italia) S.r.l."/>
        <s v="SUN PHARMA ITALIA S.R.L."/>
      </sharedItems>
    </cacheField>
    <cacheField name="Winning price" numFmtId="166">
      <sharedItems containsSemiMixedTypes="0" containsString="0" containsNumber="1" minValue="1.9E-2" maxValue="13.25267" count="21">
        <n v="13.25267"/>
        <n v="2.5179999999999998"/>
        <n v="0.88987000000000005"/>
        <n v="1.8"/>
        <n v="0.73799999999999999"/>
        <n v="0.66586999999999996"/>
        <n v="0.45"/>
        <n v="0.42986999999999997"/>
        <n v="0.41"/>
        <n v="0.33"/>
        <n v="0.35"/>
        <n v="0.28767999999999999"/>
        <n v="0.27777000000000002"/>
        <n v="0.20899999999999999"/>
        <n v="0.40745999999999999"/>
        <n v="0.19"/>
        <n v="0.23605999999999999"/>
        <n v="0.20399999999999999"/>
        <n v="0.19908999999999999"/>
        <n v="0.19933000000000001"/>
        <n v="1.9E-2"/>
      </sharedItems>
    </cacheField>
    <cacheField name="Loser Companies" numFmtId="0">
      <sharedItems count="12">
        <s v=""/>
        <s v="Dr Reddys S.r.l."/>
        <s v="Teva Italia S.r.l."/>
        <s v="Accord Healthcare Italia S.r.l."/>
        <s v="DOC Generici S.r.l."/>
        <s v="Bristol-Myers Squibb S.r.l."/>
        <s v="Sandoz S.p.A."/>
        <s v="Mylan Italia Srl"/>
        <s v="Fresenius Kabi Italia Srl S.r.l."/>
        <s v="Aristo Pharma Italy S.r.l."/>
        <s v="SUN PHARMA ITALIA S.R.L."/>
        <s v="Aurobindo (Italia) S.r.l."/>
      </sharedItems>
    </cacheField>
    <cacheField name="Loser prices" numFmtId="166">
      <sharedItems containsMixedTypes="1" containsNumber="1" minValue="0.22900000000000001" maxValue="4.03"/>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x v="0"/>
    <x v="0"/>
    <x v="0"/>
    <x v="0"/>
    <x v="0"/>
    <x v="0"/>
    <x v="0"/>
    <x v="0"/>
    <x v="0"/>
    <n v="264300"/>
    <s v="Bristol-Myers Squibb S.r.l.,"/>
    <x v="0"/>
    <x v="0"/>
    <x v="0"/>
    <s v=""/>
    <s v="Price considered at 13.25267  instead of 12.469 in consistency with previous tenders"/>
  </r>
  <r>
    <x v="0"/>
    <x v="0"/>
    <x v="1"/>
    <x v="0"/>
    <x v="1"/>
    <x v="1"/>
    <x v="1"/>
    <x v="1"/>
    <x v="1"/>
    <x v="1"/>
    <m/>
    <s v="Bristol-Myers Squibb S.r.l.,Teva Italia S.r.l.,Accord Healthcare Italia S.r.l.,Dr Reddys S.r.l."/>
    <x v="0"/>
    <x v="1"/>
    <x v="1"/>
    <n v="1.95"/>
    <m/>
  </r>
  <r>
    <x v="0"/>
    <x v="0"/>
    <x v="1"/>
    <x v="0"/>
    <x v="1"/>
    <x v="1"/>
    <x v="1"/>
    <x v="1"/>
    <x v="1"/>
    <x v="1"/>
    <n v="279881"/>
    <s v="Bristol-Myers Squibb S.r.l.,Teva Italia S.r.l.,Accord Healthcare Italia S.r.l.,Dr Reddys S.r.l."/>
    <x v="0"/>
    <x v="1"/>
    <x v="2"/>
    <n v="3.4900099999999998"/>
    <m/>
  </r>
  <r>
    <x v="0"/>
    <x v="0"/>
    <x v="1"/>
    <x v="0"/>
    <x v="1"/>
    <x v="1"/>
    <x v="1"/>
    <x v="1"/>
    <x v="1"/>
    <x v="1"/>
    <m/>
    <s v="Bristol-Myers Squibb S.r.l.,Teva Italia S.r.l.,Accord Healthcare Italia S.r.l.,Dr Reddys S.r.l."/>
    <x v="0"/>
    <x v="1"/>
    <x v="3"/>
    <n v="4.03"/>
    <m/>
  </r>
  <r>
    <x v="0"/>
    <x v="0"/>
    <x v="2"/>
    <x v="0"/>
    <x v="0"/>
    <x v="0"/>
    <x v="2"/>
    <x v="2"/>
    <x v="2"/>
    <x v="2"/>
    <m/>
    <s v="Teva Italia S.r.l.,Bristol-Myers Squibb S.r.l.,Dr Reddys S.r.l.,DOC Generici S.r.l.,Accord Healthcare Italia S.r.l."/>
    <x v="1"/>
    <x v="2"/>
    <x v="1"/>
    <n v="1.0900000000000001"/>
    <m/>
  </r>
  <r>
    <x v="0"/>
    <x v="0"/>
    <x v="2"/>
    <x v="0"/>
    <x v="0"/>
    <x v="0"/>
    <x v="2"/>
    <x v="2"/>
    <x v="2"/>
    <x v="2"/>
    <m/>
    <s v="Teva Italia S.r.l.,Bristol-Myers Squibb S.r.l.,Dr Reddys S.r.l.,DOC Generici S.r.l.,Accord Healthcare Italia S.r.l."/>
    <x v="1"/>
    <x v="2"/>
    <x v="4"/>
    <n v="2.2000000000000002"/>
    <m/>
  </r>
  <r>
    <x v="0"/>
    <x v="0"/>
    <x v="2"/>
    <x v="0"/>
    <x v="0"/>
    <x v="0"/>
    <x v="2"/>
    <x v="2"/>
    <x v="2"/>
    <x v="2"/>
    <n v="301200"/>
    <s v="Teva Italia S.r.l.,Bristol-Myers Squibb S.r.l.,Dr Reddys S.r.l.,DOC Generici S.r.l.,Accord Healthcare Italia S.r.l."/>
    <x v="1"/>
    <x v="2"/>
    <x v="5"/>
    <n v="2.5179999999999998"/>
    <m/>
  </r>
  <r>
    <x v="0"/>
    <x v="0"/>
    <x v="2"/>
    <x v="0"/>
    <x v="0"/>
    <x v="0"/>
    <x v="2"/>
    <x v="2"/>
    <x v="2"/>
    <x v="2"/>
    <m/>
    <s v="Teva Italia S.r.l.,Bristol-Myers Squibb S.r.l.,Dr Reddys S.r.l.,DOC Generici S.r.l.,Accord Healthcare Italia S.r.l."/>
    <x v="1"/>
    <x v="2"/>
    <x v="3"/>
    <n v="3.03"/>
    <m/>
  </r>
  <r>
    <x v="0"/>
    <x v="0"/>
    <x v="3"/>
    <x v="0"/>
    <x v="2"/>
    <x v="2"/>
    <x v="3"/>
    <x v="3"/>
    <x v="3"/>
    <x v="0"/>
    <n v="2400"/>
    <s v="DOC Generici S.r.l.,Accord Healthcare Italia S.r.l."/>
    <x v="2"/>
    <x v="3"/>
    <x v="3"/>
    <s v=""/>
    <m/>
  </r>
  <r>
    <x v="0"/>
    <x v="0"/>
    <x v="4"/>
    <x v="0"/>
    <x v="3"/>
    <x v="3"/>
    <x v="4"/>
    <x v="4"/>
    <x v="4"/>
    <x v="3"/>
    <n v="606280"/>
    <s v="Teva Italia S.r.l.,Accord Healthcare Italia S.r.l.,Bristol-Myers Squibb S.r.l.,DOC Generici S.r.l."/>
    <x v="1"/>
    <x v="4"/>
    <x v="3"/>
    <n v="0.77456999999999998"/>
    <m/>
  </r>
  <r>
    <x v="0"/>
    <x v="0"/>
    <x v="4"/>
    <x v="0"/>
    <x v="3"/>
    <x v="3"/>
    <x v="4"/>
    <x v="4"/>
    <x v="4"/>
    <x v="3"/>
    <m/>
    <s v="Teva Italia S.r.l.,Accord Healthcare Italia S.r.l.,Bristol-Myers Squibb S.r.l.,DOC Generici S.r.l."/>
    <x v="1"/>
    <x v="4"/>
    <x v="4"/>
    <n v="0.85"/>
    <m/>
  </r>
  <r>
    <x v="0"/>
    <x v="0"/>
    <x v="4"/>
    <x v="0"/>
    <x v="3"/>
    <x v="3"/>
    <x v="4"/>
    <x v="4"/>
    <x v="4"/>
    <x v="3"/>
    <m/>
    <s v="Teva Italia S.r.l.,Accord Healthcare Italia S.r.l.,Bristol-Myers Squibb S.r.l.,DOC Generici S.r.l."/>
    <x v="1"/>
    <x v="4"/>
    <x v="5"/>
    <n v="2.5179399999999998"/>
    <m/>
  </r>
  <r>
    <x v="0"/>
    <x v="0"/>
    <x v="5"/>
    <x v="0"/>
    <x v="4"/>
    <x v="4"/>
    <x v="5"/>
    <x v="5"/>
    <x v="5"/>
    <x v="1"/>
    <m/>
    <s v="Teva Italia S.r.l.,Bristol-Myers Squibb S.r.l.,Accord Healthcare Italia S.r.l.,DOC Generici S.r.l.,Dr Reddys S.r.l."/>
    <x v="1"/>
    <x v="5"/>
    <x v="3"/>
    <n v="0.78500000000000003"/>
    <m/>
  </r>
  <r>
    <x v="0"/>
    <x v="0"/>
    <x v="5"/>
    <x v="0"/>
    <x v="4"/>
    <x v="4"/>
    <x v="5"/>
    <x v="5"/>
    <x v="5"/>
    <x v="1"/>
    <m/>
    <s v="Teva Italia S.r.l.,Bristol-Myers Squibb S.r.l.,Accord Healthcare Italia S.r.l.,DOC Generici S.r.l.,Dr Reddys S.r.l."/>
    <x v="1"/>
    <x v="5"/>
    <x v="4"/>
    <n v="0.85"/>
    <m/>
  </r>
  <r>
    <x v="0"/>
    <x v="0"/>
    <x v="5"/>
    <x v="0"/>
    <x v="4"/>
    <x v="4"/>
    <x v="5"/>
    <x v="5"/>
    <x v="5"/>
    <x v="1"/>
    <m/>
    <s v="Teva Italia S.r.l.,Bristol-Myers Squibb S.r.l.,Accord Healthcare Italia S.r.l.,DOC Generici S.r.l.,Dr Reddys S.r.l."/>
    <x v="1"/>
    <x v="5"/>
    <x v="1"/>
    <n v="0.89"/>
    <m/>
  </r>
  <r>
    <x v="0"/>
    <x v="0"/>
    <x v="5"/>
    <x v="0"/>
    <x v="4"/>
    <x v="4"/>
    <x v="5"/>
    <x v="5"/>
    <x v="5"/>
    <x v="1"/>
    <n v="179295"/>
    <s v="Teva Italia S.r.l.,Bristol-Myers Squibb S.r.l.,Accord Healthcare Italia S.r.l.,DOC Generici S.r.l.,Dr Reddys S.r.l."/>
    <x v="1"/>
    <x v="5"/>
    <x v="5"/>
    <n v="2.5179999999999998"/>
    <m/>
  </r>
  <r>
    <x v="0"/>
    <x v="0"/>
    <x v="6"/>
    <x v="0"/>
    <x v="2"/>
    <x v="2"/>
    <x v="6"/>
    <x v="6"/>
    <x v="6"/>
    <x v="0"/>
    <m/>
    <s v="Mylan Italia Srl,Accord Healthcare Italia S.r.l.,Bristol-Myers Squibb S.r.l.,DOC Generici S.r.l.,Dr Reddys S.r.l.,Sandoz S.p.A.,Teva Italia S.r.l."/>
    <x v="3"/>
    <x v="6"/>
    <x v="1"/>
    <n v="0.62"/>
    <m/>
  </r>
  <r>
    <x v="0"/>
    <x v="0"/>
    <x v="6"/>
    <x v="0"/>
    <x v="2"/>
    <x v="2"/>
    <x v="6"/>
    <x v="6"/>
    <x v="6"/>
    <x v="0"/>
    <m/>
    <s v="Mylan Italia Srl,Accord Healthcare Italia S.r.l.,Bristol-Myers Squibb S.r.l.,DOC Generici S.r.l.,Dr Reddys S.r.l.,Sandoz S.p.A.,Teva Italia S.r.l."/>
    <x v="3"/>
    <x v="6"/>
    <x v="4"/>
    <n v="0.83333000000000002"/>
    <m/>
  </r>
  <r>
    <x v="0"/>
    <x v="0"/>
    <x v="6"/>
    <x v="0"/>
    <x v="2"/>
    <x v="2"/>
    <x v="6"/>
    <x v="6"/>
    <x v="6"/>
    <x v="0"/>
    <m/>
    <s v="Mylan Italia Srl,Accord Healthcare Italia S.r.l.,Bristol-Myers Squibb S.r.l.,DOC Generici S.r.l.,Dr Reddys S.r.l.,Sandoz S.p.A.,Teva Italia S.r.l."/>
    <x v="3"/>
    <x v="6"/>
    <x v="2"/>
    <n v="1"/>
    <m/>
  </r>
  <r>
    <x v="0"/>
    <x v="0"/>
    <x v="6"/>
    <x v="0"/>
    <x v="2"/>
    <x v="2"/>
    <x v="6"/>
    <x v="6"/>
    <x v="6"/>
    <x v="0"/>
    <m/>
    <s v="Mylan Italia Srl,Accord Healthcare Italia S.r.l.,Bristol-Myers Squibb S.r.l.,DOC Generici S.r.l.,Dr Reddys S.r.l.,Sandoz S.p.A.,Teva Italia S.r.l."/>
    <x v="3"/>
    <x v="6"/>
    <x v="6"/>
    <n v="1.1383300000000001"/>
    <m/>
  </r>
  <r>
    <x v="0"/>
    <x v="0"/>
    <x v="6"/>
    <x v="0"/>
    <x v="2"/>
    <x v="2"/>
    <x v="6"/>
    <x v="6"/>
    <x v="6"/>
    <x v="0"/>
    <n v="907301"/>
    <s v="Mylan Italia Srl,Accord Healthcare Italia S.r.l.,Bristol-Myers Squibb S.r.l.,DOC Generici S.r.l.,Dr Reddys S.r.l.,Sandoz S.p.A.,Teva Italia S.r.l."/>
    <x v="3"/>
    <x v="6"/>
    <x v="3"/>
    <n v="1.18"/>
    <m/>
  </r>
  <r>
    <x v="0"/>
    <x v="0"/>
    <x v="6"/>
    <x v="0"/>
    <x v="2"/>
    <x v="2"/>
    <x v="6"/>
    <x v="6"/>
    <x v="6"/>
    <x v="0"/>
    <m/>
    <s v="Mylan Italia Srl,Accord Healthcare Italia S.r.l.,Bristol-Myers Squibb S.r.l.,DOC Generici S.r.l.,Dr Reddys S.r.l.,Sandoz S.p.A.,Teva Italia S.r.l."/>
    <x v="3"/>
    <x v="6"/>
    <x v="5"/>
    <n v="2.5179999999999998"/>
    <m/>
  </r>
  <r>
    <x v="0"/>
    <x v="0"/>
    <x v="7"/>
    <x v="0"/>
    <x v="5"/>
    <x v="5"/>
    <x v="7"/>
    <x v="7"/>
    <x v="7"/>
    <x v="1"/>
    <n v="315750"/>
    <s v="Teva Italia S.r.l.,Accord Healthcare Italia S.r.l.,Bristol-Myers Squibb S.r.l.,Dr Reddys S.r.l.,Sandoz S.p.A."/>
    <x v="1"/>
    <x v="7"/>
    <x v="3"/>
    <n v="0.5"/>
    <m/>
  </r>
  <r>
    <x v="0"/>
    <x v="0"/>
    <x v="7"/>
    <x v="0"/>
    <x v="5"/>
    <x v="5"/>
    <x v="7"/>
    <x v="7"/>
    <x v="7"/>
    <x v="1"/>
    <m/>
    <s v="Teva Italia S.r.l.,Accord Healthcare Italia S.r.l.,Bristol-Myers Squibb S.r.l.,Dr Reddys S.r.l.,Sandoz S.p.A."/>
    <x v="1"/>
    <x v="7"/>
    <x v="1"/>
    <n v="0.65"/>
    <m/>
  </r>
  <r>
    <x v="0"/>
    <x v="0"/>
    <x v="7"/>
    <x v="0"/>
    <x v="5"/>
    <x v="5"/>
    <x v="7"/>
    <x v="7"/>
    <x v="7"/>
    <x v="1"/>
    <m/>
    <s v="Teva Italia S.r.l.,Accord Healthcare Italia S.r.l.,Bristol-Myers Squibb S.r.l.,Dr Reddys S.r.l.,Sandoz S.p.A."/>
    <x v="1"/>
    <x v="7"/>
    <x v="6"/>
    <n v="0.83333999999999997"/>
    <m/>
  </r>
  <r>
    <x v="0"/>
    <x v="0"/>
    <x v="7"/>
    <x v="0"/>
    <x v="5"/>
    <x v="5"/>
    <x v="7"/>
    <x v="7"/>
    <x v="7"/>
    <x v="1"/>
    <m/>
    <s v="Teva Italia S.r.l.,Accord Healthcare Italia S.r.l.,Bristol-Myers Squibb S.r.l.,Dr Reddys S.r.l.,Sandoz S.p.A."/>
    <x v="1"/>
    <x v="7"/>
    <x v="5"/>
    <n v="2.5179999999999998"/>
    <m/>
  </r>
  <r>
    <x v="0"/>
    <x v="0"/>
    <x v="8"/>
    <x v="1"/>
    <x v="6"/>
    <x v="6"/>
    <x v="8"/>
    <x v="8"/>
    <x v="8"/>
    <x v="1"/>
    <m/>
    <s v="Mylan Italia Srl,Accord Healthcare Italia S.r.l.,DOC Generici S.r.l.,Dr Reddys S.r.l.,Teva Italia S.r.l."/>
    <x v="3"/>
    <x v="6"/>
    <x v="2"/>
    <n v="0.54"/>
    <m/>
  </r>
  <r>
    <x v="0"/>
    <x v="0"/>
    <x v="8"/>
    <x v="1"/>
    <x v="6"/>
    <x v="6"/>
    <x v="8"/>
    <x v="8"/>
    <x v="8"/>
    <x v="1"/>
    <n v="13000"/>
    <s v="Mylan Italia Srl,Accord Healthcare Italia S.r.l.,DOC Generici S.r.l.,Dr Reddys S.r.l.,Teva Italia S.r.l."/>
    <x v="3"/>
    <x v="6"/>
    <x v="3"/>
    <n v="0.56000000000000005"/>
    <m/>
  </r>
  <r>
    <x v="0"/>
    <x v="0"/>
    <x v="8"/>
    <x v="1"/>
    <x v="6"/>
    <x v="6"/>
    <x v="8"/>
    <x v="8"/>
    <x v="8"/>
    <x v="1"/>
    <m/>
    <s v="Mylan Italia Srl,Accord Healthcare Italia S.r.l.,DOC Generici S.r.l.,Dr Reddys S.r.l.,Teva Italia S.r.l."/>
    <x v="3"/>
    <x v="6"/>
    <x v="1"/>
    <n v="0.62"/>
    <m/>
  </r>
  <r>
    <x v="0"/>
    <x v="0"/>
    <x v="8"/>
    <x v="1"/>
    <x v="6"/>
    <x v="6"/>
    <x v="8"/>
    <x v="8"/>
    <x v="8"/>
    <x v="1"/>
    <m/>
    <s v="Mylan Italia Srl,Accord Healthcare Italia S.r.l.,DOC Generici S.r.l.,Dr Reddys S.r.l.,Teva Italia S.r.l."/>
    <x v="3"/>
    <x v="6"/>
    <x v="4"/>
    <n v="0.9"/>
    <m/>
  </r>
  <r>
    <x v="0"/>
    <x v="0"/>
    <x v="9"/>
    <x v="0"/>
    <x v="7"/>
    <x v="7"/>
    <x v="9"/>
    <x v="9"/>
    <x v="9"/>
    <x v="4"/>
    <m/>
    <s v="Teva Italia S.r.l.,Accord Healthcare Italia S.r.l.,Dr Reddys S.r.l.,Mylan Italia Srl"/>
    <x v="1"/>
    <x v="8"/>
    <x v="7"/>
    <n v="0.45"/>
    <m/>
  </r>
  <r>
    <x v="0"/>
    <x v="0"/>
    <x v="9"/>
    <x v="0"/>
    <x v="7"/>
    <x v="7"/>
    <x v="9"/>
    <x v="9"/>
    <x v="9"/>
    <x v="4"/>
    <n v="79500"/>
    <s v="Teva Italia S.r.l.,Accord Healthcare Italia S.r.l.,Dr Reddys S.r.l.,Mylan Italia Srl"/>
    <x v="1"/>
    <x v="8"/>
    <x v="3"/>
    <n v="0.45500000000000002"/>
    <m/>
  </r>
  <r>
    <x v="0"/>
    <x v="0"/>
    <x v="9"/>
    <x v="0"/>
    <x v="7"/>
    <x v="7"/>
    <x v="9"/>
    <x v="9"/>
    <x v="9"/>
    <x v="4"/>
    <m/>
    <s v="Teva Italia S.r.l.,Accord Healthcare Italia S.r.l.,Dr Reddys S.r.l.,Mylan Italia Srl"/>
    <x v="1"/>
    <x v="8"/>
    <x v="1"/>
    <n v="0.63"/>
    <m/>
  </r>
  <r>
    <x v="0"/>
    <x v="0"/>
    <x v="10"/>
    <x v="0"/>
    <x v="8"/>
    <x v="8"/>
    <x v="10"/>
    <x v="10"/>
    <x v="10"/>
    <x v="1"/>
    <n v="32533"/>
    <s v="Mylan Italia Srl,Dr Reddys S.r.l.,Sandoz S.p.A.,Teva Italia S.r.l."/>
    <x v="3"/>
    <x v="9"/>
    <x v="1"/>
    <n v="0.64"/>
    <m/>
  </r>
  <r>
    <x v="0"/>
    <x v="0"/>
    <x v="10"/>
    <x v="0"/>
    <x v="8"/>
    <x v="8"/>
    <x v="10"/>
    <x v="10"/>
    <x v="10"/>
    <x v="1"/>
    <m/>
    <s v="Mylan Italia Srl,Dr Reddys S.r.l.,Sandoz S.p.A.,Teva Italia S.r.l."/>
    <x v="3"/>
    <x v="9"/>
    <x v="2"/>
    <n v="0.66"/>
    <m/>
  </r>
  <r>
    <x v="0"/>
    <x v="0"/>
    <x v="10"/>
    <x v="0"/>
    <x v="8"/>
    <x v="8"/>
    <x v="10"/>
    <x v="10"/>
    <x v="10"/>
    <x v="1"/>
    <m/>
    <s v="Mylan Italia Srl,Dr Reddys S.r.l.,Sandoz S.p.A.,Teva Italia S.r.l."/>
    <x v="3"/>
    <x v="9"/>
    <x v="6"/>
    <n v="0.88500000000000001"/>
    <m/>
  </r>
  <r>
    <x v="0"/>
    <x v="0"/>
    <x v="11"/>
    <x v="0"/>
    <x v="9"/>
    <x v="9"/>
    <x v="11"/>
    <x v="11"/>
    <x v="11"/>
    <x v="0"/>
    <m/>
    <s v="Mylan Italia Srl,Accord Healthcare Italia S.r.l.,Bristol-Myers Squibb S.r.l.,Dr Reddys S.r.l.,Fresenius Kabi Italia Srl S.r.l.,Teva Italia S.r.l."/>
    <x v="3"/>
    <x v="10"/>
    <x v="2"/>
    <n v="0.40500000000000003"/>
    <m/>
  </r>
  <r>
    <x v="0"/>
    <x v="0"/>
    <x v="11"/>
    <x v="0"/>
    <x v="9"/>
    <x v="9"/>
    <x v="11"/>
    <x v="11"/>
    <x v="11"/>
    <x v="0"/>
    <n v="101070"/>
    <s v="Mylan Italia Srl,Accord Healthcare Italia S.r.l.,Bristol-Myers Squibb S.r.l.,Dr Reddys S.r.l.,Fresenius Kabi Italia Srl S.r.l.,Teva Italia S.r.l."/>
    <x v="3"/>
    <x v="10"/>
    <x v="3"/>
    <n v="0.41899999999999998"/>
    <m/>
  </r>
  <r>
    <x v="0"/>
    <x v="0"/>
    <x v="11"/>
    <x v="0"/>
    <x v="9"/>
    <x v="9"/>
    <x v="11"/>
    <x v="11"/>
    <x v="11"/>
    <x v="0"/>
    <m/>
    <s v="Mylan Italia Srl,Accord Healthcare Italia S.r.l.,Bristol-Myers Squibb S.r.l.,Dr Reddys S.r.l.,Fresenius Kabi Italia Srl S.r.l.,Teva Italia S.r.l."/>
    <x v="3"/>
    <x v="10"/>
    <x v="8"/>
    <n v="0.45600000000000002"/>
    <m/>
  </r>
  <r>
    <x v="0"/>
    <x v="0"/>
    <x v="11"/>
    <x v="0"/>
    <x v="9"/>
    <x v="9"/>
    <x v="11"/>
    <x v="11"/>
    <x v="11"/>
    <x v="0"/>
    <m/>
    <s v="Mylan Italia Srl,Accord Healthcare Italia S.r.l.,Bristol-Myers Squibb S.r.l.,Dr Reddys S.r.l.,Fresenius Kabi Italia Srl S.r.l.,Teva Italia S.r.l."/>
    <x v="3"/>
    <x v="10"/>
    <x v="1"/>
    <n v="0.55000000000000004"/>
    <m/>
  </r>
  <r>
    <x v="0"/>
    <x v="0"/>
    <x v="11"/>
    <x v="0"/>
    <x v="9"/>
    <x v="9"/>
    <x v="11"/>
    <x v="11"/>
    <x v="11"/>
    <x v="0"/>
    <m/>
    <s v="Mylan Italia Srl,Accord Healthcare Italia S.r.l.,Bristol-Myers Squibb S.r.l.,Dr Reddys S.r.l.,Fresenius Kabi Italia Srl S.r.l.,Teva Italia S.r.l."/>
    <x v="3"/>
    <x v="10"/>
    <x v="5"/>
    <n v="2.5179999999999998"/>
    <m/>
  </r>
  <r>
    <x v="0"/>
    <x v="0"/>
    <x v="12"/>
    <x v="0"/>
    <x v="10"/>
    <x v="10"/>
    <x v="12"/>
    <x v="10"/>
    <x v="12"/>
    <x v="5"/>
    <m/>
    <s v="Aristo Pharma Italy S.r.l.,DOC Generici S.r.l.,Fresenius Kabi Italia Srl S.r.l.,Bristol-Myers Squibb S.r.l.,Dr Reddys S.r.l.,Mylan Italia Srl,Sandoz S.p.A.,Teva Italia S.r.l."/>
    <x v="4"/>
    <x v="11"/>
    <x v="7"/>
    <n v="0.32"/>
    <m/>
  </r>
  <r>
    <x v="0"/>
    <x v="0"/>
    <x v="12"/>
    <x v="0"/>
    <x v="10"/>
    <x v="10"/>
    <x v="12"/>
    <x v="10"/>
    <x v="12"/>
    <x v="5"/>
    <m/>
    <s v="Aristo Pharma Italy S.r.l.,DOC Generici S.r.l.,Fresenius Kabi Italia Srl S.r.l.,Bristol-Myers Squibb S.r.l.,Dr Reddys S.r.l.,Mylan Italia Srl,Sandoz S.p.A.,Teva Italia S.r.l."/>
    <x v="4"/>
    <x v="11"/>
    <x v="2"/>
    <n v="0.4"/>
    <m/>
  </r>
  <r>
    <x v="0"/>
    <x v="0"/>
    <x v="12"/>
    <x v="0"/>
    <x v="10"/>
    <x v="10"/>
    <x v="12"/>
    <x v="10"/>
    <x v="12"/>
    <x v="5"/>
    <n v="346604"/>
    <s v="Aristo Pharma Italy S.r.l.,DOC Generici S.r.l.,Fresenius Kabi Italia Srl S.r.l.,Bristol-Myers Squibb S.r.l.,Dr Reddys S.r.l.,Mylan Italia Srl,Sandoz S.p.A.,Teva Italia S.r.l."/>
    <x v="4"/>
    <x v="11"/>
    <x v="8"/>
    <n v="0.42099999999999999"/>
    <m/>
  </r>
  <r>
    <x v="0"/>
    <x v="0"/>
    <x v="12"/>
    <x v="0"/>
    <x v="10"/>
    <x v="10"/>
    <x v="12"/>
    <x v="10"/>
    <x v="12"/>
    <x v="5"/>
    <m/>
    <s v="Aristo Pharma Italy S.r.l.,DOC Generici S.r.l.,Fresenius Kabi Italia Srl S.r.l.,Bristol-Myers Squibb S.r.l.,Dr Reddys S.r.l.,Mylan Italia Srl,Sandoz S.p.A.,Teva Italia S.r.l."/>
    <x v="4"/>
    <x v="11"/>
    <x v="1"/>
    <n v="0.52"/>
    <m/>
  </r>
  <r>
    <x v="0"/>
    <x v="0"/>
    <x v="12"/>
    <x v="0"/>
    <x v="10"/>
    <x v="10"/>
    <x v="12"/>
    <x v="10"/>
    <x v="12"/>
    <x v="5"/>
    <m/>
    <s v="Aristo Pharma Italy S.r.l.,DOC Generici S.r.l.,Fresenius Kabi Italia Srl S.r.l.,Bristol-Myers Squibb S.r.l.,Dr Reddys S.r.l.,Mylan Italia Srl,Sandoz S.p.A.,Teva Italia S.r.l."/>
    <x v="4"/>
    <x v="11"/>
    <x v="4"/>
    <n v="0.65"/>
    <m/>
  </r>
  <r>
    <x v="0"/>
    <x v="0"/>
    <x v="12"/>
    <x v="0"/>
    <x v="10"/>
    <x v="10"/>
    <x v="12"/>
    <x v="10"/>
    <x v="12"/>
    <x v="5"/>
    <m/>
    <s v="Aristo Pharma Italy S.r.l.,DOC Generici S.r.l.,Fresenius Kabi Italia Srl S.r.l.,Bristol-Myers Squibb S.r.l.,Dr Reddys S.r.l.,Mylan Italia Srl,Sandoz S.p.A.,Teva Italia S.r.l."/>
    <x v="4"/>
    <x v="11"/>
    <x v="6"/>
    <n v="0.83333000000000002"/>
    <m/>
  </r>
  <r>
    <x v="0"/>
    <x v="0"/>
    <x v="12"/>
    <x v="0"/>
    <x v="10"/>
    <x v="10"/>
    <x v="12"/>
    <x v="10"/>
    <x v="12"/>
    <x v="5"/>
    <m/>
    <s v="Aristo Pharma Italy S.r.l.,DOC Generici S.r.l.,Fresenius Kabi Italia Srl S.r.l.,Bristol-Myers Squibb S.r.l.,Dr Reddys S.r.l.,Mylan Italia Srl,Sandoz S.p.A.,Teva Italia S.r.l."/>
    <x v="4"/>
    <x v="11"/>
    <x v="5"/>
    <n v="2.5179999999999998"/>
    <m/>
  </r>
  <r>
    <x v="0"/>
    <x v="0"/>
    <x v="13"/>
    <x v="0"/>
    <x v="11"/>
    <x v="11"/>
    <x v="13"/>
    <x v="12"/>
    <x v="13"/>
    <x v="1"/>
    <n v="1200000"/>
    <s v="Aristo Pharma Italy S.r.l.,Accord Healthcare Italia S.r.l.,Dr Reddys S.r.l.,Sandoz S.p.A.,Teva Italia S.r.l."/>
    <x v="4"/>
    <x v="12"/>
    <x v="3"/>
    <n v="0.4425"/>
    <m/>
  </r>
  <r>
    <x v="0"/>
    <x v="0"/>
    <x v="13"/>
    <x v="0"/>
    <x v="11"/>
    <x v="11"/>
    <x v="13"/>
    <x v="12"/>
    <x v="13"/>
    <x v="1"/>
    <m/>
    <s v="Aristo Pharma Italy S.r.l.,Accord Healthcare Italia S.r.l.,Dr Reddys S.r.l.,Sandoz S.p.A.,Teva Italia S.r.l."/>
    <x v="4"/>
    <x v="12"/>
    <x v="1"/>
    <n v="0.52"/>
    <m/>
  </r>
  <r>
    <x v="0"/>
    <x v="0"/>
    <x v="13"/>
    <x v="0"/>
    <x v="11"/>
    <x v="11"/>
    <x v="13"/>
    <x v="12"/>
    <x v="13"/>
    <x v="1"/>
    <m/>
    <s v="Aristo Pharma Italy S.r.l.,Accord Healthcare Italia S.r.l.,Dr Reddys S.r.l.,Sandoz S.p.A.,Teva Italia S.r.l."/>
    <x v="4"/>
    <x v="12"/>
    <x v="2"/>
    <n v="0.57552000000000003"/>
    <m/>
  </r>
  <r>
    <x v="0"/>
    <x v="0"/>
    <x v="13"/>
    <x v="0"/>
    <x v="11"/>
    <x v="11"/>
    <x v="13"/>
    <x v="12"/>
    <x v="13"/>
    <x v="1"/>
    <m/>
    <s v="Aristo Pharma Italy S.r.l.,Accord Healthcare Italia S.r.l.,Dr Reddys S.r.l.,Sandoz S.p.A.,Teva Italia S.r.l."/>
    <x v="4"/>
    <x v="12"/>
    <x v="6"/>
    <n v="0.75900000000000001"/>
    <m/>
  </r>
  <r>
    <x v="0"/>
    <x v="0"/>
    <x v="14"/>
    <x v="0"/>
    <x v="11"/>
    <x v="11"/>
    <x v="14"/>
    <x v="13"/>
    <x v="14"/>
    <x v="1"/>
    <n v="458557"/>
    <s v="Fresenius Kabi Italia Srl S.r.l.,Accord Healthcare Italia S.r.l.,Dr Reddys S.r.l.,Sandoz S.p.A.,Teva Italia S.r.l."/>
    <x v="5"/>
    <x v="13"/>
    <x v="3"/>
    <n v="0.40745999999999999"/>
    <m/>
  </r>
  <r>
    <x v="0"/>
    <x v="0"/>
    <x v="14"/>
    <x v="0"/>
    <x v="11"/>
    <x v="11"/>
    <x v="14"/>
    <x v="13"/>
    <x v="14"/>
    <x v="1"/>
    <m/>
    <s v="Fresenius Kabi Italia Srl S.r.l.,Accord Healthcare Italia S.r.l.,Dr Reddys S.r.l.,Sandoz S.p.A.,Teva Italia S.r.l."/>
    <x v="5"/>
    <x v="13"/>
    <x v="2"/>
    <n v="0.44671"/>
    <m/>
  </r>
  <r>
    <x v="0"/>
    <x v="0"/>
    <x v="14"/>
    <x v="0"/>
    <x v="11"/>
    <x v="11"/>
    <x v="14"/>
    <x v="13"/>
    <x v="14"/>
    <x v="1"/>
    <m/>
    <s v="Fresenius Kabi Italia Srl S.r.l.,Accord Healthcare Italia S.r.l.,Dr Reddys S.r.l.,Sandoz S.p.A.,Teva Italia S.r.l."/>
    <x v="5"/>
    <x v="13"/>
    <x v="1"/>
    <n v="0.48"/>
    <m/>
  </r>
  <r>
    <x v="0"/>
    <x v="0"/>
    <x v="14"/>
    <x v="0"/>
    <x v="11"/>
    <x v="11"/>
    <x v="14"/>
    <x v="13"/>
    <x v="14"/>
    <x v="1"/>
    <m/>
    <s v="Fresenius Kabi Italia Srl S.r.l.,Accord Healthcare Italia S.r.l.,Dr Reddys S.r.l.,Sandoz S.p.A.,Teva Italia S.r.l."/>
    <x v="5"/>
    <x v="13"/>
    <x v="6"/>
    <n v="0.7712"/>
    <m/>
  </r>
  <r>
    <x v="0"/>
    <x v="0"/>
    <x v="15"/>
    <x v="0"/>
    <x v="2"/>
    <x v="2"/>
    <x v="15"/>
    <x v="14"/>
    <x v="15"/>
    <x v="3"/>
    <m/>
    <s v="Accord Healthcare Italia S.r.l.,DOC Generici S.r.l.,Teva Italia S.r.l."/>
    <x v="6"/>
    <x v="14"/>
    <x v="2"/>
    <n v="0.45"/>
    <m/>
  </r>
  <r>
    <x v="0"/>
    <x v="0"/>
    <x v="15"/>
    <x v="0"/>
    <x v="2"/>
    <x v="2"/>
    <x v="15"/>
    <x v="14"/>
    <x v="15"/>
    <x v="3"/>
    <n v="645950"/>
    <s v="Accord Healthcare Italia S.r.l.,DOC Generici S.r.l.,Teva Italia S.r.l."/>
    <x v="6"/>
    <x v="14"/>
    <x v="4"/>
    <n v="0.85"/>
    <m/>
  </r>
  <r>
    <x v="0"/>
    <x v="0"/>
    <x v="16"/>
    <x v="0"/>
    <x v="11"/>
    <x v="11"/>
    <x v="16"/>
    <x v="15"/>
    <x v="16"/>
    <x v="3"/>
    <n v="1287000"/>
    <s v="Bristol-Myers Squibb S.r.l.,Aristo Pharma Italy S.r.l."/>
    <x v="0"/>
    <x v="1"/>
    <x v="9"/>
    <n v="0.27777000000000002"/>
    <m/>
  </r>
  <r>
    <x v="0"/>
    <x v="0"/>
    <x v="17"/>
    <x v="0"/>
    <x v="12"/>
    <x v="12"/>
    <x v="17"/>
    <x v="16"/>
    <x v="17"/>
    <x v="1"/>
    <m/>
    <s v="Aurobindo (Italia) S.r.l.,Bristol-Myers Squibb S.r.l.,Dr Reddys S.r.l.,Fresenius Kabi Italia Srl S.r.l.,Mylan Italia Srl,SUN PHARMA ITALIA S.R.L.,Sandoz S.p.A.,Teva Italia S.r.l."/>
    <x v="7"/>
    <x v="15"/>
    <x v="7"/>
    <n v="0.28999999999999998"/>
    <m/>
  </r>
  <r>
    <x v="0"/>
    <x v="0"/>
    <x v="17"/>
    <x v="0"/>
    <x v="12"/>
    <x v="12"/>
    <x v="17"/>
    <x v="16"/>
    <x v="17"/>
    <x v="1"/>
    <m/>
    <s v="Aurobindo (Italia) S.r.l.,Bristol-Myers Squibb S.r.l.,Dr Reddys S.r.l.,Fresenius Kabi Italia Srl S.r.l.,Mylan Italia Srl,SUN PHARMA ITALIA S.R.L.,Sandoz S.p.A.,Teva Italia S.r.l."/>
    <x v="7"/>
    <x v="15"/>
    <x v="2"/>
    <n v="0.34"/>
    <m/>
  </r>
  <r>
    <x v="0"/>
    <x v="0"/>
    <x v="17"/>
    <x v="0"/>
    <x v="12"/>
    <x v="12"/>
    <x v="17"/>
    <x v="16"/>
    <x v="17"/>
    <x v="1"/>
    <m/>
    <s v="Aurobindo (Italia) S.r.l.,Bristol-Myers Squibb S.r.l.,Dr Reddys S.r.l.,Fresenius Kabi Italia Srl S.r.l.,Mylan Italia Srl,SUN PHARMA ITALIA S.R.L.,Sandoz S.p.A.,Teva Italia S.r.l."/>
    <x v="7"/>
    <x v="15"/>
    <x v="8"/>
    <n v="0.35"/>
    <m/>
  </r>
  <r>
    <x v="0"/>
    <x v="0"/>
    <x v="17"/>
    <x v="0"/>
    <x v="12"/>
    <x v="12"/>
    <x v="17"/>
    <x v="16"/>
    <x v="17"/>
    <x v="1"/>
    <m/>
    <s v="Aurobindo (Italia) S.r.l.,Bristol-Myers Squibb S.r.l.,Dr Reddys S.r.l.,Fresenius Kabi Italia Srl S.r.l.,Mylan Italia Srl,SUN PHARMA ITALIA S.R.L.,Sandoz S.p.A.,Teva Italia S.r.l."/>
    <x v="7"/>
    <x v="15"/>
    <x v="10"/>
    <n v="0.38333"/>
    <m/>
  </r>
  <r>
    <x v="0"/>
    <x v="0"/>
    <x v="17"/>
    <x v="0"/>
    <x v="12"/>
    <x v="12"/>
    <x v="17"/>
    <x v="16"/>
    <x v="17"/>
    <x v="1"/>
    <m/>
    <s v="Aurobindo (Italia) S.r.l.,Bristol-Myers Squibb S.r.l.,Dr Reddys S.r.l.,Fresenius Kabi Italia Srl S.r.l.,Mylan Italia Srl,SUN PHARMA ITALIA S.R.L.,Sandoz S.p.A.,Teva Italia S.r.l."/>
    <x v="7"/>
    <x v="15"/>
    <x v="6"/>
    <n v="0.78366999999999998"/>
    <m/>
  </r>
  <r>
    <x v="0"/>
    <x v="0"/>
    <x v="17"/>
    <x v="0"/>
    <x v="12"/>
    <x v="12"/>
    <x v="17"/>
    <x v="16"/>
    <x v="17"/>
    <x v="1"/>
    <m/>
    <s v="Aurobindo (Italia) S.r.l.,Bristol-Myers Squibb S.r.l.,Dr Reddys S.r.l.,Fresenius Kabi Italia Srl S.r.l.,Mylan Italia Srl,SUN PHARMA ITALIA S.R.L.,Sandoz S.p.A.,Teva Italia S.r.l."/>
    <x v="7"/>
    <x v="15"/>
    <x v="1"/>
    <n v="0.86"/>
    <m/>
  </r>
  <r>
    <x v="0"/>
    <x v="0"/>
    <x v="17"/>
    <x v="0"/>
    <x v="12"/>
    <x v="12"/>
    <x v="17"/>
    <x v="16"/>
    <x v="17"/>
    <x v="1"/>
    <n v="39950"/>
    <s v="Aurobindo (Italia) S.r.l.,Bristol-Myers Squibb S.r.l.,Dr Reddys S.r.l.,Fresenius Kabi Italia Srl S.r.l.,Mylan Italia Srl,SUN PHARMA ITALIA S.R.L.,Sandoz S.p.A.,Teva Italia S.r.l."/>
    <x v="7"/>
    <x v="15"/>
    <x v="5"/>
    <n v="2.5179999999999998"/>
    <m/>
  </r>
  <r>
    <x v="0"/>
    <x v="0"/>
    <x v="18"/>
    <x v="2"/>
    <x v="13"/>
    <x v="13"/>
    <x v="18"/>
    <x v="17"/>
    <x v="18"/>
    <x v="1"/>
    <n v="549900"/>
    <s v="Fresenius Kabi Italia Srl S.r.l.,Mylan Italia Srl,SUN PHARMA ITALIA S.R.L.,Teva Italia S.r.l."/>
    <x v="5"/>
    <x v="13"/>
    <x v="7"/>
    <n v="0.25650000000000001"/>
    <m/>
  </r>
  <r>
    <x v="0"/>
    <x v="0"/>
    <x v="18"/>
    <x v="2"/>
    <x v="13"/>
    <x v="13"/>
    <x v="18"/>
    <x v="17"/>
    <x v="18"/>
    <x v="1"/>
    <m/>
    <s v="Fresenius Kabi Italia Srl S.r.l.,Mylan Italia Srl,SUN PHARMA ITALIA S.R.L.,Teva Italia S.r.l."/>
    <x v="5"/>
    <x v="13"/>
    <x v="10"/>
    <n v="0.28999999999999998"/>
    <m/>
  </r>
  <r>
    <x v="0"/>
    <x v="0"/>
    <x v="18"/>
    <x v="2"/>
    <x v="13"/>
    <x v="13"/>
    <x v="18"/>
    <x v="17"/>
    <x v="18"/>
    <x v="1"/>
    <m/>
    <s v="Fresenius Kabi Italia Srl S.r.l.,Mylan Italia Srl,SUN PHARMA ITALIA S.R.L.,Teva Italia S.r.l."/>
    <x v="5"/>
    <x v="13"/>
    <x v="2"/>
    <n v="0.45"/>
    <m/>
  </r>
  <r>
    <x v="0"/>
    <x v="0"/>
    <x v="19"/>
    <x v="3"/>
    <x v="14"/>
    <x v="14"/>
    <x v="19"/>
    <x v="18"/>
    <x v="19"/>
    <x v="1"/>
    <m/>
    <s v="Aristo Pharma Italy S.r.l.,Accord Healthcare Italia S.r.l.,Dr Reddys S.r.l.,Fresenius Kabi Italia Srl S.r.l.,Mylan Italia Srl,SUN PHARMA ITALIA S.R.L.,Teva Italia S.r.l."/>
    <x v="4"/>
    <x v="16"/>
    <x v="7"/>
    <n v="0.25940000000000002"/>
    <m/>
  </r>
  <r>
    <x v="0"/>
    <x v="0"/>
    <x v="19"/>
    <x v="3"/>
    <x v="14"/>
    <x v="14"/>
    <x v="19"/>
    <x v="18"/>
    <x v="19"/>
    <x v="1"/>
    <m/>
    <s v="Aristo Pharma Italy S.r.l.,Accord Healthcare Italia S.r.l.,Dr Reddys S.r.l.,Fresenius Kabi Italia Srl S.r.l.,Mylan Italia Srl,SUN PHARMA ITALIA S.R.L.,Teva Italia S.r.l."/>
    <x v="4"/>
    <x v="16"/>
    <x v="10"/>
    <n v="0.26"/>
    <m/>
  </r>
  <r>
    <x v="0"/>
    <x v="0"/>
    <x v="19"/>
    <x v="3"/>
    <x v="14"/>
    <x v="14"/>
    <x v="19"/>
    <x v="18"/>
    <x v="19"/>
    <x v="1"/>
    <m/>
    <s v="Aristo Pharma Italy S.r.l.,Accord Healthcare Italia S.r.l.,Dr Reddys S.r.l.,Fresenius Kabi Italia Srl S.r.l.,Mylan Italia Srl,SUN PHARMA ITALIA S.R.L.,Teva Italia S.r.l."/>
    <x v="4"/>
    <x v="16"/>
    <x v="8"/>
    <n v="0.42"/>
    <m/>
  </r>
  <r>
    <x v="0"/>
    <x v="0"/>
    <x v="19"/>
    <x v="3"/>
    <x v="14"/>
    <x v="14"/>
    <x v="19"/>
    <x v="18"/>
    <x v="19"/>
    <x v="1"/>
    <m/>
    <s v="Aristo Pharma Italy S.r.l.,Accord Healthcare Italia S.r.l.,Dr Reddys S.r.l.,Fresenius Kabi Italia Srl S.r.l.,Mylan Italia Srl,SUN PHARMA ITALIA S.R.L.,Teva Italia S.r.l."/>
    <x v="4"/>
    <x v="16"/>
    <x v="2"/>
    <n v="0.42707000000000001"/>
    <m/>
  </r>
  <r>
    <x v="0"/>
    <x v="0"/>
    <x v="19"/>
    <x v="3"/>
    <x v="14"/>
    <x v="14"/>
    <x v="19"/>
    <x v="18"/>
    <x v="19"/>
    <x v="1"/>
    <n v="43344"/>
    <s v="Aristo Pharma Italy S.r.l.,Accord Healthcare Italia S.r.l.,Dr Reddys S.r.l.,Fresenius Kabi Italia Srl S.r.l.,Mylan Italia Srl,SUN PHARMA ITALIA S.R.L.,Teva Italia S.r.l."/>
    <x v="4"/>
    <x v="16"/>
    <x v="3"/>
    <n v="0.68799999999999994"/>
    <m/>
  </r>
  <r>
    <x v="0"/>
    <x v="0"/>
    <x v="19"/>
    <x v="3"/>
    <x v="14"/>
    <x v="14"/>
    <x v="19"/>
    <x v="18"/>
    <x v="19"/>
    <x v="1"/>
    <m/>
    <s v="Aristo Pharma Italy S.r.l.,Accord Healthcare Italia S.r.l.,Dr Reddys S.r.l.,Fresenius Kabi Italia Srl S.r.l.,Mylan Italia Srl,SUN PHARMA ITALIA S.R.L.,Teva Italia S.r.l."/>
    <x v="4"/>
    <x v="16"/>
    <x v="1"/>
    <n v="0.78"/>
    <m/>
  </r>
  <r>
    <x v="0"/>
    <x v="0"/>
    <x v="20"/>
    <x v="2"/>
    <x v="15"/>
    <x v="15"/>
    <x v="20"/>
    <x v="19"/>
    <x v="20"/>
    <x v="3"/>
    <n v="488520"/>
    <s v="SUN PHARMA ITALIA S.R.L.,Aristo Pharma Italy S.r.l.,Fresenius Kabi Italia Srl S.r.l.,Mylan Italia Srl,Teva Italia S.r.l."/>
    <x v="8"/>
    <x v="17"/>
    <x v="9"/>
    <n v="0.22972000000000001"/>
    <m/>
  </r>
  <r>
    <x v="0"/>
    <x v="0"/>
    <x v="20"/>
    <x v="2"/>
    <x v="15"/>
    <x v="15"/>
    <x v="20"/>
    <x v="19"/>
    <x v="20"/>
    <x v="3"/>
    <m/>
    <s v="SUN PHARMA ITALIA S.R.L.,Aristo Pharma Italy S.r.l.,Fresenius Kabi Italia Srl S.r.l.,Mylan Italia Srl,Teva Italia S.r.l."/>
    <x v="8"/>
    <x v="17"/>
    <x v="7"/>
    <n v="0.25933"/>
    <m/>
  </r>
  <r>
    <x v="0"/>
    <x v="0"/>
    <x v="20"/>
    <x v="2"/>
    <x v="15"/>
    <x v="15"/>
    <x v="20"/>
    <x v="19"/>
    <x v="20"/>
    <x v="3"/>
    <m/>
    <s v="SUN PHARMA ITALIA S.R.L.,Aristo Pharma Italy S.r.l.,Fresenius Kabi Italia Srl S.r.l.,Mylan Italia Srl,Teva Italia S.r.l."/>
    <x v="8"/>
    <x v="17"/>
    <x v="8"/>
    <n v="0.34499999999999997"/>
    <m/>
  </r>
  <r>
    <x v="0"/>
    <x v="0"/>
    <x v="20"/>
    <x v="2"/>
    <x v="15"/>
    <x v="15"/>
    <x v="20"/>
    <x v="19"/>
    <x v="20"/>
    <x v="3"/>
    <m/>
    <s v="SUN PHARMA ITALIA S.R.L.,Aristo Pharma Italy S.r.l.,Fresenius Kabi Italia Srl S.r.l.,Mylan Italia Srl,Teva Italia S.r.l."/>
    <x v="8"/>
    <x v="17"/>
    <x v="2"/>
    <n v="0.53332999999999997"/>
    <m/>
  </r>
  <r>
    <x v="0"/>
    <x v="0"/>
    <x v="21"/>
    <x v="1"/>
    <x v="16"/>
    <x v="12"/>
    <x v="21"/>
    <x v="20"/>
    <x v="21"/>
    <x v="6"/>
    <n v="6000"/>
    <s v="SUN PHARMA ITALIA S.R.L.,Aristo Pharma Italy S.r.l.,Teva Italia S.r.l.,Aurobindo (Italia) S.r.l.,Fresenius Kabi Italia Srl S.r.l.,Mylan Italia Srl"/>
    <x v="8"/>
    <x v="17"/>
    <x v="9"/>
    <n v="0.25348999999999999"/>
    <m/>
  </r>
  <r>
    <x v="0"/>
    <x v="0"/>
    <x v="21"/>
    <x v="1"/>
    <x v="16"/>
    <x v="12"/>
    <x v="21"/>
    <x v="20"/>
    <x v="21"/>
    <x v="6"/>
    <m/>
    <s v="SUN PHARMA ITALIA S.R.L.,Aristo Pharma Italy S.r.l.,Teva Italia S.r.l.,Aurobindo (Italia) S.r.l.,Fresenius Kabi Italia Srl S.r.l.,Mylan Italia Srl"/>
    <x v="8"/>
    <x v="17"/>
    <x v="7"/>
    <n v="0.26"/>
    <m/>
  </r>
  <r>
    <x v="0"/>
    <x v="0"/>
    <x v="21"/>
    <x v="1"/>
    <x v="16"/>
    <x v="12"/>
    <x v="21"/>
    <x v="20"/>
    <x v="21"/>
    <x v="6"/>
    <m/>
    <s v="SUN PHARMA ITALIA S.R.L.,Aristo Pharma Italy S.r.l.,Teva Italia S.r.l.,Aurobindo (Italia) S.r.l.,Fresenius Kabi Italia Srl S.r.l.,Mylan Italia Srl"/>
    <x v="8"/>
    <x v="17"/>
    <x v="2"/>
    <n v="0.42749999999999999"/>
    <m/>
  </r>
  <r>
    <x v="0"/>
    <x v="0"/>
    <x v="21"/>
    <x v="1"/>
    <x v="16"/>
    <x v="12"/>
    <x v="21"/>
    <x v="20"/>
    <x v="21"/>
    <x v="6"/>
    <m/>
    <s v="SUN PHARMA ITALIA S.R.L.,Aristo Pharma Italy S.r.l.,Teva Italia S.r.l.,Aurobindo (Italia) S.r.l.,Fresenius Kabi Italia Srl S.r.l.,Mylan Italia Srl"/>
    <x v="8"/>
    <x v="17"/>
    <x v="8"/>
    <n v="0.57999999999999996"/>
    <m/>
  </r>
  <r>
    <x v="0"/>
    <x v="0"/>
    <x v="21"/>
    <x v="1"/>
    <x v="16"/>
    <x v="12"/>
    <x v="21"/>
    <x v="20"/>
    <x v="21"/>
    <x v="6"/>
    <m/>
    <s v="SUN PHARMA ITALIA S.R.L.,Aristo Pharma Italy S.r.l.,Teva Italia S.r.l.,Aurobindo (Italia) S.r.l.,Fresenius Kabi Italia Srl S.r.l.,Mylan Italia Srl"/>
    <x v="8"/>
    <x v="17"/>
    <x v="11"/>
    <n v="0.65"/>
    <m/>
  </r>
  <r>
    <x v="0"/>
    <x v="0"/>
    <x v="22"/>
    <x v="0"/>
    <x v="17"/>
    <x v="16"/>
    <x v="22"/>
    <x v="21"/>
    <x v="22"/>
    <x v="7"/>
    <m/>
    <s v="SUN PHARMA ITALIA S.R.L.,Teva Italia S.r.l.,Accord Healthcare Italia S.r.l.,Fresenius Kabi Italia Srl S.r.l.,Mylan Italia Srl"/>
    <x v="8"/>
    <x v="18"/>
    <x v="8"/>
    <n v="0.22900000000000001"/>
    <m/>
  </r>
  <r>
    <x v="0"/>
    <x v="0"/>
    <x v="22"/>
    <x v="0"/>
    <x v="17"/>
    <x v="16"/>
    <x v="22"/>
    <x v="21"/>
    <x v="22"/>
    <x v="7"/>
    <m/>
    <s v="SUN PHARMA ITALIA S.R.L.,Teva Italia S.r.l.,Accord Healthcare Italia S.r.l.,Fresenius Kabi Italia Srl S.r.l.,Mylan Italia Srl"/>
    <x v="8"/>
    <x v="18"/>
    <x v="7"/>
    <n v="0.26"/>
    <m/>
  </r>
  <r>
    <x v="0"/>
    <x v="0"/>
    <x v="22"/>
    <x v="0"/>
    <x v="17"/>
    <x v="16"/>
    <x v="22"/>
    <x v="21"/>
    <x v="22"/>
    <x v="7"/>
    <n v="461054"/>
    <s v="SUN PHARMA ITALIA S.R.L.,Teva Italia S.r.l.,Accord Healthcare Italia S.r.l.,Fresenius Kabi Italia Srl S.r.l.,Mylan Italia Srl"/>
    <x v="8"/>
    <x v="18"/>
    <x v="2"/>
    <n v="0.43"/>
    <m/>
  </r>
  <r>
    <x v="0"/>
    <x v="0"/>
    <x v="22"/>
    <x v="0"/>
    <x v="17"/>
    <x v="16"/>
    <x v="22"/>
    <x v="21"/>
    <x v="22"/>
    <x v="7"/>
    <m/>
    <s v="SUN PHARMA ITALIA S.R.L.,Teva Italia S.r.l.,Accord Healthcare Italia S.r.l.,Fresenius Kabi Italia Srl S.r.l.,Mylan Italia Srl"/>
    <x v="8"/>
    <x v="18"/>
    <x v="3"/>
    <n v="0.61180000000000001"/>
    <m/>
  </r>
  <r>
    <x v="0"/>
    <x v="0"/>
    <x v="23"/>
    <x v="0"/>
    <x v="3"/>
    <x v="3"/>
    <x v="23"/>
    <x v="22"/>
    <x v="23"/>
    <x v="3"/>
    <m/>
    <s v="SUN PHARMA ITALIA S.R.L.,Accord Healthcare Italia S.r.l.,Fresenius Kabi Italia Srl S.r.l.,Mylan Italia Srl,SUN PHARMA ITALIA S.R.L.,Teva Italia S.r.l."/>
    <x v="8"/>
    <x v="19"/>
    <x v="8"/>
    <s v=""/>
    <m/>
  </r>
  <r>
    <x v="0"/>
    <x v="0"/>
    <x v="23"/>
    <x v="0"/>
    <x v="3"/>
    <x v="3"/>
    <x v="23"/>
    <x v="22"/>
    <x v="23"/>
    <x v="3"/>
    <m/>
    <s v="SUN PHARMA ITALIA S.R.L.,Accord Healthcare Italia S.r.l.,Fresenius Kabi Italia Srl S.r.l.,Mylan Italia Srl,SUN PHARMA ITALIA S.R.L.,Teva Italia S.r.l."/>
    <x v="8"/>
    <x v="19"/>
    <x v="10"/>
    <s v=""/>
    <m/>
  </r>
  <r>
    <x v="0"/>
    <x v="0"/>
    <x v="23"/>
    <x v="0"/>
    <x v="3"/>
    <x v="3"/>
    <x v="23"/>
    <x v="22"/>
    <x v="23"/>
    <x v="3"/>
    <m/>
    <s v="SUN PHARMA ITALIA S.R.L.,Accord Healthcare Italia S.r.l.,Fresenius Kabi Italia Srl S.r.l.,Mylan Italia Srl,SUN PHARMA ITALIA S.R.L.,Teva Italia S.r.l."/>
    <x v="8"/>
    <x v="19"/>
    <x v="7"/>
    <n v="0.26"/>
    <m/>
  </r>
  <r>
    <x v="0"/>
    <x v="0"/>
    <x v="23"/>
    <x v="0"/>
    <x v="3"/>
    <x v="3"/>
    <x v="23"/>
    <x v="22"/>
    <x v="23"/>
    <x v="3"/>
    <m/>
    <s v="SUN PHARMA ITALIA S.R.L.,Accord Healthcare Italia S.r.l.,Fresenius Kabi Italia Srl S.r.l.,Mylan Italia Srl,SUN PHARMA ITALIA S.R.L.,Teva Italia S.r.l."/>
    <x v="8"/>
    <x v="19"/>
    <x v="2"/>
    <n v="0.73699999999999999"/>
    <m/>
  </r>
  <r>
    <x v="0"/>
    <x v="0"/>
    <x v="23"/>
    <x v="0"/>
    <x v="3"/>
    <x v="3"/>
    <x v="23"/>
    <x v="22"/>
    <x v="23"/>
    <x v="3"/>
    <n v="704000"/>
    <s v="SUN PHARMA ITALIA S.R.L.,Accord Healthcare Italia S.r.l.,Fresenius Kabi Italia Srl S.r.l.,Mylan Italia Srl,SUN PHARMA ITALIA S.R.L.,Teva Italia S.r.l."/>
    <x v="8"/>
    <x v="19"/>
    <x v="3"/>
    <n v="0.73799999999999999"/>
    <m/>
  </r>
  <r>
    <x v="0"/>
    <x v="0"/>
    <x v="24"/>
    <x v="0"/>
    <x v="2"/>
    <x v="2"/>
    <x v="24"/>
    <x v="23"/>
    <x v="24"/>
    <x v="0"/>
    <n v="907890"/>
    <s v="SUN PHARMA ITALIA S.R.L.,"/>
    <x v="8"/>
    <x v="20"/>
    <x v="0"/>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6283A-28AF-40C1-8BFC-0C5A9C51DB4F}" name="PivotTable14" cacheId="22"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X30"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27">
        <item m="1" x="26"/>
        <item x="1"/>
        <item x="2"/>
        <item x="3"/>
        <item x="4"/>
        <item x="5"/>
        <item x="6"/>
        <item x="8"/>
        <item x="7"/>
        <item x="9"/>
        <item x="11"/>
        <item x="10"/>
        <item x="12"/>
        <item x="14"/>
        <item x="13"/>
        <item x="15"/>
        <item x="16"/>
        <item m="1" x="25"/>
        <item x="17"/>
        <item x="18"/>
        <item x="19"/>
        <item x="20"/>
        <item x="21"/>
        <item x="22"/>
        <item x="23"/>
        <item x="24"/>
        <item x="0"/>
      </items>
      <extLst>
        <ext xmlns:x14="http://schemas.microsoft.com/office/spreadsheetml/2009/9/main" uri="{2946ED86-A175-432a-8AC1-64E0C546D7DE}">
          <x14:pivotField fillDownLabels="1"/>
        </ext>
      </extLst>
    </pivotField>
    <pivotField axis="axisRow" compact="0" outline="0" showAll="0" defaultSubtotal="0">
      <items count="4">
        <item x="1"/>
        <item x="2"/>
        <item x="0"/>
        <item x="3"/>
      </items>
      <extLst>
        <ext xmlns:x14="http://schemas.microsoft.com/office/spreadsheetml/2009/9/main" uri="{2946ED86-A175-432a-8AC1-64E0C546D7DE}">
          <x14:pivotField fillDownLabels="1"/>
        </ext>
      </extLst>
    </pivotField>
    <pivotField axis="axisRow" compact="0" outline="0" showAll="0" defaultSubtotal="0">
      <items count="18">
        <item x="14"/>
        <item x="11"/>
        <item x="16"/>
        <item x="6"/>
        <item x="4"/>
        <item x="3"/>
        <item x="17"/>
        <item x="13"/>
        <item x="5"/>
        <item x="10"/>
        <item x="0"/>
        <item x="1"/>
        <item x="7"/>
        <item x="2"/>
        <item x="15"/>
        <item x="12"/>
        <item x="9"/>
        <item x="8"/>
      </items>
      <extLst>
        <ext xmlns:x14="http://schemas.microsoft.com/office/spreadsheetml/2009/9/main" uri="{2946ED86-A175-432a-8AC1-64E0C546D7DE}">
          <x14:pivotField fillDownLabels="1"/>
        </ext>
      </extLst>
    </pivotField>
    <pivotField axis="axisRow" compact="0" outline="0" showAll="0" defaultSubtotal="0">
      <items count="17">
        <item x="7"/>
        <item x="12"/>
        <item x="2"/>
        <item x="16"/>
        <item x="4"/>
        <item x="13"/>
        <item x="14"/>
        <item x="11"/>
        <item x="9"/>
        <item x="15"/>
        <item x="3"/>
        <item x="5"/>
        <item x="10"/>
        <item x="0"/>
        <item x="6"/>
        <item x="8"/>
        <item x="1"/>
      </items>
      <extLst>
        <ext xmlns:x14="http://schemas.microsoft.com/office/spreadsheetml/2009/9/main" uri="{2946ED86-A175-432a-8AC1-64E0C546D7DE}">
          <x14:pivotField fillDownLabels="1"/>
        </ext>
      </extLst>
    </pivotField>
    <pivotField axis="axisRow" compact="0" numFmtId="168" outline="0" showAll="0" defaultSubtotal="0">
      <items count="26">
        <item m="1" x="25"/>
        <item x="1"/>
        <item x="2"/>
        <item x="3"/>
        <item x="4"/>
        <item x="5"/>
        <item x="6"/>
        <item x="7"/>
        <item x="8"/>
        <item x="9"/>
        <item x="10"/>
        <item x="11"/>
        <item x="12"/>
        <item x="13"/>
        <item x="14"/>
        <item x="15"/>
        <item x="16"/>
        <item x="17"/>
        <item x="18"/>
        <item x="19"/>
        <item x="20"/>
        <item x="21"/>
        <item x="22"/>
        <item x="23"/>
        <item x="24"/>
        <item x="0"/>
      </items>
      <extLst>
        <ext xmlns:x14="http://schemas.microsoft.com/office/spreadsheetml/2009/9/main" uri="{2946ED86-A175-432a-8AC1-64E0C546D7DE}">
          <x14:pivotField fillDownLabels="1"/>
        </ext>
      </extLst>
    </pivotField>
    <pivotField axis="axisRow" compact="0" numFmtId="168" outline="0" showAll="0" defaultSubtotal="0">
      <items count="25">
        <item m="1" x="24"/>
        <item x="2"/>
        <item x="3"/>
        <item x="5"/>
        <item x="1"/>
        <item x="6"/>
        <item x="4"/>
        <item x="7"/>
        <item x="10"/>
        <item x="9"/>
        <item x="8"/>
        <item x="11"/>
        <item x="12"/>
        <item x="14"/>
        <item x="13"/>
        <item x="15"/>
        <item x="17"/>
        <item x="19"/>
        <item x="18"/>
        <item x="16"/>
        <item x="20"/>
        <item x="22"/>
        <item x="21"/>
        <item x="23"/>
        <item x="0"/>
      </items>
      <extLst>
        <ext xmlns:x14="http://schemas.microsoft.com/office/spreadsheetml/2009/9/main" uri="{2946ED86-A175-432a-8AC1-64E0C546D7DE}">
          <x14:pivotField fillDownLabels="1"/>
        </ext>
      </extLst>
    </pivotField>
    <pivotField axis="axisRow" compact="0" numFmtId="168" outline="0" showAll="0" defaultSubtotal="0">
      <items count="26">
        <item x="15"/>
        <item x="9"/>
        <item x="1"/>
        <item x="2"/>
        <item x="5"/>
        <item x="7"/>
        <item m="1" x="25"/>
        <item x="21"/>
        <item x="8"/>
        <item x="12"/>
        <item x="16"/>
        <item x="3"/>
        <item x="6"/>
        <item x="4"/>
        <item x="13"/>
        <item x="20"/>
        <item x="23"/>
        <item x="14"/>
        <item x="18"/>
        <item x="17"/>
        <item x="11"/>
        <item x="10"/>
        <item x="19"/>
        <item x="24"/>
        <item x="22"/>
        <item x="0"/>
      </items>
      <extLst>
        <ext xmlns:x14="http://schemas.microsoft.com/office/spreadsheetml/2009/9/main" uri="{2946ED86-A175-432a-8AC1-64E0C546D7DE}">
          <x14:pivotField fillDownLabels="1"/>
        </ext>
      </extLst>
    </pivotField>
    <pivotField axis="axisRow" compact="0" numFmtId="1" outline="0" showAll="0" defaultSubtotal="0">
      <items count="8">
        <item x="6"/>
        <item x="3"/>
        <item x="4"/>
        <item x="1"/>
        <item x="5"/>
        <item x="2"/>
        <item x="0"/>
        <item x="7"/>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9">
        <item x="6"/>
        <item x="4"/>
        <item x="7"/>
        <item x="0"/>
        <item x="2"/>
        <item x="5"/>
        <item x="3"/>
        <item x="8"/>
        <item x="1"/>
      </items>
      <extLst>
        <ext xmlns:x14="http://schemas.microsoft.com/office/spreadsheetml/2009/9/main" uri="{2946ED86-A175-432a-8AC1-64E0C546D7DE}">
          <x14:pivotField fillDownLabels="1"/>
        </ext>
      </extLst>
    </pivotField>
    <pivotField axis="axisRow" compact="0" numFmtId="166" outline="0" showAll="0">
      <items count="22">
        <item x="20"/>
        <item x="15"/>
        <item x="18"/>
        <item x="19"/>
        <item x="17"/>
        <item x="13"/>
        <item x="16"/>
        <item x="12"/>
        <item x="11"/>
        <item x="9"/>
        <item x="10"/>
        <item x="14"/>
        <item x="8"/>
        <item x="7"/>
        <item x="6"/>
        <item x="5"/>
        <item x="4"/>
        <item x="2"/>
        <item x="3"/>
        <item x="1"/>
        <item x="0"/>
        <item t="default"/>
      </items>
      <extLst>
        <ext xmlns:x14="http://schemas.microsoft.com/office/spreadsheetml/2009/9/main" uri="{2946ED86-A175-432a-8AC1-64E0C546D7DE}">
          <x14:pivotField fillDownLabels="1"/>
        </ext>
      </extLst>
    </pivotField>
    <pivotField axis="axisCol" compact="0" outline="0" showAll="0">
      <items count="13">
        <item x="0"/>
        <item x="3"/>
        <item x="9"/>
        <item x="11"/>
        <item x="5"/>
        <item x="4"/>
        <item x="1"/>
        <item x="8"/>
        <item x="7"/>
        <item x="6"/>
        <item x="10"/>
        <item x="2"/>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26">
    <i>
      <x/>
      <x/>
      <x v="1"/>
      <x v="2"/>
      <x v="11"/>
      <x v="16"/>
      <x v="1"/>
      <x v="4"/>
      <x v="2"/>
      <x v="3"/>
      <x v="3"/>
      <x v="19"/>
    </i>
    <i r="2">
      <x v="2"/>
      <x v="2"/>
      <x v="10"/>
      <x v="13"/>
      <x v="2"/>
      <x v="1"/>
      <x v="3"/>
      <x v="5"/>
      <x v="8"/>
      <x v="17"/>
    </i>
    <i r="2">
      <x v="3"/>
      <x v="2"/>
      <x v="13"/>
      <x v="2"/>
      <x v="3"/>
      <x v="2"/>
      <x v="11"/>
      <x v="6"/>
      <x v="4"/>
      <x v="18"/>
    </i>
    <i r="2">
      <x v="4"/>
      <x v="2"/>
      <x v="5"/>
      <x v="10"/>
      <x v="4"/>
      <x v="6"/>
      <x v="13"/>
      <x v="1"/>
      <x v="8"/>
      <x v="16"/>
    </i>
    <i r="2">
      <x v="5"/>
      <x v="2"/>
      <x v="4"/>
      <x v="4"/>
      <x v="5"/>
      <x v="3"/>
      <x v="4"/>
      <x v="3"/>
      <x v="8"/>
      <x v="15"/>
    </i>
    <i r="2">
      <x v="6"/>
      <x v="2"/>
      <x v="13"/>
      <x v="2"/>
      <x v="6"/>
      <x v="5"/>
      <x v="12"/>
      <x v="6"/>
      <x v="6"/>
      <x v="14"/>
    </i>
    <i r="2">
      <x v="7"/>
      <x/>
      <x v="3"/>
      <x v="14"/>
      <x v="8"/>
      <x v="10"/>
      <x v="8"/>
      <x v="3"/>
      <x v="6"/>
      <x v="14"/>
    </i>
    <i r="2">
      <x v="8"/>
      <x v="2"/>
      <x v="8"/>
      <x v="11"/>
      <x v="7"/>
      <x v="7"/>
      <x v="5"/>
      <x v="3"/>
      <x v="8"/>
      <x v="13"/>
    </i>
    <i r="2">
      <x v="9"/>
      <x v="2"/>
      <x v="12"/>
      <x/>
      <x v="9"/>
      <x v="9"/>
      <x v="1"/>
      <x v="2"/>
      <x v="8"/>
      <x v="12"/>
    </i>
    <i r="2">
      <x v="10"/>
      <x v="2"/>
      <x v="16"/>
      <x v="8"/>
      <x v="11"/>
      <x v="11"/>
      <x v="20"/>
      <x v="6"/>
      <x v="6"/>
      <x v="10"/>
    </i>
    <i r="2">
      <x v="11"/>
      <x v="2"/>
      <x v="17"/>
      <x v="15"/>
      <x v="10"/>
      <x v="8"/>
      <x v="21"/>
      <x v="3"/>
      <x v="6"/>
      <x v="9"/>
    </i>
    <i r="2">
      <x v="12"/>
      <x v="2"/>
      <x v="9"/>
      <x v="12"/>
      <x v="12"/>
      <x v="8"/>
      <x v="9"/>
      <x v="4"/>
      <x v="1"/>
      <x v="8"/>
    </i>
    <i r="2">
      <x v="13"/>
      <x v="2"/>
      <x v="1"/>
      <x v="7"/>
      <x v="14"/>
      <x v="14"/>
      <x v="17"/>
      <x v="3"/>
      <x v="5"/>
      <x v="5"/>
    </i>
    <i r="2">
      <x v="14"/>
      <x v="2"/>
      <x v="1"/>
      <x v="7"/>
      <x v="13"/>
      <x v="12"/>
      <x v="14"/>
      <x v="3"/>
      <x v="1"/>
      <x v="7"/>
    </i>
    <i r="2">
      <x v="15"/>
      <x v="2"/>
      <x v="13"/>
      <x v="2"/>
      <x v="15"/>
      <x v="13"/>
      <x/>
      <x v="1"/>
      <x/>
      <x v="11"/>
    </i>
    <i r="2">
      <x v="16"/>
      <x v="2"/>
      <x v="1"/>
      <x v="7"/>
      <x v="16"/>
      <x v="15"/>
      <x v="10"/>
      <x v="1"/>
      <x v="3"/>
      <x v="19"/>
    </i>
    <i r="2">
      <x v="18"/>
      <x v="2"/>
      <x v="15"/>
      <x v="1"/>
      <x v="17"/>
      <x v="19"/>
      <x v="19"/>
      <x v="3"/>
      <x v="2"/>
      <x v="1"/>
    </i>
    <i r="2">
      <x v="19"/>
      <x v="1"/>
      <x v="7"/>
      <x v="5"/>
      <x v="18"/>
      <x v="16"/>
      <x v="18"/>
      <x v="3"/>
      <x v="5"/>
      <x v="5"/>
    </i>
    <i r="2">
      <x v="20"/>
      <x v="3"/>
      <x/>
      <x v="6"/>
      <x v="19"/>
      <x v="18"/>
      <x v="22"/>
      <x v="3"/>
      <x v="1"/>
      <x v="6"/>
    </i>
    <i r="2">
      <x v="21"/>
      <x v="1"/>
      <x v="14"/>
      <x v="9"/>
      <x v="20"/>
      <x v="17"/>
      <x v="15"/>
      <x v="1"/>
      <x v="7"/>
      <x v="4"/>
    </i>
    <i r="2">
      <x v="22"/>
      <x/>
      <x v="2"/>
      <x v="1"/>
      <x v="21"/>
      <x v="20"/>
      <x v="7"/>
      <x/>
      <x v="7"/>
      <x v="4"/>
    </i>
    <i r="2">
      <x v="23"/>
      <x v="2"/>
      <x v="6"/>
      <x v="3"/>
      <x v="22"/>
      <x v="22"/>
      <x v="24"/>
      <x v="7"/>
      <x v="7"/>
      <x v="2"/>
    </i>
    <i r="2">
      <x v="24"/>
      <x v="2"/>
      <x v="5"/>
      <x v="10"/>
      <x v="23"/>
      <x v="21"/>
      <x v="16"/>
      <x v="1"/>
      <x v="7"/>
      <x v="3"/>
    </i>
    <i r="2">
      <x v="25"/>
      <x v="2"/>
      <x v="13"/>
      <x v="2"/>
      <x v="24"/>
      <x v="23"/>
      <x v="23"/>
      <x v="6"/>
      <x v="7"/>
      <x/>
    </i>
    <i r="2">
      <x v="26"/>
      <x v="2"/>
      <x v="10"/>
      <x v="13"/>
      <x v="25"/>
      <x v="24"/>
      <x v="25"/>
      <x v="6"/>
      <x v="3"/>
      <x v="20"/>
    </i>
    <i t="grand">
      <x/>
    </i>
  </rowItems>
  <colFields count="1">
    <field x="14"/>
  </colFields>
  <colItems count="12">
    <i>
      <x/>
    </i>
    <i>
      <x v="1"/>
    </i>
    <i>
      <x v="2"/>
    </i>
    <i>
      <x v="3"/>
    </i>
    <i>
      <x v="4"/>
    </i>
    <i>
      <x v="5"/>
    </i>
    <i>
      <x v="6"/>
    </i>
    <i>
      <x v="7"/>
    </i>
    <i>
      <x v="8"/>
    </i>
    <i>
      <x v="9"/>
    </i>
    <i>
      <x v="10"/>
    </i>
    <i>
      <x v="11"/>
    </i>
  </colItems>
  <dataFields count="1">
    <dataField name="Sum of Loser prices" fld="15" baseField="0" baseItem="0"/>
  </dataFields>
  <formats count="17">
    <format dxfId="16">
      <pivotArea dataOnly="0" labelOnly="1" outline="0" fieldPosition="0">
        <references count="1">
          <reference field="14" count="11">
            <x v="1"/>
            <x v="2"/>
            <x v="3"/>
            <x v="4"/>
            <x v="5"/>
            <x v="6"/>
            <x v="7"/>
            <x v="8"/>
            <x v="9"/>
            <x v="10"/>
            <x v="11"/>
          </reference>
        </references>
      </pivotArea>
    </format>
    <format dxfId="15">
      <pivotArea dataOnly="0" labelOnly="1" outline="0" fieldPosition="0">
        <references count="1">
          <reference field="14" count="11">
            <x v="1"/>
            <x v="2"/>
            <x v="3"/>
            <x v="4"/>
            <x v="5"/>
            <x v="6"/>
            <x v="7"/>
            <x v="8"/>
            <x v="9"/>
            <x v="10"/>
            <x v="11"/>
          </reference>
        </references>
      </pivotArea>
    </format>
    <format dxfId="14">
      <pivotArea field="0" type="button" dataOnly="0" labelOnly="1" outline="0" axis="axisRow" fieldPosition="0"/>
    </format>
    <format dxfId="13">
      <pivotArea field="1" type="button" dataOnly="0" labelOnly="1" outline="0" axis="axisRow" fieldPosition="1"/>
    </format>
    <format dxfId="12">
      <pivotArea field="2" type="button" dataOnly="0" labelOnly="1" outline="0" axis="axisRow" fieldPosition="2"/>
    </format>
    <format dxfId="11">
      <pivotArea field="3" type="button" dataOnly="0" labelOnly="1" outline="0" axis="axisRow" fieldPosition="3"/>
    </format>
    <format dxfId="10">
      <pivotArea field="4" type="button" dataOnly="0" labelOnly="1" outline="0" axis="axisRow" fieldPosition="4"/>
    </format>
    <format dxfId="9">
      <pivotArea field="5" type="button" dataOnly="0" labelOnly="1" outline="0" axis="axisRow" fieldPosition="5"/>
    </format>
    <format dxfId="8">
      <pivotArea field="6" type="button" dataOnly="0" labelOnly="1" outline="0" axis="axisRow" fieldPosition="6"/>
    </format>
    <format dxfId="7">
      <pivotArea field="7" type="button" dataOnly="0" labelOnly="1" outline="0" axis="axisRow" fieldPosition="7"/>
    </format>
    <format dxfId="6">
      <pivotArea field="8" type="button" dataOnly="0" labelOnly="1" outline="0" axis="axisRow" fieldPosition="8"/>
    </format>
    <format dxfId="5">
      <pivotArea field="9" type="button" dataOnly="0" labelOnly="1" outline="0" axis="axisRow" fieldPosition="9"/>
    </format>
    <format dxfId="4">
      <pivotArea field="12" type="button" dataOnly="0" labelOnly="1" outline="0" axis="axisRow" fieldPosition="10"/>
    </format>
    <format dxfId="3">
      <pivotArea field="13" type="button" dataOnly="0" labelOnly="1" outline="0" axis="axisRow" fieldPosition="11"/>
    </format>
    <format dxfId="2">
      <pivotArea field="6" type="button" dataOnly="0" labelOnly="1" outline="0" axis="axisRow" fieldPosition="6"/>
    </format>
    <format dxfId="1">
      <pivotArea field="7" type="button" dataOnly="0" labelOnly="1" outline="0" axis="axisRow" fieldPosition="7"/>
    </format>
    <format dxfId="0">
      <pivotArea field="8" type="button" dataOnly="0" labelOnly="1" outline="0" axis="axisRow" fieldPosition="8"/>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7AA2DA-D92A-448F-8F45-4515D9D4857C}" name="PivotTable1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9" firstHeaderRow="1" firstDataRow="1" firstDataCol="1"/>
  <pivotFields count="17">
    <pivotField showAll="0"/>
    <pivotField showAll="0"/>
    <pivotField axis="axisRow" numFmtId="1" showAll="0">
      <items count="28">
        <item m="1" x="26"/>
        <item x="1"/>
        <item x="2"/>
        <item x="3"/>
        <item x="4"/>
        <item x="5"/>
        <item x="6"/>
        <item x="8"/>
        <item x="7"/>
        <item x="9"/>
        <item x="11"/>
        <item x="10"/>
        <item x="12"/>
        <item x="14"/>
        <item x="13"/>
        <item x="15"/>
        <item x="16"/>
        <item m="1" x="25"/>
        <item x="17"/>
        <item x="18"/>
        <item x="19"/>
        <item x="20"/>
        <item x="21"/>
        <item x="22"/>
        <item x="23"/>
        <item x="24"/>
        <item x="0"/>
        <item t="default"/>
      </items>
    </pivotField>
    <pivotField showAll="0"/>
    <pivotField showAll="0"/>
    <pivotField showAll="0"/>
    <pivotField numFmtId="168" showAll="0"/>
    <pivotField numFmtId="168" showAll="0"/>
    <pivotField numFmtId="168" showAll="0"/>
    <pivotField numFmtId="1" showAll="0"/>
    <pivotField dataField="1" showAll="0"/>
    <pivotField showAll="0"/>
    <pivotField showAll="0"/>
    <pivotField numFmtId="166" showAll="0"/>
    <pivotField showAll="0"/>
    <pivotField showAll="0"/>
    <pivotField showAll="0"/>
  </pivotFields>
  <rowFields count="1">
    <field x="2"/>
  </rowFields>
  <rowItems count="26">
    <i>
      <x v="1"/>
    </i>
    <i>
      <x v="2"/>
    </i>
    <i>
      <x v="3"/>
    </i>
    <i>
      <x v="4"/>
    </i>
    <i>
      <x v="5"/>
    </i>
    <i>
      <x v="6"/>
    </i>
    <i>
      <x v="7"/>
    </i>
    <i>
      <x v="8"/>
    </i>
    <i>
      <x v="9"/>
    </i>
    <i>
      <x v="10"/>
    </i>
    <i>
      <x v="11"/>
    </i>
    <i>
      <x v="12"/>
    </i>
    <i>
      <x v="13"/>
    </i>
    <i>
      <x v="14"/>
    </i>
    <i>
      <x v="15"/>
    </i>
    <i>
      <x v="16"/>
    </i>
    <i>
      <x v="18"/>
    </i>
    <i>
      <x v="19"/>
    </i>
    <i>
      <x v="20"/>
    </i>
    <i>
      <x v="21"/>
    </i>
    <i>
      <x v="22"/>
    </i>
    <i>
      <x v="23"/>
    </i>
    <i>
      <x v="24"/>
    </i>
    <i>
      <x v="25"/>
    </i>
    <i>
      <x v="26"/>
    </i>
    <i t="grand">
      <x/>
    </i>
  </rowItems>
  <colItems count="1">
    <i/>
  </colItems>
  <dataFields count="1">
    <dataField name="Sum of Annual Qty" fld="10" baseField="2" baseItem="2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D7A6D-0360-4C01-AAD6-7AB0843D8DC0}">
  <dimension ref="A3:AO28"/>
  <sheetViews>
    <sheetView showGridLines="0" tabSelected="1" zoomScale="90" zoomScaleNormal="90" workbookViewId="0">
      <pane xSplit="7" ySplit="3" topLeftCell="H4" activePane="bottomRight" state="frozen"/>
      <selection pane="topRight" activeCell="H1" sqref="H1"/>
      <selection pane="bottomLeft" activeCell="A4" sqref="A4"/>
      <selection pane="bottomRight" activeCell="H4" sqref="H4"/>
    </sheetView>
  </sheetViews>
  <sheetFormatPr defaultRowHeight="15" outlineLevelCol="1" x14ac:dyDescent="0.25"/>
  <cols>
    <col min="1" max="1" width="16.85546875" bestFit="1" customWidth="1"/>
    <col min="2" max="2" width="9.28515625" bestFit="1" customWidth="1"/>
    <col min="3" max="3" width="11.5703125" bestFit="1" customWidth="1"/>
    <col min="4" max="6" width="12.7109375" hidden="1" customWidth="1" outlineLevel="1"/>
    <col min="7" max="7" width="15.7109375" customWidth="1" collapsed="1"/>
    <col min="8" max="9" width="15.7109375" customWidth="1"/>
    <col min="10" max="11" width="10.7109375" customWidth="1"/>
    <col min="12" max="12" width="26.85546875" bestFit="1" customWidth="1"/>
    <col min="13" max="13" width="13.5703125" bestFit="1" customWidth="1"/>
    <col min="14" max="24" width="15.7109375" customWidth="1"/>
    <col min="25" max="25" width="10.7109375" customWidth="1"/>
    <col min="26" max="26" width="12.7109375" customWidth="1"/>
    <col min="27" max="28" width="12.85546875" customWidth="1"/>
    <col min="29" max="29" width="14" customWidth="1"/>
    <col min="30" max="34" width="15.7109375" customWidth="1"/>
    <col min="35" max="35" width="12.7109375" customWidth="1"/>
    <col min="36" max="37" width="15.7109375" customWidth="1"/>
    <col min="39" max="39" width="24.85546875" bestFit="1" customWidth="1"/>
  </cols>
  <sheetData>
    <row r="3" spans="1:41" ht="60" x14ac:dyDescent="0.25">
      <c r="A3" s="49" t="s">
        <v>312</v>
      </c>
      <c r="B3" s="49" t="s">
        <v>313</v>
      </c>
      <c r="C3" s="49" t="s">
        <v>49</v>
      </c>
      <c r="D3" s="49" t="s">
        <v>316</v>
      </c>
      <c r="E3" s="49" t="s">
        <v>317</v>
      </c>
      <c r="F3" s="49" t="s">
        <v>318</v>
      </c>
      <c r="G3" s="50" t="s">
        <v>319</v>
      </c>
      <c r="H3" s="50" t="s">
        <v>320</v>
      </c>
      <c r="I3" s="50" t="s">
        <v>321</v>
      </c>
      <c r="J3" s="50" t="s">
        <v>322</v>
      </c>
      <c r="K3" s="50" t="s">
        <v>323</v>
      </c>
      <c r="L3" s="49" t="s">
        <v>325</v>
      </c>
      <c r="M3" s="49" t="s">
        <v>326</v>
      </c>
      <c r="N3" s="51" t="s">
        <v>62</v>
      </c>
      <c r="O3" s="50" t="s">
        <v>103</v>
      </c>
      <c r="P3" s="52" t="s">
        <v>94</v>
      </c>
      <c r="Q3" s="50" t="s">
        <v>93</v>
      </c>
      <c r="R3" s="50" t="s">
        <v>101</v>
      </c>
      <c r="S3" s="50" t="s">
        <v>138</v>
      </c>
      <c r="T3" s="50" t="s">
        <v>143</v>
      </c>
      <c r="U3" s="50" t="s">
        <v>169</v>
      </c>
      <c r="V3" s="50" t="s">
        <v>165</v>
      </c>
      <c r="W3" s="50" t="s">
        <v>281</v>
      </c>
      <c r="X3" s="50" t="s">
        <v>252</v>
      </c>
      <c r="Y3" s="45" t="s">
        <v>334</v>
      </c>
      <c r="Z3" s="46" t="s">
        <v>335</v>
      </c>
      <c r="AA3" s="46" t="s">
        <v>336</v>
      </c>
      <c r="AB3" s="46" t="s">
        <v>337</v>
      </c>
      <c r="AC3" s="46" t="s">
        <v>338</v>
      </c>
      <c r="AD3" s="47" t="s">
        <v>339</v>
      </c>
      <c r="AE3" s="47" t="s">
        <v>340</v>
      </c>
      <c r="AF3" s="47" t="s">
        <v>341</v>
      </c>
      <c r="AG3" s="47" t="s">
        <v>342</v>
      </c>
      <c r="AH3" s="47" t="s">
        <v>385</v>
      </c>
      <c r="AI3" s="46" t="s">
        <v>343</v>
      </c>
      <c r="AJ3" s="46" t="s">
        <v>344</v>
      </c>
      <c r="AK3" s="46" t="s">
        <v>386</v>
      </c>
      <c r="AL3" s="46" t="s">
        <v>345</v>
      </c>
      <c r="AM3" s="48" t="s">
        <v>346</v>
      </c>
    </row>
    <row r="4" spans="1:41" x14ac:dyDescent="0.25">
      <c r="A4" s="53" t="s">
        <v>314</v>
      </c>
      <c r="B4" s="53" t="s">
        <v>315</v>
      </c>
      <c r="C4" s="54">
        <v>62643</v>
      </c>
      <c r="D4" s="53" t="s">
        <v>63</v>
      </c>
      <c r="E4" s="53" t="s">
        <v>70</v>
      </c>
      <c r="F4" s="53" t="s">
        <v>72</v>
      </c>
      <c r="G4" s="55">
        <v>42800</v>
      </c>
      <c r="H4" s="55">
        <v>42826</v>
      </c>
      <c r="I4" s="55">
        <v>44377</v>
      </c>
      <c r="J4" s="54">
        <v>48</v>
      </c>
      <c r="K4" s="54">
        <v>264300</v>
      </c>
      <c r="L4" s="13" t="s">
        <v>62</v>
      </c>
      <c r="M4" s="56">
        <v>13.25267</v>
      </c>
      <c r="N4" s="56">
        <f>M4</f>
        <v>13.25267</v>
      </c>
      <c r="O4" s="56"/>
      <c r="P4" s="56"/>
      <c r="Q4" s="56"/>
      <c r="R4" s="56"/>
      <c r="S4" s="56"/>
      <c r="T4" s="56"/>
      <c r="U4" s="56"/>
      <c r="V4" s="56"/>
      <c r="W4" s="56"/>
      <c r="X4" s="56"/>
      <c r="Y4" s="13">
        <v>0</v>
      </c>
      <c r="Z4" s="13">
        <f>COUNT(N4:X4)</f>
        <v>1</v>
      </c>
      <c r="AA4" s="13">
        <v>0</v>
      </c>
      <c r="AB4" s="13"/>
      <c r="AC4" s="56">
        <f>IF(AND(L4=$P$3,Z4=1),P4,MIN(N4,O4,Q4,R4,S4,T4,U4,V4,W4,X4))</f>
        <v>13.25267</v>
      </c>
      <c r="AD4" s="58">
        <f>$M$4</f>
        <v>13.25267</v>
      </c>
      <c r="AE4" s="59">
        <f>AC4/AD4</f>
        <v>1</v>
      </c>
      <c r="AF4" s="59">
        <f>M4/AD4</f>
        <v>1</v>
      </c>
      <c r="AG4" s="58">
        <f>M4</f>
        <v>13.25267</v>
      </c>
      <c r="AH4" s="59">
        <f>AG4/AD4</f>
        <v>1</v>
      </c>
      <c r="AI4" s="57">
        <f>K4/12*J4</f>
        <v>1057200</v>
      </c>
      <c r="AJ4" s="57">
        <f>K4*M4</f>
        <v>3502680.6809999999</v>
      </c>
      <c r="AK4" s="57">
        <v>7634134</v>
      </c>
      <c r="AL4" s="59">
        <f>IF(J4&lt;12,J4/12*K4/AK4,K4/AK4)</f>
        <v>3.4620822741649543E-2</v>
      </c>
      <c r="AM4" s="13" t="s">
        <v>347</v>
      </c>
      <c r="AO4" s="71"/>
    </row>
    <row r="5" spans="1:41" x14ac:dyDescent="0.25">
      <c r="A5" s="53" t="s">
        <v>314</v>
      </c>
      <c r="B5" s="53" t="s">
        <v>315</v>
      </c>
      <c r="C5" s="54">
        <v>67051</v>
      </c>
      <c r="D5" s="53" t="s">
        <v>63</v>
      </c>
      <c r="E5" s="53" t="s">
        <v>124</v>
      </c>
      <c r="F5" s="53" t="s">
        <v>126</v>
      </c>
      <c r="G5" s="55">
        <v>43054</v>
      </c>
      <c r="H5" s="55">
        <v>43221</v>
      </c>
      <c r="I5" s="55">
        <v>44317</v>
      </c>
      <c r="J5" s="54">
        <v>36</v>
      </c>
      <c r="K5" s="54">
        <v>279881</v>
      </c>
      <c r="L5" s="13" t="s">
        <v>62</v>
      </c>
      <c r="M5" s="56">
        <v>2.5179999999999998</v>
      </c>
      <c r="N5" s="56">
        <f>M5</f>
        <v>2.5179999999999998</v>
      </c>
      <c r="O5" s="56">
        <v>4.03</v>
      </c>
      <c r="P5" s="56">
        <v>1.95</v>
      </c>
      <c r="Q5" s="56">
        <v>3.4900099999999998</v>
      </c>
      <c r="R5" s="56"/>
      <c r="S5" s="56"/>
      <c r="T5" s="56"/>
      <c r="U5" s="56"/>
      <c r="V5" s="56"/>
      <c r="W5" s="56"/>
      <c r="X5" s="56"/>
      <c r="Y5" s="13">
        <f>Y4+1</f>
        <v>1</v>
      </c>
      <c r="Z5" s="13">
        <f t="shared" ref="Z5:Z28" si="0">COUNT(N5:X5)</f>
        <v>4</v>
      </c>
      <c r="AA5" s="13">
        <v>3</v>
      </c>
      <c r="AB5" s="57">
        <f>(G5-$G$5)/30</f>
        <v>0</v>
      </c>
      <c r="AC5" s="56">
        <f t="shared" ref="AC5:AC28" si="1">IF(AND(L5=$P$3,Z5=1),P5,MIN(N5,O5,Q5,R5,S5,T5,U5,V5,W5,X5))</f>
        <v>2.5179999999999998</v>
      </c>
      <c r="AD5" s="58">
        <f t="shared" ref="AD5:AD28" si="2">$M$4</f>
        <v>13.25267</v>
      </c>
      <c r="AE5" s="59">
        <f t="shared" ref="AE5:AE28" si="3">AC5/AD5</f>
        <v>0.18999944916760167</v>
      </c>
      <c r="AF5" s="59">
        <f t="shared" ref="AF5:AF28" si="4">M5/AD5</f>
        <v>0.18999944916760167</v>
      </c>
      <c r="AG5" s="58">
        <f>M4</f>
        <v>13.25267</v>
      </c>
      <c r="AH5" s="59">
        <f t="shared" ref="AH5:AH28" si="5">AG5/AD5</f>
        <v>1</v>
      </c>
      <c r="AI5" s="57">
        <f t="shared" ref="AI5:AI28" si="6">K5/12*J5</f>
        <v>839643</v>
      </c>
      <c r="AJ5" s="57">
        <f t="shared" ref="AJ5:AJ28" si="7">K5*M5</f>
        <v>704740.35799999989</v>
      </c>
      <c r="AK5" s="57">
        <v>7634134</v>
      </c>
      <c r="AL5" s="59">
        <f t="shared" ref="AL5:AL28" si="8">IF(J5&lt;12,J5/12*K5/AK5,K5/AK5)</f>
        <v>3.6661787702442737E-2</v>
      </c>
      <c r="AM5" s="13"/>
      <c r="AO5" s="71"/>
    </row>
    <row r="6" spans="1:41" x14ac:dyDescent="0.25">
      <c r="A6" s="53" t="s">
        <v>314</v>
      </c>
      <c r="B6" s="53" t="s">
        <v>315</v>
      </c>
      <c r="C6" s="54">
        <v>67460</v>
      </c>
      <c r="D6" s="53" t="s">
        <v>63</v>
      </c>
      <c r="E6" s="53" t="s">
        <v>70</v>
      </c>
      <c r="F6" s="53" t="s">
        <v>72</v>
      </c>
      <c r="G6" s="55">
        <v>43066</v>
      </c>
      <c r="H6" s="55">
        <v>43115</v>
      </c>
      <c r="I6" s="55">
        <v>44331</v>
      </c>
      <c r="J6" s="54">
        <v>40</v>
      </c>
      <c r="K6" s="54">
        <v>301200</v>
      </c>
      <c r="L6" s="13" t="s">
        <v>93</v>
      </c>
      <c r="M6" s="56">
        <v>0.88987000000000005</v>
      </c>
      <c r="N6" s="56">
        <v>2.5179999999999998</v>
      </c>
      <c r="O6" s="56">
        <v>3.03</v>
      </c>
      <c r="P6" s="56">
        <v>1.0900000000000001</v>
      </c>
      <c r="Q6" s="56">
        <f>M6</f>
        <v>0.88987000000000005</v>
      </c>
      <c r="R6" s="56">
        <v>2.2000000000000002</v>
      </c>
      <c r="S6" s="56"/>
      <c r="T6" s="56"/>
      <c r="U6" s="56"/>
      <c r="V6" s="56"/>
      <c r="W6" s="56"/>
      <c r="X6" s="56"/>
      <c r="Y6" s="13">
        <f t="shared" ref="Y6:Y28" si="9">Y5+1</f>
        <v>2</v>
      </c>
      <c r="Z6" s="13">
        <f t="shared" si="0"/>
        <v>5</v>
      </c>
      <c r="AA6" s="13">
        <v>4</v>
      </c>
      <c r="AB6" s="57">
        <f t="shared" ref="AB6:AB28" si="10">(G6-$G$5)/30</f>
        <v>0.4</v>
      </c>
      <c r="AC6" s="56">
        <f t="shared" si="1"/>
        <v>0.88987000000000005</v>
      </c>
      <c r="AD6" s="58">
        <f t="shared" si="2"/>
        <v>13.25267</v>
      </c>
      <c r="AE6" s="59">
        <f t="shared" si="3"/>
        <v>6.7146469352968127E-2</v>
      </c>
      <c r="AF6" s="59">
        <f t="shared" si="4"/>
        <v>6.7146469352968127E-2</v>
      </c>
      <c r="AG6" s="58">
        <f t="shared" ref="AG6:AG28" si="11">M5</f>
        <v>2.5179999999999998</v>
      </c>
      <c r="AH6" s="59">
        <f t="shared" si="5"/>
        <v>0.18999944916760167</v>
      </c>
      <c r="AI6" s="57">
        <f t="shared" si="6"/>
        <v>1004000</v>
      </c>
      <c r="AJ6" s="57">
        <f t="shared" si="7"/>
        <v>268028.84400000004</v>
      </c>
      <c r="AK6" s="57">
        <v>7634134</v>
      </c>
      <c r="AL6" s="59">
        <f t="shared" si="8"/>
        <v>3.9454376881516623E-2</v>
      </c>
      <c r="AM6" s="13"/>
      <c r="AO6" s="71"/>
    </row>
    <row r="7" spans="1:41" x14ac:dyDescent="0.25">
      <c r="A7" s="53" t="s">
        <v>314</v>
      </c>
      <c r="B7" s="53" t="s">
        <v>315</v>
      </c>
      <c r="C7" s="54">
        <v>67755</v>
      </c>
      <c r="D7" s="53" t="s">
        <v>63</v>
      </c>
      <c r="E7" s="53" t="s">
        <v>52</v>
      </c>
      <c r="F7" s="53" t="s">
        <v>54</v>
      </c>
      <c r="G7" s="55">
        <v>43089</v>
      </c>
      <c r="H7" s="55">
        <v>43125</v>
      </c>
      <c r="I7" s="55">
        <v>44586</v>
      </c>
      <c r="J7" s="54">
        <v>48</v>
      </c>
      <c r="K7" s="54">
        <v>2400</v>
      </c>
      <c r="L7" s="13" t="s">
        <v>101</v>
      </c>
      <c r="M7" s="56">
        <v>1.8</v>
      </c>
      <c r="N7" s="56"/>
      <c r="O7" s="56">
        <v>0</v>
      </c>
      <c r="P7" s="56"/>
      <c r="Q7" s="56"/>
      <c r="R7" s="56">
        <f>M7</f>
        <v>1.8</v>
      </c>
      <c r="S7" s="56"/>
      <c r="T7" s="56"/>
      <c r="U7" s="56"/>
      <c r="V7" s="56"/>
      <c r="W7" s="56"/>
      <c r="X7" s="56"/>
      <c r="Y7" s="13">
        <f t="shared" si="9"/>
        <v>3</v>
      </c>
      <c r="Z7" s="13">
        <f t="shared" si="0"/>
        <v>2</v>
      </c>
      <c r="AA7" s="13">
        <v>4</v>
      </c>
      <c r="AB7" s="57">
        <f t="shared" si="10"/>
        <v>1.1666666666666667</v>
      </c>
      <c r="AC7" s="56">
        <v>1.8</v>
      </c>
      <c r="AD7" s="58">
        <f t="shared" si="2"/>
        <v>13.25267</v>
      </c>
      <c r="AE7" s="59">
        <f t="shared" si="3"/>
        <v>0.13582168725245555</v>
      </c>
      <c r="AF7" s="59">
        <f t="shared" si="4"/>
        <v>0.13582168725245555</v>
      </c>
      <c r="AG7" s="58">
        <f t="shared" si="11"/>
        <v>0.88987000000000005</v>
      </c>
      <c r="AH7" s="59">
        <f t="shared" si="5"/>
        <v>6.7146469352968127E-2</v>
      </c>
      <c r="AI7" s="57">
        <f t="shared" si="6"/>
        <v>9600</v>
      </c>
      <c r="AJ7" s="57">
        <f t="shared" si="7"/>
        <v>4320</v>
      </c>
      <c r="AK7" s="57">
        <v>7634134</v>
      </c>
      <c r="AL7" s="59">
        <f t="shared" si="8"/>
        <v>3.1437750503200495E-4</v>
      </c>
      <c r="AM7" s="13"/>
      <c r="AO7" s="71"/>
    </row>
    <row r="8" spans="1:41" x14ac:dyDescent="0.25">
      <c r="A8" s="53" t="s">
        <v>314</v>
      </c>
      <c r="B8" s="53" t="s">
        <v>315</v>
      </c>
      <c r="C8" s="54">
        <v>67959</v>
      </c>
      <c r="D8" s="53" t="s">
        <v>63</v>
      </c>
      <c r="E8" s="53" t="s">
        <v>145</v>
      </c>
      <c r="F8" s="53" t="s">
        <v>146</v>
      </c>
      <c r="G8" s="55">
        <v>43118.958333333336</v>
      </c>
      <c r="H8" s="55">
        <v>43285</v>
      </c>
      <c r="I8" s="55">
        <v>44745</v>
      </c>
      <c r="J8" s="54">
        <v>24</v>
      </c>
      <c r="K8" s="54">
        <v>606280</v>
      </c>
      <c r="L8" s="13" t="s">
        <v>93</v>
      </c>
      <c r="M8" s="56">
        <v>0.73799999999999999</v>
      </c>
      <c r="N8" s="56">
        <v>2.5179399999999998</v>
      </c>
      <c r="O8" s="56">
        <v>0.77456999999999998</v>
      </c>
      <c r="P8" s="56"/>
      <c r="Q8" s="56">
        <f>M8</f>
        <v>0.73799999999999999</v>
      </c>
      <c r="R8" s="56">
        <v>0.85</v>
      </c>
      <c r="S8" s="56"/>
      <c r="T8" s="56"/>
      <c r="U8" s="56"/>
      <c r="V8" s="56"/>
      <c r="W8" s="56"/>
      <c r="X8" s="56"/>
      <c r="Y8" s="13">
        <f t="shared" si="9"/>
        <v>4</v>
      </c>
      <c r="Z8" s="13">
        <f t="shared" si="0"/>
        <v>4</v>
      </c>
      <c r="AA8" s="13">
        <v>4</v>
      </c>
      <c r="AB8" s="57">
        <f t="shared" si="10"/>
        <v>2.1652777777778587</v>
      </c>
      <c r="AC8" s="56">
        <f t="shared" si="1"/>
        <v>0.73799999999999999</v>
      </c>
      <c r="AD8" s="58">
        <f t="shared" si="2"/>
        <v>13.25267</v>
      </c>
      <c r="AE8" s="59">
        <f t="shared" si="3"/>
        <v>5.5686891773506768E-2</v>
      </c>
      <c r="AF8" s="59">
        <f t="shared" si="4"/>
        <v>5.5686891773506768E-2</v>
      </c>
      <c r="AG8" s="58">
        <f t="shared" si="11"/>
        <v>1.8</v>
      </c>
      <c r="AH8" s="59">
        <f t="shared" si="5"/>
        <v>0.13582168725245555</v>
      </c>
      <c r="AI8" s="57">
        <f t="shared" si="6"/>
        <v>1212560</v>
      </c>
      <c r="AJ8" s="57">
        <f t="shared" si="7"/>
        <v>447434.64</v>
      </c>
      <c r="AK8" s="57">
        <v>7634134</v>
      </c>
      <c r="AL8" s="59">
        <f t="shared" si="8"/>
        <v>7.941699739616831E-2</v>
      </c>
      <c r="AM8" s="13"/>
      <c r="AO8" s="71"/>
    </row>
    <row r="9" spans="1:41" x14ac:dyDescent="0.25">
      <c r="A9" s="53" t="s">
        <v>314</v>
      </c>
      <c r="B9" s="53" t="s">
        <v>315</v>
      </c>
      <c r="C9" s="54">
        <v>68146</v>
      </c>
      <c r="D9" s="53" t="s">
        <v>63</v>
      </c>
      <c r="E9" s="53" t="s">
        <v>114</v>
      </c>
      <c r="F9" s="53" t="s">
        <v>116</v>
      </c>
      <c r="G9" s="55">
        <v>43130</v>
      </c>
      <c r="H9" s="55">
        <v>43178</v>
      </c>
      <c r="I9" s="55">
        <v>44395</v>
      </c>
      <c r="J9" s="54">
        <v>36</v>
      </c>
      <c r="K9" s="54">
        <v>179295</v>
      </c>
      <c r="L9" s="13" t="s">
        <v>93</v>
      </c>
      <c r="M9" s="56">
        <v>0.66586999999999996</v>
      </c>
      <c r="N9" s="56">
        <v>2.5179999999999998</v>
      </c>
      <c r="O9" s="56">
        <v>0.78500000000000003</v>
      </c>
      <c r="P9" s="56">
        <v>0.89</v>
      </c>
      <c r="Q9" s="56">
        <f>M9</f>
        <v>0.66586999999999996</v>
      </c>
      <c r="R9" s="56">
        <v>0.85</v>
      </c>
      <c r="S9" s="56"/>
      <c r="T9" s="56"/>
      <c r="U9" s="56"/>
      <c r="V9" s="56"/>
      <c r="W9" s="56"/>
      <c r="X9" s="56"/>
      <c r="Y9" s="13">
        <f t="shared" si="9"/>
        <v>5</v>
      </c>
      <c r="Z9" s="13">
        <f t="shared" si="0"/>
        <v>5</v>
      </c>
      <c r="AA9" s="13">
        <v>4</v>
      </c>
      <c r="AB9" s="57">
        <f t="shared" si="10"/>
        <v>2.5333333333333332</v>
      </c>
      <c r="AC9" s="56">
        <f t="shared" si="1"/>
        <v>0.66586999999999996</v>
      </c>
      <c r="AD9" s="58">
        <f t="shared" si="2"/>
        <v>13.25267</v>
      </c>
      <c r="AE9" s="59">
        <f t="shared" si="3"/>
        <v>5.02442149393292E-2</v>
      </c>
      <c r="AF9" s="59">
        <f t="shared" si="4"/>
        <v>5.02442149393292E-2</v>
      </c>
      <c r="AG9" s="58">
        <f t="shared" si="11"/>
        <v>0.73799999999999999</v>
      </c>
      <c r="AH9" s="59">
        <f t="shared" si="5"/>
        <v>5.5686891773506768E-2</v>
      </c>
      <c r="AI9" s="57">
        <f t="shared" si="6"/>
        <v>537885</v>
      </c>
      <c r="AJ9" s="57">
        <f t="shared" si="7"/>
        <v>119387.16164999999</v>
      </c>
      <c r="AK9" s="57">
        <v>7634134</v>
      </c>
      <c r="AL9" s="59">
        <f t="shared" si="8"/>
        <v>2.3485964485297221E-2</v>
      </c>
      <c r="AM9" s="13"/>
      <c r="AO9" s="71"/>
    </row>
    <row r="10" spans="1:41" x14ac:dyDescent="0.25">
      <c r="A10" s="53" t="s">
        <v>314</v>
      </c>
      <c r="B10" s="53" t="s">
        <v>315</v>
      </c>
      <c r="C10" s="54">
        <v>70361</v>
      </c>
      <c r="D10" s="53" t="s">
        <v>63</v>
      </c>
      <c r="E10" s="53" t="s">
        <v>52</v>
      </c>
      <c r="F10" s="53" t="s">
        <v>54</v>
      </c>
      <c r="G10" s="55">
        <v>43231</v>
      </c>
      <c r="H10" s="55">
        <v>43241</v>
      </c>
      <c r="I10" s="55">
        <v>44702</v>
      </c>
      <c r="J10" s="54">
        <v>48</v>
      </c>
      <c r="K10" s="54">
        <v>907301</v>
      </c>
      <c r="L10" s="13" t="s">
        <v>138</v>
      </c>
      <c r="M10" s="56">
        <v>0.45</v>
      </c>
      <c r="N10" s="56">
        <v>2.5179999999999998</v>
      </c>
      <c r="O10" s="56">
        <v>1.18</v>
      </c>
      <c r="P10" s="56">
        <v>0.62</v>
      </c>
      <c r="Q10" s="56">
        <v>1</v>
      </c>
      <c r="R10" s="56">
        <v>0.83333000000000002</v>
      </c>
      <c r="S10" s="56">
        <f>M10</f>
        <v>0.45</v>
      </c>
      <c r="T10" s="56">
        <v>1.1383300000000001</v>
      </c>
      <c r="U10" s="56"/>
      <c r="V10" s="56"/>
      <c r="W10" s="56"/>
      <c r="X10" s="56"/>
      <c r="Y10" s="13">
        <f t="shared" si="9"/>
        <v>6</v>
      </c>
      <c r="Z10" s="13">
        <f t="shared" si="0"/>
        <v>7</v>
      </c>
      <c r="AA10" s="13">
        <v>6</v>
      </c>
      <c r="AB10" s="57">
        <f t="shared" si="10"/>
        <v>5.9</v>
      </c>
      <c r="AC10" s="56">
        <f t="shared" si="1"/>
        <v>0.45</v>
      </c>
      <c r="AD10" s="58">
        <f t="shared" si="2"/>
        <v>13.25267</v>
      </c>
      <c r="AE10" s="59">
        <f t="shared" si="3"/>
        <v>3.3955421813113888E-2</v>
      </c>
      <c r="AF10" s="59">
        <f t="shared" si="4"/>
        <v>3.3955421813113888E-2</v>
      </c>
      <c r="AG10" s="58">
        <f t="shared" si="11"/>
        <v>0.66586999999999996</v>
      </c>
      <c r="AH10" s="59">
        <f t="shared" si="5"/>
        <v>5.02442149393292E-2</v>
      </c>
      <c r="AI10" s="57">
        <f t="shared" si="6"/>
        <v>3629204</v>
      </c>
      <c r="AJ10" s="57">
        <f t="shared" si="7"/>
        <v>408285.45</v>
      </c>
      <c r="AK10" s="57">
        <v>7634134</v>
      </c>
      <c r="AL10" s="59">
        <f t="shared" si="8"/>
        <v>0.11884792695543463</v>
      </c>
      <c r="AM10" s="13"/>
      <c r="AO10" s="71"/>
    </row>
    <row r="11" spans="1:41" x14ac:dyDescent="0.25">
      <c r="A11" s="53" t="s">
        <v>314</v>
      </c>
      <c r="B11" s="53" t="s">
        <v>315</v>
      </c>
      <c r="C11" s="54">
        <v>70926</v>
      </c>
      <c r="D11" s="53" t="s">
        <v>63</v>
      </c>
      <c r="E11" s="53" t="s">
        <v>153</v>
      </c>
      <c r="F11" s="53" t="s">
        <v>155</v>
      </c>
      <c r="G11" s="55">
        <v>43276</v>
      </c>
      <c r="H11" s="55">
        <v>43321</v>
      </c>
      <c r="I11" s="55">
        <v>44417</v>
      </c>
      <c r="J11" s="54">
        <v>36</v>
      </c>
      <c r="K11" s="54">
        <v>315750</v>
      </c>
      <c r="L11" s="13" t="s">
        <v>93</v>
      </c>
      <c r="M11" s="56">
        <v>0.42986999999999997</v>
      </c>
      <c r="N11" s="56">
        <v>2.5179999999999998</v>
      </c>
      <c r="O11" s="56">
        <v>0.5</v>
      </c>
      <c r="P11" s="56">
        <v>0.65</v>
      </c>
      <c r="Q11" s="56">
        <f>M11</f>
        <v>0.42986999999999997</v>
      </c>
      <c r="R11" s="56"/>
      <c r="S11" s="56"/>
      <c r="T11" s="56">
        <v>0.83333999999999997</v>
      </c>
      <c r="U11" s="56"/>
      <c r="V11" s="56"/>
      <c r="W11" s="56"/>
      <c r="X11" s="56"/>
      <c r="Y11" s="13">
        <f t="shared" si="9"/>
        <v>7</v>
      </c>
      <c r="Z11" s="13">
        <f t="shared" si="0"/>
        <v>5</v>
      </c>
      <c r="AA11" s="13">
        <v>6</v>
      </c>
      <c r="AB11" s="57">
        <f t="shared" si="10"/>
        <v>7.4</v>
      </c>
      <c r="AC11" s="56">
        <f t="shared" si="1"/>
        <v>0.42986999999999997</v>
      </c>
      <c r="AD11" s="58">
        <f t="shared" si="2"/>
        <v>13.25267</v>
      </c>
      <c r="AE11" s="59">
        <f t="shared" si="3"/>
        <v>3.2436482610673924E-2</v>
      </c>
      <c r="AF11" s="59">
        <f t="shared" si="4"/>
        <v>3.2436482610673924E-2</v>
      </c>
      <c r="AG11" s="58">
        <f t="shared" si="11"/>
        <v>0.45</v>
      </c>
      <c r="AH11" s="59">
        <f t="shared" si="5"/>
        <v>3.3955421813113888E-2</v>
      </c>
      <c r="AI11" s="57">
        <f t="shared" si="6"/>
        <v>947250</v>
      </c>
      <c r="AJ11" s="57">
        <f t="shared" si="7"/>
        <v>135731.45249999998</v>
      </c>
      <c r="AK11" s="57">
        <v>7634134</v>
      </c>
      <c r="AL11" s="59">
        <f t="shared" si="8"/>
        <v>4.1360290505773147E-2</v>
      </c>
      <c r="AM11" s="13"/>
      <c r="AO11" s="71"/>
    </row>
    <row r="12" spans="1:41" x14ac:dyDescent="0.25">
      <c r="A12" s="53" t="s">
        <v>314</v>
      </c>
      <c r="B12" s="53" t="s">
        <v>315</v>
      </c>
      <c r="C12" s="54">
        <v>70900</v>
      </c>
      <c r="D12" s="53" t="s">
        <v>194</v>
      </c>
      <c r="E12" s="53" t="s">
        <v>188</v>
      </c>
      <c r="F12" s="53" t="s">
        <v>190</v>
      </c>
      <c r="G12" s="55">
        <v>43285</v>
      </c>
      <c r="H12" s="55">
        <v>43419</v>
      </c>
      <c r="I12" s="55">
        <v>44515</v>
      </c>
      <c r="J12" s="54">
        <v>36</v>
      </c>
      <c r="K12" s="54">
        <v>13000</v>
      </c>
      <c r="L12" s="13" t="s">
        <v>138</v>
      </c>
      <c r="M12" s="56">
        <v>0.45</v>
      </c>
      <c r="N12" s="56"/>
      <c r="O12" s="56">
        <v>0.56000000000000005</v>
      </c>
      <c r="P12" s="56">
        <v>0.62</v>
      </c>
      <c r="Q12" s="56">
        <v>0.54</v>
      </c>
      <c r="R12" s="56">
        <v>0.9</v>
      </c>
      <c r="S12" s="56">
        <f>M12</f>
        <v>0.45</v>
      </c>
      <c r="T12" s="56"/>
      <c r="U12" s="56"/>
      <c r="V12" s="56"/>
      <c r="W12" s="56"/>
      <c r="X12" s="56"/>
      <c r="Y12" s="13">
        <f t="shared" si="9"/>
        <v>8</v>
      </c>
      <c r="Z12" s="13">
        <f t="shared" si="0"/>
        <v>5</v>
      </c>
      <c r="AA12" s="13">
        <v>6</v>
      </c>
      <c r="AB12" s="57">
        <f t="shared" si="10"/>
        <v>7.7</v>
      </c>
      <c r="AC12" s="56">
        <f t="shared" si="1"/>
        <v>0.45</v>
      </c>
      <c r="AD12" s="58">
        <f t="shared" si="2"/>
        <v>13.25267</v>
      </c>
      <c r="AE12" s="59">
        <f t="shared" si="3"/>
        <v>3.3955421813113888E-2</v>
      </c>
      <c r="AF12" s="59">
        <f t="shared" si="4"/>
        <v>3.3955421813113888E-2</v>
      </c>
      <c r="AG12" s="58">
        <f t="shared" si="11"/>
        <v>0.42986999999999997</v>
      </c>
      <c r="AH12" s="59">
        <f t="shared" si="5"/>
        <v>3.2436482610673924E-2</v>
      </c>
      <c r="AI12" s="57">
        <f t="shared" si="6"/>
        <v>39000</v>
      </c>
      <c r="AJ12" s="57">
        <f t="shared" si="7"/>
        <v>5850</v>
      </c>
      <c r="AK12" s="57">
        <v>7634134</v>
      </c>
      <c r="AL12" s="59">
        <f t="shared" si="8"/>
        <v>1.7028781522566935E-3</v>
      </c>
      <c r="AM12" s="13"/>
      <c r="AO12" s="71"/>
    </row>
    <row r="13" spans="1:41" x14ac:dyDescent="0.25">
      <c r="A13" s="53" t="s">
        <v>314</v>
      </c>
      <c r="B13" s="53" t="s">
        <v>315</v>
      </c>
      <c r="C13" s="54">
        <v>71890</v>
      </c>
      <c r="D13" s="53" t="s">
        <v>63</v>
      </c>
      <c r="E13" s="53" t="s">
        <v>179</v>
      </c>
      <c r="F13" s="53" t="s">
        <v>181</v>
      </c>
      <c r="G13" s="55">
        <v>43298</v>
      </c>
      <c r="H13" s="55">
        <v>43383</v>
      </c>
      <c r="I13" s="55">
        <v>44296</v>
      </c>
      <c r="J13" s="54">
        <v>30</v>
      </c>
      <c r="K13" s="54">
        <v>79500</v>
      </c>
      <c r="L13" s="13" t="s">
        <v>93</v>
      </c>
      <c r="M13" s="56">
        <v>0.41</v>
      </c>
      <c r="N13" s="56"/>
      <c r="O13" s="56">
        <v>0.45500000000000002</v>
      </c>
      <c r="P13" s="56">
        <v>0.63</v>
      </c>
      <c r="Q13" s="56">
        <f>M13</f>
        <v>0.41</v>
      </c>
      <c r="R13" s="56"/>
      <c r="S13" s="56">
        <v>0.45</v>
      </c>
      <c r="T13" s="56"/>
      <c r="U13" s="56"/>
      <c r="V13" s="56"/>
      <c r="W13" s="56"/>
      <c r="X13" s="56"/>
      <c r="Y13" s="13">
        <f t="shared" si="9"/>
        <v>9</v>
      </c>
      <c r="Z13" s="13">
        <f t="shared" si="0"/>
        <v>4</v>
      </c>
      <c r="AA13" s="13">
        <v>6</v>
      </c>
      <c r="AB13" s="57">
        <f t="shared" si="10"/>
        <v>8.1333333333333329</v>
      </c>
      <c r="AC13" s="56">
        <f t="shared" si="1"/>
        <v>0.41</v>
      </c>
      <c r="AD13" s="58">
        <f t="shared" si="2"/>
        <v>13.25267</v>
      </c>
      <c r="AE13" s="59">
        <f t="shared" si="3"/>
        <v>3.0937162096392648E-2</v>
      </c>
      <c r="AF13" s="59">
        <f t="shared" si="4"/>
        <v>3.0937162096392648E-2</v>
      </c>
      <c r="AG13" s="58">
        <f t="shared" si="11"/>
        <v>0.45</v>
      </c>
      <c r="AH13" s="59">
        <f t="shared" si="5"/>
        <v>3.3955421813113888E-2</v>
      </c>
      <c r="AI13" s="57">
        <f t="shared" si="6"/>
        <v>198750</v>
      </c>
      <c r="AJ13" s="57">
        <f t="shared" si="7"/>
        <v>32594.999999999996</v>
      </c>
      <c r="AK13" s="57">
        <v>7634134</v>
      </c>
      <c r="AL13" s="59">
        <f t="shared" si="8"/>
        <v>1.0413754854185164E-2</v>
      </c>
      <c r="AM13" s="13"/>
      <c r="AO13" s="71"/>
    </row>
    <row r="14" spans="1:41" x14ac:dyDescent="0.25">
      <c r="A14" s="53" t="s">
        <v>314</v>
      </c>
      <c r="B14" s="53" t="s">
        <v>315</v>
      </c>
      <c r="C14" s="54">
        <v>72472</v>
      </c>
      <c r="D14" s="53" t="s">
        <v>63</v>
      </c>
      <c r="E14" s="53" t="s">
        <v>171</v>
      </c>
      <c r="F14" s="53" t="s">
        <v>173</v>
      </c>
      <c r="G14" s="55">
        <v>43342</v>
      </c>
      <c r="H14" s="55">
        <v>43377</v>
      </c>
      <c r="I14" s="55">
        <v>45203</v>
      </c>
      <c r="J14" s="54">
        <v>36</v>
      </c>
      <c r="K14" s="54">
        <v>32533</v>
      </c>
      <c r="L14" s="13" t="s">
        <v>138</v>
      </c>
      <c r="M14" s="56">
        <v>0.33</v>
      </c>
      <c r="N14" s="56"/>
      <c r="O14" s="56"/>
      <c r="P14" s="56">
        <v>0.64</v>
      </c>
      <c r="Q14" s="56">
        <v>0.66</v>
      </c>
      <c r="R14" s="56"/>
      <c r="S14" s="56">
        <f>M14</f>
        <v>0.33</v>
      </c>
      <c r="T14" s="56">
        <v>0.88500000000000001</v>
      </c>
      <c r="U14" s="56"/>
      <c r="V14" s="56"/>
      <c r="W14" s="56"/>
      <c r="X14" s="56"/>
      <c r="Y14" s="13">
        <f t="shared" si="9"/>
        <v>10</v>
      </c>
      <c r="Z14" s="13">
        <f t="shared" si="0"/>
        <v>4</v>
      </c>
      <c r="AA14" s="13">
        <v>6</v>
      </c>
      <c r="AB14" s="57">
        <f t="shared" si="10"/>
        <v>9.6</v>
      </c>
      <c r="AC14" s="56">
        <f t="shared" si="1"/>
        <v>0.33</v>
      </c>
      <c r="AD14" s="58">
        <f t="shared" si="2"/>
        <v>13.25267</v>
      </c>
      <c r="AE14" s="59">
        <f t="shared" si="3"/>
        <v>2.4900642662950185E-2</v>
      </c>
      <c r="AF14" s="59">
        <f t="shared" si="4"/>
        <v>2.4900642662950185E-2</v>
      </c>
      <c r="AG14" s="58">
        <f t="shared" si="11"/>
        <v>0.41</v>
      </c>
      <c r="AH14" s="59">
        <f t="shared" si="5"/>
        <v>3.0937162096392648E-2</v>
      </c>
      <c r="AI14" s="57">
        <f t="shared" si="6"/>
        <v>97599</v>
      </c>
      <c r="AJ14" s="57">
        <f t="shared" si="7"/>
        <v>10735.890000000001</v>
      </c>
      <c r="AK14" s="57">
        <v>7634134</v>
      </c>
      <c r="AL14" s="59">
        <f t="shared" si="8"/>
        <v>4.2615180713359239E-3</v>
      </c>
      <c r="AM14" s="13"/>
      <c r="AO14" s="71"/>
    </row>
    <row r="15" spans="1:41" x14ac:dyDescent="0.25">
      <c r="A15" s="53" t="s">
        <v>314</v>
      </c>
      <c r="B15" s="53" t="s">
        <v>315</v>
      </c>
      <c r="C15" s="54">
        <v>72443</v>
      </c>
      <c r="D15" s="53" t="s">
        <v>63</v>
      </c>
      <c r="E15" s="53" t="s">
        <v>196</v>
      </c>
      <c r="F15" s="53" t="s">
        <v>198</v>
      </c>
      <c r="G15" s="55">
        <v>43363</v>
      </c>
      <c r="H15" s="55">
        <v>43501</v>
      </c>
      <c r="I15" s="55">
        <v>45143</v>
      </c>
      <c r="J15" s="54">
        <v>48</v>
      </c>
      <c r="K15" s="54">
        <v>101070</v>
      </c>
      <c r="L15" s="13" t="s">
        <v>138</v>
      </c>
      <c r="M15" s="56">
        <v>0.35</v>
      </c>
      <c r="N15" s="56">
        <v>2.5179999999999998</v>
      </c>
      <c r="O15" s="56">
        <v>0.41899999999999998</v>
      </c>
      <c r="P15" s="56">
        <v>0.55000000000000004</v>
      </c>
      <c r="Q15" s="56">
        <v>0.40500000000000003</v>
      </c>
      <c r="R15" s="56"/>
      <c r="S15" s="56">
        <f>M15</f>
        <v>0.35</v>
      </c>
      <c r="T15" s="56"/>
      <c r="U15" s="56">
        <v>0.45600000000000002</v>
      </c>
      <c r="V15" s="56"/>
      <c r="W15" s="56"/>
      <c r="X15" s="56"/>
      <c r="Y15" s="13">
        <f t="shared" si="9"/>
        <v>11</v>
      </c>
      <c r="Z15" s="13">
        <f t="shared" si="0"/>
        <v>6</v>
      </c>
      <c r="AA15" s="13">
        <v>7</v>
      </c>
      <c r="AB15" s="57">
        <f t="shared" si="10"/>
        <v>10.3</v>
      </c>
      <c r="AC15" s="56">
        <f t="shared" si="1"/>
        <v>0.35</v>
      </c>
      <c r="AD15" s="58">
        <f t="shared" si="2"/>
        <v>13.25267</v>
      </c>
      <c r="AE15" s="59">
        <f t="shared" si="3"/>
        <v>2.6409772521310798E-2</v>
      </c>
      <c r="AF15" s="59">
        <f t="shared" si="4"/>
        <v>2.6409772521310798E-2</v>
      </c>
      <c r="AG15" s="58">
        <f t="shared" si="11"/>
        <v>0.33</v>
      </c>
      <c r="AH15" s="59">
        <f t="shared" si="5"/>
        <v>2.4900642662950185E-2</v>
      </c>
      <c r="AI15" s="57">
        <f t="shared" si="6"/>
        <v>404280</v>
      </c>
      <c r="AJ15" s="57">
        <f t="shared" si="7"/>
        <v>35374.5</v>
      </c>
      <c r="AK15" s="57">
        <v>7634134</v>
      </c>
      <c r="AL15" s="59">
        <f t="shared" si="8"/>
        <v>1.3239222680660308E-2</v>
      </c>
      <c r="AM15" s="13"/>
      <c r="AO15" s="71"/>
    </row>
    <row r="16" spans="1:41" x14ac:dyDescent="0.25">
      <c r="A16" s="53" t="s">
        <v>314</v>
      </c>
      <c r="B16" s="53" t="s">
        <v>315</v>
      </c>
      <c r="C16" s="54">
        <v>72759</v>
      </c>
      <c r="D16" s="53" t="s">
        <v>63</v>
      </c>
      <c r="E16" s="53" t="s">
        <v>81</v>
      </c>
      <c r="F16" s="53" t="s">
        <v>83</v>
      </c>
      <c r="G16" s="55">
        <v>43377</v>
      </c>
      <c r="H16" s="55">
        <v>43377</v>
      </c>
      <c r="I16" s="55">
        <v>44561</v>
      </c>
      <c r="J16" s="54">
        <v>39</v>
      </c>
      <c r="K16" s="54">
        <v>346604</v>
      </c>
      <c r="L16" s="13" t="s">
        <v>165</v>
      </c>
      <c r="M16" s="56">
        <v>0.28767999999999999</v>
      </c>
      <c r="N16" s="56">
        <v>2.5179999999999998</v>
      </c>
      <c r="O16" s="56"/>
      <c r="P16" s="56">
        <v>0.52</v>
      </c>
      <c r="Q16" s="56">
        <v>0.4</v>
      </c>
      <c r="R16" s="56">
        <v>0.65</v>
      </c>
      <c r="S16" s="56">
        <v>0.32</v>
      </c>
      <c r="T16" s="56">
        <v>0.83333000000000002</v>
      </c>
      <c r="U16" s="56">
        <v>0.42099999999999999</v>
      </c>
      <c r="V16" s="56">
        <f>M16</f>
        <v>0.28767999999999999</v>
      </c>
      <c r="W16" s="56"/>
      <c r="X16" s="56"/>
      <c r="Y16" s="13">
        <f t="shared" si="9"/>
        <v>12</v>
      </c>
      <c r="Z16" s="13">
        <f t="shared" si="0"/>
        <v>8</v>
      </c>
      <c r="AA16" s="13">
        <v>8</v>
      </c>
      <c r="AB16" s="57">
        <f t="shared" si="10"/>
        <v>10.766666666666667</v>
      </c>
      <c r="AC16" s="56">
        <f t="shared" si="1"/>
        <v>0.28767999999999999</v>
      </c>
      <c r="AD16" s="58">
        <f t="shared" si="2"/>
        <v>13.25267</v>
      </c>
      <c r="AE16" s="59">
        <f t="shared" si="3"/>
        <v>2.1707323882659117E-2</v>
      </c>
      <c r="AF16" s="59">
        <f t="shared" si="4"/>
        <v>2.1707323882659117E-2</v>
      </c>
      <c r="AG16" s="58">
        <f t="shared" si="11"/>
        <v>0.35</v>
      </c>
      <c r="AH16" s="59">
        <f t="shared" si="5"/>
        <v>2.6409772521310798E-2</v>
      </c>
      <c r="AI16" s="57">
        <f t="shared" si="6"/>
        <v>1126463</v>
      </c>
      <c r="AJ16" s="57">
        <f t="shared" si="7"/>
        <v>99711.038719999997</v>
      </c>
      <c r="AK16" s="57">
        <v>7634134</v>
      </c>
      <c r="AL16" s="59">
        <f t="shared" si="8"/>
        <v>4.5401875314213767E-2</v>
      </c>
      <c r="AM16" s="13"/>
      <c r="AO16" s="71"/>
    </row>
    <row r="17" spans="1:41" x14ac:dyDescent="0.25">
      <c r="A17" s="53" t="s">
        <v>314</v>
      </c>
      <c r="B17" s="53" t="s">
        <v>315</v>
      </c>
      <c r="C17" s="54">
        <v>74428</v>
      </c>
      <c r="D17" s="53" t="s">
        <v>63</v>
      </c>
      <c r="E17" s="53" t="s">
        <v>202</v>
      </c>
      <c r="F17" s="53" t="s">
        <v>204</v>
      </c>
      <c r="G17" s="55">
        <v>43480</v>
      </c>
      <c r="H17" s="55">
        <v>43514</v>
      </c>
      <c r="I17" s="55">
        <v>44791</v>
      </c>
      <c r="J17" s="54">
        <v>36</v>
      </c>
      <c r="K17" s="54">
        <v>1200000</v>
      </c>
      <c r="L17" s="13" t="s">
        <v>165</v>
      </c>
      <c r="M17" s="56">
        <v>0.27777000000000002</v>
      </c>
      <c r="N17" s="56"/>
      <c r="O17" s="56">
        <v>0.4425</v>
      </c>
      <c r="P17" s="56">
        <v>0.52</v>
      </c>
      <c r="Q17" s="56">
        <v>0.57552000000000003</v>
      </c>
      <c r="R17" s="56"/>
      <c r="S17" s="56"/>
      <c r="T17" s="56">
        <v>0.75900000000000001</v>
      </c>
      <c r="U17" s="56"/>
      <c r="V17" s="56">
        <f>M17</f>
        <v>0.27777000000000002</v>
      </c>
      <c r="W17" s="56"/>
      <c r="X17" s="56"/>
      <c r="Y17" s="13">
        <f t="shared" si="9"/>
        <v>13</v>
      </c>
      <c r="Z17" s="13">
        <f t="shared" si="0"/>
        <v>5</v>
      </c>
      <c r="AA17" s="13">
        <v>8</v>
      </c>
      <c r="AB17" s="57">
        <f t="shared" si="10"/>
        <v>14.2</v>
      </c>
      <c r="AC17" s="56">
        <f t="shared" si="1"/>
        <v>0.27777000000000002</v>
      </c>
      <c r="AD17" s="58">
        <f t="shared" si="2"/>
        <v>13.25267</v>
      </c>
      <c r="AE17" s="59">
        <f t="shared" si="3"/>
        <v>2.0959550037841432E-2</v>
      </c>
      <c r="AF17" s="59">
        <f t="shared" si="4"/>
        <v>2.0959550037841432E-2</v>
      </c>
      <c r="AG17" s="58">
        <f t="shared" si="11"/>
        <v>0.28767999999999999</v>
      </c>
      <c r="AH17" s="59">
        <f t="shared" si="5"/>
        <v>2.1707323882659117E-2</v>
      </c>
      <c r="AI17" s="57">
        <f t="shared" si="6"/>
        <v>3600000</v>
      </c>
      <c r="AJ17" s="57">
        <f t="shared" si="7"/>
        <v>333324</v>
      </c>
      <c r="AK17" s="57">
        <v>7634134</v>
      </c>
      <c r="AL17" s="59">
        <f t="shared" si="8"/>
        <v>0.15718875251600248</v>
      </c>
      <c r="AM17" s="13"/>
      <c r="AO17" s="71"/>
    </row>
    <row r="18" spans="1:41" x14ac:dyDescent="0.25">
      <c r="A18" s="53" t="s">
        <v>314</v>
      </c>
      <c r="B18" s="53" t="s">
        <v>315</v>
      </c>
      <c r="C18" s="54">
        <v>74397</v>
      </c>
      <c r="D18" s="53" t="s">
        <v>63</v>
      </c>
      <c r="E18" s="53" t="s">
        <v>202</v>
      </c>
      <c r="F18" s="53" t="s">
        <v>204</v>
      </c>
      <c r="G18" s="55">
        <v>43537</v>
      </c>
      <c r="H18" s="55">
        <v>43648</v>
      </c>
      <c r="I18" s="55">
        <v>44927</v>
      </c>
      <c r="J18" s="54">
        <v>36</v>
      </c>
      <c r="K18" s="54">
        <v>458557</v>
      </c>
      <c r="L18" s="13" t="s">
        <v>169</v>
      </c>
      <c r="M18" s="56">
        <v>0.20899999999999999</v>
      </c>
      <c r="N18" s="56"/>
      <c r="O18" s="56">
        <v>0.40745999999999999</v>
      </c>
      <c r="P18" s="56">
        <v>0.48</v>
      </c>
      <c r="Q18" s="56">
        <v>0.44671</v>
      </c>
      <c r="R18" s="56"/>
      <c r="S18" s="56"/>
      <c r="T18" s="56">
        <v>0.7712</v>
      </c>
      <c r="U18" s="56">
        <f>M18</f>
        <v>0.20899999999999999</v>
      </c>
      <c r="V18" s="56"/>
      <c r="W18" s="56"/>
      <c r="X18" s="56"/>
      <c r="Y18" s="13">
        <f t="shared" si="9"/>
        <v>14</v>
      </c>
      <c r="Z18" s="13">
        <f t="shared" si="0"/>
        <v>5</v>
      </c>
      <c r="AA18" s="13">
        <v>8</v>
      </c>
      <c r="AB18" s="57">
        <f t="shared" si="10"/>
        <v>16.100000000000001</v>
      </c>
      <c r="AC18" s="56">
        <f t="shared" si="1"/>
        <v>0.20899999999999999</v>
      </c>
      <c r="AD18" s="58">
        <f t="shared" si="2"/>
        <v>13.25267</v>
      </c>
      <c r="AE18" s="59">
        <f t="shared" si="3"/>
        <v>1.5770407019868447E-2</v>
      </c>
      <c r="AF18" s="59">
        <f t="shared" si="4"/>
        <v>1.5770407019868447E-2</v>
      </c>
      <c r="AG18" s="58">
        <f t="shared" si="11"/>
        <v>0.27777000000000002</v>
      </c>
      <c r="AH18" s="59">
        <f t="shared" si="5"/>
        <v>2.0959550037841432E-2</v>
      </c>
      <c r="AI18" s="57">
        <f t="shared" si="6"/>
        <v>1375671</v>
      </c>
      <c r="AJ18" s="57">
        <f t="shared" si="7"/>
        <v>95838.413</v>
      </c>
      <c r="AK18" s="57">
        <v>7634134</v>
      </c>
      <c r="AL18" s="59">
        <f t="shared" si="8"/>
        <v>6.0066668989567119E-2</v>
      </c>
      <c r="AM18" s="13"/>
      <c r="AO18" s="71"/>
    </row>
    <row r="19" spans="1:41" x14ac:dyDescent="0.25">
      <c r="A19" s="53" t="s">
        <v>314</v>
      </c>
      <c r="B19" s="53" t="s">
        <v>315</v>
      </c>
      <c r="C19" s="54">
        <v>75279</v>
      </c>
      <c r="D19" s="53" t="s">
        <v>63</v>
      </c>
      <c r="E19" s="53" t="s">
        <v>52</v>
      </c>
      <c r="F19" s="53" t="s">
        <v>54</v>
      </c>
      <c r="G19" s="55">
        <v>43539</v>
      </c>
      <c r="H19" s="55">
        <v>43557</v>
      </c>
      <c r="I19" s="55">
        <v>44288</v>
      </c>
      <c r="J19" s="54">
        <v>24</v>
      </c>
      <c r="K19" s="54">
        <v>645950</v>
      </c>
      <c r="L19" s="13" t="s">
        <v>103</v>
      </c>
      <c r="M19" s="56">
        <v>0.40745999999999999</v>
      </c>
      <c r="N19" s="56"/>
      <c r="O19" s="56">
        <f>M19</f>
        <v>0.40745999999999999</v>
      </c>
      <c r="P19" s="56"/>
      <c r="Q19" s="56">
        <v>0.45</v>
      </c>
      <c r="R19" s="56">
        <v>0.85</v>
      </c>
      <c r="S19" s="56"/>
      <c r="T19" s="56"/>
      <c r="U19" s="56"/>
      <c r="V19" s="56"/>
      <c r="W19" s="56"/>
      <c r="X19" s="56"/>
      <c r="Y19" s="13">
        <f t="shared" si="9"/>
        <v>15</v>
      </c>
      <c r="Z19" s="13">
        <f t="shared" si="0"/>
        <v>3</v>
      </c>
      <c r="AA19" s="13">
        <v>8</v>
      </c>
      <c r="AB19" s="57">
        <f t="shared" si="10"/>
        <v>16.166666666666668</v>
      </c>
      <c r="AC19" s="56">
        <f t="shared" si="1"/>
        <v>0.40745999999999999</v>
      </c>
      <c r="AD19" s="58">
        <f t="shared" si="2"/>
        <v>13.25267</v>
      </c>
      <c r="AE19" s="59">
        <f t="shared" si="3"/>
        <v>3.0745502604380852E-2</v>
      </c>
      <c r="AF19" s="59">
        <f t="shared" si="4"/>
        <v>3.0745502604380852E-2</v>
      </c>
      <c r="AG19" s="58">
        <f t="shared" si="11"/>
        <v>0.20899999999999999</v>
      </c>
      <c r="AH19" s="59">
        <f t="shared" si="5"/>
        <v>1.5770407019868447E-2</v>
      </c>
      <c r="AI19" s="57">
        <f t="shared" si="6"/>
        <v>1291900</v>
      </c>
      <c r="AJ19" s="57">
        <f t="shared" si="7"/>
        <v>263198.78700000001</v>
      </c>
      <c r="AK19" s="57">
        <v>7634134</v>
      </c>
      <c r="AL19" s="59">
        <f t="shared" si="8"/>
        <v>8.4613395573093164E-2</v>
      </c>
      <c r="AM19" s="13"/>
      <c r="AO19" s="71"/>
    </row>
    <row r="20" spans="1:41" x14ac:dyDescent="0.25">
      <c r="A20" s="53" t="s">
        <v>314</v>
      </c>
      <c r="B20" s="53" t="s">
        <v>315</v>
      </c>
      <c r="C20" s="54">
        <v>77747</v>
      </c>
      <c r="D20" s="53" t="s">
        <v>63</v>
      </c>
      <c r="E20" s="53" t="s">
        <v>202</v>
      </c>
      <c r="F20" s="53" t="s">
        <v>204</v>
      </c>
      <c r="G20" s="55">
        <v>43647</v>
      </c>
      <c r="H20" s="55">
        <v>43663</v>
      </c>
      <c r="I20" s="55">
        <v>44578</v>
      </c>
      <c r="J20" s="54">
        <v>24</v>
      </c>
      <c r="K20" s="54">
        <v>1287000</v>
      </c>
      <c r="L20" s="13" t="s">
        <v>62</v>
      </c>
      <c r="M20" s="56">
        <v>2.5179999999999998</v>
      </c>
      <c r="N20" s="56">
        <f>M20</f>
        <v>2.5179999999999998</v>
      </c>
      <c r="O20" s="56"/>
      <c r="P20" s="56"/>
      <c r="Q20" s="56"/>
      <c r="R20" s="56"/>
      <c r="S20" s="56"/>
      <c r="T20" s="56"/>
      <c r="U20" s="56"/>
      <c r="V20" s="56">
        <v>0.27777000000000002</v>
      </c>
      <c r="W20" s="56"/>
      <c r="X20" s="56"/>
      <c r="Y20" s="13">
        <f t="shared" si="9"/>
        <v>16</v>
      </c>
      <c r="Z20" s="13">
        <f t="shared" si="0"/>
        <v>2</v>
      </c>
      <c r="AA20" s="13">
        <v>8</v>
      </c>
      <c r="AB20" s="57">
        <f t="shared" si="10"/>
        <v>19.766666666666666</v>
      </c>
      <c r="AC20" s="56">
        <f t="shared" si="1"/>
        <v>0.27777000000000002</v>
      </c>
      <c r="AD20" s="58">
        <f t="shared" si="2"/>
        <v>13.25267</v>
      </c>
      <c r="AE20" s="59">
        <f t="shared" si="3"/>
        <v>2.0959550037841432E-2</v>
      </c>
      <c r="AF20" s="59">
        <f t="shared" si="4"/>
        <v>0.18999944916760167</v>
      </c>
      <c r="AG20" s="58">
        <f t="shared" si="11"/>
        <v>0.40745999999999999</v>
      </c>
      <c r="AH20" s="59">
        <f t="shared" si="5"/>
        <v>3.0745502604380852E-2</v>
      </c>
      <c r="AI20" s="57">
        <f t="shared" si="6"/>
        <v>2574000</v>
      </c>
      <c r="AJ20" s="57">
        <f t="shared" si="7"/>
        <v>3240665.9999999995</v>
      </c>
      <c r="AK20" s="57">
        <v>7634134</v>
      </c>
      <c r="AL20" s="59">
        <f t="shared" si="8"/>
        <v>0.16858493707341266</v>
      </c>
      <c r="AM20" s="13"/>
      <c r="AO20" s="71"/>
    </row>
    <row r="21" spans="1:41" x14ac:dyDescent="0.25">
      <c r="A21" s="53" t="s">
        <v>314</v>
      </c>
      <c r="B21" s="53" t="s">
        <v>315</v>
      </c>
      <c r="C21" s="54">
        <v>78730</v>
      </c>
      <c r="D21" s="53" t="s">
        <v>63</v>
      </c>
      <c r="E21" s="53" t="s">
        <v>274</v>
      </c>
      <c r="F21" s="53" t="s">
        <v>276</v>
      </c>
      <c r="G21" s="55">
        <v>43755</v>
      </c>
      <c r="H21" s="55">
        <v>44047</v>
      </c>
      <c r="I21" s="55">
        <v>45141</v>
      </c>
      <c r="J21" s="54">
        <v>36</v>
      </c>
      <c r="K21" s="54">
        <v>39950</v>
      </c>
      <c r="L21" s="13" t="s">
        <v>281</v>
      </c>
      <c r="M21" s="56">
        <v>0.19</v>
      </c>
      <c r="N21" s="56">
        <v>2.5179999999999998</v>
      </c>
      <c r="O21" s="56"/>
      <c r="P21" s="56">
        <v>0.86</v>
      </c>
      <c r="Q21" s="56">
        <v>0.34</v>
      </c>
      <c r="R21" s="56"/>
      <c r="S21" s="56">
        <v>0.28999999999999998</v>
      </c>
      <c r="T21" s="56">
        <v>0.78366999999999998</v>
      </c>
      <c r="U21" s="56">
        <v>0.35</v>
      </c>
      <c r="V21" s="56"/>
      <c r="W21" s="56">
        <f>M21</f>
        <v>0.19</v>
      </c>
      <c r="X21" s="56">
        <v>0.38333</v>
      </c>
      <c r="Y21" s="13">
        <f t="shared" si="9"/>
        <v>17</v>
      </c>
      <c r="Z21" s="13">
        <f t="shared" si="0"/>
        <v>8</v>
      </c>
      <c r="AA21" s="13">
        <v>10</v>
      </c>
      <c r="AB21" s="57">
        <f t="shared" si="10"/>
        <v>23.366666666666667</v>
      </c>
      <c r="AC21" s="56">
        <f t="shared" si="1"/>
        <v>0.19</v>
      </c>
      <c r="AD21" s="58">
        <f t="shared" si="2"/>
        <v>13.25267</v>
      </c>
      <c r="AE21" s="59">
        <f t="shared" si="3"/>
        <v>1.4336733654425863E-2</v>
      </c>
      <c r="AF21" s="59">
        <f t="shared" si="4"/>
        <v>1.4336733654425863E-2</v>
      </c>
      <c r="AG21" s="58">
        <f t="shared" si="11"/>
        <v>2.5179999999999998</v>
      </c>
      <c r="AH21" s="59">
        <f t="shared" si="5"/>
        <v>0.18999944916760167</v>
      </c>
      <c r="AI21" s="57">
        <f t="shared" si="6"/>
        <v>119850</v>
      </c>
      <c r="AJ21" s="57">
        <f t="shared" si="7"/>
        <v>7590.5</v>
      </c>
      <c r="AK21" s="57">
        <v>7634134</v>
      </c>
      <c r="AL21" s="59">
        <f t="shared" si="8"/>
        <v>5.2330755525119158E-3</v>
      </c>
      <c r="AM21" s="13"/>
      <c r="AO21" s="71"/>
    </row>
    <row r="22" spans="1:41" x14ac:dyDescent="0.25">
      <c r="A22" s="53" t="s">
        <v>314</v>
      </c>
      <c r="B22" s="53" t="s">
        <v>315</v>
      </c>
      <c r="C22" s="54">
        <v>81197</v>
      </c>
      <c r="D22" s="53" t="s">
        <v>249</v>
      </c>
      <c r="E22" s="53" t="s">
        <v>243</v>
      </c>
      <c r="F22" s="53" t="s">
        <v>245</v>
      </c>
      <c r="G22" s="55">
        <v>43865</v>
      </c>
      <c r="H22" s="55">
        <v>43910</v>
      </c>
      <c r="I22" s="55">
        <v>45096</v>
      </c>
      <c r="J22" s="54">
        <v>36</v>
      </c>
      <c r="K22" s="54">
        <v>549900</v>
      </c>
      <c r="L22" s="13" t="s">
        <v>169</v>
      </c>
      <c r="M22" s="56">
        <v>0.20899999999999999</v>
      </c>
      <c r="N22" s="56"/>
      <c r="O22" s="56"/>
      <c r="P22" s="56"/>
      <c r="Q22" s="56">
        <v>0.45</v>
      </c>
      <c r="R22" s="56"/>
      <c r="S22" s="56">
        <v>0.25650000000000001</v>
      </c>
      <c r="T22" s="56"/>
      <c r="U22" s="56">
        <f>M22</f>
        <v>0.20899999999999999</v>
      </c>
      <c r="V22" s="56"/>
      <c r="W22" s="56"/>
      <c r="X22" s="56">
        <v>0.28999999999999998</v>
      </c>
      <c r="Y22" s="13">
        <f t="shared" si="9"/>
        <v>18</v>
      </c>
      <c r="Z22" s="13">
        <f t="shared" si="0"/>
        <v>4</v>
      </c>
      <c r="AA22" s="13">
        <v>10</v>
      </c>
      <c r="AB22" s="57">
        <f t="shared" si="10"/>
        <v>27.033333333333335</v>
      </c>
      <c r="AC22" s="56">
        <f t="shared" si="1"/>
        <v>0.20899999999999999</v>
      </c>
      <c r="AD22" s="58">
        <f t="shared" si="2"/>
        <v>13.25267</v>
      </c>
      <c r="AE22" s="59">
        <f t="shared" si="3"/>
        <v>1.5770407019868447E-2</v>
      </c>
      <c r="AF22" s="59">
        <f t="shared" si="4"/>
        <v>1.5770407019868447E-2</v>
      </c>
      <c r="AG22" s="58">
        <f t="shared" si="11"/>
        <v>0.19</v>
      </c>
      <c r="AH22" s="59">
        <f t="shared" si="5"/>
        <v>1.4336733654425863E-2</v>
      </c>
      <c r="AI22" s="57">
        <f t="shared" si="6"/>
        <v>1649700</v>
      </c>
      <c r="AJ22" s="57">
        <f t="shared" si="7"/>
        <v>114929.09999999999</v>
      </c>
      <c r="AK22" s="57">
        <v>7634134</v>
      </c>
      <c r="AL22" s="59">
        <f t="shared" si="8"/>
        <v>7.2031745840458128E-2</v>
      </c>
      <c r="AM22" s="13"/>
      <c r="AO22" s="71"/>
    </row>
    <row r="23" spans="1:41" x14ac:dyDescent="0.25">
      <c r="A23" s="53" t="s">
        <v>314</v>
      </c>
      <c r="B23" s="53" t="s">
        <v>315</v>
      </c>
      <c r="C23" s="54">
        <v>81522</v>
      </c>
      <c r="D23" s="53" t="s">
        <v>272</v>
      </c>
      <c r="E23" s="53" t="s">
        <v>266</v>
      </c>
      <c r="F23" s="53" t="s">
        <v>268</v>
      </c>
      <c r="G23" s="55">
        <v>43908</v>
      </c>
      <c r="H23" s="55">
        <v>43978</v>
      </c>
      <c r="I23" s="55">
        <v>45438</v>
      </c>
      <c r="J23" s="54">
        <v>36</v>
      </c>
      <c r="K23" s="54">
        <v>43344</v>
      </c>
      <c r="L23" s="13" t="s">
        <v>165</v>
      </c>
      <c r="M23" s="56">
        <v>0.23605999999999999</v>
      </c>
      <c r="N23" s="56"/>
      <c r="O23" s="56">
        <v>0.68799999999999994</v>
      </c>
      <c r="P23" s="56">
        <v>0.78</v>
      </c>
      <c r="Q23" s="56">
        <v>0.42707000000000001</v>
      </c>
      <c r="R23" s="56"/>
      <c r="S23" s="56">
        <v>0.25940000000000002</v>
      </c>
      <c r="T23" s="56"/>
      <c r="U23" s="56">
        <v>0.42</v>
      </c>
      <c r="V23" s="56">
        <f>M23</f>
        <v>0.23605999999999999</v>
      </c>
      <c r="W23" s="56"/>
      <c r="X23" s="56">
        <v>0.26</v>
      </c>
      <c r="Y23" s="13">
        <f t="shared" si="9"/>
        <v>19</v>
      </c>
      <c r="Z23" s="13">
        <f t="shared" si="0"/>
        <v>7</v>
      </c>
      <c r="AA23" s="13">
        <v>10</v>
      </c>
      <c r="AB23" s="57">
        <f t="shared" si="10"/>
        <v>28.466666666666665</v>
      </c>
      <c r="AC23" s="56">
        <f t="shared" si="1"/>
        <v>0.23605999999999999</v>
      </c>
      <c r="AD23" s="58">
        <f t="shared" si="2"/>
        <v>13.25267</v>
      </c>
      <c r="AE23" s="59">
        <f t="shared" si="3"/>
        <v>1.7812259718230364E-2</v>
      </c>
      <c r="AF23" s="59">
        <f t="shared" si="4"/>
        <v>1.7812259718230364E-2</v>
      </c>
      <c r="AG23" s="58">
        <f t="shared" si="11"/>
        <v>0.20899999999999999</v>
      </c>
      <c r="AH23" s="59">
        <f t="shared" si="5"/>
        <v>1.5770407019868447E-2</v>
      </c>
      <c r="AI23" s="57">
        <f t="shared" si="6"/>
        <v>130032</v>
      </c>
      <c r="AJ23" s="57">
        <f t="shared" si="7"/>
        <v>10231.78464</v>
      </c>
      <c r="AK23" s="57">
        <v>7634134</v>
      </c>
      <c r="AL23" s="59">
        <f t="shared" si="8"/>
        <v>5.6776577408780091E-3</v>
      </c>
      <c r="AM23" s="13"/>
      <c r="AO23" s="71"/>
    </row>
    <row r="24" spans="1:41" x14ac:dyDescent="0.25">
      <c r="A24" s="53" t="s">
        <v>314</v>
      </c>
      <c r="B24" s="53" t="s">
        <v>315</v>
      </c>
      <c r="C24" s="54">
        <v>82514</v>
      </c>
      <c r="D24" s="53" t="s">
        <v>249</v>
      </c>
      <c r="E24" s="53" t="s">
        <v>257</v>
      </c>
      <c r="F24" s="53" t="s">
        <v>259</v>
      </c>
      <c r="G24" s="55">
        <v>43931</v>
      </c>
      <c r="H24" s="55">
        <v>43950</v>
      </c>
      <c r="I24" s="55">
        <v>44834</v>
      </c>
      <c r="J24" s="54">
        <v>24</v>
      </c>
      <c r="K24" s="54">
        <v>488520</v>
      </c>
      <c r="L24" s="13" t="s">
        <v>252</v>
      </c>
      <c r="M24" s="56">
        <v>0.20399999999999999</v>
      </c>
      <c r="N24" s="56"/>
      <c r="O24" s="56"/>
      <c r="P24" s="56"/>
      <c r="Q24" s="56">
        <v>0.53332999999999997</v>
      </c>
      <c r="R24" s="56"/>
      <c r="S24" s="56">
        <v>0.25933</v>
      </c>
      <c r="T24" s="56"/>
      <c r="U24" s="56">
        <v>0.34499999999999997</v>
      </c>
      <c r="V24" s="56">
        <v>0.22972000000000001</v>
      </c>
      <c r="W24" s="56"/>
      <c r="X24" s="56">
        <f>M24</f>
        <v>0.20399999999999999</v>
      </c>
      <c r="Y24" s="13">
        <f t="shared" si="9"/>
        <v>20</v>
      </c>
      <c r="Z24" s="13">
        <f t="shared" si="0"/>
        <v>5</v>
      </c>
      <c r="AA24" s="13">
        <v>10</v>
      </c>
      <c r="AB24" s="57">
        <f t="shared" si="10"/>
        <v>29.233333333333334</v>
      </c>
      <c r="AC24" s="56">
        <f t="shared" si="1"/>
        <v>0.20399999999999999</v>
      </c>
      <c r="AD24" s="58">
        <f t="shared" si="2"/>
        <v>13.25267</v>
      </c>
      <c r="AE24" s="59">
        <f t="shared" si="3"/>
        <v>1.5393124555278293E-2</v>
      </c>
      <c r="AF24" s="59">
        <f t="shared" si="4"/>
        <v>1.5393124555278293E-2</v>
      </c>
      <c r="AG24" s="58">
        <f t="shared" si="11"/>
        <v>0.23605999999999999</v>
      </c>
      <c r="AH24" s="59">
        <f t="shared" si="5"/>
        <v>1.7812259718230364E-2</v>
      </c>
      <c r="AI24" s="57">
        <f t="shared" si="6"/>
        <v>977040</v>
      </c>
      <c r="AJ24" s="57">
        <f t="shared" si="7"/>
        <v>99658.079999999987</v>
      </c>
      <c r="AK24" s="57">
        <v>7634134</v>
      </c>
      <c r="AL24" s="59">
        <f t="shared" si="8"/>
        <v>6.39915411492646E-2</v>
      </c>
      <c r="AM24" s="13"/>
      <c r="AO24" s="71"/>
    </row>
    <row r="25" spans="1:41" x14ac:dyDescent="0.25">
      <c r="A25" s="53" t="s">
        <v>314</v>
      </c>
      <c r="B25" s="53" t="s">
        <v>315</v>
      </c>
      <c r="C25" s="54">
        <v>85258</v>
      </c>
      <c r="D25" s="53" t="s">
        <v>194</v>
      </c>
      <c r="E25" s="53" t="s">
        <v>286</v>
      </c>
      <c r="F25" s="53" t="s">
        <v>276</v>
      </c>
      <c r="G25" s="55">
        <v>44019</v>
      </c>
      <c r="H25" s="55">
        <v>44106</v>
      </c>
      <c r="I25" s="55">
        <v>44470</v>
      </c>
      <c r="J25" s="54">
        <v>12</v>
      </c>
      <c r="K25" s="54">
        <v>6000</v>
      </c>
      <c r="L25" s="13" t="s">
        <v>252</v>
      </c>
      <c r="M25" s="56">
        <v>0.20399999999999999</v>
      </c>
      <c r="N25" s="56"/>
      <c r="O25" s="56"/>
      <c r="P25" s="56"/>
      <c r="Q25" s="56">
        <v>0.42749999999999999</v>
      </c>
      <c r="R25" s="56"/>
      <c r="S25" s="56">
        <v>0.26</v>
      </c>
      <c r="T25" s="56"/>
      <c r="U25" s="56">
        <v>0.57999999999999996</v>
      </c>
      <c r="V25" s="56">
        <v>0.25348999999999999</v>
      </c>
      <c r="W25" s="56">
        <v>0.65</v>
      </c>
      <c r="X25" s="56">
        <f>M25</f>
        <v>0.20399999999999999</v>
      </c>
      <c r="Y25" s="13">
        <f t="shared" si="9"/>
        <v>21</v>
      </c>
      <c r="Z25" s="13">
        <f t="shared" si="0"/>
        <v>6</v>
      </c>
      <c r="AA25" s="13">
        <v>10</v>
      </c>
      <c r="AB25" s="57">
        <f t="shared" si="10"/>
        <v>32.166666666666664</v>
      </c>
      <c r="AC25" s="56">
        <f t="shared" si="1"/>
        <v>0.20399999999999999</v>
      </c>
      <c r="AD25" s="58">
        <f t="shared" si="2"/>
        <v>13.25267</v>
      </c>
      <c r="AE25" s="59">
        <f t="shared" si="3"/>
        <v>1.5393124555278293E-2</v>
      </c>
      <c r="AF25" s="59">
        <f t="shared" si="4"/>
        <v>1.5393124555278293E-2</v>
      </c>
      <c r="AG25" s="58">
        <f t="shared" si="11"/>
        <v>0.20399999999999999</v>
      </c>
      <c r="AH25" s="59">
        <f t="shared" si="5"/>
        <v>1.5393124555278293E-2</v>
      </c>
      <c r="AI25" s="57">
        <f t="shared" si="6"/>
        <v>6000</v>
      </c>
      <c r="AJ25" s="57">
        <f t="shared" si="7"/>
        <v>1224</v>
      </c>
      <c r="AK25" s="57">
        <v>7634134</v>
      </c>
      <c r="AL25" s="59">
        <f t="shared" si="8"/>
        <v>7.8594376258001237E-4</v>
      </c>
      <c r="AM25" s="13"/>
      <c r="AO25" s="71"/>
    </row>
    <row r="26" spans="1:41" x14ac:dyDescent="0.25">
      <c r="A26" s="53" t="s">
        <v>314</v>
      </c>
      <c r="B26" s="53" t="s">
        <v>315</v>
      </c>
      <c r="C26" s="54">
        <v>86307</v>
      </c>
      <c r="D26" s="53" t="s">
        <v>63</v>
      </c>
      <c r="E26" s="53" t="s">
        <v>234</v>
      </c>
      <c r="F26" s="53" t="s">
        <v>236</v>
      </c>
      <c r="G26" s="55">
        <v>44088</v>
      </c>
      <c r="H26" s="55">
        <v>44160</v>
      </c>
      <c r="I26" s="55">
        <v>45713</v>
      </c>
      <c r="J26" s="54">
        <v>51</v>
      </c>
      <c r="K26" s="54">
        <v>461054</v>
      </c>
      <c r="L26" s="13" t="s">
        <v>252</v>
      </c>
      <c r="M26" s="56">
        <v>0.19908999999999999</v>
      </c>
      <c r="N26" s="56"/>
      <c r="O26" s="56">
        <v>0.61180000000000001</v>
      </c>
      <c r="P26" s="56"/>
      <c r="Q26" s="56">
        <v>0.43</v>
      </c>
      <c r="R26" s="56"/>
      <c r="S26" s="56">
        <v>0.26</v>
      </c>
      <c r="T26" s="56"/>
      <c r="U26" s="56">
        <v>0.22900000000000001</v>
      </c>
      <c r="V26" s="56"/>
      <c r="W26" s="56"/>
      <c r="X26" s="56">
        <f>M26</f>
        <v>0.19908999999999999</v>
      </c>
      <c r="Y26" s="13">
        <f t="shared" si="9"/>
        <v>22</v>
      </c>
      <c r="Z26" s="13">
        <f t="shared" si="0"/>
        <v>5</v>
      </c>
      <c r="AA26" s="13">
        <v>10</v>
      </c>
      <c r="AB26" s="57">
        <f t="shared" si="10"/>
        <v>34.466666666666669</v>
      </c>
      <c r="AC26" s="56">
        <f t="shared" si="1"/>
        <v>0.19908999999999999</v>
      </c>
      <c r="AD26" s="58">
        <f t="shared" si="2"/>
        <v>13.25267</v>
      </c>
      <c r="AE26" s="59">
        <f t="shared" si="3"/>
        <v>1.5022633175050763E-2</v>
      </c>
      <c r="AF26" s="59">
        <f t="shared" si="4"/>
        <v>1.5022633175050763E-2</v>
      </c>
      <c r="AG26" s="58">
        <f t="shared" si="11"/>
        <v>0.20399999999999999</v>
      </c>
      <c r="AH26" s="59">
        <f t="shared" si="5"/>
        <v>1.5393124555278293E-2</v>
      </c>
      <c r="AI26" s="57">
        <f t="shared" si="6"/>
        <v>1959479.4999999998</v>
      </c>
      <c r="AJ26" s="57">
        <f t="shared" si="7"/>
        <v>91791.240859999991</v>
      </c>
      <c r="AK26" s="57">
        <v>7634134</v>
      </c>
      <c r="AL26" s="59">
        <f t="shared" si="8"/>
        <v>6.03937525854275E-2</v>
      </c>
      <c r="AM26" s="13"/>
      <c r="AO26" s="71"/>
    </row>
    <row r="27" spans="1:41" x14ac:dyDescent="0.25">
      <c r="A27" s="53" t="s">
        <v>314</v>
      </c>
      <c r="B27" s="53" t="s">
        <v>315</v>
      </c>
      <c r="C27" s="54">
        <v>86729</v>
      </c>
      <c r="D27" s="53" t="s">
        <v>63</v>
      </c>
      <c r="E27" s="53" t="s">
        <v>145</v>
      </c>
      <c r="F27" s="53" t="s">
        <v>146</v>
      </c>
      <c r="G27" s="55">
        <v>44098</v>
      </c>
      <c r="H27" s="55">
        <v>44140</v>
      </c>
      <c r="I27" s="55">
        <v>44870</v>
      </c>
      <c r="J27" s="54">
        <v>24</v>
      </c>
      <c r="K27" s="54">
        <v>704000</v>
      </c>
      <c r="L27" s="13" t="s">
        <v>252</v>
      </c>
      <c r="M27" s="56">
        <v>0.19933000000000001</v>
      </c>
      <c r="N27" s="56"/>
      <c r="O27" s="56">
        <v>0.73799999999999999</v>
      </c>
      <c r="P27" s="56"/>
      <c r="Q27" s="56">
        <v>0.73699999999999999</v>
      </c>
      <c r="R27" s="56"/>
      <c r="S27" s="56">
        <v>0.26</v>
      </c>
      <c r="T27" s="56"/>
      <c r="U27" s="56">
        <v>0</v>
      </c>
      <c r="V27" s="56"/>
      <c r="W27" s="56"/>
      <c r="X27" s="56">
        <f>M27</f>
        <v>0.19933000000000001</v>
      </c>
      <c r="Y27" s="13">
        <f t="shared" si="9"/>
        <v>23</v>
      </c>
      <c r="Z27" s="13">
        <f t="shared" si="0"/>
        <v>5</v>
      </c>
      <c r="AA27" s="13">
        <v>10</v>
      </c>
      <c r="AB27" s="57">
        <f t="shared" si="10"/>
        <v>34.799999999999997</v>
      </c>
      <c r="AC27" s="56">
        <v>0.19933000000000001</v>
      </c>
      <c r="AD27" s="58">
        <f t="shared" si="2"/>
        <v>13.25267</v>
      </c>
      <c r="AE27" s="59">
        <f t="shared" si="3"/>
        <v>1.5040742733351091E-2</v>
      </c>
      <c r="AF27" s="59">
        <f t="shared" si="4"/>
        <v>1.5040742733351091E-2</v>
      </c>
      <c r="AG27" s="58">
        <f t="shared" si="11"/>
        <v>0.19908999999999999</v>
      </c>
      <c r="AH27" s="59">
        <f t="shared" si="5"/>
        <v>1.5022633175050763E-2</v>
      </c>
      <c r="AI27" s="57">
        <f t="shared" si="6"/>
        <v>1408000</v>
      </c>
      <c r="AJ27" s="57">
        <f t="shared" si="7"/>
        <v>140328.32000000001</v>
      </c>
      <c r="AK27" s="57">
        <v>7634134</v>
      </c>
      <c r="AL27" s="59">
        <f t="shared" si="8"/>
        <v>9.2217401476054783E-2</v>
      </c>
      <c r="AM27" s="13"/>
      <c r="AO27" s="71"/>
    </row>
    <row r="28" spans="1:41" x14ac:dyDescent="0.25">
      <c r="A28" s="53" t="s">
        <v>314</v>
      </c>
      <c r="B28" s="53" t="s">
        <v>315</v>
      </c>
      <c r="C28" s="54">
        <v>88409</v>
      </c>
      <c r="D28" s="53" t="s">
        <v>63</v>
      </c>
      <c r="E28" s="53" t="s">
        <v>52</v>
      </c>
      <c r="F28" s="53" t="s">
        <v>54</v>
      </c>
      <c r="G28" s="55">
        <v>44166</v>
      </c>
      <c r="H28" s="55">
        <v>44229</v>
      </c>
      <c r="I28" s="55">
        <v>45690</v>
      </c>
      <c r="J28" s="54">
        <v>48</v>
      </c>
      <c r="K28" s="54">
        <v>907890</v>
      </c>
      <c r="L28" s="13" t="s">
        <v>252</v>
      </c>
      <c r="M28" s="56">
        <v>1.9E-2</v>
      </c>
      <c r="N28" s="56"/>
      <c r="O28" s="56"/>
      <c r="P28" s="56"/>
      <c r="Q28" s="56"/>
      <c r="R28" s="56"/>
      <c r="S28" s="56"/>
      <c r="T28" s="56"/>
      <c r="U28" s="56"/>
      <c r="V28" s="56"/>
      <c r="W28" s="56"/>
      <c r="X28" s="56">
        <f>M28</f>
        <v>1.9E-2</v>
      </c>
      <c r="Y28" s="13">
        <f t="shared" si="9"/>
        <v>24</v>
      </c>
      <c r="Z28" s="13">
        <f t="shared" si="0"/>
        <v>1</v>
      </c>
      <c r="AA28" s="13">
        <v>10</v>
      </c>
      <c r="AB28" s="57">
        <f t="shared" si="10"/>
        <v>37.06666666666667</v>
      </c>
      <c r="AC28" s="56">
        <f t="shared" si="1"/>
        <v>1.9E-2</v>
      </c>
      <c r="AD28" s="58">
        <f t="shared" si="2"/>
        <v>13.25267</v>
      </c>
      <c r="AE28" s="59">
        <f t="shared" si="3"/>
        <v>1.4336733654425862E-3</v>
      </c>
      <c r="AF28" s="59">
        <f t="shared" si="4"/>
        <v>1.4336733654425862E-3</v>
      </c>
      <c r="AG28" s="58">
        <f t="shared" si="11"/>
        <v>0.19933000000000001</v>
      </c>
      <c r="AH28" s="59">
        <f t="shared" si="5"/>
        <v>1.5040742733351091E-2</v>
      </c>
      <c r="AI28" s="57">
        <f t="shared" si="6"/>
        <v>3631560</v>
      </c>
      <c r="AJ28" s="57">
        <f t="shared" si="7"/>
        <v>17249.91</v>
      </c>
      <c r="AK28" s="57">
        <v>7634134</v>
      </c>
      <c r="AL28" s="59">
        <f t="shared" si="8"/>
        <v>0.11892508043479456</v>
      </c>
      <c r="AM28" s="13"/>
      <c r="AO28" s="71"/>
    </row>
  </sheetData>
  <autoFilter ref="A3:AM28" xr:uid="{CA5D7A6D-0360-4C01-AAD6-7AB0843D8DC0}"/>
  <sortState xmlns:xlrd2="http://schemas.microsoft.com/office/spreadsheetml/2017/richdata2" ref="A4:X28">
    <sortCondition ref="G4:G28"/>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6094-3C92-4963-B036-45AC75D09956}">
  <dimension ref="A3:X30"/>
  <sheetViews>
    <sheetView topLeftCell="E4" workbookViewId="0">
      <selection activeCell="L29" sqref="L29"/>
    </sheetView>
  </sheetViews>
  <sheetFormatPr defaultRowHeight="15" x14ac:dyDescent="0.25"/>
  <cols>
    <col min="1" max="1" width="16.85546875" bestFit="1" customWidth="1"/>
    <col min="2" max="2" width="9.28515625" bestFit="1" customWidth="1"/>
    <col min="3" max="3" width="11.5703125" bestFit="1" customWidth="1"/>
    <col min="4" max="4" width="22.5703125" bestFit="1" customWidth="1"/>
    <col min="5" max="5" width="21.5703125" bestFit="1" customWidth="1"/>
    <col min="6" max="6" width="24.42578125" bestFit="1" customWidth="1"/>
    <col min="7" max="9" width="15.7109375" customWidth="1"/>
    <col min="10" max="10" width="14.28515625" bestFit="1" customWidth="1"/>
    <col min="11" max="11" width="12.85546875" bestFit="1" customWidth="1"/>
    <col min="12" max="12" width="24.85546875" bestFit="1" customWidth="1"/>
    <col min="13" max="13" width="14.5703125" bestFit="1" customWidth="1"/>
    <col min="14" max="24" width="15.7109375" customWidth="1"/>
  </cols>
  <sheetData>
    <row r="3" spans="1:24" x14ac:dyDescent="0.25">
      <c r="A3" s="19" t="s">
        <v>333</v>
      </c>
      <c r="M3" s="19" t="s">
        <v>327</v>
      </c>
    </row>
    <row r="4" spans="1:24" ht="45" x14ac:dyDescent="0.25">
      <c r="A4" s="43" t="s">
        <v>312</v>
      </c>
      <c r="B4" s="43" t="s">
        <v>313</v>
      </c>
      <c r="C4" s="43" t="s">
        <v>49</v>
      </c>
      <c r="D4" s="43" t="s">
        <v>316</v>
      </c>
      <c r="E4" s="43" t="s">
        <v>317</v>
      </c>
      <c r="F4" s="43" t="s">
        <v>318</v>
      </c>
      <c r="G4" s="44" t="s">
        <v>319</v>
      </c>
      <c r="H4" s="44" t="s">
        <v>320</v>
      </c>
      <c r="I4" s="44" t="s">
        <v>321</v>
      </c>
      <c r="J4" s="43" t="s">
        <v>322</v>
      </c>
      <c r="K4" s="43" t="s">
        <v>325</v>
      </c>
      <c r="L4" s="43" t="s">
        <v>326</v>
      </c>
      <c r="N4" s="42" t="s">
        <v>103</v>
      </c>
      <c r="O4" s="42" t="s">
        <v>165</v>
      </c>
      <c r="P4" s="42" t="s">
        <v>281</v>
      </c>
      <c r="Q4" s="42" t="s">
        <v>62</v>
      </c>
      <c r="R4" s="42" t="s">
        <v>101</v>
      </c>
      <c r="S4" s="42" t="s">
        <v>94</v>
      </c>
      <c r="T4" s="42" t="s">
        <v>169</v>
      </c>
      <c r="U4" s="42" t="s">
        <v>138</v>
      </c>
      <c r="V4" s="42" t="s">
        <v>143</v>
      </c>
      <c r="W4" s="42" t="s">
        <v>252</v>
      </c>
      <c r="X4" s="42" t="s">
        <v>93</v>
      </c>
    </row>
    <row r="5" spans="1:24" x14ac:dyDescent="0.25">
      <c r="A5" t="s">
        <v>314</v>
      </c>
      <c r="B5" t="s">
        <v>315</v>
      </c>
      <c r="C5" s="39">
        <v>67051</v>
      </c>
      <c r="D5" t="s">
        <v>63</v>
      </c>
      <c r="E5" t="s">
        <v>124</v>
      </c>
      <c r="F5" t="s">
        <v>126</v>
      </c>
      <c r="G5" s="40">
        <v>43054</v>
      </c>
      <c r="H5" s="40">
        <v>43221</v>
      </c>
      <c r="I5" s="40">
        <v>44317</v>
      </c>
      <c r="J5" s="39">
        <v>36</v>
      </c>
      <c r="K5" t="s">
        <v>62</v>
      </c>
      <c r="L5" s="41">
        <v>2.5179999999999998</v>
      </c>
      <c r="M5" s="18"/>
      <c r="N5" s="18">
        <v>4.03</v>
      </c>
      <c r="O5" s="18"/>
      <c r="P5" s="18"/>
      <c r="Q5" s="18"/>
      <c r="R5" s="18"/>
      <c r="S5" s="18">
        <v>1.95</v>
      </c>
      <c r="T5" s="18"/>
      <c r="U5" s="18"/>
      <c r="V5" s="18"/>
      <c r="W5" s="18"/>
      <c r="X5" s="18">
        <v>3.4900099999999998</v>
      </c>
    </row>
    <row r="6" spans="1:24" x14ac:dyDescent="0.25">
      <c r="A6" t="s">
        <v>314</v>
      </c>
      <c r="B6" t="s">
        <v>315</v>
      </c>
      <c r="C6" s="39">
        <v>67460</v>
      </c>
      <c r="D6" t="s">
        <v>63</v>
      </c>
      <c r="E6" t="s">
        <v>70</v>
      </c>
      <c r="F6" t="s">
        <v>72</v>
      </c>
      <c r="G6" s="40">
        <v>43066</v>
      </c>
      <c r="H6" s="40">
        <v>43115</v>
      </c>
      <c r="I6" s="40">
        <v>44331</v>
      </c>
      <c r="J6" s="39">
        <v>40</v>
      </c>
      <c r="K6" t="s">
        <v>93</v>
      </c>
      <c r="L6" s="41">
        <v>0.88987000000000005</v>
      </c>
      <c r="M6" s="18"/>
      <c r="N6" s="18">
        <v>3.03</v>
      </c>
      <c r="O6" s="18"/>
      <c r="P6" s="18"/>
      <c r="Q6" s="18">
        <v>2.5179999999999998</v>
      </c>
      <c r="R6" s="18">
        <v>2.2000000000000002</v>
      </c>
      <c r="S6" s="18">
        <v>1.0900000000000001</v>
      </c>
      <c r="T6" s="18"/>
      <c r="U6" s="18"/>
      <c r="V6" s="18"/>
      <c r="W6" s="18"/>
      <c r="X6" s="18"/>
    </row>
    <row r="7" spans="1:24" x14ac:dyDescent="0.25">
      <c r="A7" t="s">
        <v>314</v>
      </c>
      <c r="B7" t="s">
        <v>315</v>
      </c>
      <c r="C7" s="39">
        <v>67755</v>
      </c>
      <c r="D7" t="s">
        <v>63</v>
      </c>
      <c r="E7" t="s">
        <v>52</v>
      </c>
      <c r="F7" t="s">
        <v>54</v>
      </c>
      <c r="G7" s="40">
        <v>43089</v>
      </c>
      <c r="H7" s="40">
        <v>43125</v>
      </c>
      <c r="I7" s="40">
        <v>44586</v>
      </c>
      <c r="J7" s="39">
        <v>48</v>
      </c>
      <c r="K7" t="s">
        <v>101</v>
      </c>
      <c r="L7" s="41">
        <v>1.8</v>
      </c>
      <c r="M7" s="18"/>
      <c r="N7" s="18">
        <v>0</v>
      </c>
      <c r="O7" s="18"/>
      <c r="P7" s="18"/>
      <c r="Q7" s="18"/>
      <c r="R7" s="18"/>
      <c r="S7" s="18"/>
      <c r="T7" s="18"/>
      <c r="U7" s="18"/>
      <c r="V7" s="18"/>
      <c r="W7" s="18"/>
      <c r="X7" s="18"/>
    </row>
    <row r="8" spans="1:24" x14ac:dyDescent="0.25">
      <c r="A8" t="s">
        <v>314</v>
      </c>
      <c r="B8" t="s">
        <v>315</v>
      </c>
      <c r="C8" s="39">
        <v>67959</v>
      </c>
      <c r="D8" t="s">
        <v>63</v>
      </c>
      <c r="E8" t="s">
        <v>145</v>
      </c>
      <c r="F8" t="s">
        <v>146</v>
      </c>
      <c r="G8" s="40">
        <v>43118.958333333336</v>
      </c>
      <c r="H8" s="40">
        <v>43285</v>
      </c>
      <c r="I8" s="40">
        <v>44745</v>
      </c>
      <c r="J8" s="39">
        <v>24</v>
      </c>
      <c r="K8" t="s">
        <v>93</v>
      </c>
      <c r="L8" s="41">
        <v>0.73799999999999999</v>
      </c>
      <c r="M8" s="18"/>
      <c r="N8" s="18">
        <v>0.77456999999999998</v>
      </c>
      <c r="O8" s="18"/>
      <c r="P8" s="18"/>
      <c r="Q8" s="18">
        <v>2.5179399999999998</v>
      </c>
      <c r="R8" s="18">
        <v>0.85</v>
      </c>
      <c r="S8" s="18"/>
      <c r="T8" s="18"/>
      <c r="U8" s="18"/>
      <c r="V8" s="18"/>
      <c r="W8" s="18"/>
      <c r="X8" s="18"/>
    </row>
    <row r="9" spans="1:24" x14ac:dyDescent="0.25">
      <c r="A9" t="s">
        <v>314</v>
      </c>
      <c r="B9" t="s">
        <v>315</v>
      </c>
      <c r="C9" s="39">
        <v>68146</v>
      </c>
      <c r="D9" t="s">
        <v>63</v>
      </c>
      <c r="E9" t="s">
        <v>114</v>
      </c>
      <c r="F9" t="s">
        <v>116</v>
      </c>
      <c r="G9" s="40">
        <v>43130</v>
      </c>
      <c r="H9" s="40">
        <v>43178</v>
      </c>
      <c r="I9" s="40">
        <v>44395</v>
      </c>
      <c r="J9" s="39">
        <v>36</v>
      </c>
      <c r="K9" t="s">
        <v>93</v>
      </c>
      <c r="L9" s="41">
        <v>0.66586999999999996</v>
      </c>
      <c r="M9" s="18"/>
      <c r="N9" s="18">
        <v>0.78500000000000003</v>
      </c>
      <c r="O9" s="18"/>
      <c r="P9" s="18"/>
      <c r="Q9" s="18">
        <v>2.5179999999999998</v>
      </c>
      <c r="R9" s="18">
        <v>0.85</v>
      </c>
      <c r="S9" s="18">
        <v>0.89</v>
      </c>
      <c r="T9" s="18"/>
      <c r="U9" s="18"/>
      <c r="V9" s="18"/>
      <c r="W9" s="18"/>
      <c r="X9" s="18"/>
    </row>
    <row r="10" spans="1:24" x14ac:dyDescent="0.25">
      <c r="A10" t="s">
        <v>314</v>
      </c>
      <c r="B10" t="s">
        <v>315</v>
      </c>
      <c r="C10" s="39">
        <v>70361</v>
      </c>
      <c r="D10" t="s">
        <v>63</v>
      </c>
      <c r="E10" t="s">
        <v>52</v>
      </c>
      <c r="F10" t="s">
        <v>54</v>
      </c>
      <c r="G10" s="40">
        <v>43231</v>
      </c>
      <c r="H10" s="40">
        <v>43241</v>
      </c>
      <c r="I10" s="40">
        <v>44702</v>
      </c>
      <c r="J10" s="39">
        <v>48</v>
      </c>
      <c r="K10" t="s">
        <v>138</v>
      </c>
      <c r="L10" s="41">
        <v>0.45</v>
      </c>
      <c r="M10" s="18"/>
      <c r="N10" s="18">
        <v>1.18</v>
      </c>
      <c r="O10" s="18"/>
      <c r="P10" s="18"/>
      <c r="Q10" s="18">
        <v>2.5179999999999998</v>
      </c>
      <c r="R10" s="18">
        <v>0.83333000000000002</v>
      </c>
      <c r="S10" s="18">
        <v>0.62</v>
      </c>
      <c r="T10" s="18"/>
      <c r="U10" s="18"/>
      <c r="V10" s="18">
        <v>1.1383300000000001</v>
      </c>
      <c r="W10" s="18"/>
      <c r="X10" s="18">
        <v>1</v>
      </c>
    </row>
    <row r="11" spans="1:24" x14ac:dyDescent="0.25">
      <c r="A11" t="s">
        <v>314</v>
      </c>
      <c r="B11" t="s">
        <v>315</v>
      </c>
      <c r="C11" s="39">
        <v>70900</v>
      </c>
      <c r="D11" t="s">
        <v>194</v>
      </c>
      <c r="E11" t="s">
        <v>188</v>
      </c>
      <c r="F11" t="s">
        <v>190</v>
      </c>
      <c r="G11" s="40">
        <v>43285</v>
      </c>
      <c r="H11" s="40">
        <v>43419</v>
      </c>
      <c r="I11" s="40">
        <v>44515</v>
      </c>
      <c r="J11" s="39">
        <v>36</v>
      </c>
      <c r="K11" t="s">
        <v>138</v>
      </c>
      <c r="L11" s="41">
        <v>0.45</v>
      </c>
      <c r="M11" s="18"/>
      <c r="N11" s="18">
        <v>0.56000000000000005</v>
      </c>
      <c r="O11" s="18"/>
      <c r="P11" s="18"/>
      <c r="Q11" s="18"/>
      <c r="R11" s="18">
        <v>0.9</v>
      </c>
      <c r="S11" s="18">
        <v>0.62</v>
      </c>
      <c r="T11" s="18"/>
      <c r="U11" s="18"/>
      <c r="V11" s="18"/>
      <c r="W11" s="18"/>
      <c r="X11" s="18">
        <v>0.54</v>
      </c>
    </row>
    <row r="12" spans="1:24" x14ac:dyDescent="0.25">
      <c r="A12" t="s">
        <v>314</v>
      </c>
      <c r="B12" t="s">
        <v>315</v>
      </c>
      <c r="C12" s="39">
        <v>70926</v>
      </c>
      <c r="D12" t="s">
        <v>63</v>
      </c>
      <c r="E12" t="s">
        <v>153</v>
      </c>
      <c r="F12" t="s">
        <v>155</v>
      </c>
      <c r="G12" s="40">
        <v>43276</v>
      </c>
      <c r="H12" s="40">
        <v>43321</v>
      </c>
      <c r="I12" s="40">
        <v>44417</v>
      </c>
      <c r="J12" s="39">
        <v>36</v>
      </c>
      <c r="K12" t="s">
        <v>93</v>
      </c>
      <c r="L12" s="41">
        <v>0.42986999999999997</v>
      </c>
      <c r="M12" s="18"/>
      <c r="N12" s="18">
        <v>0.5</v>
      </c>
      <c r="O12" s="18"/>
      <c r="P12" s="18"/>
      <c r="Q12" s="18">
        <v>2.5179999999999998</v>
      </c>
      <c r="R12" s="18"/>
      <c r="S12" s="18">
        <v>0.65</v>
      </c>
      <c r="T12" s="18"/>
      <c r="U12" s="18"/>
      <c r="V12" s="18">
        <v>0.83333999999999997</v>
      </c>
      <c r="W12" s="18"/>
      <c r="X12" s="18"/>
    </row>
    <row r="13" spans="1:24" x14ac:dyDescent="0.25">
      <c r="A13" t="s">
        <v>314</v>
      </c>
      <c r="B13" t="s">
        <v>315</v>
      </c>
      <c r="C13" s="39">
        <v>71890</v>
      </c>
      <c r="D13" t="s">
        <v>63</v>
      </c>
      <c r="E13" t="s">
        <v>179</v>
      </c>
      <c r="F13" t="s">
        <v>181</v>
      </c>
      <c r="G13" s="40">
        <v>43298</v>
      </c>
      <c r="H13" s="40">
        <v>43383</v>
      </c>
      <c r="I13" s="40">
        <v>44296</v>
      </c>
      <c r="J13" s="39">
        <v>30</v>
      </c>
      <c r="K13" t="s">
        <v>93</v>
      </c>
      <c r="L13" s="41">
        <v>0.41</v>
      </c>
      <c r="M13" s="18"/>
      <c r="N13" s="18">
        <v>0.45500000000000002</v>
      </c>
      <c r="O13" s="18"/>
      <c r="P13" s="18"/>
      <c r="Q13" s="18"/>
      <c r="R13" s="18"/>
      <c r="S13" s="18">
        <v>0.63</v>
      </c>
      <c r="T13" s="18"/>
      <c r="U13" s="18">
        <v>0.45</v>
      </c>
      <c r="V13" s="18"/>
      <c r="W13" s="18"/>
      <c r="X13" s="18"/>
    </row>
    <row r="14" spans="1:24" x14ac:dyDescent="0.25">
      <c r="A14" t="s">
        <v>314</v>
      </c>
      <c r="B14" t="s">
        <v>315</v>
      </c>
      <c r="C14" s="39">
        <v>72443</v>
      </c>
      <c r="D14" t="s">
        <v>63</v>
      </c>
      <c r="E14" t="s">
        <v>196</v>
      </c>
      <c r="F14" t="s">
        <v>198</v>
      </c>
      <c r="G14" s="40">
        <v>43363</v>
      </c>
      <c r="H14" s="40">
        <v>43501</v>
      </c>
      <c r="I14" s="40">
        <v>45143</v>
      </c>
      <c r="J14" s="39">
        <v>48</v>
      </c>
      <c r="K14" t="s">
        <v>138</v>
      </c>
      <c r="L14" s="41">
        <v>0.35</v>
      </c>
      <c r="M14" s="18"/>
      <c r="N14" s="18">
        <v>0.41899999999999998</v>
      </c>
      <c r="O14" s="18"/>
      <c r="P14" s="18"/>
      <c r="Q14" s="18">
        <v>2.5179999999999998</v>
      </c>
      <c r="R14" s="18"/>
      <c r="S14" s="18">
        <v>0.55000000000000004</v>
      </c>
      <c r="T14" s="18">
        <v>0.45600000000000002</v>
      </c>
      <c r="U14" s="18"/>
      <c r="V14" s="18"/>
      <c r="W14" s="18"/>
      <c r="X14" s="18">
        <v>0.40500000000000003</v>
      </c>
    </row>
    <row r="15" spans="1:24" x14ac:dyDescent="0.25">
      <c r="A15" t="s">
        <v>314</v>
      </c>
      <c r="B15" t="s">
        <v>315</v>
      </c>
      <c r="C15" s="39">
        <v>72472</v>
      </c>
      <c r="D15" t="s">
        <v>63</v>
      </c>
      <c r="E15" t="s">
        <v>171</v>
      </c>
      <c r="F15" t="s">
        <v>173</v>
      </c>
      <c r="G15" s="40">
        <v>43342</v>
      </c>
      <c r="H15" s="40">
        <v>43377</v>
      </c>
      <c r="I15" s="40">
        <v>45203</v>
      </c>
      <c r="J15" s="39">
        <v>36</v>
      </c>
      <c r="K15" t="s">
        <v>138</v>
      </c>
      <c r="L15" s="41">
        <v>0.33</v>
      </c>
      <c r="M15" s="18"/>
      <c r="N15" s="18"/>
      <c r="O15" s="18"/>
      <c r="P15" s="18"/>
      <c r="Q15" s="18"/>
      <c r="R15" s="18"/>
      <c r="S15" s="18">
        <v>0.64</v>
      </c>
      <c r="T15" s="18"/>
      <c r="U15" s="18"/>
      <c r="V15" s="18">
        <v>0.88500000000000001</v>
      </c>
      <c r="W15" s="18"/>
      <c r="X15" s="18">
        <v>0.66</v>
      </c>
    </row>
    <row r="16" spans="1:24" x14ac:dyDescent="0.25">
      <c r="A16" t="s">
        <v>314</v>
      </c>
      <c r="B16" t="s">
        <v>315</v>
      </c>
      <c r="C16" s="39">
        <v>72759</v>
      </c>
      <c r="D16" t="s">
        <v>63</v>
      </c>
      <c r="E16" t="s">
        <v>81</v>
      </c>
      <c r="F16" t="s">
        <v>83</v>
      </c>
      <c r="G16" s="40">
        <v>43377</v>
      </c>
      <c r="H16" s="40">
        <v>43377</v>
      </c>
      <c r="I16" s="40">
        <v>44561</v>
      </c>
      <c r="J16" s="39">
        <v>39</v>
      </c>
      <c r="K16" t="s">
        <v>165</v>
      </c>
      <c r="L16" s="41">
        <v>0.28767999999999999</v>
      </c>
      <c r="M16" s="18"/>
      <c r="N16" s="18"/>
      <c r="O16" s="18"/>
      <c r="P16" s="18"/>
      <c r="Q16" s="18">
        <v>2.5179999999999998</v>
      </c>
      <c r="R16" s="18">
        <v>0.65</v>
      </c>
      <c r="S16" s="18">
        <v>0.52</v>
      </c>
      <c r="T16" s="18">
        <v>0.42099999999999999</v>
      </c>
      <c r="U16" s="18">
        <v>0.32</v>
      </c>
      <c r="V16" s="18">
        <v>0.83333000000000002</v>
      </c>
      <c r="W16" s="18"/>
      <c r="X16" s="18">
        <v>0.4</v>
      </c>
    </row>
    <row r="17" spans="1:24" x14ac:dyDescent="0.25">
      <c r="A17" t="s">
        <v>314</v>
      </c>
      <c r="B17" t="s">
        <v>315</v>
      </c>
      <c r="C17" s="39">
        <v>74397</v>
      </c>
      <c r="D17" t="s">
        <v>63</v>
      </c>
      <c r="E17" t="s">
        <v>202</v>
      </c>
      <c r="F17" t="s">
        <v>204</v>
      </c>
      <c r="G17" s="40">
        <v>43537</v>
      </c>
      <c r="H17" s="40">
        <v>43648</v>
      </c>
      <c r="I17" s="40">
        <v>44927</v>
      </c>
      <c r="J17" s="39">
        <v>36</v>
      </c>
      <c r="K17" t="s">
        <v>169</v>
      </c>
      <c r="L17" s="41">
        <v>0.20899999999999999</v>
      </c>
      <c r="M17" s="18"/>
      <c r="N17" s="18">
        <v>0.40745999999999999</v>
      </c>
      <c r="O17" s="18"/>
      <c r="P17" s="18"/>
      <c r="Q17" s="18"/>
      <c r="R17" s="18"/>
      <c r="S17" s="18">
        <v>0.48</v>
      </c>
      <c r="T17" s="18"/>
      <c r="U17" s="18"/>
      <c r="V17" s="18">
        <v>0.7712</v>
      </c>
      <c r="W17" s="18"/>
      <c r="X17" s="18">
        <v>0.44671</v>
      </c>
    </row>
    <row r="18" spans="1:24" x14ac:dyDescent="0.25">
      <c r="A18" t="s">
        <v>314</v>
      </c>
      <c r="B18" t="s">
        <v>315</v>
      </c>
      <c r="C18" s="39">
        <v>74428</v>
      </c>
      <c r="D18" t="s">
        <v>63</v>
      </c>
      <c r="E18" t="s">
        <v>202</v>
      </c>
      <c r="F18" t="s">
        <v>204</v>
      </c>
      <c r="G18" s="40">
        <v>43480</v>
      </c>
      <c r="H18" s="40">
        <v>43514</v>
      </c>
      <c r="I18" s="40">
        <v>44791</v>
      </c>
      <c r="J18" s="39">
        <v>36</v>
      </c>
      <c r="K18" t="s">
        <v>165</v>
      </c>
      <c r="L18" s="41">
        <v>0.27777000000000002</v>
      </c>
      <c r="M18" s="18"/>
      <c r="N18" s="18">
        <v>0.4425</v>
      </c>
      <c r="O18" s="18"/>
      <c r="P18" s="18"/>
      <c r="Q18" s="18"/>
      <c r="R18" s="18"/>
      <c r="S18" s="18">
        <v>0.52</v>
      </c>
      <c r="T18" s="18"/>
      <c r="U18" s="18"/>
      <c r="V18" s="18">
        <v>0.75900000000000001</v>
      </c>
      <c r="W18" s="18"/>
      <c r="X18" s="18">
        <v>0.57552000000000003</v>
      </c>
    </row>
    <row r="19" spans="1:24" x14ac:dyDescent="0.25">
      <c r="A19" t="s">
        <v>314</v>
      </c>
      <c r="B19" t="s">
        <v>315</v>
      </c>
      <c r="C19" s="39">
        <v>75279</v>
      </c>
      <c r="D19" t="s">
        <v>63</v>
      </c>
      <c r="E19" t="s">
        <v>52</v>
      </c>
      <c r="F19" t="s">
        <v>54</v>
      </c>
      <c r="G19" s="40">
        <v>43539</v>
      </c>
      <c r="H19" s="40">
        <v>43557</v>
      </c>
      <c r="I19" s="40">
        <v>44288</v>
      </c>
      <c r="J19" s="39">
        <v>24</v>
      </c>
      <c r="K19" t="s">
        <v>103</v>
      </c>
      <c r="L19" s="41">
        <v>0.40745999999999999</v>
      </c>
      <c r="M19" s="18"/>
      <c r="N19" s="18"/>
      <c r="O19" s="18"/>
      <c r="P19" s="18"/>
      <c r="Q19" s="18"/>
      <c r="R19" s="18">
        <v>0.85</v>
      </c>
      <c r="S19" s="18"/>
      <c r="T19" s="18"/>
      <c r="U19" s="18"/>
      <c r="V19" s="18"/>
      <c r="W19" s="18"/>
      <c r="X19" s="18">
        <v>0.45</v>
      </c>
    </row>
    <row r="20" spans="1:24" x14ac:dyDescent="0.25">
      <c r="A20" t="s">
        <v>314</v>
      </c>
      <c r="B20" t="s">
        <v>315</v>
      </c>
      <c r="C20" s="39">
        <v>77747</v>
      </c>
      <c r="D20" t="s">
        <v>63</v>
      </c>
      <c r="E20" t="s">
        <v>202</v>
      </c>
      <c r="F20" t="s">
        <v>204</v>
      </c>
      <c r="G20" s="40">
        <v>43647</v>
      </c>
      <c r="H20" s="40">
        <v>43663</v>
      </c>
      <c r="I20" s="40">
        <v>44578</v>
      </c>
      <c r="J20" s="39">
        <v>24</v>
      </c>
      <c r="K20" t="s">
        <v>62</v>
      </c>
      <c r="L20" s="41">
        <v>2.5179999999999998</v>
      </c>
      <c r="M20" s="18"/>
      <c r="N20" s="18"/>
      <c r="O20" s="18">
        <v>0.27777000000000002</v>
      </c>
      <c r="P20" s="18"/>
      <c r="Q20" s="18"/>
      <c r="R20" s="18"/>
      <c r="S20" s="18"/>
      <c r="T20" s="18"/>
      <c r="U20" s="18"/>
      <c r="V20" s="18"/>
      <c r="W20" s="18"/>
      <c r="X20" s="18"/>
    </row>
    <row r="21" spans="1:24" x14ac:dyDescent="0.25">
      <c r="A21" t="s">
        <v>314</v>
      </c>
      <c r="B21" t="s">
        <v>315</v>
      </c>
      <c r="C21" s="39">
        <v>78730</v>
      </c>
      <c r="D21" t="s">
        <v>63</v>
      </c>
      <c r="E21" t="s">
        <v>274</v>
      </c>
      <c r="F21" t="s">
        <v>276</v>
      </c>
      <c r="G21" s="40">
        <v>43755</v>
      </c>
      <c r="H21" s="40">
        <v>44047</v>
      </c>
      <c r="I21" s="40">
        <v>45141</v>
      </c>
      <c r="J21" s="39">
        <v>36</v>
      </c>
      <c r="K21" t="s">
        <v>281</v>
      </c>
      <c r="L21" s="41">
        <v>0.19</v>
      </c>
      <c r="M21" s="18"/>
      <c r="N21" s="18"/>
      <c r="O21" s="18"/>
      <c r="P21" s="18"/>
      <c r="Q21" s="18">
        <v>2.5179999999999998</v>
      </c>
      <c r="R21" s="18"/>
      <c r="S21" s="18">
        <v>0.86</v>
      </c>
      <c r="T21" s="18">
        <v>0.35</v>
      </c>
      <c r="U21" s="18">
        <v>0.28999999999999998</v>
      </c>
      <c r="V21" s="18">
        <v>0.78366999999999998</v>
      </c>
      <c r="W21" s="18">
        <v>0.38333</v>
      </c>
      <c r="X21" s="18">
        <v>0.34</v>
      </c>
    </row>
    <row r="22" spans="1:24" x14ac:dyDescent="0.25">
      <c r="A22" t="s">
        <v>314</v>
      </c>
      <c r="B22" t="s">
        <v>315</v>
      </c>
      <c r="C22" s="39">
        <v>81197</v>
      </c>
      <c r="D22" t="s">
        <v>249</v>
      </c>
      <c r="E22" t="s">
        <v>243</v>
      </c>
      <c r="F22" t="s">
        <v>245</v>
      </c>
      <c r="G22" s="40">
        <v>43865</v>
      </c>
      <c r="H22" s="40">
        <v>43910</v>
      </c>
      <c r="I22" s="40">
        <v>45096</v>
      </c>
      <c r="J22" s="39">
        <v>36</v>
      </c>
      <c r="K22" t="s">
        <v>169</v>
      </c>
      <c r="L22" s="41">
        <v>0.20899999999999999</v>
      </c>
      <c r="M22" s="18"/>
      <c r="N22" s="18"/>
      <c r="O22" s="18"/>
      <c r="P22" s="18"/>
      <c r="Q22" s="18"/>
      <c r="R22" s="18"/>
      <c r="S22" s="18"/>
      <c r="T22" s="18"/>
      <c r="U22" s="18">
        <v>0.25650000000000001</v>
      </c>
      <c r="V22" s="18"/>
      <c r="W22" s="18">
        <v>0.28999999999999998</v>
      </c>
      <c r="X22" s="18">
        <v>0.45</v>
      </c>
    </row>
    <row r="23" spans="1:24" x14ac:dyDescent="0.25">
      <c r="A23" t="s">
        <v>314</v>
      </c>
      <c r="B23" t="s">
        <v>315</v>
      </c>
      <c r="C23" s="39">
        <v>81522</v>
      </c>
      <c r="D23" t="s">
        <v>272</v>
      </c>
      <c r="E23" t="s">
        <v>266</v>
      </c>
      <c r="F23" t="s">
        <v>268</v>
      </c>
      <c r="G23" s="40">
        <v>43908</v>
      </c>
      <c r="H23" s="40">
        <v>43978</v>
      </c>
      <c r="I23" s="40">
        <v>45438</v>
      </c>
      <c r="J23" s="39">
        <v>36</v>
      </c>
      <c r="K23" t="s">
        <v>165</v>
      </c>
      <c r="L23" s="41">
        <v>0.23605999999999999</v>
      </c>
      <c r="M23" s="18"/>
      <c r="N23" s="18">
        <v>0.68799999999999994</v>
      </c>
      <c r="O23" s="18"/>
      <c r="P23" s="18"/>
      <c r="Q23" s="18"/>
      <c r="R23" s="18"/>
      <c r="S23" s="18">
        <v>0.78</v>
      </c>
      <c r="T23" s="18">
        <v>0.42</v>
      </c>
      <c r="U23" s="18">
        <v>0.25940000000000002</v>
      </c>
      <c r="V23" s="18"/>
      <c r="W23" s="18">
        <v>0.26</v>
      </c>
      <c r="X23" s="18">
        <v>0.42707000000000001</v>
      </c>
    </row>
    <row r="24" spans="1:24" x14ac:dyDescent="0.25">
      <c r="A24" t="s">
        <v>314</v>
      </c>
      <c r="B24" t="s">
        <v>315</v>
      </c>
      <c r="C24" s="39">
        <v>82514</v>
      </c>
      <c r="D24" t="s">
        <v>249</v>
      </c>
      <c r="E24" t="s">
        <v>257</v>
      </c>
      <c r="F24" t="s">
        <v>259</v>
      </c>
      <c r="G24" s="40">
        <v>43931</v>
      </c>
      <c r="H24" s="40">
        <v>43950</v>
      </c>
      <c r="I24" s="40">
        <v>44834</v>
      </c>
      <c r="J24" s="39">
        <v>24</v>
      </c>
      <c r="K24" t="s">
        <v>252</v>
      </c>
      <c r="L24" s="41">
        <v>0.20399999999999999</v>
      </c>
      <c r="M24" s="18"/>
      <c r="N24" s="18"/>
      <c r="O24" s="18">
        <v>0.22972000000000001</v>
      </c>
      <c r="P24" s="18"/>
      <c r="Q24" s="18"/>
      <c r="R24" s="18"/>
      <c r="S24" s="18"/>
      <c r="T24" s="18">
        <v>0.34499999999999997</v>
      </c>
      <c r="U24" s="18">
        <v>0.25933</v>
      </c>
      <c r="V24" s="18"/>
      <c r="W24" s="18"/>
      <c r="X24" s="18">
        <v>0.53332999999999997</v>
      </c>
    </row>
    <row r="25" spans="1:24" x14ac:dyDescent="0.25">
      <c r="A25" t="s">
        <v>314</v>
      </c>
      <c r="B25" t="s">
        <v>315</v>
      </c>
      <c r="C25" s="39">
        <v>85258</v>
      </c>
      <c r="D25" t="s">
        <v>194</v>
      </c>
      <c r="E25" t="s">
        <v>286</v>
      </c>
      <c r="F25" t="s">
        <v>276</v>
      </c>
      <c r="G25" s="40">
        <v>44019</v>
      </c>
      <c r="H25" s="40">
        <v>44106</v>
      </c>
      <c r="I25" s="40">
        <v>44470</v>
      </c>
      <c r="J25" s="39">
        <v>12</v>
      </c>
      <c r="K25" t="s">
        <v>252</v>
      </c>
      <c r="L25" s="41">
        <v>0.20399999999999999</v>
      </c>
      <c r="M25" s="18"/>
      <c r="N25" s="18"/>
      <c r="O25" s="18">
        <v>0.25348999999999999</v>
      </c>
      <c r="P25" s="18">
        <v>0.65</v>
      </c>
      <c r="Q25" s="18"/>
      <c r="R25" s="18"/>
      <c r="S25" s="18"/>
      <c r="T25" s="18">
        <v>0.57999999999999996</v>
      </c>
      <c r="U25" s="18">
        <v>0.26</v>
      </c>
      <c r="V25" s="18"/>
      <c r="W25" s="18"/>
      <c r="X25" s="18">
        <v>0.42749999999999999</v>
      </c>
    </row>
    <row r="26" spans="1:24" x14ac:dyDescent="0.25">
      <c r="A26" t="s">
        <v>314</v>
      </c>
      <c r="B26" t="s">
        <v>315</v>
      </c>
      <c r="C26" s="39">
        <v>86307</v>
      </c>
      <c r="D26" t="s">
        <v>63</v>
      </c>
      <c r="E26" t="s">
        <v>234</v>
      </c>
      <c r="F26" t="s">
        <v>236</v>
      </c>
      <c r="G26" s="40">
        <v>44088</v>
      </c>
      <c r="H26" s="40">
        <v>44160</v>
      </c>
      <c r="I26" s="40">
        <v>45713</v>
      </c>
      <c r="J26" s="39">
        <v>51</v>
      </c>
      <c r="K26" t="s">
        <v>252</v>
      </c>
      <c r="L26" s="41">
        <v>0.19908999999999999</v>
      </c>
      <c r="M26" s="18"/>
      <c r="N26" s="18">
        <v>0.61180000000000001</v>
      </c>
      <c r="O26" s="18"/>
      <c r="P26" s="18"/>
      <c r="Q26" s="18"/>
      <c r="R26" s="18"/>
      <c r="S26" s="18"/>
      <c r="T26" s="18">
        <v>0.22900000000000001</v>
      </c>
      <c r="U26" s="18">
        <v>0.26</v>
      </c>
      <c r="V26" s="18"/>
      <c r="W26" s="18"/>
      <c r="X26" s="18">
        <v>0.43</v>
      </c>
    </row>
    <row r="27" spans="1:24" x14ac:dyDescent="0.25">
      <c r="A27" t="s">
        <v>314</v>
      </c>
      <c r="B27" t="s">
        <v>315</v>
      </c>
      <c r="C27" s="39">
        <v>86729</v>
      </c>
      <c r="D27" t="s">
        <v>63</v>
      </c>
      <c r="E27" t="s">
        <v>145</v>
      </c>
      <c r="F27" t="s">
        <v>146</v>
      </c>
      <c r="G27" s="40">
        <v>44098</v>
      </c>
      <c r="H27" s="40">
        <v>44140</v>
      </c>
      <c r="I27" s="40">
        <v>44870</v>
      </c>
      <c r="J27" s="39">
        <v>24</v>
      </c>
      <c r="K27" t="s">
        <v>252</v>
      </c>
      <c r="L27" s="41">
        <v>0.19933000000000001</v>
      </c>
      <c r="M27" s="18"/>
      <c r="N27" s="18">
        <v>0.73799999999999999</v>
      </c>
      <c r="O27" s="18"/>
      <c r="P27" s="18"/>
      <c r="Q27" s="18"/>
      <c r="R27" s="18"/>
      <c r="S27" s="18"/>
      <c r="T27" s="18">
        <v>0</v>
      </c>
      <c r="U27" s="18">
        <v>0.26</v>
      </c>
      <c r="V27" s="18"/>
      <c r="W27" s="18">
        <v>0</v>
      </c>
      <c r="X27" s="18">
        <v>0.73699999999999999</v>
      </c>
    </row>
    <row r="28" spans="1:24" x14ac:dyDescent="0.25">
      <c r="A28" t="s">
        <v>314</v>
      </c>
      <c r="B28" t="s">
        <v>315</v>
      </c>
      <c r="C28" s="39">
        <v>88409</v>
      </c>
      <c r="D28" t="s">
        <v>63</v>
      </c>
      <c r="E28" t="s">
        <v>52</v>
      </c>
      <c r="F28" t="s">
        <v>54</v>
      </c>
      <c r="G28" s="40">
        <v>44166</v>
      </c>
      <c r="H28" s="40">
        <v>44229</v>
      </c>
      <c r="I28" s="40">
        <v>45690</v>
      </c>
      <c r="J28" s="39">
        <v>48</v>
      </c>
      <c r="K28" t="s">
        <v>252</v>
      </c>
      <c r="L28" s="41">
        <v>1.9E-2</v>
      </c>
      <c r="M28" s="18">
        <v>0</v>
      </c>
      <c r="N28" s="18"/>
      <c r="O28" s="18"/>
      <c r="P28" s="18"/>
      <c r="Q28" s="18"/>
      <c r="R28" s="18"/>
      <c r="S28" s="18"/>
      <c r="T28" s="18"/>
      <c r="U28" s="18"/>
      <c r="V28" s="18"/>
      <c r="W28" s="18"/>
      <c r="X28" s="18"/>
    </row>
    <row r="29" spans="1:24" x14ac:dyDescent="0.25">
      <c r="A29" t="s">
        <v>314</v>
      </c>
      <c r="B29" t="s">
        <v>315</v>
      </c>
      <c r="C29" s="39">
        <v>62643</v>
      </c>
      <c r="D29" t="s">
        <v>63</v>
      </c>
      <c r="E29" t="s">
        <v>70</v>
      </c>
      <c r="F29" t="s">
        <v>72</v>
      </c>
      <c r="G29" s="40">
        <v>42800</v>
      </c>
      <c r="H29" s="40">
        <v>42826</v>
      </c>
      <c r="I29" s="40">
        <v>44377</v>
      </c>
      <c r="J29" s="39">
        <v>48</v>
      </c>
      <c r="K29" t="s">
        <v>62</v>
      </c>
      <c r="L29" s="41">
        <v>13.25267</v>
      </c>
      <c r="M29" s="18">
        <v>0</v>
      </c>
      <c r="N29" s="18"/>
      <c r="O29" s="18"/>
      <c r="P29" s="18"/>
      <c r="Q29" s="18"/>
      <c r="R29" s="18"/>
      <c r="S29" s="18"/>
      <c r="T29" s="18"/>
      <c r="U29" s="18"/>
      <c r="V29" s="18"/>
      <c r="W29" s="18"/>
      <c r="X29" s="18"/>
    </row>
    <row r="30" spans="1:24" x14ac:dyDescent="0.25">
      <c r="A30" t="s">
        <v>332</v>
      </c>
      <c r="M30" s="18">
        <v>0</v>
      </c>
      <c r="N30" s="18">
        <v>14.621330000000002</v>
      </c>
      <c r="O30" s="18">
        <v>0.76097999999999999</v>
      </c>
      <c r="P30" s="18">
        <v>0.65</v>
      </c>
      <c r="Q30" s="18">
        <v>20.143940000000001</v>
      </c>
      <c r="R30" s="18">
        <v>7.1333300000000008</v>
      </c>
      <c r="S30" s="18">
        <v>10.799999999999999</v>
      </c>
      <c r="T30" s="18">
        <v>2.8009999999999997</v>
      </c>
      <c r="U30" s="18">
        <v>2.6152299999999995</v>
      </c>
      <c r="V30" s="18">
        <v>6.0038700000000009</v>
      </c>
      <c r="W30" s="18">
        <v>0.93332999999999999</v>
      </c>
      <c r="X30" s="18">
        <v>11.312140000000001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58096-124D-447E-B84C-ECF128ACE800}">
  <sheetPr>
    <outlinePr summaryBelow="0" summaryRight="0"/>
  </sheetPr>
  <dimension ref="A1:Q110"/>
  <sheetViews>
    <sheetView showGridLines="0" zoomScaleNormal="100" workbookViewId="0">
      <pane xSplit="7" ySplit="3" topLeftCell="H97" activePane="bottomRight" state="frozen"/>
      <selection pane="topRight" activeCell="H1" sqref="H1"/>
      <selection pane="bottomLeft" activeCell="A4" sqref="A4"/>
      <selection pane="bottomRight" activeCell="A101" sqref="A101"/>
    </sheetView>
  </sheetViews>
  <sheetFormatPr defaultRowHeight="15" x14ac:dyDescent="0.25"/>
  <cols>
    <col min="1" max="1" width="15.28515625" style="1"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34.85546875" style="1" bestFit="1" customWidth="1"/>
    <col min="13" max="13" width="14.42578125" style="1" bestFit="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c r="K1" s="4">
        <f>SUBTOTAL(9,K4:K97)</f>
        <v>10221279</v>
      </c>
      <c r="L1" s="1" t="b">
        <f>L108=L70</f>
        <v>0</v>
      </c>
    </row>
    <row r="2" spans="1:17" x14ac:dyDescent="0.25">
      <c r="A2" s="12" t="s">
        <v>0</v>
      </c>
      <c r="B2" s="12"/>
      <c r="C2" s="12" t="s">
        <v>49</v>
      </c>
      <c r="D2" s="12" t="s">
        <v>30</v>
      </c>
      <c r="E2" s="12" t="s">
        <v>1</v>
      </c>
      <c r="F2" s="12" t="s">
        <v>3</v>
      </c>
      <c r="G2" s="12" t="s">
        <v>31</v>
      </c>
      <c r="H2" s="12" t="s">
        <v>5</v>
      </c>
      <c r="I2" s="12" t="s">
        <v>6</v>
      </c>
      <c r="J2" s="12" t="s">
        <v>7</v>
      </c>
      <c r="K2" s="12" t="s">
        <v>10</v>
      </c>
      <c r="L2" s="12" t="s">
        <v>16</v>
      </c>
      <c r="M2" s="12" t="s">
        <v>22</v>
      </c>
      <c r="N2" s="12" t="s">
        <v>11</v>
      </c>
      <c r="O2" s="12" t="s">
        <v>25</v>
      </c>
      <c r="P2" s="12" t="s">
        <v>28</v>
      </c>
    </row>
    <row r="3" spans="1:17" ht="30" x14ac:dyDescent="0.25">
      <c r="A3" s="9" t="s">
        <v>312</v>
      </c>
      <c r="B3" s="10" t="s">
        <v>313</v>
      </c>
      <c r="C3" s="9" t="s">
        <v>49</v>
      </c>
      <c r="D3" s="11" t="s">
        <v>316</v>
      </c>
      <c r="E3" s="9" t="s">
        <v>317</v>
      </c>
      <c r="F3" s="9" t="s">
        <v>318</v>
      </c>
      <c r="G3" s="11" t="s">
        <v>319</v>
      </c>
      <c r="H3" s="11" t="s">
        <v>320</v>
      </c>
      <c r="I3" s="11" t="s">
        <v>321</v>
      </c>
      <c r="J3" s="9" t="s">
        <v>322</v>
      </c>
      <c r="K3" s="9" t="s">
        <v>323</v>
      </c>
      <c r="L3" s="9" t="s">
        <v>324</v>
      </c>
      <c r="M3" s="9" t="s">
        <v>325</v>
      </c>
      <c r="N3" s="9" t="s">
        <v>326</v>
      </c>
      <c r="O3" s="9" t="s">
        <v>327</v>
      </c>
      <c r="P3" s="9" t="s">
        <v>328</v>
      </c>
      <c r="Q3" s="9" t="s">
        <v>329</v>
      </c>
    </row>
    <row r="4" spans="1:17" x14ac:dyDescent="0.25">
      <c r="A4" s="13" t="s">
        <v>314</v>
      </c>
      <c r="B4" s="13" t="s">
        <v>315</v>
      </c>
      <c r="C4" s="14">
        <v>62643</v>
      </c>
      <c r="D4" s="13" t="s">
        <v>63</v>
      </c>
      <c r="E4" s="13" t="s">
        <v>70</v>
      </c>
      <c r="F4" s="13" t="s">
        <v>72</v>
      </c>
      <c r="G4" s="17">
        <v>42800</v>
      </c>
      <c r="H4" s="17">
        <v>42826</v>
      </c>
      <c r="I4" s="17">
        <v>44377</v>
      </c>
      <c r="J4" s="14">
        <v>48</v>
      </c>
      <c r="K4" s="15">
        <v>264300</v>
      </c>
      <c r="L4" s="13" t="s">
        <v>59</v>
      </c>
      <c r="M4" s="13" t="s">
        <v>62</v>
      </c>
      <c r="N4" s="16">
        <v>13.25267</v>
      </c>
      <c r="O4" s="13" t="s">
        <v>0</v>
      </c>
      <c r="P4" s="16" t="s">
        <v>0</v>
      </c>
      <c r="Q4" s="13" t="s">
        <v>348</v>
      </c>
    </row>
    <row r="5" spans="1:17" x14ac:dyDescent="0.25">
      <c r="A5" s="13" t="s">
        <v>314</v>
      </c>
      <c r="B5" s="13" t="s">
        <v>315</v>
      </c>
      <c r="C5" s="14">
        <v>67051</v>
      </c>
      <c r="D5" s="13" t="s">
        <v>63</v>
      </c>
      <c r="E5" s="13" t="s">
        <v>124</v>
      </c>
      <c r="F5" s="13" t="s">
        <v>126</v>
      </c>
      <c r="G5" s="17">
        <v>43054</v>
      </c>
      <c r="H5" s="17">
        <v>43221</v>
      </c>
      <c r="I5" s="17">
        <v>44317</v>
      </c>
      <c r="J5" s="14">
        <v>36</v>
      </c>
      <c r="K5" s="15"/>
      <c r="L5" s="13" t="s">
        <v>128</v>
      </c>
      <c r="M5" s="13" t="s">
        <v>62</v>
      </c>
      <c r="N5" s="16">
        <v>2.5179999999999998</v>
      </c>
      <c r="O5" s="13" t="s">
        <v>94</v>
      </c>
      <c r="P5" s="16">
        <v>1.95</v>
      </c>
      <c r="Q5" s="13"/>
    </row>
    <row r="6" spans="1:17" x14ac:dyDescent="0.25">
      <c r="A6" s="13" t="s">
        <v>314</v>
      </c>
      <c r="B6" s="13" t="s">
        <v>315</v>
      </c>
      <c r="C6" s="14">
        <v>67051</v>
      </c>
      <c r="D6" s="13" t="s">
        <v>63</v>
      </c>
      <c r="E6" s="13" t="s">
        <v>124</v>
      </c>
      <c r="F6" s="13" t="s">
        <v>126</v>
      </c>
      <c r="G6" s="17">
        <v>43054</v>
      </c>
      <c r="H6" s="17">
        <v>43221</v>
      </c>
      <c r="I6" s="17">
        <v>44317</v>
      </c>
      <c r="J6" s="14">
        <v>36</v>
      </c>
      <c r="K6" s="15">
        <v>279881</v>
      </c>
      <c r="L6" s="13" t="s">
        <v>128</v>
      </c>
      <c r="M6" s="13" t="s">
        <v>62</v>
      </c>
      <c r="N6" s="16">
        <v>2.5179999999999998</v>
      </c>
      <c r="O6" s="13" t="s">
        <v>93</v>
      </c>
      <c r="P6" s="16">
        <v>3.4900099999999998</v>
      </c>
      <c r="Q6" s="13"/>
    </row>
    <row r="7" spans="1:17" x14ac:dyDescent="0.25">
      <c r="A7" s="13" t="s">
        <v>314</v>
      </c>
      <c r="B7" s="13" t="s">
        <v>315</v>
      </c>
      <c r="C7" s="14">
        <v>67051</v>
      </c>
      <c r="D7" s="13" t="s">
        <v>63</v>
      </c>
      <c r="E7" s="13" t="s">
        <v>124</v>
      </c>
      <c r="F7" s="13" t="s">
        <v>126</v>
      </c>
      <c r="G7" s="17">
        <v>43054</v>
      </c>
      <c r="H7" s="17">
        <v>43221</v>
      </c>
      <c r="I7" s="17">
        <v>44317</v>
      </c>
      <c r="J7" s="14">
        <v>36</v>
      </c>
      <c r="K7" s="15"/>
      <c r="L7" s="13" t="s">
        <v>128</v>
      </c>
      <c r="M7" s="13" t="s">
        <v>62</v>
      </c>
      <c r="N7" s="16">
        <v>2.5179999999999998</v>
      </c>
      <c r="O7" s="13" t="s">
        <v>103</v>
      </c>
      <c r="P7" s="16">
        <v>4.03</v>
      </c>
      <c r="Q7" s="13"/>
    </row>
    <row r="8" spans="1:17" x14ac:dyDescent="0.25">
      <c r="A8" s="13" t="s">
        <v>314</v>
      </c>
      <c r="B8" s="13" t="s">
        <v>315</v>
      </c>
      <c r="C8" s="14">
        <v>67460</v>
      </c>
      <c r="D8" s="13" t="s">
        <v>63</v>
      </c>
      <c r="E8" s="13" t="s">
        <v>70</v>
      </c>
      <c r="F8" s="13" t="s">
        <v>72</v>
      </c>
      <c r="G8" s="17">
        <v>43066</v>
      </c>
      <c r="H8" s="17">
        <v>43115</v>
      </c>
      <c r="I8" s="17">
        <v>44331</v>
      </c>
      <c r="J8" s="14">
        <v>40</v>
      </c>
      <c r="K8" s="15"/>
      <c r="L8" s="13" t="s">
        <v>90</v>
      </c>
      <c r="M8" s="13" t="s">
        <v>93</v>
      </c>
      <c r="N8" s="16">
        <v>0.88987000000000005</v>
      </c>
      <c r="O8" s="13" t="s">
        <v>94</v>
      </c>
      <c r="P8" s="16">
        <v>1.0900000000000001</v>
      </c>
      <c r="Q8" s="13"/>
    </row>
    <row r="9" spans="1:17" x14ac:dyDescent="0.25">
      <c r="A9" s="13" t="s">
        <v>314</v>
      </c>
      <c r="B9" s="13" t="s">
        <v>315</v>
      </c>
      <c r="C9" s="14">
        <v>67460</v>
      </c>
      <c r="D9" s="13" t="s">
        <v>63</v>
      </c>
      <c r="E9" s="13" t="s">
        <v>70</v>
      </c>
      <c r="F9" s="13" t="s">
        <v>72</v>
      </c>
      <c r="G9" s="17">
        <v>43066</v>
      </c>
      <c r="H9" s="17">
        <v>43115</v>
      </c>
      <c r="I9" s="17">
        <v>44331</v>
      </c>
      <c r="J9" s="14">
        <v>40</v>
      </c>
      <c r="K9" s="15"/>
      <c r="L9" s="13" t="s">
        <v>90</v>
      </c>
      <c r="M9" s="13" t="s">
        <v>93</v>
      </c>
      <c r="N9" s="16">
        <v>0.88987000000000005</v>
      </c>
      <c r="O9" s="13" t="s">
        <v>101</v>
      </c>
      <c r="P9" s="16">
        <v>2.2000000000000002</v>
      </c>
      <c r="Q9" s="13"/>
    </row>
    <row r="10" spans="1:17" x14ac:dyDescent="0.25">
      <c r="A10" s="13" t="s">
        <v>314</v>
      </c>
      <c r="B10" s="13" t="s">
        <v>315</v>
      </c>
      <c r="C10" s="14">
        <v>67460</v>
      </c>
      <c r="D10" s="13" t="s">
        <v>63</v>
      </c>
      <c r="E10" s="13" t="s">
        <v>70</v>
      </c>
      <c r="F10" s="13" t="s">
        <v>72</v>
      </c>
      <c r="G10" s="17">
        <v>43066</v>
      </c>
      <c r="H10" s="17">
        <v>43115</v>
      </c>
      <c r="I10" s="17">
        <v>44331</v>
      </c>
      <c r="J10" s="14">
        <v>40</v>
      </c>
      <c r="K10" s="15">
        <v>301200</v>
      </c>
      <c r="L10" s="13" t="s">
        <v>90</v>
      </c>
      <c r="M10" s="13" t="s">
        <v>93</v>
      </c>
      <c r="N10" s="16">
        <v>0.88987000000000005</v>
      </c>
      <c r="O10" s="13" t="s">
        <v>62</v>
      </c>
      <c r="P10" s="16">
        <v>2.5179999999999998</v>
      </c>
      <c r="Q10" s="13"/>
    </row>
    <row r="11" spans="1:17" x14ac:dyDescent="0.25">
      <c r="A11" s="13" t="s">
        <v>314</v>
      </c>
      <c r="B11" s="13" t="s">
        <v>315</v>
      </c>
      <c r="C11" s="14">
        <v>67460</v>
      </c>
      <c r="D11" s="13" t="s">
        <v>63</v>
      </c>
      <c r="E11" s="13" t="s">
        <v>70</v>
      </c>
      <c r="F11" s="13" t="s">
        <v>72</v>
      </c>
      <c r="G11" s="17">
        <v>43066</v>
      </c>
      <c r="H11" s="17">
        <v>43115</v>
      </c>
      <c r="I11" s="17">
        <v>44331</v>
      </c>
      <c r="J11" s="14">
        <v>40</v>
      </c>
      <c r="K11" s="15"/>
      <c r="L11" s="13" t="s">
        <v>90</v>
      </c>
      <c r="M11" s="13" t="s">
        <v>93</v>
      </c>
      <c r="N11" s="16">
        <v>0.88987000000000005</v>
      </c>
      <c r="O11" s="13" t="s">
        <v>103</v>
      </c>
      <c r="P11" s="16">
        <v>3.03</v>
      </c>
      <c r="Q11" s="13"/>
    </row>
    <row r="12" spans="1:17" x14ac:dyDescent="0.25">
      <c r="A12" s="13" t="s">
        <v>314</v>
      </c>
      <c r="B12" s="13" t="s">
        <v>315</v>
      </c>
      <c r="C12" s="14">
        <v>67755</v>
      </c>
      <c r="D12" s="13" t="s">
        <v>63</v>
      </c>
      <c r="E12" s="13" t="s">
        <v>52</v>
      </c>
      <c r="F12" s="13" t="s">
        <v>54</v>
      </c>
      <c r="G12" s="17">
        <v>43089</v>
      </c>
      <c r="H12" s="17">
        <v>43125</v>
      </c>
      <c r="I12" s="17">
        <v>44586</v>
      </c>
      <c r="J12" s="14">
        <v>48</v>
      </c>
      <c r="K12" s="15">
        <v>2400</v>
      </c>
      <c r="L12" s="13" t="s">
        <v>106</v>
      </c>
      <c r="M12" s="13" t="s">
        <v>101</v>
      </c>
      <c r="N12" s="16">
        <v>1.8</v>
      </c>
      <c r="O12" s="13" t="s">
        <v>103</v>
      </c>
      <c r="P12" s="16" t="s">
        <v>0</v>
      </c>
      <c r="Q12" s="13"/>
    </row>
    <row r="13" spans="1:17" x14ac:dyDescent="0.25">
      <c r="A13" s="13" t="s">
        <v>314</v>
      </c>
      <c r="B13" s="13" t="s">
        <v>315</v>
      </c>
      <c r="C13" s="14">
        <v>67959</v>
      </c>
      <c r="D13" s="13" t="s">
        <v>63</v>
      </c>
      <c r="E13" s="13" t="s">
        <v>145</v>
      </c>
      <c r="F13" s="13" t="s">
        <v>146</v>
      </c>
      <c r="G13" s="17">
        <v>43118.958333333336</v>
      </c>
      <c r="H13" s="17">
        <v>43285</v>
      </c>
      <c r="I13" s="17">
        <v>44745</v>
      </c>
      <c r="J13" s="14">
        <v>24</v>
      </c>
      <c r="K13" s="15">
        <v>606280</v>
      </c>
      <c r="L13" s="13" t="s">
        <v>148</v>
      </c>
      <c r="M13" s="13" t="s">
        <v>93</v>
      </c>
      <c r="N13" s="16">
        <v>0.73799999999999999</v>
      </c>
      <c r="O13" s="13" t="s">
        <v>103</v>
      </c>
      <c r="P13" s="16">
        <v>0.77456999999999998</v>
      </c>
      <c r="Q13" s="13"/>
    </row>
    <row r="14" spans="1:17" x14ac:dyDescent="0.25">
      <c r="A14" s="13" t="s">
        <v>314</v>
      </c>
      <c r="B14" s="13" t="s">
        <v>315</v>
      </c>
      <c r="C14" s="14">
        <v>67959</v>
      </c>
      <c r="D14" s="13" t="s">
        <v>63</v>
      </c>
      <c r="E14" s="13" t="s">
        <v>145</v>
      </c>
      <c r="F14" s="13" t="s">
        <v>146</v>
      </c>
      <c r="G14" s="17">
        <v>43118.958333333336</v>
      </c>
      <c r="H14" s="17">
        <v>43285</v>
      </c>
      <c r="I14" s="17">
        <v>44745</v>
      </c>
      <c r="J14" s="14">
        <v>24</v>
      </c>
      <c r="K14" s="15"/>
      <c r="L14" s="13" t="s">
        <v>148</v>
      </c>
      <c r="M14" s="13" t="s">
        <v>93</v>
      </c>
      <c r="N14" s="16">
        <v>0.73799999999999999</v>
      </c>
      <c r="O14" s="13" t="s">
        <v>101</v>
      </c>
      <c r="P14" s="16">
        <v>0.85</v>
      </c>
      <c r="Q14" s="13"/>
    </row>
    <row r="15" spans="1:17" x14ac:dyDescent="0.25">
      <c r="A15" s="13" t="s">
        <v>314</v>
      </c>
      <c r="B15" s="13" t="s">
        <v>315</v>
      </c>
      <c r="C15" s="14">
        <v>67959</v>
      </c>
      <c r="D15" s="13" t="s">
        <v>63</v>
      </c>
      <c r="E15" s="13" t="s">
        <v>145</v>
      </c>
      <c r="F15" s="13" t="s">
        <v>146</v>
      </c>
      <c r="G15" s="17">
        <v>43118.958333333336</v>
      </c>
      <c r="H15" s="17">
        <v>43285</v>
      </c>
      <c r="I15" s="17">
        <v>44745</v>
      </c>
      <c r="J15" s="14">
        <v>24</v>
      </c>
      <c r="K15" s="15"/>
      <c r="L15" s="13" t="s">
        <v>148</v>
      </c>
      <c r="M15" s="13" t="s">
        <v>93</v>
      </c>
      <c r="N15" s="16">
        <v>0.73799999999999999</v>
      </c>
      <c r="O15" s="13" t="s">
        <v>62</v>
      </c>
      <c r="P15" s="16">
        <v>2.5179399999999998</v>
      </c>
      <c r="Q15" s="13"/>
    </row>
    <row r="16" spans="1:17" x14ac:dyDescent="0.25">
      <c r="A16" s="13" t="s">
        <v>314</v>
      </c>
      <c r="B16" s="13" t="s">
        <v>315</v>
      </c>
      <c r="C16" s="14">
        <v>68146</v>
      </c>
      <c r="D16" s="13" t="s">
        <v>63</v>
      </c>
      <c r="E16" s="13" t="s">
        <v>114</v>
      </c>
      <c r="F16" s="13" t="s">
        <v>116</v>
      </c>
      <c r="G16" s="17">
        <v>43130</v>
      </c>
      <c r="H16" s="17">
        <v>43178</v>
      </c>
      <c r="I16" s="17">
        <v>44395</v>
      </c>
      <c r="J16" s="14">
        <v>36</v>
      </c>
      <c r="K16" s="15"/>
      <c r="L16" s="13" t="s">
        <v>119</v>
      </c>
      <c r="M16" s="13" t="s">
        <v>93</v>
      </c>
      <c r="N16" s="16">
        <v>0.66586999999999996</v>
      </c>
      <c r="O16" s="13" t="s">
        <v>103</v>
      </c>
      <c r="P16" s="16">
        <v>0.78500000000000003</v>
      </c>
      <c r="Q16" s="13"/>
    </row>
    <row r="17" spans="1:17" x14ac:dyDescent="0.25">
      <c r="A17" s="13" t="s">
        <v>314</v>
      </c>
      <c r="B17" s="13" t="s">
        <v>315</v>
      </c>
      <c r="C17" s="14">
        <v>68146</v>
      </c>
      <c r="D17" s="13" t="s">
        <v>63</v>
      </c>
      <c r="E17" s="13" t="s">
        <v>114</v>
      </c>
      <c r="F17" s="13" t="s">
        <v>116</v>
      </c>
      <c r="G17" s="17">
        <v>43130</v>
      </c>
      <c r="H17" s="17">
        <v>43178</v>
      </c>
      <c r="I17" s="17">
        <v>44395</v>
      </c>
      <c r="J17" s="14">
        <v>36</v>
      </c>
      <c r="K17" s="15"/>
      <c r="L17" s="13" t="s">
        <v>119</v>
      </c>
      <c r="M17" s="13" t="s">
        <v>93</v>
      </c>
      <c r="N17" s="16">
        <v>0.66586999999999996</v>
      </c>
      <c r="O17" s="13" t="s">
        <v>101</v>
      </c>
      <c r="P17" s="16">
        <v>0.85</v>
      </c>
      <c r="Q17" s="13"/>
    </row>
    <row r="18" spans="1:17" x14ac:dyDescent="0.25">
      <c r="A18" s="13" t="s">
        <v>314</v>
      </c>
      <c r="B18" s="13" t="s">
        <v>315</v>
      </c>
      <c r="C18" s="14">
        <v>68146</v>
      </c>
      <c r="D18" s="13" t="s">
        <v>63</v>
      </c>
      <c r="E18" s="13" t="s">
        <v>114</v>
      </c>
      <c r="F18" s="13" t="s">
        <v>116</v>
      </c>
      <c r="G18" s="17">
        <v>43130</v>
      </c>
      <c r="H18" s="17">
        <v>43178</v>
      </c>
      <c r="I18" s="17">
        <v>44395</v>
      </c>
      <c r="J18" s="14">
        <v>36</v>
      </c>
      <c r="K18" s="15"/>
      <c r="L18" s="13" t="s">
        <v>119</v>
      </c>
      <c r="M18" s="13" t="s">
        <v>93</v>
      </c>
      <c r="N18" s="16">
        <v>0.66586999999999996</v>
      </c>
      <c r="O18" s="13" t="s">
        <v>94</v>
      </c>
      <c r="P18" s="16">
        <v>0.89</v>
      </c>
      <c r="Q18" s="13"/>
    </row>
    <row r="19" spans="1:17" x14ac:dyDescent="0.25">
      <c r="A19" s="13" t="s">
        <v>314</v>
      </c>
      <c r="B19" s="13" t="s">
        <v>315</v>
      </c>
      <c r="C19" s="14">
        <v>68146</v>
      </c>
      <c r="D19" s="13" t="s">
        <v>63</v>
      </c>
      <c r="E19" s="13" t="s">
        <v>114</v>
      </c>
      <c r="F19" s="13" t="s">
        <v>116</v>
      </c>
      <c r="G19" s="17">
        <v>43130</v>
      </c>
      <c r="H19" s="17">
        <v>43178</v>
      </c>
      <c r="I19" s="17">
        <v>44395</v>
      </c>
      <c r="J19" s="14">
        <v>36</v>
      </c>
      <c r="K19" s="15">
        <v>179295</v>
      </c>
      <c r="L19" s="13" t="s">
        <v>119</v>
      </c>
      <c r="M19" s="13" t="s">
        <v>93</v>
      </c>
      <c r="N19" s="16">
        <v>0.66586999999999996</v>
      </c>
      <c r="O19" s="13" t="s">
        <v>62</v>
      </c>
      <c r="P19" s="16">
        <v>2.5179999999999998</v>
      </c>
      <c r="Q19" s="13"/>
    </row>
    <row r="20" spans="1:17" x14ac:dyDescent="0.25">
      <c r="A20" s="13" t="s">
        <v>314</v>
      </c>
      <c r="B20" s="13" t="s">
        <v>315</v>
      </c>
      <c r="C20" s="14">
        <v>70361</v>
      </c>
      <c r="D20" s="13" t="s">
        <v>63</v>
      </c>
      <c r="E20" s="13" t="s">
        <v>52</v>
      </c>
      <c r="F20" s="13" t="s">
        <v>54</v>
      </c>
      <c r="G20" s="17">
        <v>43231</v>
      </c>
      <c r="H20" s="17">
        <v>43241</v>
      </c>
      <c r="I20" s="17">
        <v>44702</v>
      </c>
      <c r="J20" s="14">
        <v>48</v>
      </c>
      <c r="K20" s="15"/>
      <c r="L20" s="13" t="s">
        <v>135</v>
      </c>
      <c r="M20" s="13" t="s">
        <v>138</v>
      </c>
      <c r="N20" s="16">
        <v>0.45</v>
      </c>
      <c r="O20" s="13" t="s">
        <v>94</v>
      </c>
      <c r="P20" s="16">
        <v>0.62</v>
      </c>
      <c r="Q20" s="13"/>
    </row>
    <row r="21" spans="1:17" x14ac:dyDescent="0.25">
      <c r="A21" s="13" t="s">
        <v>314</v>
      </c>
      <c r="B21" s="13" t="s">
        <v>315</v>
      </c>
      <c r="C21" s="14">
        <v>70361</v>
      </c>
      <c r="D21" s="13" t="s">
        <v>63</v>
      </c>
      <c r="E21" s="13" t="s">
        <v>52</v>
      </c>
      <c r="F21" s="13" t="s">
        <v>54</v>
      </c>
      <c r="G21" s="17">
        <v>43231</v>
      </c>
      <c r="H21" s="17">
        <v>43241</v>
      </c>
      <c r="I21" s="17">
        <v>44702</v>
      </c>
      <c r="J21" s="14">
        <v>48</v>
      </c>
      <c r="K21" s="15"/>
      <c r="L21" s="13" t="s">
        <v>135</v>
      </c>
      <c r="M21" s="13" t="s">
        <v>138</v>
      </c>
      <c r="N21" s="16">
        <v>0.45</v>
      </c>
      <c r="O21" s="13" t="s">
        <v>101</v>
      </c>
      <c r="P21" s="16">
        <v>0.83333000000000002</v>
      </c>
      <c r="Q21" s="13"/>
    </row>
    <row r="22" spans="1:17" x14ac:dyDescent="0.25">
      <c r="A22" s="13" t="s">
        <v>314</v>
      </c>
      <c r="B22" s="13" t="s">
        <v>315</v>
      </c>
      <c r="C22" s="14">
        <v>70361</v>
      </c>
      <c r="D22" s="13" t="s">
        <v>63</v>
      </c>
      <c r="E22" s="13" t="s">
        <v>52</v>
      </c>
      <c r="F22" s="13" t="s">
        <v>54</v>
      </c>
      <c r="G22" s="17">
        <v>43231</v>
      </c>
      <c r="H22" s="17">
        <v>43241</v>
      </c>
      <c r="I22" s="17">
        <v>44702</v>
      </c>
      <c r="J22" s="14">
        <v>48</v>
      </c>
      <c r="K22" s="15"/>
      <c r="L22" s="13" t="s">
        <v>135</v>
      </c>
      <c r="M22" s="13" t="s">
        <v>138</v>
      </c>
      <c r="N22" s="16">
        <v>0.45</v>
      </c>
      <c r="O22" s="13" t="s">
        <v>93</v>
      </c>
      <c r="P22" s="16">
        <v>1</v>
      </c>
      <c r="Q22" s="13"/>
    </row>
    <row r="23" spans="1:17" x14ac:dyDescent="0.25">
      <c r="A23" s="13" t="s">
        <v>314</v>
      </c>
      <c r="B23" s="13" t="s">
        <v>315</v>
      </c>
      <c r="C23" s="14">
        <v>70361</v>
      </c>
      <c r="D23" s="13" t="s">
        <v>63</v>
      </c>
      <c r="E23" s="13" t="s">
        <v>52</v>
      </c>
      <c r="F23" s="13" t="s">
        <v>54</v>
      </c>
      <c r="G23" s="17">
        <v>43231</v>
      </c>
      <c r="H23" s="17">
        <v>43241</v>
      </c>
      <c r="I23" s="17">
        <v>44702</v>
      </c>
      <c r="J23" s="14">
        <v>48</v>
      </c>
      <c r="K23" s="15"/>
      <c r="L23" s="13" t="s">
        <v>135</v>
      </c>
      <c r="M23" s="13" t="s">
        <v>138</v>
      </c>
      <c r="N23" s="16">
        <v>0.45</v>
      </c>
      <c r="O23" s="13" t="s">
        <v>143</v>
      </c>
      <c r="P23" s="16">
        <v>1.1383300000000001</v>
      </c>
      <c r="Q23" s="13"/>
    </row>
    <row r="24" spans="1:17" x14ac:dyDescent="0.25">
      <c r="A24" s="13" t="s">
        <v>314</v>
      </c>
      <c r="B24" s="13" t="s">
        <v>315</v>
      </c>
      <c r="C24" s="14">
        <v>70361</v>
      </c>
      <c r="D24" s="13" t="s">
        <v>63</v>
      </c>
      <c r="E24" s="13" t="s">
        <v>52</v>
      </c>
      <c r="F24" s="13" t="s">
        <v>54</v>
      </c>
      <c r="G24" s="17">
        <v>43231</v>
      </c>
      <c r="H24" s="17">
        <v>43241</v>
      </c>
      <c r="I24" s="17">
        <v>44702</v>
      </c>
      <c r="J24" s="14">
        <v>48</v>
      </c>
      <c r="K24" s="15">
        <v>907301</v>
      </c>
      <c r="L24" s="13" t="s">
        <v>135</v>
      </c>
      <c r="M24" s="13" t="s">
        <v>138</v>
      </c>
      <c r="N24" s="16">
        <v>0.45</v>
      </c>
      <c r="O24" s="13" t="s">
        <v>103</v>
      </c>
      <c r="P24" s="16">
        <v>1.18</v>
      </c>
      <c r="Q24" s="13"/>
    </row>
    <row r="25" spans="1:17" x14ac:dyDescent="0.25">
      <c r="A25" s="13" t="s">
        <v>314</v>
      </c>
      <c r="B25" s="13" t="s">
        <v>315</v>
      </c>
      <c r="C25" s="14">
        <v>70361</v>
      </c>
      <c r="D25" s="13" t="s">
        <v>63</v>
      </c>
      <c r="E25" s="13" t="s">
        <v>52</v>
      </c>
      <c r="F25" s="13" t="s">
        <v>54</v>
      </c>
      <c r="G25" s="17">
        <v>43231</v>
      </c>
      <c r="H25" s="17">
        <v>43241</v>
      </c>
      <c r="I25" s="17">
        <v>44702</v>
      </c>
      <c r="J25" s="14">
        <v>48</v>
      </c>
      <c r="K25" s="15"/>
      <c r="L25" s="13" t="s">
        <v>135</v>
      </c>
      <c r="M25" s="13" t="s">
        <v>138</v>
      </c>
      <c r="N25" s="16">
        <v>0.45</v>
      </c>
      <c r="O25" s="13" t="s">
        <v>62</v>
      </c>
      <c r="P25" s="16">
        <v>2.5179999999999998</v>
      </c>
      <c r="Q25" s="13"/>
    </row>
    <row r="26" spans="1:17" x14ac:dyDescent="0.25">
      <c r="A26" s="13" t="s">
        <v>314</v>
      </c>
      <c r="B26" s="13" t="s">
        <v>315</v>
      </c>
      <c r="C26" s="14">
        <v>70926</v>
      </c>
      <c r="D26" s="13" t="s">
        <v>63</v>
      </c>
      <c r="E26" s="13" t="s">
        <v>153</v>
      </c>
      <c r="F26" s="13" t="s">
        <v>155</v>
      </c>
      <c r="G26" s="17">
        <v>43276</v>
      </c>
      <c r="H26" s="17">
        <v>43321</v>
      </c>
      <c r="I26" s="17">
        <v>44417</v>
      </c>
      <c r="J26" s="14">
        <v>36</v>
      </c>
      <c r="K26" s="15">
        <v>315750</v>
      </c>
      <c r="L26" s="13" t="s">
        <v>158</v>
      </c>
      <c r="M26" s="13" t="s">
        <v>93</v>
      </c>
      <c r="N26" s="16">
        <v>0.42986999999999997</v>
      </c>
      <c r="O26" s="13" t="s">
        <v>103</v>
      </c>
      <c r="P26" s="16">
        <v>0.5</v>
      </c>
      <c r="Q26" s="13"/>
    </row>
    <row r="27" spans="1:17" x14ac:dyDescent="0.25">
      <c r="A27" s="13" t="s">
        <v>314</v>
      </c>
      <c r="B27" s="13" t="s">
        <v>315</v>
      </c>
      <c r="C27" s="14">
        <v>70926</v>
      </c>
      <c r="D27" s="13" t="s">
        <v>63</v>
      </c>
      <c r="E27" s="13" t="s">
        <v>153</v>
      </c>
      <c r="F27" s="13" t="s">
        <v>155</v>
      </c>
      <c r="G27" s="17">
        <v>43276</v>
      </c>
      <c r="H27" s="17">
        <v>43321</v>
      </c>
      <c r="I27" s="17">
        <v>44417</v>
      </c>
      <c r="J27" s="14">
        <v>36</v>
      </c>
      <c r="K27" s="15"/>
      <c r="L27" s="13" t="s">
        <v>158</v>
      </c>
      <c r="M27" s="13" t="s">
        <v>93</v>
      </c>
      <c r="N27" s="16">
        <v>0.42986999999999997</v>
      </c>
      <c r="O27" s="13" t="s">
        <v>94</v>
      </c>
      <c r="P27" s="16">
        <v>0.65</v>
      </c>
      <c r="Q27" s="13"/>
    </row>
    <row r="28" spans="1:17" x14ac:dyDescent="0.25">
      <c r="A28" s="13" t="s">
        <v>314</v>
      </c>
      <c r="B28" s="13" t="s">
        <v>315</v>
      </c>
      <c r="C28" s="14">
        <v>70926</v>
      </c>
      <c r="D28" s="13" t="s">
        <v>63</v>
      </c>
      <c r="E28" s="13" t="s">
        <v>153</v>
      </c>
      <c r="F28" s="13" t="s">
        <v>155</v>
      </c>
      <c r="G28" s="17">
        <v>43276</v>
      </c>
      <c r="H28" s="17">
        <v>43321</v>
      </c>
      <c r="I28" s="17">
        <v>44417</v>
      </c>
      <c r="J28" s="14">
        <v>36</v>
      </c>
      <c r="K28" s="15"/>
      <c r="L28" s="13" t="s">
        <v>158</v>
      </c>
      <c r="M28" s="13" t="s">
        <v>93</v>
      </c>
      <c r="N28" s="16">
        <v>0.42986999999999997</v>
      </c>
      <c r="O28" s="13" t="s">
        <v>143</v>
      </c>
      <c r="P28" s="16">
        <v>0.83333999999999997</v>
      </c>
      <c r="Q28" s="13"/>
    </row>
    <row r="29" spans="1:17" x14ac:dyDescent="0.25">
      <c r="A29" s="13" t="s">
        <v>314</v>
      </c>
      <c r="B29" s="13" t="s">
        <v>315</v>
      </c>
      <c r="C29" s="14">
        <v>70926</v>
      </c>
      <c r="D29" s="13" t="s">
        <v>63</v>
      </c>
      <c r="E29" s="13" t="s">
        <v>153</v>
      </c>
      <c r="F29" s="13" t="s">
        <v>155</v>
      </c>
      <c r="G29" s="17">
        <v>43276</v>
      </c>
      <c r="H29" s="17">
        <v>43321</v>
      </c>
      <c r="I29" s="17">
        <v>44417</v>
      </c>
      <c r="J29" s="14">
        <v>36</v>
      </c>
      <c r="K29" s="15"/>
      <c r="L29" s="13" t="s">
        <v>158</v>
      </c>
      <c r="M29" s="13" t="s">
        <v>93</v>
      </c>
      <c r="N29" s="16">
        <v>0.42986999999999997</v>
      </c>
      <c r="O29" s="13" t="s">
        <v>62</v>
      </c>
      <c r="P29" s="16">
        <v>2.5179999999999998</v>
      </c>
      <c r="Q29" s="13"/>
    </row>
    <row r="30" spans="1:17" x14ac:dyDescent="0.25">
      <c r="A30" s="13" t="s">
        <v>314</v>
      </c>
      <c r="B30" s="13" t="s">
        <v>315</v>
      </c>
      <c r="C30" s="14">
        <v>70900</v>
      </c>
      <c r="D30" s="13" t="s">
        <v>194</v>
      </c>
      <c r="E30" s="13" t="s">
        <v>188</v>
      </c>
      <c r="F30" s="13" t="s">
        <v>190</v>
      </c>
      <c r="G30" s="17">
        <v>43285</v>
      </c>
      <c r="H30" s="17">
        <v>43419</v>
      </c>
      <c r="I30" s="17">
        <v>44515</v>
      </c>
      <c r="J30" s="14">
        <v>36</v>
      </c>
      <c r="K30" s="15"/>
      <c r="L30" s="13" t="s">
        <v>192</v>
      </c>
      <c r="M30" s="13" t="s">
        <v>138</v>
      </c>
      <c r="N30" s="16">
        <v>0.45</v>
      </c>
      <c r="O30" s="13" t="s">
        <v>93</v>
      </c>
      <c r="P30" s="16">
        <v>0.54</v>
      </c>
      <c r="Q30" s="13"/>
    </row>
    <row r="31" spans="1:17" x14ac:dyDescent="0.25">
      <c r="A31" s="13" t="s">
        <v>314</v>
      </c>
      <c r="B31" s="13" t="s">
        <v>315</v>
      </c>
      <c r="C31" s="14">
        <v>70900</v>
      </c>
      <c r="D31" s="13" t="s">
        <v>194</v>
      </c>
      <c r="E31" s="13" t="s">
        <v>188</v>
      </c>
      <c r="F31" s="13" t="s">
        <v>190</v>
      </c>
      <c r="G31" s="17">
        <v>43285</v>
      </c>
      <c r="H31" s="17">
        <v>43419</v>
      </c>
      <c r="I31" s="17">
        <v>44515</v>
      </c>
      <c r="J31" s="14">
        <v>36</v>
      </c>
      <c r="K31" s="15">
        <v>13000</v>
      </c>
      <c r="L31" s="13" t="s">
        <v>192</v>
      </c>
      <c r="M31" s="13" t="s">
        <v>138</v>
      </c>
      <c r="N31" s="16">
        <v>0.45</v>
      </c>
      <c r="O31" s="13" t="s">
        <v>103</v>
      </c>
      <c r="P31" s="16">
        <v>0.56000000000000005</v>
      </c>
      <c r="Q31" s="13"/>
    </row>
    <row r="32" spans="1:17" x14ac:dyDescent="0.25">
      <c r="A32" s="13" t="s">
        <v>314</v>
      </c>
      <c r="B32" s="13" t="s">
        <v>315</v>
      </c>
      <c r="C32" s="14">
        <v>70900</v>
      </c>
      <c r="D32" s="13" t="s">
        <v>194</v>
      </c>
      <c r="E32" s="13" t="s">
        <v>188</v>
      </c>
      <c r="F32" s="13" t="s">
        <v>190</v>
      </c>
      <c r="G32" s="17">
        <v>43285</v>
      </c>
      <c r="H32" s="17">
        <v>43419</v>
      </c>
      <c r="I32" s="17">
        <v>44515</v>
      </c>
      <c r="J32" s="14">
        <v>36</v>
      </c>
      <c r="K32" s="15"/>
      <c r="L32" s="13" t="s">
        <v>192</v>
      </c>
      <c r="M32" s="13" t="s">
        <v>138</v>
      </c>
      <c r="N32" s="16">
        <v>0.45</v>
      </c>
      <c r="O32" s="13" t="s">
        <v>94</v>
      </c>
      <c r="P32" s="16">
        <v>0.62</v>
      </c>
      <c r="Q32" s="13"/>
    </row>
    <row r="33" spans="1:17" x14ac:dyDescent="0.25">
      <c r="A33" s="13" t="s">
        <v>314</v>
      </c>
      <c r="B33" s="13" t="s">
        <v>315</v>
      </c>
      <c r="C33" s="14">
        <v>70900</v>
      </c>
      <c r="D33" s="13" t="s">
        <v>194</v>
      </c>
      <c r="E33" s="13" t="s">
        <v>188</v>
      </c>
      <c r="F33" s="13" t="s">
        <v>190</v>
      </c>
      <c r="G33" s="17">
        <v>43285</v>
      </c>
      <c r="H33" s="17">
        <v>43419</v>
      </c>
      <c r="I33" s="17">
        <v>44515</v>
      </c>
      <c r="J33" s="14">
        <v>36</v>
      </c>
      <c r="K33" s="15"/>
      <c r="L33" s="13" t="s">
        <v>192</v>
      </c>
      <c r="M33" s="13" t="s">
        <v>138</v>
      </c>
      <c r="N33" s="16">
        <v>0.45</v>
      </c>
      <c r="O33" s="13" t="s">
        <v>101</v>
      </c>
      <c r="P33" s="16">
        <v>0.9</v>
      </c>
      <c r="Q33" s="13"/>
    </row>
    <row r="34" spans="1:17" x14ac:dyDescent="0.25">
      <c r="A34" s="13" t="s">
        <v>314</v>
      </c>
      <c r="B34" s="13" t="s">
        <v>315</v>
      </c>
      <c r="C34" s="14">
        <v>71890</v>
      </c>
      <c r="D34" s="13" t="s">
        <v>63</v>
      </c>
      <c r="E34" s="13" t="s">
        <v>179</v>
      </c>
      <c r="F34" s="13" t="s">
        <v>181</v>
      </c>
      <c r="G34" s="17">
        <v>43298</v>
      </c>
      <c r="H34" s="17">
        <v>43383</v>
      </c>
      <c r="I34" s="17">
        <v>44296</v>
      </c>
      <c r="J34" s="14">
        <v>30</v>
      </c>
      <c r="K34" s="15"/>
      <c r="L34" s="13" t="s">
        <v>183</v>
      </c>
      <c r="M34" s="13" t="s">
        <v>93</v>
      </c>
      <c r="N34" s="16">
        <v>0.41</v>
      </c>
      <c r="O34" s="13" t="s">
        <v>138</v>
      </c>
      <c r="P34" s="16">
        <v>0.45</v>
      </c>
      <c r="Q34" s="13"/>
    </row>
    <row r="35" spans="1:17" x14ac:dyDescent="0.25">
      <c r="A35" s="13" t="s">
        <v>314</v>
      </c>
      <c r="B35" s="13" t="s">
        <v>315</v>
      </c>
      <c r="C35" s="14">
        <v>71890</v>
      </c>
      <c r="D35" s="13" t="s">
        <v>63</v>
      </c>
      <c r="E35" s="13" t="s">
        <v>179</v>
      </c>
      <c r="F35" s="13" t="s">
        <v>181</v>
      </c>
      <c r="G35" s="17">
        <v>43298</v>
      </c>
      <c r="H35" s="17">
        <v>43383</v>
      </c>
      <c r="I35" s="17">
        <v>44296</v>
      </c>
      <c r="J35" s="14">
        <v>30</v>
      </c>
      <c r="K35" s="15">
        <v>79500</v>
      </c>
      <c r="L35" s="13" t="s">
        <v>183</v>
      </c>
      <c r="M35" s="13" t="s">
        <v>93</v>
      </c>
      <c r="N35" s="16">
        <v>0.41</v>
      </c>
      <c r="O35" s="13" t="s">
        <v>103</v>
      </c>
      <c r="P35" s="16">
        <v>0.45500000000000002</v>
      </c>
      <c r="Q35" s="13"/>
    </row>
    <row r="36" spans="1:17" x14ac:dyDescent="0.25">
      <c r="A36" s="13" t="s">
        <v>314</v>
      </c>
      <c r="B36" s="13" t="s">
        <v>315</v>
      </c>
      <c r="C36" s="14">
        <v>71890</v>
      </c>
      <c r="D36" s="13" t="s">
        <v>63</v>
      </c>
      <c r="E36" s="13" t="s">
        <v>179</v>
      </c>
      <c r="F36" s="13" t="s">
        <v>181</v>
      </c>
      <c r="G36" s="17">
        <v>43298</v>
      </c>
      <c r="H36" s="17">
        <v>43383</v>
      </c>
      <c r="I36" s="17">
        <v>44296</v>
      </c>
      <c r="J36" s="14">
        <v>30</v>
      </c>
      <c r="K36" s="15"/>
      <c r="L36" s="13" t="s">
        <v>183</v>
      </c>
      <c r="M36" s="13" t="s">
        <v>93</v>
      </c>
      <c r="N36" s="16">
        <v>0.41</v>
      </c>
      <c r="O36" s="13" t="s">
        <v>94</v>
      </c>
      <c r="P36" s="16">
        <v>0.63</v>
      </c>
      <c r="Q36" s="13"/>
    </row>
    <row r="37" spans="1:17" x14ac:dyDescent="0.25">
      <c r="A37" s="13" t="s">
        <v>314</v>
      </c>
      <c r="B37" s="13" t="s">
        <v>315</v>
      </c>
      <c r="C37" s="14">
        <v>72472</v>
      </c>
      <c r="D37" s="13" t="s">
        <v>63</v>
      </c>
      <c r="E37" s="13" t="s">
        <v>171</v>
      </c>
      <c r="F37" s="13" t="s">
        <v>173</v>
      </c>
      <c r="G37" s="17">
        <v>43342</v>
      </c>
      <c r="H37" s="17">
        <v>43377</v>
      </c>
      <c r="I37" s="17">
        <v>45203</v>
      </c>
      <c r="J37" s="14">
        <v>36</v>
      </c>
      <c r="K37" s="15">
        <v>32533</v>
      </c>
      <c r="L37" s="13" t="s">
        <v>175</v>
      </c>
      <c r="M37" s="13" t="s">
        <v>138</v>
      </c>
      <c r="N37" s="16">
        <v>0.33</v>
      </c>
      <c r="O37" s="13" t="s">
        <v>94</v>
      </c>
      <c r="P37" s="16">
        <v>0.64</v>
      </c>
      <c r="Q37" s="13"/>
    </row>
    <row r="38" spans="1:17" x14ac:dyDescent="0.25">
      <c r="A38" s="13" t="s">
        <v>314</v>
      </c>
      <c r="B38" s="13" t="s">
        <v>315</v>
      </c>
      <c r="C38" s="14">
        <v>72472</v>
      </c>
      <c r="D38" s="13" t="s">
        <v>63</v>
      </c>
      <c r="E38" s="13" t="s">
        <v>171</v>
      </c>
      <c r="F38" s="13" t="s">
        <v>173</v>
      </c>
      <c r="G38" s="17">
        <v>43342</v>
      </c>
      <c r="H38" s="17">
        <v>43377</v>
      </c>
      <c r="I38" s="17">
        <v>45203</v>
      </c>
      <c r="J38" s="14">
        <v>36</v>
      </c>
      <c r="K38" s="15"/>
      <c r="L38" s="13" t="s">
        <v>175</v>
      </c>
      <c r="M38" s="13" t="s">
        <v>138</v>
      </c>
      <c r="N38" s="16">
        <v>0.33</v>
      </c>
      <c r="O38" s="13" t="s">
        <v>93</v>
      </c>
      <c r="P38" s="16">
        <v>0.66</v>
      </c>
      <c r="Q38" s="13"/>
    </row>
    <row r="39" spans="1:17" x14ac:dyDescent="0.25">
      <c r="A39" s="13" t="s">
        <v>314</v>
      </c>
      <c r="B39" s="13" t="s">
        <v>315</v>
      </c>
      <c r="C39" s="14">
        <v>72472</v>
      </c>
      <c r="D39" s="13" t="s">
        <v>63</v>
      </c>
      <c r="E39" s="13" t="s">
        <v>171</v>
      </c>
      <c r="F39" s="13" t="s">
        <v>173</v>
      </c>
      <c r="G39" s="17">
        <v>43342</v>
      </c>
      <c r="H39" s="17">
        <v>43377</v>
      </c>
      <c r="I39" s="17">
        <v>45203</v>
      </c>
      <c r="J39" s="14">
        <v>36</v>
      </c>
      <c r="K39" s="15"/>
      <c r="L39" s="13" t="s">
        <v>175</v>
      </c>
      <c r="M39" s="13" t="s">
        <v>138</v>
      </c>
      <c r="N39" s="16">
        <v>0.33</v>
      </c>
      <c r="O39" s="13" t="s">
        <v>143</v>
      </c>
      <c r="P39" s="16">
        <v>0.88500000000000001</v>
      </c>
      <c r="Q39" s="13"/>
    </row>
    <row r="40" spans="1:17" x14ac:dyDescent="0.25">
      <c r="A40" s="13" t="s">
        <v>314</v>
      </c>
      <c r="B40" s="13" t="s">
        <v>315</v>
      </c>
      <c r="C40" s="14">
        <v>72443</v>
      </c>
      <c r="D40" s="13" t="s">
        <v>63</v>
      </c>
      <c r="E40" s="13" t="s">
        <v>196</v>
      </c>
      <c r="F40" s="13" t="s">
        <v>198</v>
      </c>
      <c r="G40" s="17">
        <v>43363</v>
      </c>
      <c r="H40" s="17">
        <v>43501</v>
      </c>
      <c r="I40" s="17">
        <v>45143</v>
      </c>
      <c r="J40" s="14">
        <v>48</v>
      </c>
      <c r="K40" s="15"/>
      <c r="L40" s="13" t="s">
        <v>200</v>
      </c>
      <c r="M40" s="13" t="s">
        <v>138</v>
      </c>
      <c r="N40" s="16">
        <v>0.35</v>
      </c>
      <c r="O40" s="13" t="s">
        <v>93</v>
      </c>
      <c r="P40" s="16">
        <v>0.40500000000000003</v>
      </c>
      <c r="Q40" s="13"/>
    </row>
    <row r="41" spans="1:17" x14ac:dyDescent="0.25">
      <c r="A41" s="13" t="s">
        <v>314</v>
      </c>
      <c r="B41" s="13" t="s">
        <v>315</v>
      </c>
      <c r="C41" s="14">
        <v>72443</v>
      </c>
      <c r="D41" s="13" t="s">
        <v>63</v>
      </c>
      <c r="E41" s="13" t="s">
        <v>196</v>
      </c>
      <c r="F41" s="13" t="s">
        <v>198</v>
      </c>
      <c r="G41" s="17">
        <v>43363</v>
      </c>
      <c r="H41" s="17">
        <v>43501</v>
      </c>
      <c r="I41" s="17">
        <v>45143</v>
      </c>
      <c r="J41" s="14">
        <v>48</v>
      </c>
      <c r="K41" s="15">
        <v>101070</v>
      </c>
      <c r="L41" s="13" t="s">
        <v>200</v>
      </c>
      <c r="M41" s="13" t="s">
        <v>138</v>
      </c>
      <c r="N41" s="16">
        <v>0.35</v>
      </c>
      <c r="O41" s="13" t="s">
        <v>103</v>
      </c>
      <c r="P41" s="16">
        <v>0.41899999999999998</v>
      </c>
      <c r="Q41" s="13"/>
    </row>
    <row r="42" spans="1:17" x14ac:dyDescent="0.25">
      <c r="A42" s="13" t="s">
        <v>314</v>
      </c>
      <c r="B42" s="13" t="s">
        <v>315</v>
      </c>
      <c r="C42" s="14">
        <v>72443</v>
      </c>
      <c r="D42" s="13" t="s">
        <v>63</v>
      </c>
      <c r="E42" s="13" t="s">
        <v>196</v>
      </c>
      <c r="F42" s="13" t="s">
        <v>198</v>
      </c>
      <c r="G42" s="17">
        <v>43363</v>
      </c>
      <c r="H42" s="17">
        <v>43501</v>
      </c>
      <c r="I42" s="17">
        <v>45143</v>
      </c>
      <c r="J42" s="14">
        <v>48</v>
      </c>
      <c r="K42" s="15"/>
      <c r="L42" s="13" t="s">
        <v>200</v>
      </c>
      <c r="M42" s="13" t="s">
        <v>138</v>
      </c>
      <c r="N42" s="16">
        <v>0.35</v>
      </c>
      <c r="O42" s="13" t="s">
        <v>169</v>
      </c>
      <c r="P42" s="16">
        <v>0.45600000000000002</v>
      </c>
      <c r="Q42" s="13"/>
    </row>
    <row r="43" spans="1:17" x14ac:dyDescent="0.25">
      <c r="A43" s="13" t="s">
        <v>314</v>
      </c>
      <c r="B43" s="13" t="s">
        <v>315</v>
      </c>
      <c r="C43" s="14">
        <v>72443</v>
      </c>
      <c r="D43" s="13" t="s">
        <v>63</v>
      </c>
      <c r="E43" s="13" t="s">
        <v>196</v>
      </c>
      <c r="F43" s="13" t="s">
        <v>198</v>
      </c>
      <c r="G43" s="17">
        <v>43363</v>
      </c>
      <c r="H43" s="17">
        <v>43501</v>
      </c>
      <c r="I43" s="17">
        <v>45143</v>
      </c>
      <c r="J43" s="14">
        <v>48</v>
      </c>
      <c r="K43" s="15"/>
      <c r="L43" s="13" t="s">
        <v>200</v>
      </c>
      <c r="M43" s="13" t="s">
        <v>138</v>
      </c>
      <c r="N43" s="16">
        <v>0.35</v>
      </c>
      <c r="O43" s="13" t="s">
        <v>94</v>
      </c>
      <c r="P43" s="16">
        <v>0.55000000000000004</v>
      </c>
      <c r="Q43" s="13"/>
    </row>
    <row r="44" spans="1:17" x14ac:dyDescent="0.25">
      <c r="A44" s="13" t="s">
        <v>314</v>
      </c>
      <c r="B44" s="13" t="s">
        <v>315</v>
      </c>
      <c r="C44" s="14">
        <v>72443</v>
      </c>
      <c r="D44" s="13" t="s">
        <v>63</v>
      </c>
      <c r="E44" s="13" t="s">
        <v>196</v>
      </c>
      <c r="F44" s="13" t="s">
        <v>198</v>
      </c>
      <c r="G44" s="17">
        <v>43363</v>
      </c>
      <c r="H44" s="17">
        <v>43501</v>
      </c>
      <c r="I44" s="17">
        <v>45143</v>
      </c>
      <c r="J44" s="14">
        <v>48</v>
      </c>
      <c r="K44" s="15"/>
      <c r="L44" s="13" t="s">
        <v>200</v>
      </c>
      <c r="M44" s="13" t="s">
        <v>138</v>
      </c>
      <c r="N44" s="16">
        <v>0.35</v>
      </c>
      <c r="O44" s="13" t="s">
        <v>62</v>
      </c>
      <c r="P44" s="16">
        <v>2.5179999999999998</v>
      </c>
      <c r="Q44" s="13"/>
    </row>
    <row r="45" spans="1:17" x14ac:dyDescent="0.25">
      <c r="A45" s="13" t="s">
        <v>314</v>
      </c>
      <c r="B45" s="13" t="s">
        <v>315</v>
      </c>
      <c r="C45" s="14">
        <v>72759</v>
      </c>
      <c r="D45" s="13" t="s">
        <v>63</v>
      </c>
      <c r="E45" s="13" t="s">
        <v>81</v>
      </c>
      <c r="F45" s="13" t="s">
        <v>83</v>
      </c>
      <c r="G45" s="17">
        <v>43377</v>
      </c>
      <c r="H45" s="17">
        <v>43377</v>
      </c>
      <c r="I45" s="17">
        <v>44561</v>
      </c>
      <c r="J45" s="14">
        <v>39</v>
      </c>
      <c r="K45" s="15"/>
      <c r="L45" s="13" t="s">
        <v>162</v>
      </c>
      <c r="M45" s="13" t="s">
        <v>165</v>
      </c>
      <c r="N45" s="16">
        <v>0.28767999999999999</v>
      </c>
      <c r="O45" s="13" t="s">
        <v>138</v>
      </c>
      <c r="P45" s="16">
        <v>0.32</v>
      </c>
      <c r="Q45" s="13"/>
    </row>
    <row r="46" spans="1:17" x14ac:dyDescent="0.25">
      <c r="A46" s="13" t="s">
        <v>314</v>
      </c>
      <c r="B46" s="13" t="s">
        <v>315</v>
      </c>
      <c r="C46" s="14">
        <v>72759</v>
      </c>
      <c r="D46" s="13" t="s">
        <v>63</v>
      </c>
      <c r="E46" s="13" t="s">
        <v>81</v>
      </c>
      <c r="F46" s="13" t="s">
        <v>83</v>
      </c>
      <c r="G46" s="17">
        <v>43377</v>
      </c>
      <c r="H46" s="17">
        <v>43377</v>
      </c>
      <c r="I46" s="17">
        <v>44561</v>
      </c>
      <c r="J46" s="14">
        <v>39</v>
      </c>
      <c r="K46" s="15"/>
      <c r="L46" s="13" t="s">
        <v>162</v>
      </c>
      <c r="M46" s="13" t="s">
        <v>165</v>
      </c>
      <c r="N46" s="16">
        <v>0.28767999999999999</v>
      </c>
      <c r="O46" s="13" t="s">
        <v>93</v>
      </c>
      <c r="P46" s="16">
        <v>0.4</v>
      </c>
      <c r="Q46" s="13"/>
    </row>
    <row r="47" spans="1:17" x14ac:dyDescent="0.25">
      <c r="A47" s="13" t="s">
        <v>314</v>
      </c>
      <c r="B47" s="13" t="s">
        <v>315</v>
      </c>
      <c r="C47" s="14">
        <v>72759</v>
      </c>
      <c r="D47" s="13" t="s">
        <v>63</v>
      </c>
      <c r="E47" s="13" t="s">
        <v>81</v>
      </c>
      <c r="F47" s="13" t="s">
        <v>83</v>
      </c>
      <c r="G47" s="17">
        <v>43377</v>
      </c>
      <c r="H47" s="17">
        <v>43377</v>
      </c>
      <c r="I47" s="17">
        <v>44561</v>
      </c>
      <c r="J47" s="14">
        <v>39</v>
      </c>
      <c r="K47" s="15">
        <v>346604</v>
      </c>
      <c r="L47" s="13" t="s">
        <v>162</v>
      </c>
      <c r="M47" s="13" t="s">
        <v>165</v>
      </c>
      <c r="N47" s="16">
        <v>0.28767999999999999</v>
      </c>
      <c r="O47" s="13" t="s">
        <v>169</v>
      </c>
      <c r="P47" s="16">
        <v>0.42099999999999999</v>
      </c>
      <c r="Q47" s="13"/>
    </row>
    <row r="48" spans="1:17" x14ac:dyDescent="0.25">
      <c r="A48" s="13" t="s">
        <v>314</v>
      </c>
      <c r="B48" s="13" t="s">
        <v>315</v>
      </c>
      <c r="C48" s="14">
        <v>72759</v>
      </c>
      <c r="D48" s="13" t="s">
        <v>63</v>
      </c>
      <c r="E48" s="13" t="s">
        <v>81</v>
      </c>
      <c r="F48" s="13" t="s">
        <v>83</v>
      </c>
      <c r="G48" s="17">
        <v>43377</v>
      </c>
      <c r="H48" s="17">
        <v>43377</v>
      </c>
      <c r="I48" s="17">
        <v>44561</v>
      </c>
      <c r="J48" s="14">
        <v>39</v>
      </c>
      <c r="K48" s="15"/>
      <c r="L48" s="13" t="s">
        <v>162</v>
      </c>
      <c r="M48" s="13" t="s">
        <v>165</v>
      </c>
      <c r="N48" s="16">
        <v>0.28767999999999999</v>
      </c>
      <c r="O48" s="13" t="s">
        <v>94</v>
      </c>
      <c r="P48" s="16">
        <v>0.52</v>
      </c>
      <c r="Q48" s="13"/>
    </row>
    <row r="49" spans="1:17" x14ac:dyDescent="0.25">
      <c r="A49" s="13" t="s">
        <v>314</v>
      </c>
      <c r="B49" s="13" t="s">
        <v>315</v>
      </c>
      <c r="C49" s="14">
        <v>72759</v>
      </c>
      <c r="D49" s="13" t="s">
        <v>63</v>
      </c>
      <c r="E49" s="13" t="s">
        <v>81</v>
      </c>
      <c r="F49" s="13" t="s">
        <v>83</v>
      </c>
      <c r="G49" s="17">
        <v>43377</v>
      </c>
      <c r="H49" s="17">
        <v>43377</v>
      </c>
      <c r="I49" s="17">
        <v>44561</v>
      </c>
      <c r="J49" s="14">
        <v>39</v>
      </c>
      <c r="K49" s="15"/>
      <c r="L49" s="13" t="s">
        <v>162</v>
      </c>
      <c r="M49" s="13" t="s">
        <v>165</v>
      </c>
      <c r="N49" s="16">
        <v>0.28767999999999999</v>
      </c>
      <c r="O49" s="13" t="s">
        <v>101</v>
      </c>
      <c r="P49" s="16">
        <v>0.65</v>
      </c>
      <c r="Q49" s="13"/>
    </row>
    <row r="50" spans="1:17" x14ac:dyDescent="0.25">
      <c r="A50" s="13" t="s">
        <v>314</v>
      </c>
      <c r="B50" s="13" t="s">
        <v>315</v>
      </c>
      <c r="C50" s="14">
        <v>72759</v>
      </c>
      <c r="D50" s="13" t="s">
        <v>63</v>
      </c>
      <c r="E50" s="13" t="s">
        <v>81</v>
      </c>
      <c r="F50" s="13" t="s">
        <v>83</v>
      </c>
      <c r="G50" s="17">
        <v>43377</v>
      </c>
      <c r="H50" s="17">
        <v>43377</v>
      </c>
      <c r="I50" s="17">
        <v>44561</v>
      </c>
      <c r="J50" s="14">
        <v>39</v>
      </c>
      <c r="K50" s="15"/>
      <c r="L50" s="13" t="s">
        <v>162</v>
      </c>
      <c r="M50" s="13" t="s">
        <v>165</v>
      </c>
      <c r="N50" s="16">
        <v>0.28767999999999999</v>
      </c>
      <c r="O50" s="13" t="s">
        <v>143</v>
      </c>
      <c r="P50" s="16">
        <v>0.83333000000000002</v>
      </c>
      <c r="Q50" s="13"/>
    </row>
    <row r="51" spans="1:17" x14ac:dyDescent="0.25">
      <c r="A51" s="13" t="s">
        <v>314</v>
      </c>
      <c r="B51" s="13" t="s">
        <v>315</v>
      </c>
      <c r="C51" s="14">
        <v>72759</v>
      </c>
      <c r="D51" s="13" t="s">
        <v>63</v>
      </c>
      <c r="E51" s="13" t="s">
        <v>81</v>
      </c>
      <c r="F51" s="13" t="s">
        <v>83</v>
      </c>
      <c r="G51" s="17">
        <v>43377</v>
      </c>
      <c r="H51" s="17">
        <v>43377</v>
      </c>
      <c r="I51" s="17">
        <v>44561</v>
      </c>
      <c r="J51" s="14">
        <v>39</v>
      </c>
      <c r="K51" s="15"/>
      <c r="L51" s="13" t="s">
        <v>162</v>
      </c>
      <c r="M51" s="13" t="s">
        <v>165</v>
      </c>
      <c r="N51" s="16">
        <v>0.28767999999999999</v>
      </c>
      <c r="O51" s="13" t="s">
        <v>62</v>
      </c>
      <c r="P51" s="16">
        <v>2.5179999999999998</v>
      </c>
      <c r="Q51" s="13"/>
    </row>
    <row r="52" spans="1:17" x14ac:dyDescent="0.25">
      <c r="A52" s="13" t="s">
        <v>314</v>
      </c>
      <c r="B52" s="13" t="s">
        <v>315</v>
      </c>
      <c r="C52" s="14">
        <v>74428</v>
      </c>
      <c r="D52" s="13" t="s">
        <v>63</v>
      </c>
      <c r="E52" s="13" t="s">
        <v>202</v>
      </c>
      <c r="F52" s="13" t="s">
        <v>204</v>
      </c>
      <c r="G52" s="17">
        <v>43480</v>
      </c>
      <c r="H52" s="17">
        <v>43514</v>
      </c>
      <c r="I52" s="17">
        <v>44791</v>
      </c>
      <c r="J52" s="14">
        <v>36</v>
      </c>
      <c r="K52" s="15">
        <v>1200000</v>
      </c>
      <c r="L52" s="13" t="s">
        <v>206</v>
      </c>
      <c r="M52" s="13" t="s">
        <v>165</v>
      </c>
      <c r="N52" s="16">
        <v>0.27777000000000002</v>
      </c>
      <c r="O52" s="13" t="s">
        <v>103</v>
      </c>
      <c r="P52" s="16">
        <v>0.4425</v>
      </c>
      <c r="Q52" s="13"/>
    </row>
    <row r="53" spans="1:17" x14ac:dyDescent="0.25">
      <c r="A53" s="13" t="s">
        <v>314</v>
      </c>
      <c r="B53" s="13" t="s">
        <v>315</v>
      </c>
      <c r="C53" s="14">
        <v>74428</v>
      </c>
      <c r="D53" s="13" t="s">
        <v>63</v>
      </c>
      <c r="E53" s="13" t="s">
        <v>202</v>
      </c>
      <c r="F53" s="13" t="s">
        <v>204</v>
      </c>
      <c r="G53" s="17">
        <v>43480</v>
      </c>
      <c r="H53" s="17">
        <v>43514</v>
      </c>
      <c r="I53" s="17">
        <v>44791</v>
      </c>
      <c r="J53" s="14">
        <v>36</v>
      </c>
      <c r="K53" s="15"/>
      <c r="L53" s="13" t="s">
        <v>206</v>
      </c>
      <c r="M53" s="13" t="s">
        <v>165</v>
      </c>
      <c r="N53" s="16">
        <v>0.27777000000000002</v>
      </c>
      <c r="O53" s="13" t="s">
        <v>94</v>
      </c>
      <c r="P53" s="16">
        <v>0.52</v>
      </c>
      <c r="Q53" s="13"/>
    </row>
    <row r="54" spans="1:17" x14ac:dyDescent="0.25">
      <c r="A54" s="13" t="s">
        <v>314</v>
      </c>
      <c r="B54" s="13" t="s">
        <v>315</v>
      </c>
      <c r="C54" s="14">
        <v>74428</v>
      </c>
      <c r="D54" s="13" t="s">
        <v>63</v>
      </c>
      <c r="E54" s="13" t="s">
        <v>202</v>
      </c>
      <c r="F54" s="13" t="s">
        <v>204</v>
      </c>
      <c r="G54" s="17">
        <v>43480</v>
      </c>
      <c r="H54" s="17">
        <v>43514</v>
      </c>
      <c r="I54" s="17">
        <v>44791</v>
      </c>
      <c r="J54" s="14">
        <v>36</v>
      </c>
      <c r="K54" s="15"/>
      <c r="L54" s="13" t="s">
        <v>206</v>
      </c>
      <c r="M54" s="13" t="s">
        <v>165</v>
      </c>
      <c r="N54" s="16">
        <v>0.27777000000000002</v>
      </c>
      <c r="O54" s="13" t="s">
        <v>93</v>
      </c>
      <c r="P54" s="16">
        <v>0.57552000000000003</v>
      </c>
      <c r="Q54" s="13"/>
    </row>
    <row r="55" spans="1:17" x14ac:dyDescent="0.25">
      <c r="A55" s="13" t="s">
        <v>314</v>
      </c>
      <c r="B55" s="13" t="s">
        <v>315</v>
      </c>
      <c r="C55" s="14">
        <v>74428</v>
      </c>
      <c r="D55" s="13" t="s">
        <v>63</v>
      </c>
      <c r="E55" s="13" t="s">
        <v>202</v>
      </c>
      <c r="F55" s="13" t="s">
        <v>204</v>
      </c>
      <c r="G55" s="17">
        <v>43480</v>
      </c>
      <c r="H55" s="17">
        <v>43514</v>
      </c>
      <c r="I55" s="17">
        <v>44791</v>
      </c>
      <c r="J55" s="14">
        <v>36</v>
      </c>
      <c r="K55" s="15"/>
      <c r="L55" s="13" t="s">
        <v>206</v>
      </c>
      <c r="M55" s="13" t="s">
        <v>165</v>
      </c>
      <c r="N55" s="16">
        <v>0.27777000000000002</v>
      </c>
      <c r="O55" s="13" t="s">
        <v>143</v>
      </c>
      <c r="P55" s="16">
        <v>0.75900000000000001</v>
      </c>
      <c r="Q55" s="13"/>
    </row>
    <row r="56" spans="1:17" x14ac:dyDescent="0.25">
      <c r="A56" s="13" t="s">
        <v>314</v>
      </c>
      <c r="B56" s="13" t="s">
        <v>315</v>
      </c>
      <c r="C56" s="14">
        <v>74397</v>
      </c>
      <c r="D56" s="13" t="s">
        <v>63</v>
      </c>
      <c r="E56" s="13" t="s">
        <v>202</v>
      </c>
      <c r="F56" s="13" t="s">
        <v>204</v>
      </c>
      <c r="G56" s="17">
        <v>43537</v>
      </c>
      <c r="H56" s="17">
        <v>43648</v>
      </c>
      <c r="I56" s="17">
        <v>44927</v>
      </c>
      <c r="J56" s="14">
        <v>36</v>
      </c>
      <c r="K56" s="15">
        <v>458557</v>
      </c>
      <c r="L56" s="13" t="s">
        <v>221</v>
      </c>
      <c r="M56" s="13" t="s">
        <v>169</v>
      </c>
      <c r="N56" s="16">
        <v>0.20899999999999999</v>
      </c>
      <c r="O56" s="13" t="s">
        <v>103</v>
      </c>
      <c r="P56" s="16">
        <v>0.40745999999999999</v>
      </c>
      <c r="Q56" s="13"/>
    </row>
    <row r="57" spans="1:17" x14ac:dyDescent="0.25">
      <c r="A57" s="13" t="s">
        <v>314</v>
      </c>
      <c r="B57" s="13" t="s">
        <v>315</v>
      </c>
      <c r="C57" s="14">
        <v>74397</v>
      </c>
      <c r="D57" s="13" t="s">
        <v>63</v>
      </c>
      <c r="E57" s="13" t="s">
        <v>202</v>
      </c>
      <c r="F57" s="13" t="s">
        <v>204</v>
      </c>
      <c r="G57" s="17">
        <v>43537</v>
      </c>
      <c r="H57" s="17">
        <v>43648</v>
      </c>
      <c r="I57" s="17">
        <v>44927</v>
      </c>
      <c r="J57" s="14">
        <v>36</v>
      </c>
      <c r="K57" s="15"/>
      <c r="L57" s="13" t="s">
        <v>221</v>
      </c>
      <c r="M57" s="13" t="s">
        <v>169</v>
      </c>
      <c r="N57" s="16">
        <v>0.20899999999999999</v>
      </c>
      <c r="O57" s="13" t="s">
        <v>93</v>
      </c>
      <c r="P57" s="16">
        <v>0.44671</v>
      </c>
      <c r="Q57" s="13"/>
    </row>
    <row r="58" spans="1:17" x14ac:dyDescent="0.25">
      <c r="A58" s="13" t="s">
        <v>314</v>
      </c>
      <c r="B58" s="13" t="s">
        <v>315</v>
      </c>
      <c r="C58" s="14">
        <v>74397</v>
      </c>
      <c r="D58" s="13" t="s">
        <v>63</v>
      </c>
      <c r="E58" s="13" t="s">
        <v>202</v>
      </c>
      <c r="F58" s="13" t="s">
        <v>204</v>
      </c>
      <c r="G58" s="17">
        <v>43537</v>
      </c>
      <c r="H58" s="17">
        <v>43648</v>
      </c>
      <c r="I58" s="17">
        <v>44927</v>
      </c>
      <c r="J58" s="14">
        <v>36</v>
      </c>
      <c r="K58" s="15"/>
      <c r="L58" s="13" t="s">
        <v>221</v>
      </c>
      <c r="M58" s="13" t="s">
        <v>169</v>
      </c>
      <c r="N58" s="16">
        <v>0.20899999999999999</v>
      </c>
      <c r="O58" s="13" t="s">
        <v>94</v>
      </c>
      <c r="P58" s="16">
        <v>0.48</v>
      </c>
      <c r="Q58" s="13"/>
    </row>
    <row r="59" spans="1:17" x14ac:dyDescent="0.25">
      <c r="A59" s="13" t="s">
        <v>314</v>
      </c>
      <c r="B59" s="13" t="s">
        <v>315</v>
      </c>
      <c r="C59" s="14">
        <v>74397</v>
      </c>
      <c r="D59" s="13" t="s">
        <v>63</v>
      </c>
      <c r="E59" s="13" t="s">
        <v>202</v>
      </c>
      <c r="F59" s="13" t="s">
        <v>204</v>
      </c>
      <c r="G59" s="17">
        <v>43537</v>
      </c>
      <c r="H59" s="17">
        <v>43648</v>
      </c>
      <c r="I59" s="17">
        <v>44927</v>
      </c>
      <c r="J59" s="14">
        <v>36</v>
      </c>
      <c r="K59" s="15"/>
      <c r="L59" s="13" t="s">
        <v>221</v>
      </c>
      <c r="M59" s="13" t="s">
        <v>169</v>
      </c>
      <c r="N59" s="16">
        <v>0.20899999999999999</v>
      </c>
      <c r="O59" s="13" t="s">
        <v>143</v>
      </c>
      <c r="P59" s="16">
        <v>0.7712</v>
      </c>
      <c r="Q59" s="13"/>
    </row>
    <row r="60" spans="1:17" x14ac:dyDescent="0.25">
      <c r="A60" s="13" t="s">
        <v>314</v>
      </c>
      <c r="B60" s="13" t="s">
        <v>315</v>
      </c>
      <c r="C60" s="14">
        <v>75279</v>
      </c>
      <c r="D60" s="13" t="s">
        <v>63</v>
      </c>
      <c r="E60" s="13" t="s">
        <v>52</v>
      </c>
      <c r="F60" s="13" t="s">
        <v>54</v>
      </c>
      <c r="G60" s="17">
        <v>43539</v>
      </c>
      <c r="H60" s="17">
        <v>43557</v>
      </c>
      <c r="I60" s="17">
        <v>44288</v>
      </c>
      <c r="J60" s="14">
        <v>24</v>
      </c>
      <c r="K60" s="15"/>
      <c r="L60" s="13" t="s">
        <v>215</v>
      </c>
      <c r="M60" s="13" t="s">
        <v>103</v>
      </c>
      <c r="N60" s="16">
        <v>0.40745999999999999</v>
      </c>
      <c r="O60" s="13" t="s">
        <v>93</v>
      </c>
      <c r="P60" s="16">
        <v>0.45</v>
      </c>
      <c r="Q60" s="13"/>
    </row>
    <row r="61" spans="1:17" x14ac:dyDescent="0.25">
      <c r="A61" s="13" t="s">
        <v>314</v>
      </c>
      <c r="B61" s="13" t="s">
        <v>315</v>
      </c>
      <c r="C61" s="14">
        <v>75279</v>
      </c>
      <c r="D61" s="13" t="s">
        <v>63</v>
      </c>
      <c r="E61" s="13" t="s">
        <v>52</v>
      </c>
      <c r="F61" s="13" t="s">
        <v>54</v>
      </c>
      <c r="G61" s="17">
        <v>43539</v>
      </c>
      <c r="H61" s="17">
        <v>43557</v>
      </c>
      <c r="I61" s="17">
        <v>44288</v>
      </c>
      <c r="J61" s="14">
        <v>24</v>
      </c>
      <c r="K61" s="15">
        <v>645950</v>
      </c>
      <c r="L61" s="13" t="s">
        <v>215</v>
      </c>
      <c r="M61" s="13" t="s">
        <v>103</v>
      </c>
      <c r="N61" s="16">
        <v>0.40745999999999999</v>
      </c>
      <c r="O61" s="13" t="s">
        <v>101</v>
      </c>
      <c r="P61" s="16">
        <v>0.85</v>
      </c>
      <c r="Q61" s="13"/>
    </row>
    <row r="62" spans="1:17" x14ac:dyDescent="0.25">
      <c r="A62" s="13" t="s">
        <v>314</v>
      </c>
      <c r="B62" s="13" t="s">
        <v>315</v>
      </c>
      <c r="C62" s="14">
        <v>77747</v>
      </c>
      <c r="D62" s="13" t="s">
        <v>63</v>
      </c>
      <c r="E62" s="13" t="s">
        <v>202</v>
      </c>
      <c r="F62" s="13" t="s">
        <v>204</v>
      </c>
      <c r="G62" s="17">
        <v>43647</v>
      </c>
      <c r="H62" s="17">
        <v>43663</v>
      </c>
      <c r="I62" s="17">
        <v>44578</v>
      </c>
      <c r="J62" s="14">
        <v>24</v>
      </c>
      <c r="K62" s="15">
        <v>1287000</v>
      </c>
      <c r="L62" s="13" t="s">
        <v>228</v>
      </c>
      <c r="M62" s="13" t="s">
        <v>62</v>
      </c>
      <c r="N62" s="16">
        <v>2.5179999999999998</v>
      </c>
      <c r="O62" s="13" t="s">
        <v>165</v>
      </c>
      <c r="P62" s="16">
        <v>0.27777000000000002</v>
      </c>
      <c r="Q62" s="13"/>
    </row>
    <row r="63" spans="1:17" x14ac:dyDescent="0.25">
      <c r="A63" s="13" t="s">
        <v>314</v>
      </c>
      <c r="B63" s="13" t="s">
        <v>315</v>
      </c>
      <c r="C63" s="14">
        <v>78730</v>
      </c>
      <c r="D63" s="13" t="s">
        <v>63</v>
      </c>
      <c r="E63" s="13" t="s">
        <v>274</v>
      </c>
      <c r="F63" s="13" t="s">
        <v>276</v>
      </c>
      <c r="G63" s="17">
        <v>43755</v>
      </c>
      <c r="H63" s="17">
        <v>44047</v>
      </c>
      <c r="I63" s="17">
        <v>45141</v>
      </c>
      <c r="J63" s="14">
        <v>36</v>
      </c>
      <c r="K63" s="15"/>
      <c r="L63" s="13" t="s">
        <v>278</v>
      </c>
      <c r="M63" s="13" t="s">
        <v>281</v>
      </c>
      <c r="N63" s="16">
        <v>0.19</v>
      </c>
      <c r="O63" s="13" t="s">
        <v>138</v>
      </c>
      <c r="P63" s="16">
        <v>0.28999999999999998</v>
      </c>
      <c r="Q63" s="13"/>
    </row>
    <row r="64" spans="1:17" x14ac:dyDescent="0.25">
      <c r="A64" s="13" t="s">
        <v>314</v>
      </c>
      <c r="B64" s="13" t="s">
        <v>315</v>
      </c>
      <c r="C64" s="14">
        <v>78730</v>
      </c>
      <c r="D64" s="13" t="s">
        <v>63</v>
      </c>
      <c r="E64" s="13" t="s">
        <v>274</v>
      </c>
      <c r="F64" s="13" t="s">
        <v>276</v>
      </c>
      <c r="G64" s="17">
        <v>43755</v>
      </c>
      <c r="H64" s="17">
        <v>44047</v>
      </c>
      <c r="I64" s="17">
        <v>45141</v>
      </c>
      <c r="J64" s="14">
        <v>36</v>
      </c>
      <c r="K64" s="15"/>
      <c r="L64" s="13" t="s">
        <v>278</v>
      </c>
      <c r="M64" s="13" t="s">
        <v>281</v>
      </c>
      <c r="N64" s="16">
        <v>0.19</v>
      </c>
      <c r="O64" s="13" t="s">
        <v>93</v>
      </c>
      <c r="P64" s="16">
        <v>0.34</v>
      </c>
      <c r="Q64" s="13"/>
    </row>
    <row r="65" spans="1:17" x14ac:dyDescent="0.25">
      <c r="A65" s="13" t="s">
        <v>314</v>
      </c>
      <c r="B65" s="13" t="s">
        <v>315</v>
      </c>
      <c r="C65" s="14">
        <v>78730</v>
      </c>
      <c r="D65" s="13" t="s">
        <v>63</v>
      </c>
      <c r="E65" s="13" t="s">
        <v>274</v>
      </c>
      <c r="F65" s="13" t="s">
        <v>276</v>
      </c>
      <c r="G65" s="17">
        <v>43755</v>
      </c>
      <c r="H65" s="17">
        <v>44047</v>
      </c>
      <c r="I65" s="17">
        <v>45141</v>
      </c>
      <c r="J65" s="14">
        <v>36</v>
      </c>
      <c r="K65" s="15"/>
      <c r="L65" s="13" t="s">
        <v>278</v>
      </c>
      <c r="M65" s="13" t="s">
        <v>281</v>
      </c>
      <c r="N65" s="16">
        <v>0.19</v>
      </c>
      <c r="O65" s="13" t="s">
        <v>169</v>
      </c>
      <c r="P65" s="16">
        <v>0.35</v>
      </c>
      <c r="Q65" s="13"/>
    </row>
    <row r="66" spans="1:17" x14ac:dyDescent="0.25">
      <c r="A66" s="13" t="s">
        <v>314</v>
      </c>
      <c r="B66" s="13" t="s">
        <v>315</v>
      </c>
      <c r="C66" s="14">
        <v>78730</v>
      </c>
      <c r="D66" s="13" t="s">
        <v>63</v>
      </c>
      <c r="E66" s="13" t="s">
        <v>274</v>
      </c>
      <c r="F66" s="13" t="s">
        <v>276</v>
      </c>
      <c r="G66" s="17">
        <v>43755</v>
      </c>
      <c r="H66" s="17">
        <v>44047</v>
      </c>
      <c r="I66" s="17">
        <v>45141</v>
      </c>
      <c r="J66" s="14">
        <v>36</v>
      </c>
      <c r="K66" s="15"/>
      <c r="L66" s="13" t="s">
        <v>278</v>
      </c>
      <c r="M66" s="13" t="s">
        <v>281</v>
      </c>
      <c r="N66" s="16">
        <v>0.19</v>
      </c>
      <c r="O66" s="13" t="s">
        <v>252</v>
      </c>
      <c r="P66" s="16">
        <v>0.38333</v>
      </c>
      <c r="Q66" s="13"/>
    </row>
    <row r="67" spans="1:17" x14ac:dyDescent="0.25">
      <c r="A67" s="13" t="s">
        <v>314</v>
      </c>
      <c r="B67" s="13" t="s">
        <v>315</v>
      </c>
      <c r="C67" s="14">
        <v>78730</v>
      </c>
      <c r="D67" s="13" t="s">
        <v>63</v>
      </c>
      <c r="E67" s="13" t="s">
        <v>274</v>
      </c>
      <c r="F67" s="13" t="s">
        <v>276</v>
      </c>
      <c r="G67" s="17">
        <v>43755</v>
      </c>
      <c r="H67" s="17">
        <v>44047</v>
      </c>
      <c r="I67" s="17">
        <v>45141</v>
      </c>
      <c r="J67" s="14">
        <v>36</v>
      </c>
      <c r="K67" s="15"/>
      <c r="L67" s="13" t="s">
        <v>278</v>
      </c>
      <c r="M67" s="13" t="s">
        <v>281</v>
      </c>
      <c r="N67" s="16">
        <v>0.19</v>
      </c>
      <c r="O67" s="13" t="s">
        <v>143</v>
      </c>
      <c r="P67" s="16">
        <v>0.78366999999999998</v>
      </c>
      <c r="Q67" s="13"/>
    </row>
    <row r="68" spans="1:17" x14ac:dyDescent="0.25">
      <c r="A68" s="13" t="s">
        <v>314</v>
      </c>
      <c r="B68" s="13" t="s">
        <v>315</v>
      </c>
      <c r="C68" s="14">
        <v>78730</v>
      </c>
      <c r="D68" s="13" t="s">
        <v>63</v>
      </c>
      <c r="E68" s="13" t="s">
        <v>274</v>
      </c>
      <c r="F68" s="13" t="s">
        <v>276</v>
      </c>
      <c r="G68" s="17">
        <v>43755</v>
      </c>
      <c r="H68" s="17">
        <v>44047</v>
      </c>
      <c r="I68" s="17">
        <v>45141</v>
      </c>
      <c r="J68" s="14">
        <v>36</v>
      </c>
      <c r="K68" s="15"/>
      <c r="L68" s="13" t="s">
        <v>278</v>
      </c>
      <c r="M68" s="13" t="s">
        <v>281</v>
      </c>
      <c r="N68" s="16">
        <v>0.19</v>
      </c>
      <c r="O68" s="13" t="s">
        <v>94</v>
      </c>
      <c r="P68" s="16">
        <v>0.86</v>
      </c>
      <c r="Q68" s="13"/>
    </row>
    <row r="69" spans="1:17" x14ac:dyDescent="0.25">
      <c r="A69" s="13" t="s">
        <v>314</v>
      </c>
      <c r="B69" s="13" t="s">
        <v>315</v>
      </c>
      <c r="C69" s="14">
        <v>78730</v>
      </c>
      <c r="D69" s="13" t="s">
        <v>63</v>
      </c>
      <c r="E69" s="13" t="s">
        <v>274</v>
      </c>
      <c r="F69" s="13" t="s">
        <v>276</v>
      </c>
      <c r="G69" s="17">
        <v>43755</v>
      </c>
      <c r="H69" s="17">
        <v>44047</v>
      </c>
      <c r="I69" s="17">
        <v>45141</v>
      </c>
      <c r="J69" s="14">
        <v>36</v>
      </c>
      <c r="K69" s="15">
        <v>39950</v>
      </c>
      <c r="L69" s="13" t="s">
        <v>278</v>
      </c>
      <c r="M69" s="13" t="s">
        <v>281</v>
      </c>
      <c r="N69" s="16">
        <v>0.19</v>
      </c>
      <c r="O69" s="13" t="s">
        <v>62</v>
      </c>
      <c r="P69" s="16">
        <v>2.5179999999999998</v>
      </c>
      <c r="Q69" s="13"/>
    </row>
    <row r="70" spans="1:17" s="38" customFormat="1" x14ac:dyDescent="0.25">
      <c r="A70" s="33" t="s">
        <v>314</v>
      </c>
      <c r="B70" s="33" t="s">
        <v>315</v>
      </c>
      <c r="C70" s="34">
        <v>81197</v>
      </c>
      <c r="D70" s="33" t="s">
        <v>249</v>
      </c>
      <c r="E70" s="33" t="s">
        <v>243</v>
      </c>
      <c r="F70" s="33" t="s">
        <v>245</v>
      </c>
      <c r="G70" s="35">
        <v>43865</v>
      </c>
      <c r="H70" s="35">
        <v>43910</v>
      </c>
      <c r="I70" s="35">
        <v>45096</v>
      </c>
      <c r="J70" s="34">
        <v>36</v>
      </c>
      <c r="K70" s="36">
        <v>549900</v>
      </c>
      <c r="L70" s="33" t="s">
        <v>255</v>
      </c>
      <c r="M70" s="33" t="s">
        <v>169</v>
      </c>
      <c r="N70" s="37">
        <v>0.20899999999999999</v>
      </c>
      <c r="O70" s="33" t="s">
        <v>138</v>
      </c>
      <c r="P70" s="37">
        <v>0.25650000000000001</v>
      </c>
      <c r="Q70" s="33"/>
    </row>
    <row r="71" spans="1:17" s="38" customFormat="1" x14ac:dyDescent="0.25">
      <c r="A71" s="33" t="s">
        <v>314</v>
      </c>
      <c r="B71" s="33" t="s">
        <v>315</v>
      </c>
      <c r="C71" s="34">
        <v>81197</v>
      </c>
      <c r="D71" s="33" t="s">
        <v>249</v>
      </c>
      <c r="E71" s="33" t="s">
        <v>243</v>
      </c>
      <c r="F71" s="33" t="s">
        <v>245</v>
      </c>
      <c r="G71" s="35">
        <v>43865</v>
      </c>
      <c r="H71" s="35">
        <v>43910</v>
      </c>
      <c r="I71" s="35">
        <v>45096</v>
      </c>
      <c r="J71" s="34">
        <v>36</v>
      </c>
      <c r="K71" s="36"/>
      <c r="L71" s="33" t="s">
        <v>255</v>
      </c>
      <c r="M71" s="33" t="s">
        <v>169</v>
      </c>
      <c r="N71" s="37">
        <v>0.20899999999999999</v>
      </c>
      <c r="O71" s="33" t="s">
        <v>252</v>
      </c>
      <c r="P71" s="37">
        <v>0.28999999999999998</v>
      </c>
      <c r="Q71" s="33"/>
    </row>
    <row r="72" spans="1:17" s="38" customFormat="1" x14ac:dyDescent="0.25">
      <c r="A72" s="33" t="s">
        <v>314</v>
      </c>
      <c r="B72" s="33" t="s">
        <v>315</v>
      </c>
      <c r="C72" s="34">
        <v>81197</v>
      </c>
      <c r="D72" s="33" t="s">
        <v>249</v>
      </c>
      <c r="E72" s="33" t="s">
        <v>243</v>
      </c>
      <c r="F72" s="33" t="s">
        <v>245</v>
      </c>
      <c r="G72" s="35">
        <v>43865</v>
      </c>
      <c r="H72" s="35">
        <v>43910</v>
      </c>
      <c r="I72" s="35">
        <v>45096</v>
      </c>
      <c r="J72" s="34">
        <v>36</v>
      </c>
      <c r="K72" s="36"/>
      <c r="L72" s="33" t="s">
        <v>255</v>
      </c>
      <c r="M72" s="33" t="s">
        <v>169</v>
      </c>
      <c r="N72" s="37">
        <v>0.20899999999999999</v>
      </c>
      <c r="O72" s="33" t="s">
        <v>93</v>
      </c>
      <c r="P72" s="37">
        <v>0.45</v>
      </c>
      <c r="Q72" s="33"/>
    </row>
    <row r="73" spans="1:17" x14ac:dyDescent="0.25">
      <c r="A73" s="13" t="s">
        <v>314</v>
      </c>
      <c r="B73" s="13" t="s">
        <v>315</v>
      </c>
      <c r="C73" s="14">
        <v>81522</v>
      </c>
      <c r="D73" s="13" t="s">
        <v>272</v>
      </c>
      <c r="E73" s="13" t="s">
        <v>266</v>
      </c>
      <c r="F73" s="13" t="s">
        <v>268</v>
      </c>
      <c r="G73" s="17">
        <v>43908</v>
      </c>
      <c r="H73" s="17">
        <v>43978</v>
      </c>
      <c r="I73" s="17">
        <v>45438</v>
      </c>
      <c r="J73" s="14">
        <v>36</v>
      </c>
      <c r="K73" s="15"/>
      <c r="L73" s="13" t="s">
        <v>270</v>
      </c>
      <c r="M73" s="13" t="s">
        <v>165</v>
      </c>
      <c r="N73" s="16">
        <v>0.23605999999999999</v>
      </c>
      <c r="O73" s="13" t="s">
        <v>138</v>
      </c>
      <c r="P73" s="16">
        <v>0.25940000000000002</v>
      </c>
      <c r="Q73" s="13"/>
    </row>
    <row r="74" spans="1:17" x14ac:dyDescent="0.25">
      <c r="A74" s="13" t="s">
        <v>314</v>
      </c>
      <c r="B74" s="13" t="s">
        <v>315</v>
      </c>
      <c r="C74" s="14">
        <v>81522</v>
      </c>
      <c r="D74" s="13" t="s">
        <v>272</v>
      </c>
      <c r="E74" s="13" t="s">
        <v>266</v>
      </c>
      <c r="F74" s="13" t="s">
        <v>268</v>
      </c>
      <c r="G74" s="17">
        <v>43908</v>
      </c>
      <c r="H74" s="17">
        <v>43978</v>
      </c>
      <c r="I74" s="17">
        <v>45438</v>
      </c>
      <c r="J74" s="14">
        <v>36</v>
      </c>
      <c r="K74" s="15"/>
      <c r="L74" s="13" t="s">
        <v>270</v>
      </c>
      <c r="M74" s="13" t="s">
        <v>165</v>
      </c>
      <c r="N74" s="16">
        <v>0.23605999999999999</v>
      </c>
      <c r="O74" s="13" t="s">
        <v>252</v>
      </c>
      <c r="P74" s="16">
        <v>0.26</v>
      </c>
      <c r="Q74" s="13"/>
    </row>
    <row r="75" spans="1:17" x14ac:dyDescent="0.25">
      <c r="A75" s="13" t="s">
        <v>314</v>
      </c>
      <c r="B75" s="13" t="s">
        <v>315</v>
      </c>
      <c r="C75" s="14">
        <v>81522</v>
      </c>
      <c r="D75" s="13" t="s">
        <v>272</v>
      </c>
      <c r="E75" s="13" t="s">
        <v>266</v>
      </c>
      <c r="F75" s="13" t="s">
        <v>268</v>
      </c>
      <c r="G75" s="17">
        <v>43908</v>
      </c>
      <c r="H75" s="17">
        <v>43978</v>
      </c>
      <c r="I75" s="17">
        <v>45438</v>
      </c>
      <c r="J75" s="14">
        <v>36</v>
      </c>
      <c r="K75" s="15"/>
      <c r="L75" s="13" t="s">
        <v>270</v>
      </c>
      <c r="M75" s="13" t="s">
        <v>165</v>
      </c>
      <c r="N75" s="16">
        <v>0.23605999999999999</v>
      </c>
      <c r="O75" s="13" t="s">
        <v>169</v>
      </c>
      <c r="P75" s="16">
        <v>0.42</v>
      </c>
      <c r="Q75" s="13"/>
    </row>
    <row r="76" spans="1:17" x14ac:dyDescent="0.25">
      <c r="A76" s="13" t="s">
        <v>314</v>
      </c>
      <c r="B76" s="13" t="s">
        <v>315</v>
      </c>
      <c r="C76" s="14">
        <v>81522</v>
      </c>
      <c r="D76" s="13" t="s">
        <v>272</v>
      </c>
      <c r="E76" s="13" t="s">
        <v>266</v>
      </c>
      <c r="F76" s="13" t="s">
        <v>268</v>
      </c>
      <c r="G76" s="17">
        <v>43908</v>
      </c>
      <c r="H76" s="17">
        <v>43978</v>
      </c>
      <c r="I76" s="17">
        <v>45438</v>
      </c>
      <c r="J76" s="14">
        <v>36</v>
      </c>
      <c r="K76" s="15"/>
      <c r="L76" s="13" t="s">
        <v>270</v>
      </c>
      <c r="M76" s="13" t="s">
        <v>165</v>
      </c>
      <c r="N76" s="16">
        <v>0.23605999999999999</v>
      </c>
      <c r="O76" s="13" t="s">
        <v>93</v>
      </c>
      <c r="P76" s="16">
        <v>0.42707000000000001</v>
      </c>
      <c r="Q76" s="13"/>
    </row>
    <row r="77" spans="1:17" x14ac:dyDescent="0.25">
      <c r="A77" s="13" t="s">
        <v>314</v>
      </c>
      <c r="B77" s="13" t="s">
        <v>315</v>
      </c>
      <c r="C77" s="14">
        <v>81522</v>
      </c>
      <c r="D77" s="13" t="s">
        <v>272</v>
      </c>
      <c r="E77" s="13" t="s">
        <v>266</v>
      </c>
      <c r="F77" s="13" t="s">
        <v>268</v>
      </c>
      <c r="G77" s="17">
        <v>43908</v>
      </c>
      <c r="H77" s="17">
        <v>43978</v>
      </c>
      <c r="I77" s="17">
        <v>45438</v>
      </c>
      <c r="J77" s="14">
        <v>36</v>
      </c>
      <c r="K77" s="15">
        <v>43344</v>
      </c>
      <c r="L77" s="13" t="s">
        <v>270</v>
      </c>
      <c r="M77" s="13" t="s">
        <v>165</v>
      </c>
      <c r="N77" s="16">
        <v>0.23605999999999999</v>
      </c>
      <c r="O77" s="13" t="s">
        <v>103</v>
      </c>
      <c r="P77" s="16">
        <v>0.68799999999999994</v>
      </c>
      <c r="Q77" s="13"/>
    </row>
    <row r="78" spans="1:17" x14ac:dyDescent="0.25">
      <c r="A78" s="13" t="s">
        <v>314</v>
      </c>
      <c r="B78" s="13" t="s">
        <v>315</v>
      </c>
      <c r="C78" s="14">
        <v>81522</v>
      </c>
      <c r="D78" s="13" t="s">
        <v>272</v>
      </c>
      <c r="E78" s="13" t="s">
        <v>266</v>
      </c>
      <c r="F78" s="13" t="s">
        <v>268</v>
      </c>
      <c r="G78" s="17">
        <v>43908</v>
      </c>
      <c r="H78" s="17">
        <v>43978</v>
      </c>
      <c r="I78" s="17">
        <v>45438</v>
      </c>
      <c r="J78" s="14">
        <v>36</v>
      </c>
      <c r="K78" s="15"/>
      <c r="L78" s="13" t="s">
        <v>270</v>
      </c>
      <c r="M78" s="13" t="s">
        <v>165</v>
      </c>
      <c r="N78" s="16">
        <v>0.23605999999999999</v>
      </c>
      <c r="O78" s="13" t="s">
        <v>94</v>
      </c>
      <c r="P78" s="16">
        <v>0.78</v>
      </c>
      <c r="Q78" s="13"/>
    </row>
    <row r="79" spans="1:17" x14ac:dyDescent="0.25">
      <c r="A79" s="13" t="s">
        <v>314</v>
      </c>
      <c r="B79" s="13" t="s">
        <v>315</v>
      </c>
      <c r="C79" s="14">
        <v>82514</v>
      </c>
      <c r="D79" s="13" t="s">
        <v>249</v>
      </c>
      <c r="E79" s="13" t="s">
        <v>257</v>
      </c>
      <c r="F79" s="13" t="s">
        <v>259</v>
      </c>
      <c r="G79" s="17">
        <v>43931</v>
      </c>
      <c r="H79" s="17">
        <v>43950</v>
      </c>
      <c r="I79" s="17">
        <v>44834</v>
      </c>
      <c r="J79" s="14">
        <v>24</v>
      </c>
      <c r="K79" s="15">
        <v>488520</v>
      </c>
      <c r="L79" s="13" t="s">
        <v>261</v>
      </c>
      <c r="M79" s="13" t="s">
        <v>252</v>
      </c>
      <c r="N79" s="16">
        <v>0.20399999999999999</v>
      </c>
      <c r="O79" s="13" t="s">
        <v>165</v>
      </c>
      <c r="P79" s="16">
        <v>0.22972000000000001</v>
      </c>
      <c r="Q79" s="13"/>
    </row>
    <row r="80" spans="1:17" x14ac:dyDescent="0.25">
      <c r="A80" s="13" t="s">
        <v>314</v>
      </c>
      <c r="B80" s="13" t="s">
        <v>315</v>
      </c>
      <c r="C80" s="14">
        <v>82514</v>
      </c>
      <c r="D80" s="13" t="s">
        <v>249</v>
      </c>
      <c r="E80" s="13" t="s">
        <v>257</v>
      </c>
      <c r="F80" s="13" t="s">
        <v>259</v>
      </c>
      <c r="G80" s="17">
        <v>43931</v>
      </c>
      <c r="H80" s="17">
        <v>43950</v>
      </c>
      <c r="I80" s="17">
        <v>44834</v>
      </c>
      <c r="J80" s="14">
        <v>24</v>
      </c>
      <c r="K80" s="15"/>
      <c r="L80" s="13" t="s">
        <v>261</v>
      </c>
      <c r="M80" s="13" t="s">
        <v>252</v>
      </c>
      <c r="N80" s="16">
        <v>0.20399999999999999</v>
      </c>
      <c r="O80" s="13" t="s">
        <v>138</v>
      </c>
      <c r="P80" s="16">
        <v>0.25933</v>
      </c>
      <c r="Q80" s="13"/>
    </row>
    <row r="81" spans="1:17" x14ac:dyDescent="0.25">
      <c r="A81" s="13" t="s">
        <v>314</v>
      </c>
      <c r="B81" s="13" t="s">
        <v>315</v>
      </c>
      <c r="C81" s="14">
        <v>82514</v>
      </c>
      <c r="D81" s="13" t="s">
        <v>249</v>
      </c>
      <c r="E81" s="13" t="s">
        <v>257</v>
      </c>
      <c r="F81" s="13" t="s">
        <v>259</v>
      </c>
      <c r="G81" s="17">
        <v>43931</v>
      </c>
      <c r="H81" s="17">
        <v>43950</v>
      </c>
      <c r="I81" s="17">
        <v>44834</v>
      </c>
      <c r="J81" s="14">
        <v>24</v>
      </c>
      <c r="K81" s="15"/>
      <c r="L81" s="13" t="s">
        <v>261</v>
      </c>
      <c r="M81" s="13" t="s">
        <v>252</v>
      </c>
      <c r="N81" s="16">
        <v>0.20399999999999999</v>
      </c>
      <c r="O81" s="13" t="s">
        <v>169</v>
      </c>
      <c r="P81" s="16">
        <v>0.34499999999999997</v>
      </c>
      <c r="Q81" s="13"/>
    </row>
    <row r="82" spans="1:17" x14ac:dyDescent="0.25">
      <c r="A82" s="13" t="s">
        <v>314</v>
      </c>
      <c r="B82" s="13" t="s">
        <v>315</v>
      </c>
      <c r="C82" s="14">
        <v>82514</v>
      </c>
      <c r="D82" s="13" t="s">
        <v>249</v>
      </c>
      <c r="E82" s="13" t="s">
        <v>257</v>
      </c>
      <c r="F82" s="13" t="s">
        <v>259</v>
      </c>
      <c r="G82" s="17">
        <v>43931</v>
      </c>
      <c r="H82" s="17">
        <v>43950</v>
      </c>
      <c r="I82" s="17">
        <v>44834</v>
      </c>
      <c r="J82" s="14">
        <v>24</v>
      </c>
      <c r="K82" s="15"/>
      <c r="L82" s="13" t="s">
        <v>261</v>
      </c>
      <c r="M82" s="13" t="s">
        <v>252</v>
      </c>
      <c r="N82" s="16">
        <v>0.20399999999999999</v>
      </c>
      <c r="O82" s="13" t="s">
        <v>93</v>
      </c>
      <c r="P82" s="16">
        <v>0.53332999999999997</v>
      </c>
      <c r="Q82" s="13"/>
    </row>
    <row r="83" spans="1:17" x14ac:dyDescent="0.25">
      <c r="A83" s="13" t="s">
        <v>314</v>
      </c>
      <c r="B83" s="13" t="s">
        <v>315</v>
      </c>
      <c r="C83" s="14">
        <v>85258</v>
      </c>
      <c r="D83" s="13" t="s">
        <v>194</v>
      </c>
      <c r="E83" s="13" t="s">
        <v>286</v>
      </c>
      <c r="F83" s="13" t="s">
        <v>276</v>
      </c>
      <c r="G83" s="17">
        <v>44019</v>
      </c>
      <c r="H83" s="17">
        <v>44106</v>
      </c>
      <c r="I83" s="17">
        <v>44470</v>
      </c>
      <c r="J83" s="14">
        <v>12</v>
      </c>
      <c r="K83" s="15">
        <v>6000</v>
      </c>
      <c r="L83" s="13" t="s">
        <v>290</v>
      </c>
      <c r="M83" s="13" t="s">
        <v>252</v>
      </c>
      <c r="N83" s="16">
        <v>0.20399999999999999</v>
      </c>
      <c r="O83" s="13" t="s">
        <v>165</v>
      </c>
      <c r="P83" s="16">
        <v>0.25348999999999999</v>
      </c>
      <c r="Q83" s="13"/>
    </row>
    <row r="84" spans="1:17" x14ac:dyDescent="0.25">
      <c r="A84" s="13" t="s">
        <v>314</v>
      </c>
      <c r="B84" s="13" t="s">
        <v>315</v>
      </c>
      <c r="C84" s="14">
        <v>85258</v>
      </c>
      <c r="D84" s="13" t="s">
        <v>194</v>
      </c>
      <c r="E84" s="13" t="s">
        <v>286</v>
      </c>
      <c r="F84" s="13" t="s">
        <v>276</v>
      </c>
      <c r="G84" s="17">
        <v>44019</v>
      </c>
      <c r="H84" s="17">
        <v>44106</v>
      </c>
      <c r="I84" s="17">
        <v>44470</v>
      </c>
      <c r="J84" s="14">
        <v>12</v>
      </c>
      <c r="K84" s="15"/>
      <c r="L84" s="13" t="s">
        <v>290</v>
      </c>
      <c r="M84" s="13" t="s">
        <v>252</v>
      </c>
      <c r="N84" s="16">
        <v>0.20399999999999999</v>
      </c>
      <c r="O84" s="13" t="s">
        <v>138</v>
      </c>
      <c r="P84" s="16">
        <v>0.26</v>
      </c>
      <c r="Q84" s="13"/>
    </row>
    <row r="85" spans="1:17" x14ac:dyDescent="0.25">
      <c r="A85" s="13" t="s">
        <v>314</v>
      </c>
      <c r="B85" s="13" t="s">
        <v>315</v>
      </c>
      <c r="C85" s="14">
        <v>85258</v>
      </c>
      <c r="D85" s="13" t="s">
        <v>194</v>
      </c>
      <c r="E85" s="13" t="s">
        <v>286</v>
      </c>
      <c r="F85" s="13" t="s">
        <v>276</v>
      </c>
      <c r="G85" s="17">
        <v>44019</v>
      </c>
      <c r="H85" s="17">
        <v>44106</v>
      </c>
      <c r="I85" s="17">
        <v>44470</v>
      </c>
      <c r="J85" s="14">
        <v>12</v>
      </c>
      <c r="K85" s="15"/>
      <c r="L85" s="13" t="s">
        <v>290</v>
      </c>
      <c r="M85" s="13" t="s">
        <v>252</v>
      </c>
      <c r="N85" s="16">
        <v>0.20399999999999999</v>
      </c>
      <c r="O85" s="13" t="s">
        <v>93</v>
      </c>
      <c r="P85" s="16">
        <v>0.42749999999999999</v>
      </c>
      <c r="Q85" s="13"/>
    </row>
    <row r="86" spans="1:17" x14ac:dyDescent="0.25">
      <c r="A86" s="13" t="s">
        <v>314</v>
      </c>
      <c r="B86" s="13" t="s">
        <v>315</v>
      </c>
      <c r="C86" s="14">
        <v>85258</v>
      </c>
      <c r="D86" s="13" t="s">
        <v>194</v>
      </c>
      <c r="E86" s="13" t="s">
        <v>286</v>
      </c>
      <c r="F86" s="13" t="s">
        <v>276</v>
      </c>
      <c r="G86" s="17">
        <v>44019</v>
      </c>
      <c r="H86" s="17">
        <v>44106</v>
      </c>
      <c r="I86" s="17">
        <v>44470</v>
      </c>
      <c r="J86" s="14">
        <v>12</v>
      </c>
      <c r="K86" s="15"/>
      <c r="L86" s="13" t="s">
        <v>290</v>
      </c>
      <c r="M86" s="13" t="s">
        <v>252</v>
      </c>
      <c r="N86" s="16">
        <v>0.20399999999999999</v>
      </c>
      <c r="O86" s="13" t="s">
        <v>169</v>
      </c>
      <c r="P86" s="16">
        <v>0.57999999999999996</v>
      </c>
      <c r="Q86" s="13"/>
    </row>
    <row r="87" spans="1:17" x14ac:dyDescent="0.25">
      <c r="A87" s="13" t="s">
        <v>314</v>
      </c>
      <c r="B87" s="13" t="s">
        <v>315</v>
      </c>
      <c r="C87" s="14">
        <v>85258</v>
      </c>
      <c r="D87" s="13" t="s">
        <v>194</v>
      </c>
      <c r="E87" s="13" t="s">
        <v>286</v>
      </c>
      <c r="F87" s="13" t="s">
        <v>276</v>
      </c>
      <c r="G87" s="17">
        <v>44019</v>
      </c>
      <c r="H87" s="17">
        <v>44106</v>
      </c>
      <c r="I87" s="17">
        <v>44470</v>
      </c>
      <c r="J87" s="14">
        <v>12</v>
      </c>
      <c r="K87" s="15"/>
      <c r="L87" s="13" t="s">
        <v>290</v>
      </c>
      <c r="M87" s="13" t="s">
        <v>252</v>
      </c>
      <c r="N87" s="16">
        <v>0.20399999999999999</v>
      </c>
      <c r="O87" s="13" t="s">
        <v>281</v>
      </c>
      <c r="P87" s="16">
        <v>0.65</v>
      </c>
      <c r="Q87" s="13"/>
    </row>
    <row r="88" spans="1:17" x14ac:dyDescent="0.25">
      <c r="A88" s="13" t="s">
        <v>314</v>
      </c>
      <c r="B88" s="13" t="s">
        <v>315</v>
      </c>
      <c r="C88" s="14">
        <v>86307</v>
      </c>
      <c r="D88" s="13" t="s">
        <v>63</v>
      </c>
      <c r="E88" s="13" t="s">
        <v>234</v>
      </c>
      <c r="F88" s="13" t="s">
        <v>236</v>
      </c>
      <c r="G88" s="17">
        <v>44088</v>
      </c>
      <c r="H88" s="17">
        <v>44160</v>
      </c>
      <c r="I88" s="17">
        <v>45713</v>
      </c>
      <c r="J88" s="14">
        <v>51</v>
      </c>
      <c r="K88" s="15"/>
      <c r="L88" s="13" t="s">
        <v>302</v>
      </c>
      <c r="M88" s="13" t="s">
        <v>252</v>
      </c>
      <c r="N88" s="16">
        <v>0.19908999999999999</v>
      </c>
      <c r="O88" s="13" t="s">
        <v>169</v>
      </c>
      <c r="P88" s="16">
        <v>0.22900000000000001</v>
      </c>
      <c r="Q88" s="13"/>
    </row>
    <row r="89" spans="1:17" x14ac:dyDescent="0.25">
      <c r="A89" s="13" t="s">
        <v>314</v>
      </c>
      <c r="B89" s="13" t="s">
        <v>315</v>
      </c>
      <c r="C89" s="14">
        <v>86307</v>
      </c>
      <c r="D89" s="13" t="s">
        <v>63</v>
      </c>
      <c r="E89" s="13" t="s">
        <v>234</v>
      </c>
      <c r="F89" s="13" t="s">
        <v>236</v>
      </c>
      <c r="G89" s="17">
        <v>44088</v>
      </c>
      <c r="H89" s="17">
        <v>44160</v>
      </c>
      <c r="I89" s="17">
        <v>45713</v>
      </c>
      <c r="J89" s="14">
        <v>51</v>
      </c>
      <c r="K89" s="15"/>
      <c r="L89" s="13" t="s">
        <v>302</v>
      </c>
      <c r="M89" s="13" t="s">
        <v>252</v>
      </c>
      <c r="N89" s="16">
        <v>0.19908999999999999</v>
      </c>
      <c r="O89" s="13" t="s">
        <v>138</v>
      </c>
      <c r="P89" s="16">
        <v>0.26</v>
      </c>
      <c r="Q89" s="13"/>
    </row>
    <row r="90" spans="1:17" x14ac:dyDescent="0.25">
      <c r="A90" s="13" t="s">
        <v>314</v>
      </c>
      <c r="B90" s="13" t="s">
        <v>315</v>
      </c>
      <c r="C90" s="14">
        <v>86307</v>
      </c>
      <c r="D90" s="13" t="s">
        <v>63</v>
      </c>
      <c r="E90" s="13" t="s">
        <v>234</v>
      </c>
      <c r="F90" s="13" t="s">
        <v>236</v>
      </c>
      <c r="G90" s="17">
        <v>44088</v>
      </c>
      <c r="H90" s="17">
        <v>44160</v>
      </c>
      <c r="I90" s="17">
        <v>45713</v>
      </c>
      <c r="J90" s="14">
        <v>51</v>
      </c>
      <c r="K90" s="15">
        <v>461054</v>
      </c>
      <c r="L90" s="13" t="s">
        <v>302</v>
      </c>
      <c r="M90" s="13" t="s">
        <v>252</v>
      </c>
      <c r="N90" s="16">
        <v>0.19908999999999999</v>
      </c>
      <c r="O90" s="13" t="s">
        <v>93</v>
      </c>
      <c r="P90" s="16">
        <v>0.43</v>
      </c>
      <c r="Q90" s="13"/>
    </row>
    <row r="91" spans="1:17" x14ac:dyDescent="0.25">
      <c r="A91" s="13" t="s">
        <v>314</v>
      </c>
      <c r="B91" s="13" t="s">
        <v>315</v>
      </c>
      <c r="C91" s="14">
        <v>86307</v>
      </c>
      <c r="D91" s="13" t="s">
        <v>63</v>
      </c>
      <c r="E91" s="13" t="s">
        <v>234</v>
      </c>
      <c r="F91" s="13" t="s">
        <v>236</v>
      </c>
      <c r="G91" s="17">
        <v>44088</v>
      </c>
      <c r="H91" s="17">
        <v>44160</v>
      </c>
      <c r="I91" s="17">
        <v>45713</v>
      </c>
      <c r="J91" s="14">
        <v>51</v>
      </c>
      <c r="K91" s="15"/>
      <c r="L91" s="13" t="s">
        <v>302</v>
      </c>
      <c r="M91" s="13" t="s">
        <v>252</v>
      </c>
      <c r="N91" s="16">
        <v>0.19908999999999999</v>
      </c>
      <c r="O91" s="13" t="s">
        <v>103</v>
      </c>
      <c r="P91" s="16">
        <v>0.61180000000000001</v>
      </c>
      <c r="Q91" s="13"/>
    </row>
    <row r="92" spans="1:17" x14ac:dyDescent="0.25">
      <c r="A92" s="13" t="s">
        <v>314</v>
      </c>
      <c r="B92" s="13" t="s">
        <v>315</v>
      </c>
      <c r="C92" s="14">
        <v>86729</v>
      </c>
      <c r="D92" s="13" t="s">
        <v>63</v>
      </c>
      <c r="E92" s="13" t="s">
        <v>145</v>
      </c>
      <c r="F92" s="13" t="s">
        <v>146</v>
      </c>
      <c r="G92" s="17">
        <v>44098</v>
      </c>
      <c r="H92" s="17">
        <v>44140</v>
      </c>
      <c r="I92" s="17">
        <v>44870</v>
      </c>
      <c r="J92" s="14">
        <v>24</v>
      </c>
      <c r="K92" s="15"/>
      <c r="L92" s="13" t="s">
        <v>295</v>
      </c>
      <c r="M92" s="13" t="s">
        <v>252</v>
      </c>
      <c r="N92" s="16">
        <v>0.19933000000000001</v>
      </c>
      <c r="O92" s="13" t="s">
        <v>169</v>
      </c>
      <c r="P92" s="16" t="s">
        <v>0</v>
      </c>
      <c r="Q92" s="13"/>
    </row>
    <row r="93" spans="1:17" x14ac:dyDescent="0.25">
      <c r="A93" s="13" t="s">
        <v>314</v>
      </c>
      <c r="B93" s="13" t="s">
        <v>315</v>
      </c>
      <c r="C93" s="14">
        <v>86729</v>
      </c>
      <c r="D93" s="13" t="s">
        <v>63</v>
      </c>
      <c r="E93" s="13" t="s">
        <v>145</v>
      </c>
      <c r="F93" s="13" t="s">
        <v>146</v>
      </c>
      <c r="G93" s="17">
        <v>44098</v>
      </c>
      <c r="H93" s="17">
        <v>44140</v>
      </c>
      <c r="I93" s="17">
        <v>44870</v>
      </c>
      <c r="J93" s="14">
        <v>24</v>
      </c>
      <c r="K93" s="15"/>
      <c r="L93" s="13" t="s">
        <v>295</v>
      </c>
      <c r="M93" s="13" t="s">
        <v>252</v>
      </c>
      <c r="N93" s="16">
        <v>0.19933000000000001</v>
      </c>
      <c r="O93" s="13" t="s">
        <v>252</v>
      </c>
      <c r="P93" s="16" t="s">
        <v>0</v>
      </c>
      <c r="Q93" s="13"/>
    </row>
    <row r="94" spans="1:17" x14ac:dyDescent="0.25">
      <c r="A94" s="13" t="s">
        <v>314</v>
      </c>
      <c r="B94" s="13" t="s">
        <v>315</v>
      </c>
      <c r="C94" s="14">
        <v>86729</v>
      </c>
      <c r="D94" s="13" t="s">
        <v>63</v>
      </c>
      <c r="E94" s="13" t="s">
        <v>145</v>
      </c>
      <c r="F94" s="13" t="s">
        <v>146</v>
      </c>
      <c r="G94" s="17">
        <v>44098</v>
      </c>
      <c r="H94" s="17">
        <v>44140</v>
      </c>
      <c r="I94" s="17">
        <v>44870</v>
      </c>
      <c r="J94" s="14">
        <v>24</v>
      </c>
      <c r="K94" s="15"/>
      <c r="L94" s="13" t="s">
        <v>295</v>
      </c>
      <c r="M94" s="13" t="s">
        <v>252</v>
      </c>
      <c r="N94" s="16">
        <v>0.19933000000000001</v>
      </c>
      <c r="O94" s="13" t="s">
        <v>138</v>
      </c>
      <c r="P94" s="16">
        <v>0.26</v>
      </c>
      <c r="Q94" s="13"/>
    </row>
    <row r="95" spans="1:17" x14ac:dyDescent="0.25">
      <c r="A95" s="13" t="s">
        <v>314</v>
      </c>
      <c r="B95" s="13" t="s">
        <v>315</v>
      </c>
      <c r="C95" s="14">
        <v>86729</v>
      </c>
      <c r="D95" s="13" t="s">
        <v>63</v>
      </c>
      <c r="E95" s="13" t="s">
        <v>145</v>
      </c>
      <c r="F95" s="13" t="s">
        <v>146</v>
      </c>
      <c r="G95" s="17">
        <v>44098</v>
      </c>
      <c r="H95" s="17">
        <v>44140</v>
      </c>
      <c r="I95" s="17">
        <v>44870</v>
      </c>
      <c r="J95" s="14">
        <v>24</v>
      </c>
      <c r="K95" s="15"/>
      <c r="L95" s="13" t="s">
        <v>295</v>
      </c>
      <c r="M95" s="13" t="s">
        <v>252</v>
      </c>
      <c r="N95" s="16">
        <v>0.19933000000000001</v>
      </c>
      <c r="O95" s="13" t="s">
        <v>93</v>
      </c>
      <c r="P95" s="16">
        <v>0.73699999999999999</v>
      </c>
      <c r="Q95" s="13"/>
    </row>
    <row r="96" spans="1:17" x14ac:dyDescent="0.25">
      <c r="A96" s="13" t="s">
        <v>314</v>
      </c>
      <c r="B96" s="13" t="s">
        <v>315</v>
      </c>
      <c r="C96" s="14">
        <v>86729</v>
      </c>
      <c r="D96" s="13" t="s">
        <v>63</v>
      </c>
      <c r="E96" s="13" t="s">
        <v>145</v>
      </c>
      <c r="F96" s="13" t="s">
        <v>146</v>
      </c>
      <c r="G96" s="17">
        <v>44098</v>
      </c>
      <c r="H96" s="17">
        <v>44140</v>
      </c>
      <c r="I96" s="17">
        <v>44870</v>
      </c>
      <c r="J96" s="14">
        <v>24</v>
      </c>
      <c r="K96" s="15">
        <v>704000</v>
      </c>
      <c r="L96" s="13" t="s">
        <v>295</v>
      </c>
      <c r="M96" s="13" t="s">
        <v>252</v>
      </c>
      <c r="N96" s="16">
        <v>0.19933000000000001</v>
      </c>
      <c r="O96" s="13" t="s">
        <v>103</v>
      </c>
      <c r="P96" s="16">
        <v>0.73799999999999999</v>
      </c>
      <c r="Q96" s="13"/>
    </row>
    <row r="97" spans="1:17" x14ac:dyDescent="0.25">
      <c r="A97" s="13" t="s">
        <v>314</v>
      </c>
      <c r="B97" s="13" t="s">
        <v>315</v>
      </c>
      <c r="C97" s="14">
        <v>88409</v>
      </c>
      <c r="D97" s="13" t="s">
        <v>63</v>
      </c>
      <c r="E97" s="13" t="s">
        <v>52</v>
      </c>
      <c r="F97" s="13" t="s">
        <v>54</v>
      </c>
      <c r="G97" s="17">
        <v>44166</v>
      </c>
      <c r="H97" s="17">
        <v>44229</v>
      </c>
      <c r="I97" s="17">
        <v>45690</v>
      </c>
      <c r="J97" s="14">
        <v>48</v>
      </c>
      <c r="K97" s="15">
        <v>907890</v>
      </c>
      <c r="L97" s="13" t="s">
        <v>308</v>
      </c>
      <c r="M97" s="13" t="s">
        <v>252</v>
      </c>
      <c r="N97" s="16">
        <v>1.9E-2</v>
      </c>
      <c r="O97" s="13" t="s">
        <v>0</v>
      </c>
      <c r="P97" s="16" t="s">
        <v>0</v>
      </c>
      <c r="Q97" s="13"/>
    </row>
    <row r="101" spans="1:17" x14ac:dyDescent="0.25">
      <c r="A101" s="1" t="s">
        <v>349</v>
      </c>
    </row>
    <row r="103" spans="1:17" ht="30" x14ac:dyDescent="0.25">
      <c r="A103" s="9" t="s">
        <v>312</v>
      </c>
      <c r="B103" s="10" t="s">
        <v>313</v>
      </c>
      <c r="C103" s="9" t="s">
        <v>49</v>
      </c>
      <c r="D103" s="11" t="s">
        <v>316</v>
      </c>
      <c r="E103" s="9" t="s">
        <v>317</v>
      </c>
      <c r="F103" s="9" t="s">
        <v>318</v>
      </c>
      <c r="G103" s="11" t="s">
        <v>319</v>
      </c>
      <c r="H103" s="11" t="s">
        <v>320</v>
      </c>
      <c r="I103" s="11" t="s">
        <v>321</v>
      </c>
      <c r="J103" s="9" t="s">
        <v>322</v>
      </c>
      <c r="K103" s="9" t="s">
        <v>323</v>
      </c>
      <c r="L103" s="9" t="s">
        <v>324</v>
      </c>
      <c r="M103" s="9" t="s">
        <v>325</v>
      </c>
      <c r="N103" s="9" t="s">
        <v>326</v>
      </c>
      <c r="O103" s="9" t="s">
        <v>327</v>
      </c>
      <c r="P103" s="9" t="s">
        <v>328</v>
      </c>
      <c r="Q103" s="9" t="s">
        <v>329</v>
      </c>
    </row>
    <row r="104" spans="1:17" x14ac:dyDescent="0.25">
      <c r="A104" s="13" t="s">
        <v>314</v>
      </c>
      <c r="B104" s="13" t="s">
        <v>315</v>
      </c>
      <c r="C104" s="14">
        <v>60914</v>
      </c>
      <c r="D104" s="13" t="s">
        <v>63</v>
      </c>
      <c r="E104" s="13" t="s">
        <v>81</v>
      </c>
      <c r="F104" s="13" t="s">
        <v>83</v>
      </c>
      <c r="G104" s="17">
        <v>42695</v>
      </c>
      <c r="H104" s="17">
        <v>42891</v>
      </c>
      <c r="I104" s="17">
        <v>44560</v>
      </c>
      <c r="J104" s="14">
        <v>48</v>
      </c>
      <c r="K104" s="15">
        <v>380287</v>
      </c>
      <c r="L104" s="13" t="s">
        <v>59</v>
      </c>
      <c r="M104" s="13" t="s">
        <v>62</v>
      </c>
      <c r="N104" s="16">
        <v>13.25267</v>
      </c>
      <c r="O104" s="13" t="s">
        <v>0</v>
      </c>
      <c r="P104" s="16" t="s">
        <v>0</v>
      </c>
      <c r="Q104" s="13"/>
    </row>
    <row r="105" spans="1:17" x14ac:dyDescent="0.25">
      <c r="A105" s="13" t="s">
        <v>314</v>
      </c>
      <c r="B105" s="13" t="s">
        <v>315</v>
      </c>
      <c r="C105" s="14">
        <v>61569</v>
      </c>
      <c r="D105" s="13" t="s">
        <v>63</v>
      </c>
      <c r="E105" s="13" t="s">
        <v>52</v>
      </c>
      <c r="F105" s="13" t="s">
        <v>54</v>
      </c>
      <c r="G105" s="17">
        <v>42760</v>
      </c>
      <c r="H105" s="17">
        <v>42788</v>
      </c>
      <c r="I105" s="17">
        <v>44429</v>
      </c>
      <c r="J105" s="14">
        <v>48</v>
      </c>
      <c r="K105" s="15">
        <v>881641</v>
      </c>
      <c r="L105" s="13" t="s">
        <v>59</v>
      </c>
      <c r="M105" s="13" t="s">
        <v>62</v>
      </c>
      <c r="N105" s="16">
        <v>13.25267</v>
      </c>
      <c r="O105" s="13" t="s">
        <v>0</v>
      </c>
      <c r="P105" s="16" t="s">
        <v>0</v>
      </c>
      <c r="Q105" s="13"/>
    </row>
    <row r="106" spans="1:17" x14ac:dyDescent="0.25">
      <c r="A106" s="13" t="s">
        <v>314</v>
      </c>
      <c r="B106" s="13" t="s">
        <v>315</v>
      </c>
      <c r="C106" s="14">
        <v>62643</v>
      </c>
      <c r="D106" s="13" t="s">
        <v>63</v>
      </c>
      <c r="E106" s="13" t="s">
        <v>70</v>
      </c>
      <c r="F106" s="13" t="s">
        <v>72</v>
      </c>
      <c r="G106" s="17">
        <v>42800</v>
      </c>
      <c r="H106" s="17">
        <v>42826</v>
      </c>
      <c r="I106" s="17">
        <v>44377</v>
      </c>
      <c r="J106" s="14">
        <v>48</v>
      </c>
      <c r="K106" s="15">
        <v>264300</v>
      </c>
      <c r="L106" s="13" t="s">
        <v>59</v>
      </c>
      <c r="M106" s="13" t="s">
        <v>62</v>
      </c>
      <c r="N106" s="16">
        <v>12.468999999999999</v>
      </c>
      <c r="O106" s="13" t="s">
        <v>0</v>
      </c>
      <c r="P106" s="16" t="s">
        <v>0</v>
      </c>
      <c r="Q106" s="13"/>
    </row>
    <row r="107" spans="1:17" s="32" customFormat="1" x14ac:dyDescent="0.25">
      <c r="A107" s="27" t="s">
        <v>314</v>
      </c>
      <c r="B107" s="27" t="s">
        <v>315</v>
      </c>
      <c r="C107" s="28">
        <v>78289</v>
      </c>
      <c r="D107" s="27" t="s">
        <v>63</v>
      </c>
      <c r="E107" s="27" t="s">
        <v>234</v>
      </c>
      <c r="F107" s="27" t="s">
        <v>236</v>
      </c>
      <c r="G107" s="29">
        <v>43682</v>
      </c>
      <c r="H107" s="29">
        <v>43769</v>
      </c>
      <c r="I107" s="29">
        <v>44926</v>
      </c>
      <c r="J107" s="28">
        <v>36</v>
      </c>
      <c r="K107" s="30">
        <v>31804</v>
      </c>
      <c r="L107" s="27" t="s">
        <v>59</v>
      </c>
      <c r="M107" s="27" t="s">
        <v>62</v>
      </c>
      <c r="N107" s="31">
        <v>4.6459999999999999</v>
      </c>
      <c r="O107" s="27" t="s">
        <v>0</v>
      </c>
      <c r="P107" s="31" t="s">
        <v>0</v>
      </c>
      <c r="Q107" s="27"/>
    </row>
    <row r="108" spans="1:17" s="26" customFormat="1" x14ac:dyDescent="0.25">
      <c r="A108" s="21" t="s">
        <v>314</v>
      </c>
      <c r="B108" s="21" t="s">
        <v>315</v>
      </c>
      <c r="C108" s="22">
        <v>81197</v>
      </c>
      <c r="D108" s="21" t="s">
        <v>249</v>
      </c>
      <c r="E108" s="21" t="s">
        <v>243</v>
      </c>
      <c r="F108" s="21" t="s">
        <v>245</v>
      </c>
      <c r="G108" s="23">
        <v>43865</v>
      </c>
      <c r="H108" s="23">
        <v>43910</v>
      </c>
      <c r="I108" s="23">
        <v>45096</v>
      </c>
      <c r="J108" s="22">
        <v>36</v>
      </c>
      <c r="K108" s="24">
        <v>167872</v>
      </c>
      <c r="L108" s="21" t="s">
        <v>247</v>
      </c>
      <c r="M108" s="21" t="s">
        <v>169</v>
      </c>
      <c r="N108" s="25">
        <v>0.20899999999999999</v>
      </c>
      <c r="O108" s="21" t="s">
        <v>138</v>
      </c>
      <c r="P108" s="25">
        <v>0.25650000000000001</v>
      </c>
      <c r="Q108" s="21"/>
    </row>
    <row r="109" spans="1:17" s="26" customFormat="1" x14ac:dyDescent="0.25">
      <c r="A109" s="21" t="s">
        <v>314</v>
      </c>
      <c r="B109" s="21" t="s">
        <v>315</v>
      </c>
      <c r="C109" s="22">
        <v>81197</v>
      </c>
      <c r="D109" s="21" t="s">
        <v>249</v>
      </c>
      <c r="E109" s="21" t="s">
        <v>243</v>
      </c>
      <c r="F109" s="21" t="s">
        <v>245</v>
      </c>
      <c r="G109" s="23">
        <v>43865</v>
      </c>
      <c r="H109" s="23">
        <v>43910</v>
      </c>
      <c r="I109" s="23">
        <v>45096</v>
      </c>
      <c r="J109" s="22">
        <v>36</v>
      </c>
      <c r="K109" s="24"/>
      <c r="L109" s="21" t="s">
        <v>247</v>
      </c>
      <c r="M109" s="21" t="s">
        <v>169</v>
      </c>
      <c r="N109" s="25">
        <v>0.20899999999999999</v>
      </c>
      <c r="O109" s="21" t="s">
        <v>252</v>
      </c>
      <c r="P109" s="25">
        <v>0.28999999999999998</v>
      </c>
      <c r="Q109" s="21"/>
    </row>
    <row r="110" spans="1:17" s="26" customFormat="1" x14ac:dyDescent="0.25">
      <c r="A110" s="21" t="s">
        <v>314</v>
      </c>
      <c r="B110" s="21" t="s">
        <v>315</v>
      </c>
      <c r="C110" s="22">
        <v>81197</v>
      </c>
      <c r="D110" s="21" t="s">
        <v>249</v>
      </c>
      <c r="E110" s="21" t="s">
        <v>243</v>
      </c>
      <c r="F110" s="21" t="s">
        <v>245</v>
      </c>
      <c r="G110" s="23">
        <v>43865</v>
      </c>
      <c r="H110" s="23">
        <v>43910</v>
      </c>
      <c r="I110" s="23">
        <v>45096</v>
      </c>
      <c r="J110" s="22">
        <v>36</v>
      </c>
      <c r="K110" s="24"/>
      <c r="L110" s="21" t="s">
        <v>247</v>
      </c>
      <c r="M110" s="21" t="s">
        <v>169</v>
      </c>
      <c r="N110" s="25">
        <v>0.20899999999999999</v>
      </c>
      <c r="O110" s="21" t="s">
        <v>93</v>
      </c>
      <c r="P110" s="25">
        <v>0.45</v>
      </c>
      <c r="Q110" s="21"/>
    </row>
  </sheetData>
  <autoFilter ref="A3:Q97" xr:uid="{A0C58096-124D-447E-B84C-ECF128ACE800}"/>
  <sortState xmlns:xlrd2="http://schemas.microsoft.com/office/spreadsheetml/2017/richdata2" ref="A4:Q97">
    <sortCondition ref="G4:G97"/>
  </sortState>
  <pageMargins left="0.7" right="0.7" top="0.75" bottom="0.75" header="0.3" footer="0.3"/>
  <pageSetup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20D5-64EB-43B0-A3B3-CCC636FE4004}">
  <dimension ref="A3:B29"/>
  <sheetViews>
    <sheetView workbookViewId="0">
      <selection activeCell="B38" sqref="B38"/>
    </sheetView>
  </sheetViews>
  <sheetFormatPr defaultRowHeight="15" x14ac:dyDescent="0.25"/>
  <cols>
    <col min="1" max="1" width="13.140625" bestFit="1" customWidth="1"/>
    <col min="2" max="2" width="17.7109375" bestFit="1" customWidth="1"/>
  </cols>
  <sheetData>
    <row r="3" spans="1:2" x14ac:dyDescent="0.25">
      <c r="A3" s="19" t="s">
        <v>331</v>
      </c>
      <c r="B3" t="s">
        <v>330</v>
      </c>
    </row>
    <row r="4" spans="1:2" x14ac:dyDescent="0.25">
      <c r="A4" s="20">
        <v>67051</v>
      </c>
      <c r="B4" s="18">
        <v>279881</v>
      </c>
    </row>
    <row r="5" spans="1:2" x14ac:dyDescent="0.25">
      <c r="A5" s="20">
        <v>67460</v>
      </c>
      <c r="B5" s="18">
        <v>301200</v>
      </c>
    </row>
    <row r="6" spans="1:2" x14ac:dyDescent="0.25">
      <c r="A6" s="20">
        <v>67755</v>
      </c>
      <c r="B6" s="18">
        <v>2400</v>
      </c>
    </row>
    <row r="7" spans="1:2" x14ac:dyDescent="0.25">
      <c r="A7" s="20">
        <v>67959</v>
      </c>
      <c r="B7" s="18">
        <v>606280</v>
      </c>
    </row>
    <row r="8" spans="1:2" x14ac:dyDescent="0.25">
      <c r="A8" s="20">
        <v>68146</v>
      </c>
      <c r="B8" s="18">
        <v>179295</v>
      </c>
    </row>
    <row r="9" spans="1:2" x14ac:dyDescent="0.25">
      <c r="A9" s="20">
        <v>70361</v>
      </c>
      <c r="B9" s="18">
        <v>907301</v>
      </c>
    </row>
    <row r="10" spans="1:2" x14ac:dyDescent="0.25">
      <c r="A10" s="20">
        <v>70900</v>
      </c>
      <c r="B10" s="18">
        <v>13000</v>
      </c>
    </row>
    <row r="11" spans="1:2" x14ac:dyDescent="0.25">
      <c r="A11" s="20">
        <v>70926</v>
      </c>
      <c r="B11" s="18">
        <v>315750</v>
      </c>
    </row>
    <row r="12" spans="1:2" x14ac:dyDescent="0.25">
      <c r="A12" s="20">
        <v>71890</v>
      </c>
      <c r="B12" s="18">
        <v>79500</v>
      </c>
    </row>
    <row r="13" spans="1:2" x14ac:dyDescent="0.25">
      <c r="A13" s="20">
        <v>72443</v>
      </c>
      <c r="B13" s="18">
        <v>101070</v>
      </c>
    </row>
    <row r="14" spans="1:2" x14ac:dyDescent="0.25">
      <c r="A14" s="20">
        <v>72472</v>
      </c>
      <c r="B14" s="18">
        <v>32533</v>
      </c>
    </row>
    <row r="15" spans="1:2" x14ac:dyDescent="0.25">
      <c r="A15" s="20">
        <v>72759</v>
      </c>
      <c r="B15" s="18">
        <v>346604</v>
      </c>
    </row>
    <row r="16" spans="1:2" x14ac:dyDescent="0.25">
      <c r="A16" s="20">
        <v>74397</v>
      </c>
      <c r="B16" s="18">
        <v>458557</v>
      </c>
    </row>
    <row r="17" spans="1:2" x14ac:dyDescent="0.25">
      <c r="A17" s="20">
        <v>74428</v>
      </c>
      <c r="B17" s="18">
        <v>1200000</v>
      </c>
    </row>
    <row r="18" spans="1:2" x14ac:dyDescent="0.25">
      <c r="A18" s="20">
        <v>75279</v>
      </c>
      <c r="B18" s="18">
        <v>645950</v>
      </c>
    </row>
    <row r="19" spans="1:2" x14ac:dyDescent="0.25">
      <c r="A19" s="20">
        <v>77747</v>
      </c>
      <c r="B19" s="18">
        <v>1287000</v>
      </c>
    </row>
    <row r="20" spans="1:2" x14ac:dyDescent="0.25">
      <c r="A20" s="20">
        <v>78730</v>
      </c>
      <c r="B20" s="18">
        <v>39950</v>
      </c>
    </row>
    <row r="21" spans="1:2" x14ac:dyDescent="0.25">
      <c r="A21" s="20">
        <v>81197</v>
      </c>
      <c r="B21" s="18">
        <v>549900</v>
      </c>
    </row>
    <row r="22" spans="1:2" x14ac:dyDescent="0.25">
      <c r="A22" s="20">
        <v>81522</v>
      </c>
      <c r="B22" s="18">
        <v>43344</v>
      </c>
    </row>
    <row r="23" spans="1:2" x14ac:dyDescent="0.25">
      <c r="A23" s="20">
        <v>82514</v>
      </c>
      <c r="B23" s="18">
        <v>488520</v>
      </c>
    </row>
    <row r="24" spans="1:2" x14ac:dyDescent="0.25">
      <c r="A24" s="20">
        <v>85258</v>
      </c>
      <c r="B24" s="18">
        <v>6000</v>
      </c>
    </row>
    <row r="25" spans="1:2" x14ac:dyDescent="0.25">
      <c r="A25" s="20">
        <v>86307</v>
      </c>
      <c r="B25" s="18">
        <v>461054</v>
      </c>
    </row>
    <row r="26" spans="1:2" x14ac:dyDescent="0.25">
      <c r="A26" s="20">
        <v>86729</v>
      </c>
      <c r="B26" s="18">
        <v>704000</v>
      </c>
    </row>
    <row r="27" spans="1:2" x14ac:dyDescent="0.25">
      <c r="A27" s="20">
        <v>88409</v>
      </c>
      <c r="B27" s="18">
        <v>907890</v>
      </c>
    </row>
    <row r="28" spans="1:2" x14ac:dyDescent="0.25">
      <c r="A28" s="20">
        <v>62643</v>
      </c>
      <c r="B28" s="18">
        <v>264300</v>
      </c>
    </row>
    <row r="29" spans="1:2" x14ac:dyDescent="0.25">
      <c r="A29" s="20" t="s">
        <v>332</v>
      </c>
      <c r="B29" s="18">
        <v>10221279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7EEC0-028F-41AA-8BCF-5E8F93BC346D}">
  <sheetPr>
    <outlinePr summaryBelow="0" summaryRight="0"/>
  </sheetPr>
  <dimension ref="A1:AY104"/>
  <sheetViews>
    <sheetView zoomScaleNormal="100" workbookViewId="0">
      <pane ySplit="1" topLeftCell="A2" activePane="bottomLeft" state="frozen"/>
      <selection pane="bottomLeft" activeCell="A2" sqref="A2"/>
    </sheetView>
  </sheetViews>
  <sheetFormatPr defaultRowHeight="15" outlineLevelRow="1" x14ac:dyDescent="0.25"/>
  <cols>
    <col min="1" max="1" width="6" style="1" customWidth="1"/>
    <col min="2" max="2" width="16" style="1" customWidth="1"/>
    <col min="3" max="4" width="6" style="1" customWidth="1"/>
    <col min="5" max="5" width="8" style="1" customWidth="1"/>
    <col min="6" max="7" width="15" style="2" customWidth="1"/>
    <col min="8" max="8" width="5" style="3" customWidth="1"/>
    <col min="9" max="9" width="12" style="1" customWidth="1"/>
    <col min="10" max="10" width="10" style="1" customWidth="1"/>
    <col min="11" max="11" width="10" style="4" customWidth="1"/>
    <col min="12" max="12" width="14" style="5" customWidth="1"/>
    <col min="13" max="13" width="28.5703125" style="6" customWidth="1"/>
    <col min="14" max="14" width="6" style="1" customWidth="1"/>
    <col min="15" max="15" width="14" style="7" customWidth="1"/>
    <col min="16" max="16" width="28.5703125" style="1" customWidth="1"/>
    <col min="17" max="17" width="12" style="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x14ac:dyDescent="0.25"/>
    <row r="2" spans="1:5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row>
    <row r="3" spans="1:51" x14ac:dyDescent="0.25">
      <c r="A3" s="8" t="s">
        <v>51</v>
      </c>
      <c r="F3" s="1"/>
      <c r="G3" s="1"/>
      <c r="H3" s="1"/>
      <c r="K3" s="1"/>
      <c r="L3" s="1"/>
      <c r="M3" s="1"/>
      <c r="O3" s="1"/>
      <c r="T3" s="1"/>
      <c r="AC3" s="1"/>
      <c r="AF3" s="1"/>
      <c r="AG3" s="1"/>
      <c r="AI3" s="1"/>
      <c r="AP3" s="1"/>
      <c r="AS3" s="1"/>
      <c r="AU3" s="1"/>
      <c r="AX3" s="1"/>
      <c r="AY3" s="1"/>
    </row>
    <row r="4" spans="1:51" outlineLevel="1" x14ac:dyDescent="0.25">
      <c r="B4" s="1" t="s">
        <v>52</v>
      </c>
      <c r="C4" s="1" t="s">
        <v>53</v>
      </c>
      <c r="D4" s="1" t="s">
        <v>54</v>
      </c>
      <c r="E4" s="1" t="s">
        <v>55</v>
      </c>
      <c r="F4" s="2">
        <v>42788</v>
      </c>
      <c r="G4" s="2">
        <v>44429</v>
      </c>
      <c r="H4" s="3">
        <v>48</v>
      </c>
      <c r="I4" s="1" t="s">
        <v>56</v>
      </c>
      <c r="J4" s="1" t="s">
        <v>57</v>
      </c>
      <c r="K4" s="4">
        <v>881641</v>
      </c>
      <c r="L4" s="5">
        <v>13.25267</v>
      </c>
      <c r="M4" s="6">
        <v>7.0010000000000003</v>
      </c>
      <c r="N4" s="1" t="s">
        <v>0</v>
      </c>
      <c r="O4" s="7" t="s">
        <v>0</v>
      </c>
      <c r="P4" s="1" t="s">
        <v>58</v>
      </c>
      <c r="Q4" s="1" t="s">
        <v>59</v>
      </c>
      <c r="R4" s="1" t="s">
        <v>0</v>
      </c>
      <c r="S4" s="1" t="s">
        <v>0</v>
      </c>
      <c r="T4" s="2">
        <v>42788</v>
      </c>
      <c r="U4" s="1" t="s">
        <v>60</v>
      </c>
      <c r="V4" s="1" t="s">
        <v>61</v>
      </c>
      <c r="W4" s="1" t="s">
        <v>62</v>
      </c>
      <c r="X4" s="1" t="s">
        <v>0</v>
      </c>
      <c r="Y4" s="1" t="s">
        <v>62</v>
      </c>
      <c r="Z4" s="1" t="s">
        <v>0</v>
      </c>
      <c r="AA4" s="1" t="s">
        <v>0</v>
      </c>
      <c r="AB4" s="1" t="s">
        <v>0</v>
      </c>
      <c r="AC4" s="5" t="s">
        <v>0</v>
      </c>
      <c r="AD4" s="1" t="b">
        <v>0</v>
      </c>
      <c r="AE4" s="1" t="s">
        <v>63</v>
      </c>
      <c r="AF4" s="2">
        <v>42760</v>
      </c>
      <c r="AG4" s="6" t="s">
        <v>0</v>
      </c>
      <c r="AH4" s="1" t="s">
        <v>64</v>
      </c>
      <c r="AI4" s="7">
        <v>13.25268</v>
      </c>
      <c r="AJ4" s="1" t="s">
        <v>65</v>
      </c>
      <c r="AK4" s="1" t="s">
        <v>66</v>
      </c>
      <c r="AL4" s="1" t="s">
        <v>0</v>
      </c>
      <c r="AM4" s="1" t="s">
        <v>0</v>
      </c>
      <c r="AN4" s="1" t="s">
        <v>0</v>
      </c>
      <c r="AO4" s="1" t="s">
        <v>67</v>
      </c>
      <c r="AP4" s="6" t="s">
        <v>0</v>
      </c>
      <c r="AQ4" s="1" t="s">
        <v>0</v>
      </c>
      <c r="AR4" s="1" t="s">
        <v>0</v>
      </c>
      <c r="AS4" s="3">
        <v>18069</v>
      </c>
      <c r="AT4" s="1" t="s">
        <v>68</v>
      </c>
      <c r="AU4" s="2">
        <v>42719</v>
      </c>
      <c r="AV4" s="1" t="s">
        <v>69</v>
      </c>
      <c r="AW4" s="1" t="s">
        <v>0</v>
      </c>
      <c r="AX4" s="3">
        <v>61569</v>
      </c>
      <c r="AY4" s="3">
        <v>1098948</v>
      </c>
    </row>
    <row r="5" spans="1:51" outlineLevel="1" x14ac:dyDescent="0.25">
      <c r="B5" s="1" t="s">
        <v>70</v>
      </c>
      <c r="C5" s="1" t="s">
        <v>71</v>
      </c>
      <c r="D5" s="1" t="s">
        <v>72</v>
      </c>
      <c r="E5" s="1" t="s">
        <v>73</v>
      </c>
      <c r="F5" s="2">
        <v>42826</v>
      </c>
      <c r="G5" s="2">
        <v>44377</v>
      </c>
      <c r="H5" s="3">
        <v>48</v>
      </c>
      <c r="I5" s="1" t="s">
        <v>56</v>
      </c>
      <c r="J5" s="1" t="s">
        <v>57</v>
      </c>
      <c r="K5" s="4">
        <v>264300</v>
      </c>
      <c r="L5" s="5">
        <v>12.468999999999999</v>
      </c>
      <c r="M5" s="6">
        <v>12.500299999999999</v>
      </c>
      <c r="N5" s="1" t="s">
        <v>0</v>
      </c>
      <c r="O5" s="7" t="s">
        <v>0</v>
      </c>
      <c r="P5" s="1" t="s">
        <v>74</v>
      </c>
      <c r="Q5" s="1" t="s">
        <v>59</v>
      </c>
      <c r="R5" s="1" t="s">
        <v>0</v>
      </c>
      <c r="S5" s="1" t="s">
        <v>0</v>
      </c>
      <c r="T5" s="2">
        <v>42809</v>
      </c>
      <c r="U5" s="1" t="s">
        <v>75</v>
      </c>
      <c r="V5" s="1" t="s">
        <v>61</v>
      </c>
      <c r="W5" s="1" t="s">
        <v>62</v>
      </c>
      <c r="X5" s="1" t="s">
        <v>0</v>
      </c>
      <c r="Y5" s="1" t="s">
        <v>62</v>
      </c>
      <c r="Z5" s="1" t="s">
        <v>0</v>
      </c>
      <c r="AA5" s="1" t="s">
        <v>0</v>
      </c>
      <c r="AB5" s="1" t="s">
        <v>0</v>
      </c>
      <c r="AC5" s="5" t="s">
        <v>0</v>
      </c>
      <c r="AD5" s="1" t="b">
        <v>0</v>
      </c>
      <c r="AE5" s="1" t="s">
        <v>63</v>
      </c>
      <c r="AF5" s="2">
        <v>42800</v>
      </c>
      <c r="AG5" s="6" t="s">
        <v>0</v>
      </c>
      <c r="AH5" s="1" t="s">
        <v>64</v>
      </c>
      <c r="AI5" s="7">
        <v>13.25267</v>
      </c>
      <c r="AJ5" s="1" t="s">
        <v>76</v>
      </c>
      <c r="AK5" s="1" t="s">
        <v>77</v>
      </c>
      <c r="AL5" s="1" t="s">
        <v>78</v>
      </c>
      <c r="AM5" s="1" t="s">
        <v>79</v>
      </c>
      <c r="AN5" s="1" t="s">
        <v>0</v>
      </c>
      <c r="AO5" s="1" t="s">
        <v>67</v>
      </c>
      <c r="AP5" s="6" t="s">
        <v>0</v>
      </c>
      <c r="AQ5" s="1" t="s">
        <v>0</v>
      </c>
      <c r="AR5" s="1" t="s">
        <v>0</v>
      </c>
      <c r="AS5" s="3">
        <v>24008</v>
      </c>
      <c r="AT5" s="1" t="s">
        <v>68</v>
      </c>
      <c r="AU5" s="2">
        <v>42789.5</v>
      </c>
      <c r="AV5" s="1" t="s">
        <v>80</v>
      </c>
      <c r="AW5" s="1" t="s">
        <v>0</v>
      </c>
      <c r="AX5" s="3">
        <v>62643</v>
      </c>
      <c r="AY5" s="3">
        <v>1116477</v>
      </c>
    </row>
    <row r="6" spans="1:51" outlineLevel="1" x14ac:dyDescent="0.25">
      <c r="B6" s="1" t="s">
        <v>81</v>
      </c>
      <c r="C6" s="1" t="s">
        <v>82</v>
      </c>
      <c r="D6" s="1" t="s">
        <v>83</v>
      </c>
      <c r="E6" s="1" t="s">
        <v>73</v>
      </c>
      <c r="F6" s="2">
        <v>42891</v>
      </c>
      <c r="G6" s="2">
        <v>44560</v>
      </c>
      <c r="H6" s="3">
        <v>48</v>
      </c>
      <c r="I6" s="1" t="s">
        <v>56</v>
      </c>
      <c r="J6" s="1" t="s">
        <v>57</v>
      </c>
      <c r="K6" s="4">
        <v>380287</v>
      </c>
      <c r="L6" s="5">
        <v>13.25267</v>
      </c>
      <c r="M6" s="6">
        <v>7.0010000000000003</v>
      </c>
      <c r="N6" s="1" t="s">
        <v>0</v>
      </c>
      <c r="O6" s="7" t="s">
        <v>0</v>
      </c>
      <c r="P6" s="1" t="s">
        <v>84</v>
      </c>
      <c r="Q6" s="1" t="s">
        <v>59</v>
      </c>
      <c r="R6" s="1" t="s">
        <v>0</v>
      </c>
      <c r="S6" s="1" t="s">
        <v>0</v>
      </c>
      <c r="T6" s="2">
        <v>42891</v>
      </c>
      <c r="U6" s="1" t="s">
        <v>85</v>
      </c>
      <c r="V6" s="1" t="s">
        <v>61</v>
      </c>
      <c r="W6" s="1" t="s">
        <v>62</v>
      </c>
      <c r="X6" s="1" t="s">
        <v>0</v>
      </c>
      <c r="Y6" s="1" t="s">
        <v>62</v>
      </c>
      <c r="Z6" s="1" t="s">
        <v>0</v>
      </c>
      <c r="AA6" s="1" t="s">
        <v>0</v>
      </c>
      <c r="AB6" s="1" t="s">
        <v>0</v>
      </c>
      <c r="AC6" s="5" t="s">
        <v>0</v>
      </c>
      <c r="AD6" s="1" t="b">
        <v>0</v>
      </c>
      <c r="AE6" s="1" t="s">
        <v>63</v>
      </c>
      <c r="AF6" s="2">
        <v>42695</v>
      </c>
      <c r="AG6" s="6" t="s">
        <v>0</v>
      </c>
      <c r="AH6" s="1" t="s">
        <v>64</v>
      </c>
      <c r="AI6" s="7">
        <v>13.25267</v>
      </c>
      <c r="AJ6" s="1" t="s">
        <v>86</v>
      </c>
      <c r="AK6" s="1" t="s">
        <v>87</v>
      </c>
      <c r="AL6" s="1" t="s">
        <v>0</v>
      </c>
      <c r="AM6" s="1" t="s">
        <v>0</v>
      </c>
      <c r="AN6" s="1" t="s">
        <v>88</v>
      </c>
      <c r="AO6" s="1" t="s">
        <v>67</v>
      </c>
      <c r="AP6" s="6" t="s">
        <v>0</v>
      </c>
      <c r="AQ6" s="1" t="s">
        <v>0</v>
      </c>
      <c r="AR6" s="1" t="s">
        <v>0</v>
      </c>
      <c r="AS6" s="3">
        <v>18705</v>
      </c>
      <c r="AT6" s="1" t="s">
        <v>68</v>
      </c>
      <c r="AU6" s="2">
        <v>42668</v>
      </c>
      <c r="AV6" s="1" t="s">
        <v>69</v>
      </c>
      <c r="AW6" s="1" t="s">
        <v>0</v>
      </c>
      <c r="AX6" s="3">
        <v>60914</v>
      </c>
      <c r="AY6" s="3">
        <v>1093922</v>
      </c>
    </row>
    <row r="7" spans="1:51" outlineLevel="1" x14ac:dyDescent="0.25">
      <c r="B7" s="1" t="s">
        <v>70</v>
      </c>
      <c r="C7" s="1" t="s">
        <v>71</v>
      </c>
      <c r="D7" s="1" t="s">
        <v>72</v>
      </c>
      <c r="E7" s="1" t="s">
        <v>73</v>
      </c>
      <c r="F7" s="2">
        <v>43115</v>
      </c>
      <c r="G7" s="2">
        <v>44331</v>
      </c>
      <c r="H7" s="3">
        <v>40</v>
      </c>
      <c r="I7" s="1" t="s">
        <v>56</v>
      </c>
      <c r="J7" s="1" t="s">
        <v>57</v>
      </c>
      <c r="K7" s="4" t="s">
        <v>0</v>
      </c>
      <c r="L7" s="5">
        <v>0.88987000000000005</v>
      </c>
      <c r="M7" s="6">
        <v>83.145300000000006</v>
      </c>
      <c r="N7" s="1" t="s">
        <v>0</v>
      </c>
      <c r="O7" s="7" t="s">
        <v>0</v>
      </c>
      <c r="P7" s="1" t="s">
        <v>89</v>
      </c>
      <c r="Q7" s="1" t="s">
        <v>90</v>
      </c>
      <c r="R7" s="1" t="s">
        <v>0</v>
      </c>
      <c r="S7" s="1" t="s">
        <v>0</v>
      </c>
      <c r="T7" s="2">
        <v>43082</v>
      </c>
      <c r="U7" s="1" t="s">
        <v>91</v>
      </c>
      <c r="V7" s="1" t="s">
        <v>92</v>
      </c>
      <c r="W7" s="1" t="s">
        <v>93</v>
      </c>
      <c r="X7" s="1" t="s">
        <v>0</v>
      </c>
      <c r="Y7" s="1" t="s">
        <v>93</v>
      </c>
      <c r="Z7" s="1" t="s">
        <v>94</v>
      </c>
      <c r="AA7" s="1" t="s">
        <v>0</v>
      </c>
      <c r="AB7" s="1" t="s">
        <v>95</v>
      </c>
      <c r="AC7" s="5">
        <v>1.0900000000000001</v>
      </c>
      <c r="AD7" s="1" t="b">
        <v>0</v>
      </c>
      <c r="AE7" s="1" t="s">
        <v>63</v>
      </c>
      <c r="AF7" s="2">
        <v>43066</v>
      </c>
      <c r="AG7" s="6" t="s">
        <v>0</v>
      </c>
      <c r="AH7" s="1" t="s">
        <v>64</v>
      </c>
      <c r="AI7" s="7">
        <v>11.84567</v>
      </c>
      <c r="AJ7" s="1" t="s">
        <v>96</v>
      </c>
      <c r="AK7" s="1" t="s">
        <v>97</v>
      </c>
      <c r="AL7" s="1" t="s">
        <v>98</v>
      </c>
      <c r="AM7" s="1" t="s">
        <v>0</v>
      </c>
      <c r="AN7" s="1" t="s">
        <v>0</v>
      </c>
      <c r="AO7" s="1" t="s">
        <v>99</v>
      </c>
      <c r="AP7" s="6" t="s">
        <v>0</v>
      </c>
      <c r="AQ7" s="1" t="s">
        <v>0</v>
      </c>
      <c r="AR7" s="1" t="s">
        <v>0</v>
      </c>
      <c r="AS7" s="3">
        <v>24008</v>
      </c>
      <c r="AT7" s="1" t="s">
        <v>68</v>
      </c>
      <c r="AU7" s="2">
        <v>43054.5625</v>
      </c>
      <c r="AV7" s="1" t="s">
        <v>100</v>
      </c>
      <c r="AW7" s="1" t="s">
        <v>0</v>
      </c>
      <c r="AX7" s="3">
        <v>67460</v>
      </c>
      <c r="AY7" s="3">
        <v>1149855</v>
      </c>
    </row>
    <row r="8" spans="1:51" outlineLevel="1" x14ac:dyDescent="0.25">
      <c r="B8" s="1" t="s">
        <v>70</v>
      </c>
      <c r="C8" s="1" t="s">
        <v>71</v>
      </c>
      <c r="D8" s="1" t="s">
        <v>72</v>
      </c>
      <c r="E8" s="1" t="s">
        <v>73</v>
      </c>
      <c r="F8" s="2">
        <v>43115</v>
      </c>
      <c r="G8" s="2">
        <v>44331</v>
      </c>
      <c r="H8" s="3">
        <v>40</v>
      </c>
      <c r="I8" s="1" t="s">
        <v>56</v>
      </c>
      <c r="J8" s="1" t="s">
        <v>57</v>
      </c>
      <c r="K8" s="4" t="s">
        <v>0</v>
      </c>
      <c r="L8" s="5">
        <v>0.88987000000000005</v>
      </c>
      <c r="M8" s="6">
        <v>83.145300000000006</v>
      </c>
      <c r="N8" s="1" t="s">
        <v>0</v>
      </c>
      <c r="O8" s="7" t="s">
        <v>0</v>
      </c>
      <c r="P8" s="1" t="s">
        <v>89</v>
      </c>
      <c r="Q8" s="1" t="s">
        <v>90</v>
      </c>
      <c r="R8" s="1" t="s">
        <v>0</v>
      </c>
      <c r="S8" s="1" t="s">
        <v>0</v>
      </c>
      <c r="T8" s="2">
        <v>43082</v>
      </c>
      <c r="U8" s="1" t="s">
        <v>91</v>
      </c>
      <c r="V8" s="1" t="s">
        <v>92</v>
      </c>
      <c r="W8" s="1" t="s">
        <v>93</v>
      </c>
      <c r="X8" s="1" t="s">
        <v>0</v>
      </c>
      <c r="Y8" s="1" t="s">
        <v>93</v>
      </c>
      <c r="Z8" s="1" t="s">
        <v>101</v>
      </c>
      <c r="AA8" s="1" t="s">
        <v>0</v>
      </c>
      <c r="AB8" s="1" t="s">
        <v>102</v>
      </c>
      <c r="AC8" s="5">
        <v>2.2000000000000002</v>
      </c>
      <c r="AD8" s="1" t="b">
        <v>0</v>
      </c>
      <c r="AE8" s="1" t="s">
        <v>63</v>
      </c>
      <c r="AF8" s="2">
        <v>43066</v>
      </c>
      <c r="AG8" s="6" t="s">
        <v>0</v>
      </c>
      <c r="AH8" s="1" t="s">
        <v>64</v>
      </c>
      <c r="AI8" s="7">
        <v>11.84567</v>
      </c>
      <c r="AJ8" s="1" t="s">
        <v>96</v>
      </c>
      <c r="AK8" s="1" t="s">
        <v>97</v>
      </c>
      <c r="AL8" s="1" t="s">
        <v>98</v>
      </c>
      <c r="AM8" s="1" t="s">
        <v>0</v>
      </c>
      <c r="AN8" s="1" t="s">
        <v>0</v>
      </c>
      <c r="AO8" s="1" t="s">
        <v>99</v>
      </c>
      <c r="AP8" s="6" t="s">
        <v>0</v>
      </c>
      <c r="AQ8" s="1" t="s">
        <v>0</v>
      </c>
      <c r="AR8" s="1" t="s">
        <v>0</v>
      </c>
      <c r="AS8" s="3">
        <v>24008</v>
      </c>
      <c r="AT8" s="1" t="s">
        <v>68</v>
      </c>
      <c r="AU8" s="2">
        <v>43054.5625</v>
      </c>
      <c r="AV8" s="1" t="s">
        <v>100</v>
      </c>
      <c r="AW8" s="1" t="s">
        <v>0</v>
      </c>
      <c r="AX8" s="3">
        <v>67460</v>
      </c>
      <c r="AY8" s="3">
        <v>1149855</v>
      </c>
    </row>
    <row r="9" spans="1:51" outlineLevel="1" x14ac:dyDescent="0.25">
      <c r="B9" s="1" t="s">
        <v>70</v>
      </c>
      <c r="C9" s="1" t="s">
        <v>71</v>
      </c>
      <c r="D9" s="1" t="s">
        <v>72</v>
      </c>
      <c r="E9" s="1" t="s">
        <v>73</v>
      </c>
      <c r="F9" s="2">
        <v>43115</v>
      </c>
      <c r="G9" s="2">
        <v>44331</v>
      </c>
      <c r="H9" s="3">
        <v>40</v>
      </c>
      <c r="I9" s="1" t="s">
        <v>56</v>
      </c>
      <c r="J9" s="1" t="s">
        <v>57</v>
      </c>
      <c r="K9" s="4">
        <v>301200</v>
      </c>
      <c r="L9" s="5">
        <v>0.88987000000000005</v>
      </c>
      <c r="M9" s="6">
        <v>83.145300000000006</v>
      </c>
      <c r="N9" s="1" t="s">
        <v>0</v>
      </c>
      <c r="O9" s="7" t="s">
        <v>0</v>
      </c>
      <c r="P9" s="1" t="s">
        <v>89</v>
      </c>
      <c r="Q9" s="1" t="s">
        <v>90</v>
      </c>
      <c r="R9" s="1" t="s">
        <v>0</v>
      </c>
      <c r="S9" s="1" t="s">
        <v>0</v>
      </c>
      <c r="T9" s="2">
        <v>43082</v>
      </c>
      <c r="U9" s="1" t="s">
        <v>91</v>
      </c>
      <c r="V9" s="1" t="s">
        <v>92</v>
      </c>
      <c r="W9" s="1" t="s">
        <v>93</v>
      </c>
      <c r="X9" s="1" t="s">
        <v>0</v>
      </c>
      <c r="Y9" s="1" t="s">
        <v>93</v>
      </c>
      <c r="Z9" s="1" t="s">
        <v>62</v>
      </c>
      <c r="AA9" s="1" t="s">
        <v>0</v>
      </c>
      <c r="AB9" s="1" t="s">
        <v>61</v>
      </c>
      <c r="AC9" s="5">
        <v>2.5179999999999998</v>
      </c>
      <c r="AD9" s="1" t="b">
        <v>0</v>
      </c>
      <c r="AE9" s="1" t="s">
        <v>63</v>
      </c>
      <c r="AF9" s="2">
        <v>43066</v>
      </c>
      <c r="AG9" s="6" t="s">
        <v>0</v>
      </c>
      <c r="AH9" s="1" t="s">
        <v>64</v>
      </c>
      <c r="AI9" s="7">
        <v>11.84567</v>
      </c>
      <c r="AJ9" s="1" t="s">
        <v>96</v>
      </c>
      <c r="AK9" s="1" t="s">
        <v>97</v>
      </c>
      <c r="AL9" s="1" t="s">
        <v>98</v>
      </c>
      <c r="AM9" s="1" t="s">
        <v>0</v>
      </c>
      <c r="AN9" s="1" t="s">
        <v>0</v>
      </c>
      <c r="AO9" s="1" t="s">
        <v>99</v>
      </c>
      <c r="AP9" s="6" t="s">
        <v>0</v>
      </c>
      <c r="AQ9" s="1" t="s">
        <v>0</v>
      </c>
      <c r="AR9" s="1" t="s">
        <v>0</v>
      </c>
      <c r="AS9" s="3">
        <v>24008</v>
      </c>
      <c r="AT9" s="1" t="s">
        <v>68</v>
      </c>
      <c r="AU9" s="2">
        <v>43054.5625</v>
      </c>
      <c r="AV9" s="1" t="s">
        <v>100</v>
      </c>
      <c r="AW9" s="1" t="s">
        <v>0</v>
      </c>
      <c r="AX9" s="3">
        <v>67460</v>
      </c>
      <c r="AY9" s="3">
        <v>1149855</v>
      </c>
    </row>
    <row r="10" spans="1:51" outlineLevel="1" x14ac:dyDescent="0.25">
      <c r="B10" s="1" t="s">
        <v>70</v>
      </c>
      <c r="C10" s="1" t="s">
        <v>71</v>
      </c>
      <c r="D10" s="1" t="s">
        <v>72</v>
      </c>
      <c r="E10" s="1" t="s">
        <v>73</v>
      </c>
      <c r="F10" s="2">
        <v>43115</v>
      </c>
      <c r="G10" s="2">
        <v>44331</v>
      </c>
      <c r="H10" s="3">
        <v>40</v>
      </c>
      <c r="I10" s="1" t="s">
        <v>56</v>
      </c>
      <c r="J10" s="1" t="s">
        <v>57</v>
      </c>
      <c r="K10" s="4" t="s">
        <v>0</v>
      </c>
      <c r="L10" s="5">
        <v>0.88987000000000005</v>
      </c>
      <c r="M10" s="6">
        <v>83.145300000000006</v>
      </c>
      <c r="N10" s="1" t="s">
        <v>0</v>
      </c>
      <c r="O10" s="7" t="s">
        <v>0</v>
      </c>
      <c r="P10" s="1" t="s">
        <v>89</v>
      </c>
      <c r="Q10" s="1" t="s">
        <v>90</v>
      </c>
      <c r="R10" s="1" t="s">
        <v>0</v>
      </c>
      <c r="S10" s="1" t="s">
        <v>0</v>
      </c>
      <c r="T10" s="2">
        <v>43082</v>
      </c>
      <c r="U10" s="1" t="s">
        <v>91</v>
      </c>
      <c r="V10" s="1" t="s">
        <v>92</v>
      </c>
      <c r="W10" s="1" t="s">
        <v>93</v>
      </c>
      <c r="X10" s="1" t="s">
        <v>0</v>
      </c>
      <c r="Y10" s="1" t="s">
        <v>93</v>
      </c>
      <c r="Z10" s="1" t="s">
        <v>103</v>
      </c>
      <c r="AA10" s="1" t="s">
        <v>0</v>
      </c>
      <c r="AB10" s="1" t="s">
        <v>104</v>
      </c>
      <c r="AC10" s="5">
        <v>3.03</v>
      </c>
      <c r="AD10" s="1" t="b">
        <v>0</v>
      </c>
      <c r="AE10" s="1" t="s">
        <v>63</v>
      </c>
      <c r="AF10" s="2">
        <v>43066</v>
      </c>
      <c r="AG10" s="6" t="s">
        <v>0</v>
      </c>
      <c r="AH10" s="1" t="s">
        <v>64</v>
      </c>
      <c r="AI10" s="7">
        <v>11.84567</v>
      </c>
      <c r="AJ10" s="1" t="s">
        <v>96</v>
      </c>
      <c r="AK10" s="1" t="s">
        <v>97</v>
      </c>
      <c r="AL10" s="1" t="s">
        <v>98</v>
      </c>
      <c r="AM10" s="1" t="s">
        <v>0</v>
      </c>
      <c r="AN10" s="1" t="s">
        <v>0</v>
      </c>
      <c r="AO10" s="1" t="s">
        <v>99</v>
      </c>
      <c r="AP10" s="6" t="s">
        <v>0</v>
      </c>
      <c r="AQ10" s="1" t="s">
        <v>0</v>
      </c>
      <c r="AR10" s="1" t="s">
        <v>0</v>
      </c>
      <c r="AS10" s="3">
        <v>24008</v>
      </c>
      <c r="AT10" s="1" t="s">
        <v>68</v>
      </c>
      <c r="AU10" s="2">
        <v>43054.5625</v>
      </c>
      <c r="AV10" s="1" t="s">
        <v>100</v>
      </c>
      <c r="AW10" s="1" t="s">
        <v>0</v>
      </c>
      <c r="AX10" s="3">
        <v>67460</v>
      </c>
      <c r="AY10" s="3">
        <v>1149855</v>
      </c>
    </row>
    <row r="11" spans="1:51" outlineLevel="1" x14ac:dyDescent="0.25">
      <c r="B11" s="1" t="s">
        <v>52</v>
      </c>
      <c r="C11" s="1" t="s">
        <v>53</v>
      </c>
      <c r="D11" s="1" t="s">
        <v>54</v>
      </c>
      <c r="E11" s="1" t="s">
        <v>55</v>
      </c>
      <c r="F11" s="2">
        <v>43125</v>
      </c>
      <c r="G11" s="2">
        <v>44586</v>
      </c>
      <c r="H11" s="3">
        <v>48</v>
      </c>
      <c r="I11" s="1" t="s">
        <v>56</v>
      </c>
      <c r="J11" s="1" t="s">
        <v>57</v>
      </c>
      <c r="K11" s="4">
        <v>2400</v>
      </c>
      <c r="L11" s="5">
        <v>1.8</v>
      </c>
      <c r="M11" s="6">
        <v>61.256999999999998</v>
      </c>
      <c r="N11" s="1" t="s">
        <v>0</v>
      </c>
      <c r="O11" s="7" t="s">
        <v>0</v>
      </c>
      <c r="P11" s="1" t="s">
        <v>105</v>
      </c>
      <c r="Q11" s="1" t="s">
        <v>106</v>
      </c>
      <c r="R11" s="1" t="s">
        <v>0</v>
      </c>
      <c r="S11" s="1" t="s">
        <v>0</v>
      </c>
      <c r="T11" s="2">
        <v>43125</v>
      </c>
      <c r="U11" s="1" t="s">
        <v>107</v>
      </c>
      <c r="V11" s="1" t="s">
        <v>102</v>
      </c>
      <c r="W11" s="1" t="s">
        <v>101</v>
      </c>
      <c r="X11" s="1" t="s">
        <v>0</v>
      </c>
      <c r="Y11" s="1" t="s">
        <v>101</v>
      </c>
      <c r="Z11" s="1" t="s">
        <v>103</v>
      </c>
      <c r="AA11" s="1" t="s">
        <v>108</v>
      </c>
      <c r="AB11" s="1" t="s">
        <v>104</v>
      </c>
      <c r="AC11" s="5" t="s">
        <v>0</v>
      </c>
      <c r="AD11" s="1" t="b">
        <v>0</v>
      </c>
      <c r="AE11" s="1" t="s">
        <v>63</v>
      </c>
      <c r="AF11" s="2">
        <v>43089</v>
      </c>
      <c r="AG11" s="6" t="s">
        <v>0</v>
      </c>
      <c r="AH11" s="1" t="s">
        <v>109</v>
      </c>
      <c r="AI11" s="7">
        <v>61364</v>
      </c>
      <c r="AJ11" s="1" t="s">
        <v>110</v>
      </c>
      <c r="AK11" s="1" t="s">
        <v>111</v>
      </c>
      <c r="AL11" s="1" t="s">
        <v>0</v>
      </c>
      <c r="AM11" s="1" t="s">
        <v>0</v>
      </c>
      <c r="AN11" s="1" t="s">
        <v>88</v>
      </c>
      <c r="AO11" s="1" t="s">
        <v>112</v>
      </c>
      <c r="AP11" s="6" t="s">
        <v>0</v>
      </c>
      <c r="AQ11" s="1" t="s">
        <v>113</v>
      </c>
      <c r="AR11" s="1" t="s">
        <v>0</v>
      </c>
      <c r="AS11" s="3">
        <v>18069</v>
      </c>
      <c r="AT11" s="1" t="s">
        <v>68</v>
      </c>
      <c r="AU11" s="2">
        <v>43070.5</v>
      </c>
      <c r="AV11" s="1" t="s">
        <v>69</v>
      </c>
      <c r="AW11" s="1" t="s">
        <v>0</v>
      </c>
      <c r="AX11" s="3">
        <v>67755</v>
      </c>
      <c r="AY11" s="3">
        <v>1151310</v>
      </c>
    </row>
    <row r="12" spans="1:51" outlineLevel="1" x14ac:dyDescent="0.25">
      <c r="B12" s="1" t="s">
        <v>114</v>
      </c>
      <c r="C12" s="1" t="s">
        <v>115</v>
      </c>
      <c r="D12" s="1" t="s">
        <v>116</v>
      </c>
      <c r="E12" s="1" t="s">
        <v>117</v>
      </c>
      <c r="F12" s="2">
        <v>43178</v>
      </c>
      <c r="G12" s="2">
        <v>44395</v>
      </c>
      <c r="H12" s="3">
        <v>36</v>
      </c>
      <c r="I12" s="1" t="s">
        <v>56</v>
      </c>
      <c r="J12" s="1" t="s">
        <v>57</v>
      </c>
      <c r="K12" s="4" t="s">
        <v>0</v>
      </c>
      <c r="L12" s="5">
        <v>0.66586999999999996</v>
      </c>
      <c r="M12" s="6">
        <v>87.388000000000005</v>
      </c>
      <c r="N12" s="1" t="s">
        <v>0</v>
      </c>
      <c r="O12" s="7" t="s">
        <v>0</v>
      </c>
      <c r="P12" s="1" t="s">
        <v>118</v>
      </c>
      <c r="Q12" s="1" t="s">
        <v>119</v>
      </c>
      <c r="R12" s="1" t="s">
        <v>0</v>
      </c>
      <c r="S12" s="1" t="s">
        <v>0</v>
      </c>
      <c r="T12" s="2">
        <v>43178</v>
      </c>
      <c r="U12" s="1" t="s">
        <v>120</v>
      </c>
      <c r="V12" s="1" t="s">
        <v>92</v>
      </c>
      <c r="W12" s="1" t="s">
        <v>93</v>
      </c>
      <c r="X12" s="1" t="s">
        <v>0</v>
      </c>
      <c r="Y12" s="1" t="s">
        <v>93</v>
      </c>
      <c r="Z12" s="1" t="s">
        <v>103</v>
      </c>
      <c r="AA12" s="1" t="s">
        <v>0</v>
      </c>
      <c r="AB12" s="1" t="s">
        <v>104</v>
      </c>
      <c r="AC12" s="5">
        <v>0.78500000000000003</v>
      </c>
      <c r="AD12" s="1" t="b">
        <v>0</v>
      </c>
      <c r="AE12" s="1" t="s">
        <v>63</v>
      </c>
      <c r="AF12" s="2">
        <v>43130</v>
      </c>
      <c r="AG12" s="6" t="s">
        <v>0</v>
      </c>
      <c r="AH12" s="1" t="s">
        <v>64</v>
      </c>
      <c r="AI12" s="7">
        <v>4.6459999999999999</v>
      </c>
      <c r="AJ12" s="1" t="s">
        <v>121</v>
      </c>
      <c r="AK12" s="1" t="s">
        <v>0</v>
      </c>
      <c r="AL12" s="1" t="s">
        <v>122</v>
      </c>
      <c r="AM12" s="1" t="s">
        <v>0</v>
      </c>
      <c r="AN12" s="1" t="s">
        <v>0</v>
      </c>
      <c r="AO12" s="1" t="s">
        <v>99</v>
      </c>
      <c r="AP12" s="6" t="s">
        <v>0</v>
      </c>
      <c r="AQ12" s="1" t="s">
        <v>0</v>
      </c>
      <c r="AR12" s="1" t="s">
        <v>0</v>
      </c>
      <c r="AS12" s="3">
        <v>30522</v>
      </c>
      <c r="AT12" s="1" t="s">
        <v>68</v>
      </c>
      <c r="AU12" s="2">
        <v>43091.540972222225</v>
      </c>
      <c r="AV12" s="1" t="s">
        <v>123</v>
      </c>
      <c r="AW12" s="1" t="s">
        <v>0</v>
      </c>
      <c r="AX12" s="3">
        <v>68146</v>
      </c>
      <c r="AY12" s="3">
        <v>1155741</v>
      </c>
    </row>
    <row r="13" spans="1:51" outlineLevel="1" x14ac:dyDescent="0.25">
      <c r="B13" s="1" t="s">
        <v>114</v>
      </c>
      <c r="C13" s="1" t="s">
        <v>115</v>
      </c>
      <c r="D13" s="1" t="s">
        <v>116</v>
      </c>
      <c r="E13" s="1" t="s">
        <v>117</v>
      </c>
      <c r="F13" s="2">
        <v>43178</v>
      </c>
      <c r="G13" s="2">
        <v>44395</v>
      </c>
      <c r="H13" s="3">
        <v>36</v>
      </c>
      <c r="I13" s="1" t="s">
        <v>56</v>
      </c>
      <c r="J13" s="1" t="s">
        <v>57</v>
      </c>
      <c r="K13" s="4" t="s">
        <v>0</v>
      </c>
      <c r="L13" s="5">
        <v>0.66586999999999996</v>
      </c>
      <c r="M13" s="6">
        <v>87.388000000000005</v>
      </c>
      <c r="N13" s="1" t="s">
        <v>0</v>
      </c>
      <c r="O13" s="7" t="s">
        <v>0</v>
      </c>
      <c r="P13" s="1" t="s">
        <v>118</v>
      </c>
      <c r="Q13" s="1" t="s">
        <v>119</v>
      </c>
      <c r="R13" s="1" t="s">
        <v>0</v>
      </c>
      <c r="S13" s="1" t="s">
        <v>0</v>
      </c>
      <c r="T13" s="2">
        <v>43178</v>
      </c>
      <c r="U13" s="1" t="s">
        <v>120</v>
      </c>
      <c r="V13" s="1" t="s">
        <v>92</v>
      </c>
      <c r="W13" s="1" t="s">
        <v>93</v>
      </c>
      <c r="X13" s="1" t="s">
        <v>0</v>
      </c>
      <c r="Y13" s="1" t="s">
        <v>93</v>
      </c>
      <c r="Z13" s="1" t="s">
        <v>101</v>
      </c>
      <c r="AA13" s="1" t="s">
        <v>0</v>
      </c>
      <c r="AB13" s="1" t="s">
        <v>102</v>
      </c>
      <c r="AC13" s="5">
        <v>0.85</v>
      </c>
      <c r="AD13" s="1" t="b">
        <v>0</v>
      </c>
      <c r="AE13" s="1" t="s">
        <v>63</v>
      </c>
      <c r="AF13" s="2">
        <v>43130</v>
      </c>
      <c r="AG13" s="6" t="s">
        <v>0</v>
      </c>
      <c r="AH13" s="1" t="s">
        <v>64</v>
      </c>
      <c r="AI13" s="7">
        <v>4.6459999999999999</v>
      </c>
      <c r="AJ13" s="1" t="s">
        <v>121</v>
      </c>
      <c r="AK13" s="1" t="s">
        <v>0</v>
      </c>
      <c r="AL13" s="1" t="s">
        <v>122</v>
      </c>
      <c r="AM13" s="1" t="s">
        <v>0</v>
      </c>
      <c r="AN13" s="1" t="s">
        <v>0</v>
      </c>
      <c r="AO13" s="1" t="s">
        <v>99</v>
      </c>
      <c r="AP13" s="6" t="s">
        <v>0</v>
      </c>
      <c r="AQ13" s="1" t="s">
        <v>0</v>
      </c>
      <c r="AR13" s="1" t="s">
        <v>0</v>
      </c>
      <c r="AS13" s="3">
        <v>30522</v>
      </c>
      <c r="AT13" s="1" t="s">
        <v>68</v>
      </c>
      <c r="AU13" s="2">
        <v>43091.540972222225</v>
      </c>
      <c r="AV13" s="1" t="s">
        <v>123</v>
      </c>
      <c r="AW13" s="1" t="s">
        <v>0</v>
      </c>
      <c r="AX13" s="3">
        <v>68146</v>
      </c>
      <c r="AY13" s="3">
        <v>1155741</v>
      </c>
    </row>
    <row r="14" spans="1:51" outlineLevel="1" x14ac:dyDescent="0.25">
      <c r="B14" s="1" t="s">
        <v>114</v>
      </c>
      <c r="C14" s="1" t="s">
        <v>115</v>
      </c>
      <c r="D14" s="1" t="s">
        <v>116</v>
      </c>
      <c r="E14" s="1" t="s">
        <v>117</v>
      </c>
      <c r="F14" s="2">
        <v>43178</v>
      </c>
      <c r="G14" s="2">
        <v>44395</v>
      </c>
      <c r="H14" s="3">
        <v>36</v>
      </c>
      <c r="I14" s="1" t="s">
        <v>56</v>
      </c>
      <c r="J14" s="1" t="s">
        <v>57</v>
      </c>
      <c r="K14" s="4" t="s">
        <v>0</v>
      </c>
      <c r="L14" s="5">
        <v>0.66586999999999996</v>
      </c>
      <c r="M14" s="6">
        <v>87.388000000000005</v>
      </c>
      <c r="N14" s="1" t="s">
        <v>0</v>
      </c>
      <c r="O14" s="7" t="s">
        <v>0</v>
      </c>
      <c r="P14" s="1" t="s">
        <v>118</v>
      </c>
      <c r="Q14" s="1" t="s">
        <v>119</v>
      </c>
      <c r="R14" s="1" t="s">
        <v>0</v>
      </c>
      <c r="S14" s="1" t="s">
        <v>0</v>
      </c>
      <c r="T14" s="2">
        <v>43178</v>
      </c>
      <c r="U14" s="1" t="s">
        <v>120</v>
      </c>
      <c r="V14" s="1" t="s">
        <v>92</v>
      </c>
      <c r="W14" s="1" t="s">
        <v>93</v>
      </c>
      <c r="X14" s="1" t="s">
        <v>0</v>
      </c>
      <c r="Y14" s="1" t="s">
        <v>93</v>
      </c>
      <c r="Z14" s="1" t="s">
        <v>94</v>
      </c>
      <c r="AA14" s="1" t="s">
        <v>0</v>
      </c>
      <c r="AB14" s="1" t="s">
        <v>95</v>
      </c>
      <c r="AC14" s="5">
        <v>0.89</v>
      </c>
      <c r="AD14" s="1" t="b">
        <v>0</v>
      </c>
      <c r="AE14" s="1" t="s">
        <v>63</v>
      </c>
      <c r="AF14" s="2">
        <v>43130</v>
      </c>
      <c r="AG14" s="6" t="s">
        <v>0</v>
      </c>
      <c r="AH14" s="1" t="s">
        <v>64</v>
      </c>
      <c r="AI14" s="7">
        <v>4.6459999999999999</v>
      </c>
      <c r="AJ14" s="1" t="s">
        <v>121</v>
      </c>
      <c r="AK14" s="1" t="s">
        <v>0</v>
      </c>
      <c r="AL14" s="1" t="s">
        <v>122</v>
      </c>
      <c r="AM14" s="1" t="s">
        <v>0</v>
      </c>
      <c r="AN14" s="1" t="s">
        <v>0</v>
      </c>
      <c r="AO14" s="1" t="s">
        <v>99</v>
      </c>
      <c r="AP14" s="6" t="s">
        <v>0</v>
      </c>
      <c r="AQ14" s="1" t="s">
        <v>0</v>
      </c>
      <c r="AR14" s="1" t="s">
        <v>0</v>
      </c>
      <c r="AS14" s="3">
        <v>30522</v>
      </c>
      <c r="AT14" s="1" t="s">
        <v>68</v>
      </c>
      <c r="AU14" s="2">
        <v>43091.540972222225</v>
      </c>
      <c r="AV14" s="1" t="s">
        <v>123</v>
      </c>
      <c r="AW14" s="1" t="s">
        <v>0</v>
      </c>
      <c r="AX14" s="3">
        <v>68146</v>
      </c>
      <c r="AY14" s="3">
        <v>1155741</v>
      </c>
    </row>
    <row r="15" spans="1:51" outlineLevel="1" x14ac:dyDescent="0.25">
      <c r="B15" s="1" t="s">
        <v>114</v>
      </c>
      <c r="C15" s="1" t="s">
        <v>115</v>
      </c>
      <c r="D15" s="1" t="s">
        <v>116</v>
      </c>
      <c r="E15" s="1" t="s">
        <v>117</v>
      </c>
      <c r="F15" s="2">
        <v>43178</v>
      </c>
      <c r="G15" s="2">
        <v>44395</v>
      </c>
      <c r="H15" s="3">
        <v>36</v>
      </c>
      <c r="I15" s="1" t="s">
        <v>56</v>
      </c>
      <c r="J15" s="1" t="s">
        <v>57</v>
      </c>
      <c r="K15" s="4">
        <v>179295</v>
      </c>
      <c r="L15" s="5">
        <v>0.66586999999999996</v>
      </c>
      <c r="M15" s="6">
        <v>87.388000000000005</v>
      </c>
      <c r="N15" s="1" t="s">
        <v>0</v>
      </c>
      <c r="O15" s="7" t="s">
        <v>0</v>
      </c>
      <c r="P15" s="1" t="s">
        <v>118</v>
      </c>
      <c r="Q15" s="1" t="s">
        <v>119</v>
      </c>
      <c r="R15" s="1" t="s">
        <v>0</v>
      </c>
      <c r="S15" s="1" t="s">
        <v>0</v>
      </c>
      <c r="T15" s="2">
        <v>43178</v>
      </c>
      <c r="U15" s="1" t="s">
        <v>120</v>
      </c>
      <c r="V15" s="1" t="s">
        <v>92</v>
      </c>
      <c r="W15" s="1" t="s">
        <v>93</v>
      </c>
      <c r="X15" s="1" t="s">
        <v>0</v>
      </c>
      <c r="Y15" s="1" t="s">
        <v>93</v>
      </c>
      <c r="Z15" s="1" t="s">
        <v>62</v>
      </c>
      <c r="AA15" s="1" t="s">
        <v>0</v>
      </c>
      <c r="AB15" s="1" t="s">
        <v>61</v>
      </c>
      <c r="AC15" s="5">
        <v>2.5179999999999998</v>
      </c>
      <c r="AD15" s="1" t="b">
        <v>0</v>
      </c>
      <c r="AE15" s="1" t="s">
        <v>63</v>
      </c>
      <c r="AF15" s="2">
        <v>43130</v>
      </c>
      <c r="AG15" s="6" t="s">
        <v>0</v>
      </c>
      <c r="AH15" s="1" t="s">
        <v>64</v>
      </c>
      <c r="AI15" s="7">
        <v>4.6459999999999999</v>
      </c>
      <c r="AJ15" s="1" t="s">
        <v>121</v>
      </c>
      <c r="AK15" s="1" t="s">
        <v>0</v>
      </c>
      <c r="AL15" s="1" t="s">
        <v>122</v>
      </c>
      <c r="AM15" s="1" t="s">
        <v>0</v>
      </c>
      <c r="AN15" s="1" t="s">
        <v>0</v>
      </c>
      <c r="AO15" s="1" t="s">
        <v>99</v>
      </c>
      <c r="AP15" s="6" t="s">
        <v>0</v>
      </c>
      <c r="AQ15" s="1" t="s">
        <v>0</v>
      </c>
      <c r="AR15" s="1" t="s">
        <v>0</v>
      </c>
      <c r="AS15" s="3">
        <v>30522</v>
      </c>
      <c r="AT15" s="1" t="s">
        <v>68</v>
      </c>
      <c r="AU15" s="2">
        <v>43091.540972222225</v>
      </c>
      <c r="AV15" s="1" t="s">
        <v>123</v>
      </c>
      <c r="AW15" s="1" t="s">
        <v>0</v>
      </c>
      <c r="AX15" s="3">
        <v>68146</v>
      </c>
      <c r="AY15" s="3">
        <v>1155741</v>
      </c>
    </row>
    <row r="16" spans="1:51" outlineLevel="1" x14ac:dyDescent="0.25">
      <c r="B16" s="1" t="s">
        <v>124</v>
      </c>
      <c r="C16" s="1" t="s">
        <v>125</v>
      </c>
      <c r="D16" s="1" t="s">
        <v>126</v>
      </c>
      <c r="E16" s="1" t="s">
        <v>55</v>
      </c>
      <c r="F16" s="2">
        <v>43221</v>
      </c>
      <c r="G16" s="2">
        <v>44317</v>
      </c>
      <c r="H16" s="3">
        <v>36</v>
      </c>
      <c r="I16" s="1" t="s">
        <v>56</v>
      </c>
      <c r="J16" s="1" t="s">
        <v>57</v>
      </c>
      <c r="K16" s="4" t="s">
        <v>0</v>
      </c>
      <c r="L16" s="5">
        <v>2.5179999999999998</v>
      </c>
      <c r="M16" s="6">
        <v>81.400000000000006</v>
      </c>
      <c r="N16" s="1" t="s">
        <v>0</v>
      </c>
      <c r="O16" s="7" t="s">
        <v>0</v>
      </c>
      <c r="P16" s="1" t="s">
        <v>127</v>
      </c>
      <c r="Q16" s="1" t="s">
        <v>128</v>
      </c>
      <c r="R16" s="1" t="s">
        <v>0</v>
      </c>
      <c r="S16" s="1" t="s">
        <v>0</v>
      </c>
      <c r="T16" s="2">
        <v>43091</v>
      </c>
      <c r="U16" s="1" t="s">
        <v>129</v>
      </c>
      <c r="V16" s="1" t="s">
        <v>61</v>
      </c>
      <c r="W16" s="1" t="s">
        <v>62</v>
      </c>
      <c r="X16" s="1" t="s">
        <v>0</v>
      </c>
      <c r="Y16" s="1" t="s">
        <v>62</v>
      </c>
      <c r="Z16" s="1" t="s">
        <v>94</v>
      </c>
      <c r="AA16" s="1" t="s">
        <v>0</v>
      </c>
      <c r="AB16" s="1" t="s">
        <v>95</v>
      </c>
      <c r="AC16" s="5">
        <v>1.95</v>
      </c>
      <c r="AD16" s="1" t="b">
        <v>0</v>
      </c>
      <c r="AE16" s="1" t="s">
        <v>63</v>
      </c>
      <c r="AF16" s="2">
        <v>43054</v>
      </c>
      <c r="AG16" s="6" t="s">
        <v>0</v>
      </c>
      <c r="AH16" s="1" t="s">
        <v>64</v>
      </c>
      <c r="AI16" s="7">
        <v>12.468999999999999</v>
      </c>
      <c r="AJ16" s="1" t="s">
        <v>130</v>
      </c>
      <c r="AK16" s="1" t="s">
        <v>131</v>
      </c>
      <c r="AL16" s="1" t="s">
        <v>0</v>
      </c>
      <c r="AM16" s="1" t="s">
        <v>0</v>
      </c>
      <c r="AN16" s="1" t="s">
        <v>132</v>
      </c>
      <c r="AO16" s="1" t="s">
        <v>67</v>
      </c>
      <c r="AP16" s="6" t="s">
        <v>0</v>
      </c>
      <c r="AQ16" s="1" t="s">
        <v>133</v>
      </c>
      <c r="AR16" s="1" t="s">
        <v>0</v>
      </c>
      <c r="AS16" s="3">
        <v>18670</v>
      </c>
      <c r="AT16" s="1" t="s">
        <v>68</v>
      </c>
      <c r="AU16" s="2">
        <v>43028.375</v>
      </c>
      <c r="AV16" s="1" t="s">
        <v>69</v>
      </c>
      <c r="AW16" s="1" t="s">
        <v>0</v>
      </c>
      <c r="AX16" s="3">
        <v>67051</v>
      </c>
      <c r="AY16" s="3">
        <v>1143674</v>
      </c>
    </row>
    <row r="17" spans="2:51" outlineLevel="1" x14ac:dyDescent="0.25">
      <c r="B17" s="1" t="s">
        <v>124</v>
      </c>
      <c r="C17" s="1" t="s">
        <v>125</v>
      </c>
      <c r="D17" s="1" t="s">
        <v>126</v>
      </c>
      <c r="E17" s="1" t="s">
        <v>55</v>
      </c>
      <c r="F17" s="2">
        <v>43221</v>
      </c>
      <c r="G17" s="2">
        <v>44317</v>
      </c>
      <c r="H17" s="3">
        <v>36</v>
      </c>
      <c r="I17" s="1" t="s">
        <v>56</v>
      </c>
      <c r="J17" s="1" t="s">
        <v>57</v>
      </c>
      <c r="K17" s="4">
        <v>279881</v>
      </c>
      <c r="L17" s="5">
        <v>2.5179999999999998</v>
      </c>
      <c r="M17" s="6">
        <v>81.400000000000006</v>
      </c>
      <c r="N17" s="1" t="s">
        <v>0</v>
      </c>
      <c r="O17" s="7" t="s">
        <v>0</v>
      </c>
      <c r="P17" s="1" t="s">
        <v>127</v>
      </c>
      <c r="Q17" s="1" t="s">
        <v>128</v>
      </c>
      <c r="R17" s="1" t="s">
        <v>0</v>
      </c>
      <c r="S17" s="1" t="s">
        <v>0</v>
      </c>
      <c r="T17" s="2">
        <v>43091</v>
      </c>
      <c r="U17" s="1" t="s">
        <v>129</v>
      </c>
      <c r="V17" s="1" t="s">
        <v>61</v>
      </c>
      <c r="W17" s="1" t="s">
        <v>62</v>
      </c>
      <c r="X17" s="1" t="s">
        <v>0</v>
      </c>
      <c r="Y17" s="1" t="s">
        <v>62</v>
      </c>
      <c r="Z17" s="1" t="s">
        <v>93</v>
      </c>
      <c r="AA17" s="1" t="s">
        <v>0</v>
      </c>
      <c r="AB17" s="1" t="s">
        <v>92</v>
      </c>
      <c r="AC17" s="5">
        <v>3.4900099999999998</v>
      </c>
      <c r="AD17" s="1" t="b">
        <v>0</v>
      </c>
      <c r="AE17" s="1" t="s">
        <v>63</v>
      </c>
      <c r="AF17" s="2">
        <v>43054</v>
      </c>
      <c r="AG17" s="6" t="s">
        <v>0</v>
      </c>
      <c r="AH17" s="1" t="s">
        <v>64</v>
      </c>
      <c r="AI17" s="7">
        <v>12.468999999999999</v>
      </c>
      <c r="AJ17" s="1" t="s">
        <v>130</v>
      </c>
      <c r="AK17" s="1" t="s">
        <v>131</v>
      </c>
      <c r="AL17" s="1" t="s">
        <v>0</v>
      </c>
      <c r="AM17" s="1" t="s">
        <v>0</v>
      </c>
      <c r="AN17" s="1" t="s">
        <v>132</v>
      </c>
      <c r="AO17" s="1" t="s">
        <v>67</v>
      </c>
      <c r="AP17" s="6" t="s">
        <v>0</v>
      </c>
      <c r="AQ17" s="1" t="s">
        <v>0</v>
      </c>
      <c r="AR17" s="1" t="s">
        <v>0</v>
      </c>
      <c r="AS17" s="3">
        <v>18670</v>
      </c>
      <c r="AT17" s="1" t="s">
        <v>68</v>
      </c>
      <c r="AU17" s="2">
        <v>43028.375</v>
      </c>
      <c r="AV17" s="1" t="s">
        <v>69</v>
      </c>
      <c r="AW17" s="1" t="s">
        <v>0</v>
      </c>
      <c r="AX17" s="3">
        <v>67051</v>
      </c>
      <c r="AY17" s="3">
        <v>1143674</v>
      </c>
    </row>
    <row r="18" spans="2:51" outlineLevel="1" x14ac:dyDescent="0.25">
      <c r="B18" s="1" t="s">
        <v>124</v>
      </c>
      <c r="C18" s="1" t="s">
        <v>125</v>
      </c>
      <c r="D18" s="1" t="s">
        <v>126</v>
      </c>
      <c r="E18" s="1" t="s">
        <v>55</v>
      </c>
      <c r="F18" s="2">
        <v>43221</v>
      </c>
      <c r="G18" s="2">
        <v>44317</v>
      </c>
      <c r="H18" s="3">
        <v>36</v>
      </c>
      <c r="I18" s="1" t="s">
        <v>56</v>
      </c>
      <c r="J18" s="1" t="s">
        <v>57</v>
      </c>
      <c r="K18" s="4" t="s">
        <v>0</v>
      </c>
      <c r="L18" s="5">
        <v>2.5179999999999998</v>
      </c>
      <c r="M18" s="6">
        <v>81.400000000000006</v>
      </c>
      <c r="N18" s="1" t="s">
        <v>0</v>
      </c>
      <c r="O18" s="7" t="s">
        <v>0</v>
      </c>
      <c r="P18" s="1" t="s">
        <v>127</v>
      </c>
      <c r="Q18" s="1" t="s">
        <v>128</v>
      </c>
      <c r="R18" s="1" t="s">
        <v>0</v>
      </c>
      <c r="S18" s="1" t="s">
        <v>0</v>
      </c>
      <c r="T18" s="2">
        <v>43091</v>
      </c>
      <c r="U18" s="1" t="s">
        <v>129</v>
      </c>
      <c r="V18" s="1" t="s">
        <v>61</v>
      </c>
      <c r="W18" s="1" t="s">
        <v>62</v>
      </c>
      <c r="X18" s="1" t="s">
        <v>0</v>
      </c>
      <c r="Y18" s="1" t="s">
        <v>62</v>
      </c>
      <c r="Z18" s="1" t="s">
        <v>103</v>
      </c>
      <c r="AA18" s="1" t="s">
        <v>0</v>
      </c>
      <c r="AB18" s="1" t="s">
        <v>104</v>
      </c>
      <c r="AC18" s="5">
        <v>4.03</v>
      </c>
      <c r="AD18" s="1" t="b">
        <v>0</v>
      </c>
      <c r="AE18" s="1" t="s">
        <v>63</v>
      </c>
      <c r="AF18" s="2">
        <v>43054</v>
      </c>
      <c r="AG18" s="6" t="s">
        <v>0</v>
      </c>
      <c r="AH18" s="1" t="s">
        <v>64</v>
      </c>
      <c r="AI18" s="7">
        <v>12.468999999999999</v>
      </c>
      <c r="AJ18" s="1" t="s">
        <v>130</v>
      </c>
      <c r="AK18" s="1" t="s">
        <v>131</v>
      </c>
      <c r="AL18" s="1" t="s">
        <v>0</v>
      </c>
      <c r="AM18" s="1" t="s">
        <v>0</v>
      </c>
      <c r="AN18" s="1" t="s">
        <v>132</v>
      </c>
      <c r="AO18" s="1" t="s">
        <v>67</v>
      </c>
      <c r="AP18" s="6" t="s">
        <v>0</v>
      </c>
      <c r="AQ18" s="1" t="s">
        <v>0</v>
      </c>
      <c r="AR18" s="1" t="s">
        <v>0</v>
      </c>
      <c r="AS18" s="3">
        <v>18670</v>
      </c>
      <c r="AT18" s="1" t="s">
        <v>68</v>
      </c>
      <c r="AU18" s="2">
        <v>43028.375</v>
      </c>
      <c r="AV18" s="1" t="s">
        <v>69</v>
      </c>
      <c r="AW18" s="1" t="s">
        <v>0</v>
      </c>
      <c r="AX18" s="3">
        <v>67051</v>
      </c>
      <c r="AY18" s="3">
        <v>1143674</v>
      </c>
    </row>
    <row r="19" spans="2:51" outlineLevel="1" x14ac:dyDescent="0.25">
      <c r="B19" s="1" t="s">
        <v>52</v>
      </c>
      <c r="C19" s="1" t="s">
        <v>53</v>
      </c>
      <c r="D19" s="1" t="s">
        <v>54</v>
      </c>
      <c r="E19" s="1" t="s">
        <v>55</v>
      </c>
      <c r="F19" s="2">
        <v>43241</v>
      </c>
      <c r="G19" s="2">
        <v>44702</v>
      </c>
      <c r="H19" s="3">
        <v>48</v>
      </c>
      <c r="I19" s="1" t="s">
        <v>56</v>
      </c>
      <c r="J19" s="1" t="s">
        <v>57</v>
      </c>
      <c r="K19" s="4" t="s">
        <v>0</v>
      </c>
      <c r="L19" s="5">
        <v>0.45</v>
      </c>
      <c r="M19" s="6">
        <v>90.3142</v>
      </c>
      <c r="N19" s="1" t="s">
        <v>0</v>
      </c>
      <c r="O19" s="7" t="s">
        <v>0</v>
      </c>
      <c r="P19" s="1" t="s">
        <v>134</v>
      </c>
      <c r="Q19" s="1" t="s">
        <v>135</v>
      </c>
      <c r="R19" s="1" t="s">
        <v>0</v>
      </c>
      <c r="S19" s="1" t="s">
        <v>0</v>
      </c>
      <c r="T19" s="2">
        <v>43241</v>
      </c>
      <c r="U19" s="1" t="s">
        <v>136</v>
      </c>
      <c r="V19" s="1" t="s">
        <v>137</v>
      </c>
      <c r="W19" s="1" t="s">
        <v>138</v>
      </c>
      <c r="X19" s="1" t="s">
        <v>0</v>
      </c>
      <c r="Y19" s="1" t="s">
        <v>138</v>
      </c>
      <c r="Z19" s="1" t="s">
        <v>94</v>
      </c>
      <c r="AA19" s="1" t="s">
        <v>0</v>
      </c>
      <c r="AB19" s="1" t="s">
        <v>95</v>
      </c>
      <c r="AC19" s="5">
        <v>0.62</v>
      </c>
      <c r="AD19" s="1" t="b">
        <v>0</v>
      </c>
      <c r="AE19" s="1" t="s">
        <v>63</v>
      </c>
      <c r="AF19" s="2">
        <v>43231</v>
      </c>
      <c r="AG19" s="6" t="s">
        <v>0</v>
      </c>
      <c r="AH19" s="1" t="s">
        <v>64</v>
      </c>
      <c r="AI19" s="7">
        <v>2.52</v>
      </c>
      <c r="AJ19" s="1" t="s">
        <v>139</v>
      </c>
      <c r="AK19" s="1" t="s">
        <v>140</v>
      </c>
      <c r="AL19" s="1" t="s">
        <v>0</v>
      </c>
      <c r="AM19" s="1" t="s">
        <v>0</v>
      </c>
      <c r="AN19" s="1" t="s">
        <v>141</v>
      </c>
      <c r="AO19" s="1" t="s">
        <v>142</v>
      </c>
      <c r="AP19" s="6" t="s">
        <v>0</v>
      </c>
      <c r="AQ19" s="1" t="s">
        <v>0</v>
      </c>
      <c r="AR19" s="1" t="s">
        <v>0</v>
      </c>
      <c r="AS19" s="3">
        <v>18069</v>
      </c>
      <c r="AT19" s="1" t="s">
        <v>68</v>
      </c>
      <c r="AU19" s="2">
        <v>43207.666666666664</v>
      </c>
      <c r="AV19" s="1" t="s">
        <v>69</v>
      </c>
      <c r="AW19" s="1" t="s">
        <v>0</v>
      </c>
      <c r="AX19" s="3">
        <v>70361</v>
      </c>
      <c r="AY19" s="3">
        <v>1170007</v>
      </c>
    </row>
    <row r="20" spans="2:51" outlineLevel="1" x14ac:dyDescent="0.25">
      <c r="B20" s="1" t="s">
        <v>52</v>
      </c>
      <c r="C20" s="1" t="s">
        <v>53</v>
      </c>
      <c r="D20" s="1" t="s">
        <v>54</v>
      </c>
      <c r="E20" s="1" t="s">
        <v>55</v>
      </c>
      <c r="F20" s="2">
        <v>43241</v>
      </c>
      <c r="G20" s="2">
        <v>44702</v>
      </c>
      <c r="H20" s="3">
        <v>48</v>
      </c>
      <c r="I20" s="1" t="s">
        <v>56</v>
      </c>
      <c r="J20" s="1" t="s">
        <v>57</v>
      </c>
      <c r="K20" s="4" t="s">
        <v>0</v>
      </c>
      <c r="L20" s="5">
        <v>0.45</v>
      </c>
      <c r="M20" s="6">
        <v>90.3142</v>
      </c>
      <c r="N20" s="1" t="s">
        <v>0</v>
      </c>
      <c r="O20" s="7" t="s">
        <v>0</v>
      </c>
      <c r="P20" s="1" t="s">
        <v>134</v>
      </c>
      <c r="Q20" s="1" t="s">
        <v>135</v>
      </c>
      <c r="R20" s="1" t="s">
        <v>0</v>
      </c>
      <c r="S20" s="1" t="s">
        <v>0</v>
      </c>
      <c r="T20" s="2">
        <v>43241</v>
      </c>
      <c r="U20" s="1" t="s">
        <v>136</v>
      </c>
      <c r="V20" s="1" t="s">
        <v>137</v>
      </c>
      <c r="W20" s="1" t="s">
        <v>138</v>
      </c>
      <c r="X20" s="1" t="s">
        <v>0</v>
      </c>
      <c r="Y20" s="1" t="s">
        <v>138</v>
      </c>
      <c r="Z20" s="1" t="s">
        <v>101</v>
      </c>
      <c r="AA20" s="1" t="s">
        <v>0</v>
      </c>
      <c r="AB20" s="1" t="s">
        <v>102</v>
      </c>
      <c r="AC20" s="5">
        <v>0.83333000000000002</v>
      </c>
      <c r="AD20" s="1" t="b">
        <v>0</v>
      </c>
      <c r="AE20" s="1" t="s">
        <v>63</v>
      </c>
      <c r="AF20" s="2">
        <v>43231</v>
      </c>
      <c r="AG20" s="6" t="s">
        <v>0</v>
      </c>
      <c r="AH20" s="1" t="s">
        <v>64</v>
      </c>
      <c r="AI20" s="7">
        <v>2.52</v>
      </c>
      <c r="AJ20" s="1" t="s">
        <v>139</v>
      </c>
      <c r="AK20" s="1" t="s">
        <v>140</v>
      </c>
      <c r="AL20" s="1" t="s">
        <v>0</v>
      </c>
      <c r="AM20" s="1" t="s">
        <v>0</v>
      </c>
      <c r="AN20" s="1" t="s">
        <v>141</v>
      </c>
      <c r="AO20" s="1" t="s">
        <v>142</v>
      </c>
      <c r="AP20" s="6" t="s">
        <v>0</v>
      </c>
      <c r="AQ20" s="1" t="s">
        <v>0</v>
      </c>
      <c r="AR20" s="1" t="s">
        <v>0</v>
      </c>
      <c r="AS20" s="3">
        <v>18069</v>
      </c>
      <c r="AT20" s="1" t="s">
        <v>68</v>
      </c>
      <c r="AU20" s="2">
        <v>43207.666666666664</v>
      </c>
      <c r="AV20" s="1" t="s">
        <v>69</v>
      </c>
      <c r="AW20" s="1" t="s">
        <v>0</v>
      </c>
      <c r="AX20" s="3">
        <v>70361</v>
      </c>
      <c r="AY20" s="3">
        <v>1170007</v>
      </c>
    </row>
    <row r="21" spans="2:51" outlineLevel="1" x14ac:dyDescent="0.25">
      <c r="B21" s="1" t="s">
        <v>52</v>
      </c>
      <c r="C21" s="1" t="s">
        <v>53</v>
      </c>
      <c r="D21" s="1" t="s">
        <v>54</v>
      </c>
      <c r="E21" s="1" t="s">
        <v>55</v>
      </c>
      <c r="F21" s="2">
        <v>43241</v>
      </c>
      <c r="G21" s="2">
        <v>44702</v>
      </c>
      <c r="H21" s="3">
        <v>48</v>
      </c>
      <c r="I21" s="1" t="s">
        <v>56</v>
      </c>
      <c r="J21" s="1" t="s">
        <v>57</v>
      </c>
      <c r="K21" s="4" t="s">
        <v>0</v>
      </c>
      <c r="L21" s="5">
        <v>0.45</v>
      </c>
      <c r="M21" s="6">
        <v>90.3142</v>
      </c>
      <c r="N21" s="1" t="s">
        <v>0</v>
      </c>
      <c r="O21" s="7" t="s">
        <v>0</v>
      </c>
      <c r="P21" s="1" t="s">
        <v>134</v>
      </c>
      <c r="Q21" s="1" t="s">
        <v>135</v>
      </c>
      <c r="R21" s="1" t="s">
        <v>0</v>
      </c>
      <c r="S21" s="1" t="s">
        <v>0</v>
      </c>
      <c r="T21" s="2">
        <v>43241</v>
      </c>
      <c r="U21" s="1" t="s">
        <v>136</v>
      </c>
      <c r="V21" s="1" t="s">
        <v>137</v>
      </c>
      <c r="W21" s="1" t="s">
        <v>138</v>
      </c>
      <c r="X21" s="1" t="s">
        <v>0</v>
      </c>
      <c r="Y21" s="1" t="s">
        <v>138</v>
      </c>
      <c r="Z21" s="1" t="s">
        <v>93</v>
      </c>
      <c r="AA21" s="1" t="s">
        <v>0</v>
      </c>
      <c r="AB21" s="1" t="s">
        <v>92</v>
      </c>
      <c r="AC21" s="5">
        <v>1</v>
      </c>
      <c r="AD21" s="1" t="b">
        <v>0</v>
      </c>
      <c r="AE21" s="1" t="s">
        <v>63</v>
      </c>
      <c r="AF21" s="2">
        <v>43231</v>
      </c>
      <c r="AG21" s="6" t="s">
        <v>0</v>
      </c>
      <c r="AH21" s="1" t="s">
        <v>64</v>
      </c>
      <c r="AI21" s="7">
        <v>2.52</v>
      </c>
      <c r="AJ21" s="1" t="s">
        <v>139</v>
      </c>
      <c r="AK21" s="1" t="s">
        <v>140</v>
      </c>
      <c r="AL21" s="1" t="s">
        <v>0</v>
      </c>
      <c r="AM21" s="1" t="s">
        <v>0</v>
      </c>
      <c r="AN21" s="1" t="s">
        <v>141</v>
      </c>
      <c r="AO21" s="1" t="s">
        <v>142</v>
      </c>
      <c r="AP21" s="6" t="s">
        <v>0</v>
      </c>
      <c r="AQ21" s="1" t="s">
        <v>0</v>
      </c>
      <c r="AR21" s="1" t="s">
        <v>0</v>
      </c>
      <c r="AS21" s="3">
        <v>18069</v>
      </c>
      <c r="AT21" s="1" t="s">
        <v>68</v>
      </c>
      <c r="AU21" s="2">
        <v>43207.666666666664</v>
      </c>
      <c r="AV21" s="1" t="s">
        <v>69</v>
      </c>
      <c r="AW21" s="1" t="s">
        <v>0</v>
      </c>
      <c r="AX21" s="3">
        <v>70361</v>
      </c>
      <c r="AY21" s="3">
        <v>1170007</v>
      </c>
    </row>
    <row r="22" spans="2:51" outlineLevel="1" x14ac:dyDescent="0.25">
      <c r="B22" s="1" t="s">
        <v>52</v>
      </c>
      <c r="C22" s="1" t="s">
        <v>53</v>
      </c>
      <c r="D22" s="1" t="s">
        <v>54</v>
      </c>
      <c r="E22" s="1" t="s">
        <v>55</v>
      </c>
      <c r="F22" s="2">
        <v>43241</v>
      </c>
      <c r="G22" s="2">
        <v>44702</v>
      </c>
      <c r="H22" s="3">
        <v>48</v>
      </c>
      <c r="I22" s="1" t="s">
        <v>56</v>
      </c>
      <c r="J22" s="1" t="s">
        <v>57</v>
      </c>
      <c r="K22" s="4" t="s">
        <v>0</v>
      </c>
      <c r="L22" s="5">
        <v>0.45</v>
      </c>
      <c r="M22" s="6">
        <v>90.3142</v>
      </c>
      <c r="N22" s="1" t="s">
        <v>0</v>
      </c>
      <c r="O22" s="7" t="s">
        <v>0</v>
      </c>
      <c r="P22" s="1" t="s">
        <v>134</v>
      </c>
      <c r="Q22" s="1" t="s">
        <v>135</v>
      </c>
      <c r="R22" s="1" t="s">
        <v>0</v>
      </c>
      <c r="S22" s="1" t="s">
        <v>0</v>
      </c>
      <c r="T22" s="2">
        <v>43241</v>
      </c>
      <c r="U22" s="1" t="s">
        <v>136</v>
      </c>
      <c r="V22" s="1" t="s">
        <v>137</v>
      </c>
      <c r="W22" s="1" t="s">
        <v>138</v>
      </c>
      <c r="X22" s="1" t="s">
        <v>0</v>
      </c>
      <c r="Y22" s="1" t="s">
        <v>138</v>
      </c>
      <c r="Z22" s="1" t="s">
        <v>143</v>
      </c>
      <c r="AA22" s="1" t="s">
        <v>0</v>
      </c>
      <c r="AB22" s="1" t="s">
        <v>144</v>
      </c>
      <c r="AC22" s="5">
        <v>1.1383300000000001</v>
      </c>
      <c r="AD22" s="1" t="b">
        <v>0</v>
      </c>
      <c r="AE22" s="1" t="s">
        <v>63</v>
      </c>
      <c r="AF22" s="2">
        <v>43231</v>
      </c>
      <c r="AG22" s="6" t="s">
        <v>0</v>
      </c>
      <c r="AH22" s="1" t="s">
        <v>64</v>
      </c>
      <c r="AI22" s="7">
        <v>2.52</v>
      </c>
      <c r="AJ22" s="1" t="s">
        <v>139</v>
      </c>
      <c r="AK22" s="1" t="s">
        <v>140</v>
      </c>
      <c r="AL22" s="1" t="s">
        <v>0</v>
      </c>
      <c r="AM22" s="1" t="s">
        <v>0</v>
      </c>
      <c r="AN22" s="1" t="s">
        <v>141</v>
      </c>
      <c r="AO22" s="1" t="s">
        <v>142</v>
      </c>
      <c r="AP22" s="6" t="s">
        <v>0</v>
      </c>
      <c r="AQ22" s="1" t="s">
        <v>0</v>
      </c>
      <c r="AR22" s="1" t="s">
        <v>0</v>
      </c>
      <c r="AS22" s="3">
        <v>18069</v>
      </c>
      <c r="AT22" s="1" t="s">
        <v>68</v>
      </c>
      <c r="AU22" s="2">
        <v>43207.666666666664</v>
      </c>
      <c r="AV22" s="1" t="s">
        <v>69</v>
      </c>
      <c r="AW22" s="1" t="s">
        <v>0</v>
      </c>
      <c r="AX22" s="3">
        <v>70361</v>
      </c>
      <c r="AY22" s="3">
        <v>1170007</v>
      </c>
    </row>
    <row r="23" spans="2:51" outlineLevel="1" x14ac:dyDescent="0.25">
      <c r="B23" s="1" t="s">
        <v>52</v>
      </c>
      <c r="C23" s="1" t="s">
        <v>53</v>
      </c>
      <c r="D23" s="1" t="s">
        <v>54</v>
      </c>
      <c r="E23" s="1" t="s">
        <v>55</v>
      </c>
      <c r="F23" s="2">
        <v>43241</v>
      </c>
      <c r="G23" s="2">
        <v>44702</v>
      </c>
      <c r="H23" s="3">
        <v>48</v>
      </c>
      <c r="I23" s="1" t="s">
        <v>56</v>
      </c>
      <c r="J23" s="1" t="s">
        <v>57</v>
      </c>
      <c r="K23" s="4">
        <v>907301</v>
      </c>
      <c r="L23" s="5">
        <v>0.45</v>
      </c>
      <c r="M23" s="6">
        <v>90.3142</v>
      </c>
      <c r="N23" s="1" t="s">
        <v>0</v>
      </c>
      <c r="O23" s="7" t="s">
        <v>0</v>
      </c>
      <c r="P23" s="1" t="s">
        <v>134</v>
      </c>
      <c r="Q23" s="1" t="s">
        <v>135</v>
      </c>
      <c r="R23" s="1" t="s">
        <v>0</v>
      </c>
      <c r="S23" s="1" t="s">
        <v>0</v>
      </c>
      <c r="T23" s="2">
        <v>43241</v>
      </c>
      <c r="U23" s="1" t="s">
        <v>136</v>
      </c>
      <c r="V23" s="1" t="s">
        <v>137</v>
      </c>
      <c r="W23" s="1" t="s">
        <v>138</v>
      </c>
      <c r="X23" s="1" t="s">
        <v>0</v>
      </c>
      <c r="Y23" s="1" t="s">
        <v>138</v>
      </c>
      <c r="Z23" s="1" t="s">
        <v>103</v>
      </c>
      <c r="AA23" s="1" t="s">
        <v>0</v>
      </c>
      <c r="AB23" s="1" t="s">
        <v>104</v>
      </c>
      <c r="AC23" s="5">
        <v>1.18</v>
      </c>
      <c r="AD23" s="1" t="b">
        <v>0</v>
      </c>
      <c r="AE23" s="1" t="s">
        <v>63</v>
      </c>
      <c r="AF23" s="2">
        <v>43231</v>
      </c>
      <c r="AG23" s="6" t="s">
        <v>0</v>
      </c>
      <c r="AH23" s="1" t="s">
        <v>64</v>
      </c>
      <c r="AI23" s="7">
        <v>2.52</v>
      </c>
      <c r="AJ23" s="1" t="s">
        <v>139</v>
      </c>
      <c r="AK23" s="1" t="s">
        <v>140</v>
      </c>
      <c r="AL23" s="1" t="s">
        <v>0</v>
      </c>
      <c r="AM23" s="1" t="s">
        <v>0</v>
      </c>
      <c r="AN23" s="1" t="s">
        <v>141</v>
      </c>
      <c r="AO23" s="1" t="s">
        <v>142</v>
      </c>
      <c r="AP23" s="6" t="s">
        <v>0</v>
      </c>
      <c r="AQ23" s="1" t="s">
        <v>0</v>
      </c>
      <c r="AR23" s="1" t="s">
        <v>0</v>
      </c>
      <c r="AS23" s="3">
        <v>18069</v>
      </c>
      <c r="AT23" s="1" t="s">
        <v>68</v>
      </c>
      <c r="AU23" s="2">
        <v>43207.666666666664</v>
      </c>
      <c r="AV23" s="1" t="s">
        <v>69</v>
      </c>
      <c r="AW23" s="1" t="s">
        <v>0</v>
      </c>
      <c r="AX23" s="3">
        <v>70361</v>
      </c>
      <c r="AY23" s="3">
        <v>1170007</v>
      </c>
    </row>
    <row r="24" spans="2:51" outlineLevel="1" x14ac:dyDescent="0.25">
      <c r="B24" s="1" t="s">
        <v>52</v>
      </c>
      <c r="C24" s="1" t="s">
        <v>53</v>
      </c>
      <c r="D24" s="1" t="s">
        <v>54</v>
      </c>
      <c r="E24" s="1" t="s">
        <v>55</v>
      </c>
      <c r="F24" s="2">
        <v>43241</v>
      </c>
      <c r="G24" s="2">
        <v>44702</v>
      </c>
      <c r="H24" s="3">
        <v>48</v>
      </c>
      <c r="I24" s="1" t="s">
        <v>56</v>
      </c>
      <c r="J24" s="1" t="s">
        <v>57</v>
      </c>
      <c r="K24" s="4" t="s">
        <v>0</v>
      </c>
      <c r="L24" s="5">
        <v>0.45</v>
      </c>
      <c r="M24" s="6">
        <v>90.3142</v>
      </c>
      <c r="N24" s="1" t="s">
        <v>0</v>
      </c>
      <c r="O24" s="7" t="s">
        <v>0</v>
      </c>
      <c r="P24" s="1" t="s">
        <v>134</v>
      </c>
      <c r="Q24" s="1" t="s">
        <v>135</v>
      </c>
      <c r="R24" s="1" t="s">
        <v>0</v>
      </c>
      <c r="S24" s="1" t="s">
        <v>0</v>
      </c>
      <c r="T24" s="2">
        <v>43241</v>
      </c>
      <c r="U24" s="1" t="s">
        <v>136</v>
      </c>
      <c r="V24" s="1" t="s">
        <v>137</v>
      </c>
      <c r="W24" s="1" t="s">
        <v>138</v>
      </c>
      <c r="X24" s="1" t="s">
        <v>0</v>
      </c>
      <c r="Y24" s="1" t="s">
        <v>138</v>
      </c>
      <c r="Z24" s="1" t="s">
        <v>62</v>
      </c>
      <c r="AA24" s="1" t="s">
        <v>0</v>
      </c>
      <c r="AB24" s="1" t="s">
        <v>61</v>
      </c>
      <c r="AC24" s="5">
        <v>2.5179999999999998</v>
      </c>
      <c r="AD24" s="1" t="b">
        <v>0</v>
      </c>
      <c r="AE24" s="1" t="s">
        <v>63</v>
      </c>
      <c r="AF24" s="2">
        <v>43231</v>
      </c>
      <c r="AG24" s="6" t="s">
        <v>0</v>
      </c>
      <c r="AH24" s="1" t="s">
        <v>64</v>
      </c>
      <c r="AI24" s="7">
        <v>2.52</v>
      </c>
      <c r="AJ24" s="1" t="s">
        <v>139</v>
      </c>
      <c r="AK24" s="1" t="s">
        <v>140</v>
      </c>
      <c r="AL24" s="1" t="s">
        <v>0</v>
      </c>
      <c r="AM24" s="1" t="s">
        <v>0</v>
      </c>
      <c r="AN24" s="1" t="s">
        <v>141</v>
      </c>
      <c r="AO24" s="1" t="s">
        <v>142</v>
      </c>
      <c r="AP24" s="6" t="s">
        <v>0</v>
      </c>
      <c r="AQ24" s="1" t="s">
        <v>0</v>
      </c>
      <c r="AR24" s="1" t="s">
        <v>0</v>
      </c>
      <c r="AS24" s="3">
        <v>18069</v>
      </c>
      <c r="AT24" s="1" t="s">
        <v>68</v>
      </c>
      <c r="AU24" s="2">
        <v>43207.666666666664</v>
      </c>
      <c r="AV24" s="1" t="s">
        <v>69</v>
      </c>
      <c r="AW24" s="1" t="s">
        <v>0</v>
      </c>
      <c r="AX24" s="3">
        <v>70361</v>
      </c>
      <c r="AY24" s="3">
        <v>1170007</v>
      </c>
    </row>
    <row r="25" spans="2:51" outlineLevel="1" x14ac:dyDescent="0.25">
      <c r="B25" s="1" t="s">
        <v>145</v>
      </c>
      <c r="C25" s="1" t="s">
        <v>34</v>
      </c>
      <c r="D25" s="1" t="s">
        <v>146</v>
      </c>
      <c r="E25" s="1" t="s">
        <v>55</v>
      </c>
      <c r="F25" s="2">
        <v>43285</v>
      </c>
      <c r="G25" s="2">
        <v>44745</v>
      </c>
      <c r="H25" s="3">
        <v>24</v>
      </c>
      <c r="I25" s="1" t="s">
        <v>56</v>
      </c>
      <c r="J25" s="1" t="s">
        <v>57</v>
      </c>
      <c r="K25" s="4">
        <v>606280</v>
      </c>
      <c r="L25" s="5">
        <v>0.73799999999999999</v>
      </c>
      <c r="M25" s="6">
        <v>86.021900000000002</v>
      </c>
      <c r="N25" s="1" t="s">
        <v>0</v>
      </c>
      <c r="O25" s="7" t="s">
        <v>0</v>
      </c>
      <c r="P25" s="1" t="s">
        <v>147</v>
      </c>
      <c r="Q25" s="1" t="s">
        <v>148</v>
      </c>
      <c r="R25" s="1" t="s">
        <v>0</v>
      </c>
      <c r="S25" s="1" t="s">
        <v>0</v>
      </c>
      <c r="T25" s="2">
        <v>43285</v>
      </c>
      <c r="U25" s="1" t="s">
        <v>149</v>
      </c>
      <c r="V25" s="1" t="s">
        <v>92</v>
      </c>
      <c r="W25" s="1" t="s">
        <v>93</v>
      </c>
      <c r="X25" s="1" t="s">
        <v>0</v>
      </c>
      <c r="Y25" s="1" t="s">
        <v>93</v>
      </c>
      <c r="Z25" s="1" t="s">
        <v>103</v>
      </c>
      <c r="AA25" s="1" t="s">
        <v>0</v>
      </c>
      <c r="AB25" s="1" t="s">
        <v>104</v>
      </c>
      <c r="AC25" s="5">
        <v>0.77456999999999998</v>
      </c>
      <c r="AD25" s="1" t="b">
        <v>0</v>
      </c>
      <c r="AE25" s="1" t="s">
        <v>63</v>
      </c>
      <c r="AF25" s="2">
        <v>43118.958333333336</v>
      </c>
      <c r="AG25" s="6" t="s">
        <v>0</v>
      </c>
      <c r="AH25" s="1" t="s">
        <v>64</v>
      </c>
      <c r="AI25" s="7">
        <v>13.252000000000001</v>
      </c>
      <c r="AJ25" s="1" t="s">
        <v>150</v>
      </c>
      <c r="AK25" s="1" t="s">
        <v>151</v>
      </c>
      <c r="AL25" s="1" t="s">
        <v>152</v>
      </c>
      <c r="AM25" s="1" t="s">
        <v>0</v>
      </c>
      <c r="AN25" s="1" t="s">
        <v>88</v>
      </c>
      <c r="AO25" s="1" t="s">
        <v>99</v>
      </c>
      <c r="AP25" s="6" t="s">
        <v>0</v>
      </c>
      <c r="AQ25" s="1" t="s">
        <v>0</v>
      </c>
      <c r="AR25" s="1" t="s">
        <v>0</v>
      </c>
      <c r="AS25" s="3">
        <v>27954</v>
      </c>
      <c r="AT25" s="1" t="s">
        <v>68</v>
      </c>
      <c r="AU25" s="2">
        <v>43083.373611111114</v>
      </c>
      <c r="AV25" s="1" t="s">
        <v>69</v>
      </c>
      <c r="AW25" s="1" t="s">
        <v>0</v>
      </c>
      <c r="AX25" s="3">
        <v>67959</v>
      </c>
      <c r="AY25" s="3">
        <v>1153626</v>
      </c>
    </row>
    <row r="26" spans="2:51" outlineLevel="1" x14ac:dyDescent="0.25">
      <c r="B26" s="1" t="s">
        <v>145</v>
      </c>
      <c r="C26" s="1" t="s">
        <v>34</v>
      </c>
      <c r="D26" s="1" t="s">
        <v>146</v>
      </c>
      <c r="E26" s="1" t="s">
        <v>55</v>
      </c>
      <c r="F26" s="2">
        <v>43285</v>
      </c>
      <c r="G26" s="2">
        <v>44745</v>
      </c>
      <c r="H26" s="3">
        <v>24</v>
      </c>
      <c r="I26" s="1" t="s">
        <v>56</v>
      </c>
      <c r="J26" s="1" t="s">
        <v>57</v>
      </c>
      <c r="K26" s="4" t="s">
        <v>0</v>
      </c>
      <c r="L26" s="5">
        <v>0.73799999999999999</v>
      </c>
      <c r="M26" s="6">
        <v>86.021900000000002</v>
      </c>
      <c r="N26" s="1" t="s">
        <v>0</v>
      </c>
      <c r="O26" s="7" t="s">
        <v>0</v>
      </c>
      <c r="P26" s="1" t="s">
        <v>147</v>
      </c>
      <c r="Q26" s="1" t="s">
        <v>148</v>
      </c>
      <c r="R26" s="1" t="s">
        <v>0</v>
      </c>
      <c r="S26" s="1" t="s">
        <v>0</v>
      </c>
      <c r="T26" s="2">
        <v>43285</v>
      </c>
      <c r="U26" s="1" t="s">
        <v>149</v>
      </c>
      <c r="V26" s="1" t="s">
        <v>92</v>
      </c>
      <c r="W26" s="1" t="s">
        <v>93</v>
      </c>
      <c r="X26" s="1" t="s">
        <v>0</v>
      </c>
      <c r="Y26" s="1" t="s">
        <v>93</v>
      </c>
      <c r="Z26" s="1" t="s">
        <v>101</v>
      </c>
      <c r="AA26" s="1" t="s">
        <v>0</v>
      </c>
      <c r="AB26" s="1" t="s">
        <v>102</v>
      </c>
      <c r="AC26" s="5">
        <v>0.85</v>
      </c>
      <c r="AD26" s="1" t="b">
        <v>0</v>
      </c>
      <c r="AE26" s="1" t="s">
        <v>63</v>
      </c>
      <c r="AF26" s="2">
        <v>43118.958333333336</v>
      </c>
      <c r="AG26" s="6" t="s">
        <v>0</v>
      </c>
      <c r="AH26" s="1" t="s">
        <v>64</v>
      </c>
      <c r="AI26" s="7">
        <v>13.252000000000001</v>
      </c>
      <c r="AJ26" s="1" t="s">
        <v>150</v>
      </c>
      <c r="AK26" s="1" t="s">
        <v>151</v>
      </c>
      <c r="AL26" s="1" t="s">
        <v>152</v>
      </c>
      <c r="AM26" s="1" t="s">
        <v>0</v>
      </c>
      <c r="AN26" s="1" t="s">
        <v>88</v>
      </c>
      <c r="AO26" s="1" t="s">
        <v>99</v>
      </c>
      <c r="AP26" s="6" t="s">
        <v>0</v>
      </c>
      <c r="AQ26" s="1" t="s">
        <v>0</v>
      </c>
      <c r="AR26" s="1" t="s">
        <v>0</v>
      </c>
      <c r="AS26" s="3">
        <v>27954</v>
      </c>
      <c r="AT26" s="1" t="s">
        <v>68</v>
      </c>
      <c r="AU26" s="2">
        <v>43083.373611111114</v>
      </c>
      <c r="AV26" s="1" t="s">
        <v>69</v>
      </c>
      <c r="AW26" s="1" t="s">
        <v>0</v>
      </c>
      <c r="AX26" s="3">
        <v>67959</v>
      </c>
      <c r="AY26" s="3">
        <v>1153626</v>
      </c>
    </row>
    <row r="27" spans="2:51" outlineLevel="1" x14ac:dyDescent="0.25">
      <c r="B27" s="1" t="s">
        <v>145</v>
      </c>
      <c r="C27" s="1" t="s">
        <v>34</v>
      </c>
      <c r="D27" s="1" t="s">
        <v>146</v>
      </c>
      <c r="E27" s="1" t="s">
        <v>55</v>
      </c>
      <c r="F27" s="2">
        <v>43285</v>
      </c>
      <c r="G27" s="2">
        <v>44745</v>
      </c>
      <c r="H27" s="3">
        <v>24</v>
      </c>
      <c r="I27" s="1" t="s">
        <v>56</v>
      </c>
      <c r="J27" s="1" t="s">
        <v>57</v>
      </c>
      <c r="K27" s="4" t="s">
        <v>0</v>
      </c>
      <c r="L27" s="5">
        <v>0.73799999999999999</v>
      </c>
      <c r="M27" s="6">
        <v>86.021900000000002</v>
      </c>
      <c r="N27" s="1" t="s">
        <v>0</v>
      </c>
      <c r="O27" s="7" t="s">
        <v>0</v>
      </c>
      <c r="P27" s="1" t="s">
        <v>147</v>
      </c>
      <c r="Q27" s="1" t="s">
        <v>148</v>
      </c>
      <c r="R27" s="1" t="s">
        <v>0</v>
      </c>
      <c r="S27" s="1" t="s">
        <v>0</v>
      </c>
      <c r="T27" s="2">
        <v>43285</v>
      </c>
      <c r="U27" s="1" t="s">
        <v>149</v>
      </c>
      <c r="V27" s="1" t="s">
        <v>92</v>
      </c>
      <c r="W27" s="1" t="s">
        <v>93</v>
      </c>
      <c r="X27" s="1" t="s">
        <v>0</v>
      </c>
      <c r="Y27" s="1" t="s">
        <v>93</v>
      </c>
      <c r="Z27" s="1" t="s">
        <v>62</v>
      </c>
      <c r="AA27" s="1" t="s">
        <v>0</v>
      </c>
      <c r="AB27" s="1" t="s">
        <v>61</v>
      </c>
      <c r="AC27" s="5">
        <v>2.5179399999999998</v>
      </c>
      <c r="AD27" s="1" t="b">
        <v>0</v>
      </c>
      <c r="AE27" s="1" t="s">
        <v>63</v>
      </c>
      <c r="AF27" s="2">
        <v>43118.958333333336</v>
      </c>
      <c r="AG27" s="6" t="s">
        <v>0</v>
      </c>
      <c r="AH27" s="1" t="s">
        <v>64</v>
      </c>
      <c r="AI27" s="7">
        <v>13.252000000000001</v>
      </c>
      <c r="AJ27" s="1" t="s">
        <v>150</v>
      </c>
      <c r="AK27" s="1" t="s">
        <v>151</v>
      </c>
      <c r="AL27" s="1" t="s">
        <v>152</v>
      </c>
      <c r="AM27" s="1" t="s">
        <v>0</v>
      </c>
      <c r="AN27" s="1" t="s">
        <v>88</v>
      </c>
      <c r="AO27" s="1" t="s">
        <v>99</v>
      </c>
      <c r="AP27" s="6" t="s">
        <v>0</v>
      </c>
      <c r="AQ27" s="1" t="s">
        <v>0</v>
      </c>
      <c r="AR27" s="1" t="s">
        <v>0</v>
      </c>
      <c r="AS27" s="3">
        <v>27954</v>
      </c>
      <c r="AT27" s="1" t="s">
        <v>68</v>
      </c>
      <c r="AU27" s="2">
        <v>43083.373611111114</v>
      </c>
      <c r="AV27" s="1" t="s">
        <v>69</v>
      </c>
      <c r="AW27" s="1" t="s">
        <v>0</v>
      </c>
      <c r="AX27" s="3">
        <v>67959</v>
      </c>
      <c r="AY27" s="3">
        <v>1153626</v>
      </c>
    </row>
    <row r="28" spans="2:51" outlineLevel="1" x14ac:dyDescent="0.25">
      <c r="B28" s="1" t="s">
        <v>153</v>
      </c>
      <c r="C28" s="1" t="s">
        <v>154</v>
      </c>
      <c r="D28" s="1" t="s">
        <v>155</v>
      </c>
      <c r="E28" s="1" t="s">
        <v>156</v>
      </c>
      <c r="F28" s="2">
        <v>43321</v>
      </c>
      <c r="G28" s="2">
        <v>44417</v>
      </c>
      <c r="H28" s="3">
        <v>36</v>
      </c>
      <c r="I28" s="1" t="s">
        <v>56</v>
      </c>
      <c r="J28" s="1" t="s">
        <v>57</v>
      </c>
      <c r="K28" s="4">
        <v>315750</v>
      </c>
      <c r="L28" s="5">
        <v>0.42986999999999997</v>
      </c>
      <c r="M28" s="6">
        <v>91.858000000000004</v>
      </c>
      <c r="N28" s="1" t="s">
        <v>0</v>
      </c>
      <c r="O28" s="7" t="s">
        <v>0</v>
      </c>
      <c r="P28" s="1" t="s">
        <v>157</v>
      </c>
      <c r="Q28" s="1" t="s">
        <v>158</v>
      </c>
      <c r="R28" s="1" t="s">
        <v>0</v>
      </c>
      <c r="S28" s="1" t="s">
        <v>0</v>
      </c>
      <c r="T28" s="2">
        <v>43321</v>
      </c>
      <c r="U28" s="1" t="s">
        <v>159</v>
      </c>
      <c r="V28" s="1" t="s">
        <v>92</v>
      </c>
      <c r="W28" s="1" t="s">
        <v>93</v>
      </c>
      <c r="X28" s="1" t="s">
        <v>0</v>
      </c>
      <c r="Y28" s="1" t="s">
        <v>93</v>
      </c>
      <c r="Z28" s="1" t="s">
        <v>103</v>
      </c>
      <c r="AA28" s="1" t="s">
        <v>0</v>
      </c>
      <c r="AB28" s="1" t="s">
        <v>104</v>
      </c>
      <c r="AC28" s="5">
        <v>0.5</v>
      </c>
      <c r="AD28" s="1" t="b">
        <v>0</v>
      </c>
      <c r="AE28" s="1" t="s">
        <v>63</v>
      </c>
      <c r="AF28" s="2">
        <v>43276</v>
      </c>
      <c r="AG28" s="6" t="s">
        <v>0</v>
      </c>
      <c r="AH28" s="1" t="s">
        <v>64</v>
      </c>
      <c r="AI28" s="7">
        <v>4.6459999999999999</v>
      </c>
      <c r="AJ28" s="1" t="s">
        <v>160</v>
      </c>
      <c r="AK28" s="1" t="s">
        <v>0</v>
      </c>
      <c r="AL28" s="1" t="s">
        <v>0</v>
      </c>
      <c r="AM28" s="1" t="s">
        <v>0</v>
      </c>
      <c r="AN28" s="1" t="s">
        <v>0</v>
      </c>
      <c r="AO28" s="1" t="s">
        <v>99</v>
      </c>
      <c r="AP28" s="6" t="s">
        <v>0</v>
      </c>
      <c r="AQ28" s="1" t="s">
        <v>0</v>
      </c>
      <c r="AR28" s="1" t="s">
        <v>0</v>
      </c>
      <c r="AS28" s="3">
        <v>24018</v>
      </c>
      <c r="AT28" s="1" t="s">
        <v>68</v>
      </c>
      <c r="AU28" s="2">
        <v>43238.593055555553</v>
      </c>
      <c r="AV28" s="1" t="s">
        <v>69</v>
      </c>
      <c r="AW28" s="1" t="s">
        <v>0</v>
      </c>
      <c r="AX28" s="3">
        <v>70926</v>
      </c>
      <c r="AY28" s="3">
        <v>1174282</v>
      </c>
    </row>
    <row r="29" spans="2:51" outlineLevel="1" x14ac:dyDescent="0.25">
      <c r="B29" s="1" t="s">
        <v>153</v>
      </c>
      <c r="C29" s="1" t="s">
        <v>154</v>
      </c>
      <c r="D29" s="1" t="s">
        <v>155</v>
      </c>
      <c r="E29" s="1" t="s">
        <v>156</v>
      </c>
      <c r="F29" s="2">
        <v>43321</v>
      </c>
      <c r="G29" s="2">
        <v>44417</v>
      </c>
      <c r="H29" s="3">
        <v>36</v>
      </c>
      <c r="I29" s="1" t="s">
        <v>56</v>
      </c>
      <c r="J29" s="1" t="s">
        <v>57</v>
      </c>
      <c r="K29" s="4" t="s">
        <v>0</v>
      </c>
      <c r="L29" s="5">
        <v>0.42986999999999997</v>
      </c>
      <c r="M29" s="6">
        <v>91.858000000000004</v>
      </c>
      <c r="N29" s="1" t="s">
        <v>0</v>
      </c>
      <c r="O29" s="7" t="s">
        <v>0</v>
      </c>
      <c r="P29" s="1" t="s">
        <v>157</v>
      </c>
      <c r="Q29" s="1" t="s">
        <v>158</v>
      </c>
      <c r="R29" s="1" t="s">
        <v>0</v>
      </c>
      <c r="S29" s="1" t="s">
        <v>0</v>
      </c>
      <c r="T29" s="2">
        <v>43321</v>
      </c>
      <c r="U29" s="1" t="s">
        <v>159</v>
      </c>
      <c r="V29" s="1" t="s">
        <v>92</v>
      </c>
      <c r="W29" s="1" t="s">
        <v>93</v>
      </c>
      <c r="X29" s="1" t="s">
        <v>0</v>
      </c>
      <c r="Y29" s="1" t="s">
        <v>93</v>
      </c>
      <c r="Z29" s="1" t="s">
        <v>94</v>
      </c>
      <c r="AA29" s="1" t="s">
        <v>0</v>
      </c>
      <c r="AB29" s="1" t="s">
        <v>95</v>
      </c>
      <c r="AC29" s="5">
        <v>0.65</v>
      </c>
      <c r="AD29" s="1" t="b">
        <v>0</v>
      </c>
      <c r="AE29" s="1" t="s">
        <v>63</v>
      </c>
      <c r="AF29" s="2">
        <v>43276</v>
      </c>
      <c r="AG29" s="6" t="s">
        <v>0</v>
      </c>
      <c r="AH29" s="1" t="s">
        <v>64</v>
      </c>
      <c r="AI29" s="7">
        <v>4.6459999999999999</v>
      </c>
      <c r="AJ29" s="1" t="s">
        <v>160</v>
      </c>
      <c r="AK29" s="1" t="s">
        <v>0</v>
      </c>
      <c r="AL29" s="1" t="s">
        <v>0</v>
      </c>
      <c r="AM29" s="1" t="s">
        <v>0</v>
      </c>
      <c r="AN29" s="1" t="s">
        <v>0</v>
      </c>
      <c r="AO29" s="1" t="s">
        <v>99</v>
      </c>
      <c r="AP29" s="6" t="s">
        <v>0</v>
      </c>
      <c r="AQ29" s="1" t="s">
        <v>0</v>
      </c>
      <c r="AR29" s="1" t="s">
        <v>0</v>
      </c>
      <c r="AS29" s="3">
        <v>24018</v>
      </c>
      <c r="AT29" s="1" t="s">
        <v>68</v>
      </c>
      <c r="AU29" s="2">
        <v>43238.593055555553</v>
      </c>
      <c r="AV29" s="1" t="s">
        <v>69</v>
      </c>
      <c r="AW29" s="1" t="s">
        <v>0</v>
      </c>
      <c r="AX29" s="3">
        <v>70926</v>
      </c>
      <c r="AY29" s="3">
        <v>1174282</v>
      </c>
    </row>
    <row r="30" spans="2:51" outlineLevel="1" x14ac:dyDescent="0.25">
      <c r="B30" s="1" t="s">
        <v>153</v>
      </c>
      <c r="C30" s="1" t="s">
        <v>154</v>
      </c>
      <c r="D30" s="1" t="s">
        <v>155</v>
      </c>
      <c r="E30" s="1" t="s">
        <v>156</v>
      </c>
      <c r="F30" s="2">
        <v>43321</v>
      </c>
      <c r="G30" s="2">
        <v>44417</v>
      </c>
      <c r="H30" s="3">
        <v>36</v>
      </c>
      <c r="I30" s="1" t="s">
        <v>56</v>
      </c>
      <c r="J30" s="1" t="s">
        <v>57</v>
      </c>
      <c r="K30" s="4" t="s">
        <v>0</v>
      </c>
      <c r="L30" s="5">
        <v>0.42986999999999997</v>
      </c>
      <c r="M30" s="6">
        <v>91.858000000000004</v>
      </c>
      <c r="N30" s="1" t="s">
        <v>0</v>
      </c>
      <c r="O30" s="7" t="s">
        <v>0</v>
      </c>
      <c r="P30" s="1" t="s">
        <v>157</v>
      </c>
      <c r="Q30" s="1" t="s">
        <v>158</v>
      </c>
      <c r="R30" s="1" t="s">
        <v>0</v>
      </c>
      <c r="S30" s="1" t="s">
        <v>0</v>
      </c>
      <c r="T30" s="2">
        <v>43321</v>
      </c>
      <c r="U30" s="1" t="s">
        <v>159</v>
      </c>
      <c r="V30" s="1" t="s">
        <v>92</v>
      </c>
      <c r="W30" s="1" t="s">
        <v>93</v>
      </c>
      <c r="X30" s="1" t="s">
        <v>0</v>
      </c>
      <c r="Y30" s="1" t="s">
        <v>93</v>
      </c>
      <c r="Z30" s="1" t="s">
        <v>143</v>
      </c>
      <c r="AA30" s="1" t="s">
        <v>0</v>
      </c>
      <c r="AB30" s="1" t="s">
        <v>144</v>
      </c>
      <c r="AC30" s="5">
        <v>0.83333999999999997</v>
      </c>
      <c r="AD30" s="1" t="b">
        <v>0</v>
      </c>
      <c r="AE30" s="1" t="s">
        <v>63</v>
      </c>
      <c r="AF30" s="2">
        <v>43276</v>
      </c>
      <c r="AG30" s="6" t="s">
        <v>0</v>
      </c>
      <c r="AH30" s="1" t="s">
        <v>64</v>
      </c>
      <c r="AI30" s="7">
        <v>4.6459999999999999</v>
      </c>
      <c r="AJ30" s="1" t="s">
        <v>160</v>
      </c>
      <c r="AK30" s="1" t="s">
        <v>0</v>
      </c>
      <c r="AL30" s="1" t="s">
        <v>0</v>
      </c>
      <c r="AM30" s="1" t="s">
        <v>0</v>
      </c>
      <c r="AN30" s="1" t="s">
        <v>0</v>
      </c>
      <c r="AO30" s="1" t="s">
        <v>99</v>
      </c>
      <c r="AP30" s="6" t="s">
        <v>0</v>
      </c>
      <c r="AQ30" s="1" t="s">
        <v>0</v>
      </c>
      <c r="AR30" s="1" t="s">
        <v>0</v>
      </c>
      <c r="AS30" s="3">
        <v>24018</v>
      </c>
      <c r="AT30" s="1" t="s">
        <v>68</v>
      </c>
      <c r="AU30" s="2">
        <v>43238.593055555553</v>
      </c>
      <c r="AV30" s="1" t="s">
        <v>69</v>
      </c>
      <c r="AW30" s="1" t="s">
        <v>0</v>
      </c>
      <c r="AX30" s="3">
        <v>70926</v>
      </c>
      <c r="AY30" s="3">
        <v>1174282</v>
      </c>
    </row>
    <row r="31" spans="2:51" outlineLevel="1" x14ac:dyDescent="0.25">
      <c r="B31" s="1" t="s">
        <v>153</v>
      </c>
      <c r="C31" s="1" t="s">
        <v>154</v>
      </c>
      <c r="D31" s="1" t="s">
        <v>155</v>
      </c>
      <c r="E31" s="1" t="s">
        <v>156</v>
      </c>
      <c r="F31" s="2">
        <v>43321</v>
      </c>
      <c r="G31" s="2">
        <v>44417</v>
      </c>
      <c r="H31" s="3">
        <v>36</v>
      </c>
      <c r="I31" s="1" t="s">
        <v>56</v>
      </c>
      <c r="J31" s="1" t="s">
        <v>57</v>
      </c>
      <c r="K31" s="4" t="s">
        <v>0</v>
      </c>
      <c r="L31" s="5">
        <v>0.42986999999999997</v>
      </c>
      <c r="M31" s="6">
        <v>91.858000000000004</v>
      </c>
      <c r="N31" s="1" t="s">
        <v>0</v>
      </c>
      <c r="O31" s="7" t="s">
        <v>0</v>
      </c>
      <c r="P31" s="1" t="s">
        <v>157</v>
      </c>
      <c r="Q31" s="1" t="s">
        <v>158</v>
      </c>
      <c r="R31" s="1" t="s">
        <v>0</v>
      </c>
      <c r="S31" s="1" t="s">
        <v>0</v>
      </c>
      <c r="T31" s="2">
        <v>43321</v>
      </c>
      <c r="U31" s="1" t="s">
        <v>159</v>
      </c>
      <c r="V31" s="1" t="s">
        <v>92</v>
      </c>
      <c r="W31" s="1" t="s">
        <v>93</v>
      </c>
      <c r="X31" s="1" t="s">
        <v>0</v>
      </c>
      <c r="Y31" s="1" t="s">
        <v>93</v>
      </c>
      <c r="Z31" s="1" t="s">
        <v>62</v>
      </c>
      <c r="AA31" s="1" t="s">
        <v>0</v>
      </c>
      <c r="AB31" s="1" t="s">
        <v>61</v>
      </c>
      <c r="AC31" s="5">
        <v>2.5179999999999998</v>
      </c>
      <c r="AD31" s="1" t="b">
        <v>0</v>
      </c>
      <c r="AE31" s="1" t="s">
        <v>63</v>
      </c>
      <c r="AF31" s="2">
        <v>43276</v>
      </c>
      <c r="AG31" s="6" t="s">
        <v>0</v>
      </c>
      <c r="AH31" s="1" t="s">
        <v>64</v>
      </c>
      <c r="AI31" s="7">
        <v>4.6459999999999999</v>
      </c>
      <c r="AJ31" s="1" t="s">
        <v>160</v>
      </c>
      <c r="AK31" s="1" t="s">
        <v>0</v>
      </c>
      <c r="AL31" s="1" t="s">
        <v>0</v>
      </c>
      <c r="AM31" s="1" t="s">
        <v>0</v>
      </c>
      <c r="AN31" s="1" t="s">
        <v>0</v>
      </c>
      <c r="AO31" s="1" t="s">
        <v>99</v>
      </c>
      <c r="AP31" s="6" t="s">
        <v>0</v>
      </c>
      <c r="AQ31" s="1" t="s">
        <v>0</v>
      </c>
      <c r="AR31" s="1" t="s">
        <v>0</v>
      </c>
      <c r="AS31" s="3">
        <v>24018</v>
      </c>
      <c r="AT31" s="1" t="s">
        <v>68</v>
      </c>
      <c r="AU31" s="2">
        <v>43238.593055555553</v>
      </c>
      <c r="AV31" s="1" t="s">
        <v>69</v>
      </c>
      <c r="AW31" s="1" t="s">
        <v>0</v>
      </c>
      <c r="AX31" s="3">
        <v>70926</v>
      </c>
      <c r="AY31" s="3">
        <v>1174282</v>
      </c>
    </row>
    <row r="32" spans="2:51" outlineLevel="1" x14ac:dyDescent="0.25">
      <c r="B32" s="1" t="s">
        <v>81</v>
      </c>
      <c r="C32" s="1" t="s">
        <v>82</v>
      </c>
      <c r="D32" s="1" t="s">
        <v>83</v>
      </c>
      <c r="E32" s="1" t="s">
        <v>55</v>
      </c>
      <c r="F32" s="2">
        <v>43377</v>
      </c>
      <c r="G32" s="2">
        <v>44561</v>
      </c>
      <c r="H32" s="3">
        <v>39</v>
      </c>
      <c r="I32" s="1" t="s">
        <v>56</v>
      </c>
      <c r="J32" s="1" t="s">
        <v>57</v>
      </c>
      <c r="K32" s="4" t="s">
        <v>0</v>
      </c>
      <c r="L32" s="5">
        <v>0.28767999999999999</v>
      </c>
      <c r="M32" s="6">
        <v>93.808000000000007</v>
      </c>
      <c r="N32" s="1" t="s">
        <v>0</v>
      </c>
      <c r="O32" s="7" t="s">
        <v>0</v>
      </c>
      <c r="P32" s="1" t="s">
        <v>161</v>
      </c>
      <c r="Q32" s="1" t="s">
        <v>162</v>
      </c>
      <c r="R32" s="1" t="s">
        <v>0</v>
      </c>
      <c r="S32" s="1" t="s">
        <v>0</v>
      </c>
      <c r="T32" s="2">
        <v>43437</v>
      </c>
      <c r="U32" s="1" t="s">
        <v>163</v>
      </c>
      <c r="V32" s="1" t="s">
        <v>164</v>
      </c>
      <c r="W32" s="1" t="s">
        <v>165</v>
      </c>
      <c r="X32" s="1" t="s">
        <v>0</v>
      </c>
      <c r="Y32" s="1" t="s">
        <v>165</v>
      </c>
      <c r="Z32" s="1" t="s">
        <v>138</v>
      </c>
      <c r="AA32" s="1" t="s">
        <v>0</v>
      </c>
      <c r="AB32" s="1" t="s">
        <v>137</v>
      </c>
      <c r="AC32" s="5">
        <v>0.32</v>
      </c>
      <c r="AD32" s="1" t="b">
        <v>0</v>
      </c>
      <c r="AE32" s="1" t="s">
        <v>63</v>
      </c>
      <c r="AF32" s="2">
        <v>43377</v>
      </c>
      <c r="AG32" s="6" t="s">
        <v>0</v>
      </c>
      <c r="AH32" s="1" t="s">
        <v>64</v>
      </c>
      <c r="AI32" s="7">
        <v>3.1989999999999998</v>
      </c>
      <c r="AJ32" s="1" t="s">
        <v>166</v>
      </c>
      <c r="AK32" s="1" t="s">
        <v>87</v>
      </c>
      <c r="AL32" s="1" t="s">
        <v>0</v>
      </c>
      <c r="AM32" s="1" t="s">
        <v>0</v>
      </c>
      <c r="AN32" s="1" t="s">
        <v>0</v>
      </c>
      <c r="AO32" s="1" t="s">
        <v>167</v>
      </c>
      <c r="AP32" s="6" t="s">
        <v>0</v>
      </c>
      <c r="AQ32" s="1" t="s">
        <v>0</v>
      </c>
      <c r="AR32" s="1" t="s">
        <v>0</v>
      </c>
      <c r="AS32" s="3">
        <v>18705</v>
      </c>
      <c r="AT32" s="1" t="s">
        <v>68</v>
      </c>
      <c r="AU32" s="2">
        <v>43354.943055555559</v>
      </c>
      <c r="AV32" s="1" t="s">
        <v>168</v>
      </c>
      <c r="AW32" s="1" t="s">
        <v>0</v>
      </c>
      <c r="AX32" s="3">
        <v>72759</v>
      </c>
      <c r="AY32" s="3">
        <v>1181415</v>
      </c>
    </row>
    <row r="33" spans="2:51" outlineLevel="1" x14ac:dyDescent="0.25">
      <c r="B33" s="1" t="s">
        <v>81</v>
      </c>
      <c r="C33" s="1" t="s">
        <v>82</v>
      </c>
      <c r="D33" s="1" t="s">
        <v>83</v>
      </c>
      <c r="E33" s="1" t="s">
        <v>55</v>
      </c>
      <c r="F33" s="2">
        <v>43377</v>
      </c>
      <c r="G33" s="2">
        <v>44561</v>
      </c>
      <c r="H33" s="3">
        <v>39</v>
      </c>
      <c r="I33" s="1" t="s">
        <v>56</v>
      </c>
      <c r="J33" s="1" t="s">
        <v>57</v>
      </c>
      <c r="K33" s="4" t="s">
        <v>0</v>
      </c>
      <c r="L33" s="5">
        <v>0.28767999999999999</v>
      </c>
      <c r="M33" s="6">
        <v>93.808000000000007</v>
      </c>
      <c r="N33" s="1" t="s">
        <v>0</v>
      </c>
      <c r="O33" s="7" t="s">
        <v>0</v>
      </c>
      <c r="P33" s="1" t="s">
        <v>161</v>
      </c>
      <c r="Q33" s="1" t="s">
        <v>162</v>
      </c>
      <c r="R33" s="1" t="s">
        <v>0</v>
      </c>
      <c r="S33" s="1" t="s">
        <v>0</v>
      </c>
      <c r="T33" s="2">
        <v>43437</v>
      </c>
      <c r="U33" s="1" t="s">
        <v>163</v>
      </c>
      <c r="V33" s="1" t="s">
        <v>164</v>
      </c>
      <c r="W33" s="1" t="s">
        <v>165</v>
      </c>
      <c r="X33" s="1" t="s">
        <v>0</v>
      </c>
      <c r="Y33" s="1" t="s">
        <v>165</v>
      </c>
      <c r="Z33" s="1" t="s">
        <v>93</v>
      </c>
      <c r="AA33" s="1" t="s">
        <v>0</v>
      </c>
      <c r="AB33" s="1" t="s">
        <v>92</v>
      </c>
      <c r="AC33" s="5">
        <v>0.4</v>
      </c>
      <c r="AD33" s="1" t="b">
        <v>0</v>
      </c>
      <c r="AE33" s="1" t="s">
        <v>63</v>
      </c>
      <c r="AF33" s="2">
        <v>43377</v>
      </c>
      <c r="AG33" s="6" t="s">
        <v>0</v>
      </c>
      <c r="AH33" s="1" t="s">
        <v>64</v>
      </c>
      <c r="AI33" s="7">
        <v>3.1989999999999998</v>
      </c>
      <c r="AJ33" s="1" t="s">
        <v>166</v>
      </c>
      <c r="AK33" s="1" t="s">
        <v>87</v>
      </c>
      <c r="AL33" s="1" t="s">
        <v>0</v>
      </c>
      <c r="AM33" s="1" t="s">
        <v>0</v>
      </c>
      <c r="AN33" s="1" t="s">
        <v>0</v>
      </c>
      <c r="AO33" s="1" t="s">
        <v>167</v>
      </c>
      <c r="AP33" s="6" t="s">
        <v>0</v>
      </c>
      <c r="AQ33" s="1" t="s">
        <v>0</v>
      </c>
      <c r="AR33" s="1" t="s">
        <v>0</v>
      </c>
      <c r="AS33" s="3">
        <v>18705</v>
      </c>
      <c r="AT33" s="1" t="s">
        <v>68</v>
      </c>
      <c r="AU33" s="2">
        <v>43354.943055555559</v>
      </c>
      <c r="AV33" s="1" t="s">
        <v>168</v>
      </c>
      <c r="AW33" s="1" t="s">
        <v>0</v>
      </c>
      <c r="AX33" s="3">
        <v>72759</v>
      </c>
      <c r="AY33" s="3">
        <v>1181415</v>
      </c>
    </row>
    <row r="34" spans="2:51" outlineLevel="1" x14ac:dyDescent="0.25">
      <c r="B34" s="1" t="s">
        <v>81</v>
      </c>
      <c r="C34" s="1" t="s">
        <v>82</v>
      </c>
      <c r="D34" s="1" t="s">
        <v>83</v>
      </c>
      <c r="E34" s="1" t="s">
        <v>55</v>
      </c>
      <c r="F34" s="2">
        <v>43377</v>
      </c>
      <c r="G34" s="2">
        <v>44561</v>
      </c>
      <c r="H34" s="3">
        <v>39</v>
      </c>
      <c r="I34" s="1" t="s">
        <v>56</v>
      </c>
      <c r="J34" s="1" t="s">
        <v>57</v>
      </c>
      <c r="K34" s="4">
        <v>346604</v>
      </c>
      <c r="L34" s="5">
        <v>0.28767999999999999</v>
      </c>
      <c r="M34" s="6">
        <v>93.808000000000007</v>
      </c>
      <c r="N34" s="1" t="s">
        <v>0</v>
      </c>
      <c r="O34" s="7" t="s">
        <v>0</v>
      </c>
      <c r="P34" s="1" t="s">
        <v>161</v>
      </c>
      <c r="Q34" s="1" t="s">
        <v>162</v>
      </c>
      <c r="R34" s="1" t="s">
        <v>0</v>
      </c>
      <c r="S34" s="1" t="s">
        <v>0</v>
      </c>
      <c r="T34" s="2">
        <v>43437</v>
      </c>
      <c r="U34" s="1" t="s">
        <v>163</v>
      </c>
      <c r="V34" s="1" t="s">
        <v>164</v>
      </c>
      <c r="W34" s="1" t="s">
        <v>165</v>
      </c>
      <c r="X34" s="1" t="s">
        <v>0</v>
      </c>
      <c r="Y34" s="1" t="s">
        <v>165</v>
      </c>
      <c r="Z34" s="1" t="s">
        <v>169</v>
      </c>
      <c r="AA34" s="1" t="s">
        <v>0</v>
      </c>
      <c r="AB34" s="1" t="s">
        <v>170</v>
      </c>
      <c r="AC34" s="5">
        <v>0.42099999999999999</v>
      </c>
      <c r="AD34" s="1" t="b">
        <v>0</v>
      </c>
      <c r="AE34" s="1" t="s">
        <v>63</v>
      </c>
      <c r="AF34" s="2">
        <v>43377</v>
      </c>
      <c r="AG34" s="6" t="s">
        <v>0</v>
      </c>
      <c r="AH34" s="1" t="s">
        <v>64</v>
      </c>
      <c r="AI34" s="7">
        <v>3.1989999999999998</v>
      </c>
      <c r="AJ34" s="1" t="s">
        <v>166</v>
      </c>
      <c r="AK34" s="1" t="s">
        <v>87</v>
      </c>
      <c r="AL34" s="1" t="s">
        <v>0</v>
      </c>
      <c r="AM34" s="1" t="s">
        <v>0</v>
      </c>
      <c r="AN34" s="1" t="s">
        <v>0</v>
      </c>
      <c r="AO34" s="1" t="s">
        <v>167</v>
      </c>
      <c r="AP34" s="6" t="s">
        <v>0</v>
      </c>
      <c r="AQ34" s="1" t="s">
        <v>0</v>
      </c>
      <c r="AR34" s="1" t="s">
        <v>0</v>
      </c>
      <c r="AS34" s="3">
        <v>18705</v>
      </c>
      <c r="AT34" s="1" t="s">
        <v>68</v>
      </c>
      <c r="AU34" s="2">
        <v>43354.943055555559</v>
      </c>
      <c r="AV34" s="1" t="s">
        <v>168</v>
      </c>
      <c r="AW34" s="1" t="s">
        <v>0</v>
      </c>
      <c r="AX34" s="3">
        <v>72759</v>
      </c>
      <c r="AY34" s="3">
        <v>1181415</v>
      </c>
    </row>
    <row r="35" spans="2:51" outlineLevel="1" x14ac:dyDescent="0.25">
      <c r="B35" s="1" t="s">
        <v>81</v>
      </c>
      <c r="C35" s="1" t="s">
        <v>82</v>
      </c>
      <c r="D35" s="1" t="s">
        <v>83</v>
      </c>
      <c r="E35" s="1" t="s">
        <v>55</v>
      </c>
      <c r="F35" s="2">
        <v>43377</v>
      </c>
      <c r="G35" s="2">
        <v>44561</v>
      </c>
      <c r="H35" s="3">
        <v>39</v>
      </c>
      <c r="I35" s="1" t="s">
        <v>56</v>
      </c>
      <c r="J35" s="1" t="s">
        <v>57</v>
      </c>
      <c r="K35" s="4" t="s">
        <v>0</v>
      </c>
      <c r="L35" s="5">
        <v>0.28767999999999999</v>
      </c>
      <c r="M35" s="6">
        <v>93.808000000000007</v>
      </c>
      <c r="N35" s="1" t="s">
        <v>0</v>
      </c>
      <c r="O35" s="7" t="s">
        <v>0</v>
      </c>
      <c r="P35" s="1" t="s">
        <v>161</v>
      </c>
      <c r="Q35" s="1" t="s">
        <v>162</v>
      </c>
      <c r="R35" s="1" t="s">
        <v>0</v>
      </c>
      <c r="S35" s="1" t="s">
        <v>0</v>
      </c>
      <c r="T35" s="2">
        <v>43437</v>
      </c>
      <c r="U35" s="1" t="s">
        <v>163</v>
      </c>
      <c r="V35" s="1" t="s">
        <v>164</v>
      </c>
      <c r="W35" s="1" t="s">
        <v>165</v>
      </c>
      <c r="X35" s="1" t="s">
        <v>0</v>
      </c>
      <c r="Y35" s="1" t="s">
        <v>165</v>
      </c>
      <c r="Z35" s="1" t="s">
        <v>94</v>
      </c>
      <c r="AA35" s="1" t="s">
        <v>0</v>
      </c>
      <c r="AB35" s="1" t="s">
        <v>95</v>
      </c>
      <c r="AC35" s="5">
        <v>0.52</v>
      </c>
      <c r="AD35" s="1" t="b">
        <v>0</v>
      </c>
      <c r="AE35" s="1" t="s">
        <v>63</v>
      </c>
      <c r="AF35" s="2">
        <v>43377</v>
      </c>
      <c r="AG35" s="6" t="s">
        <v>0</v>
      </c>
      <c r="AH35" s="1" t="s">
        <v>64</v>
      </c>
      <c r="AI35" s="7">
        <v>3.1989999999999998</v>
      </c>
      <c r="AJ35" s="1" t="s">
        <v>166</v>
      </c>
      <c r="AK35" s="1" t="s">
        <v>87</v>
      </c>
      <c r="AL35" s="1" t="s">
        <v>0</v>
      </c>
      <c r="AM35" s="1" t="s">
        <v>0</v>
      </c>
      <c r="AN35" s="1" t="s">
        <v>0</v>
      </c>
      <c r="AO35" s="1" t="s">
        <v>167</v>
      </c>
      <c r="AP35" s="6" t="s">
        <v>0</v>
      </c>
      <c r="AQ35" s="1" t="s">
        <v>0</v>
      </c>
      <c r="AR35" s="1" t="s">
        <v>0</v>
      </c>
      <c r="AS35" s="3">
        <v>18705</v>
      </c>
      <c r="AT35" s="1" t="s">
        <v>68</v>
      </c>
      <c r="AU35" s="2">
        <v>43354.943055555559</v>
      </c>
      <c r="AV35" s="1" t="s">
        <v>168</v>
      </c>
      <c r="AW35" s="1" t="s">
        <v>0</v>
      </c>
      <c r="AX35" s="3">
        <v>72759</v>
      </c>
      <c r="AY35" s="3">
        <v>1181415</v>
      </c>
    </row>
    <row r="36" spans="2:51" outlineLevel="1" x14ac:dyDescent="0.25">
      <c r="B36" s="1" t="s">
        <v>81</v>
      </c>
      <c r="C36" s="1" t="s">
        <v>82</v>
      </c>
      <c r="D36" s="1" t="s">
        <v>83</v>
      </c>
      <c r="E36" s="1" t="s">
        <v>55</v>
      </c>
      <c r="F36" s="2">
        <v>43377</v>
      </c>
      <c r="G36" s="2">
        <v>44561</v>
      </c>
      <c r="H36" s="3">
        <v>39</v>
      </c>
      <c r="I36" s="1" t="s">
        <v>56</v>
      </c>
      <c r="J36" s="1" t="s">
        <v>57</v>
      </c>
      <c r="K36" s="4" t="s">
        <v>0</v>
      </c>
      <c r="L36" s="5">
        <v>0.28767999999999999</v>
      </c>
      <c r="M36" s="6">
        <v>93.808000000000007</v>
      </c>
      <c r="N36" s="1" t="s">
        <v>0</v>
      </c>
      <c r="O36" s="7" t="s">
        <v>0</v>
      </c>
      <c r="P36" s="1" t="s">
        <v>161</v>
      </c>
      <c r="Q36" s="1" t="s">
        <v>162</v>
      </c>
      <c r="R36" s="1" t="s">
        <v>0</v>
      </c>
      <c r="S36" s="1" t="s">
        <v>0</v>
      </c>
      <c r="T36" s="2">
        <v>43437</v>
      </c>
      <c r="U36" s="1" t="s">
        <v>163</v>
      </c>
      <c r="V36" s="1" t="s">
        <v>164</v>
      </c>
      <c r="W36" s="1" t="s">
        <v>165</v>
      </c>
      <c r="X36" s="1" t="s">
        <v>0</v>
      </c>
      <c r="Y36" s="1" t="s">
        <v>165</v>
      </c>
      <c r="Z36" s="1" t="s">
        <v>101</v>
      </c>
      <c r="AA36" s="1" t="s">
        <v>0</v>
      </c>
      <c r="AB36" s="1" t="s">
        <v>102</v>
      </c>
      <c r="AC36" s="5">
        <v>0.65</v>
      </c>
      <c r="AD36" s="1" t="b">
        <v>0</v>
      </c>
      <c r="AE36" s="1" t="s">
        <v>63</v>
      </c>
      <c r="AF36" s="2">
        <v>43377</v>
      </c>
      <c r="AG36" s="6" t="s">
        <v>0</v>
      </c>
      <c r="AH36" s="1" t="s">
        <v>64</v>
      </c>
      <c r="AI36" s="7">
        <v>3.1989999999999998</v>
      </c>
      <c r="AJ36" s="1" t="s">
        <v>166</v>
      </c>
      <c r="AK36" s="1" t="s">
        <v>87</v>
      </c>
      <c r="AL36" s="1" t="s">
        <v>0</v>
      </c>
      <c r="AM36" s="1" t="s">
        <v>0</v>
      </c>
      <c r="AN36" s="1" t="s">
        <v>0</v>
      </c>
      <c r="AO36" s="1" t="s">
        <v>167</v>
      </c>
      <c r="AP36" s="6" t="s">
        <v>0</v>
      </c>
      <c r="AQ36" s="1" t="s">
        <v>0</v>
      </c>
      <c r="AR36" s="1" t="s">
        <v>0</v>
      </c>
      <c r="AS36" s="3">
        <v>18705</v>
      </c>
      <c r="AT36" s="1" t="s">
        <v>68</v>
      </c>
      <c r="AU36" s="2">
        <v>43354.943055555559</v>
      </c>
      <c r="AV36" s="1" t="s">
        <v>168</v>
      </c>
      <c r="AW36" s="1" t="s">
        <v>0</v>
      </c>
      <c r="AX36" s="3">
        <v>72759</v>
      </c>
      <c r="AY36" s="3">
        <v>1181415</v>
      </c>
    </row>
    <row r="37" spans="2:51" outlineLevel="1" x14ac:dyDescent="0.25">
      <c r="B37" s="1" t="s">
        <v>81</v>
      </c>
      <c r="C37" s="1" t="s">
        <v>82</v>
      </c>
      <c r="D37" s="1" t="s">
        <v>83</v>
      </c>
      <c r="E37" s="1" t="s">
        <v>55</v>
      </c>
      <c r="F37" s="2">
        <v>43377</v>
      </c>
      <c r="G37" s="2">
        <v>44561</v>
      </c>
      <c r="H37" s="3">
        <v>39</v>
      </c>
      <c r="I37" s="1" t="s">
        <v>56</v>
      </c>
      <c r="J37" s="1" t="s">
        <v>57</v>
      </c>
      <c r="K37" s="4" t="s">
        <v>0</v>
      </c>
      <c r="L37" s="5">
        <v>0.28767999999999999</v>
      </c>
      <c r="M37" s="6">
        <v>93.808000000000007</v>
      </c>
      <c r="N37" s="1" t="s">
        <v>0</v>
      </c>
      <c r="O37" s="7" t="s">
        <v>0</v>
      </c>
      <c r="P37" s="1" t="s">
        <v>161</v>
      </c>
      <c r="Q37" s="1" t="s">
        <v>162</v>
      </c>
      <c r="R37" s="1" t="s">
        <v>0</v>
      </c>
      <c r="S37" s="1" t="s">
        <v>0</v>
      </c>
      <c r="T37" s="2">
        <v>43437</v>
      </c>
      <c r="U37" s="1" t="s">
        <v>163</v>
      </c>
      <c r="V37" s="1" t="s">
        <v>164</v>
      </c>
      <c r="W37" s="1" t="s">
        <v>165</v>
      </c>
      <c r="X37" s="1" t="s">
        <v>0</v>
      </c>
      <c r="Y37" s="1" t="s">
        <v>165</v>
      </c>
      <c r="Z37" s="1" t="s">
        <v>143</v>
      </c>
      <c r="AA37" s="1" t="s">
        <v>0</v>
      </c>
      <c r="AB37" s="1" t="s">
        <v>144</v>
      </c>
      <c r="AC37" s="5">
        <v>0.83333000000000002</v>
      </c>
      <c r="AD37" s="1" t="b">
        <v>0</v>
      </c>
      <c r="AE37" s="1" t="s">
        <v>63</v>
      </c>
      <c r="AF37" s="2">
        <v>43377</v>
      </c>
      <c r="AG37" s="6" t="s">
        <v>0</v>
      </c>
      <c r="AH37" s="1" t="s">
        <v>64</v>
      </c>
      <c r="AI37" s="7">
        <v>3.1989999999999998</v>
      </c>
      <c r="AJ37" s="1" t="s">
        <v>166</v>
      </c>
      <c r="AK37" s="1" t="s">
        <v>87</v>
      </c>
      <c r="AL37" s="1" t="s">
        <v>0</v>
      </c>
      <c r="AM37" s="1" t="s">
        <v>0</v>
      </c>
      <c r="AN37" s="1" t="s">
        <v>0</v>
      </c>
      <c r="AO37" s="1" t="s">
        <v>167</v>
      </c>
      <c r="AP37" s="6" t="s">
        <v>0</v>
      </c>
      <c r="AQ37" s="1" t="s">
        <v>0</v>
      </c>
      <c r="AR37" s="1" t="s">
        <v>0</v>
      </c>
      <c r="AS37" s="3">
        <v>18705</v>
      </c>
      <c r="AT37" s="1" t="s">
        <v>68</v>
      </c>
      <c r="AU37" s="2">
        <v>43354.943055555559</v>
      </c>
      <c r="AV37" s="1" t="s">
        <v>168</v>
      </c>
      <c r="AW37" s="1" t="s">
        <v>0</v>
      </c>
      <c r="AX37" s="3">
        <v>72759</v>
      </c>
      <c r="AY37" s="3">
        <v>1181415</v>
      </c>
    </row>
    <row r="38" spans="2:51" outlineLevel="1" x14ac:dyDescent="0.25">
      <c r="B38" s="1" t="s">
        <v>81</v>
      </c>
      <c r="C38" s="1" t="s">
        <v>82</v>
      </c>
      <c r="D38" s="1" t="s">
        <v>83</v>
      </c>
      <c r="E38" s="1" t="s">
        <v>55</v>
      </c>
      <c r="F38" s="2">
        <v>43377</v>
      </c>
      <c r="G38" s="2">
        <v>44561</v>
      </c>
      <c r="H38" s="3">
        <v>39</v>
      </c>
      <c r="I38" s="1" t="s">
        <v>56</v>
      </c>
      <c r="J38" s="1" t="s">
        <v>57</v>
      </c>
      <c r="K38" s="4" t="s">
        <v>0</v>
      </c>
      <c r="L38" s="5">
        <v>0.28767999999999999</v>
      </c>
      <c r="M38" s="6">
        <v>93.808000000000007</v>
      </c>
      <c r="N38" s="1" t="s">
        <v>0</v>
      </c>
      <c r="O38" s="7" t="s">
        <v>0</v>
      </c>
      <c r="P38" s="1" t="s">
        <v>161</v>
      </c>
      <c r="Q38" s="1" t="s">
        <v>162</v>
      </c>
      <c r="R38" s="1" t="s">
        <v>0</v>
      </c>
      <c r="S38" s="1" t="s">
        <v>0</v>
      </c>
      <c r="T38" s="2">
        <v>43437</v>
      </c>
      <c r="U38" s="1" t="s">
        <v>163</v>
      </c>
      <c r="V38" s="1" t="s">
        <v>164</v>
      </c>
      <c r="W38" s="1" t="s">
        <v>165</v>
      </c>
      <c r="X38" s="1" t="s">
        <v>0</v>
      </c>
      <c r="Y38" s="1" t="s">
        <v>165</v>
      </c>
      <c r="Z38" s="1" t="s">
        <v>62</v>
      </c>
      <c r="AA38" s="1" t="s">
        <v>0</v>
      </c>
      <c r="AB38" s="1" t="s">
        <v>61</v>
      </c>
      <c r="AC38" s="5">
        <v>2.5179999999999998</v>
      </c>
      <c r="AD38" s="1" t="b">
        <v>0</v>
      </c>
      <c r="AE38" s="1" t="s">
        <v>63</v>
      </c>
      <c r="AF38" s="2">
        <v>43377</v>
      </c>
      <c r="AG38" s="6" t="s">
        <v>0</v>
      </c>
      <c r="AH38" s="1" t="s">
        <v>64</v>
      </c>
      <c r="AI38" s="7">
        <v>3.1989999999999998</v>
      </c>
      <c r="AJ38" s="1" t="s">
        <v>166</v>
      </c>
      <c r="AK38" s="1" t="s">
        <v>87</v>
      </c>
      <c r="AL38" s="1" t="s">
        <v>0</v>
      </c>
      <c r="AM38" s="1" t="s">
        <v>0</v>
      </c>
      <c r="AN38" s="1" t="s">
        <v>0</v>
      </c>
      <c r="AO38" s="1" t="s">
        <v>167</v>
      </c>
      <c r="AP38" s="6" t="s">
        <v>0</v>
      </c>
      <c r="AQ38" s="1" t="s">
        <v>0</v>
      </c>
      <c r="AR38" s="1" t="s">
        <v>0</v>
      </c>
      <c r="AS38" s="3">
        <v>18705</v>
      </c>
      <c r="AT38" s="1" t="s">
        <v>68</v>
      </c>
      <c r="AU38" s="2">
        <v>43354.943055555559</v>
      </c>
      <c r="AV38" s="1" t="s">
        <v>168</v>
      </c>
      <c r="AW38" s="1" t="s">
        <v>0</v>
      </c>
      <c r="AX38" s="3">
        <v>72759</v>
      </c>
      <c r="AY38" s="3">
        <v>1181415</v>
      </c>
    </row>
    <row r="39" spans="2:51" outlineLevel="1" x14ac:dyDescent="0.25">
      <c r="B39" s="1" t="s">
        <v>171</v>
      </c>
      <c r="C39" s="1" t="s">
        <v>172</v>
      </c>
      <c r="D39" s="1" t="s">
        <v>173</v>
      </c>
      <c r="E39" s="1" t="s">
        <v>156</v>
      </c>
      <c r="F39" s="2">
        <v>43377</v>
      </c>
      <c r="G39" s="2">
        <v>45203</v>
      </c>
      <c r="H39" s="3">
        <v>36</v>
      </c>
      <c r="I39" s="1" t="s">
        <v>56</v>
      </c>
      <c r="J39" s="1" t="s">
        <v>57</v>
      </c>
      <c r="K39" s="4">
        <v>32533</v>
      </c>
      <c r="L39" s="5">
        <v>0.33</v>
      </c>
      <c r="M39" s="6">
        <v>92.897099999999995</v>
      </c>
      <c r="N39" s="1" t="s">
        <v>0</v>
      </c>
      <c r="O39" s="7" t="s">
        <v>0</v>
      </c>
      <c r="P39" s="1" t="s">
        <v>174</v>
      </c>
      <c r="Q39" s="1" t="s">
        <v>175</v>
      </c>
      <c r="R39" s="1" t="s">
        <v>0</v>
      </c>
      <c r="S39" s="1" t="s">
        <v>0</v>
      </c>
      <c r="T39" s="2">
        <v>43377</v>
      </c>
      <c r="U39" s="1" t="s">
        <v>176</v>
      </c>
      <c r="V39" s="1" t="s">
        <v>137</v>
      </c>
      <c r="W39" s="1" t="s">
        <v>138</v>
      </c>
      <c r="X39" s="1" t="s">
        <v>0</v>
      </c>
      <c r="Y39" s="1" t="s">
        <v>138</v>
      </c>
      <c r="Z39" s="1" t="s">
        <v>94</v>
      </c>
      <c r="AA39" s="1" t="s">
        <v>0</v>
      </c>
      <c r="AB39" s="1" t="s">
        <v>95</v>
      </c>
      <c r="AC39" s="5">
        <v>0.64</v>
      </c>
      <c r="AD39" s="1" t="b">
        <v>0</v>
      </c>
      <c r="AE39" s="1" t="s">
        <v>63</v>
      </c>
      <c r="AF39" s="2">
        <v>43342</v>
      </c>
      <c r="AG39" s="6" t="s">
        <v>0</v>
      </c>
      <c r="AH39" s="1" t="s">
        <v>177</v>
      </c>
      <c r="AI39" s="7">
        <v>405653.97700000001</v>
      </c>
      <c r="AJ39" s="1" t="s">
        <v>178</v>
      </c>
      <c r="AK39" s="1" t="s">
        <v>0</v>
      </c>
      <c r="AL39" s="1" t="s">
        <v>0</v>
      </c>
      <c r="AM39" s="1" t="s">
        <v>0</v>
      </c>
      <c r="AN39" s="1" t="s">
        <v>0</v>
      </c>
      <c r="AO39" s="1" t="s">
        <v>142</v>
      </c>
      <c r="AP39" s="6" t="s">
        <v>0</v>
      </c>
      <c r="AQ39" s="1" t="s">
        <v>0</v>
      </c>
      <c r="AR39" s="1" t="s">
        <v>0</v>
      </c>
      <c r="AS39" s="3">
        <v>27649</v>
      </c>
      <c r="AT39" s="1" t="s">
        <v>68</v>
      </c>
      <c r="AU39" s="2">
        <v>43322.620833333334</v>
      </c>
      <c r="AV39" s="1" t="s">
        <v>69</v>
      </c>
      <c r="AW39" s="1" t="s">
        <v>0</v>
      </c>
      <c r="AX39" s="3">
        <v>72472</v>
      </c>
      <c r="AY39" s="3">
        <v>1180784</v>
      </c>
    </row>
    <row r="40" spans="2:51" outlineLevel="1" x14ac:dyDescent="0.25">
      <c r="B40" s="1" t="s">
        <v>171</v>
      </c>
      <c r="C40" s="1" t="s">
        <v>172</v>
      </c>
      <c r="D40" s="1" t="s">
        <v>173</v>
      </c>
      <c r="E40" s="1" t="s">
        <v>156</v>
      </c>
      <c r="F40" s="2">
        <v>43377</v>
      </c>
      <c r="G40" s="2">
        <v>45203</v>
      </c>
      <c r="H40" s="3">
        <v>36</v>
      </c>
      <c r="I40" s="1" t="s">
        <v>56</v>
      </c>
      <c r="J40" s="1" t="s">
        <v>57</v>
      </c>
      <c r="K40" s="4" t="s">
        <v>0</v>
      </c>
      <c r="L40" s="5">
        <v>0.33</v>
      </c>
      <c r="M40" s="6">
        <v>92.897099999999995</v>
      </c>
      <c r="N40" s="1" t="s">
        <v>0</v>
      </c>
      <c r="O40" s="7" t="s">
        <v>0</v>
      </c>
      <c r="P40" s="1" t="s">
        <v>174</v>
      </c>
      <c r="Q40" s="1" t="s">
        <v>175</v>
      </c>
      <c r="R40" s="1" t="s">
        <v>0</v>
      </c>
      <c r="S40" s="1" t="s">
        <v>0</v>
      </c>
      <c r="T40" s="2">
        <v>43377</v>
      </c>
      <c r="U40" s="1" t="s">
        <v>176</v>
      </c>
      <c r="V40" s="1" t="s">
        <v>137</v>
      </c>
      <c r="W40" s="1" t="s">
        <v>138</v>
      </c>
      <c r="X40" s="1" t="s">
        <v>0</v>
      </c>
      <c r="Y40" s="1" t="s">
        <v>138</v>
      </c>
      <c r="Z40" s="1" t="s">
        <v>93</v>
      </c>
      <c r="AA40" s="1" t="s">
        <v>0</v>
      </c>
      <c r="AB40" s="1" t="s">
        <v>92</v>
      </c>
      <c r="AC40" s="5">
        <v>0.66</v>
      </c>
      <c r="AD40" s="1" t="b">
        <v>0</v>
      </c>
      <c r="AE40" s="1" t="s">
        <v>63</v>
      </c>
      <c r="AF40" s="2">
        <v>43342</v>
      </c>
      <c r="AG40" s="6" t="s">
        <v>0</v>
      </c>
      <c r="AH40" s="1" t="s">
        <v>177</v>
      </c>
      <c r="AI40" s="7">
        <v>405653.97700000001</v>
      </c>
      <c r="AJ40" s="1" t="s">
        <v>178</v>
      </c>
      <c r="AK40" s="1" t="s">
        <v>0</v>
      </c>
      <c r="AL40" s="1" t="s">
        <v>0</v>
      </c>
      <c r="AM40" s="1" t="s">
        <v>0</v>
      </c>
      <c r="AN40" s="1" t="s">
        <v>0</v>
      </c>
      <c r="AO40" s="1" t="s">
        <v>142</v>
      </c>
      <c r="AP40" s="6" t="s">
        <v>0</v>
      </c>
      <c r="AQ40" s="1" t="s">
        <v>0</v>
      </c>
      <c r="AR40" s="1" t="s">
        <v>0</v>
      </c>
      <c r="AS40" s="3">
        <v>27649</v>
      </c>
      <c r="AT40" s="1" t="s">
        <v>68</v>
      </c>
      <c r="AU40" s="2">
        <v>43322.620833333334</v>
      </c>
      <c r="AV40" s="1" t="s">
        <v>69</v>
      </c>
      <c r="AW40" s="1" t="s">
        <v>0</v>
      </c>
      <c r="AX40" s="3">
        <v>72472</v>
      </c>
      <c r="AY40" s="3">
        <v>1180784</v>
      </c>
    </row>
    <row r="41" spans="2:51" outlineLevel="1" x14ac:dyDescent="0.25">
      <c r="B41" s="1" t="s">
        <v>171</v>
      </c>
      <c r="C41" s="1" t="s">
        <v>172</v>
      </c>
      <c r="D41" s="1" t="s">
        <v>173</v>
      </c>
      <c r="E41" s="1" t="s">
        <v>156</v>
      </c>
      <c r="F41" s="2">
        <v>43377</v>
      </c>
      <c r="G41" s="2">
        <v>45203</v>
      </c>
      <c r="H41" s="3">
        <v>36</v>
      </c>
      <c r="I41" s="1" t="s">
        <v>56</v>
      </c>
      <c r="J41" s="1" t="s">
        <v>57</v>
      </c>
      <c r="K41" s="4" t="s">
        <v>0</v>
      </c>
      <c r="L41" s="5">
        <v>0.33</v>
      </c>
      <c r="M41" s="6">
        <v>92.897099999999995</v>
      </c>
      <c r="N41" s="1" t="s">
        <v>0</v>
      </c>
      <c r="O41" s="7" t="s">
        <v>0</v>
      </c>
      <c r="P41" s="1" t="s">
        <v>174</v>
      </c>
      <c r="Q41" s="1" t="s">
        <v>175</v>
      </c>
      <c r="R41" s="1" t="s">
        <v>0</v>
      </c>
      <c r="S41" s="1" t="s">
        <v>0</v>
      </c>
      <c r="T41" s="2">
        <v>43377</v>
      </c>
      <c r="U41" s="1" t="s">
        <v>176</v>
      </c>
      <c r="V41" s="1" t="s">
        <v>137</v>
      </c>
      <c r="W41" s="1" t="s">
        <v>138</v>
      </c>
      <c r="X41" s="1" t="s">
        <v>0</v>
      </c>
      <c r="Y41" s="1" t="s">
        <v>138</v>
      </c>
      <c r="Z41" s="1" t="s">
        <v>143</v>
      </c>
      <c r="AA41" s="1" t="s">
        <v>0</v>
      </c>
      <c r="AB41" s="1" t="s">
        <v>144</v>
      </c>
      <c r="AC41" s="5">
        <v>0.88500000000000001</v>
      </c>
      <c r="AD41" s="1" t="b">
        <v>0</v>
      </c>
      <c r="AE41" s="1" t="s">
        <v>63</v>
      </c>
      <c r="AF41" s="2">
        <v>43342</v>
      </c>
      <c r="AG41" s="6" t="s">
        <v>0</v>
      </c>
      <c r="AH41" s="1" t="s">
        <v>177</v>
      </c>
      <c r="AI41" s="7">
        <v>405653.97700000001</v>
      </c>
      <c r="AJ41" s="1" t="s">
        <v>178</v>
      </c>
      <c r="AK41" s="1" t="s">
        <v>0</v>
      </c>
      <c r="AL41" s="1" t="s">
        <v>0</v>
      </c>
      <c r="AM41" s="1" t="s">
        <v>0</v>
      </c>
      <c r="AN41" s="1" t="s">
        <v>0</v>
      </c>
      <c r="AO41" s="1" t="s">
        <v>142</v>
      </c>
      <c r="AP41" s="6" t="s">
        <v>0</v>
      </c>
      <c r="AQ41" s="1" t="s">
        <v>0</v>
      </c>
      <c r="AR41" s="1" t="s">
        <v>0</v>
      </c>
      <c r="AS41" s="3">
        <v>27649</v>
      </c>
      <c r="AT41" s="1" t="s">
        <v>68</v>
      </c>
      <c r="AU41" s="2">
        <v>43322.620833333334</v>
      </c>
      <c r="AV41" s="1" t="s">
        <v>69</v>
      </c>
      <c r="AW41" s="1" t="s">
        <v>0</v>
      </c>
      <c r="AX41" s="3">
        <v>72472</v>
      </c>
      <c r="AY41" s="3">
        <v>1180784</v>
      </c>
    </row>
    <row r="42" spans="2:51" outlineLevel="1" x14ac:dyDescent="0.25">
      <c r="B42" s="1" t="s">
        <v>179</v>
      </c>
      <c r="C42" s="1" t="s">
        <v>180</v>
      </c>
      <c r="D42" s="1" t="s">
        <v>181</v>
      </c>
      <c r="E42" s="1" t="s">
        <v>55</v>
      </c>
      <c r="F42" s="2">
        <v>43383</v>
      </c>
      <c r="G42" s="2">
        <v>44296</v>
      </c>
      <c r="H42" s="3">
        <v>30</v>
      </c>
      <c r="I42" s="1" t="s">
        <v>56</v>
      </c>
      <c r="J42" s="1" t="s">
        <v>57</v>
      </c>
      <c r="K42" s="4" t="s">
        <v>0</v>
      </c>
      <c r="L42" s="5">
        <v>0.41</v>
      </c>
      <c r="M42" s="6">
        <v>92.234399999999994</v>
      </c>
      <c r="N42" s="1" t="s">
        <v>0</v>
      </c>
      <c r="O42" s="7" t="s">
        <v>0</v>
      </c>
      <c r="P42" s="1" t="s">
        <v>182</v>
      </c>
      <c r="Q42" s="1" t="s">
        <v>183</v>
      </c>
      <c r="R42" s="1" t="s">
        <v>0</v>
      </c>
      <c r="S42" s="1" t="s">
        <v>0</v>
      </c>
      <c r="T42" s="2">
        <v>43383</v>
      </c>
      <c r="U42" s="1" t="s">
        <v>184</v>
      </c>
      <c r="V42" s="1" t="s">
        <v>92</v>
      </c>
      <c r="W42" s="1" t="s">
        <v>93</v>
      </c>
      <c r="X42" s="1" t="s">
        <v>0</v>
      </c>
      <c r="Y42" s="1" t="s">
        <v>93</v>
      </c>
      <c r="Z42" s="1" t="s">
        <v>138</v>
      </c>
      <c r="AA42" s="1" t="s">
        <v>0</v>
      </c>
      <c r="AB42" s="1" t="s">
        <v>137</v>
      </c>
      <c r="AC42" s="5">
        <v>0.45</v>
      </c>
      <c r="AD42" s="1" t="b">
        <v>0</v>
      </c>
      <c r="AE42" s="1" t="s">
        <v>63</v>
      </c>
      <c r="AF42" s="2">
        <v>43298</v>
      </c>
      <c r="AG42" s="6" t="s">
        <v>0</v>
      </c>
      <c r="AH42" s="1" t="s">
        <v>64</v>
      </c>
      <c r="AI42" s="7">
        <v>0.8</v>
      </c>
      <c r="AJ42" s="1" t="s">
        <v>185</v>
      </c>
      <c r="AK42" s="1" t="s">
        <v>87</v>
      </c>
      <c r="AL42" s="1" t="s">
        <v>186</v>
      </c>
      <c r="AM42" s="1" t="s">
        <v>0</v>
      </c>
      <c r="AN42" s="1" t="s">
        <v>0</v>
      </c>
      <c r="AO42" s="1" t="s">
        <v>99</v>
      </c>
      <c r="AP42" s="6" t="s">
        <v>0</v>
      </c>
      <c r="AQ42" s="1" t="s">
        <v>0</v>
      </c>
      <c r="AR42" s="1" t="s">
        <v>0</v>
      </c>
      <c r="AS42" s="3">
        <v>24011</v>
      </c>
      <c r="AT42" s="1" t="s">
        <v>68</v>
      </c>
      <c r="AU42" s="2">
        <v>43286.583333333336</v>
      </c>
      <c r="AV42" s="1" t="s">
        <v>187</v>
      </c>
      <c r="AW42" s="1" t="s">
        <v>0</v>
      </c>
      <c r="AX42" s="3">
        <v>71890</v>
      </c>
      <c r="AY42" s="3">
        <v>1177404</v>
      </c>
    </row>
    <row r="43" spans="2:51" outlineLevel="1" x14ac:dyDescent="0.25">
      <c r="B43" s="1" t="s">
        <v>179</v>
      </c>
      <c r="C43" s="1" t="s">
        <v>180</v>
      </c>
      <c r="D43" s="1" t="s">
        <v>181</v>
      </c>
      <c r="E43" s="1" t="s">
        <v>55</v>
      </c>
      <c r="F43" s="2">
        <v>43383</v>
      </c>
      <c r="G43" s="2">
        <v>44296</v>
      </c>
      <c r="H43" s="3">
        <v>30</v>
      </c>
      <c r="I43" s="1" t="s">
        <v>56</v>
      </c>
      <c r="J43" s="1" t="s">
        <v>57</v>
      </c>
      <c r="K43" s="4">
        <v>79500</v>
      </c>
      <c r="L43" s="5">
        <v>0.41</v>
      </c>
      <c r="M43" s="6">
        <v>92.234399999999994</v>
      </c>
      <c r="N43" s="1" t="s">
        <v>0</v>
      </c>
      <c r="O43" s="7" t="s">
        <v>0</v>
      </c>
      <c r="P43" s="1" t="s">
        <v>182</v>
      </c>
      <c r="Q43" s="1" t="s">
        <v>183</v>
      </c>
      <c r="R43" s="1" t="s">
        <v>0</v>
      </c>
      <c r="S43" s="1" t="s">
        <v>0</v>
      </c>
      <c r="T43" s="2">
        <v>43383</v>
      </c>
      <c r="U43" s="1" t="s">
        <v>184</v>
      </c>
      <c r="V43" s="1" t="s">
        <v>92</v>
      </c>
      <c r="W43" s="1" t="s">
        <v>93</v>
      </c>
      <c r="X43" s="1" t="s">
        <v>0</v>
      </c>
      <c r="Y43" s="1" t="s">
        <v>93</v>
      </c>
      <c r="Z43" s="1" t="s">
        <v>103</v>
      </c>
      <c r="AA43" s="1" t="s">
        <v>0</v>
      </c>
      <c r="AB43" s="1" t="s">
        <v>104</v>
      </c>
      <c r="AC43" s="5">
        <v>0.45500000000000002</v>
      </c>
      <c r="AD43" s="1" t="b">
        <v>0</v>
      </c>
      <c r="AE43" s="1" t="s">
        <v>63</v>
      </c>
      <c r="AF43" s="2">
        <v>43298</v>
      </c>
      <c r="AG43" s="6" t="s">
        <v>0</v>
      </c>
      <c r="AH43" s="1" t="s">
        <v>64</v>
      </c>
      <c r="AI43" s="7">
        <v>0.8</v>
      </c>
      <c r="AJ43" s="1" t="s">
        <v>185</v>
      </c>
      <c r="AK43" s="1" t="s">
        <v>87</v>
      </c>
      <c r="AL43" s="1" t="s">
        <v>186</v>
      </c>
      <c r="AM43" s="1" t="s">
        <v>0</v>
      </c>
      <c r="AN43" s="1" t="s">
        <v>0</v>
      </c>
      <c r="AO43" s="1" t="s">
        <v>99</v>
      </c>
      <c r="AP43" s="6" t="s">
        <v>0</v>
      </c>
      <c r="AQ43" s="1" t="s">
        <v>0</v>
      </c>
      <c r="AR43" s="1" t="s">
        <v>0</v>
      </c>
      <c r="AS43" s="3">
        <v>24011</v>
      </c>
      <c r="AT43" s="1" t="s">
        <v>68</v>
      </c>
      <c r="AU43" s="2">
        <v>43286.583333333336</v>
      </c>
      <c r="AV43" s="1" t="s">
        <v>187</v>
      </c>
      <c r="AW43" s="1" t="s">
        <v>0</v>
      </c>
      <c r="AX43" s="3">
        <v>71890</v>
      </c>
      <c r="AY43" s="3">
        <v>1177404</v>
      </c>
    </row>
    <row r="44" spans="2:51" outlineLevel="1" x14ac:dyDescent="0.25">
      <c r="B44" s="1" t="s">
        <v>179</v>
      </c>
      <c r="C44" s="1" t="s">
        <v>180</v>
      </c>
      <c r="D44" s="1" t="s">
        <v>181</v>
      </c>
      <c r="E44" s="1" t="s">
        <v>55</v>
      </c>
      <c r="F44" s="2">
        <v>43383</v>
      </c>
      <c r="G44" s="2">
        <v>44296</v>
      </c>
      <c r="H44" s="3">
        <v>30</v>
      </c>
      <c r="I44" s="1" t="s">
        <v>56</v>
      </c>
      <c r="J44" s="1" t="s">
        <v>57</v>
      </c>
      <c r="K44" s="4" t="s">
        <v>0</v>
      </c>
      <c r="L44" s="5">
        <v>0.41</v>
      </c>
      <c r="M44" s="6">
        <v>92.234399999999994</v>
      </c>
      <c r="N44" s="1" t="s">
        <v>0</v>
      </c>
      <c r="O44" s="7" t="s">
        <v>0</v>
      </c>
      <c r="P44" s="1" t="s">
        <v>182</v>
      </c>
      <c r="Q44" s="1" t="s">
        <v>183</v>
      </c>
      <c r="R44" s="1" t="s">
        <v>0</v>
      </c>
      <c r="S44" s="1" t="s">
        <v>0</v>
      </c>
      <c r="T44" s="2">
        <v>43383</v>
      </c>
      <c r="U44" s="1" t="s">
        <v>184</v>
      </c>
      <c r="V44" s="1" t="s">
        <v>92</v>
      </c>
      <c r="W44" s="1" t="s">
        <v>93</v>
      </c>
      <c r="X44" s="1" t="s">
        <v>0</v>
      </c>
      <c r="Y44" s="1" t="s">
        <v>93</v>
      </c>
      <c r="Z44" s="1" t="s">
        <v>94</v>
      </c>
      <c r="AA44" s="1" t="s">
        <v>0</v>
      </c>
      <c r="AB44" s="1" t="s">
        <v>95</v>
      </c>
      <c r="AC44" s="5">
        <v>0.63</v>
      </c>
      <c r="AD44" s="1" t="b">
        <v>0</v>
      </c>
      <c r="AE44" s="1" t="s">
        <v>63</v>
      </c>
      <c r="AF44" s="2">
        <v>43298</v>
      </c>
      <c r="AG44" s="6" t="s">
        <v>0</v>
      </c>
      <c r="AH44" s="1" t="s">
        <v>64</v>
      </c>
      <c r="AI44" s="7">
        <v>0.8</v>
      </c>
      <c r="AJ44" s="1" t="s">
        <v>185</v>
      </c>
      <c r="AK44" s="1" t="s">
        <v>87</v>
      </c>
      <c r="AL44" s="1" t="s">
        <v>186</v>
      </c>
      <c r="AM44" s="1" t="s">
        <v>0</v>
      </c>
      <c r="AN44" s="1" t="s">
        <v>0</v>
      </c>
      <c r="AO44" s="1" t="s">
        <v>99</v>
      </c>
      <c r="AP44" s="6" t="s">
        <v>0</v>
      </c>
      <c r="AQ44" s="1" t="s">
        <v>0</v>
      </c>
      <c r="AR44" s="1" t="s">
        <v>0</v>
      </c>
      <c r="AS44" s="3">
        <v>24011</v>
      </c>
      <c r="AT44" s="1" t="s">
        <v>68</v>
      </c>
      <c r="AU44" s="2">
        <v>43286.583333333336</v>
      </c>
      <c r="AV44" s="1" t="s">
        <v>187</v>
      </c>
      <c r="AW44" s="1" t="s">
        <v>0</v>
      </c>
      <c r="AX44" s="3">
        <v>71890</v>
      </c>
      <c r="AY44" s="3">
        <v>1177404</v>
      </c>
    </row>
    <row r="45" spans="2:51" outlineLevel="1" x14ac:dyDescent="0.25">
      <c r="B45" s="1" t="s">
        <v>188</v>
      </c>
      <c r="C45" s="1" t="s">
        <v>189</v>
      </c>
      <c r="D45" s="1" t="s">
        <v>190</v>
      </c>
      <c r="E45" s="1" t="s">
        <v>156</v>
      </c>
      <c r="F45" s="2">
        <v>43419</v>
      </c>
      <c r="G45" s="2">
        <v>44515</v>
      </c>
      <c r="H45" s="3">
        <v>36</v>
      </c>
      <c r="I45" s="1" t="s">
        <v>56</v>
      </c>
      <c r="J45" s="1" t="s">
        <v>57</v>
      </c>
      <c r="K45" s="4" t="s">
        <v>0</v>
      </c>
      <c r="L45" s="5">
        <v>0.45</v>
      </c>
      <c r="M45" s="6">
        <v>90.3142</v>
      </c>
      <c r="N45" s="1" t="s">
        <v>0</v>
      </c>
      <c r="O45" s="7" t="s">
        <v>0</v>
      </c>
      <c r="P45" s="1" t="s">
        <v>191</v>
      </c>
      <c r="Q45" s="1" t="s">
        <v>192</v>
      </c>
      <c r="R45" s="1" t="s">
        <v>0</v>
      </c>
      <c r="S45" s="1" t="s">
        <v>0</v>
      </c>
      <c r="T45" s="2">
        <v>43355</v>
      </c>
      <c r="U45" s="1" t="s">
        <v>193</v>
      </c>
      <c r="V45" s="1" t="s">
        <v>137</v>
      </c>
      <c r="W45" s="1" t="s">
        <v>138</v>
      </c>
      <c r="X45" s="1" t="s">
        <v>0</v>
      </c>
      <c r="Y45" s="1" t="s">
        <v>138</v>
      </c>
      <c r="Z45" s="1" t="s">
        <v>93</v>
      </c>
      <c r="AA45" s="1" t="s">
        <v>0</v>
      </c>
      <c r="AB45" s="1" t="s">
        <v>92</v>
      </c>
      <c r="AC45" s="5">
        <v>0.54</v>
      </c>
      <c r="AD45" s="1" t="b">
        <v>0</v>
      </c>
      <c r="AE45" s="1" t="s">
        <v>194</v>
      </c>
      <c r="AF45" s="2">
        <v>43285</v>
      </c>
      <c r="AG45" s="6" t="s">
        <v>0</v>
      </c>
      <c r="AH45" s="1" t="s">
        <v>64</v>
      </c>
      <c r="AI45" s="7">
        <v>1</v>
      </c>
      <c r="AJ45" s="1" t="s">
        <v>195</v>
      </c>
      <c r="AK45" s="1" t="s">
        <v>0</v>
      </c>
      <c r="AL45" s="1" t="s">
        <v>0</v>
      </c>
      <c r="AM45" s="1" t="s">
        <v>0</v>
      </c>
      <c r="AN45" s="1" t="s">
        <v>0</v>
      </c>
      <c r="AO45" s="1" t="s">
        <v>142</v>
      </c>
      <c r="AP45" s="6" t="s">
        <v>0</v>
      </c>
      <c r="AQ45" s="1" t="s">
        <v>0</v>
      </c>
      <c r="AR45" s="1" t="s">
        <v>0</v>
      </c>
      <c r="AS45" s="3">
        <v>19194</v>
      </c>
      <c r="AT45" s="1" t="s">
        <v>68</v>
      </c>
      <c r="AU45" s="2">
        <v>43237.638888888891</v>
      </c>
      <c r="AV45" s="1" t="s">
        <v>69</v>
      </c>
      <c r="AW45" s="1" t="s">
        <v>0</v>
      </c>
      <c r="AX45" s="3">
        <v>70900</v>
      </c>
      <c r="AY45" s="3">
        <v>1174191</v>
      </c>
    </row>
    <row r="46" spans="2:51" outlineLevel="1" x14ac:dyDescent="0.25">
      <c r="B46" s="1" t="s">
        <v>188</v>
      </c>
      <c r="C46" s="1" t="s">
        <v>189</v>
      </c>
      <c r="D46" s="1" t="s">
        <v>190</v>
      </c>
      <c r="E46" s="1" t="s">
        <v>156</v>
      </c>
      <c r="F46" s="2">
        <v>43419</v>
      </c>
      <c r="G46" s="2">
        <v>44515</v>
      </c>
      <c r="H46" s="3">
        <v>36</v>
      </c>
      <c r="I46" s="1" t="s">
        <v>56</v>
      </c>
      <c r="J46" s="1" t="s">
        <v>57</v>
      </c>
      <c r="K46" s="4">
        <v>13000</v>
      </c>
      <c r="L46" s="5">
        <v>0.45</v>
      </c>
      <c r="M46" s="6">
        <v>90.3142</v>
      </c>
      <c r="N46" s="1" t="s">
        <v>0</v>
      </c>
      <c r="O46" s="7" t="s">
        <v>0</v>
      </c>
      <c r="P46" s="1" t="s">
        <v>191</v>
      </c>
      <c r="Q46" s="1" t="s">
        <v>192</v>
      </c>
      <c r="R46" s="1" t="s">
        <v>0</v>
      </c>
      <c r="S46" s="1" t="s">
        <v>0</v>
      </c>
      <c r="T46" s="2">
        <v>43355</v>
      </c>
      <c r="U46" s="1" t="s">
        <v>193</v>
      </c>
      <c r="V46" s="1" t="s">
        <v>137</v>
      </c>
      <c r="W46" s="1" t="s">
        <v>138</v>
      </c>
      <c r="X46" s="1" t="s">
        <v>0</v>
      </c>
      <c r="Y46" s="1" t="s">
        <v>138</v>
      </c>
      <c r="Z46" s="1" t="s">
        <v>103</v>
      </c>
      <c r="AA46" s="1" t="s">
        <v>0</v>
      </c>
      <c r="AB46" s="1" t="s">
        <v>104</v>
      </c>
      <c r="AC46" s="5">
        <v>0.56000000000000005</v>
      </c>
      <c r="AD46" s="1" t="b">
        <v>0</v>
      </c>
      <c r="AE46" s="1" t="s">
        <v>194</v>
      </c>
      <c r="AF46" s="2">
        <v>43285</v>
      </c>
      <c r="AG46" s="6" t="s">
        <v>0</v>
      </c>
      <c r="AH46" s="1" t="s">
        <v>64</v>
      </c>
      <c r="AI46" s="7">
        <v>1</v>
      </c>
      <c r="AJ46" s="1" t="s">
        <v>195</v>
      </c>
      <c r="AK46" s="1" t="s">
        <v>0</v>
      </c>
      <c r="AL46" s="1" t="s">
        <v>0</v>
      </c>
      <c r="AM46" s="1" t="s">
        <v>0</v>
      </c>
      <c r="AN46" s="1" t="s">
        <v>0</v>
      </c>
      <c r="AO46" s="1" t="s">
        <v>142</v>
      </c>
      <c r="AP46" s="6" t="s">
        <v>0</v>
      </c>
      <c r="AQ46" s="1" t="s">
        <v>0</v>
      </c>
      <c r="AR46" s="1" t="s">
        <v>0</v>
      </c>
      <c r="AS46" s="3">
        <v>19194</v>
      </c>
      <c r="AT46" s="1" t="s">
        <v>68</v>
      </c>
      <c r="AU46" s="2">
        <v>43237.638888888891</v>
      </c>
      <c r="AV46" s="1" t="s">
        <v>69</v>
      </c>
      <c r="AW46" s="1" t="s">
        <v>0</v>
      </c>
      <c r="AX46" s="3">
        <v>70900</v>
      </c>
      <c r="AY46" s="3">
        <v>1174191</v>
      </c>
    </row>
    <row r="47" spans="2:51" outlineLevel="1" x14ac:dyDescent="0.25">
      <c r="B47" s="1" t="s">
        <v>188</v>
      </c>
      <c r="C47" s="1" t="s">
        <v>189</v>
      </c>
      <c r="D47" s="1" t="s">
        <v>190</v>
      </c>
      <c r="E47" s="1" t="s">
        <v>156</v>
      </c>
      <c r="F47" s="2">
        <v>43419</v>
      </c>
      <c r="G47" s="2">
        <v>44515</v>
      </c>
      <c r="H47" s="3">
        <v>36</v>
      </c>
      <c r="I47" s="1" t="s">
        <v>56</v>
      </c>
      <c r="J47" s="1" t="s">
        <v>57</v>
      </c>
      <c r="K47" s="4" t="s">
        <v>0</v>
      </c>
      <c r="L47" s="5">
        <v>0.45</v>
      </c>
      <c r="M47" s="6">
        <v>90.3142</v>
      </c>
      <c r="N47" s="1" t="s">
        <v>0</v>
      </c>
      <c r="O47" s="7" t="s">
        <v>0</v>
      </c>
      <c r="P47" s="1" t="s">
        <v>191</v>
      </c>
      <c r="Q47" s="1" t="s">
        <v>192</v>
      </c>
      <c r="R47" s="1" t="s">
        <v>0</v>
      </c>
      <c r="S47" s="1" t="s">
        <v>0</v>
      </c>
      <c r="T47" s="2">
        <v>43355</v>
      </c>
      <c r="U47" s="1" t="s">
        <v>193</v>
      </c>
      <c r="V47" s="1" t="s">
        <v>137</v>
      </c>
      <c r="W47" s="1" t="s">
        <v>138</v>
      </c>
      <c r="X47" s="1" t="s">
        <v>0</v>
      </c>
      <c r="Y47" s="1" t="s">
        <v>138</v>
      </c>
      <c r="Z47" s="1" t="s">
        <v>94</v>
      </c>
      <c r="AA47" s="1" t="s">
        <v>0</v>
      </c>
      <c r="AB47" s="1" t="s">
        <v>95</v>
      </c>
      <c r="AC47" s="5">
        <v>0.62</v>
      </c>
      <c r="AD47" s="1" t="b">
        <v>0</v>
      </c>
      <c r="AE47" s="1" t="s">
        <v>194</v>
      </c>
      <c r="AF47" s="2">
        <v>43285</v>
      </c>
      <c r="AG47" s="6" t="s">
        <v>0</v>
      </c>
      <c r="AH47" s="1" t="s">
        <v>64</v>
      </c>
      <c r="AI47" s="7">
        <v>1</v>
      </c>
      <c r="AJ47" s="1" t="s">
        <v>195</v>
      </c>
      <c r="AK47" s="1" t="s">
        <v>0</v>
      </c>
      <c r="AL47" s="1" t="s">
        <v>0</v>
      </c>
      <c r="AM47" s="1" t="s">
        <v>0</v>
      </c>
      <c r="AN47" s="1" t="s">
        <v>0</v>
      </c>
      <c r="AO47" s="1" t="s">
        <v>142</v>
      </c>
      <c r="AP47" s="6" t="s">
        <v>0</v>
      </c>
      <c r="AQ47" s="1" t="s">
        <v>0</v>
      </c>
      <c r="AR47" s="1" t="s">
        <v>0</v>
      </c>
      <c r="AS47" s="3">
        <v>19194</v>
      </c>
      <c r="AT47" s="1" t="s">
        <v>68</v>
      </c>
      <c r="AU47" s="2">
        <v>43237.638888888891</v>
      </c>
      <c r="AV47" s="1" t="s">
        <v>69</v>
      </c>
      <c r="AW47" s="1" t="s">
        <v>0</v>
      </c>
      <c r="AX47" s="3">
        <v>70900</v>
      </c>
      <c r="AY47" s="3">
        <v>1174191</v>
      </c>
    </row>
    <row r="48" spans="2:51" outlineLevel="1" x14ac:dyDescent="0.25">
      <c r="B48" s="1" t="s">
        <v>188</v>
      </c>
      <c r="C48" s="1" t="s">
        <v>189</v>
      </c>
      <c r="D48" s="1" t="s">
        <v>190</v>
      </c>
      <c r="E48" s="1" t="s">
        <v>156</v>
      </c>
      <c r="F48" s="2">
        <v>43419</v>
      </c>
      <c r="G48" s="2">
        <v>44515</v>
      </c>
      <c r="H48" s="3">
        <v>36</v>
      </c>
      <c r="I48" s="1" t="s">
        <v>56</v>
      </c>
      <c r="J48" s="1" t="s">
        <v>57</v>
      </c>
      <c r="K48" s="4" t="s">
        <v>0</v>
      </c>
      <c r="L48" s="5">
        <v>0.45</v>
      </c>
      <c r="M48" s="6">
        <v>90.3142</v>
      </c>
      <c r="N48" s="1" t="s">
        <v>0</v>
      </c>
      <c r="O48" s="7" t="s">
        <v>0</v>
      </c>
      <c r="P48" s="1" t="s">
        <v>191</v>
      </c>
      <c r="Q48" s="1" t="s">
        <v>192</v>
      </c>
      <c r="R48" s="1" t="s">
        <v>0</v>
      </c>
      <c r="S48" s="1" t="s">
        <v>0</v>
      </c>
      <c r="T48" s="2">
        <v>43355</v>
      </c>
      <c r="U48" s="1" t="s">
        <v>193</v>
      </c>
      <c r="V48" s="1" t="s">
        <v>137</v>
      </c>
      <c r="W48" s="1" t="s">
        <v>138</v>
      </c>
      <c r="X48" s="1" t="s">
        <v>0</v>
      </c>
      <c r="Y48" s="1" t="s">
        <v>138</v>
      </c>
      <c r="Z48" s="1" t="s">
        <v>101</v>
      </c>
      <c r="AA48" s="1" t="s">
        <v>0</v>
      </c>
      <c r="AB48" s="1" t="s">
        <v>102</v>
      </c>
      <c r="AC48" s="5">
        <v>0.9</v>
      </c>
      <c r="AD48" s="1" t="b">
        <v>0</v>
      </c>
      <c r="AE48" s="1" t="s">
        <v>194</v>
      </c>
      <c r="AF48" s="2">
        <v>43285</v>
      </c>
      <c r="AG48" s="6" t="s">
        <v>0</v>
      </c>
      <c r="AH48" s="1" t="s">
        <v>64</v>
      </c>
      <c r="AI48" s="7">
        <v>1</v>
      </c>
      <c r="AJ48" s="1" t="s">
        <v>195</v>
      </c>
      <c r="AK48" s="1" t="s">
        <v>0</v>
      </c>
      <c r="AL48" s="1" t="s">
        <v>0</v>
      </c>
      <c r="AM48" s="1" t="s">
        <v>0</v>
      </c>
      <c r="AN48" s="1" t="s">
        <v>0</v>
      </c>
      <c r="AO48" s="1" t="s">
        <v>142</v>
      </c>
      <c r="AP48" s="6" t="s">
        <v>0</v>
      </c>
      <c r="AQ48" s="1" t="s">
        <v>0</v>
      </c>
      <c r="AR48" s="1" t="s">
        <v>0</v>
      </c>
      <c r="AS48" s="3">
        <v>19194</v>
      </c>
      <c r="AT48" s="1" t="s">
        <v>68</v>
      </c>
      <c r="AU48" s="2">
        <v>43237.638888888891</v>
      </c>
      <c r="AV48" s="1" t="s">
        <v>69</v>
      </c>
      <c r="AW48" s="1" t="s">
        <v>0</v>
      </c>
      <c r="AX48" s="3">
        <v>70900</v>
      </c>
      <c r="AY48" s="3">
        <v>1174191</v>
      </c>
    </row>
    <row r="49" spans="2:51" outlineLevel="1" x14ac:dyDescent="0.25">
      <c r="B49" s="1" t="s">
        <v>196</v>
      </c>
      <c r="C49" s="1" t="s">
        <v>197</v>
      </c>
      <c r="D49" s="1" t="s">
        <v>198</v>
      </c>
      <c r="E49" s="1" t="s">
        <v>55</v>
      </c>
      <c r="F49" s="2">
        <v>43501</v>
      </c>
      <c r="G49" s="2">
        <v>45143</v>
      </c>
      <c r="H49" s="3">
        <v>48</v>
      </c>
      <c r="I49" s="1" t="s">
        <v>56</v>
      </c>
      <c r="J49" s="1" t="s">
        <v>57</v>
      </c>
      <c r="K49" s="4" t="s">
        <v>0</v>
      </c>
      <c r="L49" s="5">
        <v>0.35</v>
      </c>
      <c r="M49" s="6">
        <v>92.4666</v>
      </c>
      <c r="N49" s="1" t="s">
        <v>0</v>
      </c>
      <c r="O49" s="7" t="s">
        <v>0</v>
      </c>
      <c r="P49" s="1" t="s">
        <v>199</v>
      </c>
      <c r="Q49" s="1" t="s">
        <v>200</v>
      </c>
      <c r="R49" s="1" t="s">
        <v>0</v>
      </c>
      <c r="S49" s="1" t="s">
        <v>0</v>
      </c>
      <c r="T49" s="2">
        <v>43501</v>
      </c>
      <c r="U49" s="1" t="s">
        <v>174</v>
      </c>
      <c r="V49" s="1" t="s">
        <v>137</v>
      </c>
      <c r="W49" s="1" t="s">
        <v>138</v>
      </c>
      <c r="X49" s="1" t="s">
        <v>0</v>
      </c>
      <c r="Y49" s="1" t="s">
        <v>138</v>
      </c>
      <c r="Z49" s="1" t="s">
        <v>93</v>
      </c>
      <c r="AA49" s="1" t="s">
        <v>0</v>
      </c>
      <c r="AB49" s="1" t="s">
        <v>92</v>
      </c>
      <c r="AC49" s="5">
        <v>0.40500000000000003</v>
      </c>
      <c r="AD49" s="1" t="b">
        <v>0</v>
      </c>
      <c r="AE49" s="1" t="s">
        <v>63</v>
      </c>
      <c r="AF49" s="2">
        <v>43363</v>
      </c>
      <c r="AG49" s="6" t="s">
        <v>0</v>
      </c>
      <c r="AH49" s="1" t="s">
        <v>64</v>
      </c>
      <c r="AI49" s="7">
        <v>4.6459999999999999</v>
      </c>
      <c r="AJ49" s="1" t="s">
        <v>201</v>
      </c>
      <c r="AK49" s="1" t="s">
        <v>87</v>
      </c>
      <c r="AL49" s="1" t="s">
        <v>0</v>
      </c>
      <c r="AM49" s="1" t="s">
        <v>0</v>
      </c>
      <c r="AN49" s="1" t="s">
        <v>0</v>
      </c>
      <c r="AO49" s="1" t="s">
        <v>142</v>
      </c>
      <c r="AP49" s="6" t="s">
        <v>0</v>
      </c>
      <c r="AQ49" s="1" t="s">
        <v>0</v>
      </c>
      <c r="AR49" s="1" t="s">
        <v>0</v>
      </c>
      <c r="AS49" s="3">
        <v>32145</v>
      </c>
      <c r="AT49" s="1" t="s">
        <v>68</v>
      </c>
      <c r="AU49" s="2">
        <v>43320.333333333336</v>
      </c>
      <c r="AV49" s="1" t="s">
        <v>187</v>
      </c>
      <c r="AW49" s="1" t="s">
        <v>0</v>
      </c>
      <c r="AX49" s="3">
        <v>72443</v>
      </c>
      <c r="AY49" s="3">
        <v>1180367</v>
      </c>
    </row>
    <row r="50" spans="2:51" outlineLevel="1" x14ac:dyDescent="0.25">
      <c r="B50" s="1" t="s">
        <v>196</v>
      </c>
      <c r="C50" s="1" t="s">
        <v>197</v>
      </c>
      <c r="D50" s="1" t="s">
        <v>198</v>
      </c>
      <c r="E50" s="1" t="s">
        <v>55</v>
      </c>
      <c r="F50" s="2">
        <v>43501</v>
      </c>
      <c r="G50" s="2">
        <v>45143</v>
      </c>
      <c r="H50" s="3">
        <v>48</v>
      </c>
      <c r="I50" s="1" t="s">
        <v>56</v>
      </c>
      <c r="J50" s="1" t="s">
        <v>57</v>
      </c>
      <c r="K50" s="4">
        <v>101070</v>
      </c>
      <c r="L50" s="5">
        <v>0.35</v>
      </c>
      <c r="M50" s="6">
        <v>92.4666</v>
      </c>
      <c r="N50" s="1" t="s">
        <v>0</v>
      </c>
      <c r="O50" s="7" t="s">
        <v>0</v>
      </c>
      <c r="P50" s="1" t="s">
        <v>199</v>
      </c>
      <c r="Q50" s="1" t="s">
        <v>200</v>
      </c>
      <c r="R50" s="1" t="s">
        <v>0</v>
      </c>
      <c r="S50" s="1" t="s">
        <v>0</v>
      </c>
      <c r="T50" s="2">
        <v>43501</v>
      </c>
      <c r="U50" s="1" t="s">
        <v>174</v>
      </c>
      <c r="V50" s="1" t="s">
        <v>137</v>
      </c>
      <c r="W50" s="1" t="s">
        <v>138</v>
      </c>
      <c r="X50" s="1" t="s">
        <v>0</v>
      </c>
      <c r="Y50" s="1" t="s">
        <v>138</v>
      </c>
      <c r="Z50" s="1" t="s">
        <v>103</v>
      </c>
      <c r="AA50" s="1" t="s">
        <v>0</v>
      </c>
      <c r="AB50" s="1" t="s">
        <v>104</v>
      </c>
      <c r="AC50" s="5">
        <v>0.41899999999999998</v>
      </c>
      <c r="AD50" s="1" t="b">
        <v>0</v>
      </c>
      <c r="AE50" s="1" t="s">
        <v>63</v>
      </c>
      <c r="AF50" s="2">
        <v>43363</v>
      </c>
      <c r="AG50" s="6" t="s">
        <v>0</v>
      </c>
      <c r="AH50" s="1" t="s">
        <v>64</v>
      </c>
      <c r="AI50" s="7">
        <v>4.6459999999999999</v>
      </c>
      <c r="AJ50" s="1" t="s">
        <v>201</v>
      </c>
      <c r="AK50" s="1" t="s">
        <v>87</v>
      </c>
      <c r="AL50" s="1" t="s">
        <v>0</v>
      </c>
      <c r="AM50" s="1" t="s">
        <v>0</v>
      </c>
      <c r="AN50" s="1" t="s">
        <v>0</v>
      </c>
      <c r="AO50" s="1" t="s">
        <v>142</v>
      </c>
      <c r="AP50" s="6" t="s">
        <v>0</v>
      </c>
      <c r="AQ50" s="1" t="s">
        <v>0</v>
      </c>
      <c r="AR50" s="1" t="s">
        <v>0</v>
      </c>
      <c r="AS50" s="3">
        <v>32145</v>
      </c>
      <c r="AT50" s="1" t="s">
        <v>68</v>
      </c>
      <c r="AU50" s="2">
        <v>43320.333333333336</v>
      </c>
      <c r="AV50" s="1" t="s">
        <v>187</v>
      </c>
      <c r="AW50" s="1" t="s">
        <v>0</v>
      </c>
      <c r="AX50" s="3">
        <v>72443</v>
      </c>
      <c r="AY50" s="3">
        <v>1180367</v>
      </c>
    </row>
    <row r="51" spans="2:51" outlineLevel="1" x14ac:dyDescent="0.25">
      <c r="B51" s="1" t="s">
        <v>196</v>
      </c>
      <c r="C51" s="1" t="s">
        <v>197</v>
      </c>
      <c r="D51" s="1" t="s">
        <v>198</v>
      </c>
      <c r="E51" s="1" t="s">
        <v>55</v>
      </c>
      <c r="F51" s="2">
        <v>43501</v>
      </c>
      <c r="G51" s="2">
        <v>45143</v>
      </c>
      <c r="H51" s="3">
        <v>48</v>
      </c>
      <c r="I51" s="1" t="s">
        <v>56</v>
      </c>
      <c r="J51" s="1" t="s">
        <v>57</v>
      </c>
      <c r="K51" s="4" t="s">
        <v>0</v>
      </c>
      <c r="L51" s="5">
        <v>0.35</v>
      </c>
      <c r="M51" s="6">
        <v>92.4666</v>
      </c>
      <c r="N51" s="1" t="s">
        <v>0</v>
      </c>
      <c r="O51" s="7" t="s">
        <v>0</v>
      </c>
      <c r="P51" s="1" t="s">
        <v>199</v>
      </c>
      <c r="Q51" s="1" t="s">
        <v>200</v>
      </c>
      <c r="R51" s="1" t="s">
        <v>0</v>
      </c>
      <c r="S51" s="1" t="s">
        <v>0</v>
      </c>
      <c r="T51" s="2">
        <v>43501</v>
      </c>
      <c r="U51" s="1" t="s">
        <v>174</v>
      </c>
      <c r="V51" s="1" t="s">
        <v>137</v>
      </c>
      <c r="W51" s="1" t="s">
        <v>138</v>
      </c>
      <c r="X51" s="1" t="s">
        <v>0</v>
      </c>
      <c r="Y51" s="1" t="s">
        <v>138</v>
      </c>
      <c r="Z51" s="1" t="s">
        <v>169</v>
      </c>
      <c r="AA51" s="1" t="s">
        <v>0</v>
      </c>
      <c r="AB51" s="1" t="s">
        <v>170</v>
      </c>
      <c r="AC51" s="5">
        <v>0.45600000000000002</v>
      </c>
      <c r="AD51" s="1" t="b">
        <v>0</v>
      </c>
      <c r="AE51" s="1" t="s">
        <v>63</v>
      </c>
      <c r="AF51" s="2">
        <v>43363</v>
      </c>
      <c r="AG51" s="6" t="s">
        <v>0</v>
      </c>
      <c r="AH51" s="1" t="s">
        <v>64</v>
      </c>
      <c r="AI51" s="7">
        <v>4.6459999999999999</v>
      </c>
      <c r="AJ51" s="1" t="s">
        <v>201</v>
      </c>
      <c r="AK51" s="1" t="s">
        <v>87</v>
      </c>
      <c r="AL51" s="1" t="s">
        <v>0</v>
      </c>
      <c r="AM51" s="1" t="s">
        <v>0</v>
      </c>
      <c r="AN51" s="1" t="s">
        <v>0</v>
      </c>
      <c r="AO51" s="1" t="s">
        <v>142</v>
      </c>
      <c r="AP51" s="6" t="s">
        <v>0</v>
      </c>
      <c r="AQ51" s="1" t="s">
        <v>0</v>
      </c>
      <c r="AR51" s="1" t="s">
        <v>0</v>
      </c>
      <c r="AS51" s="3">
        <v>32145</v>
      </c>
      <c r="AT51" s="1" t="s">
        <v>68</v>
      </c>
      <c r="AU51" s="2">
        <v>43320.333333333336</v>
      </c>
      <c r="AV51" s="1" t="s">
        <v>187</v>
      </c>
      <c r="AW51" s="1" t="s">
        <v>0</v>
      </c>
      <c r="AX51" s="3">
        <v>72443</v>
      </c>
      <c r="AY51" s="3">
        <v>1180367</v>
      </c>
    </row>
    <row r="52" spans="2:51" outlineLevel="1" x14ac:dyDescent="0.25">
      <c r="B52" s="1" t="s">
        <v>196</v>
      </c>
      <c r="C52" s="1" t="s">
        <v>197</v>
      </c>
      <c r="D52" s="1" t="s">
        <v>198</v>
      </c>
      <c r="E52" s="1" t="s">
        <v>55</v>
      </c>
      <c r="F52" s="2">
        <v>43501</v>
      </c>
      <c r="G52" s="2">
        <v>45143</v>
      </c>
      <c r="H52" s="3">
        <v>48</v>
      </c>
      <c r="I52" s="1" t="s">
        <v>56</v>
      </c>
      <c r="J52" s="1" t="s">
        <v>57</v>
      </c>
      <c r="K52" s="4" t="s">
        <v>0</v>
      </c>
      <c r="L52" s="5">
        <v>0.35</v>
      </c>
      <c r="M52" s="6">
        <v>92.4666</v>
      </c>
      <c r="N52" s="1" t="s">
        <v>0</v>
      </c>
      <c r="O52" s="7" t="s">
        <v>0</v>
      </c>
      <c r="P52" s="1" t="s">
        <v>199</v>
      </c>
      <c r="Q52" s="1" t="s">
        <v>200</v>
      </c>
      <c r="R52" s="1" t="s">
        <v>0</v>
      </c>
      <c r="S52" s="1" t="s">
        <v>0</v>
      </c>
      <c r="T52" s="2">
        <v>43501</v>
      </c>
      <c r="U52" s="1" t="s">
        <v>174</v>
      </c>
      <c r="V52" s="1" t="s">
        <v>137</v>
      </c>
      <c r="W52" s="1" t="s">
        <v>138</v>
      </c>
      <c r="X52" s="1" t="s">
        <v>0</v>
      </c>
      <c r="Y52" s="1" t="s">
        <v>138</v>
      </c>
      <c r="Z52" s="1" t="s">
        <v>94</v>
      </c>
      <c r="AA52" s="1" t="s">
        <v>0</v>
      </c>
      <c r="AB52" s="1" t="s">
        <v>95</v>
      </c>
      <c r="AC52" s="5">
        <v>0.55000000000000004</v>
      </c>
      <c r="AD52" s="1" t="b">
        <v>0</v>
      </c>
      <c r="AE52" s="1" t="s">
        <v>63</v>
      </c>
      <c r="AF52" s="2">
        <v>43363</v>
      </c>
      <c r="AG52" s="6" t="s">
        <v>0</v>
      </c>
      <c r="AH52" s="1" t="s">
        <v>64</v>
      </c>
      <c r="AI52" s="7">
        <v>4.6459999999999999</v>
      </c>
      <c r="AJ52" s="1" t="s">
        <v>201</v>
      </c>
      <c r="AK52" s="1" t="s">
        <v>87</v>
      </c>
      <c r="AL52" s="1" t="s">
        <v>0</v>
      </c>
      <c r="AM52" s="1" t="s">
        <v>0</v>
      </c>
      <c r="AN52" s="1" t="s">
        <v>0</v>
      </c>
      <c r="AO52" s="1" t="s">
        <v>142</v>
      </c>
      <c r="AP52" s="6" t="s">
        <v>0</v>
      </c>
      <c r="AQ52" s="1" t="s">
        <v>0</v>
      </c>
      <c r="AR52" s="1" t="s">
        <v>0</v>
      </c>
      <c r="AS52" s="3">
        <v>32145</v>
      </c>
      <c r="AT52" s="1" t="s">
        <v>68</v>
      </c>
      <c r="AU52" s="2">
        <v>43320.333333333336</v>
      </c>
      <c r="AV52" s="1" t="s">
        <v>187</v>
      </c>
      <c r="AW52" s="1" t="s">
        <v>0</v>
      </c>
      <c r="AX52" s="3">
        <v>72443</v>
      </c>
      <c r="AY52" s="3">
        <v>1180367</v>
      </c>
    </row>
    <row r="53" spans="2:51" outlineLevel="1" x14ac:dyDescent="0.25">
      <c r="B53" s="1" t="s">
        <v>196</v>
      </c>
      <c r="C53" s="1" t="s">
        <v>197</v>
      </c>
      <c r="D53" s="1" t="s">
        <v>198</v>
      </c>
      <c r="E53" s="1" t="s">
        <v>55</v>
      </c>
      <c r="F53" s="2">
        <v>43501</v>
      </c>
      <c r="G53" s="2">
        <v>45143</v>
      </c>
      <c r="H53" s="3">
        <v>48</v>
      </c>
      <c r="I53" s="1" t="s">
        <v>56</v>
      </c>
      <c r="J53" s="1" t="s">
        <v>57</v>
      </c>
      <c r="K53" s="4" t="s">
        <v>0</v>
      </c>
      <c r="L53" s="5">
        <v>0.35</v>
      </c>
      <c r="M53" s="6">
        <v>92.4666</v>
      </c>
      <c r="N53" s="1" t="s">
        <v>0</v>
      </c>
      <c r="O53" s="7" t="s">
        <v>0</v>
      </c>
      <c r="P53" s="1" t="s">
        <v>199</v>
      </c>
      <c r="Q53" s="1" t="s">
        <v>200</v>
      </c>
      <c r="R53" s="1" t="s">
        <v>0</v>
      </c>
      <c r="S53" s="1" t="s">
        <v>0</v>
      </c>
      <c r="T53" s="2">
        <v>43501</v>
      </c>
      <c r="U53" s="1" t="s">
        <v>174</v>
      </c>
      <c r="V53" s="1" t="s">
        <v>137</v>
      </c>
      <c r="W53" s="1" t="s">
        <v>138</v>
      </c>
      <c r="X53" s="1" t="s">
        <v>0</v>
      </c>
      <c r="Y53" s="1" t="s">
        <v>138</v>
      </c>
      <c r="Z53" s="1" t="s">
        <v>62</v>
      </c>
      <c r="AA53" s="1" t="s">
        <v>0</v>
      </c>
      <c r="AB53" s="1" t="s">
        <v>61</v>
      </c>
      <c r="AC53" s="5">
        <v>2.5179999999999998</v>
      </c>
      <c r="AD53" s="1" t="b">
        <v>0</v>
      </c>
      <c r="AE53" s="1" t="s">
        <v>63</v>
      </c>
      <c r="AF53" s="2">
        <v>43363</v>
      </c>
      <c r="AG53" s="6" t="s">
        <v>0</v>
      </c>
      <c r="AH53" s="1" t="s">
        <v>64</v>
      </c>
      <c r="AI53" s="7">
        <v>4.6459999999999999</v>
      </c>
      <c r="AJ53" s="1" t="s">
        <v>201</v>
      </c>
      <c r="AK53" s="1" t="s">
        <v>87</v>
      </c>
      <c r="AL53" s="1" t="s">
        <v>0</v>
      </c>
      <c r="AM53" s="1" t="s">
        <v>0</v>
      </c>
      <c r="AN53" s="1" t="s">
        <v>0</v>
      </c>
      <c r="AO53" s="1" t="s">
        <v>142</v>
      </c>
      <c r="AP53" s="6" t="s">
        <v>0</v>
      </c>
      <c r="AQ53" s="1" t="s">
        <v>0</v>
      </c>
      <c r="AR53" s="1" t="s">
        <v>0</v>
      </c>
      <c r="AS53" s="3">
        <v>32145</v>
      </c>
      <c r="AT53" s="1" t="s">
        <v>68</v>
      </c>
      <c r="AU53" s="2">
        <v>43320.333333333336</v>
      </c>
      <c r="AV53" s="1" t="s">
        <v>187</v>
      </c>
      <c r="AW53" s="1" t="s">
        <v>0</v>
      </c>
      <c r="AX53" s="3">
        <v>72443</v>
      </c>
      <c r="AY53" s="3">
        <v>1180367</v>
      </c>
    </row>
    <row r="54" spans="2:51" outlineLevel="1" x14ac:dyDescent="0.25">
      <c r="B54" s="1" t="s">
        <v>202</v>
      </c>
      <c r="C54" s="1" t="s">
        <v>203</v>
      </c>
      <c r="D54" s="1" t="s">
        <v>204</v>
      </c>
      <c r="E54" s="1" t="s">
        <v>55</v>
      </c>
      <c r="F54" s="2">
        <v>43514</v>
      </c>
      <c r="G54" s="2">
        <v>44791</v>
      </c>
      <c r="H54" s="3">
        <v>36</v>
      </c>
      <c r="I54" s="1" t="s">
        <v>56</v>
      </c>
      <c r="J54" s="1" t="s">
        <v>57</v>
      </c>
      <c r="K54" s="4">
        <v>1200000</v>
      </c>
      <c r="L54" s="5">
        <v>0.27777000000000002</v>
      </c>
      <c r="M54" s="6">
        <v>94.604299999999995</v>
      </c>
      <c r="N54" s="1" t="s">
        <v>0</v>
      </c>
      <c r="O54" s="7" t="s">
        <v>0</v>
      </c>
      <c r="P54" s="1" t="s">
        <v>205</v>
      </c>
      <c r="Q54" s="1" t="s">
        <v>206</v>
      </c>
      <c r="R54" s="1" t="s">
        <v>0</v>
      </c>
      <c r="S54" s="1" t="s">
        <v>0</v>
      </c>
      <c r="T54" s="2">
        <v>43514</v>
      </c>
      <c r="U54" s="1" t="s">
        <v>207</v>
      </c>
      <c r="V54" s="1" t="s">
        <v>164</v>
      </c>
      <c r="W54" s="1" t="s">
        <v>165</v>
      </c>
      <c r="X54" s="1" t="s">
        <v>0</v>
      </c>
      <c r="Y54" s="1" t="s">
        <v>165</v>
      </c>
      <c r="Z54" s="1" t="s">
        <v>103</v>
      </c>
      <c r="AA54" s="1" t="s">
        <v>0</v>
      </c>
      <c r="AB54" s="1" t="s">
        <v>104</v>
      </c>
      <c r="AC54" s="5">
        <v>0.4425</v>
      </c>
      <c r="AD54" s="1" t="b">
        <v>0</v>
      </c>
      <c r="AE54" s="1" t="s">
        <v>63</v>
      </c>
      <c r="AF54" s="2">
        <v>43480</v>
      </c>
      <c r="AG54" s="6" t="s">
        <v>0</v>
      </c>
      <c r="AH54" s="1" t="s">
        <v>208</v>
      </c>
      <c r="AI54" s="7">
        <v>9072000</v>
      </c>
      <c r="AJ54" s="1" t="s">
        <v>209</v>
      </c>
      <c r="AK54" s="1" t="s">
        <v>210</v>
      </c>
      <c r="AL54" s="1" t="s">
        <v>211</v>
      </c>
      <c r="AM54" s="1" t="s">
        <v>0</v>
      </c>
      <c r="AN54" s="1" t="s">
        <v>212</v>
      </c>
      <c r="AO54" s="1" t="s">
        <v>167</v>
      </c>
      <c r="AP54" s="6" t="s">
        <v>0</v>
      </c>
      <c r="AQ54" s="1" t="s">
        <v>0</v>
      </c>
      <c r="AR54" s="1" t="s">
        <v>0</v>
      </c>
      <c r="AS54" s="3">
        <v>23994</v>
      </c>
      <c r="AT54" s="1" t="s">
        <v>68</v>
      </c>
      <c r="AU54" s="2">
        <v>43462.42291666667</v>
      </c>
      <c r="AV54" s="1" t="s">
        <v>213</v>
      </c>
      <c r="AW54" s="1" t="s">
        <v>0</v>
      </c>
      <c r="AX54" s="3">
        <v>74428</v>
      </c>
      <c r="AY54" s="3">
        <v>1190633</v>
      </c>
    </row>
    <row r="55" spans="2:51" outlineLevel="1" x14ac:dyDescent="0.25">
      <c r="B55" s="1" t="s">
        <v>202</v>
      </c>
      <c r="C55" s="1" t="s">
        <v>203</v>
      </c>
      <c r="D55" s="1" t="s">
        <v>204</v>
      </c>
      <c r="E55" s="1" t="s">
        <v>55</v>
      </c>
      <c r="F55" s="2">
        <v>43514</v>
      </c>
      <c r="G55" s="2">
        <v>44791</v>
      </c>
      <c r="H55" s="3">
        <v>36</v>
      </c>
      <c r="I55" s="1" t="s">
        <v>56</v>
      </c>
      <c r="J55" s="1" t="s">
        <v>57</v>
      </c>
      <c r="K55" s="4" t="s">
        <v>0</v>
      </c>
      <c r="L55" s="5">
        <v>0.27777000000000002</v>
      </c>
      <c r="M55" s="6">
        <v>94.604299999999995</v>
      </c>
      <c r="N55" s="1" t="s">
        <v>0</v>
      </c>
      <c r="O55" s="7" t="s">
        <v>0</v>
      </c>
      <c r="P55" s="1" t="s">
        <v>205</v>
      </c>
      <c r="Q55" s="1" t="s">
        <v>206</v>
      </c>
      <c r="R55" s="1" t="s">
        <v>0</v>
      </c>
      <c r="S55" s="1" t="s">
        <v>0</v>
      </c>
      <c r="T55" s="2">
        <v>43514</v>
      </c>
      <c r="U55" s="1" t="s">
        <v>207</v>
      </c>
      <c r="V55" s="1" t="s">
        <v>164</v>
      </c>
      <c r="W55" s="1" t="s">
        <v>165</v>
      </c>
      <c r="X55" s="1" t="s">
        <v>0</v>
      </c>
      <c r="Y55" s="1" t="s">
        <v>165</v>
      </c>
      <c r="Z55" s="1" t="s">
        <v>94</v>
      </c>
      <c r="AA55" s="1" t="s">
        <v>0</v>
      </c>
      <c r="AB55" s="1" t="s">
        <v>95</v>
      </c>
      <c r="AC55" s="5">
        <v>0.52</v>
      </c>
      <c r="AD55" s="1" t="b">
        <v>0</v>
      </c>
      <c r="AE55" s="1" t="s">
        <v>63</v>
      </c>
      <c r="AF55" s="2">
        <v>43480</v>
      </c>
      <c r="AG55" s="6" t="s">
        <v>0</v>
      </c>
      <c r="AH55" s="1" t="s">
        <v>208</v>
      </c>
      <c r="AI55" s="7">
        <v>9072000</v>
      </c>
      <c r="AJ55" s="1" t="s">
        <v>209</v>
      </c>
      <c r="AK55" s="1" t="s">
        <v>210</v>
      </c>
      <c r="AL55" s="1" t="s">
        <v>211</v>
      </c>
      <c r="AM55" s="1" t="s">
        <v>0</v>
      </c>
      <c r="AN55" s="1" t="s">
        <v>212</v>
      </c>
      <c r="AO55" s="1" t="s">
        <v>167</v>
      </c>
      <c r="AP55" s="6" t="s">
        <v>0</v>
      </c>
      <c r="AQ55" s="1" t="s">
        <v>0</v>
      </c>
      <c r="AR55" s="1" t="s">
        <v>0</v>
      </c>
      <c r="AS55" s="3">
        <v>23994</v>
      </c>
      <c r="AT55" s="1" t="s">
        <v>68</v>
      </c>
      <c r="AU55" s="2">
        <v>43462.42291666667</v>
      </c>
      <c r="AV55" s="1" t="s">
        <v>213</v>
      </c>
      <c r="AW55" s="1" t="s">
        <v>0</v>
      </c>
      <c r="AX55" s="3">
        <v>74428</v>
      </c>
      <c r="AY55" s="3">
        <v>1190633</v>
      </c>
    </row>
    <row r="56" spans="2:51" outlineLevel="1" x14ac:dyDescent="0.25">
      <c r="B56" s="1" t="s">
        <v>202</v>
      </c>
      <c r="C56" s="1" t="s">
        <v>203</v>
      </c>
      <c r="D56" s="1" t="s">
        <v>204</v>
      </c>
      <c r="E56" s="1" t="s">
        <v>55</v>
      </c>
      <c r="F56" s="2">
        <v>43514</v>
      </c>
      <c r="G56" s="2">
        <v>44791</v>
      </c>
      <c r="H56" s="3">
        <v>36</v>
      </c>
      <c r="I56" s="1" t="s">
        <v>56</v>
      </c>
      <c r="J56" s="1" t="s">
        <v>57</v>
      </c>
      <c r="K56" s="4" t="s">
        <v>0</v>
      </c>
      <c r="L56" s="5">
        <v>0.27777000000000002</v>
      </c>
      <c r="M56" s="6">
        <v>94.604299999999995</v>
      </c>
      <c r="N56" s="1" t="s">
        <v>0</v>
      </c>
      <c r="O56" s="7" t="s">
        <v>0</v>
      </c>
      <c r="P56" s="1" t="s">
        <v>205</v>
      </c>
      <c r="Q56" s="1" t="s">
        <v>206</v>
      </c>
      <c r="R56" s="1" t="s">
        <v>0</v>
      </c>
      <c r="S56" s="1" t="s">
        <v>0</v>
      </c>
      <c r="T56" s="2">
        <v>43514</v>
      </c>
      <c r="U56" s="1" t="s">
        <v>207</v>
      </c>
      <c r="V56" s="1" t="s">
        <v>164</v>
      </c>
      <c r="W56" s="1" t="s">
        <v>165</v>
      </c>
      <c r="X56" s="1" t="s">
        <v>0</v>
      </c>
      <c r="Y56" s="1" t="s">
        <v>165</v>
      </c>
      <c r="Z56" s="1" t="s">
        <v>93</v>
      </c>
      <c r="AA56" s="1" t="s">
        <v>0</v>
      </c>
      <c r="AB56" s="1" t="s">
        <v>92</v>
      </c>
      <c r="AC56" s="5">
        <v>0.57552000000000003</v>
      </c>
      <c r="AD56" s="1" t="b">
        <v>0</v>
      </c>
      <c r="AE56" s="1" t="s">
        <v>63</v>
      </c>
      <c r="AF56" s="2">
        <v>43480</v>
      </c>
      <c r="AG56" s="6" t="s">
        <v>0</v>
      </c>
      <c r="AH56" s="1" t="s">
        <v>208</v>
      </c>
      <c r="AI56" s="7">
        <v>9072000</v>
      </c>
      <c r="AJ56" s="1" t="s">
        <v>209</v>
      </c>
      <c r="AK56" s="1" t="s">
        <v>210</v>
      </c>
      <c r="AL56" s="1" t="s">
        <v>211</v>
      </c>
      <c r="AM56" s="1" t="s">
        <v>0</v>
      </c>
      <c r="AN56" s="1" t="s">
        <v>212</v>
      </c>
      <c r="AO56" s="1" t="s">
        <v>167</v>
      </c>
      <c r="AP56" s="6" t="s">
        <v>0</v>
      </c>
      <c r="AQ56" s="1" t="s">
        <v>0</v>
      </c>
      <c r="AR56" s="1" t="s">
        <v>0</v>
      </c>
      <c r="AS56" s="3">
        <v>23994</v>
      </c>
      <c r="AT56" s="1" t="s">
        <v>68</v>
      </c>
      <c r="AU56" s="2">
        <v>43462.42291666667</v>
      </c>
      <c r="AV56" s="1" t="s">
        <v>213</v>
      </c>
      <c r="AW56" s="1" t="s">
        <v>0</v>
      </c>
      <c r="AX56" s="3">
        <v>74428</v>
      </c>
      <c r="AY56" s="3">
        <v>1190633</v>
      </c>
    </row>
    <row r="57" spans="2:51" outlineLevel="1" x14ac:dyDescent="0.25">
      <c r="B57" s="1" t="s">
        <v>202</v>
      </c>
      <c r="C57" s="1" t="s">
        <v>203</v>
      </c>
      <c r="D57" s="1" t="s">
        <v>204</v>
      </c>
      <c r="E57" s="1" t="s">
        <v>55</v>
      </c>
      <c r="F57" s="2">
        <v>43514</v>
      </c>
      <c r="G57" s="2">
        <v>44791</v>
      </c>
      <c r="H57" s="3">
        <v>36</v>
      </c>
      <c r="I57" s="1" t="s">
        <v>56</v>
      </c>
      <c r="J57" s="1" t="s">
        <v>57</v>
      </c>
      <c r="K57" s="4" t="s">
        <v>0</v>
      </c>
      <c r="L57" s="5">
        <v>0.27777000000000002</v>
      </c>
      <c r="M57" s="6">
        <v>94.604299999999995</v>
      </c>
      <c r="N57" s="1" t="s">
        <v>0</v>
      </c>
      <c r="O57" s="7" t="s">
        <v>0</v>
      </c>
      <c r="P57" s="1" t="s">
        <v>205</v>
      </c>
      <c r="Q57" s="1" t="s">
        <v>206</v>
      </c>
      <c r="R57" s="1" t="s">
        <v>0</v>
      </c>
      <c r="S57" s="1" t="s">
        <v>0</v>
      </c>
      <c r="T57" s="2">
        <v>43514</v>
      </c>
      <c r="U57" s="1" t="s">
        <v>207</v>
      </c>
      <c r="V57" s="1" t="s">
        <v>164</v>
      </c>
      <c r="W57" s="1" t="s">
        <v>165</v>
      </c>
      <c r="X57" s="1" t="s">
        <v>0</v>
      </c>
      <c r="Y57" s="1" t="s">
        <v>165</v>
      </c>
      <c r="Z57" s="1" t="s">
        <v>143</v>
      </c>
      <c r="AA57" s="1" t="s">
        <v>0</v>
      </c>
      <c r="AB57" s="1" t="s">
        <v>144</v>
      </c>
      <c r="AC57" s="5">
        <v>0.75900000000000001</v>
      </c>
      <c r="AD57" s="1" t="b">
        <v>0</v>
      </c>
      <c r="AE57" s="1" t="s">
        <v>63</v>
      </c>
      <c r="AF57" s="2">
        <v>43480</v>
      </c>
      <c r="AG57" s="6" t="s">
        <v>0</v>
      </c>
      <c r="AH57" s="1" t="s">
        <v>208</v>
      </c>
      <c r="AI57" s="7">
        <v>9072000</v>
      </c>
      <c r="AJ57" s="1" t="s">
        <v>209</v>
      </c>
      <c r="AK57" s="1" t="s">
        <v>210</v>
      </c>
      <c r="AL57" s="1" t="s">
        <v>211</v>
      </c>
      <c r="AM57" s="1" t="s">
        <v>0</v>
      </c>
      <c r="AN57" s="1" t="s">
        <v>212</v>
      </c>
      <c r="AO57" s="1" t="s">
        <v>167</v>
      </c>
      <c r="AP57" s="6" t="s">
        <v>0</v>
      </c>
      <c r="AQ57" s="1" t="s">
        <v>0</v>
      </c>
      <c r="AR57" s="1" t="s">
        <v>0</v>
      </c>
      <c r="AS57" s="3">
        <v>23994</v>
      </c>
      <c r="AT57" s="1" t="s">
        <v>68</v>
      </c>
      <c r="AU57" s="2">
        <v>43462.42291666667</v>
      </c>
      <c r="AV57" s="1" t="s">
        <v>213</v>
      </c>
      <c r="AW57" s="1" t="s">
        <v>0</v>
      </c>
      <c r="AX57" s="3">
        <v>74428</v>
      </c>
      <c r="AY57" s="3">
        <v>1190633</v>
      </c>
    </row>
    <row r="58" spans="2:51" outlineLevel="1" x14ac:dyDescent="0.25">
      <c r="B58" s="1" t="s">
        <v>52</v>
      </c>
      <c r="C58" s="1" t="s">
        <v>53</v>
      </c>
      <c r="D58" s="1" t="s">
        <v>54</v>
      </c>
      <c r="E58" s="1" t="s">
        <v>55</v>
      </c>
      <c r="F58" s="2">
        <v>43557</v>
      </c>
      <c r="G58" s="2">
        <v>44288</v>
      </c>
      <c r="H58" s="3">
        <v>24</v>
      </c>
      <c r="I58" s="1" t="s">
        <v>56</v>
      </c>
      <c r="J58" s="1" t="s">
        <v>57</v>
      </c>
      <c r="K58" s="4" t="s">
        <v>0</v>
      </c>
      <c r="L58" s="5">
        <v>0.40745999999999999</v>
      </c>
      <c r="M58" s="6">
        <v>91.229900000000001</v>
      </c>
      <c r="N58" s="1" t="s">
        <v>0</v>
      </c>
      <c r="O58" s="7" t="s">
        <v>0</v>
      </c>
      <c r="P58" s="1" t="s">
        <v>214</v>
      </c>
      <c r="Q58" s="1" t="s">
        <v>215</v>
      </c>
      <c r="R58" s="1" t="s">
        <v>0</v>
      </c>
      <c r="S58" s="1" t="s">
        <v>0</v>
      </c>
      <c r="T58" s="2">
        <v>43557</v>
      </c>
      <c r="U58" s="1" t="s">
        <v>216</v>
      </c>
      <c r="V58" s="1" t="s">
        <v>104</v>
      </c>
      <c r="W58" s="1" t="s">
        <v>103</v>
      </c>
      <c r="X58" s="1" t="s">
        <v>0</v>
      </c>
      <c r="Y58" s="1" t="s">
        <v>103</v>
      </c>
      <c r="Z58" s="1" t="s">
        <v>93</v>
      </c>
      <c r="AA58" s="1" t="s">
        <v>0</v>
      </c>
      <c r="AB58" s="1" t="s">
        <v>92</v>
      </c>
      <c r="AC58" s="5">
        <v>0.45</v>
      </c>
      <c r="AD58" s="1" t="b">
        <v>0</v>
      </c>
      <c r="AE58" s="1" t="s">
        <v>63</v>
      </c>
      <c r="AF58" s="2">
        <v>43539</v>
      </c>
      <c r="AG58" s="6" t="s">
        <v>0</v>
      </c>
      <c r="AH58" s="1" t="s">
        <v>64</v>
      </c>
      <c r="AI58" s="7">
        <v>0.9</v>
      </c>
      <c r="AJ58" s="1" t="s">
        <v>217</v>
      </c>
      <c r="AK58" s="1" t="s">
        <v>218</v>
      </c>
      <c r="AL58" s="1" t="s">
        <v>0</v>
      </c>
      <c r="AM58" s="1" t="s">
        <v>0</v>
      </c>
      <c r="AN58" s="1" t="s">
        <v>0</v>
      </c>
      <c r="AO58" s="1" t="s">
        <v>219</v>
      </c>
      <c r="AP58" s="6" t="s">
        <v>0</v>
      </c>
      <c r="AQ58" s="1" t="s">
        <v>0</v>
      </c>
      <c r="AR58" s="1" t="s">
        <v>0</v>
      </c>
      <c r="AS58" s="3">
        <v>18069</v>
      </c>
      <c r="AT58" s="1" t="s">
        <v>68</v>
      </c>
      <c r="AU58" s="2">
        <v>43514.7</v>
      </c>
      <c r="AV58" s="1" t="s">
        <v>69</v>
      </c>
      <c r="AW58" s="1" t="s">
        <v>0</v>
      </c>
      <c r="AX58" s="3">
        <v>75279</v>
      </c>
      <c r="AY58" s="3">
        <v>1193032</v>
      </c>
    </row>
    <row r="59" spans="2:51" outlineLevel="1" x14ac:dyDescent="0.25">
      <c r="B59" s="1" t="s">
        <v>52</v>
      </c>
      <c r="C59" s="1" t="s">
        <v>53</v>
      </c>
      <c r="D59" s="1" t="s">
        <v>54</v>
      </c>
      <c r="E59" s="1" t="s">
        <v>55</v>
      </c>
      <c r="F59" s="2">
        <v>43557</v>
      </c>
      <c r="G59" s="2">
        <v>44288</v>
      </c>
      <c r="H59" s="3">
        <v>24</v>
      </c>
      <c r="I59" s="1" t="s">
        <v>56</v>
      </c>
      <c r="J59" s="1" t="s">
        <v>57</v>
      </c>
      <c r="K59" s="4">
        <v>645950</v>
      </c>
      <c r="L59" s="5">
        <v>0.40745999999999999</v>
      </c>
      <c r="M59" s="6">
        <v>91.229900000000001</v>
      </c>
      <c r="N59" s="1" t="s">
        <v>0</v>
      </c>
      <c r="O59" s="7" t="s">
        <v>0</v>
      </c>
      <c r="P59" s="1" t="s">
        <v>214</v>
      </c>
      <c r="Q59" s="1" t="s">
        <v>215</v>
      </c>
      <c r="R59" s="1" t="s">
        <v>0</v>
      </c>
      <c r="S59" s="1" t="s">
        <v>0</v>
      </c>
      <c r="T59" s="2">
        <v>43557</v>
      </c>
      <c r="U59" s="1" t="s">
        <v>216</v>
      </c>
      <c r="V59" s="1" t="s">
        <v>104</v>
      </c>
      <c r="W59" s="1" t="s">
        <v>103</v>
      </c>
      <c r="X59" s="1" t="s">
        <v>0</v>
      </c>
      <c r="Y59" s="1" t="s">
        <v>103</v>
      </c>
      <c r="Z59" s="1" t="s">
        <v>101</v>
      </c>
      <c r="AA59" s="1" t="s">
        <v>0</v>
      </c>
      <c r="AB59" s="1" t="s">
        <v>102</v>
      </c>
      <c r="AC59" s="5">
        <v>0.85</v>
      </c>
      <c r="AD59" s="1" t="b">
        <v>0</v>
      </c>
      <c r="AE59" s="1" t="s">
        <v>63</v>
      </c>
      <c r="AF59" s="2">
        <v>43539</v>
      </c>
      <c r="AG59" s="6" t="s">
        <v>0</v>
      </c>
      <c r="AH59" s="1" t="s">
        <v>64</v>
      </c>
      <c r="AI59" s="7">
        <v>0.9</v>
      </c>
      <c r="AJ59" s="1" t="s">
        <v>217</v>
      </c>
      <c r="AK59" s="1" t="s">
        <v>218</v>
      </c>
      <c r="AL59" s="1" t="s">
        <v>0</v>
      </c>
      <c r="AM59" s="1" t="s">
        <v>0</v>
      </c>
      <c r="AN59" s="1" t="s">
        <v>0</v>
      </c>
      <c r="AO59" s="1" t="s">
        <v>219</v>
      </c>
      <c r="AP59" s="6" t="s">
        <v>0</v>
      </c>
      <c r="AQ59" s="1" t="s">
        <v>0</v>
      </c>
      <c r="AR59" s="1" t="s">
        <v>0</v>
      </c>
      <c r="AS59" s="3">
        <v>18069</v>
      </c>
      <c r="AT59" s="1" t="s">
        <v>68</v>
      </c>
      <c r="AU59" s="2">
        <v>43514.7</v>
      </c>
      <c r="AV59" s="1" t="s">
        <v>69</v>
      </c>
      <c r="AW59" s="1" t="s">
        <v>0</v>
      </c>
      <c r="AX59" s="3">
        <v>75279</v>
      </c>
      <c r="AY59" s="3">
        <v>1193032</v>
      </c>
    </row>
    <row r="60" spans="2:51" outlineLevel="1" x14ac:dyDescent="0.25">
      <c r="B60" s="1" t="s">
        <v>202</v>
      </c>
      <c r="C60" s="1" t="s">
        <v>203</v>
      </c>
      <c r="D60" s="1" t="s">
        <v>204</v>
      </c>
      <c r="E60" s="1" t="s">
        <v>156</v>
      </c>
      <c r="F60" s="2">
        <v>43648</v>
      </c>
      <c r="G60" s="2">
        <v>44927</v>
      </c>
      <c r="H60" s="3">
        <v>36</v>
      </c>
      <c r="I60" s="1" t="s">
        <v>56</v>
      </c>
      <c r="J60" s="1" t="s">
        <v>57</v>
      </c>
      <c r="K60" s="4">
        <v>458557</v>
      </c>
      <c r="L60" s="5">
        <v>0.20899999999999999</v>
      </c>
      <c r="M60" s="6">
        <v>95.501499999999993</v>
      </c>
      <c r="N60" s="1" t="s">
        <v>0</v>
      </c>
      <c r="O60" s="7" t="s">
        <v>0</v>
      </c>
      <c r="P60" s="1" t="s">
        <v>220</v>
      </c>
      <c r="Q60" s="1" t="s">
        <v>221</v>
      </c>
      <c r="R60" s="1" t="s">
        <v>0</v>
      </c>
      <c r="S60" s="1" t="s">
        <v>0</v>
      </c>
      <c r="T60" s="2">
        <v>43620</v>
      </c>
      <c r="U60" s="1" t="s">
        <v>222</v>
      </c>
      <c r="V60" s="1" t="s">
        <v>170</v>
      </c>
      <c r="W60" s="1" t="s">
        <v>169</v>
      </c>
      <c r="X60" s="1" t="s">
        <v>0</v>
      </c>
      <c r="Y60" s="1" t="s">
        <v>169</v>
      </c>
      <c r="Z60" s="1" t="s">
        <v>103</v>
      </c>
      <c r="AA60" s="1" t="s">
        <v>0</v>
      </c>
      <c r="AB60" s="1" t="s">
        <v>104</v>
      </c>
      <c r="AC60" s="5">
        <v>0.40745999999999999</v>
      </c>
      <c r="AD60" s="1" t="b">
        <v>0</v>
      </c>
      <c r="AE60" s="1" t="s">
        <v>63</v>
      </c>
      <c r="AF60" s="2">
        <v>43537</v>
      </c>
      <c r="AG60" s="6" t="s">
        <v>0</v>
      </c>
      <c r="AH60" s="1" t="s">
        <v>64</v>
      </c>
      <c r="AI60" s="7">
        <v>0.78786999999999996</v>
      </c>
      <c r="AJ60" s="1" t="s">
        <v>223</v>
      </c>
      <c r="AK60" s="1" t="s">
        <v>224</v>
      </c>
      <c r="AL60" s="1" t="s">
        <v>225</v>
      </c>
      <c r="AM60" s="1" t="s">
        <v>0</v>
      </c>
      <c r="AN60" s="1" t="s">
        <v>0</v>
      </c>
      <c r="AO60" s="1" t="s">
        <v>226</v>
      </c>
      <c r="AP60" s="6" t="s">
        <v>0</v>
      </c>
      <c r="AQ60" s="1" t="s">
        <v>0</v>
      </c>
      <c r="AR60" s="1" t="s">
        <v>0</v>
      </c>
      <c r="AS60" s="3">
        <v>23994</v>
      </c>
      <c r="AT60" s="1" t="s">
        <v>68</v>
      </c>
      <c r="AU60" s="2">
        <v>43455.458333333336</v>
      </c>
      <c r="AV60" s="1" t="s">
        <v>69</v>
      </c>
      <c r="AW60" s="1" t="s">
        <v>0</v>
      </c>
      <c r="AX60" s="3">
        <v>74397</v>
      </c>
      <c r="AY60" s="3">
        <v>1189239</v>
      </c>
    </row>
    <row r="61" spans="2:51" outlineLevel="1" x14ac:dyDescent="0.25">
      <c r="B61" s="1" t="s">
        <v>202</v>
      </c>
      <c r="C61" s="1" t="s">
        <v>203</v>
      </c>
      <c r="D61" s="1" t="s">
        <v>204</v>
      </c>
      <c r="E61" s="1" t="s">
        <v>156</v>
      </c>
      <c r="F61" s="2">
        <v>43648</v>
      </c>
      <c r="G61" s="2">
        <v>44927</v>
      </c>
      <c r="H61" s="3">
        <v>36</v>
      </c>
      <c r="I61" s="1" t="s">
        <v>56</v>
      </c>
      <c r="J61" s="1" t="s">
        <v>57</v>
      </c>
      <c r="K61" s="4" t="s">
        <v>0</v>
      </c>
      <c r="L61" s="5">
        <v>0.20899999999999999</v>
      </c>
      <c r="M61" s="6">
        <v>95.501499999999993</v>
      </c>
      <c r="N61" s="1" t="s">
        <v>0</v>
      </c>
      <c r="O61" s="7" t="s">
        <v>0</v>
      </c>
      <c r="P61" s="1" t="s">
        <v>220</v>
      </c>
      <c r="Q61" s="1" t="s">
        <v>221</v>
      </c>
      <c r="R61" s="1" t="s">
        <v>0</v>
      </c>
      <c r="S61" s="1" t="s">
        <v>0</v>
      </c>
      <c r="T61" s="2">
        <v>43620</v>
      </c>
      <c r="U61" s="1" t="s">
        <v>222</v>
      </c>
      <c r="V61" s="1" t="s">
        <v>170</v>
      </c>
      <c r="W61" s="1" t="s">
        <v>169</v>
      </c>
      <c r="X61" s="1" t="s">
        <v>0</v>
      </c>
      <c r="Y61" s="1" t="s">
        <v>169</v>
      </c>
      <c r="Z61" s="1" t="s">
        <v>93</v>
      </c>
      <c r="AA61" s="1" t="s">
        <v>0</v>
      </c>
      <c r="AB61" s="1" t="s">
        <v>92</v>
      </c>
      <c r="AC61" s="5">
        <v>0.44671</v>
      </c>
      <c r="AD61" s="1" t="b">
        <v>0</v>
      </c>
      <c r="AE61" s="1" t="s">
        <v>63</v>
      </c>
      <c r="AF61" s="2">
        <v>43537</v>
      </c>
      <c r="AG61" s="6" t="s">
        <v>0</v>
      </c>
      <c r="AH61" s="1" t="s">
        <v>64</v>
      </c>
      <c r="AI61" s="7">
        <v>0.78786999999999996</v>
      </c>
      <c r="AJ61" s="1" t="s">
        <v>223</v>
      </c>
      <c r="AK61" s="1" t="s">
        <v>224</v>
      </c>
      <c r="AL61" s="1" t="s">
        <v>225</v>
      </c>
      <c r="AM61" s="1" t="s">
        <v>0</v>
      </c>
      <c r="AN61" s="1" t="s">
        <v>0</v>
      </c>
      <c r="AO61" s="1" t="s">
        <v>226</v>
      </c>
      <c r="AP61" s="6" t="s">
        <v>0</v>
      </c>
      <c r="AQ61" s="1" t="s">
        <v>0</v>
      </c>
      <c r="AR61" s="1" t="s">
        <v>0</v>
      </c>
      <c r="AS61" s="3">
        <v>23994</v>
      </c>
      <c r="AT61" s="1" t="s">
        <v>68</v>
      </c>
      <c r="AU61" s="2">
        <v>43455.458333333336</v>
      </c>
      <c r="AV61" s="1" t="s">
        <v>69</v>
      </c>
      <c r="AW61" s="1" t="s">
        <v>0</v>
      </c>
      <c r="AX61" s="3">
        <v>74397</v>
      </c>
      <c r="AY61" s="3">
        <v>1189239</v>
      </c>
    </row>
    <row r="62" spans="2:51" outlineLevel="1" x14ac:dyDescent="0.25">
      <c r="B62" s="1" t="s">
        <v>202</v>
      </c>
      <c r="C62" s="1" t="s">
        <v>203</v>
      </c>
      <c r="D62" s="1" t="s">
        <v>204</v>
      </c>
      <c r="E62" s="1" t="s">
        <v>156</v>
      </c>
      <c r="F62" s="2">
        <v>43648</v>
      </c>
      <c r="G62" s="2">
        <v>44927</v>
      </c>
      <c r="H62" s="3">
        <v>36</v>
      </c>
      <c r="I62" s="1" t="s">
        <v>56</v>
      </c>
      <c r="J62" s="1" t="s">
        <v>57</v>
      </c>
      <c r="K62" s="4" t="s">
        <v>0</v>
      </c>
      <c r="L62" s="5">
        <v>0.20899999999999999</v>
      </c>
      <c r="M62" s="6">
        <v>95.501499999999993</v>
      </c>
      <c r="N62" s="1" t="s">
        <v>0</v>
      </c>
      <c r="O62" s="7" t="s">
        <v>0</v>
      </c>
      <c r="P62" s="1" t="s">
        <v>220</v>
      </c>
      <c r="Q62" s="1" t="s">
        <v>221</v>
      </c>
      <c r="R62" s="1" t="s">
        <v>0</v>
      </c>
      <c r="S62" s="1" t="s">
        <v>0</v>
      </c>
      <c r="T62" s="2">
        <v>43620</v>
      </c>
      <c r="U62" s="1" t="s">
        <v>222</v>
      </c>
      <c r="V62" s="1" t="s">
        <v>170</v>
      </c>
      <c r="W62" s="1" t="s">
        <v>169</v>
      </c>
      <c r="X62" s="1" t="s">
        <v>0</v>
      </c>
      <c r="Y62" s="1" t="s">
        <v>169</v>
      </c>
      <c r="Z62" s="1" t="s">
        <v>94</v>
      </c>
      <c r="AA62" s="1" t="s">
        <v>0</v>
      </c>
      <c r="AB62" s="1" t="s">
        <v>95</v>
      </c>
      <c r="AC62" s="5">
        <v>0.48</v>
      </c>
      <c r="AD62" s="1" t="b">
        <v>0</v>
      </c>
      <c r="AE62" s="1" t="s">
        <v>63</v>
      </c>
      <c r="AF62" s="2">
        <v>43537</v>
      </c>
      <c r="AG62" s="6" t="s">
        <v>0</v>
      </c>
      <c r="AH62" s="1" t="s">
        <v>64</v>
      </c>
      <c r="AI62" s="7">
        <v>0.78786999999999996</v>
      </c>
      <c r="AJ62" s="1" t="s">
        <v>223</v>
      </c>
      <c r="AK62" s="1" t="s">
        <v>224</v>
      </c>
      <c r="AL62" s="1" t="s">
        <v>225</v>
      </c>
      <c r="AM62" s="1" t="s">
        <v>0</v>
      </c>
      <c r="AN62" s="1" t="s">
        <v>0</v>
      </c>
      <c r="AO62" s="1" t="s">
        <v>226</v>
      </c>
      <c r="AP62" s="6" t="s">
        <v>0</v>
      </c>
      <c r="AQ62" s="1" t="s">
        <v>0</v>
      </c>
      <c r="AR62" s="1" t="s">
        <v>0</v>
      </c>
      <c r="AS62" s="3">
        <v>23994</v>
      </c>
      <c r="AT62" s="1" t="s">
        <v>68</v>
      </c>
      <c r="AU62" s="2">
        <v>43455.458333333336</v>
      </c>
      <c r="AV62" s="1" t="s">
        <v>69</v>
      </c>
      <c r="AW62" s="1" t="s">
        <v>0</v>
      </c>
      <c r="AX62" s="3">
        <v>74397</v>
      </c>
      <c r="AY62" s="3">
        <v>1189239</v>
      </c>
    </row>
    <row r="63" spans="2:51" outlineLevel="1" x14ac:dyDescent="0.25">
      <c r="B63" s="1" t="s">
        <v>202</v>
      </c>
      <c r="C63" s="1" t="s">
        <v>203</v>
      </c>
      <c r="D63" s="1" t="s">
        <v>204</v>
      </c>
      <c r="E63" s="1" t="s">
        <v>156</v>
      </c>
      <c r="F63" s="2">
        <v>43648</v>
      </c>
      <c r="G63" s="2">
        <v>44927</v>
      </c>
      <c r="H63" s="3">
        <v>36</v>
      </c>
      <c r="I63" s="1" t="s">
        <v>56</v>
      </c>
      <c r="J63" s="1" t="s">
        <v>57</v>
      </c>
      <c r="K63" s="4" t="s">
        <v>0</v>
      </c>
      <c r="L63" s="5">
        <v>0.20899999999999999</v>
      </c>
      <c r="M63" s="6">
        <v>95.501499999999993</v>
      </c>
      <c r="N63" s="1" t="s">
        <v>0</v>
      </c>
      <c r="O63" s="7" t="s">
        <v>0</v>
      </c>
      <c r="P63" s="1" t="s">
        <v>220</v>
      </c>
      <c r="Q63" s="1" t="s">
        <v>221</v>
      </c>
      <c r="R63" s="1" t="s">
        <v>0</v>
      </c>
      <c r="S63" s="1" t="s">
        <v>0</v>
      </c>
      <c r="T63" s="2">
        <v>43620</v>
      </c>
      <c r="U63" s="1" t="s">
        <v>222</v>
      </c>
      <c r="V63" s="1" t="s">
        <v>170</v>
      </c>
      <c r="W63" s="1" t="s">
        <v>169</v>
      </c>
      <c r="X63" s="1" t="s">
        <v>0</v>
      </c>
      <c r="Y63" s="1" t="s">
        <v>169</v>
      </c>
      <c r="Z63" s="1" t="s">
        <v>143</v>
      </c>
      <c r="AA63" s="1" t="s">
        <v>0</v>
      </c>
      <c r="AB63" s="1" t="s">
        <v>144</v>
      </c>
      <c r="AC63" s="5">
        <v>0.7712</v>
      </c>
      <c r="AD63" s="1" t="b">
        <v>0</v>
      </c>
      <c r="AE63" s="1" t="s">
        <v>63</v>
      </c>
      <c r="AF63" s="2">
        <v>43537</v>
      </c>
      <c r="AG63" s="6" t="s">
        <v>0</v>
      </c>
      <c r="AH63" s="1" t="s">
        <v>64</v>
      </c>
      <c r="AI63" s="7">
        <v>0.78786999999999996</v>
      </c>
      <c r="AJ63" s="1" t="s">
        <v>223</v>
      </c>
      <c r="AK63" s="1" t="s">
        <v>224</v>
      </c>
      <c r="AL63" s="1" t="s">
        <v>225</v>
      </c>
      <c r="AM63" s="1" t="s">
        <v>0</v>
      </c>
      <c r="AN63" s="1" t="s">
        <v>0</v>
      </c>
      <c r="AO63" s="1" t="s">
        <v>226</v>
      </c>
      <c r="AP63" s="6" t="s">
        <v>0</v>
      </c>
      <c r="AQ63" s="1" t="s">
        <v>0</v>
      </c>
      <c r="AR63" s="1" t="s">
        <v>0</v>
      </c>
      <c r="AS63" s="3">
        <v>23994</v>
      </c>
      <c r="AT63" s="1" t="s">
        <v>68</v>
      </c>
      <c r="AU63" s="2">
        <v>43455.458333333336</v>
      </c>
      <c r="AV63" s="1" t="s">
        <v>69</v>
      </c>
      <c r="AW63" s="1" t="s">
        <v>0</v>
      </c>
      <c r="AX63" s="3">
        <v>74397</v>
      </c>
      <c r="AY63" s="3">
        <v>1189239</v>
      </c>
    </row>
    <row r="64" spans="2:51" outlineLevel="1" x14ac:dyDescent="0.25">
      <c r="B64" s="1" t="s">
        <v>202</v>
      </c>
      <c r="C64" s="1" t="s">
        <v>203</v>
      </c>
      <c r="D64" s="1" t="s">
        <v>204</v>
      </c>
      <c r="E64" s="1" t="s">
        <v>55</v>
      </c>
      <c r="F64" s="2">
        <v>43663</v>
      </c>
      <c r="G64" s="2">
        <v>44578</v>
      </c>
      <c r="H64" s="3">
        <v>24</v>
      </c>
      <c r="I64" s="1" t="s">
        <v>56</v>
      </c>
      <c r="J64" s="1" t="s">
        <v>57</v>
      </c>
      <c r="K64" s="4">
        <v>1287000</v>
      </c>
      <c r="L64" s="5">
        <v>2.5179999999999998</v>
      </c>
      <c r="M64" s="6">
        <v>81.400000000000006</v>
      </c>
      <c r="N64" s="1" t="s">
        <v>0</v>
      </c>
      <c r="O64" s="7" t="s">
        <v>0</v>
      </c>
      <c r="P64" s="1" t="s">
        <v>227</v>
      </c>
      <c r="Q64" s="1" t="s">
        <v>228</v>
      </c>
      <c r="R64" s="1" t="s">
        <v>0</v>
      </c>
      <c r="S64" s="1" t="s">
        <v>0</v>
      </c>
      <c r="T64" s="2">
        <v>43663</v>
      </c>
      <c r="U64" s="1" t="s">
        <v>229</v>
      </c>
      <c r="V64" s="1" t="s">
        <v>61</v>
      </c>
      <c r="W64" s="1" t="s">
        <v>62</v>
      </c>
      <c r="X64" s="1" t="s">
        <v>0</v>
      </c>
      <c r="Y64" s="1" t="s">
        <v>62</v>
      </c>
      <c r="Z64" s="1" t="s">
        <v>165</v>
      </c>
      <c r="AA64" s="1" t="s">
        <v>0</v>
      </c>
      <c r="AB64" s="1" t="s">
        <v>164</v>
      </c>
      <c r="AC64" s="5">
        <v>0.27777000000000002</v>
      </c>
      <c r="AD64" s="1" t="b">
        <v>0</v>
      </c>
      <c r="AE64" s="1" t="s">
        <v>63</v>
      </c>
      <c r="AF64" s="2">
        <v>43647</v>
      </c>
      <c r="AG64" s="6" t="s">
        <v>0</v>
      </c>
      <c r="AH64" s="1" t="s">
        <v>208</v>
      </c>
      <c r="AI64" s="7">
        <v>6486480</v>
      </c>
      <c r="AJ64" s="1" t="s">
        <v>230</v>
      </c>
      <c r="AK64" s="1" t="s">
        <v>231</v>
      </c>
      <c r="AL64" s="1" t="s">
        <v>211</v>
      </c>
      <c r="AM64" s="1" t="s">
        <v>0</v>
      </c>
      <c r="AN64" s="1" t="s">
        <v>232</v>
      </c>
      <c r="AO64" s="1" t="s">
        <v>67</v>
      </c>
      <c r="AP64" s="6" t="s">
        <v>0</v>
      </c>
      <c r="AQ64" s="1" t="s">
        <v>233</v>
      </c>
      <c r="AR64" s="1" t="s">
        <v>0</v>
      </c>
      <c r="AS64" s="3">
        <v>23994</v>
      </c>
      <c r="AT64" s="1" t="s">
        <v>68</v>
      </c>
      <c r="AU64" s="2">
        <v>43630.681250000001</v>
      </c>
      <c r="AV64" s="1" t="s">
        <v>69</v>
      </c>
      <c r="AW64" s="1" t="s">
        <v>0</v>
      </c>
      <c r="AX64" s="3">
        <v>77747</v>
      </c>
      <c r="AY64" s="3">
        <v>1199105</v>
      </c>
    </row>
    <row r="65" spans="2:51" outlineLevel="1" x14ac:dyDescent="0.25">
      <c r="B65" s="1" t="s">
        <v>234</v>
      </c>
      <c r="C65" s="1" t="s">
        <v>235</v>
      </c>
      <c r="D65" s="1" t="s">
        <v>236</v>
      </c>
      <c r="E65" s="1" t="s">
        <v>237</v>
      </c>
      <c r="F65" s="2">
        <v>43769</v>
      </c>
      <c r="G65" s="2">
        <v>44926</v>
      </c>
      <c r="H65" s="3">
        <v>36</v>
      </c>
      <c r="I65" s="1" t="s">
        <v>56</v>
      </c>
      <c r="J65" s="1" t="s">
        <v>57</v>
      </c>
      <c r="K65" s="4">
        <v>31804</v>
      </c>
      <c r="L65" s="5">
        <v>4.6459999999999999</v>
      </c>
      <c r="M65" s="6">
        <v>65.680899999999994</v>
      </c>
      <c r="N65" s="1" t="s">
        <v>0</v>
      </c>
      <c r="O65" s="7" t="s">
        <v>0</v>
      </c>
      <c r="P65" s="1" t="s">
        <v>238</v>
      </c>
      <c r="Q65" s="1" t="s">
        <v>59</v>
      </c>
      <c r="R65" s="1" t="s">
        <v>0</v>
      </c>
      <c r="S65" s="1" t="s">
        <v>0</v>
      </c>
      <c r="T65" s="2">
        <v>43724</v>
      </c>
      <c r="U65" s="1" t="s">
        <v>239</v>
      </c>
      <c r="V65" s="1" t="s">
        <v>61</v>
      </c>
      <c r="W65" s="1" t="s">
        <v>62</v>
      </c>
      <c r="X65" s="1" t="s">
        <v>0</v>
      </c>
      <c r="Y65" s="1" t="s">
        <v>62</v>
      </c>
      <c r="Z65" s="1" t="s">
        <v>0</v>
      </c>
      <c r="AA65" s="1" t="s">
        <v>0</v>
      </c>
      <c r="AB65" s="1" t="s">
        <v>0</v>
      </c>
      <c r="AC65" s="5" t="s">
        <v>0</v>
      </c>
      <c r="AD65" s="1" t="b">
        <v>0</v>
      </c>
      <c r="AE65" s="1" t="s">
        <v>63</v>
      </c>
      <c r="AF65" s="2">
        <v>43682</v>
      </c>
      <c r="AG65" s="6" t="s">
        <v>0</v>
      </c>
      <c r="AH65" s="1" t="s">
        <v>0</v>
      </c>
      <c r="AI65" s="7" t="s">
        <v>0</v>
      </c>
      <c r="AJ65" s="1" t="s">
        <v>240</v>
      </c>
      <c r="AK65" s="1" t="s">
        <v>241</v>
      </c>
      <c r="AL65" s="1" t="s">
        <v>0</v>
      </c>
      <c r="AM65" s="1" t="s">
        <v>0</v>
      </c>
      <c r="AN65" s="1" t="s">
        <v>242</v>
      </c>
      <c r="AO65" s="1" t="s">
        <v>67</v>
      </c>
      <c r="AP65" s="6" t="s">
        <v>0</v>
      </c>
      <c r="AQ65" s="1" t="s">
        <v>0</v>
      </c>
      <c r="AR65" s="1" t="s">
        <v>0</v>
      </c>
      <c r="AS65" s="3">
        <v>18088</v>
      </c>
      <c r="AT65" s="1" t="s">
        <v>68</v>
      </c>
      <c r="AU65" s="2">
        <v>43655.759027777778</v>
      </c>
      <c r="AV65" s="1" t="s">
        <v>123</v>
      </c>
      <c r="AW65" s="1" t="s">
        <v>0</v>
      </c>
      <c r="AX65" s="3">
        <v>78289</v>
      </c>
      <c r="AY65" s="3">
        <v>1202339</v>
      </c>
    </row>
    <row r="66" spans="2:51" outlineLevel="1" x14ac:dyDescent="0.25">
      <c r="B66" s="1" t="s">
        <v>243</v>
      </c>
      <c r="C66" s="1" t="s">
        <v>244</v>
      </c>
      <c r="D66" s="1" t="s">
        <v>245</v>
      </c>
      <c r="E66" s="1" t="s">
        <v>55</v>
      </c>
      <c r="F66" s="2">
        <v>43910</v>
      </c>
      <c r="G66" s="2">
        <v>45096</v>
      </c>
      <c r="H66" s="3">
        <v>36</v>
      </c>
      <c r="I66" s="1" t="s">
        <v>56</v>
      </c>
      <c r="J66" s="1" t="s">
        <v>57</v>
      </c>
      <c r="K66" s="4">
        <v>167872</v>
      </c>
      <c r="L66" s="5">
        <v>0.20899999999999999</v>
      </c>
      <c r="M66" s="6">
        <v>95.501499999999993</v>
      </c>
      <c r="N66" s="1" t="s">
        <v>0</v>
      </c>
      <c r="O66" s="7" t="s">
        <v>0</v>
      </c>
      <c r="P66" s="1" t="s">
        <v>246</v>
      </c>
      <c r="Q66" s="1" t="s">
        <v>247</v>
      </c>
      <c r="R66" s="1" t="s">
        <v>0</v>
      </c>
      <c r="S66" s="1" t="s">
        <v>0</v>
      </c>
      <c r="T66" s="2">
        <v>43910</v>
      </c>
      <c r="U66" s="1" t="s">
        <v>248</v>
      </c>
      <c r="V66" s="1" t="s">
        <v>170</v>
      </c>
      <c r="W66" s="1" t="s">
        <v>169</v>
      </c>
      <c r="X66" s="1" t="s">
        <v>0</v>
      </c>
      <c r="Y66" s="1" t="s">
        <v>169</v>
      </c>
      <c r="Z66" s="1" t="s">
        <v>138</v>
      </c>
      <c r="AA66" s="1" t="s">
        <v>0</v>
      </c>
      <c r="AB66" s="1" t="s">
        <v>137</v>
      </c>
      <c r="AC66" s="5">
        <v>0.25650000000000001</v>
      </c>
      <c r="AD66" s="1" t="b">
        <v>0</v>
      </c>
      <c r="AE66" s="1" t="s">
        <v>249</v>
      </c>
      <c r="AF66" s="2">
        <v>43865</v>
      </c>
      <c r="AG66" s="6" t="s">
        <v>0</v>
      </c>
      <c r="AH66" s="1" t="s">
        <v>64</v>
      </c>
      <c r="AI66" s="7">
        <v>0.59919999999999995</v>
      </c>
      <c r="AJ66" s="1" t="s">
        <v>250</v>
      </c>
      <c r="AK66" s="1" t="s">
        <v>251</v>
      </c>
      <c r="AL66" s="1" t="s">
        <v>0</v>
      </c>
      <c r="AM66" s="1" t="s">
        <v>0</v>
      </c>
      <c r="AN66" s="1" t="s">
        <v>0</v>
      </c>
      <c r="AO66" s="1" t="s">
        <v>226</v>
      </c>
      <c r="AP66" s="6" t="s">
        <v>0</v>
      </c>
      <c r="AQ66" s="1" t="s">
        <v>0</v>
      </c>
      <c r="AR66" s="1" t="s">
        <v>0</v>
      </c>
      <c r="AS66" s="3">
        <v>9274</v>
      </c>
      <c r="AT66" s="1" t="s">
        <v>68</v>
      </c>
      <c r="AU66" s="2">
        <v>43823.370138888888</v>
      </c>
      <c r="AV66" s="1" t="s">
        <v>168</v>
      </c>
      <c r="AW66" s="1" t="s">
        <v>0</v>
      </c>
      <c r="AX66" s="3">
        <v>81197</v>
      </c>
      <c r="AY66" s="3">
        <v>1215988</v>
      </c>
    </row>
    <row r="67" spans="2:51" outlineLevel="1" x14ac:dyDescent="0.25">
      <c r="B67" s="1" t="s">
        <v>243</v>
      </c>
      <c r="C67" s="1" t="s">
        <v>244</v>
      </c>
      <c r="D67" s="1" t="s">
        <v>245</v>
      </c>
      <c r="E67" s="1" t="s">
        <v>55</v>
      </c>
      <c r="F67" s="2">
        <v>43910</v>
      </c>
      <c r="G67" s="2">
        <v>45096</v>
      </c>
      <c r="H67" s="3">
        <v>36</v>
      </c>
      <c r="I67" s="1" t="s">
        <v>56</v>
      </c>
      <c r="J67" s="1" t="s">
        <v>57</v>
      </c>
      <c r="K67" s="4" t="s">
        <v>0</v>
      </c>
      <c r="L67" s="5">
        <v>0.20899999999999999</v>
      </c>
      <c r="M67" s="6">
        <v>95.501499999999993</v>
      </c>
      <c r="N67" s="1" t="s">
        <v>0</v>
      </c>
      <c r="O67" s="7" t="s">
        <v>0</v>
      </c>
      <c r="P67" s="1" t="s">
        <v>246</v>
      </c>
      <c r="Q67" s="1" t="s">
        <v>247</v>
      </c>
      <c r="R67" s="1" t="s">
        <v>0</v>
      </c>
      <c r="S67" s="1" t="s">
        <v>0</v>
      </c>
      <c r="T67" s="2">
        <v>43910</v>
      </c>
      <c r="U67" s="1" t="s">
        <v>248</v>
      </c>
      <c r="V67" s="1" t="s">
        <v>170</v>
      </c>
      <c r="W67" s="1" t="s">
        <v>169</v>
      </c>
      <c r="X67" s="1" t="s">
        <v>0</v>
      </c>
      <c r="Y67" s="1" t="s">
        <v>169</v>
      </c>
      <c r="Z67" s="1" t="s">
        <v>252</v>
      </c>
      <c r="AA67" s="1" t="s">
        <v>0</v>
      </c>
      <c r="AB67" s="1" t="s">
        <v>253</v>
      </c>
      <c r="AC67" s="5">
        <v>0.28999999999999998</v>
      </c>
      <c r="AD67" s="1" t="b">
        <v>0</v>
      </c>
      <c r="AE67" s="1" t="s">
        <v>249</v>
      </c>
      <c r="AF67" s="2">
        <v>43865</v>
      </c>
      <c r="AG67" s="6" t="s">
        <v>0</v>
      </c>
      <c r="AH67" s="1" t="s">
        <v>64</v>
      </c>
      <c r="AI67" s="7">
        <v>0.59919999999999995</v>
      </c>
      <c r="AJ67" s="1" t="s">
        <v>250</v>
      </c>
      <c r="AK67" s="1" t="s">
        <v>251</v>
      </c>
      <c r="AL67" s="1" t="s">
        <v>0</v>
      </c>
      <c r="AM67" s="1" t="s">
        <v>0</v>
      </c>
      <c r="AN67" s="1" t="s">
        <v>0</v>
      </c>
      <c r="AO67" s="1" t="s">
        <v>226</v>
      </c>
      <c r="AP67" s="6" t="s">
        <v>0</v>
      </c>
      <c r="AQ67" s="1" t="s">
        <v>0</v>
      </c>
      <c r="AR67" s="1" t="s">
        <v>0</v>
      </c>
      <c r="AS67" s="3">
        <v>9274</v>
      </c>
      <c r="AT67" s="1" t="s">
        <v>68</v>
      </c>
      <c r="AU67" s="2">
        <v>43823.370138888888</v>
      </c>
      <c r="AV67" s="1" t="s">
        <v>168</v>
      </c>
      <c r="AW67" s="1" t="s">
        <v>0</v>
      </c>
      <c r="AX67" s="3">
        <v>81197</v>
      </c>
      <c r="AY67" s="3">
        <v>1215988</v>
      </c>
    </row>
    <row r="68" spans="2:51" outlineLevel="1" x14ac:dyDescent="0.25">
      <c r="B68" s="1" t="s">
        <v>243</v>
      </c>
      <c r="C68" s="1" t="s">
        <v>244</v>
      </c>
      <c r="D68" s="1" t="s">
        <v>245</v>
      </c>
      <c r="E68" s="1" t="s">
        <v>55</v>
      </c>
      <c r="F68" s="2">
        <v>43910</v>
      </c>
      <c r="G68" s="2">
        <v>45096</v>
      </c>
      <c r="H68" s="3">
        <v>36</v>
      </c>
      <c r="I68" s="1" t="s">
        <v>56</v>
      </c>
      <c r="J68" s="1" t="s">
        <v>57</v>
      </c>
      <c r="K68" s="4" t="s">
        <v>0</v>
      </c>
      <c r="L68" s="5">
        <v>0.20899999999999999</v>
      </c>
      <c r="M68" s="6">
        <v>95.501499999999993</v>
      </c>
      <c r="N68" s="1" t="s">
        <v>0</v>
      </c>
      <c r="O68" s="7" t="s">
        <v>0</v>
      </c>
      <c r="P68" s="1" t="s">
        <v>246</v>
      </c>
      <c r="Q68" s="1" t="s">
        <v>247</v>
      </c>
      <c r="R68" s="1" t="s">
        <v>0</v>
      </c>
      <c r="S68" s="1" t="s">
        <v>0</v>
      </c>
      <c r="T68" s="2">
        <v>43910</v>
      </c>
      <c r="U68" s="1" t="s">
        <v>248</v>
      </c>
      <c r="V68" s="1" t="s">
        <v>170</v>
      </c>
      <c r="W68" s="1" t="s">
        <v>169</v>
      </c>
      <c r="X68" s="1" t="s">
        <v>0</v>
      </c>
      <c r="Y68" s="1" t="s">
        <v>169</v>
      </c>
      <c r="Z68" s="1" t="s">
        <v>93</v>
      </c>
      <c r="AA68" s="1" t="s">
        <v>0</v>
      </c>
      <c r="AB68" s="1" t="s">
        <v>92</v>
      </c>
      <c r="AC68" s="5">
        <v>0.45</v>
      </c>
      <c r="AD68" s="1" t="b">
        <v>0</v>
      </c>
      <c r="AE68" s="1" t="s">
        <v>249</v>
      </c>
      <c r="AF68" s="2">
        <v>43865</v>
      </c>
      <c r="AG68" s="6" t="s">
        <v>0</v>
      </c>
      <c r="AH68" s="1" t="s">
        <v>64</v>
      </c>
      <c r="AI68" s="7">
        <v>0.59919999999999995</v>
      </c>
      <c r="AJ68" s="1" t="s">
        <v>250</v>
      </c>
      <c r="AK68" s="1" t="s">
        <v>251</v>
      </c>
      <c r="AL68" s="1" t="s">
        <v>0</v>
      </c>
      <c r="AM68" s="1" t="s">
        <v>0</v>
      </c>
      <c r="AN68" s="1" t="s">
        <v>0</v>
      </c>
      <c r="AO68" s="1" t="s">
        <v>226</v>
      </c>
      <c r="AP68" s="6" t="s">
        <v>0</v>
      </c>
      <c r="AQ68" s="1" t="s">
        <v>0</v>
      </c>
      <c r="AR68" s="1" t="s">
        <v>0</v>
      </c>
      <c r="AS68" s="3">
        <v>9274</v>
      </c>
      <c r="AT68" s="1" t="s">
        <v>68</v>
      </c>
      <c r="AU68" s="2">
        <v>43823.370138888888</v>
      </c>
      <c r="AV68" s="1" t="s">
        <v>168</v>
      </c>
      <c r="AW68" s="1" t="s">
        <v>0</v>
      </c>
      <c r="AX68" s="3">
        <v>81197</v>
      </c>
      <c r="AY68" s="3">
        <v>1215988</v>
      </c>
    </row>
    <row r="69" spans="2:51" outlineLevel="1" x14ac:dyDescent="0.25">
      <c r="B69" s="1" t="s">
        <v>243</v>
      </c>
      <c r="C69" s="1" t="s">
        <v>244</v>
      </c>
      <c r="D69" s="1" t="s">
        <v>245</v>
      </c>
      <c r="E69" s="1" t="s">
        <v>55</v>
      </c>
      <c r="F69" s="2">
        <v>43910</v>
      </c>
      <c r="G69" s="2">
        <v>45096</v>
      </c>
      <c r="H69" s="3">
        <v>36</v>
      </c>
      <c r="I69" s="1" t="s">
        <v>56</v>
      </c>
      <c r="J69" s="1" t="s">
        <v>57</v>
      </c>
      <c r="K69" s="4">
        <v>549900</v>
      </c>
      <c r="L69" s="5">
        <v>0.20899999999999999</v>
      </c>
      <c r="M69" s="6">
        <v>95.501499999999993</v>
      </c>
      <c r="N69" s="1" t="s">
        <v>0</v>
      </c>
      <c r="O69" s="7" t="s">
        <v>0</v>
      </c>
      <c r="P69" s="1" t="s">
        <v>254</v>
      </c>
      <c r="Q69" s="1" t="s">
        <v>255</v>
      </c>
      <c r="R69" s="1" t="s">
        <v>0</v>
      </c>
      <c r="S69" s="1" t="s">
        <v>0</v>
      </c>
      <c r="T69" s="2">
        <v>43910</v>
      </c>
      <c r="U69" s="1" t="s">
        <v>248</v>
      </c>
      <c r="V69" s="1" t="s">
        <v>170</v>
      </c>
      <c r="W69" s="1" t="s">
        <v>169</v>
      </c>
      <c r="X69" s="1" t="s">
        <v>0</v>
      </c>
      <c r="Y69" s="1" t="s">
        <v>169</v>
      </c>
      <c r="Z69" s="1" t="s">
        <v>138</v>
      </c>
      <c r="AA69" s="1" t="s">
        <v>0</v>
      </c>
      <c r="AB69" s="1" t="s">
        <v>137</v>
      </c>
      <c r="AC69" s="5">
        <v>0.25650000000000001</v>
      </c>
      <c r="AD69" s="1" t="b">
        <v>0</v>
      </c>
      <c r="AE69" s="1" t="s">
        <v>249</v>
      </c>
      <c r="AF69" s="2">
        <v>43865</v>
      </c>
      <c r="AG69" s="6" t="s">
        <v>0</v>
      </c>
      <c r="AH69" s="1" t="s">
        <v>64</v>
      </c>
      <c r="AI69" s="7">
        <v>0.59919999999999995</v>
      </c>
      <c r="AJ69" s="1" t="s">
        <v>256</v>
      </c>
      <c r="AK69" s="1" t="s">
        <v>251</v>
      </c>
      <c r="AL69" s="1" t="s">
        <v>0</v>
      </c>
      <c r="AM69" s="1" t="s">
        <v>0</v>
      </c>
      <c r="AN69" s="1" t="s">
        <v>0</v>
      </c>
      <c r="AO69" s="1" t="s">
        <v>226</v>
      </c>
      <c r="AP69" s="6" t="s">
        <v>0</v>
      </c>
      <c r="AQ69" s="1" t="s">
        <v>0</v>
      </c>
      <c r="AR69" s="1" t="s">
        <v>0</v>
      </c>
      <c r="AS69" s="3">
        <v>9274</v>
      </c>
      <c r="AT69" s="1" t="s">
        <v>68</v>
      </c>
      <c r="AU69" s="2">
        <v>43823.370138888888</v>
      </c>
      <c r="AV69" s="1" t="s">
        <v>168</v>
      </c>
      <c r="AW69" s="1" t="s">
        <v>0</v>
      </c>
      <c r="AX69" s="3">
        <v>81197</v>
      </c>
      <c r="AY69" s="3">
        <v>1215818</v>
      </c>
    </row>
    <row r="70" spans="2:51" outlineLevel="1" x14ac:dyDescent="0.25">
      <c r="B70" s="1" t="s">
        <v>243</v>
      </c>
      <c r="C70" s="1" t="s">
        <v>244</v>
      </c>
      <c r="D70" s="1" t="s">
        <v>245</v>
      </c>
      <c r="E70" s="1" t="s">
        <v>55</v>
      </c>
      <c r="F70" s="2">
        <v>43910</v>
      </c>
      <c r="G70" s="2">
        <v>45096</v>
      </c>
      <c r="H70" s="3">
        <v>36</v>
      </c>
      <c r="I70" s="1" t="s">
        <v>56</v>
      </c>
      <c r="J70" s="1" t="s">
        <v>57</v>
      </c>
      <c r="K70" s="4" t="s">
        <v>0</v>
      </c>
      <c r="L70" s="5">
        <v>0.20899999999999999</v>
      </c>
      <c r="M70" s="6">
        <v>95.501499999999993</v>
      </c>
      <c r="N70" s="1" t="s">
        <v>0</v>
      </c>
      <c r="O70" s="7" t="s">
        <v>0</v>
      </c>
      <c r="P70" s="1" t="s">
        <v>254</v>
      </c>
      <c r="Q70" s="1" t="s">
        <v>255</v>
      </c>
      <c r="R70" s="1" t="s">
        <v>0</v>
      </c>
      <c r="S70" s="1" t="s">
        <v>0</v>
      </c>
      <c r="T70" s="2">
        <v>43910</v>
      </c>
      <c r="U70" s="1" t="s">
        <v>248</v>
      </c>
      <c r="V70" s="1" t="s">
        <v>170</v>
      </c>
      <c r="W70" s="1" t="s">
        <v>169</v>
      </c>
      <c r="X70" s="1" t="s">
        <v>0</v>
      </c>
      <c r="Y70" s="1" t="s">
        <v>169</v>
      </c>
      <c r="Z70" s="1" t="s">
        <v>252</v>
      </c>
      <c r="AA70" s="1" t="s">
        <v>0</v>
      </c>
      <c r="AB70" s="1" t="s">
        <v>253</v>
      </c>
      <c r="AC70" s="5">
        <v>0.28999999999999998</v>
      </c>
      <c r="AD70" s="1" t="b">
        <v>0</v>
      </c>
      <c r="AE70" s="1" t="s">
        <v>249</v>
      </c>
      <c r="AF70" s="2">
        <v>43865</v>
      </c>
      <c r="AG70" s="6" t="s">
        <v>0</v>
      </c>
      <c r="AH70" s="1" t="s">
        <v>64</v>
      </c>
      <c r="AI70" s="7">
        <v>0.59919999999999995</v>
      </c>
      <c r="AJ70" s="1" t="s">
        <v>256</v>
      </c>
      <c r="AK70" s="1" t="s">
        <v>251</v>
      </c>
      <c r="AL70" s="1" t="s">
        <v>0</v>
      </c>
      <c r="AM70" s="1" t="s">
        <v>0</v>
      </c>
      <c r="AN70" s="1" t="s">
        <v>0</v>
      </c>
      <c r="AO70" s="1" t="s">
        <v>226</v>
      </c>
      <c r="AP70" s="6" t="s">
        <v>0</v>
      </c>
      <c r="AQ70" s="1" t="s">
        <v>0</v>
      </c>
      <c r="AR70" s="1" t="s">
        <v>0</v>
      </c>
      <c r="AS70" s="3">
        <v>9274</v>
      </c>
      <c r="AT70" s="1" t="s">
        <v>68</v>
      </c>
      <c r="AU70" s="2">
        <v>43823.370138888888</v>
      </c>
      <c r="AV70" s="1" t="s">
        <v>168</v>
      </c>
      <c r="AW70" s="1" t="s">
        <v>0</v>
      </c>
      <c r="AX70" s="3">
        <v>81197</v>
      </c>
      <c r="AY70" s="3">
        <v>1215818</v>
      </c>
    </row>
    <row r="71" spans="2:51" outlineLevel="1" x14ac:dyDescent="0.25">
      <c r="B71" s="1" t="s">
        <v>243</v>
      </c>
      <c r="C71" s="1" t="s">
        <v>244</v>
      </c>
      <c r="D71" s="1" t="s">
        <v>245</v>
      </c>
      <c r="E71" s="1" t="s">
        <v>55</v>
      </c>
      <c r="F71" s="2">
        <v>43910</v>
      </c>
      <c r="G71" s="2">
        <v>45096</v>
      </c>
      <c r="H71" s="3">
        <v>36</v>
      </c>
      <c r="I71" s="1" t="s">
        <v>56</v>
      </c>
      <c r="J71" s="1" t="s">
        <v>57</v>
      </c>
      <c r="K71" s="4" t="s">
        <v>0</v>
      </c>
      <c r="L71" s="5">
        <v>0.20899999999999999</v>
      </c>
      <c r="M71" s="6">
        <v>95.501499999999993</v>
      </c>
      <c r="N71" s="1" t="s">
        <v>0</v>
      </c>
      <c r="O71" s="7" t="s">
        <v>0</v>
      </c>
      <c r="P71" s="1" t="s">
        <v>254</v>
      </c>
      <c r="Q71" s="1" t="s">
        <v>255</v>
      </c>
      <c r="R71" s="1" t="s">
        <v>0</v>
      </c>
      <c r="S71" s="1" t="s">
        <v>0</v>
      </c>
      <c r="T71" s="2">
        <v>43910</v>
      </c>
      <c r="U71" s="1" t="s">
        <v>248</v>
      </c>
      <c r="V71" s="1" t="s">
        <v>170</v>
      </c>
      <c r="W71" s="1" t="s">
        <v>169</v>
      </c>
      <c r="X71" s="1" t="s">
        <v>0</v>
      </c>
      <c r="Y71" s="1" t="s">
        <v>169</v>
      </c>
      <c r="Z71" s="1" t="s">
        <v>93</v>
      </c>
      <c r="AA71" s="1" t="s">
        <v>0</v>
      </c>
      <c r="AB71" s="1" t="s">
        <v>92</v>
      </c>
      <c r="AC71" s="5">
        <v>0.45</v>
      </c>
      <c r="AD71" s="1" t="b">
        <v>0</v>
      </c>
      <c r="AE71" s="1" t="s">
        <v>249</v>
      </c>
      <c r="AF71" s="2">
        <v>43865</v>
      </c>
      <c r="AG71" s="6" t="s">
        <v>0</v>
      </c>
      <c r="AH71" s="1" t="s">
        <v>64</v>
      </c>
      <c r="AI71" s="7">
        <v>0.59919999999999995</v>
      </c>
      <c r="AJ71" s="1" t="s">
        <v>256</v>
      </c>
      <c r="AK71" s="1" t="s">
        <v>251</v>
      </c>
      <c r="AL71" s="1" t="s">
        <v>0</v>
      </c>
      <c r="AM71" s="1" t="s">
        <v>0</v>
      </c>
      <c r="AN71" s="1" t="s">
        <v>0</v>
      </c>
      <c r="AO71" s="1" t="s">
        <v>226</v>
      </c>
      <c r="AP71" s="6" t="s">
        <v>0</v>
      </c>
      <c r="AQ71" s="1" t="s">
        <v>0</v>
      </c>
      <c r="AR71" s="1" t="s">
        <v>0</v>
      </c>
      <c r="AS71" s="3">
        <v>9274</v>
      </c>
      <c r="AT71" s="1" t="s">
        <v>68</v>
      </c>
      <c r="AU71" s="2">
        <v>43823.370138888888</v>
      </c>
      <c r="AV71" s="1" t="s">
        <v>168</v>
      </c>
      <c r="AW71" s="1" t="s">
        <v>0</v>
      </c>
      <c r="AX71" s="3">
        <v>81197</v>
      </c>
      <c r="AY71" s="3">
        <v>1215818</v>
      </c>
    </row>
    <row r="72" spans="2:51" outlineLevel="1" x14ac:dyDescent="0.25">
      <c r="B72" s="1" t="s">
        <v>257</v>
      </c>
      <c r="C72" s="1" t="s">
        <v>258</v>
      </c>
      <c r="D72" s="1" t="s">
        <v>259</v>
      </c>
      <c r="E72" s="1" t="s">
        <v>55</v>
      </c>
      <c r="F72" s="2">
        <v>43950</v>
      </c>
      <c r="G72" s="2">
        <v>44834</v>
      </c>
      <c r="H72" s="3">
        <v>24</v>
      </c>
      <c r="I72" s="1" t="s">
        <v>56</v>
      </c>
      <c r="J72" s="1" t="s">
        <v>57</v>
      </c>
      <c r="K72" s="4">
        <v>488520</v>
      </c>
      <c r="L72" s="5">
        <v>0.20399999999999999</v>
      </c>
      <c r="M72" s="6">
        <v>93.623000000000005</v>
      </c>
      <c r="N72" s="1" t="s">
        <v>0</v>
      </c>
      <c r="O72" s="7" t="s">
        <v>0</v>
      </c>
      <c r="P72" s="1" t="s">
        <v>260</v>
      </c>
      <c r="Q72" s="1" t="s">
        <v>261</v>
      </c>
      <c r="R72" s="1" t="s">
        <v>0</v>
      </c>
      <c r="S72" s="1" t="s">
        <v>0</v>
      </c>
      <c r="T72" s="2">
        <v>43950</v>
      </c>
      <c r="U72" s="1" t="s">
        <v>262</v>
      </c>
      <c r="V72" s="1" t="s">
        <v>253</v>
      </c>
      <c r="W72" s="1" t="s">
        <v>252</v>
      </c>
      <c r="X72" s="1" t="s">
        <v>0</v>
      </c>
      <c r="Y72" s="1" t="s">
        <v>252</v>
      </c>
      <c r="Z72" s="1" t="s">
        <v>165</v>
      </c>
      <c r="AA72" s="1" t="s">
        <v>0</v>
      </c>
      <c r="AB72" s="1" t="s">
        <v>164</v>
      </c>
      <c r="AC72" s="5">
        <v>0.22972000000000001</v>
      </c>
      <c r="AD72" s="1" t="b">
        <v>0</v>
      </c>
      <c r="AE72" s="1" t="s">
        <v>249</v>
      </c>
      <c r="AF72" s="2">
        <v>43931</v>
      </c>
      <c r="AG72" s="6" t="s">
        <v>0</v>
      </c>
      <c r="AH72" s="1" t="s">
        <v>64</v>
      </c>
      <c r="AI72" s="7">
        <v>0.56000000000000005</v>
      </c>
      <c r="AJ72" s="1" t="s">
        <v>263</v>
      </c>
      <c r="AK72" s="1" t="s">
        <v>264</v>
      </c>
      <c r="AL72" s="1" t="s">
        <v>0</v>
      </c>
      <c r="AM72" s="1" t="s">
        <v>0</v>
      </c>
      <c r="AN72" s="1" t="s">
        <v>0</v>
      </c>
      <c r="AO72" s="1" t="s">
        <v>265</v>
      </c>
      <c r="AP72" s="6" t="s">
        <v>0</v>
      </c>
      <c r="AQ72" s="1" t="s">
        <v>0</v>
      </c>
      <c r="AR72" s="1" t="s">
        <v>0</v>
      </c>
      <c r="AS72" s="3">
        <v>18582</v>
      </c>
      <c r="AT72" s="1" t="s">
        <v>68</v>
      </c>
      <c r="AU72" s="2">
        <v>43889.718055555553</v>
      </c>
      <c r="AV72" s="1" t="s">
        <v>168</v>
      </c>
      <c r="AW72" s="1" t="s">
        <v>0</v>
      </c>
      <c r="AX72" s="3">
        <v>82514</v>
      </c>
      <c r="AY72" s="3">
        <v>1225820</v>
      </c>
    </row>
    <row r="73" spans="2:51" outlineLevel="1" x14ac:dyDescent="0.25">
      <c r="B73" s="1" t="s">
        <v>257</v>
      </c>
      <c r="C73" s="1" t="s">
        <v>258</v>
      </c>
      <c r="D73" s="1" t="s">
        <v>259</v>
      </c>
      <c r="E73" s="1" t="s">
        <v>55</v>
      </c>
      <c r="F73" s="2">
        <v>43950</v>
      </c>
      <c r="G73" s="2">
        <v>44834</v>
      </c>
      <c r="H73" s="3">
        <v>24</v>
      </c>
      <c r="I73" s="1" t="s">
        <v>56</v>
      </c>
      <c r="J73" s="1" t="s">
        <v>57</v>
      </c>
      <c r="K73" s="4" t="s">
        <v>0</v>
      </c>
      <c r="L73" s="5">
        <v>0.20399999999999999</v>
      </c>
      <c r="M73" s="6">
        <v>93.623000000000005</v>
      </c>
      <c r="N73" s="1" t="s">
        <v>0</v>
      </c>
      <c r="O73" s="7" t="s">
        <v>0</v>
      </c>
      <c r="P73" s="1" t="s">
        <v>260</v>
      </c>
      <c r="Q73" s="1" t="s">
        <v>261</v>
      </c>
      <c r="R73" s="1" t="s">
        <v>0</v>
      </c>
      <c r="S73" s="1" t="s">
        <v>0</v>
      </c>
      <c r="T73" s="2">
        <v>43950</v>
      </c>
      <c r="U73" s="1" t="s">
        <v>262</v>
      </c>
      <c r="V73" s="1" t="s">
        <v>253</v>
      </c>
      <c r="W73" s="1" t="s">
        <v>252</v>
      </c>
      <c r="X73" s="1" t="s">
        <v>0</v>
      </c>
      <c r="Y73" s="1" t="s">
        <v>252</v>
      </c>
      <c r="Z73" s="1" t="s">
        <v>138</v>
      </c>
      <c r="AA73" s="1" t="s">
        <v>0</v>
      </c>
      <c r="AB73" s="1" t="s">
        <v>137</v>
      </c>
      <c r="AC73" s="5">
        <v>0.25933</v>
      </c>
      <c r="AD73" s="1" t="b">
        <v>0</v>
      </c>
      <c r="AE73" s="1" t="s">
        <v>249</v>
      </c>
      <c r="AF73" s="2">
        <v>43931</v>
      </c>
      <c r="AG73" s="6" t="s">
        <v>0</v>
      </c>
      <c r="AH73" s="1" t="s">
        <v>64</v>
      </c>
      <c r="AI73" s="7">
        <v>0.56000000000000005</v>
      </c>
      <c r="AJ73" s="1" t="s">
        <v>263</v>
      </c>
      <c r="AK73" s="1" t="s">
        <v>264</v>
      </c>
      <c r="AL73" s="1" t="s">
        <v>0</v>
      </c>
      <c r="AM73" s="1" t="s">
        <v>0</v>
      </c>
      <c r="AN73" s="1" t="s">
        <v>0</v>
      </c>
      <c r="AO73" s="1" t="s">
        <v>265</v>
      </c>
      <c r="AP73" s="6" t="s">
        <v>0</v>
      </c>
      <c r="AQ73" s="1" t="s">
        <v>0</v>
      </c>
      <c r="AR73" s="1" t="s">
        <v>0</v>
      </c>
      <c r="AS73" s="3">
        <v>18582</v>
      </c>
      <c r="AT73" s="1" t="s">
        <v>68</v>
      </c>
      <c r="AU73" s="2">
        <v>43889.718055555553</v>
      </c>
      <c r="AV73" s="1" t="s">
        <v>168</v>
      </c>
      <c r="AW73" s="1" t="s">
        <v>0</v>
      </c>
      <c r="AX73" s="3">
        <v>82514</v>
      </c>
      <c r="AY73" s="3">
        <v>1225820</v>
      </c>
    </row>
    <row r="74" spans="2:51" outlineLevel="1" x14ac:dyDescent="0.25">
      <c r="B74" s="1" t="s">
        <v>257</v>
      </c>
      <c r="C74" s="1" t="s">
        <v>258</v>
      </c>
      <c r="D74" s="1" t="s">
        <v>259</v>
      </c>
      <c r="E74" s="1" t="s">
        <v>55</v>
      </c>
      <c r="F74" s="2">
        <v>43950</v>
      </c>
      <c r="G74" s="2">
        <v>44834</v>
      </c>
      <c r="H74" s="3">
        <v>24</v>
      </c>
      <c r="I74" s="1" t="s">
        <v>56</v>
      </c>
      <c r="J74" s="1" t="s">
        <v>57</v>
      </c>
      <c r="K74" s="4" t="s">
        <v>0</v>
      </c>
      <c r="L74" s="5">
        <v>0.20399999999999999</v>
      </c>
      <c r="M74" s="6">
        <v>93.623000000000005</v>
      </c>
      <c r="N74" s="1" t="s">
        <v>0</v>
      </c>
      <c r="O74" s="7" t="s">
        <v>0</v>
      </c>
      <c r="P74" s="1" t="s">
        <v>260</v>
      </c>
      <c r="Q74" s="1" t="s">
        <v>261</v>
      </c>
      <c r="R74" s="1" t="s">
        <v>0</v>
      </c>
      <c r="S74" s="1" t="s">
        <v>0</v>
      </c>
      <c r="T74" s="2">
        <v>43950</v>
      </c>
      <c r="U74" s="1" t="s">
        <v>262</v>
      </c>
      <c r="V74" s="1" t="s">
        <v>253</v>
      </c>
      <c r="W74" s="1" t="s">
        <v>252</v>
      </c>
      <c r="X74" s="1" t="s">
        <v>0</v>
      </c>
      <c r="Y74" s="1" t="s">
        <v>252</v>
      </c>
      <c r="Z74" s="1" t="s">
        <v>169</v>
      </c>
      <c r="AA74" s="1" t="s">
        <v>0</v>
      </c>
      <c r="AB74" s="1" t="s">
        <v>170</v>
      </c>
      <c r="AC74" s="5">
        <v>0.34499999999999997</v>
      </c>
      <c r="AD74" s="1" t="b">
        <v>0</v>
      </c>
      <c r="AE74" s="1" t="s">
        <v>249</v>
      </c>
      <c r="AF74" s="2">
        <v>43931</v>
      </c>
      <c r="AG74" s="6" t="s">
        <v>0</v>
      </c>
      <c r="AH74" s="1" t="s">
        <v>64</v>
      </c>
      <c r="AI74" s="7">
        <v>0.56000000000000005</v>
      </c>
      <c r="AJ74" s="1" t="s">
        <v>263</v>
      </c>
      <c r="AK74" s="1" t="s">
        <v>264</v>
      </c>
      <c r="AL74" s="1" t="s">
        <v>0</v>
      </c>
      <c r="AM74" s="1" t="s">
        <v>0</v>
      </c>
      <c r="AN74" s="1" t="s">
        <v>0</v>
      </c>
      <c r="AO74" s="1" t="s">
        <v>265</v>
      </c>
      <c r="AP74" s="6" t="s">
        <v>0</v>
      </c>
      <c r="AQ74" s="1" t="s">
        <v>0</v>
      </c>
      <c r="AR74" s="1" t="s">
        <v>0</v>
      </c>
      <c r="AS74" s="3">
        <v>18582</v>
      </c>
      <c r="AT74" s="1" t="s">
        <v>68</v>
      </c>
      <c r="AU74" s="2">
        <v>43889.718055555553</v>
      </c>
      <c r="AV74" s="1" t="s">
        <v>168</v>
      </c>
      <c r="AW74" s="1" t="s">
        <v>0</v>
      </c>
      <c r="AX74" s="3">
        <v>82514</v>
      </c>
      <c r="AY74" s="3">
        <v>1225820</v>
      </c>
    </row>
    <row r="75" spans="2:51" outlineLevel="1" x14ac:dyDescent="0.25">
      <c r="B75" s="1" t="s">
        <v>257</v>
      </c>
      <c r="C75" s="1" t="s">
        <v>258</v>
      </c>
      <c r="D75" s="1" t="s">
        <v>259</v>
      </c>
      <c r="E75" s="1" t="s">
        <v>55</v>
      </c>
      <c r="F75" s="2">
        <v>43950</v>
      </c>
      <c r="G75" s="2">
        <v>44834</v>
      </c>
      <c r="H75" s="3">
        <v>24</v>
      </c>
      <c r="I75" s="1" t="s">
        <v>56</v>
      </c>
      <c r="J75" s="1" t="s">
        <v>57</v>
      </c>
      <c r="K75" s="4" t="s">
        <v>0</v>
      </c>
      <c r="L75" s="5">
        <v>0.20399999999999999</v>
      </c>
      <c r="M75" s="6">
        <v>93.623000000000005</v>
      </c>
      <c r="N75" s="1" t="s">
        <v>0</v>
      </c>
      <c r="O75" s="7" t="s">
        <v>0</v>
      </c>
      <c r="P75" s="1" t="s">
        <v>260</v>
      </c>
      <c r="Q75" s="1" t="s">
        <v>261</v>
      </c>
      <c r="R75" s="1" t="s">
        <v>0</v>
      </c>
      <c r="S75" s="1" t="s">
        <v>0</v>
      </c>
      <c r="T75" s="2">
        <v>43950</v>
      </c>
      <c r="U75" s="1" t="s">
        <v>262</v>
      </c>
      <c r="V75" s="1" t="s">
        <v>253</v>
      </c>
      <c r="W75" s="1" t="s">
        <v>252</v>
      </c>
      <c r="X75" s="1" t="s">
        <v>0</v>
      </c>
      <c r="Y75" s="1" t="s">
        <v>252</v>
      </c>
      <c r="Z75" s="1" t="s">
        <v>93</v>
      </c>
      <c r="AA75" s="1" t="s">
        <v>0</v>
      </c>
      <c r="AB75" s="1" t="s">
        <v>92</v>
      </c>
      <c r="AC75" s="5">
        <v>0.53332999999999997</v>
      </c>
      <c r="AD75" s="1" t="b">
        <v>0</v>
      </c>
      <c r="AE75" s="1" t="s">
        <v>249</v>
      </c>
      <c r="AF75" s="2">
        <v>43931</v>
      </c>
      <c r="AG75" s="6" t="s">
        <v>0</v>
      </c>
      <c r="AH75" s="1" t="s">
        <v>64</v>
      </c>
      <c r="AI75" s="7">
        <v>0.56000000000000005</v>
      </c>
      <c r="AJ75" s="1" t="s">
        <v>263</v>
      </c>
      <c r="AK75" s="1" t="s">
        <v>264</v>
      </c>
      <c r="AL75" s="1" t="s">
        <v>0</v>
      </c>
      <c r="AM75" s="1" t="s">
        <v>0</v>
      </c>
      <c r="AN75" s="1" t="s">
        <v>0</v>
      </c>
      <c r="AO75" s="1" t="s">
        <v>265</v>
      </c>
      <c r="AP75" s="6" t="s">
        <v>0</v>
      </c>
      <c r="AQ75" s="1" t="s">
        <v>0</v>
      </c>
      <c r="AR75" s="1" t="s">
        <v>0</v>
      </c>
      <c r="AS75" s="3">
        <v>18582</v>
      </c>
      <c r="AT75" s="1" t="s">
        <v>68</v>
      </c>
      <c r="AU75" s="2">
        <v>43889.718055555553</v>
      </c>
      <c r="AV75" s="1" t="s">
        <v>168</v>
      </c>
      <c r="AW75" s="1" t="s">
        <v>0</v>
      </c>
      <c r="AX75" s="3">
        <v>82514</v>
      </c>
      <c r="AY75" s="3">
        <v>1225820</v>
      </c>
    </row>
    <row r="76" spans="2:51" outlineLevel="1" x14ac:dyDescent="0.25">
      <c r="B76" s="1" t="s">
        <v>266</v>
      </c>
      <c r="C76" s="1" t="s">
        <v>267</v>
      </c>
      <c r="D76" s="1" t="s">
        <v>268</v>
      </c>
      <c r="E76" s="1" t="s">
        <v>55</v>
      </c>
      <c r="F76" s="2">
        <v>43978</v>
      </c>
      <c r="G76" s="2">
        <v>45438</v>
      </c>
      <c r="H76" s="3">
        <v>36</v>
      </c>
      <c r="I76" s="1" t="s">
        <v>56</v>
      </c>
      <c r="J76" s="1" t="s">
        <v>57</v>
      </c>
      <c r="K76" s="4" t="s">
        <v>0</v>
      </c>
      <c r="L76" s="5">
        <v>0.23605999999999999</v>
      </c>
      <c r="M76" s="6">
        <v>95.414500000000004</v>
      </c>
      <c r="N76" s="1" t="s">
        <v>0</v>
      </c>
      <c r="O76" s="7" t="s">
        <v>0</v>
      </c>
      <c r="P76" s="1" t="s">
        <v>269</v>
      </c>
      <c r="Q76" s="1" t="s">
        <v>270</v>
      </c>
      <c r="R76" s="1" t="s">
        <v>0</v>
      </c>
      <c r="S76" s="1" t="s">
        <v>0</v>
      </c>
      <c r="T76" s="2">
        <v>43978</v>
      </c>
      <c r="U76" s="1" t="s">
        <v>271</v>
      </c>
      <c r="V76" s="1" t="s">
        <v>164</v>
      </c>
      <c r="W76" s="1" t="s">
        <v>165</v>
      </c>
      <c r="X76" s="1" t="s">
        <v>0</v>
      </c>
      <c r="Y76" s="1" t="s">
        <v>165</v>
      </c>
      <c r="Z76" s="1" t="s">
        <v>138</v>
      </c>
      <c r="AA76" s="1" t="s">
        <v>0</v>
      </c>
      <c r="AB76" s="1" t="s">
        <v>137</v>
      </c>
      <c r="AC76" s="5">
        <v>0.25940000000000002</v>
      </c>
      <c r="AD76" s="1" t="b">
        <v>0</v>
      </c>
      <c r="AE76" s="1" t="s">
        <v>272</v>
      </c>
      <c r="AF76" s="2">
        <v>43908</v>
      </c>
      <c r="AG76" s="6" t="s">
        <v>0</v>
      </c>
      <c r="AH76" s="1" t="s">
        <v>64</v>
      </c>
      <c r="AI76" s="7">
        <v>0.78786999999999996</v>
      </c>
      <c r="AJ76" s="1" t="s">
        <v>273</v>
      </c>
      <c r="AK76" s="1" t="s">
        <v>87</v>
      </c>
      <c r="AL76" s="1" t="s">
        <v>0</v>
      </c>
      <c r="AM76" s="1" t="s">
        <v>0</v>
      </c>
      <c r="AN76" s="1" t="s">
        <v>0</v>
      </c>
      <c r="AO76" s="1" t="s">
        <v>167</v>
      </c>
      <c r="AP76" s="6" t="s">
        <v>0</v>
      </c>
      <c r="AQ76" s="1" t="s">
        <v>0</v>
      </c>
      <c r="AR76" s="1" t="s">
        <v>0</v>
      </c>
      <c r="AS76" s="3">
        <v>27989</v>
      </c>
      <c r="AT76" s="1" t="s">
        <v>68</v>
      </c>
      <c r="AU76" s="2">
        <v>43852.416666666664</v>
      </c>
      <c r="AV76" s="1" t="s">
        <v>168</v>
      </c>
      <c r="AW76" s="1" t="s">
        <v>0</v>
      </c>
      <c r="AX76" s="3">
        <v>81522</v>
      </c>
      <c r="AY76" s="3">
        <v>1218551</v>
      </c>
    </row>
    <row r="77" spans="2:51" outlineLevel="1" x14ac:dyDescent="0.25">
      <c r="B77" s="1" t="s">
        <v>266</v>
      </c>
      <c r="C77" s="1" t="s">
        <v>267</v>
      </c>
      <c r="D77" s="1" t="s">
        <v>268</v>
      </c>
      <c r="E77" s="1" t="s">
        <v>55</v>
      </c>
      <c r="F77" s="2">
        <v>43978</v>
      </c>
      <c r="G77" s="2">
        <v>45438</v>
      </c>
      <c r="H77" s="3">
        <v>36</v>
      </c>
      <c r="I77" s="1" t="s">
        <v>56</v>
      </c>
      <c r="J77" s="1" t="s">
        <v>57</v>
      </c>
      <c r="K77" s="4" t="s">
        <v>0</v>
      </c>
      <c r="L77" s="5">
        <v>0.23605999999999999</v>
      </c>
      <c r="M77" s="6">
        <v>95.414500000000004</v>
      </c>
      <c r="N77" s="1" t="s">
        <v>0</v>
      </c>
      <c r="O77" s="7" t="s">
        <v>0</v>
      </c>
      <c r="P77" s="1" t="s">
        <v>269</v>
      </c>
      <c r="Q77" s="1" t="s">
        <v>270</v>
      </c>
      <c r="R77" s="1" t="s">
        <v>0</v>
      </c>
      <c r="S77" s="1" t="s">
        <v>0</v>
      </c>
      <c r="T77" s="2">
        <v>43978</v>
      </c>
      <c r="U77" s="1" t="s">
        <v>271</v>
      </c>
      <c r="V77" s="1" t="s">
        <v>164</v>
      </c>
      <c r="W77" s="1" t="s">
        <v>165</v>
      </c>
      <c r="X77" s="1" t="s">
        <v>0</v>
      </c>
      <c r="Y77" s="1" t="s">
        <v>165</v>
      </c>
      <c r="Z77" s="1" t="s">
        <v>252</v>
      </c>
      <c r="AA77" s="1" t="s">
        <v>0</v>
      </c>
      <c r="AB77" s="1" t="s">
        <v>253</v>
      </c>
      <c r="AC77" s="5">
        <v>0.26</v>
      </c>
      <c r="AD77" s="1" t="b">
        <v>0</v>
      </c>
      <c r="AE77" s="1" t="s">
        <v>272</v>
      </c>
      <c r="AF77" s="2">
        <v>43908</v>
      </c>
      <c r="AG77" s="6" t="s">
        <v>0</v>
      </c>
      <c r="AH77" s="1" t="s">
        <v>64</v>
      </c>
      <c r="AI77" s="7">
        <v>0.78786999999999996</v>
      </c>
      <c r="AJ77" s="1" t="s">
        <v>273</v>
      </c>
      <c r="AK77" s="1" t="s">
        <v>87</v>
      </c>
      <c r="AL77" s="1" t="s">
        <v>0</v>
      </c>
      <c r="AM77" s="1" t="s">
        <v>0</v>
      </c>
      <c r="AN77" s="1" t="s">
        <v>0</v>
      </c>
      <c r="AO77" s="1" t="s">
        <v>167</v>
      </c>
      <c r="AP77" s="6" t="s">
        <v>0</v>
      </c>
      <c r="AQ77" s="1" t="s">
        <v>0</v>
      </c>
      <c r="AR77" s="1" t="s">
        <v>0</v>
      </c>
      <c r="AS77" s="3">
        <v>27989</v>
      </c>
      <c r="AT77" s="1" t="s">
        <v>68</v>
      </c>
      <c r="AU77" s="2">
        <v>43852.416666666664</v>
      </c>
      <c r="AV77" s="1" t="s">
        <v>168</v>
      </c>
      <c r="AW77" s="1" t="s">
        <v>0</v>
      </c>
      <c r="AX77" s="3">
        <v>81522</v>
      </c>
      <c r="AY77" s="3">
        <v>1218551</v>
      </c>
    </row>
    <row r="78" spans="2:51" outlineLevel="1" x14ac:dyDescent="0.25">
      <c r="B78" s="1" t="s">
        <v>266</v>
      </c>
      <c r="C78" s="1" t="s">
        <v>267</v>
      </c>
      <c r="D78" s="1" t="s">
        <v>268</v>
      </c>
      <c r="E78" s="1" t="s">
        <v>55</v>
      </c>
      <c r="F78" s="2">
        <v>43978</v>
      </c>
      <c r="G78" s="2">
        <v>45438</v>
      </c>
      <c r="H78" s="3">
        <v>36</v>
      </c>
      <c r="I78" s="1" t="s">
        <v>56</v>
      </c>
      <c r="J78" s="1" t="s">
        <v>57</v>
      </c>
      <c r="K78" s="4" t="s">
        <v>0</v>
      </c>
      <c r="L78" s="5">
        <v>0.23605999999999999</v>
      </c>
      <c r="M78" s="6">
        <v>95.414500000000004</v>
      </c>
      <c r="N78" s="1" t="s">
        <v>0</v>
      </c>
      <c r="O78" s="7" t="s">
        <v>0</v>
      </c>
      <c r="P78" s="1" t="s">
        <v>269</v>
      </c>
      <c r="Q78" s="1" t="s">
        <v>270</v>
      </c>
      <c r="R78" s="1" t="s">
        <v>0</v>
      </c>
      <c r="S78" s="1" t="s">
        <v>0</v>
      </c>
      <c r="T78" s="2">
        <v>43978</v>
      </c>
      <c r="U78" s="1" t="s">
        <v>271</v>
      </c>
      <c r="V78" s="1" t="s">
        <v>164</v>
      </c>
      <c r="W78" s="1" t="s">
        <v>165</v>
      </c>
      <c r="X78" s="1" t="s">
        <v>0</v>
      </c>
      <c r="Y78" s="1" t="s">
        <v>165</v>
      </c>
      <c r="Z78" s="1" t="s">
        <v>169</v>
      </c>
      <c r="AA78" s="1" t="s">
        <v>0</v>
      </c>
      <c r="AB78" s="1" t="s">
        <v>170</v>
      </c>
      <c r="AC78" s="5">
        <v>0.42</v>
      </c>
      <c r="AD78" s="1" t="b">
        <v>0</v>
      </c>
      <c r="AE78" s="1" t="s">
        <v>272</v>
      </c>
      <c r="AF78" s="2">
        <v>43908</v>
      </c>
      <c r="AG78" s="6" t="s">
        <v>0</v>
      </c>
      <c r="AH78" s="1" t="s">
        <v>64</v>
      </c>
      <c r="AI78" s="7">
        <v>0.78786999999999996</v>
      </c>
      <c r="AJ78" s="1" t="s">
        <v>273</v>
      </c>
      <c r="AK78" s="1" t="s">
        <v>87</v>
      </c>
      <c r="AL78" s="1" t="s">
        <v>0</v>
      </c>
      <c r="AM78" s="1" t="s">
        <v>0</v>
      </c>
      <c r="AN78" s="1" t="s">
        <v>0</v>
      </c>
      <c r="AO78" s="1" t="s">
        <v>167</v>
      </c>
      <c r="AP78" s="6" t="s">
        <v>0</v>
      </c>
      <c r="AQ78" s="1" t="s">
        <v>0</v>
      </c>
      <c r="AR78" s="1" t="s">
        <v>0</v>
      </c>
      <c r="AS78" s="3">
        <v>27989</v>
      </c>
      <c r="AT78" s="1" t="s">
        <v>68</v>
      </c>
      <c r="AU78" s="2">
        <v>43852.416666666664</v>
      </c>
      <c r="AV78" s="1" t="s">
        <v>168</v>
      </c>
      <c r="AW78" s="1" t="s">
        <v>0</v>
      </c>
      <c r="AX78" s="3">
        <v>81522</v>
      </c>
      <c r="AY78" s="3">
        <v>1218551</v>
      </c>
    </row>
    <row r="79" spans="2:51" outlineLevel="1" x14ac:dyDescent="0.25">
      <c r="B79" s="1" t="s">
        <v>266</v>
      </c>
      <c r="C79" s="1" t="s">
        <v>267</v>
      </c>
      <c r="D79" s="1" t="s">
        <v>268</v>
      </c>
      <c r="E79" s="1" t="s">
        <v>55</v>
      </c>
      <c r="F79" s="2">
        <v>43978</v>
      </c>
      <c r="G79" s="2">
        <v>45438</v>
      </c>
      <c r="H79" s="3">
        <v>36</v>
      </c>
      <c r="I79" s="1" t="s">
        <v>56</v>
      </c>
      <c r="J79" s="1" t="s">
        <v>57</v>
      </c>
      <c r="K79" s="4" t="s">
        <v>0</v>
      </c>
      <c r="L79" s="5">
        <v>0.23605999999999999</v>
      </c>
      <c r="M79" s="6">
        <v>95.414500000000004</v>
      </c>
      <c r="N79" s="1" t="s">
        <v>0</v>
      </c>
      <c r="O79" s="7" t="s">
        <v>0</v>
      </c>
      <c r="P79" s="1" t="s">
        <v>269</v>
      </c>
      <c r="Q79" s="1" t="s">
        <v>270</v>
      </c>
      <c r="R79" s="1" t="s">
        <v>0</v>
      </c>
      <c r="S79" s="1" t="s">
        <v>0</v>
      </c>
      <c r="T79" s="2">
        <v>43978</v>
      </c>
      <c r="U79" s="1" t="s">
        <v>271</v>
      </c>
      <c r="V79" s="1" t="s">
        <v>164</v>
      </c>
      <c r="W79" s="1" t="s">
        <v>165</v>
      </c>
      <c r="X79" s="1" t="s">
        <v>0</v>
      </c>
      <c r="Y79" s="1" t="s">
        <v>165</v>
      </c>
      <c r="Z79" s="1" t="s">
        <v>93</v>
      </c>
      <c r="AA79" s="1" t="s">
        <v>0</v>
      </c>
      <c r="AB79" s="1" t="s">
        <v>92</v>
      </c>
      <c r="AC79" s="5">
        <v>0.42707000000000001</v>
      </c>
      <c r="AD79" s="1" t="b">
        <v>0</v>
      </c>
      <c r="AE79" s="1" t="s">
        <v>272</v>
      </c>
      <c r="AF79" s="2">
        <v>43908</v>
      </c>
      <c r="AG79" s="6" t="s">
        <v>0</v>
      </c>
      <c r="AH79" s="1" t="s">
        <v>64</v>
      </c>
      <c r="AI79" s="7">
        <v>0.78786999999999996</v>
      </c>
      <c r="AJ79" s="1" t="s">
        <v>273</v>
      </c>
      <c r="AK79" s="1" t="s">
        <v>87</v>
      </c>
      <c r="AL79" s="1" t="s">
        <v>0</v>
      </c>
      <c r="AM79" s="1" t="s">
        <v>0</v>
      </c>
      <c r="AN79" s="1" t="s">
        <v>0</v>
      </c>
      <c r="AO79" s="1" t="s">
        <v>167</v>
      </c>
      <c r="AP79" s="6" t="s">
        <v>0</v>
      </c>
      <c r="AQ79" s="1" t="s">
        <v>0</v>
      </c>
      <c r="AR79" s="1" t="s">
        <v>0</v>
      </c>
      <c r="AS79" s="3">
        <v>27989</v>
      </c>
      <c r="AT79" s="1" t="s">
        <v>68</v>
      </c>
      <c r="AU79" s="2">
        <v>43852.416666666664</v>
      </c>
      <c r="AV79" s="1" t="s">
        <v>168</v>
      </c>
      <c r="AW79" s="1" t="s">
        <v>0</v>
      </c>
      <c r="AX79" s="3">
        <v>81522</v>
      </c>
      <c r="AY79" s="3">
        <v>1218551</v>
      </c>
    </row>
    <row r="80" spans="2:51" outlineLevel="1" x14ac:dyDescent="0.25">
      <c r="B80" s="1" t="s">
        <v>266</v>
      </c>
      <c r="C80" s="1" t="s">
        <v>267</v>
      </c>
      <c r="D80" s="1" t="s">
        <v>268</v>
      </c>
      <c r="E80" s="1" t="s">
        <v>55</v>
      </c>
      <c r="F80" s="2">
        <v>43978</v>
      </c>
      <c r="G80" s="2">
        <v>45438</v>
      </c>
      <c r="H80" s="3">
        <v>36</v>
      </c>
      <c r="I80" s="1" t="s">
        <v>56</v>
      </c>
      <c r="J80" s="1" t="s">
        <v>57</v>
      </c>
      <c r="K80" s="4">
        <v>43344</v>
      </c>
      <c r="L80" s="5">
        <v>0.23605999999999999</v>
      </c>
      <c r="M80" s="6">
        <v>95.414500000000004</v>
      </c>
      <c r="N80" s="1" t="s">
        <v>0</v>
      </c>
      <c r="O80" s="7" t="s">
        <v>0</v>
      </c>
      <c r="P80" s="1" t="s">
        <v>269</v>
      </c>
      <c r="Q80" s="1" t="s">
        <v>270</v>
      </c>
      <c r="R80" s="1" t="s">
        <v>0</v>
      </c>
      <c r="S80" s="1" t="s">
        <v>0</v>
      </c>
      <c r="T80" s="2">
        <v>43978</v>
      </c>
      <c r="U80" s="1" t="s">
        <v>271</v>
      </c>
      <c r="V80" s="1" t="s">
        <v>164</v>
      </c>
      <c r="W80" s="1" t="s">
        <v>165</v>
      </c>
      <c r="X80" s="1" t="s">
        <v>0</v>
      </c>
      <c r="Y80" s="1" t="s">
        <v>165</v>
      </c>
      <c r="Z80" s="1" t="s">
        <v>103</v>
      </c>
      <c r="AA80" s="1" t="s">
        <v>0</v>
      </c>
      <c r="AB80" s="1" t="s">
        <v>104</v>
      </c>
      <c r="AC80" s="5">
        <v>0.68799999999999994</v>
      </c>
      <c r="AD80" s="1" t="b">
        <v>0</v>
      </c>
      <c r="AE80" s="1" t="s">
        <v>272</v>
      </c>
      <c r="AF80" s="2">
        <v>43908</v>
      </c>
      <c r="AG80" s="6" t="s">
        <v>0</v>
      </c>
      <c r="AH80" s="1" t="s">
        <v>64</v>
      </c>
      <c r="AI80" s="7">
        <v>0.78786999999999996</v>
      </c>
      <c r="AJ80" s="1" t="s">
        <v>273</v>
      </c>
      <c r="AK80" s="1" t="s">
        <v>87</v>
      </c>
      <c r="AL80" s="1" t="s">
        <v>0</v>
      </c>
      <c r="AM80" s="1" t="s">
        <v>0</v>
      </c>
      <c r="AN80" s="1" t="s">
        <v>0</v>
      </c>
      <c r="AO80" s="1" t="s">
        <v>167</v>
      </c>
      <c r="AP80" s="6" t="s">
        <v>0</v>
      </c>
      <c r="AQ80" s="1" t="s">
        <v>0</v>
      </c>
      <c r="AR80" s="1" t="s">
        <v>0</v>
      </c>
      <c r="AS80" s="3">
        <v>27989</v>
      </c>
      <c r="AT80" s="1" t="s">
        <v>68</v>
      </c>
      <c r="AU80" s="2">
        <v>43852.416666666664</v>
      </c>
      <c r="AV80" s="1" t="s">
        <v>168</v>
      </c>
      <c r="AW80" s="1" t="s">
        <v>0</v>
      </c>
      <c r="AX80" s="3">
        <v>81522</v>
      </c>
      <c r="AY80" s="3">
        <v>1218551</v>
      </c>
    </row>
    <row r="81" spans="2:51" outlineLevel="1" x14ac:dyDescent="0.25">
      <c r="B81" s="1" t="s">
        <v>266</v>
      </c>
      <c r="C81" s="1" t="s">
        <v>267</v>
      </c>
      <c r="D81" s="1" t="s">
        <v>268</v>
      </c>
      <c r="E81" s="1" t="s">
        <v>55</v>
      </c>
      <c r="F81" s="2">
        <v>43978</v>
      </c>
      <c r="G81" s="2">
        <v>45438</v>
      </c>
      <c r="H81" s="3">
        <v>36</v>
      </c>
      <c r="I81" s="1" t="s">
        <v>56</v>
      </c>
      <c r="J81" s="1" t="s">
        <v>57</v>
      </c>
      <c r="K81" s="4" t="s">
        <v>0</v>
      </c>
      <c r="L81" s="5">
        <v>0.23605999999999999</v>
      </c>
      <c r="M81" s="6">
        <v>95.414500000000004</v>
      </c>
      <c r="N81" s="1" t="s">
        <v>0</v>
      </c>
      <c r="O81" s="7" t="s">
        <v>0</v>
      </c>
      <c r="P81" s="1" t="s">
        <v>269</v>
      </c>
      <c r="Q81" s="1" t="s">
        <v>270</v>
      </c>
      <c r="R81" s="1" t="s">
        <v>0</v>
      </c>
      <c r="S81" s="1" t="s">
        <v>0</v>
      </c>
      <c r="T81" s="2">
        <v>43978</v>
      </c>
      <c r="U81" s="1" t="s">
        <v>271</v>
      </c>
      <c r="V81" s="1" t="s">
        <v>164</v>
      </c>
      <c r="W81" s="1" t="s">
        <v>165</v>
      </c>
      <c r="X81" s="1" t="s">
        <v>0</v>
      </c>
      <c r="Y81" s="1" t="s">
        <v>165</v>
      </c>
      <c r="Z81" s="1" t="s">
        <v>94</v>
      </c>
      <c r="AA81" s="1" t="s">
        <v>0</v>
      </c>
      <c r="AB81" s="1" t="s">
        <v>95</v>
      </c>
      <c r="AC81" s="5">
        <v>0.78</v>
      </c>
      <c r="AD81" s="1" t="b">
        <v>0</v>
      </c>
      <c r="AE81" s="1" t="s">
        <v>272</v>
      </c>
      <c r="AF81" s="2">
        <v>43908</v>
      </c>
      <c r="AG81" s="6" t="s">
        <v>0</v>
      </c>
      <c r="AH81" s="1" t="s">
        <v>64</v>
      </c>
      <c r="AI81" s="7">
        <v>0.78786999999999996</v>
      </c>
      <c r="AJ81" s="1" t="s">
        <v>273</v>
      </c>
      <c r="AK81" s="1" t="s">
        <v>87</v>
      </c>
      <c r="AL81" s="1" t="s">
        <v>0</v>
      </c>
      <c r="AM81" s="1" t="s">
        <v>0</v>
      </c>
      <c r="AN81" s="1" t="s">
        <v>0</v>
      </c>
      <c r="AO81" s="1" t="s">
        <v>167</v>
      </c>
      <c r="AP81" s="6" t="s">
        <v>0</v>
      </c>
      <c r="AQ81" s="1" t="s">
        <v>0</v>
      </c>
      <c r="AR81" s="1" t="s">
        <v>0</v>
      </c>
      <c r="AS81" s="3">
        <v>27989</v>
      </c>
      <c r="AT81" s="1" t="s">
        <v>68</v>
      </c>
      <c r="AU81" s="2">
        <v>43852.416666666664</v>
      </c>
      <c r="AV81" s="1" t="s">
        <v>168</v>
      </c>
      <c r="AW81" s="1" t="s">
        <v>0</v>
      </c>
      <c r="AX81" s="3">
        <v>81522</v>
      </c>
      <c r="AY81" s="3">
        <v>1218551</v>
      </c>
    </row>
    <row r="82" spans="2:51" outlineLevel="1" x14ac:dyDescent="0.25">
      <c r="B82" s="1" t="s">
        <v>274</v>
      </c>
      <c r="C82" s="1" t="s">
        <v>275</v>
      </c>
      <c r="D82" s="1" t="s">
        <v>276</v>
      </c>
      <c r="E82" s="1" t="s">
        <v>55</v>
      </c>
      <c r="F82" s="2">
        <v>44047</v>
      </c>
      <c r="G82" s="2">
        <v>45141</v>
      </c>
      <c r="H82" s="3">
        <v>36</v>
      </c>
      <c r="I82" s="1" t="s">
        <v>56</v>
      </c>
      <c r="J82" s="1" t="s">
        <v>57</v>
      </c>
      <c r="K82" s="4" t="s">
        <v>0</v>
      </c>
      <c r="L82" s="5">
        <v>0.19</v>
      </c>
      <c r="M82" s="6">
        <v>94.060599999999994</v>
      </c>
      <c r="N82" s="1" t="s">
        <v>0</v>
      </c>
      <c r="O82" s="7" t="s">
        <v>0</v>
      </c>
      <c r="P82" s="1" t="s">
        <v>277</v>
      </c>
      <c r="Q82" s="1" t="s">
        <v>278</v>
      </c>
      <c r="R82" s="1" t="s">
        <v>0</v>
      </c>
      <c r="S82" s="1" t="s">
        <v>0</v>
      </c>
      <c r="T82" s="2">
        <v>44047</v>
      </c>
      <c r="U82" s="1" t="s">
        <v>279</v>
      </c>
      <c r="V82" s="1" t="s">
        <v>280</v>
      </c>
      <c r="W82" s="1" t="s">
        <v>281</v>
      </c>
      <c r="X82" s="1" t="s">
        <v>0</v>
      </c>
      <c r="Y82" s="1" t="s">
        <v>281</v>
      </c>
      <c r="Z82" s="1" t="s">
        <v>138</v>
      </c>
      <c r="AA82" s="1" t="s">
        <v>0</v>
      </c>
      <c r="AB82" s="1" t="s">
        <v>137</v>
      </c>
      <c r="AC82" s="5">
        <v>0.28999999999999998</v>
      </c>
      <c r="AD82" s="1" t="b">
        <v>0</v>
      </c>
      <c r="AE82" s="1" t="s">
        <v>63</v>
      </c>
      <c r="AF82" s="2">
        <v>43755</v>
      </c>
      <c r="AG82" s="6" t="s">
        <v>0</v>
      </c>
      <c r="AH82" s="1" t="s">
        <v>64</v>
      </c>
      <c r="AI82" s="7">
        <v>13.25267</v>
      </c>
      <c r="AJ82" s="1" t="s">
        <v>282</v>
      </c>
      <c r="AK82" s="1" t="s">
        <v>283</v>
      </c>
      <c r="AL82" s="1" t="s">
        <v>284</v>
      </c>
      <c r="AM82" s="1" t="s">
        <v>0</v>
      </c>
      <c r="AN82" s="1" t="s">
        <v>0</v>
      </c>
      <c r="AO82" s="1" t="s">
        <v>285</v>
      </c>
      <c r="AP82" s="6" t="s">
        <v>0</v>
      </c>
      <c r="AQ82" s="1" t="s">
        <v>0</v>
      </c>
      <c r="AR82" s="1" t="s">
        <v>0</v>
      </c>
      <c r="AS82" s="3">
        <v>27784</v>
      </c>
      <c r="AT82" s="1" t="s">
        <v>68</v>
      </c>
      <c r="AU82" s="2">
        <v>43672.552083333336</v>
      </c>
      <c r="AV82" s="1" t="s">
        <v>213</v>
      </c>
      <c r="AW82" s="1" t="s">
        <v>0</v>
      </c>
      <c r="AX82" s="3">
        <v>78730</v>
      </c>
      <c r="AY82" s="3">
        <v>1204939</v>
      </c>
    </row>
    <row r="83" spans="2:51" outlineLevel="1" x14ac:dyDescent="0.25">
      <c r="B83" s="1" t="s">
        <v>274</v>
      </c>
      <c r="C83" s="1" t="s">
        <v>275</v>
      </c>
      <c r="D83" s="1" t="s">
        <v>276</v>
      </c>
      <c r="E83" s="1" t="s">
        <v>55</v>
      </c>
      <c r="F83" s="2">
        <v>44047</v>
      </c>
      <c r="G83" s="2">
        <v>45141</v>
      </c>
      <c r="H83" s="3">
        <v>36</v>
      </c>
      <c r="I83" s="1" t="s">
        <v>56</v>
      </c>
      <c r="J83" s="1" t="s">
        <v>57</v>
      </c>
      <c r="K83" s="4" t="s">
        <v>0</v>
      </c>
      <c r="L83" s="5">
        <v>0.19</v>
      </c>
      <c r="M83" s="6">
        <v>94.060599999999994</v>
      </c>
      <c r="N83" s="1" t="s">
        <v>0</v>
      </c>
      <c r="O83" s="7" t="s">
        <v>0</v>
      </c>
      <c r="P83" s="1" t="s">
        <v>277</v>
      </c>
      <c r="Q83" s="1" t="s">
        <v>278</v>
      </c>
      <c r="R83" s="1" t="s">
        <v>0</v>
      </c>
      <c r="S83" s="1" t="s">
        <v>0</v>
      </c>
      <c r="T83" s="2">
        <v>44047</v>
      </c>
      <c r="U83" s="1" t="s">
        <v>279</v>
      </c>
      <c r="V83" s="1" t="s">
        <v>280</v>
      </c>
      <c r="W83" s="1" t="s">
        <v>281</v>
      </c>
      <c r="X83" s="1" t="s">
        <v>0</v>
      </c>
      <c r="Y83" s="1" t="s">
        <v>281</v>
      </c>
      <c r="Z83" s="1" t="s">
        <v>93</v>
      </c>
      <c r="AA83" s="1" t="s">
        <v>0</v>
      </c>
      <c r="AB83" s="1" t="s">
        <v>92</v>
      </c>
      <c r="AC83" s="5">
        <v>0.34</v>
      </c>
      <c r="AD83" s="1" t="b">
        <v>0</v>
      </c>
      <c r="AE83" s="1" t="s">
        <v>63</v>
      </c>
      <c r="AF83" s="2">
        <v>43755</v>
      </c>
      <c r="AG83" s="6" t="s">
        <v>0</v>
      </c>
      <c r="AH83" s="1" t="s">
        <v>64</v>
      </c>
      <c r="AI83" s="7">
        <v>13.25267</v>
      </c>
      <c r="AJ83" s="1" t="s">
        <v>282</v>
      </c>
      <c r="AK83" s="1" t="s">
        <v>283</v>
      </c>
      <c r="AL83" s="1" t="s">
        <v>284</v>
      </c>
      <c r="AM83" s="1" t="s">
        <v>0</v>
      </c>
      <c r="AN83" s="1" t="s">
        <v>0</v>
      </c>
      <c r="AO83" s="1" t="s">
        <v>285</v>
      </c>
      <c r="AP83" s="6" t="s">
        <v>0</v>
      </c>
      <c r="AQ83" s="1" t="s">
        <v>0</v>
      </c>
      <c r="AR83" s="1" t="s">
        <v>0</v>
      </c>
      <c r="AS83" s="3">
        <v>27784</v>
      </c>
      <c r="AT83" s="1" t="s">
        <v>68</v>
      </c>
      <c r="AU83" s="2">
        <v>43672.552083333336</v>
      </c>
      <c r="AV83" s="1" t="s">
        <v>213</v>
      </c>
      <c r="AW83" s="1" t="s">
        <v>0</v>
      </c>
      <c r="AX83" s="3">
        <v>78730</v>
      </c>
      <c r="AY83" s="3">
        <v>1204939</v>
      </c>
    </row>
    <row r="84" spans="2:51" outlineLevel="1" x14ac:dyDescent="0.25">
      <c r="B84" s="1" t="s">
        <v>274</v>
      </c>
      <c r="C84" s="1" t="s">
        <v>275</v>
      </c>
      <c r="D84" s="1" t="s">
        <v>276</v>
      </c>
      <c r="E84" s="1" t="s">
        <v>55</v>
      </c>
      <c r="F84" s="2">
        <v>44047</v>
      </c>
      <c r="G84" s="2">
        <v>45141</v>
      </c>
      <c r="H84" s="3">
        <v>36</v>
      </c>
      <c r="I84" s="1" t="s">
        <v>56</v>
      </c>
      <c r="J84" s="1" t="s">
        <v>57</v>
      </c>
      <c r="K84" s="4" t="s">
        <v>0</v>
      </c>
      <c r="L84" s="5">
        <v>0.19</v>
      </c>
      <c r="M84" s="6">
        <v>94.060599999999994</v>
      </c>
      <c r="N84" s="1" t="s">
        <v>0</v>
      </c>
      <c r="O84" s="7" t="s">
        <v>0</v>
      </c>
      <c r="P84" s="1" t="s">
        <v>277</v>
      </c>
      <c r="Q84" s="1" t="s">
        <v>278</v>
      </c>
      <c r="R84" s="1" t="s">
        <v>0</v>
      </c>
      <c r="S84" s="1" t="s">
        <v>0</v>
      </c>
      <c r="T84" s="2">
        <v>44047</v>
      </c>
      <c r="U84" s="1" t="s">
        <v>279</v>
      </c>
      <c r="V84" s="1" t="s">
        <v>280</v>
      </c>
      <c r="W84" s="1" t="s">
        <v>281</v>
      </c>
      <c r="X84" s="1" t="s">
        <v>0</v>
      </c>
      <c r="Y84" s="1" t="s">
        <v>281</v>
      </c>
      <c r="Z84" s="1" t="s">
        <v>169</v>
      </c>
      <c r="AA84" s="1" t="s">
        <v>0</v>
      </c>
      <c r="AB84" s="1" t="s">
        <v>170</v>
      </c>
      <c r="AC84" s="5">
        <v>0.35</v>
      </c>
      <c r="AD84" s="1" t="b">
        <v>0</v>
      </c>
      <c r="AE84" s="1" t="s">
        <v>63</v>
      </c>
      <c r="AF84" s="2">
        <v>43755</v>
      </c>
      <c r="AG84" s="6" t="s">
        <v>0</v>
      </c>
      <c r="AH84" s="1" t="s">
        <v>64</v>
      </c>
      <c r="AI84" s="7">
        <v>13.25267</v>
      </c>
      <c r="AJ84" s="1" t="s">
        <v>282</v>
      </c>
      <c r="AK84" s="1" t="s">
        <v>283</v>
      </c>
      <c r="AL84" s="1" t="s">
        <v>284</v>
      </c>
      <c r="AM84" s="1" t="s">
        <v>0</v>
      </c>
      <c r="AN84" s="1" t="s">
        <v>0</v>
      </c>
      <c r="AO84" s="1" t="s">
        <v>285</v>
      </c>
      <c r="AP84" s="6" t="s">
        <v>0</v>
      </c>
      <c r="AQ84" s="1" t="s">
        <v>0</v>
      </c>
      <c r="AR84" s="1" t="s">
        <v>0</v>
      </c>
      <c r="AS84" s="3">
        <v>27784</v>
      </c>
      <c r="AT84" s="1" t="s">
        <v>68</v>
      </c>
      <c r="AU84" s="2">
        <v>43672.552083333336</v>
      </c>
      <c r="AV84" s="1" t="s">
        <v>213</v>
      </c>
      <c r="AW84" s="1" t="s">
        <v>0</v>
      </c>
      <c r="AX84" s="3">
        <v>78730</v>
      </c>
      <c r="AY84" s="3">
        <v>1204939</v>
      </c>
    </row>
    <row r="85" spans="2:51" outlineLevel="1" x14ac:dyDescent="0.25">
      <c r="B85" s="1" t="s">
        <v>274</v>
      </c>
      <c r="C85" s="1" t="s">
        <v>275</v>
      </c>
      <c r="D85" s="1" t="s">
        <v>276</v>
      </c>
      <c r="E85" s="1" t="s">
        <v>55</v>
      </c>
      <c r="F85" s="2">
        <v>44047</v>
      </c>
      <c r="G85" s="2">
        <v>45141</v>
      </c>
      <c r="H85" s="3">
        <v>36</v>
      </c>
      <c r="I85" s="1" t="s">
        <v>56</v>
      </c>
      <c r="J85" s="1" t="s">
        <v>57</v>
      </c>
      <c r="K85" s="4" t="s">
        <v>0</v>
      </c>
      <c r="L85" s="5">
        <v>0.19</v>
      </c>
      <c r="M85" s="6">
        <v>94.060599999999994</v>
      </c>
      <c r="N85" s="1" t="s">
        <v>0</v>
      </c>
      <c r="O85" s="7" t="s">
        <v>0</v>
      </c>
      <c r="P85" s="1" t="s">
        <v>277</v>
      </c>
      <c r="Q85" s="1" t="s">
        <v>278</v>
      </c>
      <c r="R85" s="1" t="s">
        <v>0</v>
      </c>
      <c r="S85" s="1" t="s">
        <v>0</v>
      </c>
      <c r="T85" s="2">
        <v>44047</v>
      </c>
      <c r="U85" s="1" t="s">
        <v>279</v>
      </c>
      <c r="V85" s="1" t="s">
        <v>280</v>
      </c>
      <c r="W85" s="1" t="s">
        <v>281</v>
      </c>
      <c r="X85" s="1" t="s">
        <v>0</v>
      </c>
      <c r="Y85" s="1" t="s">
        <v>281</v>
      </c>
      <c r="Z85" s="1" t="s">
        <v>252</v>
      </c>
      <c r="AA85" s="1" t="s">
        <v>0</v>
      </c>
      <c r="AB85" s="1" t="s">
        <v>253</v>
      </c>
      <c r="AC85" s="5">
        <v>0.38333</v>
      </c>
      <c r="AD85" s="1" t="b">
        <v>0</v>
      </c>
      <c r="AE85" s="1" t="s">
        <v>63</v>
      </c>
      <c r="AF85" s="2">
        <v>43755</v>
      </c>
      <c r="AG85" s="6" t="s">
        <v>0</v>
      </c>
      <c r="AH85" s="1" t="s">
        <v>64</v>
      </c>
      <c r="AI85" s="7">
        <v>13.25267</v>
      </c>
      <c r="AJ85" s="1" t="s">
        <v>282</v>
      </c>
      <c r="AK85" s="1" t="s">
        <v>283</v>
      </c>
      <c r="AL85" s="1" t="s">
        <v>284</v>
      </c>
      <c r="AM85" s="1" t="s">
        <v>0</v>
      </c>
      <c r="AN85" s="1" t="s">
        <v>0</v>
      </c>
      <c r="AO85" s="1" t="s">
        <v>285</v>
      </c>
      <c r="AP85" s="6" t="s">
        <v>0</v>
      </c>
      <c r="AQ85" s="1" t="s">
        <v>0</v>
      </c>
      <c r="AR85" s="1" t="s">
        <v>0</v>
      </c>
      <c r="AS85" s="3">
        <v>27784</v>
      </c>
      <c r="AT85" s="1" t="s">
        <v>68</v>
      </c>
      <c r="AU85" s="2">
        <v>43672.552083333336</v>
      </c>
      <c r="AV85" s="1" t="s">
        <v>213</v>
      </c>
      <c r="AW85" s="1" t="s">
        <v>0</v>
      </c>
      <c r="AX85" s="3">
        <v>78730</v>
      </c>
      <c r="AY85" s="3">
        <v>1204939</v>
      </c>
    </row>
    <row r="86" spans="2:51" outlineLevel="1" x14ac:dyDescent="0.25">
      <c r="B86" s="1" t="s">
        <v>274</v>
      </c>
      <c r="C86" s="1" t="s">
        <v>275</v>
      </c>
      <c r="D86" s="1" t="s">
        <v>276</v>
      </c>
      <c r="E86" s="1" t="s">
        <v>55</v>
      </c>
      <c r="F86" s="2">
        <v>44047</v>
      </c>
      <c r="G86" s="2">
        <v>45141</v>
      </c>
      <c r="H86" s="3">
        <v>36</v>
      </c>
      <c r="I86" s="1" t="s">
        <v>56</v>
      </c>
      <c r="J86" s="1" t="s">
        <v>57</v>
      </c>
      <c r="K86" s="4" t="s">
        <v>0</v>
      </c>
      <c r="L86" s="5">
        <v>0.19</v>
      </c>
      <c r="M86" s="6">
        <v>94.060599999999994</v>
      </c>
      <c r="N86" s="1" t="s">
        <v>0</v>
      </c>
      <c r="O86" s="7" t="s">
        <v>0</v>
      </c>
      <c r="P86" s="1" t="s">
        <v>277</v>
      </c>
      <c r="Q86" s="1" t="s">
        <v>278</v>
      </c>
      <c r="R86" s="1" t="s">
        <v>0</v>
      </c>
      <c r="S86" s="1" t="s">
        <v>0</v>
      </c>
      <c r="T86" s="2">
        <v>44047</v>
      </c>
      <c r="U86" s="1" t="s">
        <v>279</v>
      </c>
      <c r="V86" s="1" t="s">
        <v>280</v>
      </c>
      <c r="W86" s="1" t="s">
        <v>281</v>
      </c>
      <c r="X86" s="1" t="s">
        <v>0</v>
      </c>
      <c r="Y86" s="1" t="s">
        <v>281</v>
      </c>
      <c r="Z86" s="1" t="s">
        <v>143</v>
      </c>
      <c r="AA86" s="1" t="s">
        <v>0</v>
      </c>
      <c r="AB86" s="1" t="s">
        <v>144</v>
      </c>
      <c r="AC86" s="5">
        <v>0.78366999999999998</v>
      </c>
      <c r="AD86" s="1" t="b">
        <v>0</v>
      </c>
      <c r="AE86" s="1" t="s">
        <v>63</v>
      </c>
      <c r="AF86" s="2">
        <v>43755</v>
      </c>
      <c r="AG86" s="6" t="s">
        <v>0</v>
      </c>
      <c r="AH86" s="1" t="s">
        <v>64</v>
      </c>
      <c r="AI86" s="7">
        <v>13.25267</v>
      </c>
      <c r="AJ86" s="1" t="s">
        <v>282</v>
      </c>
      <c r="AK86" s="1" t="s">
        <v>283</v>
      </c>
      <c r="AL86" s="1" t="s">
        <v>284</v>
      </c>
      <c r="AM86" s="1" t="s">
        <v>0</v>
      </c>
      <c r="AN86" s="1" t="s">
        <v>0</v>
      </c>
      <c r="AO86" s="1" t="s">
        <v>285</v>
      </c>
      <c r="AP86" s="6" t="s">
        <v>0</v>
      </c>
      <c r="AQ86" s="1" t="s">
        <v>0</v>
      </c>
      <c r="AR86" s="1" t="s">
        <v>0</v>
      </c>
      <c r="AS86" s="3">
        <v>27784</v>
      </c>
      <c r="AT86" s="1" t="s">
        <v>68</v>
      </c>
      <c r="AU86" s="2">
        <v>43672.552083333336</v>
      </c>
      <c r="AV86" s="1" t="s">
        <v>213</v>
      </c>
      <c r="AW86" s="1" t="s">
        <v>0</v>
      </c>
      <c r="AX86" s="3">
        <v>78730</v>
      </c>
      <c r="AY86" s="3">
        <v>1204939</v>
      </c>
    </row>
    <row r="87" spans="2:51" outlineLevel="1" x14ac:dyDescent="0.25">
      <c r="B87" s="1" t="s">
        <v>274</v>
      </c>
      <c r="C87" s="1" t="s">
        <v>275</v>
      </c>
      <c r="D87" s="1" t="s">
        <v>276</v>
      </c>
      <c r="E87" s="1" t="s">
        <v>55</v>
      </c>
      <c r="F87" s="2">
        <v>44047</v>
      </c>
      <c r="G87" s="2">
        <v>45141</v>
      </c>
      <c r="H87" s="3">
        <v>36</v>
      </c>
      <c r="I87" s="1" t="s">
        <v>56</v>
      </c>
      <c r="J87" s="1" t="s">
        <v>57</v>
      </c>
      <c r="K87" s="4" t="s">
        <v>0</v>
      </c>
      <c r="L87" s="5">
        <v>0.19</v>
      </c>
      <c r="M87" s="6">
        <v>94.060599999999994</v>
      </c>
      <c r="N87" s="1" t="s">
        <v>0</v>
      </c>
      <c r="O87" s="7" t="s">
        <v>0</v>
      </c>
      <c r="P87" s="1" t="s">
        <v>277</v>
      </c>
      <c r="Q87" s="1" t="s">
        <v>278</v>
      </c>
      <c r="R87" s="1" t="s">
        <v>0</v>
      </c>
      <c r="S87" s="1" t="s">
        <v>0</v>
      </c>
      <c r="T87" s="2">
        <v>44047</v>
      </c>
      <c r="U87" s="1" t="s">
        <v>279</v>
      </c>
      <c r="V87" s="1" t="s">
        <v>280</v>
      </c>
      <c r="W87" s="1" t="s">
        <v>281</v>
      </c>
      <c r="X87" s="1" t="s">
        <v>0</v>
      </c>
      <c r="Y87" s="1" t="s">
        <v>281</v>
      </c>
      <c r="Z87" s="1" t="s">
        <v>94</v>
      </c>
      <c r="AA87" s="1" t="s">
        <v>0</v>
      </c>
      <c r="AB87" s="1" t="s">
        <v>95</v>
      </c>
      <c r="AC87" s="5">
        <v>0.86</v>
      </c>
      <c r="AD87" s="1" t="b">
        <v>0</v>
      </c>
      <c r="AE87" s="1" t="s">
        <v>63</v>
      </c>
      <c r="AF87" s="2">
        <v>43755</v>
      </c>
      <c r="AG87" s="6" t="s">
        <v>0</v>
      </c>
      <c r="AH87" s="1" t="s">
        <v>64</v>
      </c>
      <c r="AI87" s="7">
        <v>13.25267</v>
      </c>
      <c r="AJ87" s="1" t="s">
        <v>282</v>
      </c>
      <c r="AK87" s="1" t="s">
        <v>283</v>
      </c>
      <c r="AL87" s="1" t="s">
        <v>284</v>
      </c>
      <c r="AM87" s="1" t="s">
        <v>0</v>
      </c>
      <c r="AN87" s="1" t="s">
        <v>0</v>
      </c>
      <c r="AO87" s="1" t="s">
        <v>285</v>
      </c>
      <c r="AP87" s="6" t="s">
        <v>0</v>
      </c>
      <c r="AQ87" s="1" t="s">
        <v>0</v>
      </c>
      <c r="AR87" s="1" t="s">
        <v>0</v>
      </c>
      <c r="AS87" s="3">
        <v>27784</v>
      </c>
      <c r="AT87" s="1" t="s">
        <v>68</v>
      </c>
      <c r="AU87" s="2">
        <v>43672.552083333336</v>
      </c>
      <c r="AV87" s="1" t="s">
        <v>213</v>
      </c>
      <c r="AW87" s="1" t="s">
        <v>0</v>
      </c>
      <c r="AX87" s="3">
        <v>78730</v>
      </c>
      <c r="AY87" s="3">
        <v>1204939</v>
      </c>
    </row>
    <row r="88" spans="2:51" outlineLevel="1" x14ac:dyDescent="0.25">
      <c r="B88" s="1" t="s">
        <v>274</v>
      </c>
      <c r="C88" s="1" t="s">
        <v>275</v>
      </c>
      <c r="D88" s="1" t="s">
        <v>276</v>
      </c>
      <c r="E88" s="1" t="s">
        <v>55</v>
      </c>
      <c r="F88" s="2">
        <v>44047</v>
      </c>
      <c r="G88" s="2">
        <v>45141</v>
      </c>
      <c r="H88" s="3">
        <v>36</v>
      </c>
      <c r="I88" s="1" t="s">
        <v>56</v>
      </c>
      <c r="J88" s="1" t="s">
        <v>57</v>
      </c>
      <c r="K88" s="4">
        <v>39950</v>
      </c>
      <c r="L88" s="5">
        <v>0.19</v>
      </c>
      <c r="M88" s="6">
        <v>94.060599999999994</v>
      </c>
      <c r="N88" s="1" t="s">
        <v>0</v>
      </c>
      <c r="O88" s="7" t="s">
        <v>0</v>
      </c>
      <c r="P88" s="1" t="s">
        <v>277</v>
      </c>
      <c r="Q88" s="1" t="s">
        <v>278</v>
      </c>
      <c r="R88" s="1" t="s">
        <v>0</v>
      </c>
      <c r="S88" s="1" t="s">
        <v>0</v>
      </c>
      <c r="T88" s="2">
        <v>44047</v>
      </c>
      <c r="U88" s="1" t="s">
        <v>279</v>
      </c>
      <c r="V88" s="1" t="s">
        <v>280</v>
      </c>
      <c r="W88" s="1" t="s">
        <v>281</v>
      </c>
      <c r="X88" s="1" t="s">
        <v>0</v>
      </c>
      <c r="Y88" s="1" t="s">
        <v>281</v>
      </c>
      <c r="Z88" s="1" t="s">
        <v>62</v>
      </c>
      <c r="AA88" s="1" t="s">
        <v>0</v>
      </c>
      <c r="AB88" s="1" t="s">
        <v>61</v>
      </c>
      <c r="AC88" s="5">
        <v>2.5179999999999998</v>
      </c>
      <c r="AD88" s="1" t="b">
        <v>0</v>
      </c>
      <c r="AE88" s="1" t="s">
        <v>63</v>
      </c>
      <c r="AF88" s="2">
        <v>43755</v>
      </c>
      <c r="AG88" s="6" t="s">
        <v>0</v>
      </c>
      <c r="AH88" s="1" t="s">
        <v>64</v>
      </c>
      <c r="AI88" s="7">
        <v>13.25267</v>
      </c>
      <c r="AJ88" s="1" t="s">
        <v>282</v>
      </c>
      <c r="AK88" s="1" t="s">
        <v>283</v>
      </c>
      <c r="AL88" s="1" t="s">
        <v>284</v>
      </c>
      <c r="AM88" s="1" t="s">
        <v>0</v>
      </c>
      <c r="AN88" s="1" t="s">
        <v>0</v>
      </c>
      <c r="AO88" s="1" t="s">
        <v>285</v>
      </c>
      <c r="AP88" s="6" t="s">
        <v>0</v>
      </c>
      <c r="AQ88" s="1" t="s">
        <v>0</v>
      </c>
      <c r="AR88" s="1" t="s">
        <v>0</v>
      </c>
      <c r="AS88" s="3">
        <v>27784</v>
      </c>
      <c r="AT88" s="1" t="s">
        <v>68</v>
      </c>
      <c r="AU88" s="2">
        <v>43672.552083333336</v>
      </c>
      <c r="AV88" s="1" t="s">
        <v>213</v>
      </c>
      <c r="AW88" s="1" t="s">
        <v>0</v>
      </c>
      <c r="AX88" s="3">
        <v>78730</v>
      </c>
      <c r="AY88" s="3">
        <v>1204939</v>
      </c>
    </row>
    <row r="89" spans="2:51" outlineLevel="1" x14ac:dyDescent="0.25">
      <c r="B89" s="1" t="s">
        <v>286</v>
      </c>
      <c r="C89" s="1" t="s">
        <v>287</v>
      </c>
      <c r="D89" s="1" t="s">
        <v>276</v>
      </c>
      <c r="E89" s="1" t="s">
        <v>288</v>
      </c>
      <c r="F89" s="2">
        <v>44106</v>
      </c>
      <c r="G89" s="2">
        <v>44470</v>
      </c>
      <c r="H89" s="3">
        <v>12</v>
      </c>
      <c r="I89" s="1" t="s">
        <v>56</v>
      </c>
      <c r="J89" s="1" t="s">
        <v>57</v>
      </c>
      <c r="K89" s="4">
        <v>6000</v>
      </c>
      <c r="L89" s="5">
        <v>0.20399999999999999</v>
      </c>
      <c r="M89" s="6">
        <v>93.623000000000005</v>
      </c>
      <c r="N89" s="1" t="s">
        <v>0</v>
      </c>
      <c r="O89" s="7" t="s">
        <v>0</v>
      </c>
      <c r="P89" s="1" t="s">
        <v>289</v>
      </c>
      <c r="Q89" s="1" t="s">
        <v>290</v>
      </c>
      <c r="R89" s="1" t="s">
        <v>0</v>
      </c>
      <c r="S89" s="1" t="s">
        <v>0</v>
      </c>
      <c r="T89" s="2">
        <v>44106</v>
      </c>
      <c r="U89" s="1" t="s">
        <v>291</v>
      </c>
      <c r="V89" s="1" t="s">
        <v>253</v>
      </c>
      <c r="W89" s="1" t="s">
        <v>252</v>
      </c>
      <c r="X89" s="1" t="s">
        <v>0</v>
      </c>
      <c r="Y89" s="1" t="s">
        <v>252</v>
      </c>
      <c r="Z89" s="1" t="s">
        <v>165</v>
      </c>
      <c r="AA89" s="1" t="s">
        <v>0</v>
      </c>
      <c r="AB89" s="1" t="s">
        <v>164</v>
      </c>
      <c r="AC89" s="5">
        <v>0.25348999999999999</v>
      </c>
      <c r="AD89" s="1" t="b">
        <v>0</v>
      </c>
      <c r="AE89" s="1" t="s">
        <v>194</v>
      </c>
      <c r="AF89" s="2">
        <v>44019</v>
      </c>
      <c r="AG89" s="6" t="s">
        <v>0</v>
      </c>
      <c r="AH89" s="1" t="s">
        <v>177</v>
      </c>
      <c r="AI89" s="7">
        <v>3960</v>
      </c>
      <c r="AJ89" s="1" t="s">
        <v>292</v>
      </c>
      <c r="AK89" s="1" t="s">
        <v>293</v>
      </c>
      <c r="AL89" s="1" t="s">
        <v>0</v>
      </c>
      <c r="AM89" s="1" t="s">
        <v>0</v>
      </c>
      <c r="AN89" s="1" t="s">
        <v>0</v>
      </c>
      <c r="AO89" s="1" t="s">
        <v>265</v>
      </c>
      <c r="AP89" s="6" t="s">
        <v>0</v>
      </c>
      <c r="AQ89" s="1" t="s">
        <v>0</v>
      </c>
      <c r="AR89" s="1" t="s">
        <v>0</v>
      </c>
      <c r="AS89" s="3">
        <v>18279</v>
      </c>
      <c r="AT89" s="1" t="s">
        <v>68</v>
      </c>
      <c r="AU89" s="2">
        <v>44004.5</v>
      </c>
      <c r="AV89" s="1" t="s">
        <v>100</v>
      </c>
      <c r="AW89" s="1" t="s">
        <v>0</v>
      </c>
      <c r="AX89" s="3">
        <v>85258</v>
      </c>
      <c r="AY89" s="3">
        <v>1235953</v>
      </c>
    </row>
    <row r="90" spans="2:51" outlineLevel="1" x14ac:dyDescent="0.25">
      <c r="B90" s="1" t="s">
        <v>286</v>
      </c>
      <c r="C90" s="1" t="s">
        <v>287</v>
      </c>
      <c r="D90" s="1" t="s">
        <v>276</v>
      </c>
      <c r="E90" s="1" t="s">
        <v>288</v>
      </c>
      <c r="F90" s="2">
        <v>44106</v>
      </c>
      <c r="G90" s="2">
        <v>44470</v>
      </c>
      <c r="H90" s="3">
        <v>12</v>
      </c>
      <c r="I90" s="1" t="s">
        <v>56</v>
      </c>
      <c r="J90" s="1" t="s">
        <v>57</v>
      </c>
      <c r="K90" s="4" t="s">
        <v>0</v>
      </c>
      <c r="L90" s="5">
        <v>0.20399999999999999</v>
      </c>
      <c r="M90" s="6">
        <v>93.623000000000005</v>
      </c>
      <c r="N90" s="1" t="s">
        <v>0</v>
      </c>
      <c r="O90" s="7" t="s">
        <v>0</v>
      </c>
      <c r="P90" s="1" t="s">
        <v>289</v>
      </c>
      <c r="Q90" s="1" t="s">
        <v>290</v>
      </c>
      <c r="R90" s="1" t="s">
        <v>0</v>
      </c>
      <c r="S90" s="1" t="s">
        <v>0</v>
      </c>
      <c r="T90" s="2">
        <v>44106</v>
      </c>
      <c r="U90" s="1" t="s">
        <v>291</v>
      </c>
      <c r="V90" s="1" t="s">
        <v>253</v>
      </c>
      <c r="W90" s="1" t="s">
        <v>252</v>
      </c>
      <c r="X90" s="1" t="s">
        <v>0</v>
      </c>
      <c r="Y90" s="1" t="s">
        <v>252</v>
      </c>
      <c r="Z90" s="1" t="s">
        <v>138</v>
      </c>
      <c r="AA90" s="1" t="s">
        <v>0</v>
      </c>
      <c r="AB90" s="1" t="s">
        <v>137</v>
      </c>
      <c r="AC90" s="5">
        <v>0.26</v>
      </c>
      <c r="AD90" s="1" t="b">
        <v>0</v>
      </c>
      <c r="AE90" s="1" t="s">
        <v>194</v>
      </c>
      <c r="AF90" s="2">
        <v>44019</v>
      </c>
      <c r="AG90" s="6" t="s">
        <v>0</v>
      </c>
      <c r="AH90" s="1" t="s">
        <v>177</v>
      </c>
      <c r="AI90" s="7">
        <v>3960</v>
      </c>
      <c r="AJ90" s="1" t="s">
        <v>292</v>
      </c>
      <c r="AK90" s="1" t="s">
        <v>293</v>
      </c>
      <c r="AL90" s="1" t="s">
        <v>0</v>
      </c>
      <c r="AM90" s="1" t="s">
        <v>0</v>
      </c>
      <c r="AN90" s="1" t="s">
        <v>0</v>
      </c>
      <c r="AO90" s="1" t="s">
        <v>265</v>
      </c>
      <c r="AP90" s="6" t="s">
        <v>0</v>
      </c>
      <c r="AQ90" s="1" t="s">
        <v>0</v>
      </c>
      <c r="AR90" s="1" t="s">
        <v>0</v>
      </c>
      <c r="AS90" s="3">
        <v>18279</v>
      </c>
      <c r="AT90" s="1" t="s">
        <v>68</v>
      </c>
      <c r="AU90" s="2">
        <v>44004.5</v>
      </c>
      <c r="AV90" s="1" t="s">
        <v>100</v>
      </c>
      <c r="AW90" s="1" t="s">
        <v>0</v>
      </c>
      <c r="AX90" s="3">
        <v>85258</v>
      </c>
      <c r="AY90" s="3">
        <v>1235953</v>
      </c>
    </row>
    <row r="91" spans="2:51" outlineLevel="1" x14ac:dyDescent="0.25">
      <c r="B91" s="1" t="s">
        <v>286</v>
      </c>
      <c r="C91" s="1" t="s">
        <v>287</v>
      </c>
      <c r="D91" s="1" t="s">
        <v>276</v>
      </c>
      <c r="E91" s="1" t="s">
        <v>288</v>
      </c>
      <c r="F91" s="2">
        <v>44106</v>
      </c>
      <c r="G91" s="2">
        <v>44470</v>
      </c>
      <c r="H91" s="3">
        <v>12</v>
      </c>
      <c r="I91" s="1" t="s">
        <v>56</v>
      </c>
      <c r="J91" s="1" t="s">
        <v>57</v>
      </c>
      <c r="K91" s="4" t="s">
        <v>0</v>
      </c>
      <c r="L91" s="5">
        <v>0.20399999999999999</v>
      </c>
      <c r="M91" s="6">
        <v>93.623000000000005</v>
      </c>
      <c r="N91" s="1" t="s">
        <v>0</v>
      </c>
      <c r="O91" s="7" t="s">
        <v>0</v>
      </c>
      <c r="P91" s="1" t="s">
        <v>289</v>
      </c>
      <c r="Q91" s="1" t="s">
        <v>290</v>
      </c>
      <c r="R91" s="1" t="s">
        <v>0</v>
      </c>
      <c r="S91" s="1" t="s">
        <v>0</v>
      </c>
      <c r="T91" s="2">
        <v>44106</v>
      </c>
      <c r="U91" s="1" t="s">
        <v>291</v>
      </c>
      <c r="V91" s="1" t="s">
        <v>253</v>
      </c>
      <c r="W91" s="1" t="s">
        <v>252</v>
      </c>
      <c r="X91" s="1" t="s">
        <v>0</v>
      </c>
      <c r="Y91" s="1" t="s">
        <v>252</v>
      </c>
      <c r="Z91" s="1" t="s">
        <v>93</v>
      </c>
      <c r="AA91" s="1" t="s">
        <v>0</v>
      </c>
      <c r="AB91" s="1" t="s">
        <v>92</v>
      </c>
      <c r="AC91" s="5">
        <v>0.42749999999999999</v>
      </c>
      <c r="AD91" s="1" t="b">
        <v>0</v>
      </c>
      <c r="AE91" s="1" t="s">
        <v>194</v>
      </c>
      <c r="AF91" s="2">
        <v>44019</v>
      </c>
      <c r="AG91" s="6" t="s">
        <v>0</v>
      </c>
      <c r="AH91" s="1" t="s">
        <v>177</v>
      </c>
      <c r="AI91" s="7">
        <v>3960</v>
      </c>
      <c r="AJ91" s="1" t="s">
        <v>292</v>
      </c>
      <c r="AK91" s="1" t="s">
        <v>293</v>
      </c>
      <c r="AL91" s="1" t="s">
        <v>0</v>
      </c>
      <c r="AM91" s="1" t="s">
        <v>0</v>
      </c>
      <c r="AN91" s="1" t="s">
        <v>0</v>
      </c>
      <c r="AO91" s="1" t="s">
        <v>265</v>
      </c>
      <c r="AP91" s="6" t="s">
        <v>0</v>
      </c>
      <c r="AQ91" s="1" t="s">
        <v>0</v>
      </c>
      <c r="AR91" s="1" t="s">
        <v>0</v>
      </c>
      <c r="AS91" s="3">
        <v>18279</v>
      </c>
      <c r="AT91" s="1" t="s">
        <v>68</v>
      </c>
      <c r="AU91" s="2">
        <v>44004.5</v>
      </c>
      <c r="AV91" s="1" t="s">
        <v>100</v>
      </c>
      <c r="AW91" s="1" t="s">
        <v>0</v>
      </c>
      <c r="AX91" s="3">
        <v>85258</v>
      </c>
      <c r="AY91" s="3">
        <v>1235953</v>
      </c>
    </row>
    <row r="92" spans="2:51" outlineLevel="1" x14ac:dyDescent="0.25">
      <c r="B92" s="1" t="s">
        <v>286</v>
      </c>
      <c r="C92" s="1" t="s">
        <v>287</v>
      </c>
      <c r="D92" s="1" t="s">
        <v>276</v>
      </c>
      <c r="E92" s="1" t="s">
        <v>288</v>
      </c>
      <c r="F92" s="2">
        <v>44106</v>
      </c>
      <c r="G92" s="2">
        <v>44470</v>
      </c>
      <c r="H92" s="3">
        <v>12</v>
      </c>
      <c r="I92" s="1" t="s">
        <v>56</v>
      </c>
      <c r="J92" s="1" t="s">
        <v>57</v>
      </c>
      <c r="K92" s="4" t="s">
        <v>0</v>
      </c>
      <c r="L92" s="5">
        <v>0.20399999999999999</v>
      </c>
      <c r="M92" s="6">
        <v>93.623000000000005</v>
      </c>
      <c r="N92" s="1" t="s">
        <v>0</v>
      </c>
      <c r="O92" s="7" t="s">
        <v>0</v>
      </c>
      <c r="P92" s="1" t="s">
        <v>289</v>
      </c>
      <c r="Q92" s="1" t="s">
        <v>290</v>
      </c>
      <c r="R92" s="1" t="s">
        <v>0</v>
      </c>
      <c r="S92" s="1" t="s">
        <v>0</v>
      </c>
      <c r="T92" s="2">
        <v>44106</v>
      </c>
      <c r="U92" s="1" t="s">
        <v>291</v>
      </c>
      <c r="V92" s="1" t="s">
        <v>253</v>
      </c>
      <c r="W92" s="1" t="s">
        <v>252</v>
      </c>
      <c r="X92" s="1" t="s">
        <v>0</v>
      </c>
      <c r="Y92" s="1" t="s">
        <v>252</v>
      </c>
      <c r="Z92" s="1" t="s">
        <v>169</v>
      </c>
      <c r="AA92" s="1" t="s">
        <v>0</v>
      </c>
      <c r="AB92" s="1" t="s">
        <v>170</v>
      </c>
      <c r="AC92" s="5">
        <v>0.57999999999999996</v>
      </c>
      <c r="AD92" s="1" t="b">
        <v>0</v>
      </c>
      <c r="AE92" s="1" t="s">
        <v>194</v>
      </c>
      <c r="AF92" s="2">
        <v>44019</v>
      </c>
      <c r="AG92" s="6" t="s">
        <v>0</v>
      </c>
      <c r="AH92" s="1" t="s">
        <v>177</v>
      </c>
      <c r="AI92" s="7">
        <v>3960</v>
      </c>
      <c r="AJ92" s="1" t="s">
        <v>292</v>
      </c>
      <c r="AK92" s="1" t="s">
        <v>293</v>
      </c>
      <c r="AL92" s="1" t="s">
        <v>0</v>
      </c>
      <c r="AM92" s="1" t="s">
        <v>0</v>
      </c>
      <c r="AN92" s="1" t="s">
        <v>0</v>
      </c>
      <c r="AO92" s="1" t="s">
        <v>265</v>
      </c>
      <c r="AP92" s="6" t="s">
        <v>0</v>
      </c>
      <c r="AQ92" s="1" t="s">
        <v>0</v>
      </c>
      <c r="AR92" s="1" t="s">
        <v>0</v>
      </c>
      <c r="AS92" s="3">
        <v>18279</v>
      </c>
      <c r="AT92" s="1" t="s">
        <v>68</v>
      </c>
      <c r="AU92" s="2">
        <v>44004.5</v>
      </c>
      <c r="AV92" s="1" t="s">
        <v>100</v>
      </c>
      <c r="AW92" s="1" t="s">
        <v>0</v>
      </c>
      <c r="AX92" s="3">
        <v>85258</v>
      </c>
      <c r="AY92" s="3">
        <v>1235953</v>
      </c>
    </row>
    <row r="93" spans="2:51" outlineLevel="1" x14ac:dyDescent="0.25">
      <c r="B93" s="1" t="s">
        <v>286</v>
      </c>
      <c r="C93" s="1" t="s">
        <v>287</v>
      </c>
      <c r="D93" s="1" t="s">
        <v>276</v>
      </c>
      <c r="E93" s="1" t="s">
        <v>288</v>
      </c>
      <c r="F93" s="2">
        <v>44106</v>
      </c>
      <c r="G93" s="2">
        <v>44470</v>
      </c>
      <c r="H93" s="3">
        <v>12</v>
      </c>
      <c r="I93" s="1" t="s">
        <v>56</v>
      </c>
      <c r="J93" s="1" t="s">
        <v>57</v>
      </c>
      <c r="K93" s="4" t="s">
        <v>0</v>
      </c>
      <c r="L93" s="5">
        <v>0.20399999999999999</v>
      </c>
      <c r="M93" s="6">
        <v>93.623000000000005</v>
      </c>
      <c r="N93" s="1" t="s">
        <v>0</v>
      </c>
      <c r="O93" s="7" t="s">
        <v>0</v>
      </c>
      <c r="P93" s="1" t="s">
        <v>289</v>
      </c>
      <c r="Q93" s="1" t="s">
        <v>290</v>
      </c>
      <c r="R93" s="1" t="s">
        <v>0</v>
      </c>
      <c r="S93" s="1" t="s">
        <v>0</v>
      </c>
      <c r="T93" s="2">
        <v>44106</v>
      </c>
      <c r="U93" s="1" t="s">
        <v>291</v>
      </c>
      <c r="V93" s="1" t="s">
        <v>253</v>
      </c>
      <c r="W93" s="1" t="s">
        <v>252</v>
      </c>
      <c r="X93" s="1" t="s">
        <v>0</v>
      </c>
      <c r="Y93" s="1" t="s">
        <v>252</v>
      </c>
      <c r="Z93" s="1" t="s">
        <v>281</v>
      </c>
      <c r="AA93" s="1" t="s">
        <v>0</v>
      </c>
      <c r="AB93" s="1" t="s">
        <v>280</v>
      </c>
      <c r="AC93" s="5">
        <v>0.65</v>
      </c>
      <c r="AD93" s="1" t="b">
        <v>0</v>
      </c>
      <c r="AE93" s="1" t="s">
        <v>194</v>
      </c>
      <c r="AF93" s="2">
        <v>44019</v>
      </c>
      <c r="AG93" s="6" t="s">
        <v>0</v>
      </c>
      <c r="AH93" s="1" t="s">
        <v>177</v>
      </c>
      <c r="AI93" s="7">
        <v>3960</v>
      </c>
      <c r="AJ93" s="1" t="s">
        <v>292</v>
      </c>
      <c r="AK93" s="1" t="s">
        <v>293</v>
      </c>
      <c r="AL93" s="1" t="s">
        <v>0</v>
      </c>
      <c r="AM93" s="1" t="s">
        <v>0</v>
      </c>
      <c r="AN93" s="1" t="s">
        <v>0</v>
      </c>
      <c r="AO93" s="1" t="s">
        <v>265</v>
      </c>
      <c r="AP93" s="6" t="s">
        <v>0</v>
      </c>
      <c r="AQ93" s="1" t="s">
        <v>0</v>
      </c>
      <c r="AR93" s="1" t="s">
        <v>0</v>
      </c>
      <c r="AS93" s="3">
        <v>18279</v>
      </c>
      <c r="AT93" s="1" t="s">
        <v>68</v>
      </c>
      <c r="AU93" s="2">
        <v>44004.5</v>
      </c>
      <c r="AV93" s="1" t="s">
        <v>100</v>
      </c>
      <c r="AW93" s="1" t="s">
        <v>0</v>
      </c>
      <c r="AX93" s="3">
        <v>85258</v>
      </c>
      <c r="AY93" s="3">
        <v>1235953</v>
      </c>
    </row>
    <row r="94" spans="2:51" outlineLevel="1" x14ac:dyDescent="0.25">
      <c r="B94" s="1" t="s">
        <v>145</v>
      </c>
      <c r="C94" s="1" t="s">
        <v>34</v>
      </c>
      <c r="D94" s="1" t="s">
        <v>146</v>
      </c>
      <c r="E94" s="1" t="s">
        <v>55</v>
      </c>
      <c r="F94" s="2">
        <v>44140</v>
      </c>
      <c r="G94" s="2">
        <v>44870</v>
      </c>
      <c r="H94" s="3">
        <v>24</v>
      </c>
      <c r="I94" s="1" t="s">
        <v>56</v>
      </c>
      <c r="J94" s="1" t="s">
        <v>57</v>
      </c>
      <c r="K94" s="4" t="s">
        <v>0</v>
      </c>
      <c r="L94" s="5">
        <v>0.19933000000000001</v>
      </c>
      <c r="M94" s="6">
        <v>93.769000000000005</v>
      </c>
      <c r="N94" s="1" t="s">
        <v>0</v>
      </c>
      <c r="O94" s="7" t="s">
        <v>0</v>
      </c>
      <c r="P94" s="1" t="s">
        <v>294</v>
      </c>
      <c r="Q94" s="1" t="s">
        <v>295</v>
      </c>
      <c r="R94" s="1" t="s">
        <v>0</v>
      </c>
      <c r="S94" s="1" t="s">
        <v>0</v>
      </c>
      <c r="T94" s="2">
        <v>44140</v>
      </c>
      <c r="U94" s="1" t="s">
        <v>296</v>
      </c>
      <c r="V94" s="1" t="s">
        <v>253</v>
      </c>
      <c r="W94" s="1" t="s">
        <v>252</v>
      </c>
      <c r="X94" s="1" t="s">
        <v>297</v>
      </c>
      <c r="Y94" s="1" t="s">
        <v>252</v>
      </c>
      <c r="Z94" s="1" t="s">
        <v>169</v>
      </c>
      <c r="AA94" s="1" t="s">
        <v>0</v>
      </c>
      <c r="AB94" s="1" t="s">
        <v>170</v>
      </c>
      <c r="AC94" s="5" t="s">
        <v>0</v>
      </c>
      <c r="AD94" s="1" t="b">
        <v>0</v>
      </c>
      <c r="AE94" s="1" t="s">
        <v>63</v>
      </c>
      <c r="AF94" s="2">
        <v>44098</v>
      </c>
      <c r="AG94" s="6" t="s">
        <v>0</v>
      </c>
      <c r="AH94" s="1" t="s">
        <v>64</v>
      </c>
      <c r="AI94" s="7">
        <v>0.73799999999999999</v>
      </c>
      <c r="AJ94" s="1" t="s">
        <v>298</v>
      </c>
      <c r="AK94" s="1" t="s">
        <v>299</v>
      </c>
      <c r="AL94" s="1" t="s">
        <v>300</v>
      </c>
      <c r="AM94" s="1" t="s">
        <v>0</v>
      </c>
      <c r="AN94" s="1" t="s">
        <v>88</v>
      </c>
      <c r="AO94" s="1" t="s">
        <v>265</v>
      </c>
      <c r="AP94" s="6" t="s">
        <v>0</v>
      </c>
      <c r="AQ94" s="1" t="s">
        <v>0</v>
      </c>
      <c r="AR94" s="1" t="s">
        <v>0</v>
      </c>
      <c r="AS94" s="3">
        <v>27954</v>
      </c>
      <c r="AT94" s="1" t="s">
        <v>68</v>
      </c>
      <c r="AU94" s="2">
        <v>44081.787499999999</v>
      </c>
      <c r="AV94" s="1" t="s">
        <v>100</v>
      </c>
      <c r="AW94" s="1" t="s">
        <v>0</v>
      </c>
      <c r="AX94" s="3">
        <v>86729</v>
      </c>
      <c r="AY94" s="3">
        <v>1245018</v>
      </c>
    </row>
    <row r="95" spans="2:51" outlineLevel="1" x14ac:dyDescent="0.25">
      <c r="B95" s="1" t="s">
        <v>145</v>
      </c>
      <c r="C95" s="1" t="s">
        <v>34</v>
      </c>
      <c r="D95" s="1" t="s">
        <v>146</v>
      </c>
      <c r="E95" s="1" t="s">
        <v>55</v>
      </c>
      <c r="F95" s="2">
        <v>44140</v>
      </c>
      <c r="G95" s="2">
        <v>44870</v>
      </c>
      <c r="H95" s="3">
        <v>24</v>
      </c>
      <c r="I95" s="1" t="s">
        <v>56</v>
      </c>
      <c r="J95" s="1" t="s">
        <v>57</v>
      </c>
      <c r="K95" s="4" t="s">
        <v>0</v>
      </c>
      <c r="L95" s="5">
        <v>0.19933000000000001</v>
      </c>
      <c r="M95" s="6">
        <v>93.769000000000005</v>
      </c>
      <c r="N95" s="1" t="s">
        <v>0</v>
      </c>
      <c r="O95" s="7" t="s">
        <v>0</v>
      </c>
      <c r="P95" s="1" t="s">
        <v>294</v>
      </c>
      <c r="Q95" s="1" t="s">
        <v>295</v>
      </c>
      <c r="R95" s="1" t="s">
        <v>0</v>
      </c>
      <c r="S95" s="1" t="s">
        <v>0</v>
      </c>
      <c r="T95" s="2">
        <v>44140</v>
      </c>
      <c r="U95" s="1" t="s">
        <v>296</v>
      </c>
      <c r="V95" s="1" t="s">
        <v>253</v>
      </c>
      <c r="W95" s="1" t="s">
        <v>252</v>
      </c>
      <c r="X95" s="1" t="s">
        <v>297</v>
      </c>
      <c r="Y95" s="1" t="s">
        <v>252</v>
      </c>
      <c r="Z95" s="1" t="s">
        <v>252</v>
      </c>
      <c r="AA95" s="1" t="s">
        <v>0</v>
      </c>
      <c r="AB95" s="1" t="s">
        <v>253</v>
      </c>
      <c r="AC95" s="5" t="s">
        <v>0</v>
      </c>
      <c r="AD95" s="1" t="b">
        <v>0</v>
      </c>
      <c r="AE95" s="1" t="s">
        <v>63</v>
      </c>
      <c r="AF95" s="2">
        <v>44098</v>
      </c>
      <c r="AG95" s="6" t="s">
        <v>0</v>
      </c>
      <c r="AH95" s="1" t="s">
        <v>64</v>
      </c>
      <c r="AI95" s="7">
        <v>0.73799999999999999</v>
      </c>
      <c r="AJ95" s="1" t="s">
        <v>298</v>
      </c>
      <c r="AK95" s="1" t="s">
        <v>299</v>
      </c>
      <c r="AL95" s="1" t="s">
        <v>300</v>
      </c>
      <c r="AM95" s="1" t="s">
        <v>0</v>
      </c>
      <c r="AN95" s="1" t="s">
        <v>88</v>
      </c>
      <c r="AO95" s="1" t="s">
        <v>265</v>
      </c>
      <c r="AP95" s="6" t="s">
        <v>0</v>
      </c>
      <c r="AQ95" s="1" t="s">
        <v>0</v>
      </c>
      <c r="AR95" s="1" t="s">
        <v>0</v>
      </c>
      <c r="AS95" s="3">
        <v>27954</v>
      </c>
      <c r="AT95" s="1" t="s">
        <v>68</v>
      </c>
      <c r="AU95" s="2">
        <v>44081.787499999999</v>
      </c>
      <c r="AV95" s="1" t="s">
        <v>100</v>
      </c>
      <c r="AW95" s="1" t="s">
        <v>0</v>
      </c>
      <c r="AX95" s="3">
        <v>86729</v>
      </c>
      <c r="AY95" s="3">
        <v>1245018</v>
      </c>
    </row>
    <row r="96" spans="2:51" outlineLevel="1" x14ac:dyDescent="0.25">
      <c r="B96" s="1" t="s">
        <v>145</v>
      </c>
      <c r="C96" s="1" t="s">
        <v>34</v>
      </c>
      <c r="D96" s="1" t="s">
        <v>146</v>
      </c>
      <c r="E96" s="1" t="s">
        <v>55</v>
      </c>
      <c r="F96" s="2">
        <v>44140</v>
      </c>
      <c r="G96" s="2">
        <v>44870</v>
      </c>
      <c r="H96" s="3">
        <v>24</v>
      </c>
      <c r="I96" s="1" t="s">
        <v>56</v>
      </c>
      <c r="J96" s="1" t="s">
        <v>57</v>
      </c>
      <c r="K96" s="4" t="s">
        <v>0</v>
      </c>
      <c r="L96" s="5">
        <v>0.19933000000000001</v>
      </c>
      <c r="M96" s="6">
        <v>93.769000000000005</v>
      </c>
      <c r="N96" s="1" t="s">
        <v>0</v>
      </c>
      <c r="O96" s="7" t="s">
        <v>0</v>
      </c>
      <c r="P96" s="1" t="s">
        <v>294</v>
      </c>
      <c r="Q96" s="1" t="s">
        <v>295</v>
      </c>
      <c r="R96" s="1" t="s">
        <v>0</v>
      </c>
      <c r="S96" s="1" t="s">
        <v>0</v>
      </c>
      <c r="T96" s="2">
        <v>44140</v>
      </c>
      <c r="U96" s="1" t="s">
        <v>296</v>
      </c>
      <c r="V96" s="1" t="s">
        <v>253</v>
      </c>
      <c r="W96" s="1" t="s">
        <v>252</v>
      </c>
      <c r="X96" s="1" t="s">
        <v>297</v>
      </c>
      <c r="Y96" s="1" t="s">
        <v>252</v>
      </c>
      <c r="Z96" s="1" t="s">
        <v>138</v>
      </c>
      <c r="AA96" s="1" t="s">
        <v>0</v>
      </c>
      <c r="AB96" s="1" t="s">
        <v>137</v>
      </c>
      <c r="AC96" s="5">
        <v>0.26</v>
      </c>
      <c r="AD96" s="1" t="b">
        <v>0</v>
      </c>
      <c r="AE96" s="1" t="s">
        <v>63</v>
      </c>
      <c r="AF96" s="2">
        <v>44098</v>
      </c>
      <c r="AG96" s="6" t="s">
        <v>0</v>
      </c>
      <c r="AH96" s="1" t="s">
        <v>64</v>
      </c>
      <c r="AI96" s="7">
        <v>0.73799999999999999</v>
      </c>
      <c r="AJ96" s="1" t="s">
        <v>298</v>
      </c>
      <c r="AK96" s="1" t="s">
        <v>299</v>
      </c>
      <c r="AL96" s="1" t="s">
        <v>300</v>
      </c>
      <c r="AM96" s="1" t="s">
        <v>0</v>
      </c>
      <c r="AN96" s="1" t="s">
        <v>88</v>
      </c>
      <c r="AO96" s="1" t="s">
        <v>265</v>
      </c>
      <c r="AP96" s="6" t="s">
        <v>0</v>
      </c>
      <c r="AQ96" s="1" t="s">
        <v>0</v>
      </c>
      <c r="AR96" s="1" t="s">
        <v>0</v>
      </c>
      <c r="AS96" s="3">
        <v>27954</v>
      </c>
      <c r="AT96" s="1" t="s">
        <v>68</v>
      </c>
      <c r="AU96" s="2">
        <v>44081.787499999999</v>
      </c>
      <c r="AV96" s="1" t="s">
        <v>100</v>
      </c>
      <c r="AW96" s="1" t="s">
        <v>0</v>
      </c>
      <c r="AX96" s="3">
        <v>86729</v>
      </c>
      <c r="AY96" s="3">
        <v>1245018</v>
      </c>
    </row>
    <row r="97" spans="2:51" outlineLevel="1" x14ac:dyDescent="0.25">
      <c r="B97" s="1" t="s">
        <v>145</v>
      </c>
      <c r="C97" s="1" t="s">
        <v>34</v>
      </c>
      <c r="D97" s="1" t="s">
        <v>146</v>
      </c>
      <c r="E97" s="1" t="s">
        <v>55</v>
      </c>
      <c r="F97" s="2">
        <v>44140</v>
      </c>
      <c r="G97" s="2">
        <v>44870</v>
      </c>
      <c r="H97" s="3">
        <v>24</v>
      </c>
      <c r="I97" s="1" t="s">
        <v>56</v>
      </c>
      <c r="J97" s="1" t="s">
        <v>57</v>
      </c>
      <c r="K97" s="4" t="s">
        <v>0</v>
      </c>
      <c r="L97" s="5">
        <v>0.19933000000000001</v>
      </c>
      <c r="M97" s="6">
        <v>93.769000000000005</v>
      </c>
      <c r="N97" s="1" t="s">
        <v>0</v>
      </c>
      <c r="O97" s="7" t="s">
        <v>0</v>
      </c>
      <c r="P97" s="1" t="s">
        <v>294</v>
      </c>
      <c r="Q97" s="1" t="s">
        <v>295</v>
      </c>
      <c r="R97" s="1" t="s">
        <v>0</v>
      </c>
      <c r="S97" s="1" t="s">
        <v>0</v>
      </c>
      <c r="T97" s="2">
        <v>44140</v>
      </c>
      <c r="U97" s="1" t="s">
        <v>296</v>
      </c>
      <c r="V97" s="1" t="s">
        <v>253</v>
      </c>
      <c r="W97" s="1" t="s">
        <v>252</v>
      </c>
      <c r="X97" s="1" t="s">
        <v>297</v>
      </c>
      <c r="Y97" s="1" t="s">
        <v>252</v>
      </c>
      <c r="Z97" s="1" t="s">
        <v>93</v>
      </c>
      <c r="AA97" s="1" t="s">
        <v>0</v>
      </c>
      <c r="AB97" s="1" t="s">
        <v>92</v>
      </c>
      <c r="AC97" s="5">
        <v>0.73699999999999999</v>
      </c>
      <c r="AD97" s="1" t="b">
        <v>0</v>
      </c>
      <c r="AE97" s="1" t="s">
        <v>63</v>
      </c>
      <c r="AF97" s="2">
        <v>44098</v>
      </c>
      <c r="AG97" s="6" t="s">
        <v>0</v>
      </c>
      <c r="AH97" s="1" t="s">
        <v>64</v>
      </c>
      <c r="AI97" s="7">
        <v>0.73799999999999999</v>
      </c>
      <c r="AJ97" s="1" t="s">
        <v>298</v>
      </c>
      <c r="AK97" s="1" t="s">
        <v>299</v>
      </c>
      <c r="AL97" s="1" t="s">
        <v>300</v>
      </c>
      <c r="AM97" s="1" t="s">
        <v>0</v>
      </c>
      <c r="AN97" s="1" t="s">
        <v>88</v>
      </c>
      <c r="AO97" s="1" t="s">
        <v>265</v>
      </c>
      <c r="AP97" s="6" t="s">
        <v>0</v>
      </c>
      <c r="AQ97" s="1" t="s">
        <v>0</v>
      </c>
      <c r="AR97" s="1" t="s">
        <v>0</v>
      </c>
      <c r="AS97" s="3">
        <v>27954</v>
      </c>
      <c r="AT97" s="1" t="s">
        <v>68</v>
      </c>
      <c r="AU97" s="2">
        <v>44081.787499999999</v>
      </c>
      <c r="AV97" s="1" t="s">
        <v>100</v>
      </c>
      <c r="AW97" s="1" t="s">
        <v>0</v>
      </c>
      <c r="AX97" s="3">
        <v>86729</v>
      </c>
      <c r="AY97" s="3">
        <v>1245018</v>
      </c>
    </row>
    <row r="98" spans="2:51" outlineLevel="1" x14ac:dyDescent="0.25">
      <c r="B98" s="1" t="s">
        <v>145</v>
      </c>
      <c r="C98" s="1" t="s">
        <v>34</v>
      </c>
      <c r="D98" s="1" t="s">
        <v>146</v>
      </c>
      <c r="E98" s="1" t="s">
        <v>55</v>
      </c>
      <c r="F98" s="2">
        <v>44140</v>
      </c>
      <c r="G98" s="2">
        <v>44870</v>
      </c>
      <c r="H98" s="3">
        <v>24</v>
      </c>
      <c r="I98" s="1" t="s">
        <v>56</v>
      </c>
      <c r="J98" s="1" t="s">
        <v>57</v>
      </c>
      <c r="K98" s="4">
        <v>704000</v>
      </c>
      <c r="L98" s="5">
        <v>0.19933000000000001</v>
      </c>
      <c r="M98" s="6">
        <v>93.769000000000005</v>
      </c>
      <c r="N98" s="1" t="s">
        <v>0</v>
      </c>
      <c r="O98" s="7" t="s">
        <v>0</v>
      </c>
      <c r="P98" s="1" t="s">
        <v>294</v>
      </c>
      <c r="Q98" s="1" t="s">
        <v>295</v>
      </c>
      <c r="R98" s="1" t="s">
        <v>0</v>
      </c>
      <c r="S98" s="1" t="s">
        <v>0</v>
      </c>
      <c r="T98" s="2">
        <v>44140</v>
      </c>
      <c r="U98" s="1" t="s">
        <v>296</v>
      </c>
      <c r="V98" s="1" t="s">
        <v>253</v>
      </c>
      <c r="W98" s="1" t="s">
        <v>252</v>
      </c>
      <c r="X98" s="1" t="s">
        <v>297</v>
      </c>
      <c r="Y98" s="1" t="s">
        <v>252</v>
      </c>
      <c r="Z98" s="1" t="s">
        <v>103</v>
      </c>
      <c r="AA98" s="1" t="s">
        <v>0</v>
      </c>
      <c r="AB98" s="1" t="s">
        <v>104</v>
      </c>
      <c r="AC98" s="5">
        <v>0.73799999999999999</v>
      </c>
      <c r="AD98" s="1" t="b">
        <v>0</v>
      </c>
      <c r="AE98" s="1" t="s">
        <v>63</v>
      </c>
      <c r="AF98" s="2">
        <v>44098</v>
      </c>
      <c r="AG98" s="6" t="s">
        <v>0</v>
      </c>
      <c r="AH98" s="1" t="s">
        <v>64</v>
      </c>
      <c r="AI98" s="7">
        <v>0.73799999999999999</v>
      </c>
      <c r="AJ98" s="1" t="s">
        <v>298</v>
      </c>
      <c r="AK98" s="1" t="s">
        <v>299</v>
      </c>
      <c r="AL98" s="1" t="s">
        <v>300</v>
      </c>
      <c r="AM98" s="1" t="s">
        <v>0</v>
      </c>
      <c r="AN98" s="1" t="s">
        <v>88</v>
      </c>
      <c r="AO98" s="1" t="s">
        <v>265</v>
      </c>
      <c r="AP98" s="6" t="s">
        <v>0</v>
      </c>
      <c r="AQ98" s="1" t="s">
        <v>0</v>
      </c>
      <c r="AR98" s="1" t="s">
        <v>0</v>
      </c>
      <c r="AS98" s="3">
        <v>27954</v>
      </c>
      <c r="AT98" s="1" t="s">
        <v>68</v>
      </c>
      <c r="AU98" s="2">
        <v>44081.787499999999</v>
      </c>
      <c r="AV98" s="1" t="s">
        <v>100</v>
      </c>
      <c r="AW98" s="1" t="s">
        <v>0</v>
      </c>
      <c r="AX98" s="3">
        <v>86729</v>
      </c>
      <c r="AY98" s="3">
        <v>1245018</v>
      </c>
    </row>
    <row r="99" spans="2:51" outlineLevel="1" x14ac:dyDescent="0.25">
      <c r="B99" s="1" t="s">
        <v>234</v>
      </c>
      <c r="C99" s="1" t="s">
        <v>235</v>
      </c>
      <c r="D99" s="1" t="s">
        <v>236</v>
      </c>
      <c r="E99" s="1" t="s">
        <v>55</v>
      </c>
      <c r="F99" s="2">
        <v>44160</v>
      </c>
      <c r="G99" s="2">
        <v>45713</v>
      </c>
      <c r="H99" s="3">
        <v>51</v>
      </c>
      <c r="I99" s="1" t="s">
        <v>56</v>
      </c>
      <c r="J99" s="1" t="s">
        <v>57</v>
      </c>
      <c r="K99" s="4" t="s">
        <v>0</v>
      </c>
      <c r="L99" s="5">
        <v>0.19908999999999999</v>
      </c>
      <c r="M99" s="6">
        <v>93.776499999999999</v>
      </c>
      <c r="N99" s="1" t="s">
        <v>0</v>
      </c>
      <c r="O99" s="7" t="s">
        <v>0</v>
      </c>
      <c r="P99" s="1" t="s">
        <v>301</v>
      </c>
      <c r="Q99" s="1" t="s">
        <v>302</v>
      </c>
      <c r="R99" s="1" t="s">
        <v>0</v>
      </c>
      <c r="S99" s="1" t="s">
        <v>0</v>
      </c>
      <c r="T99" s="2">
        <v>44160</v>
      </c>
      <c r="U99" s="1" t="s">
        <v>303</v>
      </c>
      <c r="V99" s="1" t="s">
        <v>253</v>
      </c>
      <c r="W99" s="1" t="s">
        <v>252</v>
      </c>
      <c r="X99" s="1" t="s">
        <v>0</v>
      </c>
      <c r="Y99" s="1" t="s">
        <v>252</v>
      </c>
      <c r="Z99" s="1" t="s">
        <v>169</v>
      </c>
      <c r="AA99" s="1" t="s">
        <v>0</v>
      </c>
      <c r="AB99" s="1" t="s">
        <v>170</v>
      </c>
      <c r="AC99" s="5">
        <v>0.22900000000000001</v>
      </c>
      <c r="AD99" s="1" t="b">
        <v>0</v>
      </c>
      <c r="AE99" s="1" t="s">
        <v>63</v>
      </c>
      <c r="AF99" s="2">
        <v>44088</v>
      </c>
      <c r="AG99" s="6" t="s">
        <v>0</v>
      </c>
      <c r="AH99" s="1" t="s">
        <v>109</v>
      </c>
      <c r="AI99" s="7">
        <v>1595483.18</v>
      </c>
      <c r="AJ99" s="1" t="s">
        <v>304</v>
      </c>
      <c r="AK99" s="1" t="s">
        <v>305</v>
      </c>
      <c r="AL99" s="1" t="s">
        <v>300</v>
      </c>
      <c r="AM99" s="1" t="s">
        <v>0</v>
      </c>
      <c r="AN99" s="1" t="s">
        <v>306</v>
      </c>
      <c r="AO99" s="1" t="s">
        <v>265</v>
      </c>
      <c r="AP99" s="6" t="s">
        <v>0</v>
      </c>
      <c r="AQ99" s="1" t="s">
        <v>0</v>
      </c>
      <c r="AR99" s="1" t="s">
        <v>0</v>
      </c>
      <c r="AS99" s="3">
        <v>18088</v>
      </c>
      <c r="AT99" s="1" t="s">
        <v>68</v>
      </c>
      <c r="AU99" s="2">
        <v>44051.393055555556</v>
      </c>
      <c r="AV99" s="1" t="s">
        <v>100</v>
      </c>
      <c r="AW99" s="1" t="s">
        <v>0</v>
      </c>
      <c r="AX99" s="3">
        <v>86307</v>
      </c>
      <c r="AY99" s="3">
        <v>1243346</v>
      </c>
    </row>
    <row r="100" spans="2:51" outlineLevel="1" x14ac:dyDescent="0.25">
      <c r="B100" s="1" t="s">
        <v>234</v>
      </c>
      <c r="C100" s="1" t="s">
        <v>235</v>
      </c>
      <c r="D100" s="1" t="s">
        <v>236</v>
      </c>
      <c r="E100" s="1" t="s">
        <v>55</v>
      </c>
      <c r="F100" s="2">
        <v>44160</v>
      </c>
      <c r="G100" s="2">
        <v>45713</v>
      </c>
      <c r="H100" s="3">
        <v>51</v>
      </c>
      <c r="I100" s="1" t="s">
        <v>56</v>
      </c>
      <c r="J100" s="1" t="s">
        <v>57</v>
      </c>
      <c r="K100" s="4" t="s">
        <v>0</v>
      </c>
      <c r="L100" s="5">
        <v>0.19908999999999999</v>
      </c>
      <c r="M100" s="6">
        <v>93.776499999999999</v>
      </c>
      <c r="N100" s="1" t="s">
        <v>0</v>
      </c>
      <c r="O100" s="7" t="s">
        <v>0</v>
      </c>
      <c r="P100" s="1" t="s">
        <v>301</v>
      </c>
      <c r="Q100" s="1" t="s">
        <v>302</v>
      </c>
      <c r="R100" s="1" t="s">
        <v>0</v>
      </c>
      <c r="S100" s="1" t="s">
        <v>0</v>
      </c>
      <c r="T100" s="2">
        <v>44160</v>
      </c>
      <c r="U100" s="1" t="s">
        <v>303</v>
      </c>
      <c r="V100" s="1" t="s">
        <v>253</v>
      </c>
      <c r="W100" s="1" t="s">
        <v>252</v>
      </c>
      <c r="X100" s="1" t="s">
        <v>0</v>
      </c>
      <c r="Y100" s="1" t="s">
        <v>252</v>
      </c>
      <c r="Z100" s="1" t="s">
        <v>138</v>
      </c>
      <c r="AA100" s="1" t="s">
        <v>0</v>
      </c>
      <c r="AB100" s="1" t="s">
        <v>137</v>
      </c>
      <c r="AC100" s="5">
        <v>0.26</v>
      </c>
      <c r="AD100" s="1" t="b">
        <v>0</v>
      </c>
      <c r="AE100" s="1" t="s">
        <v>63</v>
      </c>
      <c r="AF100" s="2">
        <v>44088</v>
      </c>
      <c r="AG100" s="6" t="s">
        <v>0</v>
      </c>
      <c r="AH100" s="1" t="s">
        <v>109</v>
      </c>
      <c r="AI100" s="7">
        <v>1595483.18</v>
      </c>
      <c r="AJ100" s="1" t="s">
        <v>304</v>
      </c>
      <c r="AK100" s="1" t="s">
        <v>305</v>
      </c>
      <c r="AL100" s="1" t="s">
        <v>300</v>
      </c>
      <c r="AM100" s="1" t="s">
        <v>0</v>
      </c>
      <c r="AN100" s="1" t="s">
        <v>306</v>
      </c>
      <c r="AO100" s="1" t="s">
        <v>265</v>
      </c>
      <c r="AP100" s="6" t="s">
        <v>0</v>
      </c>
      <c r="AQ100" s="1" t="s">
        <v>0</v>
      </c>
      <c r="AR100" s="1" t="s">
        <v>0</v>
      </c>
      <c r="AS100" s="3">
        <v>18088</v>
      </c>
      <c r="AT100" s="1" t="s">
        <v>68</v>
      </c>
      <c r="AU100" s="2">
        <v>44051.393055555556</v>
      </c>
      <c r="AV100" s="1" t="s">
        <v>100</v>
      </c>
      <c r="AW100" s="1" t="s">
        <v>0</v>
      </c>
      <c r="AX100" s="3">
        <v>86307</v>
      </c>
      <c r="AY100" s="3">
        <v>1243346</v>
      </c>
    </row>
    <row r="101" spans="2:51" outlineLevel="1" x14ac:dyDescent="0.25">
      <c r="B101" s="1" t="s">
        <v>234</v>
      </c>
      <c r="C101" s="1" t="s">
        <v>235</v>
      </c>
      <c r="D101" s="1" t="s">
        <v>236</v>
      </c>
      <c r="E101" s="1" t="s">
        <v>55</v>
      </c>
      <c r="F101" s="2">
        <v>44160</v>
      </c>
      <c r="G101" s="2">
        <v>45713</v>
      </c>
      <c r="H101" s="3">
        <v>51</v>
      </c>
      <c r="I101" s="1" t="s">
        <v>56</v>
      </c>
      <c r="J101" s="1" t="s">
        <v>57</v>
      </c>
      <c r="K101" s="4">
        <v>461054</v>
      </c>
      <c r="L101" s="5">
        <v>0.19908999999999999</v>
      </c>
      <c r="M101" s="6">
        <v>93.776499999999999</v>
      </c>
      <c r="N101" s="1" t="s">
        <v>0</v>
      </c>
      <c r="O101" s="7" t="s">
        <v>0</v>
      </c>
      <c r="P101" s="1" t="s">
        <v>301</v>
      </c>
      <c r="Q101" s="1" t="s">
        <v>302</v>
      </c>
      <c r="R101" s="1" t="s">
        <v>0</v>
      </c>
      <c r="S101" s="1" t="s">
        <v>0</v>
      </c>
      <c r="T101" s="2">
        <v>44160</v>
      </c>
      <c r="U101" s="1" t="s">
        <v>303</v>
      </c>
      <c r="V101" s="1" t="s">
        <v>253</v>
      </c>
      <c r="W101" s="1" t="s">
        <v>252</v>
      </c>
      <c r="X101" s="1" t="s">
        <v>0</v>
      </c>
      <c r="Y101" s="1" t="s">
        <v>252</v>
      </c>
      <c r="Z101" s="1" t="s">
        <v>93</v>
      </c>
      <c r="AA101" s="1" t="s">
        <v>0</v>
      </c>
      <c r="AB101" s="1" t="s">
        <v>92</v>
      </c>
      <c r="AC101" s="5">
        <v>0.43</v>
      </c>
      <c r="AD101" s="1" t="b">
        <v>0</v>
      </c>
      <c r="AE101" s="1" t="s">
        <v>63</v>
      </c>
      <c r="AF101" s="2">
        <v>44088</v>
      </c>
      <c r="AG101" s="6" t="s">
        <v>0</v>
      </c>
      <c r="AH101" s="1" t="s">
        <v>109</v>
      </c>
      <c r="AI101" s="7">
        <v>1595483.18</v>
      </c>
      <c r="AJ101" s="1" t="s">
        <v>304</v>
      </c>
      <c r="AK101" s="1" t="s">
        <v>305</v>
      </c>
      <c r="AL101" s="1" t="s">
        <v>300</v>
      </c>
      <c r="AM101" s="1" t="s">
        <v>0</v>
      </c>
      <c r="AN101" s="1" t="s">
        <v>306</v>
      </c>
      <c r="AO101" s="1" t="s">
        <v>265</v>
      </c>
      <c r="AP101" s="6" t="s">
        <v>0</v>
      </c>
      <c r="AQ101" s="1" t="s">
        <v>0</v>
      </c>
      <c r="AR101" s="1" t="s">
        <v>0</v>
      </c>
      <c r="AS101" s="3">
        <v>18088</v>
      </c>
      <c r="AT101" s="1" t="s">
        <v>68</v>
      </c>
      <c r="AU101" s="2">
        <v>44051.393055555556</v>
      </c>
      <c r="AV101" s="1" t="s">
        <v>100</v>
      </c>
      <c r="AW101" s="1" t="s">
        <v>0</v>
      </c>
      <c r="AX101" s="3">
        <v>86307</v>
      </c>
      <c r="AY101" s="3">
        <v>1243346</v>
      </c>
    </row>
    <row r="102" spans="2:51" outlineLevel="1" x14ac:dyDescent="0.25">
      <c r="B102" s="1" t="s">
        <v>234</v>
      </c>
      <c r="C102" s="1" t="s">
        <v>235</v>
      </c>
      <c r="D102" s="1" t="s">
        <v>236</v>
      </c>
      <c r="E102" s="1" t="s">
        <v>55</v>
      </c>
      <c r="F102" s="2">
        <v>44160</v>
      </c>
      <c r="G102" s="2">
        <v>45713</v>
      </c>
      <c r="H102" s="3">
        <v>51</v>
      </c>
      <c r="I102" s="1" t="s">
        <v>56</v>
      </c>
      <c r="J102" s="1" t="s">
        <v>57</v>
      </c>
      <c r="K102" s="4" t="s">
        <v>0</v>
      </c>
      <c r="L102" s="5">
        <v>0.19908999999999999</v>
      </c>
      <c r="M102" s="6">
        <v>93.776499999999999</v>
      </c>
      <c r="N102" s="1" t="s">
        <v>0</v>
      </c>
      <c r="O102" s="7" t="s">
        <v>0</v>
      </c>
      <c r="P102" s="1" t="s">
        <v>301</v>
      </c>
      <c r="Q102" s="1" t="s">
        <v>302</v>
      </c>
      <c r="R102" s="1" t="s">
        <v>0</v>
      </c>
      <c r="S102" s="1" t="s">
        <v>0</v>
      </c>
      <c r="T102" s="2">
        <v>44160</v>
      </c>
      <c r="U102" s="1" t="s">
        <v>303</v>
      </c>
      <c r="V102" s="1" t="s">
        <v>253</v>
      </c>
      <c r="W102" s="1" t="s">
        <v>252</v>
      </c>
      <c r="X102" s="1" t="s">
        <v>0</v>
      </c>
      <c r="Y102" s="1" t="s">
        <v>252</v>
      </c>
      <c r="Z102" s="1" t="s">
        <v>103</v>
      </c>
      <c r="AA102" s="1" t="s">
        <v>0</v>
      </c>
      <c r="AB102" s="1" t="s">
        <v>104</v>
      </c>
      <c r="AC102" s="5">
        <v>0.61180000000000001</v>
      </c>
      <c r="AD102" s="1" t="b">
        <v>0</v>
      </c>
      <c r="AE102" s="1" t="s">
        <v>63</v>
      </c>
      <c r="AF102" s="2">
        <v>44088</v>
      </c>
      <c r="AG102" s="6" t="s">
        <v>0</v>
      </c>
      <c r="AH102" s="1" t="s">
        <v>109</v>
      </c>
      <c r="AI102" s="7">
        <v>1595483.18</v>
      </c>
      <c r="AJ102" s="1" t="s">
        <v>304</v>
      </c>
      <c r="AK102" s="1" t="s">
        <v>305</v>
      </c>
      <c r="AL102" s="1" t="s">
        <v>300</v>
      </c>
      <c r="AM102" s="1" t="s">
        <v>0</v>
      </c>
      <c r="AN102" s="1" t="s">
        <v>306</v>
      </c>
      <c r="AO102" s="1" t="s">
        <v>265</v>
      </c>
      <c r="AP102" s="6" t="s">
        <v>0</v>
      </c>
      <c r="AQ102" s="1" t="s">
        <v>0</v>
      </c>
      <c r="AR102" s="1" t="s">
        <v>0</v>
      </c>
      <c r="AS102" s="3">
        <v>18088</v>
      </c>
      <c r="AT102" s="1" t="s">
        <v>68</v>
      </c>
      <c r="AU102" s="2">
        <v>44051.393055555556</v>
      </c>
      <c r="AV102" s="1" t="s">
        <v>100</v>
      </c>
      <c r="AW102" s="1" t="s">
        <v>0</v>
      </c>
      <c r="AX102" s="3">
        <v>86307</v>
      </c>
      <c r="AY102" s="3">
        <v>1243346</v>
      </c>
    </row>
    <row r="103" spans="2:51" outlineLevel="1" x14ac:dyDescent="0.25">
      <c r="B103" s="1" t="s">
        <v>52</v>
      </c>
      <c r="C103" s="1" t="s">
        <v>53</v>
      </c>
      <c r="D103" s="1" t="s">
        <v>54</v>
      </c>
      <c r="E103" s="1" t="s">
        <v>55</v>
      </c>
      <c r="F103" s="2">
        <v>44229</v>
      </c>
      <c r="G103" s="2">
        <v>45690</v>
      </c>
      <c r="H103" s="3">
        <v>48</v>
      </c>
      <c r="I103" s="1" t="s">
        <v>56</v>
      </c>
      <c r="J103" s="1" t="s">
        <v>57</v>
      </c>
      <c r="K103" s="4">
        <v>907890</v>
      </c>
      <c r="L103" s="5">
        <v>1.9E-2</v>
      </c>
      <c r="M103" s="6">
        <v>99.406099999999995</v>
      </c>
      <c r="N103" s="1" t="s">
        <v>0</v>
      </c>
      <c r="O103" s="7" t="s">
        <v>0</v>
      </c>
      <c r="P103" s="1" t="s">
        <v>307</v>
      </c>
      <c r="Q103" s="1" t="s">
        <v>308</v>
      </c>
      <c r="R103" s="1" t="s">
        <v>0</v>
      </c>
      <c r="S103" s="1" t="s">
        <v>0</v>
      </c>
      <c r="T103" s="2">
        <v>44229</v>
      </c>
      <c r="U103" s="1" t="s">
        <v>309</v>
      </c>
      <c r="V103" s="1" t="s">
        <v>253</v>
      </c>
      <c r="W103" s="1" t="s">
        <v>252</v>
      </c>
      <c r="X103" s="1" t="s">
        <v>0</v>
      </c>
      <c r="Y103" s="1" t="s">
        <v>252</v>
      </c>
      <c r="Z103" s="1" t="s">
        <v>0</v>
      </c>
      <c r="AA103" s="1" t="s">
        <v>0</v>
      </c>
      <c r="AB103" s="1" t="s">
        <v>0</v>
      </c>
      <c r="AC103" s="5" t="s">
        <v>0</v>
      </c>
      <c r="AD103" s="1" t="b">
        <v>0</v>
      </c>
      <c r="AE103" s="1" t="s">
        <v>63</v>
      </c>
      <c r="AF103" s="2">
        <v>44166</v>
      </c>
      <c r="AG103" s="6" t="s">
        <v>0</v>
      </c>
      <c r="AH103" s="1" t="s">
        <v>64</v>
      </c>
      <c r="AI103" s="7">
        <v>0.29099999999999998</v>
      </c>
      <c r="AJ103" s="1" t="s">
        <v>310</v>
      </c>
      <c r="AK103" s="1" t="s">
        <v>218</v>
      </c>
      <c r="AL103" s="1" t="s">
        <v>0</v>
      </c>
      <c r="AM103" s="1" t="s">
        <v>0</v>
      </c>
      <c r="AN103" s="1" t="s">
        <v>0</v>
      </c>
      <c r="AO103" s="1" t="s">
        <v>265</v>
      </c>
      <c r="AP103" s="6" t="s">
        <v>0</v>
      </c>
      <c r="AQ103" s="1" t="s">
        <v>0</v>
      </c>
      <c r="AR103" s="1" t="s">
        <v>0</v>
      </c>
      <c r="AS103" s="3">
        <v>18069</v>
      </c>
      <c r="AT103" s="1" t="s">
        <v>68</v>
      </c>
      <c r="AU103" s="2">
        <v>44146</v>
      </c>
      <c r="AV103" s="1" t="s">
        <v>311</v>
      </c>
      <c r="AW103" s="1" t="s">
        <v>0</v>
      </c>
      <c r="AX103" s="3">
        <v>88409</v>
      </c>
      <c r="AY103" s="3">
        <v>1252470</v>
      </c>
    </row>
    <row r="104" spans="2:51" outlineLevel="1" x14ac:dyDescent="0.25">
      <c r="F104" s="1"/>
      <c r="G104" s="1"/>
      <c r="H104" s="1"/>
      <c r="K104" s="4" t="str">
        <f>CONCATENATE("Totale: ", TEXT(SUBTOTAL(9, K4:K103), "###.###.###"), "")</f>
        <v>Totale: 11682883..</v>
      </c>
      <c r="L104" s="1"/>
      <c r="M104" s="1"/>
      <c r="O104" s="1"/>
      <c r="T104" s="1"/>
      <c r="AC104" s="1"/>
      <c r="AF104" s="1"/>
      <c r="AG104" s="1"/>
      <c r="AI104" s="1"/>
      <c r="AP104" s="1"/>
      <c r="AS104" s="1"/>
      <c r="AU104" s="1"/>
      <c r="AX104" s="1"/>
      <c r="AY104" s="1"/>
    </row>
  </sheetData>
  <autoFilter ref="A2:AY104" xr:uid="{00000000-0009-0000-0000-000000000000}"/>
  <pageMargins left="0.7" right="0.7" top="0.75" bottom="0.75" header="0.3" footer="0.3"/>
  <pageSetup fitToWidth="0" fitToHeight="0"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D420-0F9A-4979-8FBA-E89520E62FE2}">
  <dimension ref="A3:L15"/>
  <sheetViews>
    <sheetView workbookViewId="0">
      <pane xSplit="5" ySplit="3" topLeftCell="F4" activePane="bottomRight" state="frozen"/>
      <selection pane="topRight" activeCell="F1" sqref="F1"/>
      <selection pane="bottomLeft" activeCell="A4" sqref="A4"/>
      <selection pane="bottomRight" activeCell="L15" sqref="L15"/>
    </sheetView>
  </sheetViews>
  <sheetFormatPr defaultRowHeight="15" x14ac:dyDescent="0.25"/>
  <cols>
    <col min="1" max="1" width="18.7109375" customWidth="1"/>
    <col min="2" max="2" width="12.7109375" customWidth="1"/>
    <col min="3" max="3" width="23" bestFit="1" customWidth="1"/>
    <col min="4" max="4" width="18.7109375" customWidth="1"/>
    <col min="5" max="5" width="13.7109375" bestFit="1" customWidth="1"/>
    <col min="6" max="11" width="14.28515625" bestFit="1" customWidth="1"/>
    <col min="12" max="12" width="10.5703125" bestFit="1" customWidth="1"/>
  </cols>
  <sheetData>
    <row r="3" spans="1:12" ht="30" x14ac:dyDescent="0.25">
      <c r="A3" s="67" t="s">
        <v>374</v>
      </c>
      <c r="B3" s="68" t="s">
        <v>375</v>
      </c>
      <c r="C3" s="67" t="s">
        <v>376</v>
      </c>
      <c r="D3" s="68" t="s">
        <v>377</v>
      </c>
      <c r="E3" s="69" t="s">
        <v>378</v>
      </c>
      <c r="F3" s="67" t="s">
        <v>379</v>
      </c>
      <c r="G3" s="67" t="s">
        <v>380</v>
      </c>
      <c r="H3" s="67" t="s">
        <v>381</v>
      </c>
      <c r="I3" s="67" t="s">
        <v>382</v>
      </c>
      <c r="J3" s="67" t="s">
        <v>383</v>
      </c>
      <c r="K3" s="67" t="s">
        <v>384</v>
      </c>
    </row>
    <row r="4" spans="1:12" ht="30" x14ac:dyDescent="0.25">
      <c r="A4" s="60" t="s">
        <v>350</v>
      </c>
      <c r="B4" s="60" t="s">
        <v>351</v>
      </c>
      <c r="C4" s="61" t="s">
        <v>352</v>
      </c>
      <c r="D4" s="62" t="s">
        <v>353</v>
      </c>
      <c r="E4" t="s">
        <v>354</v>
      </c>
      <c r="F4" s="63"/>
      <c r="G4" s="63"/>
      <c r="H4" s="63"/>
      <c r="I4" s="63">
        <v>1246878</v>
      </c>
      <c r="J4" s="63">
        <v>2901530</v>
      </c>
      <c r="K4" s="63">
        <v>2744251</v>
      </c>
    </row>
    <row r="5" spans="1:12" ht="30" x14ac:dyDescent="0.25">
      <c r="A5" s="60" t="s">
        <v>350</v>
      </c>
      <c r="B5" s="60" t="s">
        <v>351</v>
      </c>
      <c r="C5" s="61" t="s">
        <v>355</v>
      </c>
      <c r="D5" s="62" t="s">
        <v>353</v>
      </c>
      <c r="E5" t="s">
        <v>356</v>
      </c>
      <c r="F5" s="63"/>
      <c r="G5" s="63"/>
      <c r="H5" s="63"/>
      <c r="I5" s="63">
        <v>2400</v>
      </c>
      <c r="J5" s="63">
        <v>58973</v>
      </c>
      <c r="K5" s="63">
        <v>60831</v>
      </c>
    </row>
    <row r="6" spans="1:12" ht="45" x14ac:dyDescent="0.25">
      <c r="A6" s="60" t="s">
        <v>350</v>
      </c>
      <c r="B6" s="60" t="s">
        <v>351</v>
      </c>
      <c r="C6" s="61" t="s">
        <v>357</v>
      </c>
      <c r="D6" s="62" t="s">
        <v>358</v>
      </c>
      <c r="E6" t="s">
        <v>359</v>
      </c>
      <c r="F6" s="63">
        <v>4715643</v>
      </c>
      <c r="G6" s="63">
        <v>5334979</v>
      </c>
      <c r="H6" s="63">
        <v>5113876</v>
      </c>
      <c r="I6" s="63">
        <v>2559974</v>
      </c>
      <c r="J6" s="63">
        <v>1209158</v>
      </c>
      <c r="K6" s="63">
        <v>1194094</v>
      </c>
    </row>
    <row r="7" spans="1:12" ht="30" x14ac:dyDescent="0.25">
      <c r="A7" s="60" t="s">
        <v>350</v>
      </c>
      <c r="B7" s="60" t="s">
        <v>351</v>
      </c>
      <c r="C7" s="61" t="s">
        <v>360</v>
      </c>
      <c r="D7" s="62" t="s">
        <v>353</v>
      </c>
      <c r="E7" t="s">
        <v>361</v>
      </c>
      <c r="F7" s="63"/>
      <c r="G7" s="63"/>
      <c r="H7" s="63">
        <v>53141</v>
      </c>
      <c r="I7" s="63">
        <v>376144</v>
      </c>
      <c r="J7" s="63">
        <v>117879</v>
      </c>
      <c r="K7" s="63">
        <v>35262</v>
      </c>
    </row>
    <row r="8" spans="1:12" ht="30" x14ac:dyDescent="0.25">
      <c r="A8" s="60" t="s">
        <v>350</v>
      </c>
      <c r="B8" s="60" t="s">
        <v>351</v>
      </c>
      <c r="C8" s="61" t="s">
        <v>362</v>
      </c>
      <c r="D8" s="62" t="s">
        <v>353</v>
      </c>
      <c r="E8" t="s">
        <v>363</v>
      </c>
      <c r="F8" s="63"/>
      <c r="G8" s="63"/>
      <c r="H8" s="63">
        <v>105115</v>
      </c>
      <c r="I8" s="63">
        <v>123905</v>
      </c>
      <c r="J8" s="63">
        <v>41174</v>
      </c>
      <c r="K8" s="63">
        <v>31909</v>
      </c>
    </row>
    <row r="9" spans="1:12" ht="30" x14ac:dyDescent="0.25">
      <c r="A9" s="60" t="s">
        <v>350</v>
      </c>
      <c r="B9" s="60" t="s">
        <v>351</v>
      </c>
      <c r="C9" s="61" t="s">
        <v>364</v>
      </c>
      <c r="D9" s="62" t="s">
        <v>353</v>
      </c>
      <c r="E9" t="s">
        <v>354</v>
      </c>
      <c r="F9" s="63"/>
      <c r="G9" s="63"/>
      <c r="H9" s="63"/>
      <c r="I9" s="63">
        <v>43257</v>
      </c>
      <c r="J9" s="63">
        <v>133148</v>
      </c>
      <c r="K9" s="63">
        <v>794864</v>
      </c>
    </row>
    <row r="10" spans="1:12" ht="30" x14ac:dyDescent="0.25">
      <c r="A10" s="60" t="s">
        <v>350</v>
      </c>
      <c r="B10" s="60" t="s">
        <v>351</v>
      </c>
      <c r="C10" s="61" t="s">
        <v>365</v>
      </c>
      <c r="D10" s="62" t="s">
        <v>353</v>
      </c>
      <c r="E10" t="s">
        <v>363</v>
      </c>
      <c r="F10" s="63"/>
      <c r="G10" s="63"/>
      <c r="H10" s="63">
        <v>205596</v>
      </c>
      <c r="I10" s="63">
        <v>664979</v>
      </c>
      <c r="J10" s="63">
        <v>418077</v>
      </c>
      <c r="K10" s="63">
        <v>577286</v>
      </c>
    </row>
    <row r="11" spans="1:12" ht="30" x14ac:dyDescent="0.25">
      <c r="A11" s="60" t="s">
        <v>350</v>
      </c>
      <c r="B11" s="60" t="s">
        <v>351</v>
      </c>
      <c r="C11" s="61" t="s">
        <v>366</v>
      </c>
      <c r="D11" s="62" t="s">
        <v>353</v>
      </c>
      <c r="E11" t="s">
        <v>367</v>
      </c>
      <c r="F11" s="63"/>
      <c r="G11" s="63"/>
      <c r="H11" s="63">
        <v>56830</v>
      </c>
      <c r="I11" s="63">
        <v>378085</v>
      </c>
      <c r="J11" s="63">
        <v>375457</v>
      </c>
      <c r="K11" s="63">
        <v>225216</v>
      </c>
    </row>
    <row r="12" spans="1:12" ht="30" x14ac:dyDescent="0.25">
      <c r="A12" s="60" t="s">
        <v>350</v>
      </c>
      <c r="B12" s="60" t="s">
        <v>351</v>
      </c>
      <c r="C12" s="61" t="s">
        <v>368</v>
      </c>
      <c r="D12" s="62" t="s">
        <v>353</v>
      </c>
      <c r="E12" t="s">
        <v>369</v>
      </c>
      <c r="F12" s="63"/>
      <c r="G12" s="63"/>
      <c r="H12" s="63"/>
      <c r="I12" s="63"/>
      <c r="J12" s="63">
        <v>136443</v>
      </c>
      <c r="K12" s="63">
        <v>937808</v>
      </c>
    </row>
    <row r="13" spans="1:12" ht="30" x14ac:dyDescent="0.25">
      <c r="A13" s="60" t="s">
        <v>350</v>
      </c>
      <c r="B13" s="60" t="s">
        <v>351</v>
      </c>
      <c r="C13" s="61" t="s">
        <v>370</v>
      </c>
      <c r="D13" s="62" t="s">
        <v>353</v>
      </c>
      <c r="E13" t="s">
        <v>371</v>
      </c>
      <c r="F13" s="63"/>
      <c r="G13" s="63"/>
      <c r="H13" s="63">
        <v>271271</v>
      </c>
      <c r="I13" s="63">
        <v>1300759</v>
      </c>
      <c r="J13" s="63">
        <v>2351224</v>
      </c>
      <c r="K13" s="63">
        <v>1169335</v>
      </c>
    </row>
    <row r="14" spans="1:12" ht="30" x14ac:dyDescent="0.25">
      <c r="A14" s="60" t="s">
        <v>350</v>
      </c>
      <c r="B14" s="60" t="s">
        <v>351</v>
      </c>
      <c r="C14" s="61" t="s">
        <v>372</v>
      </c>
      <c r="D14" s="62" t="s">
        <v>353</v>
      </c>
      <c r="E14" t="s">
        <v>367</v>
      </c>
      <c r="F14" s="63"/>
      <c r="G14" s="63"/>
      <c r="H14" s="63">
        <v>102345</v>
      </c>
      <c r="I14" s="63">
        <v>95062</v>
      </c>
      <c r="J14" s="63">
        <v>251527</v>
      </c>
      <c r="K14" s="63">
        <v>345513</v>
      </c>
    </row>
    <row r="15" spans="1:12" x14ac:dyDescent="0.25">
      <c r="A15" s="64" t="s">
        <v>350</v>
      </c>
      <c r="B15" s="65" t="s">
        <v>373</v>
      </c>
      <c r="C15" s="65"/>
      <c r="D15" s="65"/>
      <c r="E15" s="65"/>
      <c r="F15" s="66">
        <v>4715643</v>
      </c>
      <c r="G15" s="66">
        <v>5334979</v>
      </c>
      <c r="H15" s="66">
        <v>5908174</v>
      </c>
      <c r="I15" s="66">
        <v>6791443</v>
      </c>
      <c r="J15" s="66">
        <v>7994590</v>
      </c>
      <c r="K15" s="66">
        <v>8116369</v>
      </c>
      <c r="L15" s="70">
        <f>AVERAGE(I15:K15)</f>
        <v>7634134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Props1.xml><?xml version="1.0" encoding="utf-8"?>
<ds:datastoreItem xmlns:ds="http://schemas.openxmlformats.org/officeDocument/2006/customXml" ds:itemID="{7F072525-48F5-4A4E-90F9-5B6DE803957E}"/>
</file>

<file path=customXml/itemProps2.xml><?xml version="1.0" encoding="utf-8"?>
<ds:datastoreItem xmlns:ds="http://schemas.openxmlformats.org/officeDocument/2006/customXml" ds:itemID="{886037C6-E02D-42E2-8D7C-C37A2B67CF91}"/>
</file>

<file path=customXml/itemProps3.xml><?xml version="1.0" encoding="utf-8"?>
<ds:datastoreItem xmlns:ds="http://schemas.openxmlformats.org/officeDocument/2006/customXml" ds:itemID="{BAFE6F2A-0A36-4662-9F4B-CD6EA8918E3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 Data</vt:lpstr>
      <vt:lpstr>Pivot</vt:lpstr>
      <vt:lpstr>Details</vt:lpstr>
      <vt:lpstr>Qty</vt:lpstr>
      <vt:lpstr>Raw</vt:lpstr>
      <vt:lpstr>MS</vt:lpstr>
    </vt:vector>
  </TitlesOfParts>
  <Company>Dr. Reddy's LAB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2022-02-15T07:01:11Z</dcterms:created>
  <dcterms:modified xsi:type="dcterms:W3CDTF">2022-02-23T14:21:41Z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0x010100E62C3E0E3B7A7442B121C4E14381CFA5</vt:lpwstr>
  </property>
</Properties>
</file>