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639832D5-7574-4D2F-8A5D-10EBBB3C396A}" xr6:coauthVersionLast="47" xr6:coauthVersionMax="47" xr10:uidLastSave="{00000000-0000-0000-0000-000000000000}"/>
  <bookViews>
    <workbookView xWindow="-120" yWindow="-120" windowWidth="29040" windowHeight="15840" xr2:uid="{00000000-000D-0000-FFFF-FFFF00000000}"/>
  </bookViews>
  <sheets>
    <sheet name="Model Data" sheetId="5" r:id="rId1"/>
    <sheet name="Pivot" sheetId="4" r:id="rId2"/>
    <sheet name="Tender Details" sheetId="2" r:id="rId3"/>
    <sheet name="Qty" sheetId="3" r:id="rId4"/>
    <sheet name="Raw Data" sheetId="1" r:id="rId5"/>
    <sheet name="MS" sheetId="6" r:id="rId6"/>
  </sheets>
  <definedNames>
    <definedName name="_xlnm._FilterDatabase" localSheetId="0" hidden="1">'Model Data'!$A$3:$AJ$17</definedName>
    <definedName name="_xlnm._FilterDatabase" localSheetId="4" hidden="1">'Raw Data'!$A$2:$AY$43</definedName>
    <definedName name="_xlnm._FilterDatabase" localSheetId="2" hidden="1">'Tender Details'!$A$3:$Q$31</definedName>
  </definedNames>
  <calcPr calcId="191029"/>
  <pivotCaches>
    <pivotCache cacheId="2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5" l="1"/>
  <c r="AI6" i="5"/>
  <c r="AI7" i="5"/>
  <c r="AI8" i="5"/>
  <c r="AI9" i="5"/>
  <c r="AI10" i="5"/>
  <c r="AI11" i="5"/>
  <c r="AI12" i="5"/>
  <c r="AI13" i="5"/>
  <c r="AI14" i="5"/>
  <c r="AI15" i="5"/>
  <c r="AI16" i="5"/>
  <c r="AI17" i="5"/>
  <c r="AI4" i="5"/>
  <c r="L11" i="6"/>
  <c r="AE5" i="5"/>
  <c r="AE6" i="5"/>
  <c r="AE7" i="5"/>
  <c r="AE8" i="5"/>
  <c r="AE9" i="5"/>
  <c r="AE10" i="5"/>
  <c r="AE11" i="5"/>
  <c r="AE12" i="5"/>
  <c r="AE13" i="5"/>
  <c r="AE14" i="5"/>
  <c r="AE15" i="5"/>
  <c r="AE16" i="5"/>
  <c r="AE17" i="5"/>
  <c r="AE4" i="5"/>
  <c r="AF5" i="5"/>
  <c r="AG5" i="5"/>
  <c r="AF6" i="5"/>
  <c r="AG6" i="5"/>
  <c r="AF7" i="5"/>
  <c r="AG7" i="5"/>
  <c r="AF8" i="5"/>
  <c r="AG8" i="5"/>
  <c r="AF9" i="5"/>
  <c r="AG9" i="5"/>
  <c r="AF10" i="5"/>
  <c r="AG10" i="5"/>
  <c r="AF11" i="5"/>
  <c r="AG11" i="5"/>
  <c r="AF12" i="5"/>
  <c r="AG12" i="5"/>
  <c r="AF13" i="5"/>
  <c r="AG13" i="5"/>
  <c r="AF14" i="5"/>
  <c r="AG14" i="5"/>
  <c r="AF15" i="5"/>
  <c r="AG15" i="5"/>
  <c r="AF16" i="5"/>
  <c r="AG16" i="5"/>
  <c r="AF17" i="5"/>
  <c r="AG17" i="5"/>
  <c r="AG4" i="5"/>
  <c r="AF4" i="5"/>
  <c r="AA5" i="5"/>
  <c r="AC5" i="5" s="1"/>
  <c r="AA6" i="5"/>
  <c r="AC6" i="5" s="1"/>
  <c r="AA7" i="5"/>
  <c r="AC7" i="5" s="1"/>
  <c r="AA8" i="5"/>
  <c r="AC8" i="5" s="1"/>
  <c r="AA9" i="5"/>
  <c r="AC9" i="5" s="1"/>
  <c r="AA10" i="5"/>
  <c r="AC10" i="5" s="1"/>
  <c r="AA11" i="5"/>
  <c r="AC11" i="5"/>
  <c r="AA12" i="5"/>
  <c r="AC12" i="5" s="1"/>
  <c r="AA13" i="5"/>
  <c r="AC13" i="5"/>
  <c r="AA14" i="5"/>
  <c r="AC14" i="5" s="1"/>
  <c r="AA15" i="5"/>
  <c r="AC15" i="5" s="1"/>
  <c r="AA16" i="5"/>
  <c r="AC16" i="5" s="1"/>
  <c r="AA17" i="5"/>
  <c r="AC17" i="5" s="1"/>
  <c r="AD6" i="5"/>
  <c r="AD7" i="5"/>
  <c r="AD8" i="5"/>
  <c r="AD9" i="5"/>
  <c r="AD10" i="5"/>
  <c r="AD11" i="5"/>
  <c r="AD12" i="5"/>
  <c r="AD13" i="5"/>
  <c r="AD14" i="5"/>
  <c r="AD15" i="5"/>
  <c r="AD16" i="5"/>
  <c r="AD17" i="5"/>
  <c r="AD5" i="5"/>
  <c r="AD4" i="5"/>
  <c r="AA4" i="5"/>
  <c r="AC4" i="5" s="1"/>
  <c r="Y6" i="5"/>
  <c r="Y7" i="5"/>
  <c r="Y8" i="5"/>
  <c r="Y9" i="5"/>
  <c r="Y10" i="5"/>
  <c r="Y11" i="5"/>
  <c r="Y12" i="5"/>
  <c r="Y13" i="5"/>
  <c r="Y14" i="5"/>
  <c r="Y15" i="5"/>
  <c r="Y16" i="5"/>
  <c r="Y17" i="5"/>
  <c r="Y5" i="5"/>
  <c r="W13" i="5"/>
  <c r="Z13" i="5" s="1"/>
  <c r="AB13" i="5" s="1"/>
  <c r="W14" i="5"/>
  <c r="Z14" i="5" s="1"/>
  <c r="AB14" i="5" s="1"/>
  <c r="P9" i="5"/>
  <c r="W9" i="5" s="1"/>
  <c r="Z9" i="5" s="1"/>
  <c r="P8" i="5"/>
  <c r="W8" i="5" s="1"/>
  <c r="Z8" i="5" s="1"/>
  <c r="R7" i="5"/>
  <c r="W7" i="5" s="1"/>
  <c r="Z7" i="5" s="1"/>
  <c r="AB7" i="5" s="1"/>
  <c r="O11" i="5"/>
  <c r="W11" i="5" s="1"/>
  <c r="Z11" i="5" s="1"/>
  <c r="O12" i="5"/>
  <c r="W12" i="5" s="1"/>
  <c r="Z12" i="5" s="1"/>
  <c r="O13" i="5"/>
  <c r="O14" i="5"/>
  <c r="O15" i="5"/>
  <c r="W15" i="5" s="1"/>
  <c r="Z15" i="5" s="1"/>
  <c r="AB15" i="5" s="1"/>
  <c r="O10" i="5"/>
  <c r="W10" i="5" s="1"/>
  <c r="Z10" i="5" s="1"/>
  <c r="AB10" i="5" s="1"/>
  <c r="Q5" i="5"/>
  <c r="N6" i="5"/>
  <c r="W6" i="5" s="1"/>
  <c r="N4" i="5"/>
  <c r="W4" i="5" s="1"/>
  <c r="Z4" i="5" s="1"/>
  <c r="AB4" i="5" s="1"/>
  <c r="S17" i="5"/>
  <c r="W17" i="5" s="1"/>
  <c r="Z17" i="5" s="1"/>
  <c r="S16" i="5"/>
  <c r="W16" i="5" s="1"/>
  <c r="Z16" i="5" s="1"/>
  <c r="AB16" i="5" s="1"/>
  <c r="V5" i="5"/>
  <c r="V6" i="5" s="1"/>
  <c r="V7" i="5" s="1"/>
  <c r="V8" i="5" s="1"/>
  <c r="V9" i="5" s="1"/>
  <c r="V10" i="5" s="1"/>
  <c r="V11" i="5" s="1"/>
  <c r="V12" i="5" s="1"/>
  <c r="V13" i="5" s="1"/>
  <c r="V14" i="5" s="1"/>
  <c r="V15" i="5" s="1"/>
  <c r="V16" i="5" s="1"/>
  <c r="V17" i="5" s="1"/>
  <c r="K1" i="2"/>
  <c r="AB12" i="5" l="1"/>
  <c r="AB11" i="5"/>
  <c r="AB8" i="5"/>
  <c r="AB17" i="5"/>
  <c r="AB9" i="5"/>
  <c r="Z6" i="5"/>
  <c r="AB6" i="5" s="1"/>
  <c r="W5" i="5"/>
  <c r="Z5" i="5" s="1"/>
  <c r="AB5" i="5" s="1"/>
  <c r="K42" i="1" l="1"/>
  <c r="K4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ABE0EFF7-202B-4F4B-A139-15ECE918E092}">
      <text>
        <r>
          <rPr>
            <sz val="9"/>
            <color indexed="81"/>
            <rFont val="Tahoma"/>
            <family val="2"/>
          </rPr>
          <t>To be counted based on number of players prior to this tender</t>
        </r>
      </text>
    </comment>
    <comment ref="Z3" authorId="0" shapeId="0" xr:uid="{5A291EDD-5883-4D6C-92BF-F5411744B7FF}">
      <text>
        <r>
          <rPr>
            <sz val="9"/>
            <color indexed="81"/>
            <rFont val="Tahoma"/>
            <family val="2"/>
          </rPr>
          <t>Add DRL price if DRL is the only participant</t>
        </r>
      </text>
    </comment>
    <comment ref="AJ3" authorId="0" shapeId="0" xr:uid="{CDD1CEC9-6560-418D-97E4-39B3730B373E}">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<sst xmlns="http://schemas.openxmlformats.org/spreadsheetml/2006/main" count="2066" uniqueCount="336">
  <si>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</si>
  <si>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</si>
  <si>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</si>
  <si>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</si>
  <si>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</si>
  <si>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</si>
  <si>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</si>
  <si>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</si>
  <si>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</si>
  <si>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</si>
  <si>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</si>
  <si>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</si>
  <si>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</si>
  <si>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</si>
  <si>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</si>
  <si>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</si>
  <si>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</si>
  <si>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</si>
  <si>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</si>
  <si>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</si>
  <si>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</si>
  <si>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</si>
  <si>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</si>
  <si>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</si>
  <si>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</si>
  <si>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</si>
  <si>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</si>
  <si>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</si>
  <si>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</si>
  <si>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</si>
  <si>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</si>
  <si>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</si>
  <si>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</si>
  <si>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</si>
  <si>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</si>
  <si>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</si>
  <si>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</si>
  <si>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</si>
  <si>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</si>
  <si>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</si>
  <si>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</si>
  <si>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</si>
  <si>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</si>
  <si>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</si>
  <si>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</si>
  <si>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</si>
  <si>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</si>
  <si>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</si>
  <si>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</si>
  <si>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</si>
  <si>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</si>
  <si>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fulvestrant FIALA SIRINGA 250MG  (38)</t>
  </si>
  <si>
    <t>ASUR MARCHE</t>
  </si>
  <si>
    <t>AN</t>
  </si>
  <si>
    <t>Marche</t>
  </si>
  <si>
    <t>Procedura Negoziata</t>
  </si>
  <si>
    <t>L02BA03</t>
  </si>
  <si>
    <t>Disponibile</t>
  </si>
  <si>
    <t>AstraZeneca S.p.A.,</t>
  </si>
  <si>
    <t>566</t>
  </si>
  <si>
    <t>FASLODEX*250MG/5ML 2 SIR</t>
  </si>
  <si>
    <t>AstraZeneca S.p.A.</t>
  </si>
  <si>
    <t>Area vasta</t>
  </si>
  <si>
    <t>33d66baf-ded6-4c7e-9750-df48bdf694a4</t>
  </si>
  <si>
    <t>036387025</t>
  </si>
  <si>
    <t>21830-66-126</t>
  </si>
  <si>
    <t>PEC</t>
  </si>
  <si>
    <t>//</t>
  </si>
  <si>
    <t>SO.RE.SA. SpA</t>
  </si>
  <si>
    <t>NA</t>
  </si>
  <si>
    <t>Campania</t>
  </si>
  <si>
    <t>Appalto specifico</t>
  </si>
  <si>
    <t>883</t>
  </si>
  <si>
    <t>32</t>
  </si>
  <si>
    <t>Regionale</t>
  </si>
  <si>
    <t>Prezzo offerto UE</t>
  </si>
  <si>
    <t>e43059e2-316b-417a-bedc-82684afd3789</t>
  </si>
  <si>
    <t>L02BA03 FULVESTRANT INIET NON IV 250 mg</t>
  </si>
  <si>
    <t>sito ente</t>
  </si>
  <si>
    <t>REGIONE TOSCANA</t>
  </si>
  <si>
    <t>FI</t>
  </si>
  <si>
    <t>Toscana</t>
  </si>
  <si>
    <t>SDA Confronto Competitivo (obsoleto)</t>
  </si>
  <si>
    <t>934</t>
  </si>
  <si>
    <t>386</t>
  </si>
  <si>
    <t>6a364297-d026-4f26-a83f-14218d01a250</t>
  </si>
  <si>
    <t>L02BA03 FULVESTRANT SOLUZIONE INIETTABILE         INIET NON IV SIRINGA 250MG</t>
  </si>
  <si>
    <t>Pag. 4 LI: Per le indicazioni terapeutiche non coperte dal prodotto aggiudicato, ESTAR e/o le Aziende
Sanitarie potranno acquistare il primo prodotto idoneo presente nella graduatoria al prezzo 
indicato in sede di gara e alle condizioni del capitolato.</t>
  </si>
  <si>
    <t xml:space="preserve">Rimesso a gara in altra procedura ID 80973
</t>
  </si>
  <si>
    <t>lettera invito</t>
  </si>
  <si>
    <t>REGIONE SICILIANA - ASSESSORATO DELLA SALUTE</t>
  </si>
  <si>
    <t>PA</t>
  </si>
  <si>
    <t>Sicilia</t>
  </si>
  <si>
    <t>1122A</t>
  </si>
  <si>
    <t>975</t>
  </si>
  <si>
    <t>0630fa79-1f20-483f-a4aa-a11a382e877c</t>
  </si>
  <si>
    <t>L02BA03 FULVESTRANT SIRINGA PRERIEMPITA 250 MG SIRINGA</t>
  </si>
  <si>
    <t xml:space="preserve"> RICH. FULVESTRANT SIRINGA PRERIEMPITA 250 MG SIRINGARICH. SOLUZIONE INIETTABILE</t>
  </si>
  <si>
    <t>ENTE GESTIONE ACCENTRATA SERVIZI - CHIUSO VEDI ARCS AZIENDA REGIONALE DI COORDINAMENTO PER LA SALUTE</t>
  </si>
  <si>
    <t>UD</t>
  </si>
  <si>
    <t>Friuli Venezia Giulia</t>
  </si>
  <si>
    <t>1337A</t>
  </si>
  <si>
    <t>1065</t>
  </si>
  <si>
    <t>dbe58e1c-fd6d-4659-bfc7-0757f875d1d0</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</si>
  <si>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</si>
  <si>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</si>
  <si>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REGIONE CALABRIA - Autorità Regionale Stazione Unica Appaltante (SUA)</t>
  </si>
  <si>
    <t>CZ</t>
  </si>
  <si>
    <t>Calabria</t>
  </si>
  <si>
    <t>1300</t>
  </si>
  <si>
    <t>3106</t>
  </si>
  <si>
    <t>114eee85-f524-455c-8fff-bc438f0870d3</t>
  </si>
  <si>
    <t>L02BA03 Fulvestrant - 2 siringhe precaricate da 250 mg.</t>
  </si>
  <si>
    <t xml:space="preserve">  2 siringhe precaricate da 250 mg.</t>
  </si>
  <si>
    <t>lettera di invito</t>
  </si>
  <si>
    <t>REGIONE VENETO - NON USARE VEDI AZIENDA ZERO</t>
  </si>
  <si>
    <t>VE</t>
  </si>
  <si>
    <t>Veneto</t>
  </si>
  <si>
    <t>1167A</t>
  </si>
  <si>
    <t>214</t>
  </si>
  <si>
    <t>6be44b43-26ce-4640-91f1-451f97c5f183</t>
  </si>
  <si>
    <t>L02BA03 FULVESTRANT SOLUZIONE INIETTABILE INTRAMUSCOLARE 250 mg SIRINGA</t>
  </si>
  <si>
    <t>UMBRIA SALUTE E SERVIZI S.C.A.R.L.</t>
  </si>
  <si>
    <t>PG</t>
  </si>
  <si>
    <t>Umbria</t>
  </si>
  <si>
    <t>1232A</t>
  </si>
  <si>
    <t>Det. Amm.re Unico</t>
  </si>
  <si>
    <t>90cd8046-cb06-4166-b338-e38de7311457</t>
  </si>
  <si>
    <t>L02BA03 FULVESTRANT SIRINGA PRERIEMPITA 250 MG/5 ML SIRINGA</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</si>
  <si>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</si>
  <si>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SITO ENTE</t>
  </si>
  <si>
    <t>ARCA S.p.A.- Azienda Regionale Centrale Acquisti - CHIUSO VEDI ARIA SPA</t>
  </si>
  <si>
    <t>MI</t>
  </si>
  <si>
    <t>Lombardia</t>
  </si>
  <si>
    <t>PROCEDURA APERTA</t>
  </si>
  <si>
    <t>1812</t>
  </si>
  <si>
    <t>456</t>
  </si>
  <si>
    <t>PA genericato nel corso della procedura - reindizione successiva</t>
  </si>
  <si>
    <t>f2a83e49-bb94-4c5e-8965-677b47a6d66f</t>
  </si>
  <si>
    <t>L02BA03 L02BA03 fulvestrant SOLUZIONE INIETTABILE 250 MG/5 ML FL</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</si>
  <si>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</si>
  <si>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Rimesso a gara in altra procedura ID 82808</t>
  </si>
  <si>
    <t>AZIENDA OSPEDALIERO - UNIVERSITARIA DI CAGLIARI</t>
  </si>
  <si>
    <t>CA</t>
  </si>
  <si>
    <t>Sardegna</t>
  </si>
  <si>
    <t>2</t>
  </si>
  <si>
    <t>812</t>
  </si>
  <si>
    <t>Locale</t>
  </si>
  <si>
    <t>02ad6d20-fca5-4d17-8edb-15dbce3246e9</t>
  </si>
  <si>
    <t>LETTERA DI INVITO</t>
  </si>
  <si>
    <t>INTERCENT-ER</t>
  </si>
  <si>
    <t>BO</t>
  </si>
  <si>
    <t>Emilia Romagna</t>
  </si>
  <si>
    <t>2125</t>
  </si>
  <si>
    <t>352</t>
  </si>
  <si>
    <t>97b81fb8-4801-4268-9dab-2e48c3161f7d</t>
  </si>
  <si>
    <t>L02BA03 FULVESTRANT PREPARAZIONE INIETTABILE  250 mg  - AIC 036387025 FASLODEX*IM 2SIR 5ML+2AGHI</t>
  </si>
  <si>
    <t>Ditta: Lotto 21 ASTRAZENECA S.P.A. Rich. INTRAMUSCOLARE    - AIC 036387025 FASLODEX*IM 2SIR 5ML+2AGHI   - CIG UNICO PER LOTTO</t>
  </si>
  <si>
    <t>LETTERA INVITO</t>
  </si>
  <si>
    <t>3418</t>
  </si>
  <si>
    <t>1862</t>
  </si>
  <si>
    <t>630f7635-e3ad-4a25-834f-0408ca26c5ec</t>
  </si>
  <si>
    <t>L02BA03 FULVESTRANT SIRINGA 250MG</t>
  </si>
  <si>
    <t>art. 1 LI: Nel caso in cui per esigenze di continuità terapeutica, di ordine clinico, tecnico, scientifico,
ESTAR e/o le Aziende Sanitarie necessitino di altre molecole non risultate aggiudicatarie ma
presenti nella graduatoria di gara, ESTAR procederà all’ acquisto al prezzo indicato in sede di
gara alle condizioni di cui capitolato.</t>
  </si>
  <si>
    <t>Società di Committenza Regione Piemonte SpA - SCR Piemonte SpA</t>
  </si>
  <si>
    <t>TO</t>
  </si>
  <si>
    <t>Piemonte</t>
  </si>
  <si>
    <t>897</t>
  </si>
  <si>
    <t>Teva Italia S.r.l.,AstraZeneca S.p.A.,EVER Pharma Italia Srl</t>
  </si>
  <si>
    <t>154</t>
  </si>
  <si>
    <t xml:space="preserve">FULVESTRANT TEVA 2 siringhe preriempite 250 mg/5 ml 
</t>
  </si>
  <si>
    <t>Teva Italia S.r.l.</t>
  </si>
  <si>
    <t>EVER Pharma Italia Srl</t>
  </si>
  <si>
    <t>FULVESTRANT EVE *250MG 1SIR5M</t>
  </si>
  <si>
    <t>Multi regione</t>
  </si>
  <si>
    <t>b9740c26-73b6-4ce5-a1d0-935067190654</t>
  </si>
  <si>
    <t>L02BA03 FULVESTRANT SOLUZ INIETT IM SIR PRER 250 mg/5 ml</t>
  </si>
  <si>
    <t>044085025</t>
  </si>
  <si>
    <t>A.LI.SA. AZIENDA LIGURE SANITARIA DELLA REGIONE LIGURIA</t>
  </si>
  <si>
    <t>GE</t>
  </si>
  <si>
    <t>Liguria</t>
  </si>
  <si>
    <t>991A</t>
  </si>
  <si>
    <t>Ever Valinject-A GmbH,AstraZeneca S.p.A.</t>
  </si>
  <si>
    <t>247</t>
  </si>
  <si>
    <t>Ever Valinject-A GmbH</t>
  </si>
  <si>
    <t>Regionale/Locale</t>
  </si>
  <si>
    <t>7801e121-def4-4319-8e77-e0f7ad76f3fa</t>
  </si>
  <si>
    <t>046910016</t>
  </si>
  <si>
    <t xml:space="preserve">ARIA s.p.a. - Azienda Regionale per l’Innovazione e gli Acquisti </t>
  </si>
  <si>
    <t>1</t>
  </si>
  <si>
    <t>Teva Italia S.r.l.,AstraZeneca S.p.A.</t>
  </si>
  <si>
    <t>509</t>
  </si>
  <si>
    <t>76be9203-8313-4179-8005-e51a7ef74e94</t>
  </si>
  <si>
    <t>True</t>
  </si>
  <si>
    <t>Aric Agenzia Regionale di Informatica e Committenza</t>
  </si>
  <si>
    <t>TE</t>
  </si>
  <si>
    <t>Abruzzo</t>
  </si>
  <si>
    <t>In attesa</t>
  </si>
  <si>
    <t>427A</t>
  </si>
  <si>
    <t>EVER Pharma Italia Srl,AstraZeneca S.p.A.,Teva Italia S.r.l.</t>
  </si>
  <si>
    <t>3dc08e02-d3cf-4cde-a4dd-5063ee2cce94</t>
  </si>
  <si>
    <t>ARCS AZIENDA REGIONALE DI COORDINAMENTO PER LA SALUTE</t>
  </si>
  <si>
    <t>656</t>
  </si>
  <si>
    <t>2dd66406-c379-410e-8284-714f001546c8</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</si>
  <si>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</si>
  <si>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per tutte le indicazioni d'uso del brand</t>
  </si>
  <si>
    <t>STAZIONE UNICA APPALTANTE DELLA REGIONE BASILICATA (SUA-RB)</t>
  </si>
  <si>
    <t>PZ</t>
  </si>
  <si>
    <t>Basilicata</t>
  </si>
  <si>
    <t>921A</t>
  </si>
  <si>
    <t>Dr Reddys S.r.l.,AstraZeneca S.p.A.</t>
  </si>
  <si>
    <t>20AB.2020/D.00168</t>
  </si>
  <si>
    <t>Fulvestrant 250 mg soluz init, 2 sir 5 ml +2 aghi</t>
  </si>
  <si>
    <t>Dr Reddys S.r.l.</t>
  </si>
  <si>
    <t>93eebfbf-687c-4b5e-bdb9-a143b456e9ce</t>
  </si>
  <si>
    <t>L02BA03 FULVESTRANT SIRINGA PRERIEMPITA 250 MG/5 ML PEZZO INIETTABILE I.M.</t>
  </si>
  <si>
    <t>Art. 12 CT: Per i soli farmaci PHT erogati in regime DPC sarà possibile ricorrere alla continuità terapeutica come indicato all'art. 12 CT
Solo per i pazienti drug naive che non rientrano nelle caratteristiche citate sarà somministrato il prodotto aggiudicato</t>
  </si>
  <si>
    <t>Come da chiarimenti del 30/09/2019 per PEZZO si intende SIRINGA</t>
  </si>
  <si>
    <t>045435029</t>
  </si>
  <si>
    <t>REGIONE SARDEGNA</t>
  </si>
  <si>
    <t>665A</t>
  </si>
  <si>
    <t>EVER Pharma Italia Srl,AstraZeneca S.p.A.,AstraZeneca S.p.A.,Teva Italia S.r.l.,Teva Italia S.r.l.</t>
  </si>
  <si>
    <t>8294</t>
  </si>
  <si>
    <t>fc32f35a-dd92-4884-9fad-4c4fb0b85eee</t>
  </si>
  <si>
    <t>ESTAR - Ente di Supporto Tecnico Amministrativo Regionale</t>
  </si>
  <si>
    <t>3541</t>
  </si>
  <si>
    <t>EVER Pharma Italia Srl,Teva Italia S.r.l.</t>
  </si>
  <si>
    <t>1543</t>
  </si>
  <si>
    <t>a50a0b24-d360-41ae-867f-07fc747491b7</t>
  </si>
  <si>
    <t>L02BA03 FULVESTRANT  SIRINGA 250MG</t>
  </si>
  <si>
    <t>4831</t>
  </si>
  <si>
    <t>EVER Pharma Italia Srl,AstraZeneca S.p.A.,Dr Reddys S.r.l.,Teva Italia S.r.l.</t>
  </si>
  <si>
    <t>569</t>
  </si>
  <si>
    <t>Importo totale (q per durata)</t>
  </si>
  <si>
    <t>16984510-f892-4197-8725-6a77db8b8094</t>
  </si>
  <si>
    <t>L02BA03 FULVESTRANT INTRAMUSCOLARE PREPARAZIONE INIETTABILE 250 mg   SIRINGA</t>
  </si>
  <si>
    <t>COMPRENSORIO SANITARIO DI  BOLZANO</t>
  </si>
  <si>
    <t>BZ</t>
  </si>
  <si>
    <t>Trentino Alto Adige</t>
  </si>
  <si>
    <t>11</t>
  </si>
  <si>
    <t>2157</t>
  </si>
  <si>
    <t>Fulvestrant 250 mg soluz init, 2 sir 5 ml</t>
  </si>
  <si>
    <t>00b720ea-ea10-4519-902a-5f4206951834</t>
  </si>
  <si>
    <t>046910028</t>
  </si>
  <si>
    <t xml:space="preserve">SITO ENTE </t>
  </si>
  <si>
    <t>REGIONE LAZIO</t>
  </si>
  <si>
    <t>RM</t>
  </si>
  <si>
    <t>Lazio</t>
  </si>
  <si>
    <t>691</t>
  </si>
  <si>
    <t>Accord Healthcare Italia S.r.l.,AstraZeneca S.p.A.,Dr Reddys S.r.l.,EG S.p.A.,EVER Pharma Italia Srl,Sandoz S.p.A.,Teva Italia S.r.l.</t>
  </si>
  <si>
    <t>Fulvestrant 250 mg soluz iniet, 2 sir preriemp. vetro 5 ml</t>
  </si>
  <si>
    <t>Accord Healthcare Italia S.r.l.</t>
  </si>
  <si>
    <t>067f1db6-a3a0-4444-a248-fdb6fde666db</t>
  </si>
  <si>
    <t>L02BA03 FULVESTRANT SIRINGA 250 MG INTRAMUSCOLARE SIRINGA</t>
  </si>
  <si>
    <t>Codice regionale: FA903076 -  Lazio</t>
  </si>
  <si>
    <t>047437013</t>
  </si>
  <si>
    <t>EG S.p.A.</t>
  </si>
  <si>
    <t>FULVESTRANT EG*250MG 2SIR</t>
  </si>
  <si>
    <t>Sandoz S.p.A.</t>
  </si>
  <si>
    <t xml:space="preserve">FULVESTRANT SANDOZ 250 MG/5 ML IM 2 SIR
</t>
  </si>
  <si>
    <t>1351</t>
  </si>
  <si>
    <t>Accord Healthcare Italia S.r.l.,</t>
  </si>
  <si>
    <t>21</t>
  </si>
  <si>
    <t>2af0740b-3541-4eae-999b-fdef28ecca41</t>
  </si>
  <si>
    <t>L02BA03 Fulvestrant iniet im 250 mg siringa preriempita</t>
  </si>
  <si>
    <t>Product Name</t>
  </si>
  <si>
    <t>Form</t>
  </si>
  <si>
    <t>Fulvestrant 50mg/ml-5ml</t>
  </si>
  <si>
    <t>Inj</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</si>
  <si>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</si>
  <si>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</si>
  <si>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</si>
  <si>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</si>
  <si>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</si>
  <si>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</si>
  <si>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</si>
  <si>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</si>
  <si>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</si>
  <si>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</si>
  <si>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</si>
  <si>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</si>
  <si>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</si>
  <si>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</si>
  <si>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Data excluded - Pre-Generic tenders</t>
  </si>
  <si>
    <t>Row Labels</t>
  </si>
  <si>
    <t>Grand Total</t>
  </si>
  <si>
    <t>Sum of Annual Qty</t>
  </si>
  <si>
    <t>Count of Annual Qty2</t>
  </si>
  <si>
    <t>Sum of Loser prices</t>
  </si>
  <si>
    <t>`</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</si>
  <si>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</si>
  <si>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</si>
  <si>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</si>
  <si>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</si>
  <si>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</si>
  <si>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</si>
  <si>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</si>
  <si>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</si>
  <si>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</si>
  <si>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</si>
  <si>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</si>
  <si>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</si>
  <si>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</si>
  <si>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</si>
  <si>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</si>
  <si>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</si>
  <si>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</si>
  <si>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</si>
  <si>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</si>
  <si>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</si>
  <si>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</si>
  <si>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</si>
  <si>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</si>
  <si>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</si>
  <si>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</si>
  <si>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FULVESTRANT</t>
  </si>
  <si>
    <t>50MG/1ML</t>
  </si>
  <si>
    <t>ASTRAZENECA</t>
  </si>
  <si>
    <t>INNOVATIVE BRANDED PRODUCTS</t>
  </si>
  <si>
    <t>2005-07-01</t>
  </si>
  <si>
    <t>DR REDDYS LAB</t>
  </si>
  <si>
    <t>UNBRANDED PRODUCTS</t>
  </si>
  <si>
    <t>2019-12-01</t>
  </si>
  <si>
    <t>EVER NEURO PHARMA</t>
  </si>
  <si>
    <t>2020-07-01</t>
  </si>
  <si>
    <t>INTAS</t>
  </si>
  <si>
    <t>2021-04-01</t>
  </si>
  <si>
    <t>STADA</t>
  </si>
  <si>
    <t>2021-05-01</t>
  </si>
  <si>
    <t>TEVA</t>
  </si>
  <si>
    <t>2020-05-01</t>
  </si>
  <si>
    <t>VIATRIS</t>
  </si>
  <si>
    <t>2021-02-01</t>
  </si>
  <si>
    <t>50MG/1ML Total</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</si>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</sst>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numFmt numFmtId="165" formatCode="#,##0.00000"/>
    <numFmt numFmtId="166" formatCode="#,##0.00#####"/>
    <numFmt numFmtId="167" formatCode="[$-409]d\-mmm\-yy;@"/>
    <numFmt numFmtId="168" formatCode="_(* #,##0.0_);_(* \(#,##0.0\);_(* &quot;-&quot;??_);_(@_)"/>
    <numFmt numFmtId="169" formatCode="_(* #,##0_);_(* \(#,##0\);_(* &quot;-&quot;??_);_(@_)"/>
  </numFmts>
  <fonts count="9" x14ac:knownFonts="1">
    <font>
      <sz val="11"/>
      <color theme="1"/>
      <name val="Calibri"/>
      <scheme val="minor"/>
    </font>
    <font>
      <sz val="11"/>
      <color theme="1"/>
      <name val="Calibri"/>
      <family val="2"/>
      <scheme val="minor"/>
    </font>
    <font>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2" tint="-9.9978637043366805E-2"/>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7" tint="0.39997558519241921"/>
        <bgColor theme="4" tint="0.79998168889431442"/>
      </patternFill>
    </fill>
    <fill>
      <patternFill patternType="solid">
        <fgColor rgb="FF0070C0"/>
        <bgColor theme="4" tint="0.79998168889431442"/>
      </patternFill>
    </fill>
    <fill>
      <patternFill patternType="solid">
        <fgColor theme="9"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4">
    <xf numFmtId="0" fontId="0" fillId="0" borderId="0"/>
    <xf numFmtId="0" fontId="2" fillId="0" borderId="0"/>
    <xf numFmtId="43" fontId="4" fillId="0" borderId="0" applyFont="0" applyFill="0" applyBorder="0" applyAlignment="0" applyProtection="0"/>
    <xf numFmtId="9" fontId="4" fillId="0" borderId="0" applyFont="0" applyFill="0" applyBorder="0" applyAlignment="0" applyProtection="0"/>
  </cellStyleXfs>
  <cellXfs count="75">
    <xf numFmtId="0" fontId="0" fillId="0" borderId="0" xfId="0"/>
    <xf numFmtId="0" fontId="0" fillId="0" borderId="1" xfId="0" applyFont="1" applyBorder="1" applyAlignment="1"/>
    <xf numFmtId="14" fontId="0" fillId="0" borderId="1" xfId="0" applyNumberFormat="1" applyFont="1" applyBorder="1" applyAlignment="1"/>
    <xf numFmtId="1" fontId="0" fillId="0" borderId="1" xfId="0" applyNumberFormat="1" applyFont="1" applyBorder="1" applyAlignment="1"/>
    <xf numFmtId="164" fontId="0" fillId="0" borderId="1" xfId="0" applyNumberFormat="1" applyFont="1" applyBorder="1" applyAlignment="1"/>
    <xf numFmtId="165" fontId="0" fillId="0" borderId="1" xfId="0" applyNumberFormat="1" applyFont="1" applyBorder="1" applyAlignment="1"/>
    <xf numFmtId="4" fontId="0" fillId="0" borderId="1" xfId="0" applyNumberFormat="1" applyFont="1" applyBorder="1" applyAlignment="1"/>
    <xf numFmtId="166" fontId="0" fillId="0" borderId="1" xfId="0" applyNumberFormat="1" applyFont="1" applyBorder="1" applyAlignment="1"/>
    <xf numFmtId="0" fontId="3" fillId="0" borderId="1" xfId="0" applyFont="1" applyBorder="1"/>
    <xf numFmtId="0" fontId="0" fillId="0" borderId="1" xfId="0" applyBorder="1"/>
    <xf numFmtId="164" fontId="0" fillId="0" borderId="1" xfId="0" applyNumberFormat="1" applyBorder="1"/>
    <xf numFmtId="165" fontId="0" fillId="2" borderId="1" xfId="0" applyNumberFormat="1" applyFont="1" applyFill="1" applyBorder="1" applyAlignment="1"/>
    <xf numFmtId="0" fontId="0" fillId="2" borderId="1" xfId="0" applyFont="1" applyFill="1" applyBorder="1" applyAlignment="1"/>
    <xf numFmtId="0" fontId="0" fillId="2" borderId="1" xfId="0" applyFill="1" applyBorder="1"/>
    <xf numFmtId="165" fontId="0" fillId="0" borderId="1" xfId="0" applyNumberFormat="1" applyFont="1" applyFill="1" applyBorder="1" applyAlignment="1"/>
    <xf numFmtId="0" fontId="0" fillId="0" borderId="3" xfId="0" applyFont="1" applyBorder="1" applyAlignment="1"/>
    <xf numFmtId="0" fontId="0" fillId="0" borderId="3" xfId="0" applyFont="1" applyFill="1" applyBorder="1" applyAlignment="1"/>
    <xf numFmtId="0" fontId="0" fillId="0" borderId="4" xfId="0" applyFont="1" applyBorder="1" applyAlignment="1"/>
    <xf numFmtId="1" fontId="0" fillId="0" borderId="4" xfId="0" applyNumberFormat="1" applyFont="1" applyBorder="1" applyAlignment="1"/>
    <xf numFmtId="14" fontId="0" fillId="0" borderId="4" xfId="0" applyNumberFormat="1" applyFont="1" applyBorder="1" applyAlignment="1"/>
    <xf numFmtId="164" fontId="0" fillId="0" borderId="4" xfId="0" applyNumberFormat="1" applyFont="1" applyBorder="1" applyAlignment="1"/>
    <xf numFmtId="165" fontId="0" fillId="0" borderId="4" xfId="0" applyNumberFormat="1" applyFont="1" applyFill="1" applyBorder="1" applyAlignment="1"/>
    <xf numFmtId="165" fontId="0" fillId="0" borderId="4" xfId="0" applyNumberFormat="1" applyFont="1" applyBorder="1" applyAlignment="1"/>
    <xf numFmtId="0" fontId="6" fillId="3" borderId="2" xfId="0" applyFont="1" applyFill="1" applyBorder="1" applyAlignment="1">
      <alignment vertical="center"/>
    </xf>
    <xf numFmtId="0" fontId="6" fillId="3" borderId="2" xfId="0" applyFont="1" applyFill="1" applyBorder="1" applyAlignment="1">
      <alignment horizontal="center" vertical="center"/>
    </xf>
    <xf numFmtId="0" fontId="6" fillId="3" borderId="2" xfId="0" applyFont="1" applyFill="1" applyBorder="1" applyAlignment="1">
      <alignment vertical="center" wrapText="1"/>
    </xf>
    <xf numFmtId="0" fontId="0" fillId="0" borderId="2" xfId="0" applyBorder="1"/>
    <xf numFmtId="0" fontId="0" fillId="0" borderId="2" xfId="0" applyFont="1" applyBorder="1" applyAlignment="1"/>
    <xf numFmtId="1" fontId="0" fillId="0" borderId="2" xfId="0" applyNumberFormat="1" applyFont="1" applyBorder="1" applyAlignment="1"/>
    <xf numFmtId="167" fontId="0" fillId="0" borderId="2" xfId="0" applyNumberFormat="1" applyFont="1" applyBorder="1" applyAlignment="1"/>
    <xf numFmtId="164" fontId="0" fillId="0" borderId="2" xfId="0" applyNumberFormat="1" applyFont="1" applyBorder="1" applyAlignment="1"/>
    <xf numFmtId="165" fontId="0" fillId="0" borderId="2" xfId="0" applyNumberFormat="1" applyFont="1" applyFill="1" applyBorder="1" applyAlignment="1"/>
    <xf numFmtId="165" fontId="0" fillId="0" borderId="2" xfId="0" applyNumberFormat="1" applyFont="1" applyBorder="1" applyAlignment="1"/>
    <xf numFmtId="0" fontId="1" fillId="0" borderId="0" xfId="0" applyFont="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7" fontId="0" fillId="0" borderId="0" xfId="0" applyNumberFormat="1"/>
    <xf numFmtId="165" fontId="0" fillId="0" borderId="0" xfId="0" applyNumberFormat="1"/>
    <xf numFmtId="0" fontId="0" fillId="0" borderId="0" xfId="0" pivotButton="1" applyAlignment="1">
      <alignment wrapText="1"/>
    </xf>
    <xf numFmtId="0" fontId="0" fillId="0" borderId="0" xfId="0" applyAlignment="1">
      <alignment vertical="center" wrapText="1"/>
    </xf>
    <xf numFmtId="0" fontId="6" fillId="5" borderId="2" xfId="0" applyFont="1" applyFill="1" applyBorder="1" applyAlignment="1">
      <alignment vertical="center" wrapText="1"/>
    </xf>
    <xf numFmtId="0" fontId="5" fillId="6" borderId="2" xfId="0" applyFont="1" applyFill="1" applyBorder="1" applyAlignment="1">
      <alignment vertical="center" wrapText="1"/>
    </xf>
    <xf numFmtId="0" fontId="6" fillId="7"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6" fillId="7" borderId="2" xfId="0" applyFont="1" applyFill="1" applyBorder="1" applyAlignment="1">
      <alignment vertical="center" wrapText="1"/>
    </xf>
    <xf numFmtId="0" fontId="6" fillId="7" borderId="2" xfId="0" applyFont="1" applyFill="1" applyBorder="1" applyAlignment="1">
      <alignment horizontal="left" vertical="center" wrapText="1"/>
    </xf>
    <xf numFmtId="0" fontId="6" fillId="4" borderId="2" xfId="0" applyFont="1" applyFill="1" applyBorder="1" applyAlignment="1">
      <alignment vertical="center"/>
    </xf>
    <xf numFmtId="0" fontId="6" fillId="4" borderId="2" xfId="0" applyFont="1" applyFill="1" applyBorder="1" applyAlignment="1">
      <alignment horizontal="center" vertical="center"/>
    </xf>
    <xf numFmtId="0" fontId="6" fillId="4" borderId="2" xfId="0" applyFont="1" applyFill="1" applyBorder="1" applyAlignment="1">
      <alignment vertical="center" wrapText="1"/>
    </xf>
    <xf numFmtId="0" fontId="0" fillId="0" borderId="2" xfId="0" applyBorder="1" applyAlignment="1">
      <alignment vertical="center"/>
    </xf>
    <xf numFmtId="168" fontId="0" fillId="0" borderId="2" xfId="2" applyNumberFormat="1" applyFont="1" applyBorder="1" applyAlignment="1">
      <alignment vertical="center"/>
    </xf>
    <xf numFmtId="1" fontId="1" fillId="0" borderId="2" xfId="0" applyNumberFormat="1"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center" vertical="center"/>
    </xf>
    <xf numFmtId="167" fontId="1" fillId="0" borderId="2" xfId="0" applyNumberFormat="1" applyFont="1" applyBorder="1" applyAlignment="1">
      <alignment vertical="center"/>
    </xf>
    <xf numFmtId="168" fontId="0" fillId="0" borderId="2" xfId="2" applyNumberFormat="1" applyFont="1" applyBorder="1"/>
    <xf numFmtId="169" fontId="0" fillId="0" borderId="2" xfId="2" applyNumberFormat="1" applyFont="1" applyBorder="1"/>
    <xf numFmtId="168" fontId="0" fillId="0" borderId="2" xfId="0" applyNumberFormat="1" applyBorder="1"/>
    <xf numFmtId="9" fontId="0" fillId="0" borderId="2" xfId="3" applyFont="1" applyBorder="1"/>
    <xf numFmtId="169" fontId="0" fillId="0" borderId="2" xfId="0" applyNumberFormat="1" applyBorder="1"/>
    <xf numFmtId="0" fontId="1" fillId="0" borderId="2" xfId="0" applyFont="1" applyBorder="1"/>
    <xf numFmtId="0" fontId="6" fillId="4" borderId="5" xfId="0" applyFont="1" applyFill="1" applyBorder="1" applyAlignment="1">
      <alignment vertical="center"/>
    </xf>
    <xf numFmtId="0" fontId="6" fillId="4" borderId="5" xfId="0" applyFont="1" applyFill="1" applyBorder="1" applyAlignment="1">
      <alignment vertical="center" wrapText="1"/>
    </xf>
    <xf numFmtId="0" fontId="6" fillId="4" borderId="5" xfId="0" applyFont="1" applyFill="1" applyBorder="1"/>
    <xf numFmtId="0" fontId="6"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169" fontId="0" fillId="0" borderId="0" xfId="0" applyNumberFormat="1" applyAlignment="1">
      <alignment vertical="center"/>
    </xf>
    <xf numFmtId="0" fontId="6" fillId="0" borderId="5" xfId="0" applyFont="1" applyBorder="1" applyAlignment="1">
      <alignment vertical="center"/>
    </xf>
    <xf numFmtId="0" fontId="6" fillId="0" borderId="0" xfId="0" applyFont="1"/>
    <xf numFmtId="169" fontId="6" fillId="0" borderId="0" xfId="0" applyNumberFormat="1" applyFont="1"/>
    <xf numFmtId="169" fontId="0" fillId="0" borderId="0" xfId="0" applyNumberFormat="1"/>
    <xf numFmtId="43" fontId="0" fillId="0" borderId="0" xfId="2" applyFont="1"/>
  </cellXfs>
  <cellStyles count="4">
    <cellStyle name="Comma" xfId="2" builtinId="3"/>
    <cellStyle name="Normal" xfId="0" builtinId="0"/>
    <cellStyle name="Normal 2" xfId="1" xr:uid="{A4402CD3-0E2C-4EC9-BBF4-875557675001}"/>
    <cellStyle name="Percent" xfId="3" builtinId="5"/>
  </cellStyles>
  <dxfs count="5">
    <dxf>
      <alignment vertical="center"/>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0.613396064815" createdVersion="7" refreshedVersion="7" minRefreshableVersion="3" recordCount="28" xr:uid="{7F0C13B7-7C70-48FE-80A3-12DEBD518F7D}">
  <cacheSource type="worksheet">
    <worksheetSource ref="A3:Q31" sheet="Tender Details"/>
  </cacheSource>
  <cacheFields count="17">
    <cacheField name="Product Name" numFmtId="0">
      <sharedItems count="1">
        <s v="Fulvestrant 50mg/ml-5ml"/>
      </sharedItems>
    </cacheField>
    <cacheField name="Form" numFmtId="0">
      <sharedItems count="1">
        <s v="Inj"/>
      </sharedItems>
    </cacheField>
    <cacheField name="ID pratica" numFmtId="1">
      <sharedItems containsSemiMixedTypes="0" containsString="0" containsNumber="1" containsInteger="1" minValue="78289" maxValue="89466" count="14">
        <n v="78289"/>
        <n v="78730"/>
        <n v="80973"/>
        <n v="81522"/>
        <n v="82514"/>
        <n v="82808"/>
        <n v="83913"/>
        <n v="85446"/>
        <n v="85420"/>
        <n v="86307"/>
        <n v="87560"/>
        <n v="87784"/>
        <n v="88409"/>
        <n v="89466"/>
      </sharedItems>
    </cacheField>
    <cacheField name="Tender Type _x000a_(Regional/Local)" numFmtId="0">
      <sharedItems count="4">
        <s v="Regionale"/>
        <s v="Regionale/Locale"/>
        <s v="Multi regione"/>
        <s v="Locale"/>
      </sharedItems>
    </cacheField>
    <cacheField name="Client" numFmtId="0">
      <sharedItems count="13">
        <s v="INTERCENT-ER"/>
        <s v="STAZIONE UNICA APPALTANTE DELLA REGIONE BASILICATA (SUA-RB)"/>
        <s v="REGIONE TOSCANA"/>
        <s v="A.LI.SA. AZIENDA LIGURE SANITARIA DELLA REGIONE LIGURIA"/>
        <s v="Società di Committenza Regione Piemonte SpA - SCR Piemonte SpA"/>
        <s v="ARIA s.p.a. - Azienda Regionale per l’Innovazione e gli Acquisti "/>
        <s v="Aric Agenzia Regionale di Informatica e Committenza"/>
        <s v="ARCS AZIENDA REGIONALE DI COORDINAMENTO PER LA SALUTE"/>
        <s v="REGIONE SARDEGNA"/>
        <s v="COMPRENSORIO SANITARIO DI  BOLZANO"/>
        <s v="ESTAR - Ente di Supporto Tecnico Amministrativo Regionale"/>
        <s v="SO.RE.SA. SpA"/>
        <s v="REGIONE LAZIO"/>
      </sharedItems>
    </cacheField>
    <cacheField name="Region" numFmtId="0">
      <sharedItems count="12">
        <s v="Emilia Romagna"/>
        <s v="Basilicata"/>
        <s v="Toscana"/>
        <s v="Liguria"/>
        <s v="Piemonte"/>
        <s v="Lombardia"/>
        <s v="Abruzzo"/>
        <s v="Friuli Venezia Giulia"/>
        <s v="Sardegna"/>
        <s v="Trentino Alto Adige"/>
        <s v="Campania"/>
        <s v="Lazio"/>
      </sharedItems>
    </cacheField>
    <cacheField name="Tender Submission date" numFmtId="167">
      <sharedItems containsSemiMixedTypes="0" containsNonDate="0" containsDate="1" containsString="0" minDate="2019-08-05T00:00:00" maxDate="2021-02-03T00:00:00" count="14">
        <d v="2019-08-05T00:00:00"/>
        <d v="2019-10-17T00:00:00"/>
        <d v="2019-12-17T00:00:00"/>
        <d v="2020-03-18T00:00:00"/>
        <d v="2020-04-10T00:00:00"/>
        <d v="2020-06-29T00:00:00"/>
        <d v="2020-07-16T00:00:00"/>
        <d v="2020-07-21T00:00:00"/>
        <d v="2020-07-24T00:00:00"/>
        <d v="2020-09-14T00:00:00"/>
        <d v="2020-10-28T00:00:00"/>
        <d v="2020-10-29T00:00:00"/>
        <d v="2020-12-01T00:00:00"/>
        <d v="2021-02-02T00:00:00"/>
      </sharedItems>
    </cacheField>
    <cacheField name="Tender Start Date" numFmtId="167">
      <sharedItems containsSemiMixedTypes="0" containsNonDate="0" containsDate="1" containsString="0" minDate="2019-10-31T00:00:00" maxDate="2021-02-03T00:00:00" count="13">
        <d v="2019-10-31T00:00:00"/>
        <d v="2020-08-04T00:00:00"/>
        <d v="2020-01-02T00:00:00"/>
        <d v="2020-05-27T00:00:00"/>
        <d v="2020-04-29T00:00:00"/>
        <d v="2020-07-06T00:00:00"/>
        <d v="2020-07-16T00:00:00"/>
        <d v="2020-07-28T00:00:00"/>
        <d v="2020-11-12T00:00:00"/>
        <d v="2020-11-25T00:00:00"/>
        <d v="2021-01-01T00:00:00"/>
        <d v="2020-11-23T00:00:00"/>
        <d v="2021-02-02T00:00:00"/>
      </sharedItems>
    </cacheField>
    <cacheField name="Tender End Date (Incl Extension)" numFmtId="167">
      <sharedItems containsSemiMixedTypes="0" containsNonDate="0" containsDate="1" containsString="0" minDate="2021-06-30T00:00:00" maxDate="2025-02-26T00:00:00" count="13">
        <d v="2022-12-31T00:00:00"/>
        <d v="2023-08-03T00:00:00"/>
        <d v="2021-06-30T00:00:00"/>
        <d v="2024-05-26T00:00:00"/>
        <d v="2022-09-30T00:00:00"/>
        <d v="2023-04-05T00:00:00"/>
        <d v="2023-01-31T00:00:00"/>
        <d v="2021-07-24T00:00:00"/>
        <d v="2024-05-11T00:00:00"/>
        <d v="2025-02-25T00:00:00"/>
        <d v="2023-12-31T00:00:00"/>
        <d v="2025-02-02T00:00:00"/>
        <d v="2024-01-31T00:00:00"/>
      </sharedItems>
    </cacheField>
    <cacheField name="Tender Duration" numFmtId="1">
      <sharedItems containsSemiMixedTypes="0" containsString="0" containsNumber="1" containsInteger="1" minValue="5" maxValue="51" count="8">
        <n v="36"/>
        <n v="15"/>
        <n v="24"/>
        <n v="27"/>
        <n v="6"/>
        <n v="51"/>
        <n v="5"/>
        <n v="48"/>
      </sharedItems>
    </cacheField>
    <cacheField name="Annual Qty" numFmtId="164">
      <sharedItems containsString="0" containsBlank="1" containsNumber="1" containsInteger="1" minValue="1200" maxValue="24645"/>
    </cacheField>
    <cacheField name="Participants" numFmtId="0">
      <sharedItems/>
    </cacheField>
    <cacheField name="Winner" numFmtId="0">
      <sharedItems count="6">
        <s v="AstraZeneca S.p.A."/>
        <s v="Dr Reddys S.r.l."/>
        <s v="Ever Valinject-A GmbH"/>
        <s v="Teva Italia S.r.l."/>
        <s v="EVER Pharma Italia Srl"/>
        <s v="Accord Healthcare Italia S.r.l."/>
      </sharedItems>
    </cacheField>
    <cacheField name="Winning price" numFmtId="165">
      <sharedItems containsSemiMixedTypes="0" containsString="0" containsNumber="1" minValue="35.353520000000003" maxValue="202.16" count="13">
        <n v="202.16"/>
        <n v="155"/>
        <n v="127"/>
        <n v="138.80000000000001"/>
        <n v="100"/>
        <n v="84.9"/>
        <n v="68.2"/>
        <n v="74.8"/>
        <n v="48.700009999999999"/>
        <n v="98.5"/>
        <n v="59.5"/>
        <n v="38.997"/>
        <n v="35.353520000000003"/>
      </sharedItems>
    </cacheField>
    <cacheField name="Loser Companies" numFmtId="0">
      <sharedItems count="7">
        <s v=""/>
        <s v="AstraZeneca S.p.A."/>
        <s v="EVER Pharma Italia Srl"/>
        <s v="Teva Italia S.r.l."/>
        <s v="Dr Reddys S.r.l."/>
        <s v="EG S.p.A."/>
        <s v="Sandoz S.p.A."/>
      </sharedItems>
    </cacheField>
    <cacheField name="Loser prices" numFmtId="165">
      <sharedItems containsMixedTypes="1" containsNumber="1" minValue="38.700000000000003" maxValue="202.2"/>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n v="16741"/>
    <s v="AstraZeneca S.p.A.,"/>
    <x v="0"/>
    <x v="0"/>
    <x v="0"/>
    <s v=""/>
    <m/>
  </r>
  <r>
    <x v="0"/>
    <x v="0"/>
    <x v="1"/>
    <x v="0"/>
    <x v="1"/>
    <x v="1"/>
    <x v="1"/>
    <x v="1"/>
    <x v="1"/>
    <x v="0"/>
    <n v="1550"/>
    <s v="Dr Reddys S.r.l.,AstraZeneca S.p.A."/>
    <x v="1"/>
    <x v="1"/>
    <x v="1"/>
    <n v="202.16"/>
    <m/>
  </r>
  <r>
    <x v="0"/>
    <x v="0"/>
    <x v="2"/>
    <x v="0"/>
    <x v="2"/>
    <x v="2"/>
    <x v="2"/>
    <x v="2"/>
    <x v="2"/>
    <x v="1"/>
    <n v="11392"/>
    <s v="AstraZeneca S.p.A.,"/>
    <x v="0"/>
    <x v="2"/>
    <x v="0"/>
    <s v=""/>
    <m/>
  </r>
  <r>
    <x v="0"/>
    <x v="0"/>
    <x v="3"/>
    <x v="1"/>
    <x v="3"/>
    <x v="3"/>
    <x v="3"/>
    <x v="3"/>
    <x v="3"/>
    <x v="0"/>
    <n v="9720"/>
    <s v="Ever Valinject-A GmbH,AstraZeneca S.p.A."/>
    <x v="2"/>
    <x v="3"/>
    <x v="1"/>
    <n v="159.70500000000001"/>
    <m/>
  </r>
  <r>
    <x v="0"/>
    <x v="0"/>
    <x v="4"/>
    <x v="2"/>
    <x v="4"/>
    <x v="4"/>
    <x v="4"/>
    <x v="4"/>
    <x v="4"/>
    <x v="2"/>
    <m/>
    <s v="Teva Italia S.r.l.,AstraZeneca S.p.A.,EVER Pharma Italia Srl"/>
    <x v="3"/>
    <x v="4"/>
    <x v="2"/>
    <n v="109.82"/>
    <m/>
  </r>
  <r>
    <x v="0"/>
    <x v="0"/>
    <x v="4"/>
    <x v="2"/>
    <x v="4"/>
    <x v="4"/>
    <x v="4"/>
    <x v="4"/>
    <x v="4"/>
    <x v="2"/>
    <n v="15945"/>
    <s v="Teva Italia S.r.l.,AstraZeneca S.p.A.,EVER Pharma Italia Srl"/>
    <x v="3"/>
    <x v="4"/>
    <x v="1"/>
    <n v="130"/>
    <m/>
  </r>
  <r>
    <x v="0"/>
    <x v="0"/>
    <x v="5"/>
    <x v="3"/>
    <x v="5"/>
    <x v="5"/>
    <x v="5"/>
    <x v="5"/>
    <x v="5"/>
    <x v="3"/>
    <n v="24645"/>
    <s v="Teva Italia S.r.l.,AstraZeneca S.p.A."/>
    <x v="3"/>
    <x v="5"/>
    <x v="1"/>
    <n v="96.77"/>
    <m/>
  </r>
  <r>
    <x v="0"/>
    <x v="0"/>
    <x v="6"/>
    <x v="0"/>
    <x v="6"/>
    <x v="6"/>
    <x v="6"/>
    <x v="6"/>
    <x v="6"/>
    <x v="2"/>
    <m/>
    <s v="EVER Pharma Italia Srl,AstraZeneca S.p.A.,Teva Italia S.r.l."/>
    <x v="4"/>
    <x v="6"/>
    <x v="3"/>
    <n v="83.9"/>
    <m/>
  </r>
  <r>
    <x v="0"/>
    <x v="0"/>
    <x v="6"/>
    <x v="0"/>
    <x v="6"/>
    <x v="6"/>
    <x v="6"/>
    <x v="6"/>
    <x v="6"/>
    <x v="2"/>
    <n v="6000"/>
    <s v="EVER Pharma Italia Srl,AstraZeneca S.p.A.,Teva Italia S.r.l."/>
    <x v="4"/>
    <x v="6"/>
    <x v="1"/>
    <n v="109"/>
    <m/>
  </r>
  <r>
    <x v="0"/>
    <x v="0"/>
    <x v="7"/>
    <x v="0"/>
    <x v="7"/>
    <x v="7"/>
    <x v="7"/>
    <x v="7"/>
    <x v="7"/>
    <x v="4"/>
    <n v="10000"/>
    <s v="EVER Pharma Italia Srl,AstraZeneca S.p.A.,Teva Italia S.r.l."/>
    <x v="4"/>
    <x v="7"/>
    <x v="1"/>
    <n v="96.79"/>
    <m/>
  </r>
  <r>
    <x v="0"/>
    <x v="0"/>
    <x v="7"/>
    <x v="0"/>
    <x v="7"/>
    <x v="7"/>
    <x v="7"/>
    <x v="7"/>
    <x v="7"/>
    <x v="4"/>
    <m/>
    <s v="EVER Pharma Italia Srl,AstraZeneca S.p.A.,Teva Italia S.r.l."/>
    <x v="4"/>
    <x v="7"/>
    <x v="3"/>
    <n v="154.00221999999999"/>
    <m/>
  </r>
  <r>
    <x v="0"/>
    <x v="0"/>
    <x v="8"/>
    <x v="0"/>
    <x v="8"/>
    <x v="8"/>
    <x v="8"/>
    <x v="8"/>
    <x v="8"/>
    <x v="0"/>
    <m/>
    <s v="EVER Pharma Italia Srl,AstraZeneca S.p.A.,AstraZeneca S.p.A.,Teva Italia S.r.l.,Teva Italia S.r.l."/>
    <x v="4"/>
    <x v="6"/>
    <x v="3"/>
    <n v="71.489999999999995"/>
    <m/>
  </r>
  <r>
    <x v="0"/>
    <x v="0"/>
    <x v="8"/>
    <x v="0"/>
    <x v="8"/>
    <x v="8"/>
    <x v="8"/>
    <x v="8"/>
    <x v="8"/>
    <x v="0"/>
    <m/>
    <s v="EVER Pharma Italia Srl,AstraZeneca S.p.A.,AstraZeneca S.p.A.,Teva Italia S.r.l.,Teva Italia S.r.l."/>
    <x v="4"/>
    <x v="6"/>
    <x v="3"/>
    <n v="71.489999999999995"/>
    <m/>
  </r>
  <r>
    <x v="0"/>
    <x v="0"/>
    <x v="8"/>
    <x v="0"/>
    <x v="8"/>
    <x v="8"/>
    <x v="8"/>
    <x v="8"/>
    <x v="8"/>
    <x v="0"/>
    <m/>
    <s v="EVER Pharma Italia Srl,AstraZeneca S.p.A.,AstraZeneca S.p.A.,Teva Italia S.r.l.,Teva Italia S.r.l."/>
    <x v="4"/>
    <x v="6"/>
    <x v="1"/>
    <n v="96.79"/>
    <m/>
  </r>
  <r>
    <x v="0"/>
    <x v="0"/>
    <x v="8"/>
    <x v="0"/>
    <x v="8"/>
    <x v="8"/>
    <x v="8"/>
    <x v="8"/>
    <x v="8"/>
    <x v="0"/>
    <n v="7712"/>
    <s v="EVER Pharma Italia Srl,AstraZeneca S.p.A.,AstraZeneca S.p.A.,Teva Italia S.r.l.,Teva Italia S.r.l."/>
    <x v="4"/>
    <x v="6"/>
    <x v="1"/>
    <n v="96.79"/>
    <m/>
  </r>
  <r>
    <x v="0"/>
    <x v="0"/>
    <x v="9"/>
    <x v="0"/>
    <x v="0"/>
    <x v="0"/>
    <x v="9"/>
    <x v="9"/>
    <x v="9"/>
    <x v="5"/>
    <m/>
    <s v="EVER Pharma Italia Srl,AstraZeneca S.p.A.,Dr Reddys S.r.l.,Teva Italia S.r.l."/>
    <x v="4"/>
    <x v="8"/>
    <x v="3"/>
    <n v="63"/>
    <m/>
  </r>
  <r>
    <x v="0"/>
    <x v="0"/>
    <x v="9"/>
    <x v="0"/>
    <x v="0"/>
    <x v="0"/>
    <x v="9"/>
    <x v="9"/>
    <x v="9"/>
    <x v="5"/>
    <m/>
    <s v="EVER Pharma Italia Srl,AstraZeneca S.p.A.,Dr Reddys S.r.l.,Teva Italia S.r.l."/>
    <x v="4"/>
    <x v="8"/>
    <x v="4"/>
    <n v="84.999989999999997"/>
    <m/>
  </r>
  <r>
    <x v="0"/>
    <x v="0"/>
    <x v="9"/>
    <x v="0"/>
    <x v="0"/>
    <x v="0"/>
    <x v="9"/>
    <x v="9"/>
    <x v="9"/>
    <x v="5"/>
    <n v="12725"/>
    <s v="EVER Pharma Italia Srl,AstraZeneca S.p.A.,Dr Reddys S.r.l.,Teva Italia S.r.l."/>
    <x v="4"/>
    <x v="8"/>
    <x v="1"/>
    <n v="96.769990000000007"/>
    <m/>
  </r>
  <r>
    <x v="0"/>
    <x v="0"/>
    <x v="10"/>
    <x v="3"/>
    <x v="9"/>
    <x v="9"/>
    <x v="10"/>
    <x v="10"/>
    <x v="10"/>
    <x v="0"/>
    <m/>
    <s v="EVER Pharma Italia Srl,AstraZeneca S.p.A.,Teva Italia S.r.l."/>
    <x v="4"/>
    <x v="9"/>
    <x v="3"/>
    <n v="125.9"/>
    <m/>
  </r>
  <r>
    <x v="0"/>
    <x v="0"/>
    <x v="10"/>
    <x v="3"/>
    <x v="9"/>
    <x v="9"/>
    <x v="10"/>
    <x v="10"/>
    <x v="10"/>
    <x v="0"/>
    <n v="1200"/>
    <s v="EVER Pharma Italia Srl,AstraZeneca S.p.A.,Teva Italia S.r.l."/>
    <x v="4"/>
    <x v="9"/>
    <x v="1"/>
    <n v="134.88999999999999"/>
    <m/>
  </r>
  <r>
    <x v="0"/>
    <x v="0"/>
    <x v="11"/>
    <x v="0"/>
    <x v="10"/>
    <x v="2"/>
    <x v="11"/>
    <x v="11"/>
    <x v="2"/>
    <x v="6"/>
    <n v="11616"/>
    <s v="EVER Pharma Italia Srl,Teva Italia S.r.l."/>
    <x v="4"/>
    <x v="10"/>
    <x v="3"/>
    <n v="83.45"/>
    <m/>
  </r>
  <r>
    <x v="0"/>
    <x v="0"/>
    <x v="12"/>
    <x v="0"/>
    <x v="11"/>
    <x v="10"/>
    <x v="12"/>
    <x v="12"/>
    <x v="11"/>
    <x v="7"/>
    <n v="21110"/>
    <s v="Accord Healthcare Italia S.r.l.,"/>
    <x v="5"/>
    <x v="11"/>
    <x v="0"/>
    <s v=""/>
    <m/>
  </r>
  <r>
    <x v="0"/>
    <x v="0"/>
    <x v="13"/>
    <x v="2"/>
    <x v="12"/>
    <x v="11"/>
    <x v="13"/>
    <x v="12"/>
    <x v="12"/>
    <x v="0"/>
    <m/>
    <s v="Accord Healthcare Italia S.r.l.,AstraZeneca S.p.A.,Dr Reddys S.r.l.,EG S.p.A.,EVER Pharma Italia Srl,Sandoz S.p.A.,Teva Italia S.r.l."/>
    <x v="5"/>
    <x v="12"/>
    <x v="2"/>
    <n v="38.700000000000003"/>
    <m/>
  </r>
  <r>
    <x v="0"/>
    <x v="0"/>
    <x v="13"/>
    <x v="2"/>
    <x v="12"/>
    <x v="11"/>
    <x v="13"/>
    <x v="12"/>
    <x v="12"/>
    <x v="0"/>
    <m/>
    <s v="Accord Healthcare Italia S.r.l.,AstraZeneca S.p.A.,Dr Reddys S.r.l.,EG S.p.A.,EVER Pharma Italia Srl,Sandoz S.p.A.,Teva Italia S.r.l."/>
    <x v="5"/>
    <x v="12"/>
    <x v="5"/>
    <n v="42.76"/>
    <m/>
  </r>
  <r>
    <x v="0"/>
    <x v="0"/>
    <x v="13"/>
    <x v="2"/>
    <x v="12"/>
    <x v="11"/>
    <x v="13"/>
    <x v="12"/>
    <x v="12"/>
    <x v="0"/>
    <m/>
    <s v="Accord Healthcare Italia S.r.l.,AstraZeneca S.p.A.,Dr Reddys S.r.l.,EG S.p.A.,EVER Pharma Italia Srl,Sandoz S.p.A.,Teva Italia S.r.l."/>
    <x v="5"/>
    <x v="12"/>
    <x v="6"/>
    <n v="46.725000000000001"/>
    <m/>
  </r>
  <r>
    <x v="0"/>
    <x v="0"/>
    <x v="13"/>
    <x v="2"/>
    <x v="12"/>
    <x v="11"/>
    <x v="13"/>
    <x v="12"/>
    <x v="12"/>
    <x v="0"/>
    <m/>
    <s v="Accord Healthcare Italia S.r.l.,AstraZeneca S.p.A.,Dr Reddys S.r.l.,EG S.p.A.,EVER Pharma Italia Srl,Sandoz S.p.A.,Teva Italia S.r.l."/>
    <x v="5"/>
    <x v="12"/>
    <x v="3"/>
    <n v="53.982379999999999"/>
    <m/>
  </r>
  <r>
    <x v="0"/>
    <x v="0"/>
    <x v="13"/>
    <x v="2"/>
    <x v="12"/>
    <x v="11"/>
    <x v="13"/>
    <x v="12"/>
    <x v="12"/>
    <x v="0"/>
    <n v="12660"/>
    <s v="Accord Healthcare Italia S.r.l.,AstraZeneca S.p.A.,Dr Reddys S.r.l.,EG S.p.A.,EVER Pharma Italia Srl,Sandoz S.p.A.,Teva Italia S.r.l."/>
    <x v="5"/>
    <x v="12"/>
    <x v="1"/>
    <n v="140.00001"/>
    <m/>
  </r>
  <r>
    <x v="0"/>
    <x v="0"/>
    <x v="13"/>
    <x v="2"/>
    <x v="12"/>
    <x v="11"/>
    <x v="13"/>
    <x v="12"/>
    <x v="12"/>
    <x v="0"/>
    <m/>
    <s v="Accord Healthcare Italia S.r.l.,AstraZeneca S.p.A.,Dr Reddys S.r.l.,EG S.p.A.,EVER Pharma Italia Srl,Sandoz S.p.A.,Teva Italia S.r.l."/>
    <x v="5"/>
    <x v="12"/>
    <x v="4"/>
    <n v="202.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9CB92-A04B-44C8-9C78-BF832475EB26}" name="PivotTable2" cacheId="26"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S19"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4">
        <item x="0"/>
        <item x="1"/>
        <item x="2"/>
        <item x="3"/>
        <item x="4"/>
        <item x="5"/>
        <item x="6"/>
        <item x="8"/>
        <item x="7"/>
        <item x="9"/>
        <item x="10"/>
        <item x="11"/>
        <item x="12"/>
        <item x="13"/>
      </items>
      <extLst>
        <ext xmlns:x14="http://schemas.microsoft.com/office/spreadsheetml/2009/9/main" uri="{2946ED86-A175-432a-8AC1-64E0C546D7DE}">
          <x14:pivotField fillDownLabels="1"/>
        </ext>
      </extLst>
    </pivotField>
    <pivotField axis="axisRow" compact="0" outline="0" showAll="0" defaultSubtotal="0">
      <items count="4">
        <item x="3"/>
        <item x="2"/>
        <item x="0"/>
        <item x="1"/>
      </items>
      <extLst>
        <ext xmlns:x14="http://schemas.microsoft.com/office/spreadsheetml/2009/9/main" uri="{2946ED86-A175-432a-8AC1-64E0C546D7DE}">
          <x14:pivotField fillDownLabels="1"/>
        </ext>
      </extLst>
    </pivotField>
    <pivotField axis="axisRow" compact="0" outline="0" showAll="0" defaultSubtotal="0">
      <items count="13">
        <item x="3"/>
        <item x="7"/>
        <item x="5"/>
        <item x="6"/>
        <item x="9"/>
        <item x="10"/>
        <item x="0"/>
        <item x="12"/>
        <item x="8"/>
        <item x="2"/>
        <item x="11"/>
        <item x="4"/>
        <item x="1"/>
      </items>
      <extLst>
        <ext xmlns:x14="http://schemas.microsoft.com/office/spreadsheetml/2009/9/main" uri="{2946ED86-A175-432a-8AC1-64E0C546D7DE}">
          <x14:pivotField fillDownLabels="1"/>
        </ext>
      </extLst>
    </pivotField>
    <pivotField axis="axisRow" compact="0" outline="0" showAll="0" defaultSubtotal="0">
      <items count="12">
        <item x="6"/>
        <item x="1"/>
        <item x="10"/>
        <item x="0"/>
        <item x="7"/>
        <item x="11"/>
        <item x="3"/>
        <item x="5"/>
        <item x="4"/>
        <item x="8"/>
        <item x="2"/>
        <item x="9"/>
      </items>
      <extLst>
        <ext xmlns:x14="http://schemas.microsoft.com/office/spreadsheetml/2009/9/main" uri="{2946ED86-A175-432a-8AC1-64E0C546D7DE}">
          <x14:pivotField fillDownLabels="1"/>
        </ext>
      </extLst>
    </pivotField>
    <pivotField axis="axisRow" compact="0" numFmtId="167"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Row" compact="0" numFmtId="167" outline="0" showAll="0" defaultSubtotal="0">
      <items count="13">
        <item x="0"/>
        <item x="2"/>
        <item x="4"/>
        <item x="3"/>
        <item x="5"/>
        <item x="6"/>
        <item x="7"/>
        <item x="1"/>
        <item x="8"/>
        <item x="11"/>
        <item x="9"/>
        <item x="10"/>
        <item x="12"/>
      </items>
      <extLst>
        <ext xmlns:x14="http://schemas.microsoft.com/office/spreadsheetml/2009/9/main" uri="{2946ED86-A175-432a-8AC1-64E0C546D7DE}">
          <x14:pivotField fillDownLabels="1"/>
        </ext>
      </extLst>
    </pivotField>
    <pivotField axis="axisRow" compact="0" numFmtId="167" outline="0" showAll="0" defaultSubtotal="0">
      <items count="13">
        <item x="2"/>
        <item x="7"/>
        <item x="4"/>
        <item x="0"/>
        <item x="6"/>
        <item x="5"/>
        <item x="1"/>
        <item x="10"/>
        <item x="12"/>
        <item x="8"/>
        <item x="3"/>
        <item x="11"/>
        <item x="9"/>
      </items>
      <extLst>
        <ext xmlns:x14="http://schemas.microsoft.com/office/spreadsheetml/2009/9/main" uri="{2946ED86-A175-432a-8AC1-64E0C546D7DE}">
          <x14:pivotField fillDownLabels="1"/>
        </ext>
      </extLst>
    </pivotField>
    <pivotField axis="axisRow" compact="0" numFmtId="1" outline="0" showAll="0" defaultSubtotal="0">
      <items count="8">
        <item x="6"/>
        <item x="4"/>
        <item x="1"/>
        <item x="2"/>
        <item x="3"/>
        <item x="0"/>
        <item x="7"/>
        <item x="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6">
        <item x="5"/>
        <item x="0"/>
        <item x="1"/>
        <item x="4"/>
        <item x="2"/>
        <item x="3"/>
      </items>
      <extLst>
        <ext xmlns:x14="http://schemas.microsoft.com/office/spreadsheetml/2009/9/main" uri="{2946ED86-A175-432a-8AC1-64E0C546D7DE}">
          <x14:pivotField fillDownLabels="1"/>
        </ext>
      </extLst>
    </pivotField>
    <pivotField axis="axisRow" compact="0" numFmtId="165" outline="0" showAll="0">
      <items count="14">
        <item x="12"/>
        <item x="11"/>
        <item x="8"/>
        <item x="10"/>
        <item x="6"/>
        <item x="7"/>
        <item x="5"/>
        <item x="9"/>
        <item x="4"/>
        <item x="2"/>
        <item x="3"/>
        <item x="1"/>
        <item x="0"/>
        <item t="default"/>
      </items>
      <extLst>
        <ext xmlns:x14="http://schemas.microsoft.com/office/spreadsheetml/2009/9/main" uri="{2946ED86-A175-432a-8AC1-64E0C546D7DE}">
          <x14:pivotField fillDownLabels="1"/>
        </ext>
      </extLst>
    </pivotField>
    <pivotField axis="axisCol" compact="0" outline="0" showAll="0">
      <items count="8">
        <item x="0"/>
        <item x="1"/>
        <item x="4"/>
        <item x="5"/>
        <item x="2"/>
        <item x="6"/>
        <item x="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5">
    <i>
      <x/>
      <x/>
      <x/>
      <x v="2"/>
      <x v="6"/>
      <x v="3"/>
      <x/>
      <x/>
      <x v="3"/>
      <x v="5"/>
      <x v="1"/>
      <x v="12"/>
    </i>
    <i r="2">
      <x v="1"/>
      <x v="2"/>
      <x v="12"/>
      <x v="1"/>
      <x v="1"/>
      <x v="7"/>
      <x v="6"/>
      <x v="5"/>
      <x v="2"/>
      <x v="11"/>
    </i>
    <i r="2">
      <x v="2"/>
      <x v="2"/>
      <x v="9"/>
      <x v="10"/>
      <x v="2"/>
      <x v="1"/>
      <x/>
      <x v="2"/>
      <x v="1"/>
      <x v="9"/>
    </i>
    <i r="2">
      <x v="3"/>
      <x v="3"/>
      <x/>
      <x v="6"/>
      <x v="3"/>
      <x v="3"/>
      <x v="10"/>
      <x v="5"/>
      <x v="4"/>
      <x v="10"/>
    </i>
    <i r="2">
      <x v="4"/>
      <x v="1"/>
      <x v="11"/>
      <x v="8"/>
      <x v="4"/>
      <x v="2"/>
      <x v="2"/>
      <x v="3"/>
      <x v="5"/>
      <x v="8"/>
    </i>
    <i r="2">
      <x v="5"/>
      <x/>
      <x v="2"/>
      <x v="7"/>
      <x v="5"/>
      <x v="4"/>
      <x v="5"/>
      <x v="4"/>
      <x v="5"/>
      <x v="6"/>
    </i>
    <i r="2">
      <x v="6"/>
      <x v="2"/>
      <x v="3"/>
      <x/>
      <x v="6"/>
      <x v="5"/>
      <x v="4"/>
      <x v="3"/>
      <x v="3"/>
      <x v="4"/>
    </i>
    <i r="2">
      <x v="7"/>
      <x v="2"/>
      <x v="8"/>
      <x v="9"/>
      <x v="8"/>
      <x v="8"/>
      <x v="9"/>
      <x v="5"/>
      <x v="3"/>
      <x v="4"/>
    </i>
    <i r="2">
      <x v="8"/>
      <x v="2"/>
      <x v="1"/>
      <x v="4"/>
      <x v="7"/>
      <x v="6"/>
      <x v="1"/>
      <x v="1"/>
      <x v="3"/>
      <x v="5"/>
    </i>
    <i r="2">
      <x v="9"/>
      <x v="2"/>
      <x v="6"/>
      <x v="3"/>
      <x v="9"/>
      <x v="10"/>
      <x v="12"/>
      <x v="7"/>
      <x v="3"/>
      <x v="2"/>
    </i>
    <i r="2">
      <x v="10"/>
      <x/>
      <x v="4"/>
      <x v="11"/>
      <x v="10"/>
      <x v="11"/>
      <x v="7"/>
      <x v="5"/>
      <x v="3"/>
      <x v="7"/>
    </i>
    <i r="2">
      <x v="11"/>
      <x v="2"/>
      <x v="5"/>
      <x v="10"/>
      <x v="11"/>
      <x v="9"/>
      <x/>
      <x/>
      <x v="3"/>
      <x v="3"/>
    </i>
    <i r="2">
      <x v="12"/>
      <x v="2"/>
      <x v="10"/>
      <x v="2"/>
      <x v="12"/>
      <x v="12"/>
      <x v="11"/>
      <x v="6"/>
      <x/>
      <x v="1"/>
    </i>
    <i r="2">
      <x v="13"/>
      <x v="1"/>
      <x v="7"/>
      <x v="5"/>
      <x v="13"/>
      <x v="12"/>
      <x v="8"/>
      <x v="5"/>
      <x/>
      <x/>
    </i>
    <i t="grand">
      <x/>
    </i>
  </rowItems>
  <colFields count="1">
    <field x="14"/>
  </colFields>
  <colItems count="7">
    <i>
      <x/>
    </i>
    <i>
      <x v="1"/>
    </i>
    <i>
      <x v="2"/>
    </i>
    <i>
      <x v="3"/>
    </i>
    <i>
      <x v="4"/>
    </i>
    <i>
      <x v="5"/>
    </i>
    <i>
      <x v="6"/>
    </i>
  </colItems>
  <dataFields count="1">
    <dataField name="Sum of Loser prices" fld="15" baseField="0" baseItem="0"/>
  </dataFields>
  <formats count="5">
    <format dxfId="4">
      <pivotArea field="6" type="button" dataOnly="0" labelOnly="1" outline="0" axis="axisRow" fieldPosition="6"/>
    </format>
    <format dxfId="3">
      <pivotArea field="7" type="button" dataOnly="0" labelOnly="1" outline="0" axis="axisRow" fieldPosition="7"/>
    </format>
    <format dxfId="2">
      <pivotArea field="8" type="button" dataOnly="0" labelOnly="1" outline="0" axis="axisRow" fieldPosition="8"/>
    </format>
    <format dxfId="1">
      <pivotArea dataOnly="0" labelOnly="1" outline="0" fieldPosition="0">
        <references count="1">
          <reference field="14" count="6">
            <x v="1"/>
            <x v="2"/>
            <x v="3"/>
            <x v="4"/>
            <x v="5"/>
            <x v="6"/>
          </reference>
        </references>
      </pivotArea>
    </format>
    <format dxfId="0">
      <pivotArea dataOnly="0" labelOnly="1" outline="0" fieldPosition="0">
        <references count="1">
          <reference field="14" count="6">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95F38-B847-4352-A3D4-E316546B7B41}"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8" firstHeaderRow="0" firstDataRow="1" firstDataCol="1"/>
  <pivotFields count="17">
    <pivotField showAll="0"/>
    <pivotField showAll="0"/>
    <pivotField axis="axisRow" numFmtId="1" showAll="0">
      <items count="15">
        <item x="0"/>
        <item x="1"/>
        <item x="2"/>
        <item x="3"/>
        <item x="4"/>
        <item x="5"/>
        <item x="6"/>
        <item x="8"/>
        <item x="7"/>
        <item x="9"/>
        <item x="10"/>
        <item x="11"/>
        <item x="12"/>
        <item x="13"/>
        <item t="default"/>
      </items>
    </pivotField>
    <pivotField showAll="0"/>
    <pivotField showAll="0"/>
    <pivotField showAll="0"/>
    <pivotField numFmtId="167" showAll="0"/>
    <pivotField numFmtId="167" showAll="0"/>
    <pivotField numFmtId="167" showAll="0"/>
    <pivotField numFmtId="1" showAll="0"/>
    <pivotField dataField="1" showAll="0"/>
    <pivotField showAll="0"/>
    <pivotField showAll="0"/>
    <pivotField numFmtId="165"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Annual Qty" fld="10" baseField="0" baseItem="0"/>
    <dataField name="Count of Annual Qty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47DC4-6A8B-4463-B162-DE3641564743}">
  <dimension ref="A1:AL17"/>
  <sheetViews>
    <sheetView showGridLines="0" tabSelected="1"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8.7109375" customWidth="1"/>
    <col min="2" max="2" width="7.85546875" bestFit="1" customWidth="1"/>
    <col min="3" max="3" width="11.5703125" bestFit="1" customWidth="1"/>
    <col min="4" max="4" width="14.42578125" hidden="1" customWidth="1" outlineLevel="1"/>
    <col min="5" max="5" width="9" hidden="1" customWidth="1" outlineLevel="1"/>
    <col min="6" max="6" width="20.42578125" hidden="1" customWidth="1" outlineLevel="1"/>
    <col min="7" max="7" width="15.7109375" customWidth="1" collapsed="1"/>
    <col min="8" max="9" width="15.7109375" customWidth="1"/>
    <col min="12" max="12" width="26.85546875" bestFit="1" customWidth="1"/>
    <col min="13" max="13" width="13.5703125" bestFit="1"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1" spans="1:38" x14ac:dyDescent="0.25">
      <c r="O1" s="33" t="s">
        <v>289</v>
      </c>
    </row>
    <row r="3" spans="1:38" ht="60" x14ac:dyDescent="0.25">
      <c r="A3" s="48" t="s">
        <v>265</v>
      </c>
      <c r="B3" s="49" t="s">
        <v>266</v>
      </c>
      <c r="C3" s="48" t="s">
        <v>49</v>
      </c>
      <c r="D3" s="48" t="s">
        <v>269</v>
      </c>
      <c r="E3" s="48" t="s">
        <v>270</v>
      </c>
      <c r="F3" s="48" t="s">
        <v>271</v>
      </c>
      <c r="G3" s="50" t="s">
        <v>272</v>
      </c>
      <c r="H3" s="50" t="s">
        <v>273</v>
      </c>
      <c r="I3" s="50" t="s">
        <v>274</v>
      </c>
      <c r="J3" s="50" t="s">
        <v>275</v>
      </c>
      <c r="K3" s="48" t="s">
        <v>276</v>
      </c>
      <c r="L3" s="48" t="s">
        <v>278</v>
      </c>
      <c r="M3" s="48" t="s">
        <v>279</v>
      </c>
      <c r="N3" s="42" t="s">
        <v>61</v>
      </c>
      <c r="O3" s="50" t="s">
        <v>172</v>
      </c>
      <c r="P3" s="50" t="s">
        <v>171</v>
      </c>
      <c r="Q3" s="43" t="s">
        <v>213</v>
      </c>
      <c r="R3" s="50" t="s">
        <v>184</v>
      </c>
      <c r="S3" s="50" t="s">
        <v>251</v>
      </c>
      <c r="T3" s="50" t="s">
        <v>256</v>
      </c>
      <c r="U3" s="50" t="s">
        <v>258</v>
      </c>
      <c r="V3" s="44" t="s">
        <v>290</v>
      </c>
      <c r="W3" s="45" t="s">
        <v>291</v>
      </c>
      <c r="X3" s="45" t="s">
        <v>292</v>
      </c>
      <c r="Y3" s="45" t="s">
        <v>293</v>
      </c>
      <c r="Z3" s="45" t="s">
        <v>294</v>
      </c>
      <c r="AA3" s="46" t="s">
        <v>295</v>
      </c>
      <c r="AB3" s="46" t="s">
        <v>296</v>
      </c>
      <c r="AC3" s="46" t="s">
        <v>297</v>
      </c>
      <c r="AD3" s="46" t="s">
        <v>298</v>
      </c>
      <c r="AE3" s="46" t="s">
        <v>334</v>
      </c>
      <c r="AF3" s="45" t="s">
        <v>299</v>
      </c>
      <c r="AG3" s="45" t="s">
        <v>300</v>
      </c>
      <c r="AH3" s="45" t="s">
        <v>335</v>
      </c>
      <c r="AI3" s="45" t="s">
        <v>301</v>
      </c>
      <c r="AJ3" s="47" t="s">
        <v>302</v>
      </c>
    </row>
    <row r="4" spans="1:38" x14ac:dyDescent="0.25">
      <c r="A4" s="54" t="s">
        <v>267</v>
      </c>
      <c r="B4" s="55" t="s">
        <v>268</v>
      </c>
      <c r="C4" s="53">
        <v>78289</v>
      </c>
      <c r="D4" s="54" t="s">
        <v>74</v>
      </c>
      <c r="E4" s="54" t="s">
        <v>150</v>
      </c>
      <c r="F4" s="54" t="s">
        <v>152</v>
      </c>
      <c r="G4" s="56">
        <v>43682</v>
      </c>
      <c r="H4" s="56">
        <v>43769</v>
      </c>
      <c r="I4" s="56">
        <v>44926</v>
      </c>
      <c r="J4" s="53">
        <v>36</v>
      </c>
      <c r="K4" s="53">
        <v>16741</v>
      </c>
      <c r="L4" s="51" t="s">
        <v>61</v>
      </c>
      <c r="M4" s="52">
        <v>202.16</v>
      </c>
      <c r="N4" s="52">
        <f>M4</f>
        <v>202.16</v>
      </c>
      <c r="O4" s="52"/>
      <c r="P4" s="52"/>
      <c r="Q4" s="52"/>
      <c r="R4" s="52"/>
      <c r="S4" s="52"/>
      <c r="T4" s="52"/>
      <c r="U4" s="52"/>
      <c r="V4" s="26">
        <v>0</v>
      </c>
      <c r="W4" s="26">
        <f>COUNT(N4:U4)</f>
        <v>1</v>
      </c>
      <c r="X4" s="26">
        <v>0</v>
      </c>
      <c r="Y4" s="26"/>
      <c r="Z4" s="57">
        <f>IF(AND(L4=Q3,W4=1),Q4,MIN(N4,O4,P4,R4,S4,T4,U4))</f>
        <v>202.16</v>
      </c>
      <c r="AA4" s="59">
        <f>$M$4</f>
        <v>202.16</v>
      </c>
      <c r="AB4" s="60">
        <f>Z4/AA4</f>
        <v>1</v>
      </c>
      <c r="AC4" s="60">
        <f>M4/AA4</f>
        <v>1</v>
      </c>
      <c r="AD4" s="59">
        <f>M4</f>
        <v>202.16</v>
      </c>
      <c r="AE4" s="60">
        <f>AD4/AA4</f>
        <v>1</v>
      </c>
      <c r="AF4" s="26">
        <f>K4/12*J4</f>
        <v>50223</v>
      </c>
      <c r="AG4" s="61">
        <f>K4*M4</f>
        <v>3384360.56</v>
      </c>
      <c r="AH4" s="58">
        <v>175683</v>
      </c>
      <c r="AI4" s="60">
        <f>IF(J4&lt;12,J4/12*K4/AH4,K4/AH4)</f>
        <v>9.5290950177307987E-2</v>
      </c>
      <c r="AJ4" s="62" t="s">
        <v>303</v>
      </c>
      <c r="AL4" s="74"/>
    </row>
    <row r="5" spans="1:38" x14ac:dyDescent="0.25">
      <c r="A5" s="54" t="s">
        <v>267</v>
      </c>
      <c r="B5" s="55" t="s">
        <v>268</v>
      </c>
      <c r="C5" s="53">
        <v>78730</v>
      </c>
      <c r="D5" s="54" t="s">
        <v>74</v>
      </c>
      <c r="E5" s="54" t="s">
        <v>206</v>
      </c>
      <c r="F5" s="54" t="s">
        <v>208</v>
      </c>
      <c r="G5" s="56">
        <v>43755</v>
      </c>
      <c r="H5" s="56">
        <v>44047</v>
      </c>
      <c r="I5" s="56">
        <v>45141</v>
      </c>
      <c r="J5" s="53">
        <v>36</v>
      </c>
      <c r="K5" s="53">
        <v>1550</v>
      </c>
      <c r="L5" s="51" t="s">
        <v>213</v>
      </c>
      <c r="M5" s="52">
        <v>155</v>
      </c>
      <c r="N5" s="52">
        <v>202.16</v>
      </c>
      <c r="O5" s="52"/>
      <c r="P5" s="52"/>
      <c r="Q5" s="52">
        <f>M5</f>
        <v>155</v>
      </c>
      <c r="R5" s="52"/>
      <c r="S5" s="52"/>
      <c r="T5" s="52"/>
      <c r="U5" s="52"/>
      <c r="V5" s="26">
        <f>V4+1</f>
        <v>1</v>
      </c>
      <c r="W5" s="26">
        <f t="shared" ref="W5:W17" si="0">COUNT(N5:U5)</f>
        <v>2</v>
      </c>
      <c r="X5" s="26">
        <v>1</v>
      </c>
      <c r="Y5" s="58">
        <f>(G5-$G$5)/30</f>
        <v>0</v>
      </c>
      <c r="Z5" s="57">
        <f t="shared" ref="Z5:Z17" si="1">IF(AND(L5=Q4,W5=1),Q5,MIN(N5,O5,P5,R5,S5,T5,U5))</f>
        <v>202.16</v>
      </c>
      <c r="AA5" s="59">
        <f t="shared" ref="AA5:AA17" si="2">$M$4</f>
        <v>202.16</v>
      </c>
      <c r="AB5" s="60">
        <f t="shared" ref="AB5:AB17" si="3">Z5/AA5</f>
        <v>1</v>
      </c>
      <c r="AC5" s="60">
        <f t="shared" ref="AC5:AC17" si="4">M5/AA5</f>
        <v>0.76671943015433319</v>
      </c>
      <c r="AD5" s="59">
        <f>M4</f>
        <v>202.16</v>
      </c>
      <c r="AE5" s="60">
        <f t="shared" ref="AE5:AE17" si="5">AD5/AA5</f>
        <v>1</v>
      </c>
      <c r="AF5" s="26">
        <f t="shared" ref="AF5:AF17" si="6">K5/12*J5</f>
        <v>4650</v>
      </c>
      <c r="AG5" s="61">
        <f t="shared" ref="AG5:AG17" si="7">K5*M5</f>
        <v>240250</v>
      </c>
      <c r="AH5" s="58">
        <v>175683</v>
      </c>
      <c r="AI5" s="60">
        <f t="shared" ref="AI5:AI17" si="8">IF(J5&lt;12,J5/12*K5/AH5,K5/AH5)</f>
        <v>8.8227090839751148E-3</v>
      </c>
      <c r="AJ5" s="26"/>
      <c r="AL5" s="74"/>
    </row>
    <row r="6" spans="1:38" x14ac:dyDescent="0.25">
      <c r="A6" s="54" t="s">
        <v>267</v>
      </c>
      <c r="B6" s="55" t="s">
        <v>268</v>
      </c>
      <c r="C6" s="53">
        <v>80973</v>
      </c>
      <c r="D6" s="54" t="s">
        <v>74</v>
      </c>
      <c r="E6" s="54" t="s">
        <v>79</v>
      </c>
      <c r="F6" s="54" t="s">
        <v>81</v>
      </c>
      <c r="G6" s="56">
        <v>43816</v>
      </c>
      <c r="H6" s="56">
        <v>43832</v>
      </c>
      <c r="I6" s="56">
        <v>44377</v>
      </c>
      <c r="J6" s="53">
        <v>15</v>
      </c>
      <c r="K6" s="53">
        <v>11392</v>
      </c>
      <c r="L6" s="51" t="s">
        <v>61</v>
      </c>
      <c r="M6" s="52">
        <v>127</v>
      </c>
      <c r="N6" s="52">
        <f>M6</f>
        <v>127</v>
      </c>
      <c r="O6" s="52"/>
      <c r="P6" s="52"/>
      <c r="Q6" s="52"/>
      <c r="R6" s="52"/>
      <c r="S6" s="52"/>
      <c r="T6" s="52"/>
      <c r="U6" s="52"/>
      <c r="V6" s="26">
        <f t="shared" ref="V6:V17" si="9">V5+1</f>
        <v>2</v>
      </c>
      <c r="W6" s="26">
        <f t="shared" si="0"/>
        <v>1</v>
      </c>
      <c r="X6" s="26">
        <v>1</v>
      </c>
      <c r="Y6" s="58">
        <f t="shared" ref="Y6:Y17" si="10">(G6-$G$5)/30</f>
        <v>2.0333333333333332</v>
      </c>
      <c r="Z6" s="57">
        <f t="shared" si="1"/>
        <v>127</v>
      </c>
      <c r="AA6" s="59">
        <f t="shared" si="2"/>
        <v>202.16</v>
      </c>
      <c r="AB6" s="60">
        <f t="shared" si="3"/>
        <v>0.62821527502967944</v>
      </c>
      <c r="AC6" s="60">
        <f t="shared" si="4"/>
        <v>0.62821527502967944</v>
      </c>
      <c r="AD6" s="59">
        <f t="shared" ref="AD6:AD17" si="11">M5</f>
        <v>155</v>
      </c>
      <c r="AE6" s="60">
        <f t="shared" si="5"/>
        <v>0.76671943015433319</v>
      </c>
      <c r="AF6" s="26">
        <f t="shared" si="6"/>
        <v>14240</v>
      </c>
      <c r="AG6" s="61">
        <f t="shared" si="7"/>
        <v>1446784</v>
      </c>
      <c r="AH6" s="58">
        <v>175683</v>
      </c>
      <c r="AI6" s="60">
        <f t="shared" si="8"/>
        <v>6.4844065732028708E-2</v>
      </c>
      <c r="AJ6" s="62" t="s">
        <v>303</v>
      </c>
      <c r="AL6" s="74"/>
    </row>
    <row r="7" spans="1:38" x14ac:dyDescent="0.25">
      <c r="A7" s="54" t="s">
        <v>267</v>
      </c>
      <c r="B7" s="55" t="s">
        <v>268</v>
      </c>
      <c r="C7" s="53">
        <v>81522</v>
      </c>
      <c r="D7" s="54" t="s">
        <v>185</v>
      </c>
      <c r="E7" s="54" t="s">
        <v>178</v>
      </c>
      <c r="F7" s="54" t="s">
        <v>180</v>
      </c>
      <c r="G7" s="56">
        <v>43908</v>
      </c>
      <c r="H7" s="56">
        <v>43978</v>
      </c>
      <c r="I7" s="56">
        <v>45438</v>
      </c>
      <c r="J7" s="53">
        <v>36</v>
      </c>
      <c r="K7" s="53">
        <v>9720</v>
      </c>
      <c r="L7" s="51" t="s">
        <v>184</v>
      </c>
      <c r="M7" s="52">
        <v>138.80000000000001</v>
      </c>
      <c r="N7" s="52">
        <v>159.70500000000001</v>
      </c>
      <c r="O7" s="52"/>
      <c r="P7" s="52"/>
      <c r="Q7" s="52"/>
      <c r="R7" s="52">
        <f>M7</f>
        <v>138.80000000000001</v>
      </c>
      <c r="S7" s="52"/>
      <c r="T7" s="52"/>
      <c r="U7" s="52"/>
      <c r="V7" s="26">
        <f t="shared" si="9"/>
        <v>3</v>
      </c>
      <c r="W7" s="26">
        <f t="shared" si="0"/>
        <v>2</v>
      </c>
      <c r="X7" s="26">
        <v>2</v>
      </c>
      <c r="Y7" s="58">
        <f t="shared" si="10"/>
        <v>5.0999999999999996</v>
      </c>
      <c r="Z7" s="57">
        <f t="shared" si="1"/>
        <v>138.80000000000001</v>
      </c>
      <c r="AA7" s="59">
        <f t="shared" si="2"/>
        <v>202.16</v>
      </c>
      <c r="AB7" s="60">
        <f t="shared" si="3"/>
        <v>0.6865848832607836</v>
      </c>
      <c r="AC7" s="60">
        <f t="shared" si="4"/>
        <v>0.6865848832607836</v>
      </c>
      <c r="AD7" s="59">
        <f t="shared" si="11"/>
        <v>127</v>
      </c>
      <c r="AE7" s="60">
        <f t="shared" si="5"/>
        <v>0.62821527502967944</v>
      </c>
      <c r="AF7" s="26">
        <f t="shared" si="6"/>
        <v>29160</v>
      </c>
      <c r="AG7" s="61">
        <f t="shared" si="7"/>
        <v>1349136</v>
      </c>
      <c r="AH7" s="58">
        <v>175683</v>
      </c>
      <c r="AI7" s="60">
        <f t="shared" si="8"/>
        <v>5.5326924062089104E-2</v>
      </c>
      <c r="AJ7" s="26"/>
      <c r="AL7" s="74"/>
    </row>
    <row r="8" spans="1:38" x14ac:dyDescent="0.25">
      <c r="A8" s="54" t="s">
        <v>267</v>
      </c>
      <c r="B8" s="55" t="s">
        <v>268</v>
      </c>
      <c r="C8" s="53">
        <v>82514</v>
      </c>
      <c r="D8" s="54" t="s">
        <v>174</v>
      </c>
      <c r="E8" s="54" t="s">
        <v>164</v>
      </c>
      <c r="F8" s="54" t="s">
        <v>166</v>
      </c>
      <c r="G8" s="56">
        <v>43931</v>
      </c>
      <c r="H8" s="56">
        <v>43950</v>
      </c>
      <c r="I8" s="56">
        <v>44834</v>
      </c>
      <c r="J8" s="53">
        <v>24</v>
      </c>
      <c r="K8" s="53">
        <v>15945</v>
      </c>
      <c r="L8" s="51" t="s">
        <v>171</v>
      </c>
      <c r="M8" s="52">
        <v>100</v>
      </c>
      <c r="N8" s="52">
        <v>130</v>
      </c>
      <c r="O8" s="52">
        <v>109.82</v>
      </c>
      <c r="P8" s="52">
        <f>M8</f>
        <v>100</v>
      </c>
      <c r="Q8" s="52"/>
      <c r="R8" s="52"/>
      <c r="S8" s="52"/>
      <c r="T8" s="52"/>
      <c r="U8" s="52"/>
      <c r="V8" s="26">
        <f t="shared" si="9"/>
        <v>4</v>
      </c>
      <c r="W8" s="26">
        <f t="shared" si="0"/>
        <v>3</v>
      </c>
      <c r="X8" s="26">
        <v>4</v>
      </c>
      <c r="Y8" s="58">
        <f t="shared" si="10"/>
        <v>5.8666666666666663</v>
      </c>
      <c r="Z8" s="57">
        <f t="shared" si="1"/>
        <v>100</v>
      </c>
      <c r="AA8" s="59">
        <f t="shared" si="2"/>
        <v>202.16</v>
      </c>
      <c r="AB8" s="60">
        <f t="shared" si="3"/>
        <v>0.49465769687376338</v>
      </c>
      <c r="AC8" s="60">
        <f t="shared" si="4"/>
        <v>0.49465769687376338</v>
      </c>
      <c r="AD8" s="59">
        <f t="shared" si="11"/>
        <v>138.80000000000001</v>
      </c>
      <c r="AE8" s="60">
        <f t="shared" si="5"/>
        <v>0.6865848832607836</v>
      </c>
      <c r="AF8" s="26">
        <f t="shared" si="6"/>
        <v>31890</v>
      </c>
      <c r="AG8" s="61">
        <f t="shared" si="7"/>
        <v>1594500</v>
      </c>
      <c r="AH8" s="58">
        <v>175683</v>
      </c>
      <c r="AI8" s="60">
        <f t="shared" si="8"/>
        <v>9.0760062157408519E-2</v>
      </c>
      <c r="AJ8" s="26"/>
      <c r="AL8" s="74"/>
    </row>
    <row r="9" spans="1:38" x14ac:dyDescent="0.25">
      <c r="A9" s="54" t="s">
        <v>267</v>
      </c>
      <c r="B9" s="55" t="s">
        <v>268</v>
      </c>
      <c r="C9" s="53">
        <v>82808</v>
      </c>
      <c r="D9" s="54" t="s">
        <v>147</v>
      </c>
      <c r="E9" s="54" t="s">
        <v>188</v>
      </c>
      <c r="F9" s="54" t="s">
        <v>133</v>
      </c>
      <c r="G9" s="56">
        <v>44011</v>
      </c>
      <c r="H9" s="56">
        <v>44018</v>
      </c>
      <c r="I9" s="56">
        <v>45021</v>
      </c>
      <c r="J9" s="53">
        <v>27</v>
      </c>
      <c r="K9" s="53">
        <v>24645</v>
      </c>
      <c r="L9" s="51" t="s">
        <v>171</v>
      </c>
      <c r="M9" s="52">
        <v>84.9</v>
      </c>
      <c r="N9" s="52">
        <v>96.77</v>
      </c>
      <c r="O9" s="52"/>
      <c r="P9" s="52">
        <f>M9</f>
        <v>84.9</v>
      </c>
      <c r="Q9" s="52"/>
      <c r="R9" s="52"/>
      <c r="S9" s="52"/>
      <c r="T9" s="52"/>
      <c r="U9" s="52"/>
      <c r="V9" s="26">
        <f t="shared" si="9"/>
        <v>5</v>
      </c>
      <c r="W9" s="26">
        <f t="shared" si="0"/>
        <v>2</v>
      </c>
      <c r="X9" s="26">
        <v>4</v>
      </c>
      <c r="Y9" s="58">
        <f t="shared" si="10"/>
        <v>8.5333333333333332</v>
      </c>
      <c r="Z9" s="57">
        <f t="shared" si="1"/>
        <v>84.9</v>
      </c>
      <c r="AA9" s="59">
        <f t="shared" si="2"/>
        <v>202.16</v>
      </c>
      <c r="AB9" s="60">
        <f t="shared" si="3"/>
        <v>0.41996438464582514</v>
      </c>
      <c r="AC9" s="60">
        <f t="shared" si="4"/>
        <v>0.41996438464582514</v>
      </c>
      <c r="AD9" s="59">
        <f t="shared" si="11"/>
        <v>100</v>
      </c>
      <c r="AE9" s="60">
        <f t="shared" si="5"/>
        <v>0.49465769687376338</v>
      </c>
      <c r="AF9" s="26">
        <f t="shared" si="6"/>
        <v>55451.25</v>
      </c>
      <c r="AG9" s="61">
        <f t="shared" si="7"/>
        <v>2092360.5000000002</v>
      </c>
      <c r="AH9" s="58">
        <v>175683</v>
      </c>
      <c r="AI9" s="60">
        <f t="shared" si="8"/>
        <v>0.14028107443520432</v>
      </c>
      <c r="AJ9" s="26"/>
      <c r="AL9" s="74"/>
    </row>
    <row r="10" spans="1:38" x14ac:dyDescent="0.25">
      <c r="A10" s="54" t="s">
        <v>267</v>
      </c>
      <c r="B10" s="55" t="s">
        <v>268</v>
      </c>
      <c r="C10" s="53">
        <v>83913</v>
      </c>
      <c r="D10" s="54" t="s">
        <v>74</v>
      </c>
      <c r="E10" s="54" t="s">
        <v>194</v>
      </c>
      <c r="F10" s="54" t="s">
        <v>196</v>
      </c>
      <c r="G10" s="56">
        <v>44028</v>
      </c>
      <c r="H10" s="56">
        <v>44028</v>
      </c>
      <c r="I10" s="56">
        <v>44957</v>
      </c>
      <c r="J10" s="53">
        <v>24</v>
      </c>
      <c r="K10" s="53">
        <v>6000</v>
      </c>
      <c r="L10" s="51" t="s">
        <v>172</v>
      </c>
      <c r="M10" s="52">
        <v>68.2</v>
      </c>
      <c r="N10" s="52">
        <v>109</v>
      </c>
      <c r="O10" s="52">
        <f>M10</f>
        <v>68.2</v>
      </c>
      <c r="P10" s="52">
        <v>83.9</v>
      </c>
      <c r="Q10" s="52"/>
      <c r="R10" s="52"/>
      <c r="S10" s="52"/>
      <c r="T10" s="52"/>
      <c r="U10" s="52"/>
      <c r="V10" s="26">
        <f t="shared" si="9"/>
        <v>6</v>
      </c>
      <c r="W10" s="26">
        <f t="shared" si="0"/>
        <v>3</v>
      </c>
      <c r="X10" s="26">
        <v>4</v>
      </c>
      <c r="Y10" s="58">
        <f t="shared" si="10"/>
        <v>9.1</v>
      </c>
      <c r="Z10" s="57">
        <f t="shared" si="1"/>
        <v>68.2</v>
      </c>
      <c r="AA10" s="59">
        <f t="shared" si="2"/>
        <v>202.16</v>
      </c>
      <c r="AB10" s="60">
        <f t="shared" si="3"/>
        <v>0.33735654926790665</v>
      </c>
      <c r="AC10" s="60">
        <f t="shared" si="4"/>
        <v>0.33735654926790665</v>
      </c>
      <c r="AD10" s="59">
        <f t="shared" si="11"/>
        <v>84.9</v>
      </c>
      <c r="AE10" s="60">
        <f t="shared" si="5"/>
        <v>0.41996438464582514</v>
      </c>
      <c r="AF10" s="26">
        <f t="shared" si="6"/>
        <v>12000</v>
      </c>
      <c r="AG10" s="61">
        <f t="shared" si="7"/>
        <v>409200</v>
      </c>
      <c r="AH10" s="58">
        <v>175683</v>
      </c>
      <c r="AI10" s="60">
        <f t="shared" si="8"/>
        <v>3.4152422260548827E-2</v>
      </c>
      <c r="AJ10" s="26"/>
      <c r="AL10" s="74"/>
    </row>
    <row r="11" spans="1:38" x14ac:dyDescent="0.25">
      <c r="A11" s="54" t="s">
        <v>267</v>
      </c>
      <c r="B11" s="55" t="s">
        <v>268</v>
      </c>
      <c r="C11" s="53">
        <v>85446</v>
      </c>
      <c r="D11" s="54" t="s">
        <v>74</v>
      </c>
      <c r="E11" s="54" t="s">
        <v>201</v>
      </c>
      <c r="F11" s="54" t="s">
        <v>100</v>
      </c>
      <c r="G11" s="56">
        <v>44033</v>
      </c>
      <c r="H11" s="56">
        <v>44040</v>
      </c>
      <c r="I11" s="56">
        <v>44401</v>
      </c>
      <c r="J11" s="53">
        <v>6</v>
      </c>
      <c r="K11" s="53">
        <v>10000</v>
      </c>
      <c r="L11" s="51" t="s">
        <v>172</v>
      </c>
      <c r="M11" s="52">
        <v>74.8</v>
      </c>
      <c r="N11" s="52">
        <v>96.79</v>
      </c>
      <c r="O11" s="52">
        <f t="shared" ref="O11:O15" si="12">M11</f>
        <v>74.8</v>
      </c>
      <c r="P11" s="52">
        <v>154.00221999999999</v>
      </c>
      <c r="Q11" s="52"/>
      <c r="R11" s="52"/>
      <c r="S11" s="52"/>
      <c r="T11" s="52"/>
      <c r="U11" s="52"/>
      <c r="V11" s="26">
        <f t="shared" si="9"/>
        <v>7</v>
      </c>
      <c r="W11" s="26">
        <f t="shared" si="0"/>
        <v>3</v>
      </c>
      <c r="X11" s="26">
        <v>4</v>
      </c>
      <c r="Y11" s="58">
        <f t="shared" si="10"/>
        <v>9.2666666666666675</v>
      </c>
      <c r="Z11" s="57">
        <f t="shared" si="1"/>
        <v>74.8</v>
      </c>
      <c r="AA11" s="59">
        <f t="shared" si="2"/>
        <v>202.16</v>
      </c>
      <c r="AB11" s="60">
        <f t="shared" si="3"/>
        <v>0.37000395726157498</v>
      </c>
      <c r="AC11" s="60">
        <f t="shared" si="4"/>
        <v>0.37000395726157498</v>
      </c>
      <c r="AD11" s="59">
        <f t="shared" si="11"/>
        <v>68.2</v>
      </c>
      <c r="AE11" s="60">
        <f t="shared" si="5"/>
        <v>0.33735654926790665</v>
      </c>
      <c r="AF11" s="26">
        <f t="shared" si="6"/>
        <v>5000</v>
      </c>
      <c r="AG11" s="61">
        <f t="shared" si="7"/>
        <v>748000</v>
      </c>
      <c r="AH11" s="58">
        <v>175683</v>
      </c>
      <c r="AI11" s="60">
        <f t="shared" si="8"/>
        <v>2.8460351883790692E-2</v>
      </c>
      <c r="AJ11" s="26"/>
      <c r="AL11" s="74"/>
    </row>
    <row r="12" spans="1:38" x14ac:dyDescent="0.25">
      <c r="A12" s="54" t="s">
        <v>267</v>
      </c>
      <c r="B12" s="55" t="s">
        <v>268</v>
      </c>
      <c r="C12" s="53">
        <v>85420</v>
      </c>
      <c r="D12" s="54" t="s">
        <v>74</v>
      </c>
      <c r="E12" s="54" t="s">
        <v>219</v>
      </c>
      <c r="F12" s="54" t="s">
        <v>144</v>
      </c>
      <c r="G12" s="56">
        <v>44036</v>
      </c>
      <c r="H12" s="56">
        <v>44147</v>
      </c>
      <c r="I12" s="56">
        <v>45423</v>
      </c>
      <c r="J12" s="53">
        <v>36</v>
      </c>
      <c r="K12" s="53">
        <v>7712</v>
      </c>
      <c r="L12" s="51" t="s">
        <v>172</v>
      </c>
      <c r="M12" s="52">
        <v>68.2</v>
      </c>
      <c r="N12" s="52">
        <v>193.58</v>
      </c>
      <c r="O12" s="52">
        <f t="shared" si="12"/>
        <v>68.2</v>
      </c>
      <c r="P12" s="52">
        <v>142.97999999999999</v>
      </c>
      <c r="Q12" s="52"/>
      <c r="R12" s="52"/>
      <c r="S12" s="52"/>
      <c r="T12" s="52"/>
      <c r="U12" s="52"/>
      <c r="V12" s="26">
        <f t="shared" si="9"/>
        <v>8</v>
      </c>
      <c r="W12" s="26">
        <f t="shared" si="0"/>
        <v>3</v>
      </c>
      <c r="X12" s="26">
        <v>4</v>
      </c>
      <c r="Y12" s="58">
        <f t="shared" si="10"/>
        <v>9.3666666666666671</v>
      </c>
      <c r="Z12" s="57">
        <f t="shared" si="1"/>
        <v>68.2</v>
      </c>
      <c r="AA12" s="59">
        <f t="shared" si="2"/>
        <v>202.16</v>
      </c>
      <c r="AB12" s="60">
        <f t="shared" si="3"/>
        <v>0.33735654926790665</v>
      </c>
      <c r="AC12" s="60">
        <f t="shared" si="4"/>
        <v>0.33735654926790665</v>
      </c>
      <c r="AD12" s="59">
        <f t="shared" si="11"/>
        <v>74.8</v>
      </c>
      <c r="AE12" s="60">
        <f t="shared" si="5"/>
        <v>0.37000395726157498</v>
      </c>
      <c r="AF12" s="26">
        <f t="shared" si="6"/>
        <v>23136</v>
      </c>
      <c r="AG12" s="61">
        <f t="shared" si="7"/>
        <v>525958.40000000002</v>
      </c>
      <c r="AH12" s="58">
        <v>175683</v>
      </c>
      <c r="AI12" s="60">
        <f t="shared" si="8"/>
        <v>4.3897246745558761E-2</v>
      </c>
      <c r="AJ12" s="26"/>
      <c r="AL12" s="74"/>
    </row>
    <row r="13" spans="1:38" x14ac:dyDescent="0.25">
      <c r="A13" s="54" t="s">
        <v>267</v>
      </c>
      <c r="B13" s="55" t="s">
        <v>268</v>
      </c>
      <c r="C13" s="53">
        <v>86307</v>
      </c>
      <c r="D13" s="54" t="s">
        <v>74</v>
      </c>
      <c r="E13" s="54" t="s">
        <v>150</v>
      </c>
      <c r="F13" s="54" t="s">
        <v>152</v>
      </c>
      <c r="G13" s="56">
        <v>44088</v>
      </c>
      <c r="H13" s="56">
        <v>44160</v>
      </c>
      <c r="I13" s="56">
        <v>45713</v>
      </c>
      <c r="J13" s="53">
        <v>51</v>
      </c>
      <c r="K13" s="53">
        <v>12725</v>
      </c>
      <c r="L13" s="51" t="s">
        <v>172</v>
      </c>
      <c r="M13" s="52">
        <v>48.700009999999999</v>
      </c>
      <c r="N13" s="52">
        <v>96.769990000000007</v>
      </c>
      <c r="O13" s="52">
        <f t="shared" si="12"/>
        <v>48.700009999999999</v>
      </c>
      <c r="P13" s="52">
        <v>63</v>
      </c>
      <c r="Q13" s="52">
        <v>84.999989999999997</v>
      </c>
      <c r="R13" s="52"/>
      <c r="S13" s="52"/>
      <c r="T13" s="52"/>
      <c r="U13" s="52"/>
      <c r="V13" s="26">
        <f t="shared" si="9"/>
        <v>9</v>
      </c>
      <c r="W13" s="26">
        <f t="shared" si="0"/>
        <v>4</v>
      </c>
      <c r="X13" s="26">
        <v>4</v>
      </c>
      <c r="Y13" s="58">
        <f t="shared" si="10"/>
        <v>11.1</v>
      </c>
      <c r="Z13" s="57">
        <f t="shared" si="1"/>
        <v>48.700009999999999</v>
      </c>
      <c r="AA13" s="59">
        <f t="shared" si="2"/>
        <v>202.16</v>
      </c>
      <c r="AB13" s="60">
        <f t="shared" si="3"/>
        <v>0.24089834784329245</v>
      </c>
      <c r="AC13" s="60">
        <f t="shared" si="4"/>
        <v>0.24089834784329245</v>
      </c>
      <c r="AD13" s="59">
        <f t="shared" si="11"/>
        <v>68.2</v>
      </c>
      <c r="AE13" s="60">
        <f t="shared" si="5"/>
        <v>0.33735654926790665</v>
      </c>
      <c r="AF13" s="26">
        <f t="shared" si="6"/>
        <v>54081.250000000007</v>
      </c>
      <c r="AG13" s="61">
        <f t="shared" si="7"/>
        <v>619707.62725000002</v>
      </c>
      <c r="AH13" s="58">
        <v>175683</v>
      </c>
      <c r="AI13" s="60">
        <f t="shared" si="8"/>
        <v>7.2431595544247315E-2</v>
      </c>
      <c r="AJ13" s="26"/>
      <c r="AL13" s="74"/>
    </row>
    <row r="14" spans="1:38" x14ac:dyDescent="0.25">
      <c r="A14" s="54" t="s">
        <v>267</v>
      </c>
      <c r="B14" s="55" t="s">
        <v>268</v>
      </c>
      <c r="C14" s="53">
        <v>87560</v>
      </c>
      <c r="D14" s="54" t="s">
        <v>147</v>
      </c>
      <c r="E14" s="54" t="s">
        <v>236</v>
      </c>
      <c r="F14" s="54" t="s">
        <v>238</v>
      </c>
      <c r="G14" s="56">
        <v>44132</v>
      </c>
      <c r="H14" s="56">
        <v>44197</v>
      </c>
      <c r="I14" s="56">
        <v>45291</v>
      </c>
      <c r="J14" s="53">
        <v>36</v>
      </c>
      <c r="K14" s="53">
        <v>1200</v>
      </c>
      <c r="L14" s="51" t="s">
        <v>172</v>
      </c>
      <c r="M14" s="52">
        <v>98.5</v>
      </c>
      <c r="N14" s="52">
        <v>134.88999999999999</v>
      </c>
      <c r="O14" s="52">
        <f t="shared" si="12"/>
        <v>98.5</v>
      </c>
      <c r="P14" s="52">
        <v>125.9</v>
      </c>
      <c r="Q14" s="52"/>
      <c r="R14" s="52"/>
      <c r="S14" s="52"/>
      <c r="T14" s="52"/>
      <c r="U14" s="52"/>
      <c r="V14" s="26">
        <f t="shared" si="9"/>
        <v>10</v>
      </c>
      <c r="W14" s="26">
        <f t="shared" si="0"/>
        <v>3</v>
      </c>
      <c r="X14" s="26">
        <v>4</v>
      </c>
      <c r="Y14" s="58">
        <f t="shared" si="10"/>
        <v>12.566666666666666</v>
      </c>
      <c r="Z14" s="57">
        <f t="shared" si="1"/>
        <v>98.5</v>
      </c>
      <c r="AA14" s="59">
        <f t="shared" si="2"/>
        <v>202.16</v>
      </c>
      <c r="AB14" s="60">
        <f t="shared" si="3"/>
        <v>0.48723783142065691</v>
      </c>
      <c r="AC14" s="60">
        <f t="shared" si="4"/>
        <v>0.48723783142065691</v>
      </c>
      <c r="AD14" s="59">
        <f t="shared" si="11"/>
        <v>48.700009999999999</v>
      </c>
      <c r="AE14" s="60">
        <f t="shared" si="5"/>
        <v>0.24089834784329245</v>
      </c>
      <c r="AF14" s="26">
        <f t="shared" si="6"/>
        <v>3600</v>
      </c>
      <c r="AG14" s="61">
        <f t="shared" si="7"/>
        <v>118200</v>
      </c>
      <c r="AH14" s="58">
        <v>175683</v>
      </c>
      <c r="AI14" s="60">
        <f t="shared" si="8"/>
        <v>6.8304844521097658E-3</v>
      </c>
      <c r="AJ14" s="26"/>
      <c r="AL14" s="74"/>
    </row>
    <row r="15" spans="1:38" x14ac:dyDescent="0.25">
      <c r="A15" s="54" t="s">
        <v>267</v>
      </c>
      <c r="B15" s="55" t="s">
        <v>268</v>
      </c>
      <c r="C15" s="53">
        <v>87784</v>
      </c>
      <c r="D15" s="54" t="s">
        <v>74</v>
      </c>
      <c r="E15" s="54" t="s">
        <v>224</v>
      </c>
      <c r="F15" s="54" t="s">
        <v>81</v>
      </c>
      <c r="G15" s="56">
        <v>44133</v>
      </c>
      <c r="H15" s="56">
        <v>44158</v>
      </c>
      <c r="I15" s="56">
        <v>44377</v>
      </c>
      <c r="J15" s="53">
        <v>5</v>
      </c>
      <c r="K15" s="53">
        <v>11616</v>
      </c>
      <c r="L15" s="51" t="s">
        <v>172</v>
      </c>
      <c r="M15" s="52">
        <v>59.5</v>
      </c>
      <c r="N15" s="52"/>
      <c r="O15" s="52">
        <f t="shared" si="12"/>
        <v>59.5</v>
      </c>
      <c r="P15" s="52">
        <v>83.45</v>
      </c>
      <c r="Q15" s="52"/>
      <c r="R15" s="52"/>
      <c r="S15" s="52"/>
      <c r="T15" s="52"/>
      <c r="U15" s="52"/>
      <c r="V15" s="26">
        <f t="shared" si="9"/>
        <v>11</v>
      </c>
      <c r="W15" s="26">
        <f t="shared" si="0"/>
        <v>2</v>
      </c>
      <c r="X15" s="26">
        <v>4</v>
      </c>
      <c r="Y15" s="58">
        <f t="shared" si="10"/>
        <v>12.6</v>
      </c>
      <c r="Z15" s="57">
        <f t="shared" si="1"/>
        <v>59.5</v>
      </c>
      <c r="AA15" s="59">
        <f t="shared" si="2"/>
        <v>202.16</v>
      </c>
      <c r="AB15" s="60">
        <f t="shared" si="3"/>
        <v>0.29432132963988922</v>
      </c>
      <c r="AC15" s="60">
        <f t="shared" si="4"/>
        <v>0.29432132963988922</v>
      </c>
      <c r="AD15" s="59">
        <f t="shared" si="11"/>
        <v>98.5</v>
      </c>
      <c r="AE15" s="60">
        <f t="shared" si="5"/>
        <v>0.48723783142065691</v>
      </c>
      <c r="AF15" s="26">
        <f t="shared" si="6"/>
        <v>4840</v>
      </c>
      <c r="AG15" s="61">
        <f t="shared" si="7"/>
        <v>691152</v>
      </c>
      <c r="AH15" s="58">
        <v>175683</v>
      </c>
      <c r="AI15" s="60">
        <f t="shared" si="8"/>
        <v>2.754962062350939E-2</v>
      </c>
      <c r="AJ15" s="26"/>
      <c r="AL15" s="74"/>
    </row>
    <row r="16" spans="1:38" x14ac:dyDescent="0.25">
      <c r="A16" s="54" t="s">
        <v>267</v>
      </c>
      <c r="B16" s="55" t="s">
        <v>268</v>
      </c>
      <c r="C16" s="53">
        <v>88409</v>
      </c>
      <c r="D16" s="54" t="s">
        <v>74</v>
      </c>
      <c r="E16" s="54" t="s">
        <v>68</v>
      </c>
      <c r="F16" s="54" t="s">
        <v>70</v>
      </c>
      <c r="G16" s="56">
        <v>44166</v>
      </c>
      <c r="H16" s="56">
        <v>44229</v>
      </c>
      <c r="I16" s="56">
        <v>45690</v>
      </c>
      <c r="J16" s="53">
        <v>48</v>
      </c>
      <c r="K16" s="53">
        <v>21110</v>
      </c>
      <c r="L16" s="51" t="s">
        <v>251</v>
      </c>
      <c r="M16" s="52">
        <v>38.997</v>
      </c>
      <c r="N16" s="52"/>
      <c r="O16" s="52"/>
      <c r="P16" s="52"/>
      <c r="Q16" s="52"/>
      <c r="R16" s="52"/>
      <c r="S16" s="52">
        <f>M16</f>
        <v>38.997</v>
      </c>
      <c r="T16" s="52"/>
      <c r="U16" s="52"/>
      <c r="V16" s="26">
        <f t="shared" si="9"/>
        <v>12</v>
      </c>
      <c r="W16" s="26">
        <f t="shared" si="0"/>
        <v>1</v>
      </c>
      <c r="X16" s="26">
        <v>5</v>
      </c>
      <c r="Y16" s="58">
        <f t="shared" si="10"/>
        <v>13.7</v>
      </c>
      <c r="Z16" s="57">
        <f t="shared" si="1"/>
        <v>38.997</v>
      </c>
      <c r="AA16" s="59">
        <f t="shared" si="2"/>
        <v>202.16</v>
      </c>
      <c r="AB16" s="60">
        <f t="shared" si="3"/>
        <v>0.19290166204986151</v>
      </c>
      <c r="AC16" s="60">
        <f t="shared" si="4"/>
        <v>0.19290166204986151</v>
      </c>
      <c r="AD16" s="59">
        <f t="shared" si="11"/>
        <v>59.5</v>
      </c>
      <c r="AE16" s="60">
        <f t="shared" si="5"/>
        <v>0.29432132963988922</v>
      </c>
      <c r="AF16" s="26">
        <f t="shared" si="6"/>
        <v>84440</v>
      </c>
      <c r="AG16" s="61">
        <f t="shared" si="7"/>
        <v>823226.67</v>
      </c>
      <c r="AH16" s="58">
        <v>175683</v>
      </c>
      <c r="AI16" s="60">
        <f t="shared" si="8"/>
        <v>0.1201596056533643</v>
      </c>
      <c r="AJ16" s="26"/>
      <c r="AL16" s="74"/>
    </row>
    <row r="17" spans="1:38" x14ac:dyDescent="0.25">
      <c r="A17" s="54" t="s">
        <v>267</v>
      </c>
      <c r="B17" s="55" t="s">
        <v>268</v>
      </c>
      <c r="C17" s="53">
        <v>89466</v>
      </c>
      <c r="D17" s="54" t="s">
        <v>174</v>
      </c>
      <c r="E17" s="54" t="s">
        <v>245</v>
      </c>
      <c r="F17" s="54" t="s">
        <v>247</v>
      </c>
      <c r="G17" s="56">
        <v>44229</v>
      </c>
      <c r="H17" s="56">
        <v>44229</v>
      </c>
      <c r="I17" s="56">
        <v>45322</v>
      </c>
      <c r="J17" s="53">
        <v>36</v>
      </c>
      <c r="K17" s="53">
        <v>12660</v>
      </c>
      <c r="L17" s="51" t="s">
        <v>251</v>
      </c>
      <c r="M17" s="52">
        <v>35.353520000000003</v>
      </c>
      <c r="N17" s="52">
        <v>140.00001</v>
      </c>
      <c r="O17" s="52">
        <v>38.700000000000003</v>
      </c>
      <c r="P17" s="52">
        <v>53.982379999999999</v>
      </c>
      <c r="Q17" s="52">
        <v>202.2</v>
      </c>
      <c r="R17" s="52"/>
      <c r="S17" s="52">
        <f>M17</f>
        <v>35.353520000000003</v>
      </c>
      <c r="T17" s="52">
        <v>42.76</v>
      </c>
      <c r="U17" s="52">
        <v>46.725000000000001</v>
      </c>
      <c r="V17" s="26">
        <f t="shared" si="9"/>
        <v>13</v>
      </c>
      <c r="W17" s="26">
        <f t="shared" si="0"/>
        <v>7</v>
      </c>
      <c r="X17" s="26">
        <v>7</v>
      </c>
      <c r="Y17" s="58">
        <f t="shared" si="10"/>
        <v>15.8</v>
      </c>
      <c r="Z17" s="57">
        <f t="shared" si="1"/>
        <v>35.353520000000003</v>
      </c>
      <c r="AA17" s="59">
        <f t="shared" si="2"/>
        <v>202.16</v>
      </c>
      <c r="AB17" s="60">
        <f t="shared" si="3"/>
        <v>0.17487890779580531</v>
      </c>
      <c r="AC17" s="60">
        <f t="shared" si="4"/>
        <v>0.17487890779580531</v>
      </c>
      <c r="AD17" s="59">
        <f t="shared" si="11"/>
        <v>38.997</v>
      </c>
      <c r="AE17" s="60">
        <f t="shared" si="5"/>
        <v>0.19290166204986151</v>
      </c>
      <c r="AF17" s="26">
        <f t="shared" si="6"/>
        <v>37980</v>
      </c>
      <c r="AG17" s="61">
        <f t="shared" si="7"/>
        <v>447575.56320000003</v>
      </c>
      <c r="AH17" s="58">
        <v>175683</v>
      </c>
      <c r="AI17" s="60">
        <f t="shared" si="8"/>
        <v>7.2061610969758036E-2</v>
      </c>
      <c r="AJ17" s="26"/>
      <c r="AL17" s="74"/>
    </row>
  </sheetData>
  <autoFilter ref="A3:AJ17" xr:uid="{82747DC4-6A8B-4463-B162-DE3641564743}"/>
  <sortState xmlns:xlrd2="http://schemas.microsoft.com/office/spreadsheetml/2017/richdata2" ref="A4:U17">
    <sortCondition ref="G4:G17"/>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92A8-58D8-4322-92F8-1528B1FE100D}">
  <dimension ref="A3:S19"/>
  <sheetViews>
    <sheetView workbookViewId="0">
      <selection activeCell="A4" sqref="A4"/>
    </sheetView>
  </sheetViews>
  <sheetFormatPr defaultRowHeight="15" x14ac:dyDescent="0.25"/>
  <cols>
    <col min="1" max="1" width="18.7109375" customWidth="1"/>
    <col min="2" max="2" width="7.85546875" bestFit="1" customWidth="1"/>
    <col min="3" max="3" width="11.5703125" bestFit="1" customWidth="1"/>
    <col min="4" max="4" width="14.42578125" bestFit="1" customWidth="1"/>
    <col min="5" max="5" width="9" bestFit="1" customWidth="1"/>
    <col min="6" max="6" width="20.42578125" bestFit="1" customWidth="1"/>
    <col min="7" max="9" width="15.7109375" customWidth="1"/>
    <col min="14" max="19" width="15.7109375" customWidth="1"/>
  </cols>
  <sheetData>
    <row r="3" spans="1:19" x14ac:dyDescent="0.25">
      <c r="A3" s="34" t="s">
        <v>288</v>
      </c>
      <c r="M3" s="34" t="s">
        <v>280</v>
      </c>
    </row>
    <row r="4" spans="1:19" ht="30" x14ac:dyDescent="0.25">
      <c r="A4" s="34" t="s">
        <v>265</v>
      </c>
      <c r="B4" s="34" t="s">
        <v>266</v>
      </c>
      <c r="C4" s="34" t="s">
        <v>49</v>
      </c>
      <c r="D4" s="34" t="s">
        <v>269</v>
      </c>
      <c r="E4" s="34" t="s">
        <v>270</v>
      </c>
      <c r="F4" s="34" t="s">
        <v>271</v>
      </c>
      <c r="G4" s="40" t="s">
        <v>272</v>
      </c>
      <c r="H4" s="40" t="s">
        <v>273</v>
      </c>
      <c r="I4" s="40" t="s">
        <v>274</v>
      </c>
      <c r="J4" s="34" t="s">
        <v>275</v>
      </c>
      <c r="K4" s="34" t="s">
        <v>278</v>
      </c>
      <c r="L4" s="34" t="s">
        <v>279</v>
      </c>
      <c r="N4" s="41" t="s">
        <v>61</v>
      </c>
      <c r="O4" s="41" t="s">
        <v>213</v>
      </c>
      <c r="P4" s="41" t="s">
        <v>256</v>
      </c>
      <c r="Q4" s="41" t="s">
        <v>172</v>
      </c>
      <c r="R4" s="41" t="s">
        <v>258</v>
      </c>
      <c r="S4" s="41" t="s">
        <v>171</v>
      </c>
    </row>
    <row r="5" spans="1:19" x14ac:dyDescent="0.25">
      <c r="A5" t="s">
        <v>267</v>
      </c>
      <c r="B5" t="s">
        <v>268</v>
      </c>
      <c r="C5" s="37">
        <v>78289</v>
      </c>
      <c r="D5" t="s">
        <v>74</v>
      </c>
      <c r="E5" t="s">
        <v>150</v>
      </c>
      <c r="F5" t="s">
        <v>152</v>
      </c>
      <c r="G5" s="38">
        <v>43682</v>
      </c>
      <c r="H5" s="38">
        <v>43769</v>
      </c>
      <c r="I5" s="38">
        <v>44926</v>
      </c>
      <c r="J5" s="37">
        <v>36</v>
      </c>
      <c r="K5" t="s">
        <v>61</v>
      </c>
      <c r="L5" s="39">
        <v>202.16</v>
      </c>
      <c r="M5" s="36">
        <v>0</v>
      </c>
      <c r="N5" s="36"/>
      <c r="O5" s="36"/>
      <c r="P5" s="36"/>
      <c r="Q5" s="36"/>
      <c r="R5" s="36"/>
      <c r="S5" s="36"/>
    </row>
    <row r="6" spans="1:19" x14ac:dyDescent="0.25">
      <c r="A6" t="s">
        <v>267</v>
      </c>
      <c r="B6" t="s">
        <v>268</v>
      </c>
      <c r="C6" s="37">
        <v>78730</v>
      </c>
      <c r="D6" t="s">
        <v>74</v>
      </c>
      <c r="E6" t="s">
        <v>206</v>
      </c>
      <c r="F6" t="s">
        <v>208</v>
      </c>
      <c r="G6" s="38">
        <v>43755</v>
      </c>
      <c r="H6" s="38">
        <v>44047</v>
      </c>
      <c r="I6" s="38">
        <v>45141</v>
      </c>
      <c r="J6" s="37">
        <v>36</v>
      </c>
      <c r="K6" t="s">
        <v>213</v>
      </c>
      <c r="L6" s="39">
        <v>155</v>
      </c>
      <c r="M6" s="36"/>
      <c r="N6" s="36">
        <v>202.16</v>
      </c>
      <c r="O6" s="36"/>
      <c r="P6" s="36"/>
      <c r="Q6" s="36"/>
      <c r="R6" s="36"/>
      <c r="S6" s="36"/>
    </row>
    <row r="7" spans="1:19" x14ac:dyDescent="0.25">
      <c r="A7" t="s">
        <v>267</v>
      </c>
      <c r="B7" t="s">
        <v>268</v>
      </c>
      <c r="C7" s="37">
        <v>80973</v>
      </c>
      <c r="D7" t="s">
        <v>74</v>
      </c>
      <c r="E7" t="s">
        <v>79</v>
      </c>
      <c r="F7" t="s">
        <v>81</v>
      </c>
      <c r="G7" s="38">
        <v>43816</v>
      </c>
      <c r="H7" s="38">
        <v>43832</v>
      </c>
      <c r="I7" s="38">
        <v>44377</v>
      </c>
      <c r="J7" s="37">
        <v>15</v>
      </c>
      <c r="K7" t="s">
        <v>61</v>
      </c>
      <c r="L7" s="39">
        <v>127</v>
      </c>
      <c r="M7" s="36">
        <v>0</v>
      </c>
      <c r="N7" s="36"/>
      <c r="O7" s="36"/>
      <c r="P7" s="36"/>
      <c r="Q7" s="36"/>
      <c r="R7" s="36"/>
      <c r="S7" s="36"/>
    </row>
    <row r="8" spans="1:19" x14ac:dyDescent="0.25">
      <c r="A8" t="s">
        <v>267</v>
      </c>
      <c r="B8" t="s">
        <v>268</v>
      </c>
      <c r="C8" s="37">
        <v>81522</v>
      </c>
      <c r="D8" t="s">
        <v>185</v>
      </c>
      <c r="E8" t="s">
        <v>178</v>
      </c>
      <c r="F8" t="s">
        <v>180</v>
      </c>
      <c r="G8" s="38">
        <v>43908</v>
      </c>
      <c r="H8" s="38">
        <v>43978</v>
      </c>
      <c r="I8" s="38">
        <v>45438</v>
      </c>
      <c r="J8" s="37">
        <v>36</v>
      </c>
      <c r="K8" t="s">
        <v>184</v>
      </c>
      <c r="L8" s="39">
        <v>138.80000000000001</v>
      </c>
      <c r="M8" s="36"/>
      <c r="N8" s="36">
        <v>159.70500000000001</v>
      </c>
      <c r="O8" s="36"/>
      <c r="P8" s="36"/>
      <c r="Q8" s="36"/>
      <c r="R8" s="36"/>
      <c r="S8" s="36"/>
    </row>
    <row r="9" spans="1:19" x14ac:dyDescent="0.25">
      <c r="A9" t="s">
        <v>267</v>
      </c>
      <c r="B9" t="s">
        <v>268</v>
      </c>
      <c r="C9" s="37">
        <v>82514</v>
      </c>
      <c r="D9" t="s">
        <v>174</v>
      </c>
      <c r="E9" t="s">
        <v>164</v>
      </c>
      <c r="F9" t="s">
        <v>166</v>
      </c>
      <c r="G9" s="38">
        <v>43931</v>
      </c>
      <c r="H9" s="38">
        <v>43950</v>
      </c>
      <c r="I9" s="38">
        <v>44834</v>
      </c>
      <c r="J9" s="37">
        <v>24</v>
      </c>
      <c r="K9" t="s">
        <v>171</v>
      </c>
      <c r="L9" s="39">
        <v>100</v>
      </c>
      <c r="M9" s="36"/>
      <c r="N9" s="36">
        <v>130</v>
      </c>
      <c r="O9" s="36"/>
      <c r="P9" s="36"/>
      <c r="Q9" s="36">
        <v>109.82</v>
      </c>
      <c r="R9" s="36"/>
      <c r="S9" s="36"/>
    </row>
    <row r="10" spans="1:19" x14ac:dyDescent="0.25">
      <c r="A10" t="s">
        <v>267</v>
      </c>
      <c r="B10" t="s">
        <v>268</v>
      </c>
      <c r="C10" s="37">
        <v>82808</v>
      </c>
      <c r="D10" t="s">
        <v>147</v>
      </c>
      <c r="E10" t="s">
        <v>188</v>
      </c>
      <c r="F10" t="s">
        <v>133</v>
      </c>
      <c r="G10" s="38">
        <v>44011</v>
      </c>
      <c r="H10" s="38">
        <v>44018</v>
      </c>
      <c r="I10" s="38">
        <v>45021</v>
      </c>
      <c r="J10" s="37">
        <v>27</v>
      </c>
      <c r="K10" t="s">
        <v>171</v>
      </c>
      <c r="L10" s="39">
        <v>84.9</v>
      </c>
      <c r="M10" s="36"/>
      <c r="N10" s="36">
        <v>96.77</v>
      </c>
      <c r="O10" s="36"/>
      <c r="P10" s="36"/>
      <c r="Q10" s="36"/>
      <c r="R10" s="36"/>
      <c r="S10" s="36"/>
    </row>
    <row r="11" spans="1:19" x14ac:dyDescent="0.25">
      <c r="A11" t="s">
        <v>267</v>
      </c>
      <c r="B11" t="s">
        <v>268</v>
      </c>
      <c r="C11" s="37">
        <v>83913</v>
      </c>
      <c r="D11" t="s">
        <v>74</v>
      </c>
      <c r="E11" t="s">
        <v>194</v>
      </c>
      <c r="F11" t="s">
        <v>196</v>
      </c>
      <c r="G11" s="38">
        <v>44028</v>
      </c>
      <c r="H11" s="38">
        <v>44028</v>
      </c>
      <c r="I11" s="38">
        <v>44957</v>
      </c>
      <c r="J11" s="37">
        <v>24</v>
      </c>
      <c r="K11" t="s">
        <v>172</v>
      </c>
      <c r="L11" s="39">
        <v>68.2</v>
      </c>
      <c r="M11" s="36"/>
      <c r="N11" s="36">
        <v>109</v>
      </c>
      <c r="O11" s="36"/>
      <c r="P11" s="36"/>
      <c r="Q11" s="36"/>
      <c r="R11" s="36"/>
      <c r="S11" s="36">
        <v>83.9</v>
      </c>
    </row>
    <row r="12" spans="1:19" x14ac:dyDescent="0.25">
      <c r="A12" t="s">
        <v>267</v>
      </c>
      <c r="B12" t="s">
        <v>268</v>
      </c>
      <c r="C12" s="37">
        <v>85420</v>
      </c>
      <c r="D12" t="s">
        <v>74</v>
      </c>
      <c r="E12" t="s">
        <v>219</v>
      </c>
      <c r="F12" t="s">
        <v>144</v>
      </c>
      <c r="G12" s="38">
        <v>44036</v>
      </c>
      <c r="H12" s="38">
        <v>44147</v>
      </c>
      <c r="I12" s="38">
        <v>45423</v>
      </c>
      <c r="J12" s="37">
        <v>36</v>
      </c>
      <c r="K12" t="s">
        <v>172</v>
      </c>
      <c r="L12" s="39">
        <v>68.2</v>
      </c>
      <c r="M12" s="36"/>
      <c r="N12" s="36">
        <v>193.58</v>
      </c>
      <c r="O12" s="36"/>
      <c r="P12" s="36"/>
      <c r="Q12" s="36"/>
      <c r="R12" s="36"/>
      <c r="S12" s="36">
        <v>142.97999999999999</v>
      </c>
    </row>
    <row r="13" spans="1:19" x14ac:dyDescent="0.25">
      <c r="A13" t="s">
        <v>267</v>
      </c>
      <c r="B13" t="s">
        <v>268</v>
      </c>
      <c r="C13" s="37">
        <v>85446</v>
      </c>
      <c r="D13" t="s">
        <v>74</v>
      </c>
      <c r="E13" t="s">
        <v>201</v>
      </c>
      <c r="F13" t="s">
        <v>100</v>
      </c>
      <c r="G13" s="38">
        <v>44033</v>
      </c>
      <c r="H13" s="38">
        <v>44040</v>
      </c>
      <c r="I13" s="38">
        <v>44401</v>
      </c>
      <c r="J13" s="37">
        <v>6</v>
      </c>
      <c r="K13" t="s">
        <v>172</v>
      </c>
      <c r="L13" s="39">
        <v>74.8</v>
      </c>
      <c r="M13" s="36"/>
      <c r="N13" s="36">
        <v>96.79</v>
      </c>
      <c r="O13" s="36"/>
      <c r="P13" s="36"/>
      <c r="Q13" s="36"/>
      <c r="R13" s="36"/>
      <c r="S13" s="36">
        <v>154.00221999999999</v>
      </c>
    </row>
    <row r="14" spans="1:19" x14ac:dyDescent="0.25">
      <c r="A14" t="s">
        <v>267</v>
      </c>
      <c r="B14" t="s">
        <v>268</v>
      </c>
      <c r="C14" s="37">
        <v>86307</v>
      </c>
      <c r="D14" t="s">
        <v>74</v>
      </c>
      <c r="E14" t="s">
        <v>150</v>
      </c>
      <c r="F14" t="s">
        <v>152</v>
      </c>
      <c r="G14" s="38">
        <v>44088</v>
      </c>
      <c r="H14" s="38">
        <v>44160</v>
      </c>
      <c r="I14" s="38">
        <v>45713</v>
      </c>
      <c r="J14" s="37">
        <v>51</v>
      </c>
      <c r="K14" t="s">
        <v>172</v>
      </c>
      <c r="L14" s="39">
        <v>48.700009999999999</v>
      </c>
      <c r="M14" s="36"/>
      <c r="N14" s="36">
        <v>96.769990000000007</v>
      </c>
      <c r="O14" s="36">
        <v>84.999989999999997</v>
      </c>
      <c r="P14" s="36"/>
      <c r="Q14" s="36"/>
      <c r="R14" s="36"/>
      <c r="S14" s="36">
        <v>63</v>
      </c>
    </row>
    <row r="15" spans="1:19" x14ac:dyDescent="0.25">
      <c r="A15" t="s">
        <v>267</v>
      </c>
      <c r="B15" t="s">
        <v>268</v>
      </c>
      <c r="C15" s="37">
        <v>87560</v>
      </c>
      <c r="D15" t="s">
        <v>147</v>
      </c>
      <c r="E15" t="s">
        <v>236</v>
      </c>
      <c r="F15" t="s">
        <v>238</v>
      </c>
      <c r="G15" s="38">
        <v>44132</v>
      </c>
      <c r="H15" s="38">
        <v>44197</v>
      </c>
      <c r="I15" s="38">
        <v>45291</v>
      </c>
      <c r="J15" s="37">
        <v>36</v>
      </c>
      <c r="K15" t="s">
        <v>172</v>
      </c>
      <c r="L15" s="39">
        <v>98.5</v>
      </c>
      <c r="M15" s="36"/>
      <c r="N15" s="36">
        <v>134.88999999999999</v>
      </c>
      <c r="O15" s="36"/>
      <c r="P15" s="36"/>
      <c r="Q15" s="36"/>
      <c r="R15" s="36"/>
      <c r="S15" s="36">
        <v>125.9</v>
      </c>
    </row>
    <row r="16" spans="1:19" x14ac:dyDescent="0.25">
      <c r="A16" t="s">
        <v>267</v>
      </c>
      <c r="B16" t="s">
        <v>268</v>
      </c>
      <c r="C16" s="37">
        <v>87784</v>
      </c>
      <c r="D16" t="s">
        <v>74</v>
      </c>
      <c r="E16" t="s">
        <v>224</v>
      </c>
      <c r="F16" t="s">
        <v>81</v>
      </c>
      <c r="G16" s="38">
        <v>44133</v>
      </c>
      <c r="H16" s="38">
        <v>44158</v>
      </c>
      <c r="I16" s="38">
        <v>44377</v>
      </c>
      <c r="J16" s="37">
        <v>5</v>
      </c>
      <c r="K16" t="s">
        <v>172</v>
      </c>
      <c r="L16" s="39">
        <v>59.5</v>
      </c>
      <c r="M16" s="36"/>
      <c r="N16" s="36"/>
      <c r="O16" s="36"/>
      <c r="P16" s="36"/>
      <c r="Q16" s="36"/>
      <c r="R16" s="36"/>
      <c r="S16" s="36">
        <v>83.45</v>
      </c>
    </row>
    <row r="17" spans="1:19" x14ac:dyDescent="0.25">
      <c r="A17" t="s">
        <v>267</v>
      </c>
      <c r="B17" t="s">
        <v>268</v>
      </c>
      <c r="C17" s="37">
        <v>88409</v>
      </c>
      <c r="D17" t="s">
        <v>74</v>
      </c>
      <c r="E17" t="s">
        <v>68</v>
      </c>
      <c r="F17" t="s">
        <v>70</v>
      </c>
      <c r="G17" s="38">
        <v>44166</v>
      </c>
      <c r="H17" s="38">
        <v>44229</v>
      </c>
      <c r="I17" s="38">
        <v>45690</v>
      </c>
      <c r="J17" s="37">
        <v>48</v>
      </c>
      <c r="K17" t="s">
        <v>251</v>
      </c>
      <c r="L17" s="39">
        <v>38.997</v>
      </c>
      <c r="M17" s="36">
        <v>0</v>
      </c>
      <c r="N17" s="36"/>
      <c r="O17" s="36"/>
      <c r="P17" s="36"/>
      <c r="Q17" s="36"/>
      <c r="R17" s="36"/>
      <c r="S17" s="36"/>
    </row>
    <row r="18" spans="1:19" x14ac:dyDescent="0.25">
      <c r="A18" t="s">
        <v>267</v>
      </c>
      <c r="B18" t="s">
        <v>268</v>
      </c>
      <c r="C18" s="37">
        <v>89466</v>
      </c>
      <c r="D18" t="s">
        <v>174</v>
      </c>
      <c r="E18" t="s">
        <v>245</v>
      </c>
      <c r="F18" t="s">
        <v>247</v>
      </c>
      <c r="G18" s="38">
        <v>44229</v>
      </c>
      <c r="H18" s="38">
        <v>44229</v>
      </c>
      <c r="I18" s="38">
        <v>45322</v>
      </c>
      <c r="J18" s="37">
        <v>36</v>
      </c>
      <c r="K18" t="s">
        <v>251</v>
      </c>
      <c r="L18" s="39">
        <v>35.353520000000003</v>
      </c>
      <c r="M18" s="36"/>
      <c r="N18" s="36">
        <v>140.00001</v>
      </c>
      <c r="O18" s="36">
        <v>202.2</v>
      </c>
      <c r="P18" s="36">
        <v>42.76</v>
      </c>
      <c r="Q18" s="36">
        <v>38.700000000000003</v>
      </c>
      <c r="R18" s="36">
        <v>46.725000000000001</v>
      </c>
      <c r="S18" s="36">
        <v>53.982379999999999</v>
      </c>
    </row>
    <row r="19" spans="1:19" x14ac:dyDescent="0.25">
      <c r="A19" t="s">
        <v>285</v>
      </c>
      <c r="M19" s="36">
        <v>0</v>
      </c>
      <c r="N19" s="36">
        <v>1359.6649999999997</v>
      </c>
      <c r="O19" s="36">
        <v>287.19998999999996</v>
      </c>
      <c r="P19" s="36">
        <v>42.76</v>
      </c>
      <c r="Q19" s="36">
        <v>148.51999999999998</v>
      </c>
      <c r="R19" s="36">
        <v>46.725000000000001</v>
      </c>
      <c r="S19" s="36">
        <v>707.21460000000002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8139-B5D6-4691-A730-39FFC7828180}">
  <sheetPr>
    <outlinePr summaryBelow="0" summaryRight="0"/>
  </sheetPr>
  <dimension ref="A1:Q47"/>
  <sheetViews>
    <sheetView showGridLines="0" zoomScaleNormal="100" workbookViewId="0">
      <pane xSplit="7" ySplit="3" topLeftCell="H4" activePane="bottomRight" state="frozen"/>
      <selection pane="topRight" activeCell="H1" sqref="H1"/>
      <selection pane="bottomLeft" activeCell="A4" sqref="A4"/>
      <selection pane="bottomRight" activeCell="O3" sqref="O3"/>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14" customWidth="1"/>
    <col min="15" max="15" width="16.140625" style="1" customWidth="1"/>
    <col min="16" max="16" width="11.42578125" style="5" customWidth="1"/>
    <col min="17" max="17" width="11.42578125" customWidth="1"/>
  </cols>
  <sheetData>
    <row r="1" spans="1:17" ht="15" customHeight="1" x14ac:dyDescent="0.25">
      <c r="K1" s="4">
        <f>SUBTOTAL(9,K4:K31)</f>
        <v>163016</v>
      </c>
    </row>
    <row r="2" spans="1:17" x14ac:dyDescent="0.25">
      <c r="B2" s="15" t="s">
        <v>0</v>
      </c>
      <c r="C2" s="15" t="s">
        <v>49</v>
      </c>
      <c r="D2" s="15" t="s">
        <v>30</v>
      </c>
      <c r="E2" s="15" t="s">
        <v>1</v>
      </c>
      <c r="F2" s="15" t="s">
        <v>3</v>
      </c>
      <c r="G2" s="15" t="s">
        <v>31</v>
      </c>
      <c r="H2" s="15" t="s">
        <v>5</v>
      </c>
      <c r="I2" s="15" t="s">
        <v>6</v>
      </c>
      <c r="J2" s="15" t="s">
        <v>7</v>
      </c>
      <c r="K2" s="15" t="s">
        <v>10</v>
      </c>
      <c r="L2" s="15" t="s">
        <v>16</v>
      </c>
      <c r="M2" s="15" t="s">
        <v>22</v>
      </c>
      <c r="N2" s="16" t="s">
        <v>11</v>
      </c>
      <c r="O2" s="15" t="s">
        <v>25</v>
      </c>
      <c r="P2" s="15" t="s">
        <v>28</v>
      </c>
    </row>
    <row r="3" spans="1:17" ht="30" x14ac:dyDescent="0.25">
      <c r="A3" s="23" t="s">
        <v>265</v>
      </c>
      <c r="B3" s="24" t="s">
        <v>266</v>
      </c>
      <c r="C3" s="23" t="s">
        <v>49</v>
      </c>
      <c r="D3" s="25" t="s">
        <v>269</v>
      </c>
      <c r="E3" s="23" t="s">
        <v>270</v>
      </c>
      <c r="F3" s="23" t="s">
        <v>271</v>
      </c>
      <c r="G3" s="25" t="s">
        <v>272</v>
      </c>
      <c r="H3" s="25" t="s">
        <v>273</v>
      </c>
      <c r="I3" s="25" t="s">
        <v>274</v>
      </c>
      <c r="J3" s="23" t="s">
        <v>275</v>
      </c>
      <c r="K3" s="23" t="s">
        <v>276</v>
      </c>
      <c r="L3" s="23" t="s">
        <v>277</v>
      </c>
      <c r="M3" s="23" t="s">
        <v>278</v>
      </c>
      <c r="N3" s="23" t="s">
        <v>279</v>
      </c>
      <c r="O3" s="23" t="s">
        <v>280</v>
      </c>
      <c r="P3" s="23" t="s">
        <v>281</v>
      </c>
      <c r="Q3" s="23" t="s">
        <v>282</v>
      </c>
    </row>
    <row r="4" spans="1:17" x14ac:dyDescent="0.25">
      <c r="A4" s="26" t="s">
        <v>267</v>
      </c>
      <c r="B4" s="27" t="s">
        <v>268</v>
      </c>
      <c r="C4" s="28">
        <v>78289</v>
      </c>
      <c r="D4" s="27" t="s">
        <v>74</v>
      </c>
      <c r="E4" s="27" t="s">
        <v>150</v>
      </c>
      <c r="F4" s="27" t="s">
        <v>152</v>
      </c>
      <c r="G4" s="29">
        <v>43682</v>
      </c>
      <c r="H4" s="29">
        <v>43769</v>
      </c>
      <c r="I4" s="29">
        <v>44926</v>
      </c>
      <c r="J4" s="28">
        <v>36</v>
      </c>
      <c r="K4" s="30">
        <v>16741</v>
      </c>
      <c r="L4" s="27" t="s">
        <v>58</v>
      </c>
      <c r="M4" s="27" t="s">
        <v>61</v>
      </c>
      <c r="N4" s="31">
        <v>202.16</v>
      </c>
      <c r="O4" s="27" t="s">
        <v>0</v>
      </c>
      <c r="P4" s="32" t="s">
        <v>0</v>
      </c>
      <c r="Q4" s="26"/>
    </row>
    <row r="5" spans="1:17" x14ac:dyDescent="0.25">
      <c r="A5" s="26" t="s">
        <v>267</v>
      </c>
      <c r="B5" s="27" t="s">
        <v>268</v>
      </c>
      <c r="C5" s="28">
        <v>78730</v>
      </c>
      <c r="D5" s="27" t="s">
        <v>74</v>
      </c>
      <c r="E5" s="27" t="s">
        <v>206</v>
      </c>
      <c r="F5" s="27" t="s">
        <v>208</v>
      </c>
      <c r="G5" s="29">
        <v>43755</v>
      </c>
      <c r="H5" s="29">
        <v>44047</v>
      </c>
      <c r="I5" s="29">
        <v>45141</v>
      </c>
      <c r="J5" s="28">
        <v>36</v>
      </c>
      <c r="K5" s="30">
        <v>1550</v>
      </c>
      <c r="L5" s="27" t="s">
        <v>210</v>
      </c>
      <c r="M5" s="27" t="s">
        <v>213</v>
      </c>
      <c r="N5" s="31">
        <v>155</v>
      </c>
      <c r="O5" s="27" t="s">
        <v>61</v>
      </c>
      <c r="P5" s="32">
        <v>202.16</v>
      </c>
      <c r="Q5" s="26"/>
    </row>
    <row r="6" spans="1:17" x14ac:dyDescent="0.25">
      <c r="A6" s="26" t="s">
        <v>267</v>
      </c>
      <c r="B6" s="27" t="s">
        <v>268</v>
      </c>
      <c r="C6" s="28">
        <v>80973</v>
      </c>
      <c r="D6" s="27" t="s">
        <v>74</v>
      </c>
      <c r="E6" s="27" t="s">
        <v>79</v>
      </c>
      <c r="F6" s="27" t="s">
        <v>81</v>
      </c>
      <c r="G6" s="29">
        <v>43816</v>
      </c>
      <c r="H6" s="29">
        <v>43832</v>
      </c>
      <c r="I6" s="29">
        <v>44377</v>
      </c>
      <c r="J6" s="28">
        <v>15</v>
      </c>
      <c r="K6" s="30">
        <v>11392</v>
      </c>
      <c r="L6" s="27" t="s">
        <v>58</v>
      </c>
      <c r="M6" s="27" t="s">
        <v>61</v>
      </c>
      <c r="N6" s="31">
        <v>127</v>
      </c>
      <c r="O6" s="27" t="s">
        <v>0</v>
      </c>
      <c r="P6" s="32" t="s">
        <v>0</v>
      </c>
      <c r="Q6" s="26"/>
    </row>
    <row r="7" spans="1:17" x14ac:dyDescent="0.25">
      <c r="A7" s="26" t="s">
        <v>267</v>
      </c>
      <c r="B7" s="27" t="s">
        <v>268</v>
      </c>
      <c r="C7" s="28">
        <v>81522</v>
      </c>
      <c r="D7" s="27" t="s">
        <v>185</v>
      </c>
      <c r="E7" s="27" t="s">
        <v>178</v>
      </c>
      <c r="F7" s="27" t="s">
        <v>180</v>
      </c>
      <c r="G7" s="29">
        <v>43908</v>
      </c>
      <c r="H7" s="29">
        <v>43978</v>
      </c>
      <c r="I7" s="29">
        <v>45438</v>
      </c>
      <c r="J7" s="28">
        <v>36</v>
      </c>
      <c r="K7" s="30">
        <v>9720</v>
      </c>
      <c r="L7" s="27" t="s">
        <v>182</v>
      </c>
      <c r="M7" s="27" t="s">
        <v>184</v>
      </c>
      <c r="N7" s="31">
        <v>138.80000000000001</v>
      </c>
      <c r="O7" s="27" t="s">
        <v>61</v>
      </c>
      <c r="P7" s="32">
        <v>159.70500000000001</v>
      </c>
      <c r="Q7" s="26"/>
    </row>
    <row r="8" spans="1:17" x14ac:dyDescent="0.25">
      <c r="A8" s="26" t="s">
        <v>267</v>
      </c>
      <c r="B8" s="27" t="s">
        <v>268</v>
      </c>
      <c r="C8" s="28">
        <v>82514</v>
      </c>
      <c r="D8" s="27" t="s">
        <v>174</v>
      </c>
      <c r="E8" s="27" t="s">
        <v>164</v>
      </c>
      <c r="F8" s="27" t="s">
        <v>166</v>
      </c>
      <c r="G8" s="29">
        <v>43931</v>
      </c>
      <c r="H8" s="29">
        <v>43950</v>
      </c>
      <c r="I8" s="29">
        <v>44834</v>
      </c>
      <c r="J8" s="28">
        <v>24</v>
      </c>
      <c r="K8" s="30"/>
      <c r="L8" s="27" t="s">
        <v>168</v>
      </c>
      <c r="M8" s="27" t="s">
        <v>171</v>
      </c>
      <c r="N8" s="31">
        <v>100</v>
      </c>
      <c r="O8" s="27" t="s">
        <v>172</v>
      </c>
      <c r="P8" s="32">
        <v>109.82</v>
      </c>
      <c r="Q8" s="26"/>
    </row>
    <row r="9" spans="1:17" x14ac:dyDescent="0.25">
      <c r="A9" s="26" t="s">
        <v>267</v>
      </c>
      <c r="B9" s="27" t="s">
        <v>268</v>
      </c>
      <c r="C9" s="28">
        <v>82514</v>
      </c>
      <c r="D9" s="27" t="s">
        <v>174</v>
      </c>
      <c r="E9" s="27" t="s">
        <v>164</v>
      </c>
      <c r="F9" s="27" t="s">
        <v>166</v>
      </c>
      <c r="G9" s="29">
        <v>43931</v>
      </c>
      <c r="H9" s="29">
        <v>43950</v>
      </c>
      <c r="I9" s="29">
        <v>44834</v>
      </c>
      <c r="J9" s="28">
        <v>24</v>
      </c>
      <c r="K9" s="30">
        <v>15945</v>
      </c>
      <c r="L9" s="27" t="s">
        <v>168</v>
      </c>
      <c r="M9" s="27" t="s">
        <v>171</v>
      </c>
      <c r="N9" s="31">
        <v>100</v>
      </c>
      <c r="O9" s="27" t="s">
        <v>61</v>
      </c>
      <c r="P9" s="32">
        <v>130</v>
      </c>
      <c r="Q9" s="26"/>
    </row>
    <row r="10" spans="1:17" x14ac:dyDescent="0.25">
      <c r="A10" s="26" t="s">
        <v>267</v>
      </c>
      <c r="B10" s="27" t="s">
        <v>268</v>
      </c>
      <c r="C10" s="28">
        <v>82808</v>
      </c>
      <c r="D10" s="27" t="s">
        <v>147</v>
      </c>
      <c r="E10" s="27" t="s">
        <v>188</v>
      </c>
      <c r="F10" s="27" t="s">
        <v>133</v>
      </c>
      <c r="G10" s="29">
        <v>44011</v>
      </c>
      <c r="H10" s="29">
        <v>44018</v>
      </c>
      <c r="I10" s="29">
        <v>45021</v>
      </c>
      <c r="J10" s="28">
        <v>27</v>
      </c>
      <c r="K10" s="30">
        <v>24645</v>
      </c>
      <c r="L10" s="27" t="s">
        <v>190</v>
      </c>
      <c r="M10" s="27" t="s">
        <v>171</v>
      </c>
      <c r="N10" s="31">
        <v>84.9</v>
      </c>
      <c r="O10" s="27" t="s">
        <v>61</v>
      </c>
      <c r="P10" s="32">
        <v>96.77</v>
      </c>
      <c r="Q10" s="26"/>
    </row>
    <row r="11" spans="1:17" x14ac:dyDescent="0.25">
      <c r="A11" s="26" t="s">
        <v>267</v>
      </c>
      <c r="B11" s="27" t="s">
        <v>268</v>
      </c>
      <c r="C11" s="28">
        <v>83913</v>
      </c>
      <c r="D11" s="27" t="s">
        <v>74</v>
      </c>
      <c r="E11" s="27" t="s">
        <v>194</v>
      </c>
      <c r="F11" s="27" t="s">
        <v>196</v>
      </c>
      <c r="G11" s="29">
        <v>44028</v>
      </c>
      <c r="H11" s="29">
        <v>44028</v>
      </c>
      <c r="I11" s="29">
        <v>44957</v>
      </c>
      <c r="J11" s="28">
        <v>24</v>
      </c>
      <c r="K11" s="30"/>
      <c r="L11" s="27" t="s">
        <v>199</v>
      </c>
      <c r="M11" s="27" t="s">
        <v>172</v>
      </c>
      <c r="N11" s="31">
        <v>68.2</v>
      </c>
      <c r="O11" s="27" t="s">
        <v>171</v>
      </c>
      <c r="P11" s="32">
        <v>83.9</v>
      </c>
      <c r="Q11" s="26"/>
    </row>
    <row r="12" spans="1:17" x14ac:dyDescent="0.25">
      <c r="A12" s="26" t="s">
        <v>267</v>
      </c>
      <c r="B12" s="27" t="s">
        <v>268</v>
      </c>
      <c r="C12" s="28">
        <v>83913</v>
      </c>
      <c r="D12" s="27" t="s">
        <v>74</v>
      </c>
      <c r="E12" s="27" t="s">
        <v>194</v>
      </c>
      <c r="F12" s="27" t="s">
        <v>196</v>
      </c>
      <c r="G12" s="29">
        <v>44028</v>
      </c>
      <c r="H12" s="29">
        <v>44028</v>
      </c>
      <c r="I12" s="29">
        <v>44957</v>
      </c>
      <c r="J12" s="28">
        <v>24</v>
      </c>
      <c r="K12" s="30">
        <v>6000</v>
      </c>
      <c r="L12" s="27" t="s">
        <v>199</v>
      </c>
      <c r="M12" s="27" t="s">
        <v>172</v>
      </c>
      <c r="N12" s="31">
        <v>68.2</v>
      </c>
      <c r="O12" s="27" t="s">
        <v>61</v>
      </c>
      <c r="P12" s="32">
        <v>109</v>
      </c>
      <c r="Q12" s="26"/>
    </row>
    <row r="13" spans="1:17" x14ac:dyDescent="0.25">
      <c r="A13" s="26" t="s">
        <v>267</v>
      </c>
      <c r="B13" s="27" t="s">
        <v>268</v>
      </c>
      <c r="C13" s="28">
        <v>85446</v>
      </c>
      <c r="D13" s="27" t="s">
        <v>74</v>
      </c>
      <c r="E13" s="27" t="s">
        <v>201</v>
      </c>
      <c r="F13" s="27" t="s">
        <v>100</v>
      </c>
      <c r="G13" s="29">
        <v>44033</v>
      </c>
      <c r="H13" s="29">
        <v>44040</v>
      </c>
      <c r="I13" s="29">
        <v>44401</v>
      </c>
      <c r="J13" s="28">
        <v>6</v>
      </c>
      <c r="K13" s="30">
        <v>10000</v>
      </c>
      <c r="L13" s="27" t="s">
        <v>199</v>
      </c>
      <c r="M13" s="27" t="s">
        <v>172</v>
      </c>
      <c r="N13" s="31">
        <v>74.8</v>
      </c>
      <c r="O13" s="27" t="s">
        <v>61</v>
      </c>
      <c r="P13" s="32">
        <v>96.79</v>
      </c>
      <c r="Q13" s="26"/>
    </row>
    <row r="14" spans="1:17" x14ac:dyDescent="0.25">
      <c r="A14" s="26" t="s">
        <v>267</v>
      </c>
      <c r="B14" s="27" t="s">
        <v>268</v>
      </c>
      <c r="C14" s="28">
        <v>85446</v>
      </c>
      <c r="D14" s="27" t="s">
        <v>74</v>
      </c>
      <c r="E14" s="27" t="s">
        <v>201</v>
      </c>
      <c r="F14" s="27" t="s">
        <v>100</v>
      </c>
      <c r="G14" s="29">
        <v>44033</v>
      </c>
      <c r="H14" s="29">
        <v>44040</v>
      </c>
      <c r="I14" s="29">
        <v>44401</v>
      </c>
      <c r="J14" s="28">
        <v>6</v>
      </c>
      <c r="K14" s="30"/>
      <c r="L14" s="27" t="s">
        <v>199</v>
      </c>
      <c r="M14" s="27" t="s">
        <v>172</v>
      </c>
      <c r="N14" s="31">
        <v>74.8</v>
      </c>
      <c r="O14" s="27" t="s">
        <v>171</v>
      </c>
      <c r="P14" s="32">
        <v>154.00221999999999</v>
      </c>
      <c r="Q14" s="26"/>
    </row>
    <row r="15" spans="1:17" x14ac:dyDescent="0.25">
      <c r="A15" s="26" t="s">
        <v>267</v>
      </c>
      <c r="B15" s="27" t="s">
        <v>268</v>
      </c>
      <c r="C15" s="28">
        <v>85420</v>
      </c>
      <c r="D15" s="27" t="s">
        <v>74</v>
      </c>
      <c r="E15" s="27" t="s">
        <v>219</v>
      </c>
      <c r="F15" s="27" t="s">
        <v>144</v>
      </c>
      <c r="G15" s="29">
        <v>44036</v>
      </c>
      <c r="H15" s="29">
        <v>44147</v>
      </c>
      <c r="I15" s="29">
        <v>45423</v>
      </c>
      <c r="J15" s="28">
        <v>36</v>
      </c>
      <c r="K15" s="30"/>
      <c r="L15" s="27" t="s">
        <v>221</v>
      </c>
      <c r="M15" s="27" t="s">
        <v>172</v>
      </c>
      <c r="N15" s="31">
        <v>68.2</v>
      </c>
      <c r="O15" s="27" t="s">
        <v>171</v>
      </c>
      <c r="P15" s="32">
        <v>71.489999999999995</v>
      </c>
      <c r="Q15" s="26"/>
    </row>
    <row r="16" spans="1:17" x14ac:dyDescent="0.25">
      <c r="A16" s="26" t="s">
        <v>267</v>
      </c>
      <c r="B16" s="27" t="s">
        <v>268</v>
      </c>
      <c r="C16" s="28">
        <v>85420</v>
      </c>
      <c r="D16" s="27" t="s">
        <v>74</v>
      </c>
      <c r="E16" s="27" t="s">
        <v>219</v>
      </c>
      <c r="F16" s="27" t="s">
        <v>144</v>
      </c>
      <c r="G16" s="29">
        <v>44036</v>
      </c>
      <c r="H16" s="29">
        <v>44147</v>
      </c>
      <c r="I16" s="29">
        <v>45423</v>
      </c>
      <c r="J16" s="28">
        <v>36</v>
      </c>
      <c r="K16" s="30"/>
      <c r="L16" s="27" t="s">
        <v>221</v>
      </c>
      <c r="M16" s="27" t="s">
        <v>172</v>
      </c>
      <c r="N16" s="31">
        <v>68.2</v>
      </c>
      <c r="O16" s="27" t="s">
        <v>171</v>
      </c>
      <c r="P16" s="32">
        <v>71.489999999999995</v>
      </c>
      <c r="Q16" s="26"/>
    </row>
    <row r="17" spans="1:17" x14ac:dyDescent="0.25">
      <c r="A17" s="26" t="s">
        <v>267</v>
      </c>
      <c r="B17" s="27" t="s">
        <v>268</v>
      </c>
      <c r="C17" s="28">
        <v>85420</v>
      </c>
      <c r="D17" s="27" t="s">
        <v>74</v>
      </c>
      <c r="E17" s="27" t="s">
        <v>219</v>
      </c>
      <c r="F17" s="27" t="s">
        <v>144</v>
      </c>
      <c r="G17" s="29">
        <v>44036</v>
      </c>
      <c r="H17" s="29">
        <v>44147</v>
      </c>
      <c r="I17" s="29">
        <v>45423</v>
      </c>
      <c r="J17" s="28">
        <v>36</v>
      </c>
      <c r="K17" s="30"/>
      <c r="L17" s="27" t="s">
        <v>221</v>
      </c>
      <c r="M17" s="27" t="s">
        <v>172</v>
      </c>
      <c r="N17" s="31">
        <v>68.2</v>
      </c>
      <c r="O17" s="27" t="s">
        <v>61</v>
      </c>
      <c r="P17" s="32">
        <v>96.79</v>
      </c>
      <c r="Q17" s="26"/>
    </row>
    <row r="18" spans="1:17" x14ac:dyDescent="0.25">
      <c r="A18" s="26" t="s">
        <v>267</v>
      </c>
      <c r="B18" s="27" t="s">
        <v>268</v>
      </c>
      <c r="C18" s="28">
        <v>85420</v>
      </c>
      <c r="D18" s="27" t="s">
        <v>74</v>
      </c>
      <c r="E18" s="27" t="s">
        <v>219</v>
      </c>
      <c r="F18" s="27" t="s">
        <v>144</v>
      </c>
      <c r="G18" s="29">
        <v>44036</v>
      </c>
      <c r="H18" s="29">
        <v>44147</v>
      </c>
      <c r="I18" s="29">
        <v>45423</v>
      </c>
      <c r="J18" s="28">
        <v>36</v>
      </c>
      <c r="K18" s="30">
        <v>7712</v>
      </c>
      <c r="L18" s="27" t="s">
        <v>221</v>
      </c>
      <c r="M18" s="27" t="s">
        <v>172</v>
      </c>
      <c r="N18" s="31">
        <v>68.2</v>
      </c>
      <c r="O18" s="27" t="s">
        <v>61</v>
      </c>
      <c r="P18" s="32">
        <v>96.79</v>
      </c>
      <c r="Q18" s="26"/>
    </row>
    <row r="19" spans="1:17" x14ac:dyDescent="0.25">
      <c r="A19" s="26" t="s">
        <v>267</v>
      </c>
      <c r="B19" s="27" t="s">
        <v>268</v>
      </c>
      <c r="C19" s="28">
        <v>86307</v>
      </c>
      <c r="D19" s="27" t="s">
        <v>74</v>
      </c>
      <c r="E19" s="27" t="s">
        <v>150</v>
      </c>
      <c r="F19" s="27" t="s">
        <v>152</v>
      </c>
      <c r="G19" s="29">
        <v>44088</v>
      </c>
      <c r="H19" s="29">
        <v>44160</v>
      </c>
      <c r="I19" s="29">
        <v>45713</v>
      </c>
      <c r="J19" s="28">
        <v>51</v>
      </c>
      <c r="K19" s="30"/>
      <c r="L19" s="27" t="s">
        <v>231</v>
      </c>
      <c r="M19" s="27" t="s">
        <v>172</v>
      </c>
      <c r="N19" s="31">
        <v>48.700009999999999</v>
      </c>
      <c r="O19" s="27" t="s">
        <v>171</v>
      </c>
      <c r="P19" s="32">
        <v>63</v>
      </c>
      <c r="Q19" s="26"/>
    </row>
    <row r="20" spans="1:17" x14ac:dyDescent="0.25">
      <c r="A20" s="26" t="s">
        <v>267</v>
      </c>
      <c r="B20" s="27" t="s">
        <v>268</v>
      </c>
      <c r="C20" s="28">
        <v>86307</v>
      </c>
      <c r="D20" s="27" t="s">
        <v>74</v>
      </c>
      <c r="E20" s="27" t="s">
        <v>150</v>
      </c>
      <c r="F20" s="27" t="s">
        <v>152</v>
      </c>
      <c r="G20" s="29">
        <v>44088</v>
      </c>
      <c r="H20" s="29">
        <v>44160</v>
      </c>
      <c r="I20" s="29">
        <v>45713</v>
      </c>
      <c r="J20" s="28">
        <v>51</v>
      </c>
      <c r="K20" s="30"/>
      <c r="L20" s="27" t="s">
        <v>231</v>
      </c>
      <c r="M20" s="27" t="s">
        <v>172</v>
      </c>
      <c r="N20" s="31">
        <v>48.700009999999999</v>
      </c>
      <c r="O20" s="27" t="s">
        <v>213</v>
      </c>
      <c r="P20" s="32">
        <v>84.999989999999997</v>
      </c>
      <c r="Q20" s="26"/>
    </row>
    <row r="21" spans="1:17" x14ac:dyDescent="0.25">
      <c r="A21" s="26" t="s">
        <v>267</v>
      </c>
      <c r="B21" s="27" t="s">
        <v>268</v>
      </c>
      <c r="C21" s="28">
        <v>86307</v>
      </c>
      <c r="D21" s="27" t="s">
        <v>74</v>
      </c>
      <c r="E21" s="27" t="s">
        <v>150</v>
      </c>
      <c r="F21" s="27" t="s">
        <v>152</v>
      </c>
      <c r="G21" s="29">
        <v>44088</v>
      </c>
      <c r="H21" s="29">
        <v>44160</v>
      </c>
      <c r="I21" s="29">
        <v>45713</v>
      </c>
      <c r="J21" s="28">
        <v>51</v>
      </c>
      <c r="K21" s="30">
        <v>12725</v>
      </c>
      <c r="L21" s="27" t="s">
        <v>231</v>
      </c>
      <c r="M21" s="27" t="s">
        <v>172</v>
      </c>
      <c r="N21" s="31">
        <v>48.700009999999999</v>
      </c>
      <c r="O21" s="27" t="s">
        <v>61</v>
      </c>
      <c r="P21" s="32">
        <v>96.769990000000007</v>
      </c>
      <c r="Q21" s="26"/>
    </row>
    <row r="22" spans="1:17" x14ac:dyDescent="0.25">
      <c r="A22" s="26" t="s">
        <v>267</v>
      </c>
      <c r="B22" s="27" t="s">
        <v>268</v>
      </c>
      <c r="C22" s="28">
        <v>87560</v>
      </c>
      <c r="D22" s="27" t="s">
        <v>147</v>
      </c>
      <c r="E22" s="27" t="s">
        <v>236</v>
      </c>
      <c r="F22" s="27" t="s">
        <v>238</v>
      </c>
      <c r="G22" s="29">
        <v>44132</v>
      </c>
      <c r="H22" s="29">
        <v>44197</v>
      </c>
      <c r="I22" s="29">
        <v>45291</v>
      </c>
      <c r="J22" s="28">
        <v>36</v>
      </c>
      <c r="K22" s="30"/>
      <c r="L22" s="27" t="s">
        <v>199</v>
      </c>
      <c r="M22" s="27" t="s">
        <v>172</v>
      </c>
      <c r="N22" s="31">
        <v>98.5</v>
      </c>
      <c r="O22" s="27" t="s">
        <v>171</v>
      </c>
      <c r="P22" s="32">
        <v>125.9</v>
      </c>
      <c r="Q22" s="26"/>
    </row>
    <row r="23" spans="1:17" x14ac:dyDescent="0.25">
      <c r="A23" s="26" t="s">
        <v>267</v>
      </c>
      <c r="B23" s="27" t="s">
        <v>268</v>
      </c>
      <c r="C23" s="28">
        <v>87560</v>
      </c>
      <c r="D23" s="27" t="s">
        <v>147</v>
      </c>
      <c r="E23" s="27" t="s">
        <v>236</v>
      </c>
      <c r="F23" s="27" t="s">
        <v>238</v>
      </c>
      <c r="G23" s="29">
        <v>44132</v>
      </c>
      <c r="H23" s="29">
        <v>44197</v>
      </c>
      <c r="I23" s="29">
        <v>45291</v>
      </c>
      <c r="J23" s="28">
        <v>36</v>
      </c>
      <c r="K23" s="30">
        <v>1200</v>
      </c>
      <c r="L23" s="27" t="s">
        <v>199</v>
      </c>
      <c r="M23" s="27" t="s">
        <v>172</v>
      </c>
      <c r="N23" s="31">
        <v>98.5</v>
      </c>
      <c r="O23" s="27" t="s">
        <v>61</v>
      </c>
      <c r="P23" s="32">
        <v>134.88999999999999</v>
      </c>
      <c r="Q23" s="26"/>
    </row>
    <row r="24" spans="1:17" x14ac:dyDescent="0.25">
      <c r="A24" s="26" t="s">
        <v>267</v>
      </c>
      <c r="B24" s="27" t="s">
        <v>268</v>
      </c>
      <c r="C24" s="28">
        <v>87784</v>
      </c>
      <c r="D24" s="27" t="s">
        <v>74</v>
      </c>
      <c r="E24" s="27" t="s">
        <v>224</v>
      </c>
      <c r="F24" s="27" t="s">
        <v>81</v>
      </c>
      <c r="G24" s="29">
        <v>44133</v>
      </c>
      <c r="H24" s="29">
        <v>44158</v>
      </c>
      <c r="I24" s="29">
        <v>44377</v>
      </c>
      <c r="J24" s="28">
        <v>5</v>
      </c>
      <c r="K24" s="30">
        <v>11616</v>
      </c>
      <c r="L24" s="27" t="s">
        <v>226</v>
      </c>
      <c r="M24" s="27" t="s">
        <v>172</v>
      </c>
      <c r="N24" s="31">
        <v>59.5</v>
      </c>
      <c r="O24" s="27" t="s">
        <v>171</v>
      </c>
      <c r="P24" s="32">
        <v>83.45</v>
      </c>
      <c r="Q24" s="26"/>
    </row>
    <row r="25" spans="1:17" x14ac:dyDescent="0.25">
      <c r="A25" s="26" t="s">
        <v>267</v>
      </c>
      <c r="B25" s="27" t="s">
        <v>268</v>
      </c>
      <c r="C25" s="28">
        <v>88409</v>
      </c>
      <c r="D25" s="27" t="s">
        <v>74</v>
      </c>
      <c r="E25" s="27" t="s">
        <v>68</v>
      </c>
      <c r="F25" s="27" t="s">
        <v>70</v>
      </c>
      <c r="G25" s="29">
        <v>44166</v>
      </c>
      <c r="H25" s="29">
        <v>44229</v>
      </c>
      <c r="I25" s="29">
        <v>45690</v>
      </c>
      <c r="J25" s="28">
        <v>48</v>
      </c>
      <c r="K25" s="30">
        <v>21110</v>
      </c>
      <c r="L25" s="27" t="s">
        <v>261</v>
      </c>
      <c r="M25" s="27" t="s">
        <v>251</v>
      </c>
      <c r="N25" s="31">
        <v>38.997</v>
      </c>
      <c r="O25" s="27" t="s">
        <v>0</v>
      </c>
      <c r="P25" s="32" t="s">
        <v>0</v>
      </c>
      <c r="Q25" s="26"/>
    </row>
    <row r="26" spans="1:17" x14ac:dyDescent="0.25">
      <c r="A26" s="26" t="s">
        <v>267</v>
      </c>
      <c r="B26" s="27" t="s">
        <v>268</v>
      </c>
      <c r="C26" s="28">
        <v>89466</v>
      </c>
      <c r="D26" s="27" t="s">
        <v>174</v>
      </c>
      <c r="E26" s="27" t="s">
        <v>245</v>
      </c>
      <c r="F26" s="27" t="s">
        <v>247</v>
      </c>
      <c r="G26" s="29">
        <v>44229</v>
      </c>
      <c r="H26" s="29">
        <v>44229</v>
      </c>
      <c r="I26" s="29">
        <v>45322</v>
      </c>
      <c r="J26" s="28">
        <v>36</v>
      </c>
      <c r="K26" s="30"/>
      <c r="L26" s="27" t="s">
        <v>249</v>
      </c>
      <c r="M26" s="27" t="s">
        <v>251</v>
      </c>
      <c r="N26" s="31">
        <v>35.353520000000003</v>
      </c>
      <c r="O26" s="27" t="s">
        <v>172</v>
      </c>
      <c r="P26" s="32">
        <v>38.700000000000003</v>
      </c>
      <c r="Q26" s="26"/>
    </row>
    <row r="27" spans="1:17" x14ac:dyDescent="0.25">
      <c r="A27" s="26" t="s">
        <v>267</v>
      </c>
      <c r="B27" s="27" t="s">
        <v>268</v>
      </c>
      <c r="C27" s="28">
        <v>89466</v>
      </c>
      <c r="D27" s="27" t="s">
        <v>174</v>
      </c>
      <c r="E27" s="27" t="s">
        <v>245</v>
      </c>
      <c r="F27" s="27" t="s">
        <v>247</v>
      </c>
      <c r="G27" s="29">
        <v>44229</v>
      </c>
      <c r="H27" s="29">
        <v>44229</v>
      </c>
      <c r="I27" s="29">
        <v>45322</v>
      </c>
      <c r="J27" s="28">
        <v>36</v>
      </c>
      <c r="K27" s="30"/>
      <c r="L27" s="27" t="s">
        <v>249</v>
      </c>
      <c r="M27" s="27" t="s">
        <v>251</v>
      </c>
      <c r="N27" s="31">
        <v>35.353520000000003</v>
      </c>
      <c r="O27" s="27" t="s">
        <v>256</v>
      </c>
      <c r="P27" s="32">
        <v>42.76</v>
      </c>
      <c r="Q27" s="26"/>
    </row>
    <row r="28" spans="1:17" x14ac:dyDescent="0.25">
      <c r="A28" s="26" t="s">
        <v>267</v>
      </c>
      <c r="B28" s="27" t="s">
        <v>268</v>
      </c>
      <c r="C28" s="28">
        <v>89466</v>
      </c>
      <c r="D28" s="27" t="s">
        <v>174</v>
      </c>
      <c r="E28" s="27" t="s">
        <v>245</v>
      </c>
      <c r="F28" s="27" t="s">
        <v>247</v>
      </c>
      <c r="G28" s="29">
        <v>44229</v>
      </c>
      <c r="H28" s="29">
        <v>44229</v>
      </c>
      <c r="I28" s="29">
        <v>45322</v>
      </c>
      <c r="J28" s="28">
        <v>36</v>
      </c>
      <c r="K28" s="30"/>
      <c r="L28" s="27" t="s">
        <v>249</v>
      </c>
      <c r="M28" s="27" t="s">
        <v>251</v>
      </c>
      <c r="N28" s="31">
        <v>35.353520000000003</v>
      </c>
      <c r="O28" s="27" t="s">
        <v>258</v>
      </c>
      <c r="P28" s="32">
        <v>46.725000000000001</v>
      </c>
      <c r="Q28" s="26"/>
    </row>
    <row r="29" spans="1:17" x14ac:dyDescent="0.25">
      <c r="A29" s="26" t="s">
        <v>267</v>
      </c>
      <c r="B29" s="27" t="s">
        <v>268</v>
      </c>
      <c r="C29" s="28">
        <v>89466</v>
      </c>
      <c r="D29" s="27" t="s">
        <v>174</v>
      </c>
      <c r="E29" s="27" t="s">
        <v>245</v>
      </c>
      <c r="F29" s="27" t="s">
        <v>247</v>
      </c>
      <c r="G29" s="29">
        <v>44229</v>
      </c>
      <c r="H29" s="29">
        <v>44229</v>
      </c>
      <c r="I29" s="29">
        <v>45322</v>
      </c>
      <c r="J29" s="28">
        <v>36</v>
      </c>
      <c r="K29" s="30"/>
      <c r="L29" s="27" t="s">
        <v>249</v>
      </c>
      <c r="M29" s="27" t="s">
        <v>251</v>
      </c>
      <c r="N29" s="31">
        <v>35.353520000000003</v>
      </c>
      <c r="O29" s="27" t="s">
        <v>171</v>
      </c>
      <c r="P29" s="32">
        <v>53.982379999999999</v>
      </c>
      <c r="Q29" s="26"/>
    </row>
    <row r="30" spans="1:17" x14ac:dyDescent="0.25">
      <c r="A30" s="26" t="s">
        <v>267</v>
      </c>
      <c r="B30" s="27" t="s">
        <v>268</v>
      </c>
      <c r="C30" s="28">
        <v>89466</v>
      </c>
      <c r="D30" s="27" t="s">
        <v>174</v>
      </c>
      <c r="E30" s="27" t="s">
        <v>245</v>
      </c>
      <c r="F30" s="27" t="s">
        <v>247</v>
      </c>
      <c r="G30" s="29">
        <v>44229</v>
      </c>
      <c r="H30" s="29">
        <v>44229</v>
      </c>
      <c r="I30" s="29">
        <v>45322</v>
      </c>
      <c r="J30" s="28">
        <v>36</v>
      </c>
      <c r="K30" s="30">
        <v>12660</v>
      </c>
      <c r="L30" s="27" t="s">
        <v>249</v>
      </c>
      <c r="M30" s="27" t="s">
        <v>251</v>
      </c>
      <c r="N30" s="31">
        <v>35.353520000000003</v>
      </c>
      <c r="O30" s="27" t="s">
        <v>61</v>
      </c>
      <c r="P30" s="32">
        <v>140.00001</v>
      </c>
      <c r="Q30" s="26"/>
    </row>
    <row r="31" spans="1:17" x14ac:dyDescent="0.25">
      <c r="A31" s="26" t="s">
        <v>267</v>
      </c>
      <c r="B31" s="27" t="s">
        <v>268</v>
      </c>
      <c r="C31" s="28">
        <v>89466</v>
      </c>
      <c r="D31" s="27" t="s">
        <v>174</v>
      </c>
      <c r="E31" s="27" t="s">
        <v>245</v>
      </c>
      <c r="F31" s="27" t="s">
        <v>247</v>
      </c>
      <c r="G31" s="29">
        <v>44229</v>
      </c>
      <c r="H31" s="29">
        <v>44229</v>
      </c>
      <c r="I31" s="29">
        <v>45322</v>
      </c>
      <c r="J31" s="28">
        <v>36</v>
      </c>
      <c r="K31" s="30"/>
      <c r="L31" s="27" t="s">
        <v>249</v>
      </c>
      <c r="M31" s="27" t="s">
        <v>251</v>
      </c>
      <c r="N31" s="31">
        <v>35.353520000000003</v>
      </c>
      <c r="O31" s="27" t="s">
        <v>213</v>
      </c>
      <c r="P31" s="32">
        <v>202.2</v>
      </c>
      <c r="Q31" s="26"/>
    </row>
    <row r="32" spans="1:17" x14ac:dyDescent="0.25">
      <c r="B32" s="17"/>
      <c r="C32" s="18"/>
      <c r="D32" s="17"/>
      <c r="E32" s="17"/>
      <c r="F32" s="17"/>
      <c r="G32" s="19"/>
      <c r="H32" s="19"/>
      <c r="I32" s="19"/>
      <c r="J32" s="18"/>
      <c r="K32" s="20"/>
      <c r="L32" s="17"/>
      <c r="M32" s="17"/>
      <c r="N32" s="21"/>
      <c r="O32" s="17"/>
      <c r="P32" s="22"/>
    </row>
    <row r="35" spans="1:17" x14ac:dyDescent="0.25">
      <c r="A35" s="33" t="s">
        <v>283</v>
      </c>
    </row>
    <row r="37" spans="1:17" ht="30" x14ac:dyDescent="0.25">
      <c r="A37" s="23" t="s">
        <v>265</v>
      </c>
      <c r="B37" s="24" t="s">
        <v>266</v>
      </c>
      <c r="C37" s="23" t="s">
        <v>49</v>
      </c>
      <c r="D37" s="25" t="s">
        <v>269</v>
      </c>
      <c r="E37" s="23" t="s">
        <v>270</v>
      </c>
      <c r="F37" s="23" t="s">
        <v>271</v>
      </c>
      <c r="G37" s="25" t="s">
        <v>272</v>
      </c>
      <c r="H37" s="25" t="s">
        <v>273</v>
      </c>
      <c r="I37" s="25" t="s">
        <v>274</v>
      </c>
      <c r="J37" s="23" t="s">
        <v>275</v>
      </c>
      <c r="K37" s="23" t="s">
        <v>276</v>
      </c>
      <c r="L37" s="23" t="s">
        <v>277</v>
      </c>
      <c r="M37" s="23" t="s">
        <v>278</v>
      </c>
      <c r="N37" s="23" t="s">
        <v>279</v>
      </c>
      <c r="O37" s="23" t="s">
        <v>280</v>
      </c>
      <c r="P37" s="23" t="s">
        <v>281</v>
      </c>
      <c r="Q37" s="23" t="s">
        <v>282</v>
      </c>
    </row>
    <row r="38" spans="1:17" x14ac:dyDescent="0.25">
      <c r="A38" s="26" t="s">
        <v>267</v>
      </c>
      <c r="B38" s="27" t="s">
        <v>268</v>
      </c>
      <c r="C38" s="28">
        <v>50328</v>
      </c>
      <c r="D38" s="27" t="s">
        <v>62</v>
      </c>
      <c r="E38" s="27" t="s">
        <v>52</v>
      </c>
      <c r="F38" s="27" t="s">
        <v>54</v>
      </c>
      <c r="G38" s="29">
        <v>42086</v>
      </c>
      <c r="H38" s="29">
        <v>42156</v>
      </c>
      <c r="I38" s="29">
        <v>44561</v>
      </c>
      <c r="J38" s="28">
        <v>36</v>
      </c>
      <c r="K38" s="30">
        <v>30</v>
      </c>
      <c r="L38" s="27" t="s">
        <v>58</v>
      </c>
      <c r="M38" s="27" t="s">
        <v>61</v>
      </c>
      <c r="N38" s="31">
        <v>202.155</v>
      </c>
      <c r="O38" s="27" t="s">
        <v>0</v>
      </c>
      <c r="P38" s="32" t="s">
        <v>0</v>
      </c>
      <c r="Q38" s="26"/>
    </row>
    <row r="39" spans="1:17" x14ac:dyDescent="0.25">
      <c r="A39" s="26" t="s">
        <v>267</v>
      </c>
      <c r="B39" s="27" t="s">
        <v>268</v>
      </c>
      <c r="C39" s="28">
        <v>60914</v>
      </c>
      <c r="D39" s="27" t="s">
        <v>74</v>
      </c>
      <c r="E39" s="27" t="s">
        <v>90</v>
      </c>
      <c r="F39" s="27" t="s">
        <v>92</v>
      </c>
      <c r="G39" s="29">
        <v>42695</v>
      </c>
      <c r="H39" s="29">
        <v>42891</v>
      </c>
      <c r="I39" s="29">
        <v>44560</v>
      </c>
      <c r="J39" s="28">
        <v>48</v>
      </c>
      <c r="K39" s="30">
        <v>11041</v>
      </c>
      <c r="L39" s="27" t="s">
        <v>58</v>
      </c>
      <c r="M39" s="27" t="s">
        <v>61</v>
      </c>
      <c r="N39" s="31">
        <v>202.155</v>
      </c>
      <c r="O39" s="27" t="s">
        <v>0</v>
      </c>
      <c r="P39" s="32" t="s">
        <v>0</v>
      </c>
      <c r="Q39" s="26"/>
    </row>
    <row r="40" spans="1:17" x14ac:dyDescent="0.25">
      <c r="A40" s="26" t="s">
        <v>267</v>
      </c>
      <c r="B40" s="27" t="s">
        <v>268</v>
      </c>
      <c r="C40" s="28">
        <v>61569</v>
      </c>
      <c r="D40" s="27" t="s">
        <v>74</v>
      </c>
      <c r="E40" s="27" t="s">
        <v>68</v>
      </c>
      <c r="F40" s="27" t="s">
        <v>70</v>
      </c>
      <c r="G40" s="29">
        <v>42760</v>
      </c>
      <c r="H40" s="29">
        <v>42788</v>
      </c>
      <c r="I40" s="29">
        <v>44429</v>
      </c>
      <c r="J40" s="28">
        <v>48</v>
      </c>
      <c r="K40" s="30">
        <v>21110</v>
      </c>
      <c r="L40" s="27" t="s">
        <v>58</v>
      </c>
      <c r="M40" s="27" t="s">
        <v>61</v>
      </c>
      <c r="N40" s="31">
        <v>202.155</v>
      </c>
      <c r="O40" s="27" t="s">
        <v>0</v>
      </c>
      <c r="P40" s="32" t="s">
        <v>0</v>
      </c>
      <c r="Q40" s="26"/>
    </row>
    <row r="41" spans="1:17" x14ac:dyDescent="0.25">
      <c r="A41" s="26" t="s">
        <v>267</v>
      </c>
      <c r="B41" s="27" t="s">
        <v>268</v>
      </c>
      <c r="C41" s="28">
        <v>62643</v>
      </c>
      <c r="D41" s="27" t="s">
        <v>74</v>
      </c>
      <c r="E41" s="27" t="s">
        <v>79</v>
      </c>
      <c r="F41" s="27" t="s">
        <v>81</v>
      </c>
      <c r="G41" s="29">
        <v>42800</v>
      </c>
      <c r="H41" s="29">
        <v>42826</v>
      </c>
      <c r="I41" s="29">
        <v>44377</v>
      </c>
      <c r="J41" s="28">
        <v>48</v>
      </c>
      <c r="K41" s="30">
        <v>8768</v>
      </c>
      <c r="L41" s="27" t="s">
        <v>58</v>
      </c>
      <c r="M41" s="27" t="s">
        <v>61</v>
      </c>
      <c r="N41" s="31">
        <v>202.155</v>
      </c>
      <c r="O41" s="27" t="s">
        <v>0</v>
      </c>
      <c r="P41" s="32" t="s">
        <v>0</v>
      </c>
      <c r="Q41" s="26"/>
    </row>
    <row r="42" spans="1:17" x14ac:dyDescent="0.25">
      <c r="A42" s="26" t="s">
        <v>267</v>
      </c>
      <c r="B42" s="27" t="s">
        <v>268</v>
      </c>
      <c r="C42" s="28">
        <v>64692</v>
      </c>
      <c r="D42" s="27" t="s">
        <v>74</v>
      </c>
      <c r="E42" s="27" t="s">
        <v>98</v>
      </c>
      <c r="F42" s="27" t="s">
        <v>100</v>
      </c>
      <c r="G42" s="29">
        <v>42914</v>
      </c>
      <c r="H42" s="29">
        <v>43124</v>
      </c>
      <c r="I42" s="29">
        <v>44401</v>
      </c>
      <c r="J42" s="28">
        <v>36</v>
      </c>
      <c r="K42" s="30">
        <v>3260</v>
      </c>
      <c r="L42" s="27" t="s">
        <v>58</v>
      </c>
      <c r="M42" s="27" t="s">
        <v>61</v>
      </c>
      <c r="N42" s="31">
        <v>202.155</v>
      </c>
      <c r="O42" s="27" t="s">
        <v>0</v>
      </c>
      <c r="P42" s="32" t="s">
        <v>0</v>
      </c>
      <c r="Q42" s="26"/>
    </row>
    <row r="43" spans="1:17" x14ac:dyDescent="0.25">
      <c r="A43" s="26" t="s">
        <v>267</v>
      </c>
      <c r="B43" s="27" t="s">
        <v>268</v>
      </c>
      <c r="C43" s="28">
        <v>67051</v>
      </c>
      <c r="D43" s="27" t="s">
        <v>74</v>
      </c>
      <c r="E43" s="27" t="s">
        <v>115</v>
      </c>
      <c r="F43" s="27" t="s">
        <v>117</v>
      </c>
      <c r="G43" s="29">
        <v>43054</v>
      </c>
      <c r="H43" s="29">
        <v>43221</v>
      </c>
      <c r="I43" s="29">
        <v>44317</v>
      </c>
      <c r="J43" s="28">
        <v>36</v>
      </c>
      <c r="K43" s="30">
        <v>9732</v>
      </c>
      <c r="L43" s="27" t="s">
        <v>58</v>
      </c>
      <c r="M43" s="27" t="s">
        <v>61</v>
      </c>
      <c r="N43" s="31">
        <v>202.155</v>
      </c>
      <c r="O43" s="27" t="s">
        <v>0</v>
      </c>
      <c r="P43" s="32" t="s">
        <v>0</v>
      </c>
      <c r="Q43" s="26"/>
    </row>
    <row r="44" spans="1:17" x14ac:dyDescent="0.25">
      <c r="A44" s="26" t="s">
        <v>267</v>
      </c>
      <c r="B44" s="27" t="s">
        <v>268</v>
      </c>
      <c r="C44" s="28">
        <v>67404</v>
      </c>
      <c r="D44" s="27" t="s">
        <v>74</v>
      </c>
      <c r="E44" s="27" t="s">
        <v>106</v>
      </c>
      <c r="F44" s="27" t="s">
        <v>108</v>
      </c>
      <c r="G44" s="29">
        <v>43082</v>
      </c>
      <c r="H44" s="29">
        <v>43200</v>
      </c>
      <c r="I44" s="29">
        <v>44661</v>
      </c>
      <c r="J44" s="28">
        <v>48</v>
      </c>
      <c r="K44" s="30">
        <v>3418</v>
      </c>
      <c r="L44" s="27" t="s">
        <v>58</v>
      </c>
      <c r="M44" s="27" t="s">
        <v>61</v>
      </c>
      <c r="N44" s="31">
        <v>202.16</v>
      </c>
      <c r="O44" s="27" t="s">
        <v>0</v>
      </c>
      <c r="P44" s="32" t="s">
        <v>0</v>
      </c>
      <c r="Q44" s="26"/>
    </row>
    <row r="45" spans="1:17" x14ac:dyDescent="0.25">
      <c r="A45" s="26" t="s">
        <v>267</v>
      </c>
      <c r="B45" s="27" t="s">
        <v>268</v>
      </c>
      <c r="C45" s="28">
        <v>70870</v>
      </c>
      <c r="D45" s="27" t="s">
        <v>74</v>
      </c>
      <c r="E45" s="27" t="s">
        <v>122</v>
      </c>
      <c r="F45" s="27" t="s">
        <v>124</v>
      </c>
      <c r="G45" s="29">
        <v>43278</v>
      </c>
      <c r="H45" s="29">
        <v>43488</v>
      </c>
      <c r="I45" s="29">
        <v>44949</v>
      </c>
      <c r="J45" s="28">
        <v>48</v>
      </c>
      <c r="K45" s="30">
        <v>2448</v>
      </c>
      <c r="L45" s="27" t="s">
        <v>58</v>
      </c>
      <c r="M45" s="27" t="s">
        <v>61</v>
      </c>
      <c r="N45" s="31">
        <v>202.16</v>
      </c>
      <c r="O45" s="27" t="s">
        <v>0</v>
      </c>
      <c r="P45" s="32" t="s">
        <v>0</v>
      </c>
      <c r="Q45" s="26"/>
    </row>
    <row r="46" spans="1:17" x14ac:dyDescent="0.25">
      <c r="A46" s="26" t="s">
        <v>267</v>
      </c>
      <c r="B46" s="27" t="s">
        <v>268</v>
      </c>
      <c r="C46" s="28">
        <v>74397</v>
      </c>
      <c r="D46" s="27" t="s">
        <v>74</v>
      </c>
      <c r="E46" s="27" t="s">
        <v>131</v>
      </c>
      <c r="F46" s="27" t="s">
        <v>133</v>
      </c>
      <c r="G46" s="29">
        <v>43537</v>
      </c>
      <c r="H46" s="29">
        <v>43648</v>
      </c>
      <c r="I46" s="29">
        <v>44927</v>
      </c>
      <c r="J46" s="28">
        <v>36</v>
      </c>
      <c r="K46" s="30">
        <v>18483</v>
      </c>
      <c r="L46" s="27" t="s">
        <v>58</v>
      </c>
      <c r="M46" s="27" t="s">
        <v>61</v>
      </c>
      <c r="N46" s="31">
        <v>202.16</v>
      </c>
      <c r="O46" s="27" t="s">
        <v>0</v>
      </c>
      <c r="P46" s="32" t="s">
        <v>0</v>
      </c>
      <c r="Q46" s="26"/>
    </row>
    <row r="47" spans="1:17" x14ac:dyDescent="0.25">
      <c r="A47" s="26" t="s">
        <v>267</v>
      </c>
      <c r="B47" s="27" t="s">
        <v>268</v>
      </c>
      <c r="C47" s="28">
        <v>78239</v>
      </c>
      <c r="D47" s="27" t="s">
        <v>147</v>
      </c>
      <c r="E47" s="27" t="s">
        <v>142</v>
      </c>
      <c r="F47" s="27" t="s">
        <v>144</v>
      </c>
      <c r="G47" s="29">
        <v>43662</v>
      </c>
      <c r="H47" s="29">
        <v>43677</v>
      </c>
      <c r="I47" s="29">
        <v>44408</v>
      </c>
      <c r="J47" s="28">
        <v>24</v>
      </c>
      <c r="K47" s="30">
        <v>450</v>
      </c>
      <c r="L47" s="27" t="s">
        <v>58</v>
      </c>
      <c r="M47" s="27" t="s">
        <v>61</v>
      </c>
      <c r="N47" s="31">
        <v>202.16</v>
      </c>
      <c r="O47" s="27" t="s">
        <v>0</v>
      </c>
      <c r="P47" s="32" t="s">
        <v>0</v>
      </c>
      <c r="Q47" s="26"/>
    </row>
  </sheetData>
  <autoFilter ref="A3:Q31" xr:uid="{F1878139-B5D6-4691-A730-39FFC7828180}"/>
  <sortState xmlns:xlrd2="http://schemas.microsoft.com/office/spreadsheetml/2017/richdata2" ref="A4:Q31">
    <sortCondition ref="G4:G31"/>
  </sortState>
  <pageMargins left="0.7" right="0.7" top="0.75" bottom="0.75" header="0.3" footer="0.3"/>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2A0F5-1CEF-4426-B302-8F2DA4256183}">
  <dimension ref="A3:C18"/>
  <sheetViews>
    <sheetView workbookViewId="0"/>
  </sheetViews>
  <sheetFormatPr defaultRowHeight="15" x14ac:dyDescent="0.25"/>
  <cols>
    <col min="1" max="1" width="13.140625" bestFit="1" customWidth="1"/>
    <col min="2" max="2" width="17.7109375" bestFit="1" customWidth="1"/>
    <col min="3" max="3" width="20.140625" bestFit="1" customWidth="1"/>
  </cols>
  <sheetData>
    <row r="3" spans="1:3" x14ac:dyDescent="0.25">
      <c r="A3" s="34" t="s">
        <v>284</v>
      </c>
      <c r="B3" t="s">
        <v>286</v>
      </c>
      <c r="C3" t="s">
        <v>287</v>
      </c>
    </row>
    <row r="4" spans="1:3" x14ac:dyDescent="0.25">
      <c r="A4" s="35">
        <v>78289</v>
      </c>
      <c r="B4" s="36">
        <v>16741</v>
      </c>
      <c r="C4" s="36">
        <v>1</v>
      </c>
    </row>
    <row r="5" spans="1:3" x14ac:dyDescent="0.25">
      <c r="A5" s="35">
        <v>78730</v>
      </c>
      <c r="B5" s="36">
        <v>1550</v>
      </c>
      <c r="C5" s="36">
        <v>1</v>
      </c>
    </row>
    <row r="6" spans="1:3" x14ac:dyDescent="0.25">
      <c r="A6" s="35">
        <v>80973</v>
      </c>
      <c r="B6" s="36">
        <v>11392</v>
      </c>
      <c r="C6" s="36">
        <v>1</v>
      </c>
    </row>
    <row r="7" spans="1:3" x14ac:dyDescent="0.25">
      <c r="A7" s="35">
        <v>81522</v>
      </c>
      <c r="B7" s="36">
        <v>9720</v>
      </c>
      <c r="C7" s="36">
        <v>1</v>
      </c>
    </row>
    <row r="8" spans="1:3" x14ac:dyDescent="0.25">
      <c r="A8" s="35">
        <v>82514</v>
      </c>
      <c r="B8" s="36">
        <v>15945</v>
      </c>
      <c r="C8" s="36">
        <v>1</v>
      </c>
    </row>
    <row r="9" spans="1:3" x14ac:dyDescent="0.25">
      <c r="A9" s="35">
        <v>82808</v>
      </c>
      <c r="B9" s="36">
        <v>24645</v>
      </c>
      <c r="C9" s="36">
        <v>1</v>
      </c>
    </row>
    <row r="10" spans="1:3" x14ac:dyDescent="0.25">
      <c r="A10" s="35">
        <v>83913</v>
      </c>
      <c r="B10" s="36">
        <v>6000</v>
      </c>
      <c r="C10" s="36">
        <v>1</v>
      </c>
    </row>
    <row r="11" spans="1:3" x14ac:dyDescent="0.25">
      <c r="A11" s="35">
        <v>85420</v>
      </c>
      <c r="B11" s="36">
        <v>7712</v>
      </c>
      <c r="C11" s="36">
        <v>1</v>
      </c>
    </row>
    <row r="12" spans="1:3" x14ac:dyDescent="0.25">
      <c r="A12" s="35">
        <v>85446</v>
      </c>
      <c r="B12" s="36">
        <v>10000</v>
      </c>
      <c r="C12" s="36">
        <v>1</v>
      </c>
    </row>
    <row r="13" spans="1:3" x14ac:dyDescent="0.25">
      <c r="A13" s="35">
        <v>86307</v>
      </c>
      <c r="B13" s="36">
        <v>12725</v>
      </c>
      <c r="C13" s="36">
        <v>1</v>
      </c>
    </row>
    <row r="14" spans="1:3" x14ac:dyDescent="0.25">
      <c r="A14" s="35">
        <v>87560</v>
      </c>
      <c r="B14" s="36">
        <v>1200</v>
      </c>
      <c r="C14" s="36">
        <v>1</v>
      </c>
    </row>
    <row r="15" spans="1:3" x14ac:dyDescent="0.25">
      <c r="A15" s="35">
        <v>87784</v>
      </c>
      <c r="B15" s="36">
        <v>11616</v>
      </c>
      <c r="C15" s="36">
        <v>1</v>
      </c>
    </row>
    <row r="16" spans="1:3" x14ac:dyDescent="0.25">
      <c r="A16" s="35">
        <v>88409</v>
      </c>
      <c r="B16" s="36">
        <v>21110</v>
      </c>
      <c r="C16" s="36">
        <v>1</v>
      </c>
    </row>
    <row r="17" spans="1:3" x14ac:dyDescent="0.25">
      <c r="A17" s="35">
        <v>89466</v>
      </c>
      <c r="B17" s="36">
        <v>12660</v>
      </c>
      <c r="C17" s="36">
        <v>1</v>
      </c>
    </row>
    <row r="18" spans="1:3" x14ac:dyDescent="0.25">
      <c r="A18" s="35" t="s">
        <v>285</v>
      </c>
      <c r="B18" s="36">
        <v>163016</v>
      </c>
      <c r="C18" s="36">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43"/>
  <sheetViews>
    <sheetView topLeftCell="AF1" zoomScaleNormal="100" workbookViewId="0">
      <pane ySplit="1" topLeftCell="A2" activePane="bottomLeft" state="frozen"/>
      <selection pane="bottomLeft" activeCell="AI21" sqref="AI21"/>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11"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2"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v>9</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B3" s="9"/>
      <c r="C3" s="9"/>
      <c r="D3" s="9"/>
      <c r="E3" s="9"/>
      <c r="F3" s="9"/>
      <c r="G3" s="9"/>
      <c r="H3" s="9"/>
      <c r="I3" s="9"/>
      <c r="J3" s="9"/>
      <c r="K3" s="9"/>
      <c r="L3" s="13"/>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outlineLevel="1" x14ac:dyDescent="0.25">
      <c r="B4" s="1" t="s">
        <v>52</v>
      </c>
      <c r="C4" s="1" t="s">
        <v>53</v>
      </c>
      <c r="D4" s="1" t="s">
        <v>54</v>
      </c>
      <c r="E4" s="1" t="s">
        <v>55</v>
      </c>
      <c r="F4" s="2">
        <v>42156</v>
      </c>
      <c r="G4" s="2">
        <v>44561</v>
      </c>
      <c r="H4" s="3">
        <v>36</v>
      </c>
      <c r="I4" s="1" t="s">
        <v>56</v>
      </c>
      <c r="J4" s="1" t="s">
        <v>57</v>
      </c>
      <c r="K4" s="4">
        <v>30</v>
      </c>
      <c r="L4" s="11">
        <v>202.155</v>
      </c>
      <c r="M4" s="6">
        <v>0</v>
      </c>
      <c r="N4" s="1" t="s">
        <v>0</v>
      </c>
      <c r="O4" s="7" t="s">
        <v>0</v>
      </c>
      <c r="P4" s="1" t="s">
        <v>0</v>
      </c>
      <c r="Q4" s="1" t="s">
        <v>58</v>
      </c>
      <c r="R4" s="1" t="s">
        <v>0</v>
      </c>
      <c r="S4" s="1" t="s">
        <v>0</v>
      </c>
      <c r="T4" s="2">
        <v>42234</v>
      </c>
      <c r="U4" s="1" t="s">
        <v>59</v>
      </c>
      <c r="V4" s="1" t="s">
        <v>60</v>
      </c>
      <c r="W4" s="1" t="s">
        <v>61</v>
      </c>
      <c r="X4" s="1" t="s">
        <v>0</v>
      </c>
      <c r="Y4" s="1" t="s">
        <v>61</v>
      </c>
      <c r="Z4" s="1" t="s">
        <v>0</v>
      </c>
      <c r="AA4" s="1" t="s">
        <v>0</v>
      </c>
      <c r="AB4" s="1" t="s">
        <v>0</v>
      </c>
      <c r="AC4" s="5" t="s">
        <v>0</v>
      </c>
      <c r="AD4" s="1" t="b">
        <v>0</v>
      </c>
      <c r="AE4" s="1" t="s">
        <v>62</v>
      </c>
      <c r="AF4" s="2">
        <v>42086</v>
      </c>
      <c r="AG4" s="6" t="s">
        <v>0</v>
      </c>
      <c r="AH4" s="1" t="s">
        <v>0</v>
      </c>
      <c r="AI4" s="7" t="s">
        <v>0</v>
      </c>
      <c r="AJ4" s="1" t="s">
        <v>63</v>
      </c>
      <c r="AK4" s="1" t="s">
        <v>0</v>
      </c>
      <c r="AL4" s="1" t="s">
        <v>0</v>
      </c>
      <c r="AM4" s="1" t="s">
        <v>0</v>
      </c>
      <c r="AN4" s="1" t="s">
        <v>0</v>
      </c>
      <c r="AO4" s="1" t="s">
        <v>64</v>
      </c>
      <c r="AP4" s="6" t="s">
        <v>0</v>
      </c>
      <c r="AQ4" s="1" t="s">
        <v>0</v>
      </c>
      <c r="AR4" s="1" t="s">
        <v>0</v>
      </c>
      <c r="AS4" s="3">
        <v>17717</v>
      </c>
      <c r="AT4" s="1" t="s">
        <v>65</v>
      </c>
      <c r="AU4" s="2">
        <v>42059</v>
      </c>
      <c r="AV4" s="1" t="s">
        <v>66</v>
      </c>
      <c r="AW4" s="1" t="s">
        <v>67</v>
      </c>
      <c r="AX4" s="3">
        <v>50328</v>
      </c>
      <c r="AY4" s="3">
        <v>1157889</v>
      </c>
    </row>
    <row r="5" spans="1:51" outlineLevel="1" x14ac:dyDescent="0.25">
      <c r="B5" s="1" t="s">
        <v>68</v>
      </c>
      <c r="C5" s="1" t="s">
        <v>69</v>
      </c>
      <c r="D5" s="1" t="s">
        <v>70</v>
      </c>
      <c r="E5" s="1" t="s">
        <v>71</v>
      </c>
      <c r="F5" s="2">
        <v>42788</v>
      </c>
      <c r="G5" s="2">
        <v>44429</v>
      </c>
      <c r="H5" s="3">
        <v>48</v>
      </c>
      <c r="I5" s="1" t="s">
        <v>56</v>
      </c>
      <c r="J5" s="1" t="s">
        <v>57</v>
      </c>
      <c r="K5" s="4">
        <v>21110</v>
      </c>
      <c r="L5" s="11">
        <v>202.155</v>
      </c>
      <c r="M5" s="6">
        <v>44.001399999999997</v>
      </c>
      <c r="N5" s="1" t="s">
        <v>0</v>
      </c>
      <c r="O5" s="7" t="s">
        <v>0</v>
      </c>
      <c r="P5" s="1" t="s">
        <v>72</v>
      </c>
      <c r="Q5" s="1" t="s">
        <v>58</v>
      </c>
      <c r="R5" s="1" t="s">
        <v>0</v>
      </c>
      <c r="S5" s="1" t="s">
        <v>0</v>
      </c>
      <c r="T5" s="2">
        <v>42788</v>
      </c>
      <c r="U5" s="1" t="s">
        <v>73</v>
      </c>
      <c r="V5" s="1" t="s">
        <v>60</v>
      </c>
      <c r="W5" s="1" t="s">
        <v>61</v>
      </c>
      <c r="X5" s="1" t="s">
        <v>0</v>
      </c>
      <c r="Y5" s="1" t="s">
        <v>61</v>
      </c>
      <c r="Z5" s="1" t="s">
        <v>0</v>
      </c>
      <c r="AA5" s="1" t="s">
        <v>0</v>
      </c>
      <c r="AB5" s="1" t="s">
        <v>0</v>
      </c>
      <c r="AC5" s="5" t="s">
        <v>0</v>
      </c>
      <c r="AD5" s="1" t="b">
        <v>0</v>
      </c>
      <c r="AE5" s="1" t="s">
        <v>74</v>
      </c>
      <c r="AF5" s="2">
        <v>42760</v>
      </c>
      <c r="AG5" s="6" t="s">
        <v>0</v>
      </c>
      <c r="AH5" s="1" t="s">
        <v>75</v>
      </c>
      <c r="AI5" s="7">
        <v>202.16001</v>
      </c>
      <c r="AJ5" s="1" t="s">
        <v>76</v>
      </c>
      <c r="AK5" s="1" t="s">
        <v>77</v>
      </c>
      <c r="AL5" s="1" t="s">
        <v>0</v>
      </c>
      <c r="AM5" s="1" t="s">
        <v>0</v>
      </c>
      <c r="AN5" s="1" t="s">
        <v>0</v>
      </c>
      <c r="AO5" s="1" t="s">
        <v>64</v>
      </c>
      <c r="AP5" s="6" t="s">
        <v>0</v>
      </c>
      <c r="AQ5" s="1" t="s">
        <v>0</v>
      </c>
      <c r="AR5" s="1" t="s">
        <v>0</v>
      </c>
      <c r="AS5" s="3">
        <v>18069</v>
      </c>
      <c r="AT5" s="1" t="s">
        <v>65</v>
      </c>
      <c r="AU5" s="2">
        <v>42719</v>
      </c>
      <c r="AV5" s="1" t="s">
        <v>78</v>
      </c>
      <c r="AW5" s="1" t="s">
        <v>0</v>
      </c>
      <c r="AX5" s="3">
        <v>61569</v>
      </c>
      <c r="AY5" s="3">
        <v>1099077</v>
      </c>
    </row>
    <row r="6" spans="1:51" outlineLevel="1" x14ac:dyDescent="0.25">
      <c r="B6" s="1" t="s">
        <v>79</v>
      </c>
      <c r="C6" s="1" t="s">
        <v>80</v>
      </c>
      <c r="D6" s="1" t="s">
        <v>81</v>
      </c>
      <c r="E6" s="1" t="s">
        <v>82</v>
      </c>
      <c r="F6" s="2">
        <v>42826</v>
      </c>
      <c r="G6" s="2">
        <v>44377</v>
      </c>
      <c r="H6" s="3">
        <v>48</v>
      </c>
      <c r="I6" s="1" t="s">
        <v>56</v>
      </c>
      <c r="J6" s="1" t="s">
        <v>57</v>
      </c>
      <c r="K6" s="4">
        <v>8768</v>
      </c>
      <c r="L6" s="11">
        <v>202.155</v>
      </c>
      <c r="M6" s="6">
        <v>44.001399999999997</v>
      </c>
      <c r="N6" s="1" t="s">
        <v>0</v>
      </c>
      <c r="O6" s="7" t="s">
        <v>0</v>
      </c>
      <c r="P6" s="1" t="s">
        <v>83</v>
      </c>
      <c r="Q6" s="1" t="s">
        <v>58</v>
      </c>
      <c r="R6" s="1" t="s">
        <v>0</v>
      </c>
      <c r="S6" s="1" t="s">
        <v>0</v>
      </c>
      <c r="T6" s="2">
        <v>42809</v>
      </c>
      <c r="U6" s="1" t="s">
        <v>84</v>
      </c>
      <c r="V6" s="1" t="s">
        <v>60</v>
      </c>
      <c r="W6" s="1" t="s">
        <v>61</v>
      </c>
      <c r="X6" s="1" t="s">
        <v>0</v>
      </c>
      <c r="Y6" s="1" t="s">
        <v>61</v>
      </c>
      <c r="Z6" s="1" t="s">
        <v>0</v>
      </c>
      <c r="AA6" s="1" t="s">
        <v>0</v>
      </c>
      <c r="AB6" s="1" t="s">
        <v>0</v>
      </c>
      <c r="AC6" s="5" t="s">
        <v>0</v>
      </c>
      <c r="AD6" s="1" t="b">
        <v>0</v>
      </c>
      <c r="AE6" s="1" t="s">
        <v>74</v>
      </c>
      <c r="AF6" s="2">
        <v>42800</v>
      </c>
      <c r="AG6" s="6" t="s">
        <v>0</v>
      </c>
      <c r="AH6" s="1" t="s">
        <v>75</v>
      </c>
      <c r="AI6" s="7">
        <v>202.16</v>
      </c>
      <c r="AJ6" s="1" t="s">
        <v>85</v>
      </c>
      <c r="AK6" s="1" t="s">
        <v>86</v>
      </c>
      <c r="AL6" s="1" t="s">
        <v>87</v>
      </c>
      <c r="AM6" s="1" t="s">
        <v>88</v>
      </c>
      <c r="AN6" s="1" t="s">
        <v>0</v>
      </c>
      <c r="AO6" s="1" t="s">
        <v>64</v>
      </c>
      <c r="AP6" s="6" t="s">
        <v>0</v>
      </c>
      <c r="AQ6" s="1" t="s">
        <v>0</v>
      </c>
      <c r="AR6" s="1" t="s">
        <v>0</v>
      </c>
      <c r="AS6" s="3">
        <v>24008</v>
      </c>
      <c r="AT6" s="1" t="s">
        <v>65</v>
      </c>
      <c r="AU6" s="2">
        <v>42789.5</v>
      </c>
      <c r="AV6" s="1" t="s">
        <v>89</v>
      </c>
      <c r="AW6" s="1" t="s">
        <v>0</v>
      </c>
      <c r="AX6" s="3">
        <v>62643</v>
      </c>
      <c r="AY6" s="3">
        <v>1116380</v>
      </c>
    </row>
    <row r="7" spans="1:51" outlineLevel="1" x14ac:dyDescent="0.25">
      <c r="B7" s="1" t="s">
        <v>90</v>
      </c>
      <c r="C7" s="1" t="s">
        <v>91</v>
      </c>
      <c r="D7" s="1" t="s">
        <v>92</v>
      </c>
      <c r="E7" s="1" t="s">
        <v>82</v>
      </c>
      <c r="F7" s="2">
        <v>42891</v>
      </c>
      <c r="G7" s="2">
        <v>44560</v>
      </c>
      <c r="H7" s="3">
        <v>48</v>
      </c>
      <c r="I7" s="1" t="s">
        <v>56</v>
      </c>
      <c r="J7" s="1" t="s">
        <v>57</v>
      </c>
      <c r="K7" s="4">
        <v>11041</v>
      </c>
      <c r="L7" s="11">
        <v>202.155</v>
      </c>
      <c r="M7" s="6">
        <v>44.001399999999997</v>
      </c>
      <c r="N7" s="1" t="s">
        <v>0</v>
      </c>
      <c r="O7" s="7" t="s">
        <v>0</v>
      </c>
      <c r="P7" s="1" t="s">
        <v>93</v>
      </c>
      <c r="Q7" s="1" t="s">
        <v>58</v>
      </c>
      <c r="R7" s="1" t="s">
        <v>0</v>
      </c>
      <c r="S7" s="1" t="s">
        <v>0</v>
      </c>
      <c r="T7" s="2">
        <v>42891</v>
      </c>
      <c r="U7" s="1" t="s">
        <v>94</v>
      </c>
      <c r="V7" s="1" t="s">
        <v>60</v>
      </c>
      <c r="W7" s="1" t="s">
        <v>61</v>
      </c>
      <c r="X7" s="1" t="s">
        <v>0</v>
      </c>
      <c r="Y7" s="1" t="s">
        <v>61</v>
      </c>
      <c r="Z7" s="1" t="s">
        <v>0</v>
      </c>
      <c r="AA7" s="1" t="s">
        <v>0</v>
      </c>
      <c r="AB7" s="1" t="s">
        <v>0</v>
      </c>
      <c r="AC7" s="5" t="s">
        <v>0</v>
      </c>
      <c r="AD7" s="1" t="b">
        <v>0</v>
      </c>
      <c r="AE7" s="1" t="s">
        <v>74</v>
      </c>
      <c r="AF7" s="2">
        <v>42695</v>
      </c>
      <c r="AG7" s="6" t="s">
        <v>0</v>
      </c>
      <c r="AH7" s="1" t="s">
        <v>75</v>
      </c>
      <c r="AI7" s="7">
        <v>202.16</v>
      </c>
      <c r="AJ7" s="1" t="s">
        <v>95</v>
      </c>
      <c r="AK7" s="1" t="s">
        <v>96</v>
      </c>
      <c r="AL7" s="1" t="s">
        <v>0</v>
      </c>
      <c r="AM7" s="1" t="s">
        <v>0</v>
      </c>
      <c r="AN7" s="1" t="s">
        <v>97</v>
      </c>
      <c r="AO7" s="1" t="s">
        <v>64</v>
      </c>
      <c r="AP7" s="6" t="s">
        <v>0</v>
      </c>
      <c r="AQ7" s="1" t="s">
        <v>0</v>
      </c>
      <c r="AR7" s="1" t="s">
        <v>0</v>
      </c>
      <c r="AS7" s="3">
        <v>18705</v>
      </c>
      <c r="AT7" s="1" t="s">
        <v>65</v>
      </c>
      <c r="AU7" s="2">
        <v>42668</v>
      </c>
      <c r="AV7" s="1" t="s">
        <v>78</v>
      </c>
      <c r="AW7" s="1" t="s">
        <v>0</v>
      </c>
      <c r="AX7" s="3">
        <v>60914</v>
      </c>
      <c r="AY7" s="3">
        <v>1093364</v>
      </c>
    </row>
    <row r="8" spans="1:51" outlineLevel="1" x14ac:dyDescent="0.25">
      <c r="B8" s="1" t="s">
        <v>98</v>
      </c>
      <c r="C8" s="1" t="s">
        <v>99</v>
      </c>
      <c r="D8" s="1" t="s">
        <v>100</v>
      </c>
      <c r="E8" s="1" t="s">
        <v>71</v>
      </c>
      <c r="F8" s="2">
        <v>43124</v>
      </c>
      <c r="G8" s="2">
        <v>44401</v>
      </c>
      <c r="H8" s="3">
        <v>36</v>
      </c>
      <c r="I8" s="1" t="s">
        <v>56</v>
      </c>
      <c r="J8" s="1" t="s">
        <v>57</v>
      </c>
      <c r="K8" s="4">
        <v>3260</v>
      </c>
      <c r="L8" s="11">
        <v>202.155</v>
      </c>
      <c r="M8" s="6">
        <v>44.001399999999997</v>
      </c>
      <c r="N8" s="1" t="s">
        <v>0</v>
      </c>
      <c r="O8" s="7" t="s">
        <v>0</v>
      </c>
      <c r="P8" s="1" t="s">
        <v>101</v>
      </c>
      <c r="Q8" s="1" t="s">
        <v>58</v>
      </c>
      <c r="R8" s="1" t="s">
        <v>0</v>
      </c>
      <c r="S8" s="1" t="s">
        <v>0</v>
      </c>
      <c r="T8" s="2">
        <v>43026</v>
      </c>
      <c r="U8" s="1" t="s">
        <v>102</v>
      </c>
      <c r="V8" s="1" t="s">
        <v>60</v>
      </c>
      <c r="W8" s="1" t="s">
        <v>61</v>
      </c>
      <c r="X8" s="1" t="s">
        <v>0</v>
      </c>
      <c r="Y8" s="1" t="s">
        <v>61</v>
      </c>
      <c r="Z8" s="1" t="s">
        <v>0</v>
      </c>
      <c r="AA8" s="1" t="s">
        <v>0</v>
      </c>
      <c r="AB8" s="1" t="s">
        <v>0</v>
      </c>
      <c r="AC8" s="5" t="s">
        <v>0</v>
      </c>
      <c r="AD8" s="1" t="b">
        <v>0</v>
      </c>
      <c r="AE8" s="1" t="s">
        <v>74</v>
      </c>
      <c r="AF8" s="2">
        <v>42914</v>
      </c>
      <c r="AG8" s="6" t="s">
        <v>0</v>
      </c>
      <c r="AH8" s="1" t="s">
        <v>75</v>
      </c>
      <c r="AI8" s="7">
        <v>202.15611000000001</v>
      </c>
      <c r="AJ8" s="1" t="s">
        <v>103</v>
      </c>
      <c r="AK8" s="1" t="s">
        <v>96</v>
      </c>
      <c r="AL8" s="1" t="s">
        <v>104</v>
      </c>
      <c r="AM8" s="1" t="s">
        <v>0</v>
      </c>
      <c r="AN8" s="1" t="s">
        <v>105</v>
      </c>
      <c r="AO8" s="1" t="s">
        <v>64</v>
      </c>
      <c r="AP8" s="6" t="s">
        <v>0</v>
      </c>
      <c r="AQ8" s="1" t="s">
        <v>0</v>
      </c>
      <c r="AR8" s="1" t="s">
        <v>0</v>
      </c>
      <c r="AS8" s="3">
        <v>30522</v>
      </c>
      <c r="AT8" s="1" t="s">
        <v>65</v>
      </c>
      <c r="AU8" s="2">
        <v>42873.708333333336</v>
      </c>
      <c r="AV8" s="1" t="s">
        <v>78</v>
      </c>
      <c r="AW8" s="1" t="s">
        <v>0</v>
      </c>
      <c r="AX8" s="3">
        <v>64692</v>
      </c>
      <c r="AY8" s="3">
        <v>1122918</v>
      </c>
    </row>
    <row r="9" spans="1:51" outlineLevel="1" x14ac:dyDescent="0.25">
      <c r="B9" s="1" t="s">
        <v>106</v>
      </c>
      <c r="C9" s="1" t="s">
        <v>107</v>
      </c>
      <c r="D9" s="1" t="s">
        <v>108</v>
      </c>
      <c r="E9" s="1" t="s">
        <v>82</v>
      </c>
      <c r="F9" s="2">
        <v>43200</v>
      </c>
      <c r="G9" s="2">
        <v>44661</v>
      </c>
      <c r="H9" s="3">
        <v>48</v>
      </c>
      <c r="I9" s="1" t="s">
        <v>56</v>
      </c>
      <c r="J9" s="1" t="s">
        <v>57</v>
      </c>
      <c r="K9" s="4">
        <v>3418</v>
      </c>
      <c r="L9" s="11">
        <v>202.16</v>
      </c>
      <c r="M9" s="6">
        <v>44</v>
      </c>
      <c r="N9" s="1" t="s">
        <v>0</v>
      </c>
      <c r="O9" s="7" t="s">
        <v>0</v>
      </c>
      <c r="P9" s="1" t="s">
        <v>109</v>
      </c>
      <c r="Q9" s="1" t="s">
        <v>58</v>
      </c>
      <c r="R9" s="1" t="s">
        <v>0</v>
      </c>
      <c r="S9" s="1" t="s">
        <v>0</v>
      </c>
      <c r="T9" s="2">
        <v>43200</v>
      </c>
      <c r="U9" s="1" t="s">
        <v>110</v>
      </c>
      <c r="V9" s="1" t="s">
        <v>60</v>
      </c>
      <c r="W9" s="1" t="s">
        <v>61</v>
      </c>
      <c r="X9" s="1" t="s">
        <v>0</v>
      </c>
      <c r="Y9" s="1" t="s">
        <v>61</v>
      </c>
      <c r="Z9" s="1" t="s">
        <v>0</v>
      </c>
      <c r="AA9" s="1" t="s">
        <v>0</v>
      </c>
      <c r="AB9" s="1" t="s">
        <v>0</v>
      </c>
      <c r="AC9" s="5" t="s">
        <v>0</v>
      </c>
      <c r="AD9" s="1" t="b">
        <v>0</v>
      </c>
      <c r="AE9" s="1" t="s">
        <v>74</v>
      </c>
      <c r="AF9" s="2">
        <v>43082</v>
      </c>
      <c r="AG9" s="6" t="s">
        <v>0</v>
      </c>
      <c r="AH9" s="1" t="s">
        <v>75</v>
      </c>
      <c r="AI9" s="7">
        <v>361</v>
      </c>
      <c r="AJ9" s="1" t="s">
        <v>111</v>
      </c>
      <c r="AK9" s="1" t="s">
        <v>112</v>
      </c>
      <c r="AL9" s="1" t="s">
        <v>0</v>
      </c>
      <c r="AM9" s="1" t="s">
        <v>0</v>
      </c>
      <c r="AN9" s="1" t="s">
        <v>113</v>
      </c>
      <c r="AO9" s="1" t="s">
        <v>64</v>
      </c>
      <c r="AP9" s="6" t="s">
        <v>0</v>
      </c>
      <c r="AQ9" s="1" t="s">
        <v>0</v>
      </c>
      <c r="AR9" s="1" t="s">
        <v>0</v>
      </c>
      <c r="AS9" s="3">
        <v>18378</v>
      </c>
      <c r="AT9" s="1" t="s">
        <v>65</v>
      </c>
      <c r="AU9" s="2">
        <v>43053.458333333336</v>
      </c>
      <c r="AV9" s="1" t="s">
        <v>114</v>
      </c>
      <c r="AW9" s="1" t="s">
        <v>0</v>
      </c>
      <c r="AX9" s="3">
        <v>67404</v>
      </c>
      <c r="AY9" s="3">
        <v>1149067</v>
      </c>
    </row>
    <row r="10" spans="1:51" outlineLevel="1" x14ac:dyDescent="0.25">
      <c r="B10" s="1" t="s">
        <v>115</v>
      </c>
      <c r="C10" s="1" t="s">
        <v>116</v>
      </c>
      <c r="D10" s="1" t="s">
        <v>117</v>
      </c>
      <c r="E10" s="1" t="s">
        <v>71</v>
      </c>
      <c r="F10" s="2">
        <v>43221</v>
      </c>
      <c r="G10" s="2">
        <v>44317</v>
      </c>
      <c r="H10" s="3">
        <v>36</v>
      </c>
      <c r="I10" s="1" t="s">
        <v>56</v>
      </c>
      <c r="J10" s="1" t="s">
        <v>57</v>
      </c>
      <c r="K10" s="4">
        <v>9732</v>
      </c>
      <c r="L10" s="11">
        <v>202.155</v>
      </c>
      <c r="M10" s="6">
        <v>44.001399999999997</v>
      </c>
      <c r="N10" s="1" t="s">
        <v>0</v>
      </c>
      <c r="O10" s="7" t="s">
        <v>0</v>
      </c>
      <c r="P10" s="1" t="s">
        <v>118</v>
      </c>
      <c r="Q10" s="1" t="s">
        <v>58</v>
      </c>
      <c r="R10" s="1" t="s">
        <v>0</v>
      </c>
      <c r="S10" s="1" t="s">
        <v>0</v>
      </c>
      <c r="T10" s="2">
        <v>43091</v>
      </c>
      <c r="U10" s="1" t="s">
        <v>119</v>
      </c>
      <c r="V10" s="1" t="s">
        <v>60</v>
      </c>
      <c r="W10" s="1" t="s">
        <v>61</v>
      </c>
      <c r="X10" s="1" t="s">
        <v>0</v>
      </c>
      <c r="Y10" s="1" t="s">
        <v>61</v>
      </c>
      <c r="Z10" s="1" t="s">
        <v>0</v>
      </c>
      <c r="AA10" s="1" t="s">
        <v>0</v>
      </c>
      <c r="AB10" s="1" t="s">
        <v>0</v>
      </c>
      <c r="AC10" s="5" t="s">
        <v>0</v>
      </c>
      <c r="AD10" s="1" t="b">
        <v>0</v>
      </c>
      <c r="AE10" s="1" t="s">
        <v>74</v>
      </c>
      <c r="AF10" s="2">
        <v>43054</v>
      </c>
      <c r="AG10" s="6" t="s">
        <v>0</v>
      </c>
      <c r="AH10" s="1" t="s">
        <v>75</v>
      </c>
      <c r="AI10" s="7">
        <v>202.137</v>
      </c>
      <c r="AJ10" s="1" t="s">
        <v>120</v>
      </c>
      <c r="AK10" s="1" t="s">
        <v>121</v>
      </c>
      <c r="AL10" s="1" t="s">
        <v>0</v>
      </c>
      <c r="AM10" s="1" t="s">
        <v>0</v>
      </c>
      <c r="AN10" s="1" t="s">
        <v>0</v>
      </c>
      <c r="AO10" s="1" t="s">
        <v>64</v>
      </c>
      <c r="AP10" s="6" t="s">
        <v>0</v>
      </c>
      <c r="AQ10" s="1" t="s">
        <v>0</v>
      </c>
      <c r="AR10" s="1" t="s">
        <v>0</v>
      </c>
      <c r="AS10" s="3">
        <v>18670</v>
      </c>
      <c r="AT10" s="1" t="s">
        <v>65</v>
      </c>
      <c r="AU10" s="2">
        <v>43028.375</v>
      </c>
      <c r="AV10" s="1" t="s">
        <v>78</v>
      </c>
      <c r="AW10" s="1" t="s">
        <v>0</v>
      </c>
      <c r="AX10" s="3">
        <v>67051</v>
      </c>
      <c r="AY10" s="3">
        <v>1144325</v>
      </c>
    </row>
    <row r="11" spans="1:51" outlineLevel="1" x14ac:dyDescent="0.25">
      <c r="B11" s="1" t="s">
        <v>122</v>
      </c>
      <c r="C11" s="1" t="s">
        <v>123</v>
      </c>
      <c r="D11" s="1" t="s">
        <v>124</v>
      </c>
      <c r="E11" s="1" t="s">
        <v>71</v>
      </c>
      <c r="F11" s="2">
        <v>43488</v>
      </c>
      <c r="G11" s="2">
        <v>44949</v>
      </c>
      <c r="H11" s="3">
        <v>48</v>
      </c>
      <c r="I11" s="1" t="s">
        <v>56</v>
      </c>
      <c r="J11" s="1" t="s">
        <v>57</v>
      </c>
      <c r="K11" s="4">
        <v>2448</v>
      </c>
      <c r="L11" s="11">
        <v>202.16</v>
      </c>
      <c r="M11" s="6">
        <v>44</v>
      </c>
      <c r="N11" s="1" t="s">
        <v>0</v>
      </c>
      <c r="O11" s="7" t="s">
        <v>0</v>
      </c>
      <c r="P11" s="1" t="s">
        <v>125</v>
      </c>
      <c r="Q11" s="1" t="s">
        <v>58</v>
      </c>
      <c r="R11" s="1" t="s">
        <v>0</v>
      </c>
      <c r="S11" s="1" t="s">
        <v>0</v>
      </c>
      <c r="T11" s="2">
        <v>43488</v>
      </c>
      <c r="U11" s="1" t="s">
        <v>126</v>
      </c>
      <c r="V11" s="1" t="s">
        <v>60</v>
      </c>
      <c r="W11" s="1" t="s">
        <v>61</v>
      </c>
      <c r="X11" s="1" t="s">
        <v>0</v>
      </c>
      <c r="Y11" s="1" t="s">
        <v>61</v>
      </c>
      <c r="Z11" s="1" t="s">
        <v>0</v>
      </c>
      <c r="AA11" s="1" t="s">
        <v>0</v>
      </c>
      <c r="AB11" s="1" t="s">
        <v>0</v>
      </c>
      <c r="AC11" s="5" t="s">
        <v>0</v>
      </c>
      <c r="AD11" s="1" t="b">
        <v>0</v>
      </c>
      <c r="AE11" s="1" t="s">
        <v>74</v>
      </c>
      <c r="AF11" s="2">
        <v>43278</v>
      </c>
      <c r="AG11" s="6" t="s">
        <v>0</v>
      </c>
      <c r="AH11" s="1" t="s">
        <v>75</v>
      </c>
      <c r="AI11" s="7">
        <v>202.18</v>
      </c>
      <c r="AJ11" s="1" t="s">
        <v>127</v>
      </c>
      <c r="AK11" s="1" t="s">
        <v>128</v>
      </c>
      <c r="AL11" s="1" t="s">
        <v>129</v>
      </c>
      <c r="AM11" s="1" t="s">
        <v>0</v>
      </c>
      <c r="AN11" s="1" t="s">
        <v>0</v>
      </c>
      <c r="AO11" s="1" t="s">
        <v>64</v>
      </c>
      <c r="AP11" s="6" t="s">
        <v>0</v>
      </c>
      <c r="AQ11" s="1" t="s">
        <v>0</v>
      </c>
      <c r="AR11" s="1" t="s">
        <v>0</v>
      </c>
      <c r="AS11" s="3">
        <v>27649</v>
      </c>
      <c r="AT11" s="1" t="s">
        <v>65</v>
      </c>
      <c r="AU11" s="2">
        <v>43236.689583333333</v>
      </c>
      <c r="AV11" s="1" t="s">
        <v>130</v>
      </c>
      <c r="AW11" s="1" t="s">
        <v>0</v>
      </c>
      <c r="AX11" s="3">
        <v>70870</v>
      </c>
      <c r="AY11" s="3">
        <v>1172437</v>
      </c>
    </row>
    <row r="12" spans="1:51" outlineLevel="1" x14ac:dyDescent="0.25">
      <c r="B12" s="1" t="s">
        <v>131</v>
      </c>
      <c r="C12" s="1" t="s">
        <v>132</v>
      </c>
      <c r="D12" s="1" t="s">
        <v>133</v>
      </c>
      <c r="E12" s="1" t="s">
        <v>134</v>
      </c>
      <c r="F12" s="2">
        <v>43648</v>
      </c>
      <c r="G12" s="2">
        <v>44927</v>
      </c>
      <c r="H12" s="3">
        <v>36</v>
      </c>
      <c r="I12" s="1" t="s">
        <v>56</v>
      </c>
      <c r="J12" s="1" t="s">
        <v>57</v>
      </c>
      <c r="K12" s="4">
        <v>18483</v>
      </c>
      <c r="L12" s="11">
        <v>202.16</v>
      </c>
      <c r="M12" s="6">
        <v>44</v>
      </c>
      <c r="N12" s="1" t="s">
        <v>0</v>
      </c>
      <c r="O12" s="7" t="s">
        <v>0</v>
      </c>
      <c r="P12" s="1" t="s">
        <v>135</v>
      </c>
      <c r="Q12" s="1" t="s">
        <v>58</v>
      </c>
      <c r="R12" s="1" t="s">
        <v>0</v>
      </c>
      <c r="S12" s="1" t="s">
        <v>0</v>
      </c>
      <c r="T12" s="2">
        <v>43620</v>
      </c>
      <c r="U12" s="1" t="s">
        <v>136</v>
      </c>
      <c r="V12" s="1" t="s">
        <v>60</v>
      </c>
      <c r="W12" s="1" t="s">
        <v>61</v>
      </c>
      <c r="X12" s="1" t="s">
        <v>137</v>
      </c>
      <c r="Y12" s="1" t="s">
        <v>61</v>
      </c>
      <c r="Z12" s="1" t="s">
        <v>0</v>
      </c>
      <c r="AA12" s="1" t="s">
        <v>0</v>
      </c>
      <c r="AB12" s="1" t="s">
        <v>0</v>
      </c>
      <c r="AC12" s="5" t="s">
        <v>0</v>
      </c>
      <c r="AD12" s="1" t="b">
        <v>0</v>
      </c>
      <c r="AE12" s="1" t="s">
        <v>74</v>
      </c>
      <c r="AF12" s="2">
        <v>43537</v>
      </c>
      <c r="AG12" s="6" t="s">
        <v>0</v>
      </c>
      <c r="AH12" s="1" t="s">
        <v>75</v>
      </c>
      <c r="AI12" s="7">
        <v>202.16</v>
      </c>
      <c r="AJ12" s="1" t="s">
        <v>138</v>
      </c>
      <c r="AK12" s="1" t="s">
        <v>139</v>
      </c>
      <c r="AL12" s="1" t="s">
        <v>140</v>
      </c>
      <c r="AM12" s="1" t="s">
        <v>141</v>
      </c>
      <c r="AN12" s="1" t="s">
        <v>0</v>
      </c>
      <c r="AO12" s="1" t="s">
        <v>64</v>
      </c>
      <c r="AP12" s="6" t="s">
        <v>0</v>
      </c>
      <c r="AQ12" s="1" t="s">
        <v>0</v>
      </c>
      <c r="AR12" s="1" t="s">
        <v>0</v>
      </c>
      <c r="AS12" s="3">
        <v>23994</v>
      </c>
      <c r="AT12" s="1" t="s">
        <v>65</v>
      </c>
      <c r="AU12" s="2">
        <v>43455.458333333336</v>
      </c>
      <c r="AV12" s="1" t="s">
        <v>78</v>
      </c>
      <c r="AW12" s="1" t="s">
        <v>0</v>
      </c>
      <c r="AX12" s="3">
        <v>74397</v>
      </c>
      <c r="AY12" s="3">
        <v>1187791</v>
      </c>
    </row>
    <row r="13" spans="1:51" outlineLevel="1" x14ac:dyDescent="0.25">
      <c r="B13" s="1" t="s">
        <v>142</v>
      </c>
      <c r="C13" s="1" t="s">
        <v>143</v>
      </c>
      <c r="D13" s="1" t="s">
        <v>144</v>
      </c>
      <c r="E13" s="1" t="s">
        <v>55</v>
      </c>
      <c r="F13" s="2">
        <v>43677</v>
      </c>
      <c r="G13" s="2">
        <v>44408</v>
      </c>
      <c r="H13" s="3">
        <v>24</v>
      </c>
      <c r="I13" s="1" t="s">
        <v>56</v>
      </c>
      <c r="J13" s="1" t="s">
        <v>57</v>
      </c>
      <c r="K13" s="4">
        <v>450</v>
      </c>
      <c r="L13" s="11">
        <v>202.16</v>
      </c>
      <c r="M13" s="6">
        <v>44</v>
      </c>
      <c r="N13" s="1" t="s">
        <v>0</v>
      </c>
      <c r="O13" s="7" t="s">
        <v>0</v>
      </c>
      <c r="P13" s="1" t="s">
        <v>145</v>
      </c>
      <c r="Q13" s="1" t="s">
        <v>58</v>
      </c>
      <c r="R13" s="1" t="s">
        <v>0</v>
      </c>
      <c r="S13" s="1" t="s">
        <v>0</v>
      </c>
      <c r="T13" s="2">
        <v>43677</v>
      </c>
      <c r="U13" s="1" t="s">
        <v>146</v>
      </c>
      <c r="V13" s="1" t="s">
        <v>60</v>
      </c>
      <c r="W13" s="1" t="s">
        <v>61</v>
      </c>
      <c r="X13" s="1" t="s">
        <v>0</v>
      </c>
      <c r="Y13" s="1" t="s">
        <v>61</v>
      </c>
      <c r="Z13" s="1" t="s">
        <v>0</v>
      </c>
      <c r="AA13" s="1" t="s">
        <v>0</v>
      </c>
      <c r="AB13" s="1" t="s">
        <v>0</v>
      </c>
      <c r="AC13" s="5" t="s">
        <v>0</v>
      </c>
      <c r="AD13" s="1" t="b">
        <v>0</v>
      </c>
      <c r="AE13" s="1" t="s">
        <v>147</v>
      </c>
      <c r="AF13" s="2">
        <v>43662</v>
      </c>
      <c r="AG13" s="6" t="s">
        <v>0</v>
      </c>
      <c r="AH13" s="1" t="s">
        <v>0</v>
      </c>
      <c r="AI13" s="7" t="s">
        <v>0</v>
      </c>
      <c r="AJ13" s="1" t="s">
        <v>148</v>
      </c>
      <c r="AK13" s="1" t="s">
        <v>0</v>
      </c>
      <c r="AL13" s="1" t="s">
        <v>0</v>
      </c>
      <c r="AM13" s="1" t="s">
        <v>0</v>
      </c>
      <c r="AN13" s="1" t="s">
        <v>0</v>
      </c>
      <c r="AO13" s="1" t="s">
        <v>64</v>
      </c>
      <c r="AP13" s="6" t="s">
        <v>0</v>
      </c>
      <c r="AQ13" s="1" t="s">
        <v>0</v>
      </c>
      <c r="AR13" s="1" t="s">
        <v>0</v>
      </c>
      <c r="AS13" s="3">
        <v>18182</v>
      </c>
      <c r="AT13" s="1" t="s">
        <v>65</v>
      </c>
      <c r="AU13" s="2">
        <v>43650</v>
      </c>
      <c r="AV13" s="1" t="s">
        <v>149</v>
      </c>
      <c r="AW13" s="1" t="s">
        <v>0</v>
      </c>
      <c r="AX13" s="3">
        <v>78239</v>
      </c>
      <c r="AY13" s="3">
        <v>1208546</v>
      </c>
    </row>
    <row r="14" spans="1:51" outlineLevel="1" x14ac:dyDescent="0.25">
      <c r="B14" s="1" t="s">
        <v>150</v>
      </c>
      <c r="C14" s="1" t="s">
        <v>151</v>
      </c>
      <c r="D14" s="1" t="s">
        <v>152</v>
      </c>
      <c r="E14" s="1" t="s">
        <v>55</v>
      </c>
      <c r="F14" s="2">
        <v>43769</v>
      </c>
      <c r="G14" s="2">
        <v>44926</v>
      </c>
      <c r="H14" s="3">
        <v>36</v>
      </c>
      <c r="I14" s="1" t="s">
        <v>56</v>
      </c>
      <c r="J14" s="1" t="s">
        <v>57</v>
      </c>
      <c r="K14" s="4">
        <v>16741</v>
      </c>
      <c r="L14" s="11">
        <v>202.16</v>
      </c>
      <c r="M14" s="6">
        <v>44</v>
      </c>
      <c r="N14" s="1" t="s">
        <v>0</v>
      </c>
      <c r="O14" s="7" t="s">
        <v>0</v>
      </c>
      <c r="P14" s="1" t="s">
        <v>153</v>
      </c>
      <c r="Q14" s="1" t="s">
        <v>58</v>
      </c>
      <c r="R14" s="1" t="s">
        <v>0</v>
      </c>
      <c r="S14" s="1" t="s">
        <v>0</v>
      </c>
      <c r="T14" s="2">
        <v>43724</v>
      </c>
      <c r="U14" s="1" t="s">
        <v>154</v>
      </c>
      <c r="V14" s="1" t="s">
        <v>60</v>
      </c>
      <c r="W14" s="1" t="s">
        <v>61</v>
      </c>
      <c r="X14" s="1" t="s">
        <v>0</v>
      </c>
      <c r="Y14" s="1" t="s">
        <v>61</v>
      </c>
      <c r="Z14" s="1" t="s">
        <v>0</v>
      </c>
      <c r="AA14" s="1" t="s">
        <v>0</v>
      </c>
      <c r="AB14" s="1" t="s">
        <v>0</v>
      </c>
      <c r="AC14" s="5" t="s">
        <v>0</v>
      </c>
      <c r="AD14" s="1" t="b">
        <v>0</v>
      </c>
      <c r="AE14" s="1" t="s">
        <v>74</v>
      </c>
      <c r="AF14" s="2">
        <v>43682</v>
      </c>
      <c r="AG14" s="6" t="s">
        <v>0</v>
      </c>
      <c r="AH14" s="1" t="s">
        <v>0</v>
      </c>
      <c r="AI14" s="7" t="s">
        <v>0</v>
      </c>
      <c r="AJ14" s="1" t="s">
        <v>155</v>
      </c>
      <c r="AK14" s="1" t="s">
        <v>156</v>
      </c>
      <c r="AL14" s="1" t="s">
        <v>0</v>
      </c>
      <c r="AM14" s="1" t="s">
        <v>0</v>
      </c>
      <c r="AN14" s="1" t="s">
        <v>157</v>
      </c>
      <c r="AO14" s="1" t="s">
        <v>64</v>
      </c>
      <c r="AP14" s="6" t="s">
        <v>0</v>
      </c>
      <c r="AQ14" s="1" t="s">
        <v>0</v>
      </c>
      <c r="AR14" s="1" t="s">
        <v>0</v>
      </c>
      <c r="AS14" s="3">
        <v>18088</v>
      </c>
      <c r="AT14" s="1" t="s">
        <v>65</v>
      </c>
      <c r="AU14" s="2">
        <v>43655.759027777778</v>
      </c>
      <c r="AV14" s="1" t="s">
        <v>158</v>
      </c>
      <c r="AW14" s="1" t="s">
        <v>0</v>
      </c>
      <c r="AX14" s="3">
        <v>78289</v>
      </c>
      <c r="AY14" s="3">
        <v>1202619</v>
      </c>
    </row>
    <row r="15" spans="1:51" outlineLevel="1" x14ac:dyDescent="0.25">
      <c r="B15" s="1" t="s">
        <v>79</v>
      </c>
      <c r="C15" s="1" t="s">
        <v>80</v>
      </c>
      <c r="D15" s="1" t="s">
        <v>81</v>
      </c>
      <c r="E15" s="1" t="s">
        <v>71</v>
      </c>
      <c r="F15" s="2">
        <v>43832</v>
      </c>
      <c r="G15" s="2">
        <v>44377</v>
      </c>
      <c r="H15" s="3">
        <v>15</v>
      </c>
      <c r="I15" s="1" t="s">
        <v>56</v>
      </c>
      <c r="J15" s="1" t="s">
        <v>57</v>
      </c>
      <c r="K15" s="4">
        <v>11392</v>
      </c>
      <c r="L15" s="11">
        <v>127</v>
      </c>
      <c r="M15" s="6">
        <v>64.819900000000004</v>
      </c>
      <c r="N15" s="1" t="s">
        <v>0</v>
      </c>
      <c r="O15" s="7" t="s">
        <v>0</v>
      </c>
      <c r="P15" s="1" t="s">
        <v>159</v>
      </c>
      <c r="Q15" s="1" t="s">
        <v>58</v>
      </c>
      <c r="R15" s="1" t="s">
        <v>0</v>
      </c>
      <c r="S15" s="1" t="s">
        <v>0</v>
      </c>
      <c r="T15" s="2">
        <v>43819</v>
      </c>
      <c r="U15" s="1" t="s">
        <v>160</v>
      </c>
      <c r="V15" s="1" t="s">
        <v>60</v>
      </c>
      <c r="W15" s="1" t="s">
        <v>61</v>
      </c>
      <c r="X15" s="1" t="s">
        <v>0</v>
      </c>
      <c r="Y15" s="1" t="s">
        <v>61</v>
      </c>
      <c r="Z15" s="1" t="s">
        <v>0</v>
      </c>
      <c r="AA15" s="1" t="s">
        <v>0</v>
      </c>
      <c r="AB15" s="1" t="s">
        <v>0</v>
      </c>
      <c r="AC15" s="5" t="s">
        <v>0</v>
      </c>
      <c r="AD15" s="1" t="b">
        <v>0</v>
      </c>
      <c r="AE15" s="1" t="s">
        <v>74</v>
      </c>
      <c r="AF15" s="2">
        <v>43816</v>
      </c>
      <c r="AG15" s="6" t="s">
        <v>0</v>
      </c>
      <c r="AH15" s="1" t="s">
        <v>75</v>
      </c>
      <c r="AI15" s="7">
        <v>150</v>
      </c>
      <c r="AJ15" s="1" t="s">
        <v>161</v>
      </c>
      <c r="AK15" s="1" t="s">
        <v>162</v>
      </c>
      <c r="AL15" s="1" t="s">
        <v>163</v>
      </c>
      <c r="AM15" s="1" t="s">
        <v>0</v>
      </c>
      <c r="AN15" s="1" t="s">
        <v>0</v>
      </c>
      <c r="AO15" s="1" t="s">
        <v>64</v>
      </c>
      <c r="AP15" s="6" t="s">
        <v>0</v>
      </c>
      <c r="AQ15" s="1" t="s">
        <v>0</v>
      </c>
      <c r="AR15" s="1" t="s">
        <v>0</v>
      </c>
      <c r="AS15" s="3">
        <v>24008</v>
      </c>
      <c r="AT15" s="1" t="s">
        <v>65</v>
      </c>
      <c r="AU15" s="2">
        <v>43808.676388888889</v>
      </c>
      <c r="AV15" s="1" t="s">
        <v>149</v>
      </c>
      <c r="AW15" s="1" t="s">
        <v>0</v>
      </c>
      <c r="AX15" s="3">
        <v>80973</v>
      </c>
      <c r="AY15" s="3">
        <v>1214981</v>
      </c>
    </row>
    <row r="16" spans="1:51" outlineLevel="1" x14ac:dyDescent="0.25">
      <c r="B16" s="1" t="s">
        <v>164</v>
      </c>
      <c r="C16" s="1" t="s">
        <v>165</v>
      </c>
      <c r="D16" s="1" t="s">
        <v>166</v>
      </c>
      <c r="E16" s="1" t="s">
        <v>71</v>
      </c>
      <c r="F16" s="2">
        <v>43950</v>
      </c>
      <c r="G16" s="2">
        <v>44834</v>
      </c>
      <c r="H16" s="3">
        <v>24</v>
      </c>
      <c r="I16" s="1" t="s">
        <v>56</v>
      </c>
      <c r="J16" s="1" t="s">
        <v>57</v>
      </c>
      <c r="K16" s="4" t="s">
        <v>0</v>
      </c>
      <c r="L16" s="11">
        <v>100</v>
      </c>
      <c r="M16" s="6">
        <v>64.935599999999994</v>
      </c>
      <c r="N16" s="1" t="s">
        <v>0</v>
      </c>
      <c r="O16" s="7" t="s">
        <v>0</v>
      </c>
      <c r="P16" s="1" t="s">
        <v>167</v>
      </c>
      <c r="Q16" s="1" t="s">
        <v>168</v>
      </c>
      <c r="R16" s="1" t="s">
        <v>0</v>
      </c>
      <c r="S16" s="1" t="s">
        <v>0</v>
      </c>
      <c r="T16" s="2">
        <v>43950</v>
      </c>
      <c r="U16" s="1" t="s">
        <v>169</v>
      </c>
      <c r="V16" s="1" t="s">
        <v>170</v>
      </c>
      <c r="W16" s="1" t="s">
        <v>171</v>
      </c>
      <c r="X16" s="1" t="s">
        <v>0</v>
      </c>
      <c r="Y16" s="1" t="s">
        <v>171</v>
      </c>
      <c r="Z16" s="1" t="s">
        <v>172</v>
      </c>
      <c r="AA16" s="1" t="s">
        <v>0</v>
      </c>
      <c r="AB16" s="1" t="s">
        <v>173</v>
      </c>
      <c r="AC16" s="5">
        <v>109.82</v>
      </c>
      <c r="AD16" s="1" t="b">
        <v>0</v>
      </c>
      <c r="AE16" s="1" t="s">
        <v>174</v>
      </c>
      <c r="AF16" s="2">
        <v>43931</v>
      </c>
      <c r="AG16" s="6" t="s">
        <v>0</v>
      </c>
      <c r="AH16" s="1" t="s">
        <v>75</v>
      </c>
      <c r="AI16" s="7">
        <v>159.70500000000001</v>
      </c>
      <c r="AJ16" s="1" t="s">
        <v>175</v>
      </c>
      <c r="AK16" s="1" t="s">
        <v>176</v>
      </c>
      <c r="AL16" s="1" t="s">
        <v>0</v>
      </c>
      <c r="AM16" s="1" t="s">
        <v>0</v>
      </c>
      <c r="AN16" s="1" t="s">
        <v>0</v>
      </c>
      <c r="AO16" s="1" t="s">
        <v>177</v>
      </c>
      <c r="AP16" s="6" t="s">
        <v>0</v>
      </c>
      <c r="AQ16" s="1" t="s">
        <v>0</v>
      </c>
      <c r="AR16" s="1" t="s">
        <v>0</v>
      </c>
      <c r="AS16" s="3">
        <v>18582</v>
      </c>
      <c r="AT16" s="1" t="s">
        <v>65</v>
      </c>
      <c r="AU16" s="2">
        <v>43889.718055555553</v>
      </c>
      <c r="AV16" s="1" t="s">
        <v>149</v>
      </c>
      <c r="AW16" s="1" t="s">
        <v>0</v>
      </c>
      <c r="AX16" s="3">
        <v>82514</v>
      </c>
      <c r="AY16" s="3">
        <v>1226720</v>
      </c>
    </row>
    <row r="17" spans="2:51" outlineLevel="1" x14ac:dyDescent="0.25">
      <c r="B17" s="1" t="s">
        <v>164</v>
      </c>
      <c r="C17" s="1" t="s">
        <v>165</v>
      </c>
      <c r="D17" s="1" t="s">
        <v>166</v>
      </c>
      <c r="E17" s="1" t="s">
        <v>71</v>
      </c>
      <c r="F17" s="2">
        <v>43950</v>
      </c>
      <c r="G17" s="2">
        <v>44834</v>
      </c>
      <c r="H17" s="3">
        <v>24</v>
      </c>
      <c r="I17" s="1" t="s">
        <v>56</v>
      </c>
      <c r="J17" s="1" t="s">
        <v>57</v>
      </c>
      <c r="K17" s="4">
        <v>15945</v>
      </c>
      <c r="L17" s="11">
        <v>100</v>
      </c>
      <c r="M17" s="6">
        <v>64.935599999999994</v>
      </c>
      <c r="N17" s="1" t="s">
        <v>0</v>
      </c>
      <c r="O17" s="7" t="s">
        <v>0</v>
      </c>
      <c r="P17" s="1" t="s">
        <v>167</v>
      </c>
      <c r="Q17" s="1" t="s">
        <v>168</v>
      </c>
      <c r="R17" s="1" t="s">
        <v>0</v>
      </c>
      <c r="S17" s="1" t="s">
        <v>0</v>
      </c>
      <c r="T17" s="2">
        <v>43950</v>
      </c>
      <c r="U17" s="1" t="s">
        <v>169</v>
      </c>
      <c r="V17" s="1" t="s">
        <v>170</v>
      </c>
      <c r="W17" s="1" t="s">
        <v>171</v>
      </c>
      <c r="X17" s="1" t="s">
        <v>0</v>
      </c>
      <c r="Y17" s="1" t="s">
        <v>171</v>
      </c>
      <c r="Z17" s="1" t="s">
        <v>61</v>
      </c>
      <c r="AA17" s="1" t="s">
        <v>0</v>
      </c>
      <c r="AB17" s="1" t="s">
        <v>60</v>
      </c>
      <c r="AC17" s="5">
        <v>130</v>
      </c>
      <c r="AD17" s="1" t="b">
        <v>0</v>
      </c>
      <c r="AE17" s="1" t="s">
        <v>174</v>
      </c>
      <c r="AF17" s="2">
        <v>43931</v>
      </c>
      <c r="AG17" s="6" t="s">
        <v>0</v>
      </c>
      <c r="AH17" s="1" t="s">
        <v>75</v>
      </c>
      <c r="AI17" s="7">
        <v>159.70500000000001</v>
      </c>
      <c r="AJ17" s="1" t="s">
        <v>175</v>
      </c>
      <c r="AK17" s="1" t="s">
        <v>176</v>
      </c>
      <c r="AL17" s="1" t="s">
        <v>0</v>
      </c>
      <c r="AM17" s="1" t="s">
        <v>0</v>
      </c>
      <c r="AN17" s="1" t="s">
        <v>0</v>
      </c>
      <c r="AO17" s="1" t="s">
        <v>177</v>
      </c>
      <c r="AP17" s="6" t="s">
        <v>0</v>
      </c>
      <c r="AQ17" s="1" t="s">
        <v>0</v>
      </c>
      <c r="AR17" s="1" t="s">
        <v>0</v>
      </c>
      <c r="AS17" s="3">
        <v>18582</v>
      </c>
      <c r="AT17" s="1" t="s">
        <v>65</v>
      </c>
      <c r="AU17" s="2">
        <v>43889.718055555553</v>
      </c>
      <c r="AV17" s="1" t="s">
        <v>149</v>
      </c>
      <c r="AW17" s="1" t="s">
        <v>0</v>
      </c>
      <c r="AX17" s="3">
        <v>82514</v>
      </c>
      <c r="AY17" s="3">
        <v>1226720</v>
      </c>
    </row>
    <row r="18" spans="2:51" outlineLevel="1" x14ac:dyDescent="0.25">
      <c r="B18" s="1" t="s">
        <v>178</v>
      </c>
      <c r="C18" s="1" t="s">
        <v>179</v>
      </c>
      <c r="D18" s="1" t="s">
        <v>180</v>
      </c>
      <c r="E18" s="1" t="s">
        <v>71</v>
      </c>
      <c r="F18" s="2">
        <v>43978</v>
      </c>
      <c r="G18" s="2">
        <v>45438</v>
      </c>
      <c r="H18" s="3">
        <v>36</v>
      </c>
      <c r="I18" s="1" t="s">
        <v>56</v>
      </c>
      <c r="J18" s="1" t="s">
        <v>57</v>
      </c>
      <c r="K18" s="4">
        <v>9720</v>
      </c>
      <c r="L18" s="11">
        <v>138.80000000000001</v>
      </c>
      <c r="M18" s="6">
        <v>56.076000000000001</v>
      </c>
      <c r="N18" s="1" t="s">
        <v>0</v>
      </c>
      <c r="O18" s="7" t="s">
        <v>0</v>
      </c>
      <c r="P18" s="1" t="s">
        <v>181</v>
      </c>
      <c r="Q18" s="1" t="s">
        <v>182</v>
      </c>
      <c r="R18" s="1" t="s">
        <v>0</v>
      </c>
      <c r="S18" s="1" t="s">
        <v>0</v>
      </c>
      <c r="T18" s="2">
        <v>43978</v>
      </c>
      <c r="U18" s="1" t="s">
        <v>183</v>
      </c>
      <c r="V18" s="1" t="s">
        <v>173</v>
      </c>
      <c r="W18" s="1" t="s">
        <v>184</v>
      </c>
      <c r="X18" s="1" t="s">
        <v>0</v>
      </c>
      <c r="Y18" s="1" t="s">
        <v>172</v>
      </c>
      <c r="Z18" s="1" t="s">
        <v>61</v>
      </c>
      <c r="AA18" s="1" t="s">
        <v>0</v>
      </c>
      <c r="AB18" s="1" t="s">
        <v>60</v>
      </c>
      <c r="AC18" s="5">
        <v>159.70500000000001</v>
      </c>
      <c r="AD18" s="1" t="b">
        <v>0</v>
      </c>
      <c r="AE18" s="1" t="s">
        <v>185</v>
      </c>
      <c r="AF18" s="2">
        <v>43908</v>
      </c>
      <c r="AG18" s="6" t="s">
        <v>0</v>
      </c>
      <c r="AH18" s="1" t="s">
        <v>75</v>
      </c>
      <c r="AI18" s="7">
        <v>202.16</v>
      </c>
      <c r="AJ18" s="1" t="s">
        <v>186</v>
      </c>
      <c r="AK18" s="1" t="s">
        <v>128</v>
      </c>
      <c r="AL18" s="1" t="s">
        <v>0</v>
      </c>
      <c r="AM18" s="1" t="s">
        <v>0</v>
      </c>
      <c r="AN18" s="1" t="s">
        <v>0</v>
      </c>
      <c r="AO18" s="1" t="s">
        <v>187</v>
      </c>
      <c r="AP18" s="6" t="s">
        <v>0</v>
      </c>
      <c r="AQ18" s="1" t="s">
        <v>0</v>
      </c>
      <c r="AR18" s="1" t="s">
        <v>0</v>
      </c>
      <c r="AS18" s="3">
        <v>27989</v>
      </c>
      <c r="AT18" s="1" t="s">
        <v>65</v>
      </c>
      <c r="AU18" s="2">
        <v>43852.416666666664</v>
      </c>
      <c r="AV18" s="1" t="s">
        <v>149</v>
      </c>
      <c r="AW18" s="1" t="s">
        <v>0</v>
      </c>
      <c r="AX18" s="3">
        <v>81522</v>
      </c>
      <c r="AY18" s="3">
        <v>1218864</v>
      </c>
    </row>
    <row r="19" spans="2:51" outlineLevel="1" x14ac:dyDescent="0.25">
      <c r="B19" s="1" t="s">
        <v>188</v>
      </c>
      <c r="C19" s="1" t="s">
        <v>132</v>
      </c>
      <c r="D19" s="1" t="s">
        <v>133</v>
      </c>
      <c r="E19" s="1" t="s">
        <v>71</v>
      </c>
      <c r="F19" s="2">
        <v>44018</v>
      </c>
      <c r="G19" s="2">
        <v>45021</v>
      </c>
      <c r="H19" s="3">
        <v>27</v>
      </c>
      <c r="I19" s="1" t="s">
        <v>56</v>
      </c>
      <c r="J19" s="1" t="s">
        <v>57</v>
      </c>
      <c r="K19" s="4">
        <v>24645</v>
      </c>
      <c r="L19" s="11">
        <v>84.9</v>
      </c>
      <c r="M19" s="6">
        <v>70.2303</v>
      </c>
      <c r="N19" s="1" t="s">
        <v>0</v>
      </c>
      <c r="O19" s="7" t="s">
        <v>0</v>
      </c>
      <c r="P19" s="1" t="s">
        <v>189</v>
      </c>
      <c r="Q19" s="1" t="s">
        <v>190</v>
      </c>
      <c r="R19" s="1" t="s">
        <v>0</v>
      </c>
      <c r="S19" s="1" t="s">
        <v>0</v>
      </c>
      <c r="T19" s="2">
        <v>44018</v>
      </c>
      <c r="U19" s="1" t="s">
        <v>191</v>
      </c>
      <c r="V19" s="1" t="s">
        <v>170</v>
      </c>
      <c r="W19" s="1" t="s">
        <v>171</v>
      </c>
      <c r="X19" s="1" t="s">
        <v>0</v>
      </c>
      <c r="Y19" s="1" t="s">
        <v>171</v>
      </c>
      <c r="Z19" s="1" t="s">
        <v>61</v>
      </c>
      <c r="AA19" s="1" t="s">
        <v>0</v>
      </c>
      <c r="AB19" s="1" t="s">
        <v>60</v>
      </c>
      <c r="AC19" s="5">
        <v>96.77</v>
      </c>
      <c r="AD19" s="1" t="b">
        <v>0</v>
      </c>
      <c r="AE19" s="1" t="s">
        <v>147</v>
      </c>
      <c r="AF19" s="2">
        <v>44011</v>
      </c>
      <c r="AG19" s="6" t="s">
        <v>0</v>
      </c>
      <c r="AH19" s="1" t="s">
        <v>75</v>
      </c>
      <c r="AI19" s="7">
        <v>159.70500000000001</v>
      </c>
      <c r="AJ19" s="1" t="s">
        <v>192</v>
      </c>
      <c r="AK19" s="1" t="s">
        <v>0</v>
      </c>
      <c r="AL19" s="1" t="s">
        <v>193</v>
      </c>
      <c r="AM19" s="1" t="s">
        <v>0</v>
      </c>
      <c r="AN19" s="1" t="s">
        <v>0</v>
      </c>
      <c r="AO19" s="1" t="s">
        <v>177</v>
      </c>
      <c r="AP19" s="6" t="s">
        <v>0</v>
      </c>
      <c r="AQ19" s="1" t="s">
        <v>0</v>
      </c>
      <c r="AR19" s="1" t="s">
        <v>0</v>
      </c>
      <c r="AS19" s="3">
        <v>32391</v>
      </c>
      <c r="AT19" s="1" t="s">
        <v>65</v>
      </c>
      <c r="AU19" s="2">
        <v>43901.612500000003</v>
      </c>
      <c r="AV19" s="1" t="s">
        <v>149</v>
      </c>
      <c r="AW19" s="1" t="s">
        <v>0</v>
      </c>
      <c r="AX19" s="3">
        <v>82808</v>
      </c>
      <c r="AY19" s="3">
        <v>1227622</v>
      </c>
    </row>
    <row r="20" spans="2:51" outlineLevel="1" x14ac:dyDescent="0.25">
      <c r="B20" s="1" t="s">
        <v>194</v>
      </c>
      <c r="C20" s="1" t="s">
        <v>195</v>
      </c>
      <c r="D20" s="1" t="s">
        <v>196</v>
      </c>
      <c r="E20" s="1" t="s">
        <v>71</v>
      </c>
      <c r="F20" s="2">
        <v>44028</v>
      </c>
      <c r="G20" s="2">
        <v>44957</v>
      </c>
      <c r="H20" s="3">
        <v>24</v>
      </c>
      <c r="I20" s="1" t="s">
        <v>56</v>
      </c>
      <c r="J20" s="1" t="s">
        <v>197</v>
      </c>
      <c r="K20" s="4" t="s">
        <v>0</v>
      </c>
      <c r="L20" s="11">
        <v>68.2</v>
      </c>
      <c r="M20" s="6">
        <v>78.417699999999996</v>
      </c>
      <c r="N20" s="1" t="s">
        <v>0</v>
      </c>
      <c r="O20" s="7" t="s">
        <v>0</v>
      </c>
      <c r="P20" s="1" t="s">
        <v>198</v>
      </c>
      <c r="Q20" s="1" t="s">
        <v>199</v>
      </c>
      <c r="R20" s="1" t="s">
        <v>0</v>
      </c>
      <c r="S20" s="1" t="s">
        <v>0</v>
      </c>
      <c r="T20" s="2" t="s">
        <v>0</v>
      </c>
      <c r="U20" s="1" t="s">
        <v>0</v>
      </c>
      <c r="V20" s="1" t="s">
        <v>173</v>
      </c>
      <c r="W20" s="1" t="s">
        <v>172</v>
      </c>
      <c r="X20" s="1" t="s">
        <v>0</v>
      </c>
      <c r="Y20" s="1" t="s">
        <v>172</v>
      </c>
      <c r="Z20" s="1" t="s">
        <v>171</v>
      </c>
      <c r="AA20" s="1" t="s">
        <v>0</v>
      </c>
      <c r="AB20" s="1" t="s">
        <v>170</v>
      </c>
      <c r="AC20" s="5">
        <v>83.9</v>
      </c>
      <c r="AD20" s="1" t="b">
        <v>0</v>
      </c>
      <c r="AE20" s="1" t="s">
        <v>74</v>
      </c>
      <c r="AF20" s="2">
        <v>44028</v>
      </c>
      <c r="AG20" s="6" t="s">
        <v>0</v>
      </c>
      <c r="AH20" s="1" t="s">
        <v>75</v>
      </c>
      <c r="AI20" s="7">
        <v>202.16</v>
      </c>
      <c r="AJ20" s="1" t="s">
        <v>200</v>
      </c>
      <c r="AK20" s="1" t="s">
        <v>128</v>
      </c>
      <c r="AL20" s="1" t="s">
        <v>193</v>
      </c>
      <c r="AM20" s="1" t="s">
        <v>0</v>
      </c>
      <c r="AN20" s="1" t="s">
        <v>0</v>
      </c>
      <c r="AO20" s="1" t="s">
        <v>187</v>
      </c>
      <c r="AP20" s="6" t="s">
        <v>0</v>
      </c>
      <c r="AQ20" s="1" t="s">
        <v>0</v>
      </c>
      <c r="AR20" s="1" t="s">
        <v>0</v>
      </c>
      <c r="AS20" s="3">
        <v>32327</v>
      </c>
      <c r="AT20" s="1" t="s">
        <v>65</v>
      </c>
      <c r="AU20" s="2">
        <v>43941.416666666664</v>
      </c>
      <c r="AV20" s="1" t="s">
        <v>149</v>
      </c>
      <c r="AW20" s="1" t="s">
        <v>0</v>
      </c>
      <c r="AX20" s="3">
        <v>83913</v>
      </c>
      <c r="AY20" s="3">
        <v>1230354</v>
      </c>
    </row>
    <row r="21" spans="2:51" outlineLevel="1" x14ac:dyDescent="0.25">
      <c r="B21" s="1" t="s">
        <v>194</v>
      </c>
      <c r="C21" s="1" t="s">
        <v>195</v>
      </c>
      <c r="D21" s="1" t="s">
        <v>196</v>
      </c>
      <c r="E21" s="1" t="s">
        <v>71</v>
      </c>
      <c r="F21" s="2">
        <v>44028</v>
      </c>
      <c r="G21" s="2">
        <v>44957</v>
      </c>
      <c r="H21" s="3">
        <v>24</v>
      </c>
      <c r="I21" s="1" t="s">
        <v>56</v>
      </c>
      <c r="J21" s="1" t="s">
        <v>197</v>
      </c>
      <c r="K21" s="4">
        <v>6000</v>
      </c>
      <c r="L21" s="11">
        <v>68.2</v>
      </c>
      <c r="M21" s="6">
        <v>78.417699999999996</v>
      </c>
      <c r="N21" s="1" t="s">
        <v>0</v>
      </c>
      <c r="O21" s="7" t="s">
        <v>0</v>
      </c>
      <c r="P21" s="1" t="s">
        <v>198</v>
      </c>
      <c r="Q21" s="1" t="s">
        <v>199</v>
      </c>
      <c r="R21" s="1" t="s">
        <v>0</v>
      </c>
      <c r="S21" s="1" t="s">
        <v>0</v>
      </c>
      <c r="T21" s="2" t="s">
        <v>0</v>
      </c>
      <c r="U21" s="1" t="s">
        <v>0</v>
      </c>
      <c r="V21" s="1" t="s">
        <v>173</v>
      </c>
      <c r="W21" s="1" t="s">
        <v>172</v>
      </c>
      <c r="X21" s="1" t="s">
        <v>0</v>
      </c>
      <c r="Y21" s="1" t="s">
        <v>172</v>
      </c>
      <c r="Z21" s="1" t="s">
        <v>61</v>
      </c>
      <c r="AA21" s="1" t="s">
        <v>0</v>
      </c>
      <c r="AB21" s="1" t="s">
        <v>60</v>
      </c>
      <c r="AC21" s="5">
        <v>109</v>
      </c>
      <c r="AD21" s="1" t="b">
        <v>0</v>
      </c>
      <c r="AE21" s="1" t="s">
        <v>74</v>
      </c>
      <c r="AF21" s="2">
        <v>44028</v>
      </c>
      <c r="AG21" s="6" t="s">
        <v>0</v>
      </c>
      <c r="AH21" s="1" t="s">
        <v>75</v>
      </c>
      <c r="AI21" s="7">
        <v>202.16</v>
      </c>
      <c r="AJ21" s="1" t="s">
        <v>200</v>
      </c>
      <c r="AK21" s="1" t="s">
        <v>128</v>
      </c>
      <c r="AL21" s="1" t="s">
        <v>193</v>
      </c>
      <c r="AM21" s="1" t="s">
        <v>0</v>
      </c>
      <c r="AN21" s="1" t="s">
        <v>0</v>
      </c>
      <c r="AO21" s="1" t="s">
        <v>187</v>
      </c>
      <c r="AP21" s="6" t="s">
        <v>0</v>
      </c>
      <c r="AQ21" s="1" t="s">
        <v>0</v>
      </c>
      <c r="AR21" s="1" t="s">
        <v>0</v>
      </c>
      <c r="AS21" s="3">
        <v>32327</v>
      </c>
      <c r="AT21" s="1" t="s">
        <v>65</v>
      </c>
      <c r="AU21" s="2">
        <v>43941.416666666664</v>
      </c>
      <c r="AV21" s="1" t="s">
        <v>149</v>
      </c>
      <c r="AW21" s="1" t="s">
        <v>0</v>
      </c>
      <c r="AX21" s="3">
        <v>83913</v>
      </c>
      <c r="AY21" s="3">
        <v>1230354</v>
      </c>
    </row>
    <row r="22" spans="2:51" outlineLevel="1" x14ac:dyDescent="0.25">
      <c r="B22" s="1" t="s">
        <v>201</v>
      </c>
      <c r="C22" s="1" t="s">
        <v>99</v>
      </c>
      <c r="D22" s="1" t="s">
        <v>100</v>
      </c>
      <c r="E22" s="1" t="s">
        <v>71</v>
      </c>
      <c r="F22" s="2">
        <v>44040</v>
      </c>
      <c r="G22" s="2">
        <v>44401</v>
      </c>
      <c r="H22" s="3">
        <v>6</v>
      </c>
      <c r="I22" s="1" t="s">
        <v>56</v>
      </c>
      <c r="J22" s="1" t="s">
        <v>57</v>
      </c>
      <c r="K22" s="4">
        <v>10000</v>
      </c>
      <c r="L22" s="11">
        <v>74.8</v>
      </c>
      <c r="M22" s="6">
        <v>76.329099999999997</v>
      </c>
      <c r="N22" s="1" t="s">
        <v>0</v>
      </c>
      <c r="O22" s="7" t="s">
        <v>0</v>
      </c>
      <c r="P22" s="1" t="s">
        <v>101</v>
      </c>
      <c r="Q22" s="1" t="s">
        <v>199</v>
      </c>
      <c r="R22" s="1" t="s">
        <v>0</v>
      </c>
      <c r="S22" s="1" t="s">
        <v>0</v>
      </c>
      <c r="T22" s="2">
        <v>44040</v>
      </c>
      <c r="U22" s="1" t="s">
        <v>202</v>
      </c>
      <c r="V22" s="1" t="s">
        <v>173</v>
      </c>
      <c r="W22" s="1" t="s">
        <v>172</v>
      </c>
      <c r="X22" s="1" t="s">
        <v>0</v>
      </c>
      <c r="Y22" s="1" t="s">
        <v>172</v>
      </c>
      <c r="Z22" s="1" t="s">
        <v>61</v>
      </c>
      <c r="AA22" s="1" t="s">
        <v>0</v>
      </c>
      <c r="AB22" s="1" t="s">
        <v>60</v>
      </c>
      <c r="AC22" s="5">
        <v>96.79</v>
      </c>
      <c r="AD22" s="1" t="b">
        <v>0</v>
      </c>
      <c r="AE22" s="1" t="s">
        <v>74</v>
      </c>
      <c r="AF22" s="2">
        <v>44033</v>
      </c>
      <c r="AG22" s="6" t="s">
        <v>0</v>
      </c>
      <c r="AH22" s="1" t="s">
        <v>75</v>
      </c>
      <c r="AI22" s="7">
        <v>159.70500000000001</v>
      </c>
      <c r="AJ22" s="1" t="s">
        <v>203</v>
      </c>
      <c r="AK22" s="1" t="s">
        <v>0</v>
      </c>
      <c r="AL22" s="1" t="s">
        <v>204</v>
      </c>
      <c r="AM22" s="1" t="s">
        <v>0</v>
      </c>
      <c r="AN22" s="1" t="s">
        <v>205</v>
      </c>
      <c r="AO22" s="1" t="s">
        <v>187</v>
      </c>
      <c r="AP22" s="6" t="s">
        <v>0</v>
      </c>
      <c r="AQ22" s="1" t="s">
        <v>0</v>
      </c>
      <c r="AR22" s="1" t="s">
        <v>0</v>
      </c>
      <c r="AS22" s="3">
        <v>32320</v>
      </c>
      <c r="AT22" s="1" t="s">
        <v>65</v>
      </c>
      <c r="AU22" s="2">
        <v>44012.584027777775</v>
      </c>
      <c r="AV22" s="1" t="s">
        <v>149</v>
      </c>
      <c r="AW22" s="1" t="s">
        <v>0</v>
      </c>
      <c r="AX22" s="3">
        <v>85446</v>
      </c>
      <c r="AY22" s="3">
        <v>1237113</v>
      </c>
    </row>
    <row r="23" spans="2:51" outlineLevel="1" x14ac:dyDescent="0.25">
      <c r="B23" s="1" t="s">
        <v>201</v>
      </c>
      <c r="C23" s="1" t="s">
        <v>99</v>
      </c>
      <c r="D23" s="1" t="s">
        <v>100</v>
      </c>
      <c r="E23" s="1" t="s">
        <v>71</v>
      </c>
      <c r="F23" s="2">
        <v>44040</v>
      </c>
      <c r="G23" s="2">
        <v>44401</v>
      </c>
      <c r="H23" s="3">
        <v>6</v>
      </c>
      <c r="I23" s="1" t="s">
        <v>56</v>
      </c>
      <c r="J23" s="1" t="s">
        <v>57</v>
      </c>
      <c r="K23" s="4" t="s">
        <v>0</v>
      </c>
      <c r="L23" s="11">
        <v>74.8</v>
      </c>
      <c r="M23" s="6">
        <v>76.329099999999997</v>
      </c>
      <c r="N23" s="1" t="s">
        <v>0</v>
      </c>
      <c r="O23" s="7" t="s">
        <v>0</v>
      </c>
      <c r="P23" s="1" t="s">
        <v>101</v>
      </c>
      <c r="Q23" s="1" t="s">
        <v>199</v>
      </c>
      <c r="R23" s="1" t="s">
        <v>0</v>
      </c>
      <c r="S23" s="1" t="s">
        <v>0</v>
      </c>
      <c r="T23" s="2">
        <v>44040</v>
      </c>
      <c r="U23" s="1" t="s">
        <v>202</v>
      </c>
      <c r="V23" s="1" t="s">
        <v>173</v>
      </c>
      <c r="W23" s="1" t="s">
        <v>172</v>
      </c>
      <c r="X23" s="1" t="s">
        <v>0</v>
      </c>
      <c r="Y23" s="1" t="s">
        <v>172</v>
      </c>
      <c r="Z23" s="1" t="s">
        <v>171</v>
      </c>
      <c r="AA23" s="1" t="s">
        <v>0</v>
      </c>
      <c r="AB23" s="1" t="s">
        <v>170</v>
      </c>
      <c r="AC23" s="5">
        <v>154.00221999999999</v>
      </c>
      <c r="AD23" s="1" t="b">
        <v>0</v>
      </c>
      <c r="AE23" s="1" t="s">
        <v>74</v>
      </c>
      <c r="AF23" s="2">
        <v>44033</v>
      </c>
      <c r="AG23" s="6" t="s">
        <v>0</v>
      </c>
      <c r="AH23" s="1" t="s">
        <v>75</v>
      </c>
      <c r="AI23" s="7">
        <v>159.70500000000001</v>
      </c>
      <c r="AJ23" s="1" t="s">
        <v>203</v>
      </c>
      <c r="AK23" s="1" t="s">
        <v>0</v>
      </c>
      <c r="AL23" s="1" t="s">
        <v>204</v>
      </c>
      <c r="AM23" s="1" t="s">
        <v>0</v>
      </c>
      <c r="AN23" s="1" t="s">
        <v>205</v>
      </c>
      <c r="AO23" s="1" t="s">
        <v>187</v>
      </c>
      <c r="AP23" s="6" t="s">
        <v>0</v>
      </c>
      <c r="AQ23" s="1" t="s">
        <v>0</v>
      </c>
      <c r="AR23" s="1" t="s">
        <v>0</v>
      </c>
      <c r="AS23" s="3">
        <v>32320</v>
      </c>
      <c r="AT23" s="1" t="s">
        <v>65</v>
      </c>
      <c r="AU23" s="2">
        <v>44012.584027777775</v>
      </c>
      <c r="AV23" s="1" t="s">
        <v>149</v>
      </c>
      <c r="AW23" s="1" t="s">
        <v>0</v>
      </c>
      <c r="AX23" s="3">
        <v>85446</v>
      </c>
      <c r="AY23" s="3">
        <v>1237113</v>
      </c>
    </row>
    <row r="24" spans="2:51" outlineLevel="1" x14ac:dyDescent="0.25">
      <c r="B24" s="1" t="s">
        <v>206</v>
      </c>
      <c r="C24" s="1" t="s">
        <v>207</v>
      </c>
      <c r="D24" s="1" t="s">
        <v>208</v>
      </c>
      <c r="E24" s="1" t="s">
        <v>71</v>
      </c>
      <c r="F24" s="2">
        <v>44047</v>
      </c>
      <c r="G24" s="2">
        <v>45141</v>
      </c>
      <c r="H24" s="3">
        <v>36</v>
      </c>
      <c r="I24" s="1" t="s">
        <v>56</v>
      </c>
      <c r="J24" s="1" t="s">
        <v>57</v>
      </c>
      <c r="K24" s="4">
        <v>1550</v>
      </c>
      <c r="L24" s="11">
        <v>155</v>
      </c>
      <c r="M24" s="6">
        <v>45.650300000000001</v>
      </c>
      <c r="N24" s="1" t="s">
        <v>0</v>
      </c>
      <c r="O24" s="7" t="s">
        <v>0</v>
      </c>
      <c r="P24" s="1" t="s">
        <v>209</v>
      </c>
      <c r="Q24" s="1" t="s">
        <v>210</v>
      </c>
      <c r="R24" s="1" t="s">
        <v>0</v>
      </c>
      <c r="S24" s="1" t="s">
        <v>0</v>
      </c>
      <c r="T24" s="2">
        <v>44047</v>
      </c>
      <c r="U24" s="1" t="s">
        <v>211</v>
      </c>
      <c r="V24" s="1" t="s">
        <v>212</v>
      </c>
      <c r="W24" s="1" t="s">
        <v>213</v>
      </c>
      <c r="X24" s="1" t="s">
        <v>0</v>
      </c>
      <c r="Y24" s="1" t="s">
        <v>213</v>
      </c>
      <c r="Z24" s="1" t="s">
        <v>61</v>
      </c>
      <c r="AA24" s="1" t="s">
        <v>0</v>
      </c>
      <c r="AB24" s="1" t="s">
        <v>60</v>
      </c>
      <c r="AC24" s="5">
        <v>202.16</v>
      </c>
      <c r="AD24" s="1" t="b">
        <v>0</v>
      </c>
      <c r="AE24" s="1" t="s">
        <v>74</v>
      </c>
      <c r="AF24" s="2">
        <v>43755</v>
      </c>
      <c r="AG24" s="6" t="s">
        <v>0</v>
      </c>
      <c r="AH24" s="1" t="s">
        <v>75</v>
      </c>
      <c r="AI24" s="7">
        <v>300</v>
      </c>
      <c r="AJ24" s="1" t="s">
        <v>214</v>
      </c>
      <c r="AK24" s="1" t="s">
        <v>215</v>
      </c>
      <c r="AL24" s="1" t="s">
        <v>216</v>
      </c>
      <c r="AM24" s="1" t="s">
        <v>0</v>
      </c>
      <c r="AN24" s="1" t="s">
        <v>217</v>
      </c>
      <c r="AO24" s="1" t="s">
        <v>218</v>
      </c>
      <c r="AP24" s="6" t="s">
        <v>0</v>
      </c>
      <c r="AQ24" s="1" t="s">
        <v>0</v>
      </c>
      <c r="AR24" s="1" t="s">
        <v>0</v>
      </c>
      <c r="AS24" s="3">
        <v>27784</v>
      </c>
      <c r="AT24" s="1" t="s">
        <v>65</v>
      </c>
      <c r="AU24" s="2">
        <v>43672.552083333336</v>
      </c>
      <c r="AV24" s="1" t="s">
        <v>114</v>
      </c>
      <c r="AW24" s="1" t="s">
        <v>0</v>
      </c>
      <c r="AX24" s="3">
        <v>78730</v>
      </c>
      <c r="AY24" s="3">
        <v>1205392</v>
      </c>
    </row>
    <row r="25" spans="2:51" outlineLevel="1" x14ac:dyDescent="0.25">
      <c r="B25" s="1" t="s">
        <v>219</v>
      </c>
      <c r="C25" s="1" t="s">
        <v>143</v>
      </c>
      <c r="D25" s="1" t="s">
        <v>144</v>
      </c>
      <c r="E25" s="1" t="s">
        <v>71</v>
      </c>
      <c r="F25" s="2">
        <v>44147</v>
      </c>
      <c r="G25" s="2">
        <v>45423</v>
      </c>
      <c r="H25" s="3">
        <v>36</v>
      </c>
      <c r="I25" s="1" t="s">
        <v>56</v>
      </c>
      <c r="J25" s="1" t="s">
        <v>57</v>
      </c>
      <c r="K25" s="4" t="s">
        <v>0</v>
      </c>
      <c r="L25" s="11">
        <v>68.2</v>
      </c>
      <c r="M25" s="6">
        <v>78.417699999999996</v>
      </c>
      <c r="N25" s="1" t="s">
        <v>0</v>
      </c>
      <c r="O25" s="7" t="s">
        <v>0</v>
      </c>
      <c r="P25" s="1" t="s">
        <v>220</v>
      </c>
      <c r="Q25" s="1" t="s">
        <v>221</v>
      </c>
      <c r="R25" s="1" t="s">
        <v>0</v>
      </c>
      <c r="S25" s="1" t="s">
        <v>0</v>
      </c>
      <c r="T25" s="2">
        <v>44147</v>
      </c>
      <c r="U25" s="1" t="s">
        <v>222</v>
      </c>
      <c r="V25" s="1" t="s">
        <v>173</v>
      </c>
      <c r="W25" s="1" t="s">
        <v>172</v>
      </c>
      <c r="X25" s="1" t="s">
        <v>0</v>
      </c>
      <c r="Y25" s="1" t="s">
        <v>172</v>
      </c>
      <c r="Z25" s="1" t="s">
        <v>171</v>
      </c>
      <c r="AA25" s="1" t="s">
        <v>0</v>
      </c>
      <c r="AB25" s="1" t="s">
        <v>170</v>
      </c>
      <c r="AC25" s="5">
        <v>71.489999999999995</v>
      </c>
      <c r="AD25" s="1" t="b">
        <v>0</v>
      </c>
      <c r="AE25" s="1" t="s">
        <v>74</v>
      </c>
      <c r="AF25" s="2">
        <v>44036</v>
      </c>
      <c r="AG25" s="6" t="s">
        <v>0</v>
      </c>
      <c r="AH25" s="1" t="s">
        <v>75</v>
      </c>
      <c r="AI25" s="7">
        <v>202.16</v>
      </c>
      <c r="AJ25" s="1" t="s">
        <v>223</v>
      </c>
      <c r="AK25" s="1" t="s">
        <v>128</v>
      </c>
      <c r="AL25" s="1" t="s">
        <v>0</v>
      </c>
      <c r="AM25" s="1" t="s">
        <v>0</v>
      </c>
      <c r="AN25" s="1" t="s">
        <v>0</v>
      </c>
      <c r="AO25" s="1" t="s">
        <v>187</v>
      </c>
      <c r="AP25" s="6" t="s">
        <v>0</v>
      </c>
      <c r="AQ25" s="1" t="s">
        <v>0</v>
      </c>
      <c r="AR25" s="1" t="s">
        <v>0</v>
      </c>
      <c r="AS25" s="3">
        <v>24018</v>
      </c>
      <c r="AT25" s="1" t="s">
        <v>65</v>
      </c>
      <c r="AU25" s="2">
        <v>44011.692361111112</v>
      </c>
      <c r="AV25" s="1" t="s">
        <v>149</v>
      </c>
      <c r="AW25" s="1" t="s">
        <v>0</v>
      </c>
      <c r="AX25" s="3">
        <v>85420</v>
      </c>
      <c r="AY25" s="3">
        <v>1237957</v>
      </c>
    </row>
    <row r="26" spans="2:51" outlineLevel="1" x14ac:dyDescent="0.25">
      <c r="B26" s="1" t="s">
        <v>219</v>
      </c>
      <c r="C26" s="1" t="s">
        <v>143</v>
      </c>
      <c r="D26" s="1" t="s">
        <v>144</v>
      </c>
      <c r="E26" s="1" t="s">
        <v>71</v>
      </c>
      <c r="F26" s="2">
        <v>44147</v>
      </c>
      <c r="G26" s="2">
        <v>45423</v>
      </c>
      <c r="H26" s="3">
        <v>36</v>
      </c>
      <c r="I26" s="1" t="s">
        <v>56</v>
      </c>
      <c r="J26" s="1" t="s">
        <v>57</v>
      </c>
      <c r="K26" s="4" t="s">
        <v>0</v>
      </c>
      <c r="L26" s="11">
        <v>68.2</v>
      </c>
      <c r="M26" s="6">
        <v>78.417699999999996</v>
      </c>
      <c r="N26" s="1" t="s">
        <v>0</v>
      </c>
      <c r="O26" s="7" t="s">
        <v>0</v>
      </c>
      <c r="P26" s="1" t="s">
        <v>220</v>
      </c>
      <c r="Q26" s="1" t="s">
        <v>221</v>
      </c>
      <c r="R26" s="1" t="s">
        <v>0</v>
      </c>
      <c r="S26" s="1" t="s">
        <v>0</v>
      </c>
      <c r="T26" s="2">
        <v>44147</v>
      </c>
      <c r="U26" s="1" t="s">
        <v>222</v>
      </c>
      <c r="V26" s="1" t="s">
        <v>173</v>
      </c>
      <c r="W26" s="1" t="s">
        <v>172</v>
      </c>
      <c r="X26" s="1" t="s">
        <v>0</v>
      </c>
      <c r="Y26" s="1" t="s">
        <v>172</v>
      </c>
      <c r="Z26" s="1" t="s">
        <v>171</v>
      </c>
      <c r="AA26" s="1" t="s">
        <v>0</v>
      </c>
      <c r="AB26" s="1" t="s">
        <v>170</v>
      </c>
      <c r="AC26" s="5">
        <v>71.489999999999995</v>
      </c>
      <c r="AD26" s="1" t="b">
        <v>0</v>
      </c>
      <c r="AE26" s="1" t="s">
        <v>74</v>
      </c>
      <c r="AF26" s="2">
        <v>44036</v>
      </c>
      <c r="AG26" s="6" t="s">
        <v>0</v>
      </c>
      <c r="AH26" s="1" t="s">
        <v>75</v>
      </c>
      <c r="AI26" s="7">
        <v>202.16</v>
      </c>
      <c r="AJ26" s="1" t="s">
        <v>223</v>
      </c>
      <c r="AK26" s="1" t="s">
        <v>128</v>
      </c>
      <c r="AL26" s="1" t="s">
        <v>0</v>
      </c>
      <c r="AM26" s="1" t="s">
        <v>0</v>
      </c>
      <c r="AN26" s="1" t="s">
        <v>0</v>
      </c>
      <c r="AO26" s="1" t="s">
        <v>187</v>
      </c>
      <c r="AP26" s="6" t="s">
        <v>0</v>
      </c>
      <c r="AQ26" s="1" t="s">
        <v>0</v>
      </c>
      <c r="AR26" s="1" t="s">
        <v>0</v>
      </c>
      <c r="AS26" s="3">
        <v>24018</v>
      </c>
      <c r="AT26" s="1" t="s">
        <v>65</v>
      </c>
      <c r="AU26" s="2">
        <v>44011.692361111112</v>
      </c>
      <c r="AV26" s="1" t="s">
        <v>149</v>
      </c>
      <c r="AW26" s="1" t="s">
        <v>0</v>
      </c>
      <c r="AX26" s="3">
        <v>85420</v>
      </c>
      <c r="AY26" s="3">
        <v>1237957</v>
      </c>
    </row>
    <row r="27" spans="2:51" outlineLevel="1" x14ac:dyDescent="0.25">
      <c r="B27" s="1" t="s">
        <v>219</v>
      </c>
      <c r="C27" s="1" t="s">
        <v>143</v>
      </c>
      <c r="D27" s="1" t="s">
        <v>144</v>
      </c>
      <c r="E27" s="1" t="s">
        <v>71</v>
      </c>
      <c r="F27" s="2">
        <v>44147</v>
      </c>
      <c r="G27" s="2">
        <v>45423</v>
      </c>
      <c r="H27" s="3">
        <v>36</v>
      </c>
      <c r="I27" s="1" t="s">
        <v>56</v>
      </c>
      <c r="J27" s="1" t="s">
        <v>57</v>
      </c>
      <c r="K27" s="4" t="s">
        <v>0</v>
      </c>
      <c r="L27" s="11">
        <v>68.2</v>
      </c>
      <c r="M27" s="6">
        <v>78.417699999999996</v>
      </c>
      <c r="N27" s="1" t="s">
        <v>0</v>
      </c>
      <c r="O27" s="7" t="s">
        <v>0</v>
      </c>
      <c r="P27" s="1" t="s">
        <v>220</v>
      </c>
      <c r="Q27" s="1" t="s">
        <v>221</v>
      </c>
      <c r="R27" s="1" t="s">
        <v>0</v>
      </c>
      <c r="S27" s="1" t="s">
        <v>0</v>
      </c>
      <c r="T27" s="2">
        <v>44147</v>
      </c>
      <c r="U27" s="1" t="s">
        <v>222</v>
      </c>
      <c r="V27" s="1" t="s">
        <v>173</v>
      </c>
      <c r="W27" s="1" t="s">
        <v>172</v>
      </c>
      <c r="X27" s="1" t="s">
        <v>0</v>
      </c>
      <c r="Y27" s="1" t="s">
        <v>172</v>
      </c>
      <c r="Z27" s="1" t="s">
        <v>61</v>
      </c>
      <c r="AA27" s="1" t="s">
        <v>0</v>
      </c>
      <c r="AB27" s="1" t="s">
        <v>60</v>
      </c>
      <c r="AC27" s="5">
        <v>96.79</v>
      </c>
      <c r="AD27" s="1" t="b">
        <v>0</v>
      </c>
      <c r="AE27" s="1" t="s">
        <v>74</v>
      </c>
      <c r="AF27" s="2">
        <v>44036</v>
      </c>
      <c r="AG27" s="6" t="s">
        <v>0</v>
      </c>
      <c r="AH27" s="1" t="s">
        <v>75</v>
      </c>
      <c r="AI27" s="7">
        <v>202.16</v>
      </c>
      <c r="AJ27" s="1" t="s">
        <v>223</v>
      </c>
      <c r="AK27" s="1" t="s">
        <v>128</v>
      </c>
      <c r="AL27" s="1" t="s">
        <v>0</v>
      </c>
      <c r="AM27" s="1" t="s">
        <v>0</v>
      </c>
      <c r="AN27" s="1" t="s">
        <v>0</v>
      </c>
      <c r="AO27" s="1" t="s">
        <v>187</v>
      </c>
      <c r="AP27" s="6" t="s">
        <v>0</v>
      </c>
      <c r="AQ27" s="1" t="s">
        <v>0</v>
      </c>
      <c r="AR27" s="1" t="s">
        <v>0</v>
      </c>
      <c r="AS27" s="3">
        <v>24018</v>
      </c>
      <c r="AT27" s="1" t="s">
        <v>65</v>
      </c>
      <c r="AU27" s="2">
        <v>44011.692361111112</v>
      </c>
      <c r="AV27" s="1" t="s">
        <v>149</v>
      </c>
      <c r="AW27" s="1" t="s">
        <v>0</v>
      </c>
      <c r="AX27" s="3">
        <v>85420</v>
      </c>
      <c r="AY27" s="3">
        <v>1237957</v>
      </c>
    </row>
    <row r="28" spans="2:51" outlineLevel="1" x14ac:dyDescent="0.25">
      <c r="B28" s="1" t="s">
        <v>219</v>
      </c>
      <c r="C28" s="1" t="s">
        <v>143</v>
      </c>
      <c r="D28" s="1" t="s">
        <v>144</v>
      </c>
      <c r="E28" s="1" t="s">
        <v>71</v>
      </c>
      <c r="F28" s="2">
        <v>44147</v>
      </c>
      <c r="G28" s="2">
        <v>45423</v>
      </c>
      <c r="H28" s="3">
        <v>36</v>
      </c>
      <c r="I28" s="1" t="s">
        <v>56</v>
      </c>
      <c r="J28" s="1" t="s">
        <v>57</v>
      </c>
      <c r="K28" s="4">
        <v>7712</v>
      </c>
      <c r="L28" s="11">
        <v>68.2</v>
      </c>
      <c r="M28" s="6">
        <v>78.417699999999996</v>
      </c>
      <c r="N28" s="1" t="s">
        <v>0</v>
      </c>
      <c r="O28" s="7" t="s">
        <v>0</v>
      </c>
      <c r="P28" s="1" t="s">
        <v>220</v>
      </c>
      <c r="Q28" s="1" t="s">
        <v>221</v>
      </c>
      <c r="R28" s="1" t="s">
        <v>0</v>
      </c>
      <c r="S28" s="1" t="s">
        <v>0</v>
      </c>
      <c r="T28" s="2">
        <v>44147</v>
      </c>
      <c r="U28" s="1" t="s">
        <v>222</v>
      </c>
      <c r="V28" s="1" t="s">
        <v>173</v>
      </c>
      <c r="W28" s="1" t="s">
        <v>172</v>
      </c>
      <c r="X28" s="1" t="s">
        <v>0</v>
      </c>
      <c r="Y28" s="1" t="s">
        <v>172</v>
      </c>
      <c r="Z28" s="1" t="s">
        <v>61</v>
      </c>
      <c r="AA28" s="1" t="s">
        <v>0</v>
      </c>
      <c r="AB28" s="1" t="s">
        <v>60</v>
      </c>
      <c r="AC28" s="5">
        <v>96.79</v>
      </c>
      <c r="AD28" s="1" t="b">
        <v>0</v>
      </c>
      <c r="AE28" s="1" t="s">
        <v>74</v>
      </c>
      <c r="AF28" s="2">
        <v>44036</v>
      </c>
      <c r="AG28" s="6" t="s">
        <v>0</v>
      </c>
      <c r="AH28" s="1" t="s">
        <v>75</v>
      </c>
      <c r="AI28" s="7">
        <v>202.16</v>
      </c>
      <c r="AJ28" s="1" t="s">
        <v>223</v>
      </c>
      <c r="AK28" s="1" t="s">
        <v>128</v>
      </c>
      <c r="AL28" s="1" t="s">
        <v>0</v>
      </c>
      <c r="AM28" s="1" t="s">
        <v>0</v>
      </c>
      <c r="AN28" s="1" t="s">
        <v>0</v>
      </c>
      <c r="AO28" s="1" t="s">
        <v>187</v>
      </c>
      <c r="AP28" s="6" t="s">
        <v>0</v>
      </c>
      <c r="AQ28" s="1" t="s">
        <v>0</v>
      </c>
      <c r="AR28" s="1" t="s">
        <v>0</v>
      </c>
      <c r="AS28" s="3">
        <v>24018</v>
      </c>
      <c r="AT28" s="1" t="s">
        <v>65</v>
      </c>
      <c r="AU28" s="2">
        <v>44011.692361111112</v>
      </c>
      <c r="AV28" s="1" t="s">
        <v>149</v>
      </c>
      <c r="AW28" s="1" t="s">
        <v>0</v>
      </c>
      <c r="AX28" s="3">
        <v>85420</v>
      </c>
      <c r="AY28" s="3">
        <v>1237957</v>
      </c>
    </row>
    <row r="29" spans="2:51" outlineLevel="1" x14ac:dyDescent="0.25">
      <c r="B29" s="1" t="s">
        <v>224</v>
      </c>
      <c r="C29" s="1" t="s">
        <v>80</v>
      </c>
      <c r="D29" s="1" t="s">
        <v>81</v>
      </c>
      <c r="E29" s="1" t="s">
        <v>71</v>
      </c>
      <c r="F29" s="2">
        <v>44158</v>
      </c>
      <c r="G29" s="2">
        <v>44377</v>
      </c>
      <c r="H29" s="3">
        <v>5</v>
      </c>
      <c r="I29" s="1" t="s">
        <v>56</v>
      </c>
      <c r="J29" s="1" t="s">
        <v>57</v>
      </c>
      <c r="K29" s="4">
        <v>11616</v>
      </c>
      <c r="L29" s="11">
        <v>59.5</v>
      </c>
      <c r="M29" s="6">
        <v>81.170900000000003</v>
      </c>
      <c r="N29" s="1" t="s">
        <v>0</v>
      </c>
      <c r="O29" s="7" t="s">
        <v>0</v>
      </c>
      <c r="P29" s="1" t="s">
        <v>225</v>
      </c>
      <c r="Q29" s="1" t="s">
        <v>226</v>
      </c>
      <c r="R29" s="1" t="s">
        <v>0</v>
      </c>
      <c r="S29" s="1" t="s">
        <v>0</v>
      </c>
      <c r="T29" s="2">
        <v>44154</v>
      </c>
      <c r="U29" s="1" t="s">
        <v>227</v>
      </c>
      <c r="V29" s="1" t="s">
        <v>173</v>
      </c>
      <c r="W29" s="1" t="s">
        <v>172</v>
      </c>
      <c r="X29" s="1" t="s">
        <v>0</v>
      </c>
      <c r="Y29" s="1" t="s">
        <v>172</v>
      </c>
      <c r="Z29" s="1" t="s">
        <v>171</v>
      </c>
      <c r="AA29" s="1" t="s">
        <v>0</v>
      </c>
      <c r="AB29" s="1" t="s">
        <v>170</v>
      </c>
      <c r="AC29" s="5">
        <v>83.45</v>
      </c>
      <c r="AD29" s="1" t="b">
        <v>0</v>
      </c>
      <c r="AE29" s="1" t="s">
        <v>74</v>
      </c>
      <c r="AF29" s="2">
        <v>44133</v>
      </c>
      <c r="AG29" s="6" t="s">
        <v>0</v>
      </c>
      <c r="AH29" s="1" t="s">
        <v>75</v>
      </c>
      <c r="AI29" s="7">
        <v>100</v>
      </c>
      <c r="AJ29" s="1" t="s">
        <v>228</v>
      </c>
      <c r="AK29" s="1" t="s">
        <v>229</v>
      </c>
      <c r="AL29" s="1" t="s">
        <v>193</v>
      </c>
      <c r="AM29" s="1" t="s">
        <v>0</v>
      </c>
      <c r="AN29" s="1" t="s">
        <v>0</v>
      </c>
      <c r="AO29" s="1" t="s">
        <v>187</v>
      </c>
      <c r="AP29" s="6" t="s">
        <v>0</v>
      </c>
      <c r="AQ29" s="1" t="s">
        <v>0</v>
      </c>
      <c r="AR29" s="1" t="s">
        <v>0</v>
      </c>
      <c r="AS29" s="3">
        <v>27024</v>
      </c>
      <c r="AT29" s="1" t="s">
        <v>65</v>
      </c>
      <c r="AU29" s="2">
        <v>44124.375</v>
      </c>
      <c r="AV29" s="1" t="s">
        <v>149</v>
      </c>
      <c r="AW29" s="1" t="s">
        <v>0</v>
      </c>
      <c r="AX29" s="3">
        <v>87784</v>
      </c>
      <c r="AY29" s="3">
        <v>1247182</v>
      </c>
    </row>
    <row r="30" spans="2:51" outlineLevel="1" x14ac:dyDescent="0.25">
      <c r="B30" s="1" t="s">
        <v>150</v>
      </c>
      <c r="C30" s="1" t="s">
        <v>151</v>
      </c>
      <c r="D30" s="1" t="s">
        <v>152</v>
      </c>
      <c r="E30" s="1" t="s">
        <v>71</v>
      </c>
      <c r="F30" s="2">
        <v>44160</v>
      </c>
      <c r="G30" s="2">
        <v>45713</v>
      </c>
      <c r="H30" s="3">
        <v>51</v>
      </c>
      <c r="I30" s="1" t="s">
        <v>56</v>
      </c>
      <c r="J30" s="1" t="s">
        <v>57</v>
      </c>
      <c r="K30" s="4" t="s">
        <v>0</v>
      </c>
      <c r="L30" s="11">
        <v>48.700009999999999</v>
      </c>
      <c r="M30" s="6">
        <v>84.5886</v>
      </c>
      <c r="N30" s="1" t="s">
        <v>0</v>
      </c>
      <c r="O30" s="7" t="s">
        <v>0</v>
      </c>
      <c r="P30" s="1" t="s">
        <v>230</v>
      </c>
      <c r="Q30" s="1" t="s">
        <v>231</v>
      </c>
      <c r="R30" s="1" t="s">
        <v>0</v>
      </c>
      <c r="S30" s="1" t="s">
        <v>0</v>
      </c>
      <c r="T30" s="2">
        <v>44160</v>
      </c>
      <c r="U30" s="1" t="s">
        <v>232</v>
      </c>
      <c r="V30" s="1" t="s">
        <v>173</v>
      </c>
      <c r="W30" s="1" t="s">
        <v>172</v>
      </c>
      <c r="X30" s="1" t="s">
        <v>0</v>
      </c>
      <c r="Y30" s="1" t="s">
        <v>172</v>
      </c>
      <c r="Z30" s="1" t="s">
        <v>171</v>
      </c>
      <c r="AA30" s="1" t="s">
        <v>0</v>
      </c>
      <c r="AB30" s="1" t="s">
        <v>170</v>
      </c>
      <c r="AC30" s="5">
        <v>63</v>
      </c>
      <c r="AD30" s="1" t="b">
        <v>0</v>
      </c>
      <c r="AE30" s="1" t="s">
        <v>74</v>
      </c>
      <c r="AF30" s="2">
        <v>44088</v>
      </c>
      <c r="AG30" s="6" t="s">
        <v>0</v>
      </c>
      <c r="AH30" s="1" t="s">
        <v>233</v>
      </c>
      <c r="AI30" s="7">
        <v>11262733.25</v>
      </c>
      <c r="AJ30" s="1" t="s">
        <v>234</v>
      </c>
      <c r="AK30" s="1" t="s">
        <v>235</v>
      </c>
      <c r="AL30" s="1" t="s">
        <v>193</v>
      </c>
      <c r="AM30" s="1" t="s">
        <v>0</v>
      </c>
      <c r="AN30" s="1" t="s">
        <v>0</v>
      </c>
      <c r="AO30" s="1" t="s">
        <v>187</v>
      </c>
      <c r="AP30" s="6" t="s">
        <v>0</v>
      </c>
      <c r="AQ30" s="1" t="s">
        <v>0</v>
      </c>
      <c r="AR30" s="1" t="s">
        <v>0</v>
      </c>
      <c r="AS30" s="3">
        <v>18088</v>
      </c>
      <c r="AT30" s="1" t="s">
        <v>65</v>
      </c>
      <c r="AU30" s="2">
        <v>44051.393055555556</v>
      </c>
      <c r="AV30" s="1" t="s">
        <v>130</v>
      </c>
      <c r="AW30" s="1" t="s">
        <v>0</v>
      </c>
      <c r="AX30" s="3">
        <v>86307</v>
      </c>
      <c r="AY30" s="3">
        <v>1243445</v>
      </c>
    </row>
    <row r="31" spans="2:51" outlineLevel="1" x14ac:dyDescent="0.25">
      <c r="B31" s="1" t="s">
        <v>150</v>
      </c>
      <c r="C31" s="1" t="s">
        <v>151</v>
      </c>
      <c r="D31" s="1" t="s">
        <v>152</v>
      </c>
      <c r="E31" s="1" t="s">
        <v>71</v>
      </c>
      <c r="F31" s="2">
        <v>44160</v>
      </c>
      <c r="G31" s="2">
        <v>45713</v>
      </c>
      <c r="H31" s="3">
        <v>51</v>
      </c>
      <c r="I31" s="1" t="s">
        <v>56</v>
      </c>
      <c r="J31" s="1" t="s">
        <v>57</v>
      </c>
      <c r="K31" s="4" t="s">
        <v>0</v>
      </c>
      <c r="L31" s="11">
        <v>48.700009999999999</v>
      </c>
      <c r="M31" s="6">
        <v>84.5886</v>
      </c>
      <c r="N31" s="1" t="s">
        <v>0</v>
      </c>
      <c r="O31" s="7" t="s">
        <v>0</v>
      </c>
      <c r="P31" s="1" t="s">
        <v>230</v>
      </c>
      <c r="Q31" s="1" t="s">
        <v>231</v>
      </c>
      <c r="R31" s="1" t="s">
        <v>0</v>
      </c>
      <c r="S31" s="1" t="s">
        <v>0</v>
      </c>
      <c r="T31" s="2">
        <v>44160</v>
      </c>
      <c r="U31" s="1" t="s">
        <v>232</v>
      </c>
      <c r="V31" s="1" t="s">
        <v>173</v>
      </c>
      <c r="W31" s="1" t="s">
        <v>172</v>
      </c>
      <c r="X31" s="1" t="s">
        <v>0</v>
      </c>
      <c r="Y31" s="1" t="s">
        <v>172</v>
      </c>
      <c r="Z31" s="1" t="s">
        <v>213</v>
      </c>
      <c r="AA31" s="1" t="s">
        <v>0</v>
      </c>
      <c r="AB31" s="1" t="s">
        <v>212</v>
      </c>
      <c r="AC31" s="5">
        <v>84.999989999999997</v>
      </c>
      <c r="AD31" s="1" t="b">
        <v>0</v>
      </c>
      <c r="AE31" s="1" t="s">
        <v>74</v>
      </c>
      <c r="AF31" s="2">
        <v>44088</v>
      </c>
      <c r="AG31" s="6" t="s">
        <v>0</v>
      </c>
      <c r="AH31" s="1" t="s">
        <v>233</v>
      </c>
      <c r="AI31" s="7">
        <v>11262733.25</v>
      </c>
      <c r="AJ31" s="1" t="s">
        <v>234</v>
      </c>
      <c r="AK31" s="1" t="s">
        <v>235</v>
      </c>
      <c r="AL31" s="1" t="s">
        <v>193</v>
      </c>
      <c r="AM31" s="1" t="s">
        <v>0</v>
      </c>
      <c r="AN31" s="1" t="s">
        <v>0</v>
      </c>
      <c r="AO31" s="1" t="s">
        <v>187</v>
      </c>
      <c r="AP31" s="6" t="s">
        <v>0</v>
      </c>
      <c r="AQ31" s="1" t="s">
        <v>0</v>
      </c>
      <c r="AR31" s="1" t="s">
        <v>0</v>
      </c>
      <c r="AS31" s="3">
        <v>18088</v>
      </c>
      <c r="AT31" s="1" t="s">
        <v>65</v>
      </c>
      <c r="AU31" s="2">
        <v>44051.393055555556</v>
      </c>
      <c r="AV31" s="1" t="s">
        <v>130</v>
      </c>
      <c r="AW31" s="1" t="s">
        <v>0</v>
      </c>
      <c r="AX31" s="3">
        <v>86307</v>
      </c>
      <c r="AY31" s="3">
        <v>1243445</v>
      </c>
    </row>
    <row r="32" spans="2:51" outlineLevel="1" x14ac:dyDescent="0.25">
      <c r="B32" s="1" t="s">
        <v>150</v>
      </c>
      <c r="C32" s="1" t="s">
        <v>151</v>
      </c>
      <c r="D32" s="1" t="s">
        <v>152</v>
      </c>
      <c r="E32" s="1" t="s">
        <v>71</v>
      </c>
      <c r="F32" s="2">
        <v>44160</v>
      </c>
      <c r="G32" s="2">
        <v>45713</v>
      </c>
      <c r="H32" s="3">
        <v>51</v>
      </c>
      <c r="I32" s="1" t="s">
        <v>56</v>
      </c>
      <c r="J32" s="1" t="s">
        <v>57</v>
      </c>
      <c r="K32" s="4">
        <v>12725</v>
      </c>
      <c r="L32" s="11">
        <v>48.700009999999999</v>
      </c>
      <c r="M32" s="6">
        <v>84.5886</v>
      </c>
      <c r="N32" s="1" t="s">
        <v>0</v>
      </c>
      <c r="O32" s="7" t="s">
        <v>0</v>
      </c>
      <c r="P32" s="1" t="s">
        <v>230</v>
      </c>
      <c r="Q32" s="1" t="s">
        <v>231</v>
      </c>
      <c r="R32" s="1" t="s">
        <v>0</v>
      </c>
      <c r="S32" s="1" t="s">
        <v>0</v>
      </c>
      <c r="T32" s="2">
        <v>44160</v>
      </c>
      <c r="U32" s="1" t="s">
        <v>232</v>
      </c>
      <c r="V32" s="1" t="s">
        <v>173</v>
      </c>
      <c r="W32" s="1" t="s">
        <v>172</v>
      </c>
      <c r="X32" s="1" t="s">
        <v>0</v>
      </c>
      <c r="Y32" s="1" t="s">
        <v>172</v>
      </c>
      <c r="Z32" s="1" t="s">
        <v>61</v>
      </c>
      <c r="AA32" s="1" t="s">
        <v>0</v>
      </c>
      <c r="AB32" s="1" t="s">
        <v>60</v>
      </c>
      <c r="AC32" s="5">
        <v>96.769990000000007</v>
      </c>
      <c r="AD32" s="1" t="b">
        <v>0</v>
      </c>
      <c r="AE32" s="1" t="s">
        <v>74</v>
      </c>
      <c r="AF32" s="2">
        <v>44088</v>
      </c>
      <c r="AG32" s="6" t="s">
        <v>0</v>
      </c>
      <c r="AH32" s="1" t="s">
        <v>233</v>
      </c>
      <c r="AI32" s="7">
        <v>11262733.25</v>
      </c>
      <c r="AJ32" s="1" t="s">
        <v>234</v>
      </c>
      <c r="AK32" s="1" t="s">
        <v>235</v>
      </c>
      <c r="AL32" s="1" t="s">
        <v>193</v>
      </c>
      <c r="AM32" s="1" t="s">
        <v>0</v>
      </c>
      <c r="AN32" s="1" t="s">
        <v>0</v>
      </c>
      <c r="AO32" s="1" t="s">
        <v>187</v>
      </c>
      <c r="AP32" s="6" t="s">
        <v>0</v>
      </c>
      <c r="AQ32" s="1" t="s">
        <v>0</v>
      </c>
      <c r="AR32" s="1" t="s">
        <v>0</v>
      </c>
      <c r="AS32" s="3">
        <v>18088</v>
      </c>
      <c r="AT32" s="1" t="s">
        <v>65</v>
      </c>
      <c r="AU32" s="2">
        <v>44051.393055555556</v>
      </c>
      <c r="AV32" s="1" t="s">
        <v>130</v>
      </c>
      <c r="AW32" s="1" t="s">
        <v>0</v>
      </c>
      <c r="AX32" s="3">
        <v>86307</v>
      </c>
      <c r="AY32" s="3">
        <v>1243445</v>
      </c>
    </row>
    <row r="33" spans="2:51" outlineLevel="1" x14ac:dyDescent="0.25">
      <c r="B33" s="1" t="s">
        <v>236</v>
      </c>
      <c r="C33" s="1" t="s">
        <v>237</v>
      </c>
      <c r="D33" s="1" t="s">
        <v>238</v>
      </c>
      <c r="E33" s="1" t="s">
        <v>134</v>
      </c>
      <c r="F33" s="2">
        <v>44197</v>
      </c>
      <c r="G33" s="2">
        <v>45291</v>
      </c>
      <c r="H33" s="3">
        <v>36</v>
      </c>
      <c r="I33" s="1" t="s">
        <v>56</v>
      </c>
      <c r="J33" s="1" t="s">
        <v>57</v>
      </c>
      <c r="K33" s="4" t="s">
        <v>0</v>
      </c>
      <c r="L33" s="11">
        <v>98.5</v>
      </c>
      <c r="M33" s="6">
        <v>65.461600000000004</v>
      </c>
      <c r="N33" s="1" t="s">
        <v>0</v>
      </c>
      <c r="O33" s="7" t="s">
        <v>0</v>
      </c>
      <c r="P33" s="1" t="s">
        <v>239</v>
      </c>
      <c r="Q33" s="1" t="s">
        <v>199</v>
      </c>
      <c r="R33" s="1" t="s">
        <v>0</v>
      </c>
      <c r="S33" s="1" t="s">
        <v>0</v>
      </c>
      <c r="T33" s="2">
        <v>44146</v>
      </c>
      <c r="U33" s="1" t="s">
        <v>240</v>
      </c>
      <c r="V33" s="1" t="s">
        <v>241</v>
      </c>
      <c r="W33" s="1" t="s">
        <v>172</v>
      </c>
      <c r="X33" s="1" t="s">
        <v>0</v>
      </c>
      <c r="Y33" s="1" t="s">
        <v>172</v>
      </c>
      <c r="Z33" s="1" t="s">
        <v>171</v>
      </c>
      <c r="AA33" s="1" t="s">
        <v>0</v>
      </c>
      <c r="AB33" s="1" t="s">
        <v>170</v>
      </c>
      <c r="AC33" s="5">
        <v>125.9</v>
      </c>
      <c r="AD33" s="1" t="b">
        <v>0</v>
      </c>
      <c r="AE33" s="1" t="s">
        <v>147</v>
      </c>
      <c r="AF33" s="2">
        <v>44132</v>
      </c>
      <c r="AG33" s="6" t="s">
        <v>0</v>
      </c>
      <c r="AH33" s="1" t="s">
        <v>75</v>
      </c>
      <c r="AI33" s="7">
        <v>134.9</v>
      </c>
      <c r="AJ33" s="1" t="s">
        <v>242</v>
      </c>
      <c r="AK33" s="1" t="s">
        <v>0</v>
      </c>
      <c r="AL33" s="1" t="s">
        <v>0</v>
      </c>
      <c r="AM33" s="1" t="s">
        <v>0</v>
      </c>
      <c r="AN33" s="1" t="s">
        <v>0</v>
      </c>
      <c r="AO33" s="1" t="s">
        <v>243</v>
      </c>
      <c r="AP33" s="6" t="s">
        <v>0</v>
      </c>
      <c r="AQ33" s="1" t="s">
        <v>0</v>
      </c>
      <c r="AR33" s="1" t="s">
        <v>0</v>
      </c>
      <c r="AS33" s="3">
        <v>19194</v>
      </c>
      <c r="AT33" s="1" t="s">
        <v>65</v>
      </c>
      <c r="AU33" s="2">
        <v>44116</v>
      </c>
      <c r="AV33" s="1" t="s">
        <v>244</v>
      </c>
      <c r="AW33" s="1" t="s">
        <v>0</v>
      </c>
      <c r="AX33" s="3">
        <v>87560</v>
      </c>
      <c r="AY33" s="3">
        <v>1246389</v>
      </c>
    </row>
    <row r="34" spans="2:51" outlineLevel="1" x14ac:dyDescent="0.25">
      <c r="B34" s="1" t="s">
        <v>236</v>
      </c>
      <c r="C34" s="1" t="s">
        <v>237</v>
      </c>
      <c r="D34" s="1" t="s">
        <v>238</v>
      </c>
      <c r="E34" s="1" t="s">
        <v>134</v>
      </c>
      <c r="F34" s="2">
        <v>44197</v>
      </c>
      <c r="G34" s="2">
        <v>45291</v>
      </c>
      <c r="H34" s="3">
        <v>36</v>
      </c>
      <c r="I34" s="1" t="s">
        <v>56</v>
      </c>
      <c r="J34" s="1" t="s">
        <v>57</v>
      </c>
      <c r="K34" s="4">
        <v>1200</v>
      </c>
      <c r="L34" s="11">
        <v>98.5</v>
      </c>
      <c r="M34" s="6">
        <v>65.461600000000004</v>
      </c>
      <c r="N34" s="1" t="s">
        <v>0</v>
      </c>
      <c r="O34" s="7" t="s">
        <v>0</v>
      </c>
      <c r="P34" s="1" t="s">
        <v>239</v>
      </c>
      <c r="Q34" s="1" t="s">
        <v>199</v>
      </c>
      <c r="R34" s="1" t="s">
        <v>0</v>
      </c>
      <c r="S34" s="1" t="s">
        <v>0</v>
      </c>
      <c r="T34" s="2">
        <v>44146</v>
      </c>
      <c r="U34" s="1" t="s">
        <v>240</v>
      </c>
      <c r="V34" s="1" t="s">
        <v>241</v>
      </c>
      <c r="W34" s="1" t="s">
        <v>172</v>
      </c>
      <c r="X34" s="1" t="s">
        <v>0</v>
      </c>
      <c r="Y34" s="1" t="s">
        <v>172</v>
      </c>
      <c r="Z34" s="1" t="s">
        <v>61</v>
      </c>
      <c r="AA34" s="1" t="s">
        <v>0</v>
      </c>
      <c r="AB34" s="1" t="s">
        <v>60</v>
      </c>
      <c r="AC34" s="5">
        <v>134.88999999999999</v>
      </c>
      <c r="AD34" s="1" t="b">
        <v>0</v>
      </c>
      <c r="AE34" s="1" t="s">
        <v>147</v>
      </c>
      <c r="AF34" s="2">
        <v>44132</v>
      </c>
      <c r="AG34" s="6" t="s">
        <v>0</v>
      </c>
      <c r="AH34" s="1" t="s">
        <v>75</v>
      </c>
      <c r="AI34" s="7">
        <v>134.9</v>
      </c>
      <c r="AJ34" s="1" t="s">
        <v>242</v>
      </c>
      <c r="AK34" s="1" t="s">
        <v>0</v>
      </c>
      <c r="AL34" s="1" t="s">
        <v>0</v>
      </c>
      <c r="AM34" s="1" t="s">
        <v>0</v>
      </c>
      <c r="AN34" s="1" t="s">
        <v>0</v>
      </c>
      <c r="AO34" s="1" t="s">
        <v>243</v>
      </c>
      <c r="AP34" s="6" t="s">
        <v>0</v>
      </c>
      <c r="AQ34" s="1" t="s">
        <v>0</v>
      </c>
      <c r="AR34" s="1" t="s">
        <v>0</v>
      </c>
      <c r="AS34" s="3">
        <v>19194</v>
      </c>
      <c r="AT34" s="1" t="s">
        <v>65</v>
      </c>
      <c r="AU34" s="2">
        <v>44116</v>
      </c>
      <c r="AV34" s="1" t="s">
        <v>244</v>
      </c>
      <c r="AW34" s="1" t="s">
        <v>0</v>
      </c>
      <c r="AX34" s="3">
        <v>87560</v>
      </c>
      <c r="AY34" s="3">
        <v>1246389</v>
      </c>
    </row>
    <row r="35" spans="2:51" outlineLevel="1" x14ac:dyDescent="0.25">
      <c r="B35" s="1" t="s">
        <v>245</v>
      </c>
      <c r="C35" s="1" t="s">
        <v>246</v>
      </c>
      <c r="D35" s="1" t="s">
        <v>247</v>
      </c>
      <c r="E35" s="1" t="s">
        <v>71</v>
      </c>
      <c r="F35" s="2">
        <v>44229</v>
      </c>
      <c r="G35" s="2">
        <v>45322</v>
      </c>
      <c r="H35" s="3">
        <v>36</v>
      </c>
      <c r="I35" s="1" t="s">
        <v>56</v>
      </c>
      <c r="J35" s="1" t="s">
        <v>197</v>
      </c>
      <c r="K35" s="4" t="s">
        <v>0</v>
      </c>
      <c r="L35" s="11">
        <v>35.353520000000003</v>
      </c>
      <c r="M35" s="6">
        <v>77.863200000000006</v>
      </c>
      <c r="N35" s="1" t="s">
        <v>0</v>
      </c>
      <c r="O35" s="7" t="s">
        <v>0</v>
      </c>
      <c r="P35" s="1" t="s">
        <v>248</v>
      </c>
      <c r="Q35" s="1" t="s">
        <v>249</v>
      </c>
      <c r="R35" s="1" t="s">
        <v>0</v>
      </c>
      <c r="S35" s="1" t="s">
        <v>0</v>
      </c>
      <c r="T35" s="2" t="s">
        <v>0</v>
      </c>
      <c r="U35" s="1" t="s">
        <v>0</v>
      </c>
      <c r="V35" s="1" t="s">
        <v>250</v>
      </c>
      <c r="W35" s="1" t="s">
        <v>251</v>
      </c>
      <c r="X35" s="1" t="s">
        <v>0</v>
      </c>
      <c r="Y35" s="1" t="s">
        <v>251</v>
      </c>
      <c r="Z35" s="1" t="s">
        <v>172</v>
      </c>
      <c r="AA35" s="1" t="s">
        <v>0</v>
      </c>
      <c r="AB35" s="1" t="s">
        <v>173</v>
      </c>
      <c r="AC35" s="5">
        <v>38.700000000000003</v>
      </c>
      <c r="AD35" s="1" t="b">
        <v>0</v>
      </c>
      <c r="AE35" s="1" t="s">
        <v>174</v>
      </c>
      <c r="AF35" s="2">
        <v>44229</v>
      </c>
      <c r="AG35" s="6" t="s">
        <v>0</v>
      </c>
      <c r="AH35" s="1" t="s">
        <v>75</v>
      </c>
      <c r="AI35" s="7">
        <v>202.2</v>
      </c>
      <c r="AJ35" s="1" t="s">
        <v>252</v>
      </c>
      <c r="AK35" s="1" t="s">
        <v>253</v>
      </c>
      <c r="AL35" s="1" t="s">
        <v>0</v>
      </c>
      <c r="AM35" s="1" t="s">
        <v>0</v>
      </c>
      <c r="AN35" s="1" t="s">
        <v>254</v>
      </c>
      <c r="AO35" s="1" t="s">
        <v>255</v>
      </c>
      <c r="AP35" s="6" t="s">
        <v>0</v>
      </c>
      <c r="AQ35" s="1" t="s">
        <v>0</v>
      </c>
      <c r="AR35" s="1" t="s">
        <v>0</v>
      </c>
      <c r="AS35" s="3">
        <v>9274</v>
      </c>
      <c r="AT35" s="1" t="s">
        <v>65</v>
      </c>
      <c r="AU35" s="2">
        <v>44194.75</v>
      </c>
      <c r="AV35" s="1" t="s">
        <v>149</v>
      </c>
      <c r="AW35" s="1" t="s">
        <v>0</v>
      </c>
      <c r="AX35" s="3">
        <v>89466</v>
      </c>
      <c r="AY35" s="3">
        <v>1255434</v>
      </c>
    </row>
    <row r="36" spans="2:51" outlineLevel="1" x14ac:dyDescent="0.25">
      <c r="B36" s="1" t="s">
        <v>245</v>
      </c>
      <c r="C36" s="1" t="s">
        <v>246</v>
      </c>
      <c r="D36" s="1" t="s">
        <v>247</v>
      </c>
      <c r="E36" s="1" t="s">
        <v>71</v>
      </c>
      <c r="F36" s="2">
        <v>44229</v>
      </c>
      <c r="G36" s="2">
        <v>45322</v>
      </c>
      <c r="H36" s="3">
        <v>36</v>
      </c>
      <c r="I36" s="1" t="s">
        <v>56</v>
      </c>
      <c r="J36" s="1" t="s">
        <v>197</v>
      </c>
      <c r="K36" s="4" t="s">
        <v>0</v>
      </c>
      <c r="L36" s="11">
        <v>35.353520000000003</v>
      </c>
      <c r="M36" s="6">
        <v>77.863200000000006</v>
      </c>
      <c r="N36" s="1" t="s">
        <v>0</v>
      </c>
      <c r="O36" s="7" t="s">
        <v>0</v>
      </c>
      <c r="P36" s="1" t="s">
        <v>248</v>
      </c>
      <c r="Q36" s="1" t="s">
        <v>249</v>
      </c>
      <c r="R36" s="1" t="s">
        <v>0</v>
      </c>
      <c r="S36" s="1" t="s">
        <v>0</v>
      </c>
      <c r="T36" s="2" t="s">
        <v>0</v>
      </c>
      <c r="U36" s="1" t="s">
        <v>0</v>
      </c>
      <c r="V36" s="1" t="s">
        <v>250</v>
      </c>
      <c r="W36" s="1" t="s">
        <v>251</v>
      </c>
      <c r="X36" s="1" t="s">
        <v>0</v>
      </c>
      <c r="Y36" s="1" t="s">
        <v>251</v>
      </c>
      <c r="Z36" s="1" t="s">
        <v>256</v>
      </c>
      <c r="AA36" s="1" t="s">
        <v>0</v>
      </c>
      <c r="AB36" s="1" t="s">
        <v>257</v>
      </c>
      <c r="AC36" s="5">
        <v>42.76</v>
      </c>
      <c r="AD36" s="1" t="b">
        <v>0</v>
      </c>
      <c r="AE36" s="1" t="s">
        <v>174</v>
      </c>
      <c r="AF36" s="2">
        <v>44229</v>
      </c>
      <c r="AG36" s="6" t="s">
        <v>0</v>
      </c>
      <c r="AH36" s="1" t="s">
        <v>75</v>
      </c>
      <c r="AI36" s="7">
        <v>202.2</v>
      </c>
      <c r="AJ36" s="1" t="s">
        <v>252</v>
      </c>
      <c r="AK36" s="1" t="s">
        <v>253</v>
      </c>
      <c r="AL36" s="1" t="s">
        <v>0</v>
      </c>
      <c r="AM36" s="1" t="s">
        <v>0</v>
      </c>
      <c r="AN36" s="1" t="s">
        <v>254</v>
      </c>
      <c r="AO36" s="1" t="s">
        <v>255</v>
      </c>
      <c r="AP36" s="6" t="s">
        <v>0</v>
      </c>
      <c r="AQ36" s="1" t="s">
        <v>0</v>
      </c>
      <c r="AR36" s="1" t="s">
        <v>0</v>
      </c>
      <c r="AS36" s="3">
        <v>9274</v>
      </c>
      <c r="AT36" s="1" t="s">
        <v>65</v>
      </c>
      <c r="AU36" s="2">
        <v>44194.75</v>
      </c>
      <c r="AV36" s="1" t="s">
        <v>149</v>
      </c>
      <c r="AW36" s="1" t="s">
        <v>0</v>
      </c>
      <c r="AX36" s="3">
        <v>89466</v>
      </c>
      <c r="AY36" s="3">
        <v>1255434</v>
      </c>
    </row>
    <row r="37" spans="2:51" outlineLevel="1" x14ac:dyDescent="0.25">
      <c r="B37" s="1" t="s">
        <v>245</v>
      </c>
      <c r="C37" s="1" t="s">
        <v>246</v>
      </c>
      <c r="D37" s="1" t="s">
        <v>247</v>
      </c>
      <c r="E37" s="1" t="s">
        <v>71</v>
      </c>
      <c r="F37" s="2">
        <v>44229</v>
      </c>
      <c r="G37" s="2">
        <v>45322</v>
      </c>
      <c r="H37" s="3">
        <v>36</v>
      </c>
      <c r="I37" s="1" t="s">
        <v>56</v>
      </c>
      <c r="J37" s="1" t="s">
        <v>197</v>
      </c>
      <c r="K37" s="4" t="s">
        <v>0</v>
      </c>
      <c r="L37" s="11">
        <v>35.353520000000003</v>
      </c>
      <c r="M37" s="6">
        <v>77.863200000000006</v>
      </c>
      <c r="N37" s="1" t="s">
        <v>0</v>
      </c>
      <c r="O37" s="7" t="s">
        <v>0</v>
      </c>
      <c r="P37" s="1" t="s">
        <v>248</v>
      </c>
      <c r="Q37" s="1" t="s">
        <v>249</v>
      </c>
      <c r="R37" s="1" t="s">
        <v>0</v>
      </c>
      <c r="S37" s="1" t="s">
        <v>0</v>
      </c>
      <c r="T37" s="2" t="s">
        <v>0</v>
      </c>
      <c r="U37" s="1" t="s">
        <v>0</v>
      </c>
      <c r="V37" s="1" t="s">
        <v>250</v>
      </c>
      <c r="W37" s="1" t="s">
        <v>251</v>
      </c>
      <c r="X37" s="1" t="s">
        <v>0</v>
      </c>
      <c r="Y37" s="1" t="s">
        <v>251</v>
      </c>
      <c r="Z37" s="1" t="s">
        <v>258</v>
      </c>
      <c r="AA37" s="1" t="s">
        <v>0</v>
      </c>
      <c r="AB37" s="1" t="s">
        <v>259</v>
      </c>
      <c r="AC37" s="5">
        <v>46.725000000000001</v>
      </c>
      <c r="AD37" s="1" t="b">
        <v>0</v>
      </c>
      <c r="AE37" s="1" t="s">
        <v>174</v>
      </c>
      <c r="AF37" s="2">
        <v>44229</v>
      </c>
      <c r="AG37" s="6" t="s">
        <v>0</v>
      </c>
      <c r="AH37" s="1" t="s">
        <v>75</v>
      </c>
      <c r="AI37" s="7">
        <v>202.2</v>
      </c>
      <c r="AJ37" s="1" t="s">
        <v>252</v>
      </c>
      <c r="AK37" s="1" t="s">
        <v>253</v>
      </c>
      <c r="AL37" s="1" t="s">
        <v>0</v>
      </c>
      <c r="AM37" s="1" t="s">
        <v>0</v>
      </c>
      <c r="AN37" s="1" t="s">
        <v>254</v>
      </c>
      <c r="AO37" s="1" t="s">
        <v>255</v>
      </c>
      <c r="AP37" s="6" t="s">
        <v>0</v>
      </c>
      <c r="AQ37" s="1" t="s">
        <v>0</v>
      </c>
      <c r="AR37" s="1" t="s">
        <v>0</v>
      </c>
      <c r="AS37" s="3">
        <v>9274</v>
      </c>
      <c r="AT37" s="1" t="s">
        <v>65</v>
      </c>
      <c r="AU37" s="2">
        <v>44194.75</v>
      </c>
      <c r="AV37" s="1" t="s">
        <v>149</v>
      </c>
      <c r="AW37" s="1" t="s">
        <v>0</v>
      </c>
      <c r="AX37" s="3">
        <v>89466</v>
      </c>
      <c r="AY37" s="3">
        <v>1255434</v>
      </c>
    </row>
    <row r="38" spans="2:51" outlineLevel="1" x14ac:dyDescent="0.25">
      <c r="B38" s="1" t="s">
        <v>245</v>
      </c>
      <c r="C38" s="1" t="s">
        <v>246</v>
      </c>
      <c r="D38" s="1" t="s">
        <v>247</v>
      </c>
      <c r="E38" s="1" t="s">
        <v>71</v>
      </c>
      <c r="F38" s="2">
        <v>44229</v>
      </c>
      <c r="G38" s="2">
        <v>45322</v>
      </c>
      <c r="H38" s="3">
        <v>36</v>
      </c>
      <c r="I38" s="1" t="s">
        <v>56</v>
      </c>
      <c r="J38" s="1" t="s">
        <v>197</v>
      </c>
      <c r="K38" s="4" t="s">
        <v>0</v>
      </c>
      <c r="L38" s="11">
        <v>35.353520000000003</v>
      </c>
      <c r="M38" s="6">
        <v>77.863200000000006</v>
      </c>
      <c r="N38" s="1" t="s">
        <v>0</v>
      </c>
      <c r="O38" s="7" t="s">
        <v>0</v>
      </c>
      <c r="P38" s="1" t="s">
        <v>248</v>
      </c>
      <c r="Q38" s="1" t="s">
        <v>249</v>
      </c>
      <c r="R38" s="1" t="s">
        <v>0</v>
      </c>
      <c r="S38" s="1" t="s">
        <v>0</v>
      </c>
      <c r="T38" s="2" t="s">
        <v>0</v>
      </c>
      <c r="U38" s="1" t="s">
        <v>0</v>
      </c>
      <c r="V38" s="1" t="s">
        <v>250</v>
      </c>
      <c r="W38" s="1" t="s">
        <v>251</v>
      </c>
      <c r="X38" s="1" t="s">
        <v>0</v>
      </c>
      <c r="Y38" s="1" t="s">
        <v>251</v>
      </c>
      <c r="Z38" s="1" t="s">
        <v>171</v>
      </c>
      <c r="AA38" s="1" t="s">
        <v>0</v>
      </c>
      <c r="AB38" s="1" t="s">
        <v>170</v>
      </c>
      <c r="AC38" s="5">
        <v>53.982379999999999</v>
      </c>
      <c r="AD38" s="1" t="b">
        <v>0</v>
      </c>
      <c r="AE38" s="1" t="s">
        <v>174</v>
      </c>
      <c r="AF38" s="2">
        <v>44229</v>
      </c>
      <c r="AG38" s="6" t="s">
        <v>0</v>
      </c>
      <c r="AH38" s="1" t="s">
        <v>75</v>
      </c>
      <c r="AI38" s="7">
        <v>202.2</v>
      </c>
      <c r="AJ38" s="1" t="s">
        <v>252</v>
      </c>
      <c r="AK38" s="1" t="s">
        <v>253</v>
      </c>
      <c r="AL38" s="1" t="s">
        <v>0</v>
      </c>
      <c r="AM38" s="1" t="s">
        <v>0</v>
      </c>
      <c r="AN38" s="1" t="s">
        <v>254</v>
      </c>
      <c r="AO38" s="1" t="s">
        <v>255</v>
      </c>
      <c r="AP38" s="6" t="s">
        <v>0</v>
      </c>
      <c r="AQ38" s="1" t="s">
        <v>0</v>
      </c>
      <c r="AR38" s="1" t="s">
        <v>0</v>
      </c>
      <c r="AS38" s="3">
        <v>9274</v>
      </c>
      <c r="AT38" s="1" t="s">
        <v>65</v>
      </c>
      <c r="AU38" s="2">
        <v>44194.75</v>
      </c>
      <c r="AV38" s="1" t="s">
        <v>149</v>
      </c>
      <c r="AW38" s="1" t="s">
        <v>0</v>
      </c>
      <c r="AX38" s="3">
        <v>89466</v>
      </c>
      <c r="AY38" s="3">
        <v>1255434</v>
      </c>
    </row>
    <row r="39" spans="2:51" outlineLevel="1" x14ac:dyDescent="0.25">
      <c r="B39" s="1" t="s">
        <v>245</v>
      </c>
      <c r="C39" s="1" t="s">
        <v>246</v>
      </c>
      <c r="D39" s="1" t="s">
        <v>247</v>
      </c>
      <c r="E39" s="1" t="s">
        <v>71</v>
      </c>
      <c r="F39" s="2">
        <v>44229</v>
      </c>
      <c r="G39" s="2">
        <v>45322</v>
      </c>
      <c r="H39" s="3">
        <v>36</v>
      </c>
      <c r="I39" s="1" t="s">
        <v>56</v>
      </c>
      <c r="J39" s="1" t="s">
        <v>197</v>
      </c>
      <c r="K39" s="4">
        <v>12660</v>
      </c>
      <c r="L39" s="11">
        <v>35.353520000000003</v>
      </c>
      <c r="M39" s="6">
        <v>77.863200000000006</v>
      </c>
      <c r="N39" s="1" t="s">
        <v>0</v>
      </c>
      <c r="O39" s="7" t="s">
        <v>0</v>
      </c>
      <c r="P39" s="1" t="s">
        <v>248</v>
      </c>
      <c r="Q39" s="1" t="s">
        <v>249</v>
      </c>
      <c r="R39" s="1" t="s">
        <v>0</v>
      </c>
      <c r="S39" s="1" t="s">
        <v>0</v>
      </c>
      <c r="T39" s="2" t="s">
        <v>0</v>
      </c>
      <c r="U39" s="1" t="s">
        <v>0</v>
      </c>
      <c r="V39" s="1" t="s">
        <v>250</v>
      </c>
      <c r="W39" s="1" t="s">
        <v>251</v>
      </c>
      <c r="X39" s="1" t="s">
        <v>0</v>
      </c>
      <c r="Y39" s="1" t="s">
        <v>251</v>
      </c>
      <c r="Z39" s="1" t="s">
        <v>61</v>
      </c>
      <c r="AA39" s="1" t="s">
        <v>0</v>
      </c>
      <c r="AB39" s="1" t="s">
        <v>60</v>
      </c>
      <c r="AC39" s="5">
        <v>140.00001</v>
      </c>
      <c r="AD39" s="1" t="b">
        <v>0</v>
      </c>
      <c r="AE39" s="1" t="s">
        <v>174</v>
      </c>
      <c r="AF39" s="2">
        <v>44229</v>
      </c>
      <c r="AG39" s="6" t="s">
        <v>0</v>
      </c>
      <c r="AH39" s="1" t="s">
        <v>75</v>
      </c>
      <c r="AI39" s="7">
        <v>202.2</v>
      </c>
      <c r="AJ39" s="1" t="s">
        <v>252</v>
      </c>
      <c r="AK39" s="1" t="s">
        <v>253</v>
      </c>
      <c r="AL39" s="1" t="s">
        <v>0</v>
      </c>
      <c r="AM39" s="1" t="s">
        <v>0</v>
      </c>
      <c r="AN39" s="1" t="s">
        <v>254</v>
      </c>
      <c r="AO39" s="1" t="s">
        <v>255</v>
      </c>
      <c r="AP39" s="6" t="s">
        <v>0</v>
      </c>
      <c r="AQ39" s="1" t="s">
        <v>0</v>
      </c>
      <c r="AR39" s="1" t="s">
        <v>0</v>
      </c>
      <c r="AS39" s="3">
        <v>9274</v>
      </c>
      <c r="AT39" s="1" t="s">
        <v>65</v>
      </c>
      <c r="AU39" s="2">
        <v>44194.75</v>
      </c>
      <c r="AV39" s="1" t="s">
        <v>149</v>
      </c>
      <c r="AW39" s="1" t="s">
        <v>0</v>
      </c>
      <c r="AX39" s="3">
        <v>89466</v>
      </c>
      <c r="AY39" s="3">
        <v>1255434</v>
      </c>
    </row>
    <row r="40" spans="2:51" outlineLevel="1" x14ac:dyDescent="0.25">
      <c r="B40" s="1" t="s">
        <v>245</v>
      </c>
      <c r="C40" s="1" t="s">
        <v>246</v>
      </c>
      <c r="D40" s="1" t="s">
        <v>247</v>
      </c>
      <c r="E40" s="1" t="s">
        <v>71</v>
      </c>
      <c r="F40" s="2">
        <v>44229</v>
      </c>
      <c r="G40" s="2">
        <v>45322</v>
      </c>
      <c r="H40" s="3">
        <v>36</v>
      </c>
      <c r="I40" s="1" t="s">
        <v>56</v>
      </c>
      <c r="J40" s="1" t="s">
        <v>197</v>
      </c>
      <c r="K40" s="4" t="s">
        <v>0</v>
      </c>
      <c r="L40" s="11">
        <v>35.353520000000003</v>
      </c>
      <c r="M40" s="6">
        <v>77.863200000000006</v>
      </c>
      <c r="N40" s="1" t="s">
        <v>0</v>
      </c>
      <c r="O40" s="7" t="s">
        <v>0</v>
      </c>
      <c r="P40" s="1" t="s">
        <v>248</v>
      </c>
      <c r="Q40" s="1" t="s">
        <v>249</v>
      </c>
      <c r="R40" s="1" t="s">
        <v>0</v>
      </c>
      <c r="S40" s="1" t="s">
        <v>0</v>
      </c>
      <c r="T40" s="2" t="s">
        <v>0</v>
      </c>
      <c r="U40" s="1" t="s">
        <v>0</v>
      </c>
      <c r="V40" s="1" t="s">
        <v>250</v>
      </c>
      <c r="W40" s="1" t="s">
        <v>251</v>
      </c>
      <c r="X40" s="1" t="s">
        <v>0</v>
      </c>
      <c r="Y40" s="1" t="s">
        <v>251</v>
      </c>
      <c r="Z40" s="1" t="s">
        <v>213</v>
      </c>
      <c r="AA40" s="1" t="s">
        <v>0</v>
      </c>
      <c r="AB40" s="1" t="s">
        <v>212</v>
      </c>
      <c r="AC40" s="5">
        <v>202.2</v>
      </c>
      <c r="AD40" s="1" t="b">
        <v>0</v>
      </c>
      <c r="AE40" s="1" t="s">
        <v>174</v>
      </c>
      <c r="AF40" s="2">
        <v>44229</v>
      </c>
      <c r="AG40" s="6" t="s">
        <v>0</v>
      </c>
      <c r="AH40" s="1" t="s">
        <v>75</v>
      </c>
      <c r="AI40" s="7">
        <v>202.2</v>
      </c>
      <c r="AJ40" s="1" t="s">
        <v>252</v>
      </c>
      <c r="AK40" s="1" t="s">
        <v>253</v>
      </c>
      <c r="AL40" s="1" t="s">
        <v>0</v>
      </c>
      <c r="AM40" s="1" t="s">
        <v>0</v>
      </c>
      <c r="AN40" s="1" t="s">
        <v>254</v>
      </c>
      <c r="AO40" s="1" t="s">
        <v>255</v>
      </c>
      <c r="AP40" s="6" t="s">
        <v>0</v>
      </c>
      <c r="AQ40" s="1" t="s">
        <v>0</v>
      </c>
      <c r="AR40" s="1" t="s">
        <v>0</v>
      </c>
      <c r="AS40" s="3">
        <v>9274</v>
      </c>
      <c r="AT40" s="1" t="s">
        <v>65</v>
      </c>
      <c r="AU40" s="2">
        <v>44194.75</v>
      </c>
      <c r="AV40" s="1" t="s">
        <v>149</v>
      </c>
      <c r="AW40" s="1" t="s">
        <v>0</v>
      </c>
      <c r="AX40" s="3">
        <v>89466</v>
      </c>
      <c r="AY40" s="3">
        <v>1255434</v>
      </c>
    </row>
    <row r="41" spans="2:51" outlineLevel="1" x14ac:dyDescent="0.25">
      <c r="B41" s="1" t="s">
        <v>68</v>
      </c>
      <c r="C41" s="1" t="s">
        <v>69</v>
      </c>
      <c r="D41" s="1" t="s">
        <v>70</v>
      </c>
      <c r="E41" s="1" t="s">
        <v>71</v>
      </c>
      <c r="F41" s="2">
        <v>44229</v>
      </c>
      <c r="G41" s="2">
        <v>45690</v>
      </c>
      <c r="H41" s="3">
        <v>48</v>
      </c>
      <c r="I41" s="1" t="s">
        <v>56</v>
      </c>
      <c r="J41" s="1" t="s">
        <v>57</v>
      </c>
      <c r="K41" s="4">
        <v>21110</v>
      </c>
      <c r="L41" s="11">
        <v>38.997</v>
      </c>
      <c r="M41" s="6">
        <v>75.581900000000005</v>
      </c>
      <c r="N41" s="1" t="s">
        <v>0</v>
      </c>
      <c r="O41" s="7" t="s">
        <v>0</v>
      </c>
      <c r="P41" s="1" t="s">
        <v>260</v>
      </c>
      <c r="Q41" s="1" t="s">
        <v>261</v>
      </c>
      <c r="R41" s="1" t="s">
        <v>0</v>
      </c>
      <c r="S41" s="1" t="s">
        <v>0</v>
      </c>
      <c r="T41" s="2">
        <v>44229</v>
      </c>
      <c r="U41" s="1" t="s">
        <v>262</v>
      </c>
      <c r="V41" s="1" t="s">
        <v>250</v>
      </c>
      <c r="W41" s="1" t="s">
        <v>251</v>
      </c>
      <c r="X41" s="1" t="s">
        <v>0</v>
      </c>
      <c r="Y41" s="1" t="s">
        <v>251</v>
      </c>
      <c r="Z41" s="1" t="s">
        <v>0</v>
      </c>
      <c r="AA41" s="1" t="s">
        <v>0</v>
      </c>
      <c r="AB41" s="1" t="s">
        <v>0</v>
      </c>
      <c r="AC41" s="5" t="s">
        <v>0</v>
      </c>
      <c r="AD41" s="1" t="b">
        <v>0</v>
      </c>
      <c r="AE41" s="1" t="s">
        <v>74</v>
      </c>
      <c r="AF41" s="2">
        <v>44166</v>
      </c>
      <c r="AG41" s="6" t="s">
        <v>0</v>
      </c>
      <c r="AH41" s="1" t="s">
        <v>75</v>
      </c>
      <c r="AI41" s="7">
        <v>129.74</v>
      </c>
      <c r="AJ41" s="1" t="s">
        <v>263</v>
      </c>
      <c r="AK41" s="1" t="s">
        <v>264</v>
      </c>
      <c r="AL41" s="1" t="s">
        <v>0</v>
      </c>
      <c r="AM41" s="1" t="s">
        <v>0</v>
      </c>
      <c r="AN41" s="1" t="s">
        <v>0</v>
      </c>
      <c r="AO41" s="1" t="s">
        <v>255</v>
      </c>
      <c r="AP41" s="6" t="s">
        <v>0</v>
      </c>
      <c r="AQ41" s="1" t="s">
        <v>0</v>
      </c>
      <c r="AR41" s="1" t="s">
        <v>0</v>
      </c>
      <c r="AS41" s="3">
        <v>18069</v>
      </c>
      <c r="AT41" s="1" t="s">
        <v>65</v>
      </c>
      <c r="AU41" s="2">
        <v>44146</v>
      </c>
      <c r="AV41" s="1" t="s">
        <v>244</v>
      </c>
      <c r="AW41" s="1" t="s">
        <v>0</v>
      </c>
      <c r="AX41" s="3">
        <v>88409</v>
      </c>
      <c r="AY41" s="3">
        <v>1252308</v>
      </c>
    </row>
    <row r="42" spans="2:51" outlineLevel="1" x14ac:dyDescent="0.25">
      <c r="F42" s="1"/>
      <c r="G42" s="1"/>
      <c r="H42" s="1"/>
      <c r="K42" s="10" t="str">
        <f>CONCATENATE("Totale: ", TEXT(SUBTOTAL(9, K4:K41), "###.###.###"), "")</f>
        <v>Totale: 241756..</v>
      </c>
      <c r="L42" s="12"/>
      <c r="M42" s="1"/>
      <c r="O42" s="1"/>
      <c r="T42" s="1"/>
      <c r="AC42" s="1"/>
      <c r="AF42" s="1"/>
      <c r="AG42" s="1"/>
      <c r="AI42" s="1"/>
      <c r="AP42" s="1"/>
      <c r="AS42" s="1"/>
      <c r="AU42" s="1"/>
      <c r="AX42" s="1"/>
      <c r="AY42" s="1"/>
    </row>
    <row r="43" spans="2:51" x14ac:dyDescent="0.25">
      <c r="F43" s="1"/>
      <c r="G43" s="1"/>
      <c r="H43" s="1"/>
      <c r="K43" s="10" t="str">
        <f>CONCATENATE("Totale generale: ", TEXT(SUBTOTAL(9, K4:K42), "###.###.###"), "")</f>
        <v>Totale generale: 241756..</v>
      </c>
      <c r="L43" s="12"/>
      <c r="M43" s="1"/>
      <c r="O43" s="1"/>
      <c r="T43" s="1"/>
      <c r="AC43" s="1"/>
      <c r="AF43" s="1"/>
      <c r="AG43" s="1"/>
      <c r="AI43" s="1"/>
      <c r="AP43" s="1"/>
      <c r="AS43" s="1"/>
      <c r="AU43" s="1"/>
      <c r="AX43" s="1"/>
      <c r="AY43" s="1"/>
    </row>
  </sheetData>
  <autoFilter ref="A2:AY43" xr:uid="{00000000-0009-0000-0000-000000000000}"/>
  <pageMargins left="0.7" right="0.7" top="0.75" bottom="0.75" header="0.3" footer="0.3"/>
  <pageSetup fitToWidth="0" fitToHeight="0" orientation="portrait"/>
  <ignoredErrors>
    <ignoredError sqref="A1:AY1 A3:AY42 A2:AE2 AG2:AY2"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914E5-AEC3-497F-BAD6-D1EC78C8C18E}">
  <dimension ref="A3:L11"/>
  <sheetViews>
    <sheetView workbookViewId="0">
      <selection activeCell="L11" sqref="L11"/>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63" t="s">
        <v>304</v>
      </c>
      <c r="B3" s="64" t="s">
        <v>305</v>
      </c>
      <c r="C3" s="63" t="s">
        <v>306</v>
      </c>
      <c r="D3" s="64" t="s">
        <v>307</v>
      </c>
      <c r="E3" s="65" t="s">
        <v>308</v>
      </c>
      <c r="F3" s="63" t="s">
        <v>309</v>
      </c>
      <c r="G3" s="63" t="s">
        <v>310</v>
      </c>
      <c r="H3" s="63" t="s">
        <v>311</v>
      </c>
      <c r="I3" s="63" t="s">
        <v>312</v>
      </c>
      <c r="J3" s="63" t="s">
        <v>313</v>
      </c>
      <c r="K3" s="63" t="s">
        <v>314</v>
      </c>
    </row>
    <row r="4" spans="1:12" ht="45" x14ac:dyDescent="0.25">
      <c r="A4" s="66" t="s">
        <v>315</v>
      </c>
      <c r="B4" s="66" t="s">
        <v>316</v>
      </c>
      <c r="C4" s="67" t="s">
        <v>317</v>
      </c>
      <c r="D4" s="68" t="s">
        <v>318</v>
      </c>
      <c r="E4" t="s">
        <v>319</v>
      </c>
      <c r="F4" s="69">
        <v>127890</v>
      </c>
      <c r="G4" s="69">
        <v>151577</v>
      </c>
      <c r="H4" s="69">
        <v>174352</v>
      </c>
      <c r="I4" s="69">
        <v>179987</v>
      </c>
      <c r="J4" s="69">
        <v>162795</v>
      </c>
      <c r="K4" s="69">
        <v>89132</v>
      </c>
    </row>
    <row r="5" spans="1:12" ht="30" x14ac:dyDescent="0.25">
      <c r="A5" s="66" t="s">
        <v>315</v>
      </c>
      <c r="B5" s="66" t="s">
        <v>316</v>
      </c>
      <c r="C5" s="67" t="s">
        <v>320</v>
      </c>
      <c r="D5" s="68" t="s">
        <v>321</v>
      </c>
      <c r="E5" t="s">
        <v>322</v>
      </c>
      <c r="F5" s="69"/>
      <c r="G5" s="69"/>
      <c r="H5" s="69"/>
      <c r="I5" s="69"/>
      <c r="J5" s="69">
        <v>8226</v>
      </c>
      <c r="K5" s="69">
        <v>10403</v>
      </c>
    </row>
    <row r="6" spans="1:12" ht="30" x14ac:dyDescent="0.25">
      <c r="A6" s="66" t="s">
        <v>315</v>
      </c>
      <c r="B6" s="66" t="s">
        <v>316</v>
      </c>
      <c r="C6" s="67" t="s">
        <v>323</v>
      </c>
      <c r="D6" s="68" t="s">
        <v>321</v>
      </c>
      <c r="E6" t="s">
        <v>324</v>
      </c>
      <c r="F6" s="69"/>
      <c r="G6" s="69"/>
      <c r="H6" s="69"/>
      <c r="I6" s="69"/>
      <c r="J6" s="69">
        <v>293</v>
      </c>
      <c r="K6" s="69">
        <v>30274</v>
      </c>
    </row>
    <row r="7" spans="1:12" ht="30" x14ac:dyDescent="0.25">
      <c r="A7" s="66" t="s">
        <v>315</v>
      </c>
      <c r="B7" s="66" t="s">
        <v>316</v>
      </c>
      <c r="C7" s="67" t="s">
        <v>325</v>
      </c>
      <c r="D7" s="68" t="s">
        <v>321</v>
      </c>
      <c r="E7" t="s">
        <v>326</v>
      </c>
      <c r="F7" s="69"/>
      <c r="G7" s="69"/>
      <c r="H7" s="69"/>
      <c r="I7" s="69"/>
      <c r="J7" s="69"/>
      <c r="K7" s="69">
        <v>6192</v>
      </c>
    </row>
    <row r="8" spans="1:12" ht="30" x14ac:dyDescent="0.25">
      <c r="A8" s="66" t="s">
        <v>315</v>
      </c>
      <c r="B8" s="66" t="s">
        <v>316</v>
      </c>
      <c r="C8" s="67" t="s">
        <v>327</v>
      </c>
      <c r="D8" s="68" t="s">
        <v>321</v>
      </c>
      <c r="E8" t="s">
        <v>328</v>
      </c>
      <c r="F8" s="69"/>
      <c r="G8" s="69"/>
      <c r="H8" s="69"/>
      <c r="I8" s="69"/>
      <c r="J8" s="69"/>
      <c r="K8" s="69">
        <v>287</v>
      </c>
    </row>
    <row r="9" spans="1:12" ht="30" x14ac:dyDescent="0.25">
      <c r="A9" s="66" t="s">
        <v>315</v>
      </c>
      <c r="B9" s="66" t="s">
        <v>316</v>
      </c>
      <c r="C9" s="67" t="s">
        <v>329</v>
      </c>
      <c r="D9" s="68" t="s">
        <v>321</v>
      </c>
      <c r="E9" t="s">
        <v>330</v>
      </c>
      <c r="F9" s="69"/>
      <c r="G9" s="69"/>
      <c r="H9" s="69"/>
      <c r="I9" s="69"/>
      <c r="J9" s="69">
        <v>5330</v>
      </c>
      <c r="K9" s="69">
        <v>30134</v>
      </c>
    </row>
    <row r="10" spans="1:12" ht="30" x14ac:dyDescent="0.25">
      <c r="A10" s="66" t="s">
        <v>315</v>
      </c>
      <c r="B10" s="66" t="s">
        <v>316</v>
      </c>
      <c r="C10" s="67" t="s">
        <v>331</v>
      </c>
      <c r="D10" s="68" t="s">
        <v>321</v>
      </c>
      <c r="E10" t="s">
        <v>332</v>
      </c>
      <c r="F10" s="69"/>
      <c r="G10" s="69"/>
      <c r="H10" s="69"/>
      <c r="I10" s="69"/>
      <c r="J10" s="69"/>
      <c r="K10" s="69">
        <v>3996</v>
      </c>
    </row>
    <row r="11" spans="1:12" x14ac:dyDescent="0.25">
      <c r="A11" s="70" t="s">
        <v>315</v>
      </c>
      <c r="B11" s="71" t="s">
        <v>333</v>
      </c>
      <c r="C11" s="71"/>
      <c r="D11" s="71"/>
      <c r="E11" s="71"/>
      <c r="F11" s="72">
        <v>127890</v>
      </c>
      <c r="G11" s="72">
        <v>151577</v>
      </c>
      <c r="H11" s="72">
        <v>174352</v>
      </c>
      <c r="I11" s="72">
        <v>179987</v>
      </c>
      <c r="J11" s="72">
        <v>176644</v>
      </c>
      <c r="K11" s="72">
        <v>170418</v>
      </c>
      <c r="L11" s="73">
        <f>AVERAGE(I11:K11)</f>
        <v>175683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6DDBCC-F71E-4FBB-95C4-69B246E14E16}"/>
</file>

<file path=customXml/itemProps2.xml><?xml version="1.0" encoding="utf-8"?>
<ds:datastoreItem xmlns:ds="http://schemas.openxmlformats.org/officeDocument/2006/customXml" ds:itemID="{E0BC0200-7EF1-44FC-ACAE-6D1224CD530F}">
  <ds:schemaRefs>
    <ds:schemaRef ds:uri="http://purl.org/dc/elements/1.1/"/>
    <ds:schemaRef ds:uri="http://schemas.openxmlformats.org/package/2006/metadata/core-properties"/>
    <ds:schemaRef ds:uri="http://purl.org/dc/terms/"/>
    <ds:schemaRef ds:uri="http://schemas.microsoft.com/office/2006/metadata/properties"/>
    <ds:schemaRef ds:uri="1378f2c7-f856-43be-a8f6-643bed2eea81"/>
    <ds:schemaRef ds:uri="http://purl.org/dc/dcmitype/"/>
    <ds:schemaRef ds:uri="http://schemas.microsoft.com/office/2006/documentManagement/types"/>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D12258C6-FD29-47B4-8C89-B4CE58167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Tender Details</vt:lpstr>
      <vt:lpstr>Qty</vt:lpstr>
      <vt:lpstr>Raw Data</vt:lpstr>
      <vt:lpst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2021-03-20T08:19:06Z</dcterms:created>
  <dcterms:modified xsi:type="dcterms:W3CDTF">2022-02-23T14:33:07Z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20.1.8.0</vt:lpwstr>
  </property>
  <property fmtid="{D5CDD505-2E9C-101B-9397-08002B2CF9AE}" pid="3" name="ContentTypeId">
    <vt:lpwstr>0x010100E62C3E0E3B7A7442B121C4E14381CFA5</vt:lpwstr>
  </property>
</Properties>
</file>