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90011066\Documents\Product-wise data\"/>
    </mc:Choice>
  </mc:AlternateContent>
  <bookViews>
    <workbookView xWindow="-120" yWindow="-120" windowWidth="29040" windowHeight="15840"/>
  </bookViews>
  <sheets>
    <sheet name="Model Data" sheetId="9" r:id="rId1"/>
    <sheet name="Sheet1" sheetId="11" r:id="rId2"/>
    <sheet name="Pivot" sheetId="8" r:id="rId3"/>
    <sheet name="Tender details" sheetId="2" r:id="rId4"/>
    <sheet name="Annual Qty" sheetId="7" r:id="rId5"/>
    <sheet name="Raw Data" sheetId="1" r:id="rId6"/>
    <sheet name="MS" sheetId="10" r:id="rId7"/>
  </sheets>
  <definedNames>
    <definedName name="_xlnm._FilterDatabase" localSheetId="0" hidden="1">'Model Data'!$A$3:$AM$39</definedName>
    <definedName name="_xlnm._FilterDatabase" localSheetId="5" hidden="1">'Raw Data'!$A$2:$O$74</definedName>
    <definedName name="_xlnm._FilterDatabase" localSheetId="3" hidden="1">'Tender details'!$A$3:$Q$70</definedName>
  </definedNames>
  <calcPr calcId="152511"/>
  <pivotCaches>
    <pivotCache cacheId="2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1" l="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5" i="11"/>
  <c r="AL5" i="9" l="1"/>
  <c r="AL6" i="9"/>
  <c r="AL7" i="9"/>
  <c r="AL8" i="9"/>
  <c r="AL9" i="9"/>
  <c r="AL10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1" i="9"/>
  <c r="AL32" i="9"/>
  <c r="AL33" i="9"/>
  <c r="AL34" i="9"/>
  <c r="AL35" i="9"/>
  <c r="AL36" i="9"/>
  <c r="AL37" i="9"/>
  <c r="AL38" i="9"/>
  <c r="AL39" i="9"/>
  <c r="AL4" i="9"/>
  <c r="L16" i="10"/>
  <c r="AH5" i="9"/>
  <c r="AH6" i="9"/>
  <c r="AH7" i="9"/>
  <c r="AH8" i="9"/>
  <c r="AH9" i="9"/>
  <c r="AH10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" i="9"/>
  <c r="AD5" i="9"/>
  <c r="AD6" i="9"/>
  <c r="AD7" i="9"/>
  <c r="AD8" i="9"/>
  <c r="AF8" i="9" s="1"/>
  <c r="AD9" i="9"/>
  <c r="AD10" i="9"/>
  <c r="AD11" i="9"/>
  <c r="AD12" i="9"/>
  <c r="AF12" i="9" s="1"/>
  <c r="AD13" i="9"/>
  <c r="AD14" i="9"/>
  <c r="AD15" i="9"/>
  <c r="AD16" i="9"/>
  <c r="AF16" i="9" s="1"/>
  <c r="AD17" i="9"/>
  <c r="AD18" i="9"/>
  <c r="AD19" i="9"/>
  <c r="AD20" i="9"/>
  <c r="AF20" i="9" s="1"/>
  <c r="AD21" i="9"/>
  <c r="AD22" i="9"/>
  <c r="AD23" i="9"/>
  <c r="AD24" i="9"/>
  <c r="AD25" i="9"/>
  <c r="AD26" i="9"/>
  <c r="AD27" i="9"/>
  <c r="AD28" i="9"/>
  <c r="AF28" i="9" s="1"/>
  <c r="AD29" i="9"/>
  <c r="AD30" i="9"/>
  <c r="AD31" i="9"/>
  <c r="AD32" i="9"/>
  <c r="AF32" i="9" s="1"/>
  <c r="AD33" i="9"/>
  <c r="AD34" i="9"/>
  <c r="AD35" i="9"/>
  <c r="AD36" i="9"/>
  <c r="AF36" i="9" s="1"/>
  <c r="AD37" i="9"/>
  <c r="AD38" i="9"/>
  <c r="AD39" i="9"/>
  <c r="AI5" i="9"/>
  <c r="AJ5" i="9"/>
  <c r="AI6" i="9"/>
  <c r="AJ6" i="9"/>
  <c r="AI7" i="9"/>
  <c r="AJ7" i="9"/>
  <c r="AI8" i="9"/>
  <c r="AJ8" i="9"/>
  <c r="AI9" i="9"/>
  <c r="AJ9" i="9"/>
  <c r="AI10" i="9"/>
  <c r="AJ10" i="9"/>
  <c r="AI11" i="9"/>
  <c r="AJ11" i="9"/>
  <c r="AI12" i="9"/>
  <c r="AJ12" i="9"/>
  <c r="AI13" i="9"/>
  <c r="AJ13" i="9"/>
  <c r="AI14" i="9"/>
  <c r="AJ14" i="9"/>
  <c r="AI15" i="9"/>
  <c r="AJ15" i="9"/>
  <c r="AI16" i="9"/>
  <c r="AJ16" i="9"/>
  <c r="AI17" i="9"/>
  <c r="AJ17" i="9"/>
  <c r="AI18" i="9"/>
  <c r="AJ18" i="9"/>
  <c r="AI19" i="9"/>
  <c r="AJ19" i="9"/>
  <c r="AI20" i="9"/>
  <c r="AJ20" i="9"/>
  <c r="AI21" i="9"/>
  <c r="AJ21" i="9"/>
  <c r="AI22" i="9"/>
  <c r="AJ22" i="9"/>
  <c r="AI23" i="9"/>
  <c r="AJ23" i="9"/>
  <c r="AI24" i="9"/>
  <c r="AJ24" i="9"/>
  <c r="AI25" i="9"/>
  <c r="AJ25" i="9"/>
  <c r="AI26" i="9"/>
  <c r="AJ26" i="9"/>
  <c r="AI27" i="9"/>
  <c r="AJ27" i="9"/>
  <c r="AI28" i="9"/>
  <c r="AJ28" i="9"/>
  <c r="AI29" i="9"/>
  <c r="AJ29" i="9"/>
  <c r="AI30" i="9"/>
  <c r="AJ30" i="9"/>
  <c r="AI31" i="9"/>
  <c r="AJ31" i="9"/>
  <c r="AI32" i="9"/>
  <c r="AJ32" i="9"/>
  <c r="AI33" i="9"/>
  <c r="AJ33" i="9"/>
  <c r="AI34" i="9"/>
  <c r="AJ34" i="9"/>
  <c r="AI35" i="9"/>
  <c r="AJ35" i="9"/>
  <c r="AI36" i="9"/>
  <c r="AJ36" i="9"/>
  <c r="AI37" i="9"/>
  <c r="AJ37" i="9"/>
  <c r="AI38" i="9"/>
  <c r="AJ38" i="9"/>
  <c r="AI39" i="9"/>
  <c r="AJ39" i="9"/>
  <c r="AJ4" i="9"/>
  <c r="AI4" i="9"/>
  <c r="AG6" i="9"/>
  <c r="AG7" i="9"/>
  <c r="AG8" i="9"/>
  <c r="AG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5" i="9"/>
  <c r="AG4" i="9"/>
  <c r="AD4" i="9"/>
  <c r="AF4" i="9" s="1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5" i="9"/>
  <c r="Z4" i="9"/>
  <c r="AC4" i="9" s="1"/>
  <c r="Y5" i="9"/>
  <c r="Y6" i="9" s="1"/>
  <c r="Y7" i="9" s="1"/>
  <c r="Y8" i="9" s="1"/>
  <c r="Y9" i="9" s="1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Q37" i="9"/>
  <c r="Z37" i="9" s="1"/>
  <c r="AC37" i="9" s="1"/>
  <c r="Q8" i="9"/>
  <c r="Z8" i="9" s="1"/>
  <c r="AC8" i="9" s="1"/>
  <c r="V27" i="9"/>
  <c r="Z27" i="9" s="1"/>
  <c r="AC27" i="9" s="1"/>
  <c r="V22" i="9"/>
  <c r="Z22" i="9" s="1"/>
  <c r="AC22" i="9" s="1"/>
  <c r="O5" i="9"/>
  <c r="Z5" i="9" s="1"/>
  <c r="AC5" i="9" s="1"/>
  <c r="N4" i="9"/>
  <c r="S31" i="9"/>
  <c r="Z31" i="9" s="1"/>
  <c r="AC31" i="9" s="1"/>
  <c r="S20" i="9"/>
  <c r="Z20" i="9" s="1"/>
  <c r="AC20" i="9" s="1"/>
  <c r="R38" i="9"/>
  <c r="Z38" i="9" s="1"/>
  <c r="AC38" i="9" s="1"/>
  <c r="R29" i="9"/>
  <c r="Z29" i="9" s="1"/>
  <c r="AC29" i="9" s="1"/>
  <c r="R23" i="9"/>
  <c r="Z23" i="9" s="1"/>
  <c r="AC23" i="9" s="1"/>
  <c r="R11" i="9"/>
  <c r="Z11" i="9" s="1"/>
  <c r="AC11" i="9" s="1"/>
  <c r="R12" i="9"/>
  <c r="Z12" i="9" s="1"/>
  <c r="AC12" i="9" s="1"/>
  <c r="P39" i="9"/>
  <c r="Z39" i="9" s="1"/>
  <c r="AC39" i="9" s="1"/>
  <c r="P36" i="9"/>
  <c r="Z36" i="9" s="1"/>
  <c r="AC36" i="9" s="1"/>
  <c r="P35" i="9"/>
  <c r="Z35" i="9" s="1"/>
  <c r="AC35" i="9" s="1"/>
  <c r="P34" i="9"/>
  <c r="Z34" i="9" s="1"/>
  <c r="AC34" i="9" s="1"/>
  <c r="P33" i="9"/>
  <c r="Z33" i="9" s="1"/>
  <c r="AC33" i="9" s="1"/>
  <c r="P32" i="9"/>
  <c r="Z32" i="9" s="1"/>
  <c r="AC32" i="9" s="1"/>
  <c r="P30" i="9"/>
  <c r="Z30" i="9" s="1"/>
  <c r="AC30" i="9" s="1"/>
  <c r="P28" i="9"/>
  <c r="Z28" i="9" s="1"/>
  <c r="AC28" i="9" s="1"/>
  <c r="P26" i="9"/>
  <c r="Z26" i="9" s="1"/>
  <c r="AC26" i="9" s="1"/>
  <c r="P25" i="9"/>
  <c r="Z25" i="9" s="1"/>
  <c r="AC25" i="9" s="1"/>
  <c r="P24" i="9"/>
  <c r="Z24" i="9" s="1"/>
  <c r="AC24" i="9" s="1"/>
  <c r="P21" i="9"/>
  <c r="Z21" i="9" s="1"/>
  <c r="AC21" i="9" s="1"/>
  <c r="P19" i="9"/>
  <c r="Z19" i="9" s="1"/>
  <c r="AC19" i="9" s="1"/>
  <c r="P17" i="9"/>
  <c r="Z17" i="9" s="1"/>
  <c r="AC17" i="9" s="1"/>
  <c r="P18" i="9"/>
  <c r="Z18" i="9" s="1"/>
  <c r="AC18" i="9" s="1"/>
  <c r="P15" i="9"/>
  <c r="Z15" i="9" s="1"/>
  <c r="AC15" i="9" s="1"/>
  <c r="P13" i="9"/>
  <c r="Z13" i="9" s="1"/>
  <c r="AC13" i="9" s="1"/>
  <c r="P14" i="9"/>
  <c r="Z14" i="9" s="1"/>
  <c r="AC14" i="9" s="1"/>
  <c r="P16" i="9"/>
  <c r="Z16" i="9" s="1"/>
  <c r="AC16" i="9" s="1"/>
  <c r="P10" i="9"/>
  <c r="Z10" i="9" s="1"/>
  <c r="AC10" i="9" s="1"/>
  <c r="P7" i="9"/>
  <c r="Z7" i="9" s="1"/>
  <c r="AC7" i="9" s="1"/>
  <c r="P6" i="9"/>
  <c r="Z6" i="9" s="1"/>
  <c r="AC6" i="9" s="1"/>
  <c r="P9" i="9"/>
  <c r="Z9" i="9" s="1"/>
  <c r="AC9" i="9" s="1"/>
  <c r="K1" i="2"/>
  <c r="AE4" i="9" l="1"/>
  <c r="AE33" i="9"/>
  <c r="AE24" i="9"/>
  <c r="AE14" i="9"/>
  <c r="AE13" i="9"/>
  <c r="AE32" i="9"/>
  <c r="AE22" i="9"/>
  <c r="AE23" i="9"/>
  <c r="AE31" i="9"/>
  <c r="AE21" i="9"/>
  <c r="AE12" i="9"/>
  <c r="AE30" i="9"/>
  <c r="AE11" i="9"/>
  <c r="AE39" i="9"/>
  <c r="AE29" i="9"/>
  <c r="AE20" i="9"/>
  <c r="AE10" i="9"/>
  <c r="AE38" i="9"/>
  <c r="AE19" i="9"/>
  <c r="AE9" i="9"/>
  <c r="AE37" i="9"/>
  <c r="AE28" i="9"/>
  <c r="AE18" i="9"/>
  <c r="AE27" i="9"/>
  <c r="AE17" i="9"/>
  <c r="AE8" i="9"/>
  <c r="AE36" i="9"/>
  <c r="AE26" i="9"/>
  <c r="AE7" i="9"/>
  <c r="AE35" i="9"/>
  <c r="AE25" i="9"/>
  <c r="AE16" i="9"/>
  <c r="AE6" i="9"/>
  <c r="AE34" i="9"/>
  <c r="AF24" i="9"/>
  <c r="AE15" i="9"/>
  <c r="AE5" i="9"/>
  <c r="AF39" i="9"/>
  <c r="AF35" i="9"/>
  <c r="AF31" i="9"/>
  <c r="AF27" i="9"/>
  <c r="AF23" i="9"/>
  <c r="AF19" i="9"/>
  <c r="AF15" i="9"/>
  <c r="AF11" i="9"/>
  <c r="AF7" i="9"/>
  <c r="AF38" i="9"/>
  <c r="AF34" i="9"/>
  <c r="AF30" i="9"/>
  <c r="AF26" i="9"/>
  <c r="AF22" i="9"/>
  <c r="AF18" i="9"/>
  <c r="AF14" i="9"/>
  <c r="AF10" i="9"/>
  <c r="AF6" i="9"/>
  <c r="AF37" i="9"/>
  <c r="AF33" i="9"/>
  <c r="AF29" i="9"/>
  <c r="AF25" i="9"/>
  <c r="AF21" i="9"/>
  <c r="AF17" i="9"/>
  <c r="AF13" i="9"/>
  <c r="AF9" i="9"/>
  <c r="AF5" i="9"/>
  <c r="J74" i="1" l="1"/>
  <c r="J66" i="1"/>
  <c r="J75" i="1" s="1"/>
</calcChain>
</file>

<file path=xl/comments1.xml><?xml version="1.0" encoding="utf-8"?>
<comments xmlns="http://schemas.openxmlformats.org/spreadsheetml/2006/main">
  <authors>
    <author>Sethuraman Arunachalam</author>
  </authors>
  <commentList>
    <comment ref="AA3" authorId="0" shapeId="0">
      <text>
        <r>
          <rPr>
            <sz val="9"/>
            <color indexed="81"/>
            <rFont val="Tahoma"/>
            <family val="2"/>
          </rPr>
          <t>To be counted based on number of players prior to this tender</t>
        </r>
      </text>
    </comment>
    <comment ref="AC3" authorId="0" shapeId="0">
      <text>
        <r>
          <rPr>
            <sz val="9"/>
            <color indexed="81"/>
            <rFont val="Tahoma"/>
            <family val="2"/>
          </rPr>
          <t>Add DRL price if DRL is the only participant</t>
        </r>
      </text>
    </comment>
    <comment ref="AM3" authorId="0" shapeId="0">
      <text>
        <r>
          <rPr>
            <b/>
            <sz val="9"/>
            <color indexed="81"/>
            <rFont val="Tahoma"/>
            <family val="2"/>
          </rPr>
          <t>Sethuraman Arunachalam:</t>
        </r>
        <r>
          <rPr>
            <sz val="9"/>
            <color indexed="81"/>
            <rFont val="Tahoma"/>
            <family val="2"/>
          </rPr>
          <t xml:space="preserve">
Only DRL or Only Innovator participated Tenders to flagged</t>
        </r>
      </text>
    </comment>
  </commentList>
</comments>
</file>

<file path=xl/sharedStrings.xml><?xml version="1.0" encoding="utf-8"?>
<sst xmlns="http://schemas.openxmlformats.org/spreadsheetml/2006/main" count="1735" uniqueCount="178">
  <si>
    <t/>
  </si>
  <si>
    <t>ID pratica</t>
  </si>
  <si>
    <t>Ambito</t>
  </si>
  <si>
    <t>Cliente</t>
  </si>
  <si>
    <t>Reg.</t>
  </si>
  <si>
    <t>Data rif.</t>
  </si>
  <si>
    <t>Data IF</t>
  </si>
  <si>
    <t>Data FF (con proroga)</t>
  </si>
  <si>
    <t>Durata mesi</t>
  </si>
  <si>
    <t>Q. Annua</t>
  </si>
  <si>
    <t>Partecipanti</t>
  </si>
  <si>
    <t>Ditta agg.</t>
  </si>
  <si>
    <t>Pr.Agg</t>
  </si>
  <si>
    <t>Ditta conc.</t>
  </si>
  <si>
    <t>Pr.Conc.</t>
  </si>
  <si>
    <t>Confezione: imatinib mesilato OS cpr cps conf 100MG  (62)</t>
  </si>
  <si>
    <t>Regionale</t>
  </si>
  <si>
    <t>REGIONE SICILIANA - ASSESSORATO DELLA SALUTE</t>
  </si>
  <si>
    <t>Sicilia</t>
  </si>
  <si>
    <t>Novartis Farma S.p.A.,Novartis Farma S.p.A.</t>
  </si>
  <si>
    <t>Novartis Farma S.p.A.</t>
  </si>
  <si>
    <t>Stazione Unica Appaltante Regione Marche SUAM</t>
  </si>
  <si>
    <t>Marche</t>
  </si>
  <si>
    <t>SUN PHARMA ITALIA S.R.L.,Hikma Italia S.p.A.,Accord Healthcare Italia S.r.l.,DOC Generici S.r.l.,Dr Reddys S.r.l.,Sandoz S.p.A.,Teva Italia S.r.l.</t>
  </si>
  <si>
    <t>SUN PHARMA ITALIA S.R.L.</t>
  </si>
  <si>
    <t>Accord Healthcare Italia S.r.l.</t>
  </si>
  <si>
    <t>Dr Reddys S.r.l.</t>
  </si>
  <si>
    <t>Teva Italia S.r.l.</t>
  </si>
  <si>
    <t>DOC Generici S.r.l.</t>
  </si>
  <si>
    <t>Sandoz S.p.A.</t>
  </si>
  <si>
    <t>Hikma Italia S.p.A.</t>
  </si>
  <si>
    <t>Accord Healthcare Italia S.r.l.,Dr Reddys S.r.l.,KRKA Farmaceutici Milano S.r.l.,Mylan Italia Srl,SUN PHARMA ITALIA S.R.L.,Sandoz S.p.A.,Teva Italia S.r.l.</t>
  </si>
  <si>
    <t>KRKA Farmaceutici Milano S.r.l.</t>
  </si>
  <si>
    <t>Mylan Italia Srl</t>
  </si>
  <si>
    <t>REGIONE VENETO - NON USARE VEDI AZIENDA ZERO</t>
  </si>
  <si>
    <t>Veneto</t>
  </si>
  <si>
    <t>Dr Reddys S.r.l.,Accord Healthcare Italia S.r.l.,Aurobindo (Italia) S.r.l.,KRKA Farmaceutici Milano S.r.l.,Mylan Italia Srl,Novartis Farma S.p.A.,Sandoz S.p.A.,Teva Italia S.r.l.</t>
  </si>
  <si>
    <t>Aurobindo (Italia) S.r.l.</t>
  </si>
  <si>
    <t>Novartis Farma S.p.A.,</t>
  </si>
  <si>
    <t>INNOVAPUGLIA SPA</t>
  </si>
  <si>
    <t>Puglia</t>
  </si>
  <si>
    <t>SO.RE.SA. SpA</t>
  </si>
  <si>
    <t>Campania</t>
  </si>
  <si>
    <t>Accord Healthcare Italia S.r.l.,Dr Reddys S.r.l.,Teva Italia S.r.l.</t>
  </si>
  <si>
    <t>UMBRIA SALUTE E SERVIZI S.C.A.R.L.</t>
  </si>
  <si>
    <t>Umbria</t>
  </si>
  <si>
    <t>Novartis Farma S.p.A.,SUN PHARMA ITALIA S.R.L.</t>
  </si>
  <si>
    <t>ARCA S.p.A.- Azienda Regionale Centrale Acquisti - CHIUSO VEDI ARIA SPA</t>
  </si>
  <si>
    <t>Lombardia</t>
  </si>
  <si>
    <t>Accord Healthcare Italia S.r.l.,Dr Reddys S.r.l.,KRKA Farmaceutici Milano S.r.l.,Teva Italia S.r.l.</t>
  </si>
  <si>
    <t>Novartis Farma S.p.A.,Accord Healthcare Italia S.r.l.</t>
  </si>
  <si>
    <t>REGIONE CALABRIA - Autorità Regionale Stazione Unica Appaltante (SUA)</t>
  </si>
  <si>
    <t>Calabria</t>
  </si>
  <si>
    <t>INTERCENT-ER</t>
  </si>
  <si>
    <t>Emilia Romagna</t>
  </si>
  <si>
    <t>Multi regione</t>
  </si>
  <si>
    <t>REGIONE LAZIO</t>
  </si>
  <si>
    <t>Lazio</t>
  </si>
  <si>
    <t>Accord Healthcare Italia S.r.l.,Novartis Farma S.p.A.,Teva Italia S.r.l.</t>
  </si>
  <si>
    <t>Società di Committenza Regione Piemonte SpA - SCR Piemonte SpA</t>
  </si>
  <si>
    <t>Piemonte</t>
  </si>
  <si>
    <t>Regionale/Locale</t>
  </si>
  <si>
    <t>A.LI.SA. AZIENDA LIGURE SANITARIA DELLA REGIONE LIGURIA</t>
  </si>
  <si>
    <t>Liguria</t>
  </si>
  <si>
    <t>Dr Reddys S.r.l.,Accord Healthcare Italia S.r.l.</t>
  </si>
  <si>
    <t>Accord Healthcare Italia S.r.l.,</t>
  </si>
  <si>
    <t>STAZIONE UNICA APPALTANTE DELLA REGIONE BASILICATA (SUA-RB)</t>
  </si>
  <si>
    <t>Basilicata</t>
  </si>
  <si>
    <t>SUN PHARMA ITALIA S.R.L.,Accord Healthcare Italia S.r.l.,Dr Reddys S.r.l.,KRKA Farmaceutici Milano S.r.l.,Sandoz S.p.A.</t>
  </si>
  <si>
    <t>REGIONE SARDEGNA</t>
  </si>
  <si>
    <t>Sardegna</t>
  </si>
  <si>
    <t>KRKA Farmaceutici Milano S.r.l.,Sandoz S.p.A.,Teva Italia S.r.l.</t>
  </si>
  <si>
    <t>ESTAR - Ente di Supporto Tecnico Amministrativo Regionale</t>
  </si>
  <si>
    <t>Toscana</t>
  </si>
  <si>
    <t>Accord Healthcare Italia S.r.l.,Novartis Farma S.p.A.</t>
  </si>
  <si>
    <t>ARCS AZIENDA REGIONALE DI COORDINAMENTO PER LA SALUTE</t>
  </si>
  <si>
    <t>Friuli Venezia Giulia</t>
  </si>
  <si>
    <t>Accord Healthcare Italia S.r.l.,Teva Italia S.r.l.,Sandoz S.p.A.,Dr Reddys S.r.l.</t>
  </si>
  <si>
    <t>AZIENDA ZERO - REGIONE DEL VENETO</t>
  </si>
  <si>
    <t>Teva Italia S.r.l.,Accord Healthcare Italia S.r.l.,Dr Reddys S.r.l.,Sandoz S.p.A.</t>
  </si>
  <si>
    <t xml:space="preserve">ARIA s.p.a. - Azienda Regionale per l’Innovazione e gli Acquisti </t>
  </si>
  <si>
    <t>Stazione Unica Appaltante Regionale Liguria (SUAR)</t>
  </si>
  <si>
    <t>Dr Reddys S.r.l.,Novartis Farma S.p.A.</t>
  </si>
  <si>
    <t>Locale</t>
  </si>
  <si>
    <t>AZ. PROV. PER I SERVIZI SANITARI - PROVINCIA AUTONOMA DI TRENTO</t>
  </si>
  <si>
    <t>Trentino Alto Adige</t>
  </si>
  <si>
    <t>Confezione: imatinib mesilato OS cpr cps conf 400MG  (6)</t>
  </si>
  <si>
    <t>Accord Healthcare Italia S.r.l.,Teva Italia S.r.l.</t>
  </si>
  <si>
    <t>Teva Italia S.r.l.,</t>
  </si>
  <si>
    <t>COMPRENSORIO SANITARIO DI  BOLZANO</t>
  </si>
  <si>
    <t>Teva Italia S.r.l.,Accord Healthcare Italia S.r.l.</t>
  </si>
  <si>
    <t>Product Name</t>
  </si>
  <si>
    <t>Form</t>
  </si>
  <si>
    <t>Tender Type 
(Regional/Local)</t>
  </si>
  <si>
    <t>Client</t>
  </si>
  <si>
    <t>Region</t>
  </si>
  <si>
    <t>Tender Submission date</t>
  </si>
  <si>
    <t>Tender Start Date</t>
  </si>
  <si>
    <t>Tender End Date (Incl Extension)</t>
  </si>
  <si>
    <t>Tender Duration</t>
  </si>
  <si>
    <t>Annual Qty</t>
  </si>
  <si>
    <t>Participants</t>
  </si>
  <si>
    <t>Winner</t>
  </si>
  <si>
    <t>Winning price</t>
  </si>
  <si>
    <t>Loser Companies</t>
  </si>
  <si>
    <t>Loser prices</t>
  </si>
  <si>
    <t>Remarks</t>
  </si>
  <si>
    <t>Imatinib 100mg</t>
  </si>
  <si>
    <t>Tablets</t>
  </si>
  <si>
    <t>Row Labels</t>
  </si>
  <si>
    <t>Grand Total</t>
  </si>
  <si>
    <t>Sum of Loser prices</t>
  </si>
  <si>
    <t>Sum of Annual Qty</t>
  </si>
  <si>
    <t>Tender #</t>
  </si>
  <si>
    <t>Total # of Participants</t>
  </si>
  <si>
    <t># of Generic Players</t>
  </si>
  <si>
    <t># Months since 1st Generic Entry</t>
  </si>
  <si>
    <t>Lowest Non DRL Price</t>
  </si>
  <si>
    <t>Innovator price (prior to Generic entry)</t>
  </si>
  <si>
    <t>Lowest Non DRL price % wrt innovator</t>
  </si>
  <si>
    <t>Winning price % wrt Innovator</t>
  </si>
  <si>
    <t>Previous Winning price</t>
  </si>
  <si>
    <t>Total Qty</t>
  </si>
  <si>
    <t>Annual Value of Tender (Euro)</t>
  </si>
  <si>
    <t>% Market Share</t>
  </si>
  <si>
    <t>Comments/
Exceptions</t>
  </si>
  <si>
    <t>Innovator-Only Participant</t>
  </si>
  <si>
    <t>Data Excluded - Direct Negotiation/purchase from Innovator due to certain drug specifications applicable only to Innovator product's indications</t>
  </si>
  <si>
    <t>ENTE GESTIONE ACCENTRATA SERVIZI - CHIUSO VEDI ARCS AZIENDA REGIONALE DI COORDINAMENTO PER LA SALUTE</t>
  </si>
  <si>
    <t>REGIONE TOSCANA</t>
  </si>
  <si>
    <t>AZIENDA OSPEDALIERA MARCHE NORD</t>
  </si>
  <si>
    <t>ASST DI CREMA</t>
  </si>
  <si>
    <t>ASST DI CREMONA</t>
  </si>
  <si>
    <t>ASST MANTOVA</t>
  </si>
  <si>
    <t>AZ. OSP. OSPEDALI RIUNITI UMBERTO I - G.M.LANCISI - G.SALESI</t>
  </si>
  <si>
    <t>ASST DI LODI</t>
  </si>
  <si>
    <t>Data taken from Massimo's file containing only Winner's details</t>
  </si>
  <si>
    <t>(blank)</t>
  </si>
  <si>
    <t>DRL-Only Participant</t>
  </si>
  <si>
    <t>IMATINIB</t>
  </si>
  <si>
    <t>100MG</t>
  </si>
  <si>
    <t>AUROBINDO</t>
  </si>
  <si>
    <t>UNBRANDED PRODUCTS</t>
  </si>
  <si>
    <t>2018-04-01</t>
  </si>
  <si>
    <t>DOC GENERICI</t>
  </si>
  <si>
    <t>2017-01-01</t>
  </si>
  <si>
    <t>DR REDDYS LAB</t>
  </si>
  <si>
    <t>2017-04-01</t>
  </si>
  <si>
    <t>FRESENIUS</t>
  </si>
  <si>
    <t>2019-06-01</t>
  </si>
  <si>
    <t>INTAS</t>
  </si>
  <si>
    <t>2016-12-01</t>
  </si>
  <si>
    <t>KRKA</t>
  </si>
  <si>
    <t>NON ORIGINAL BRANDED PRODUCTS</t>
  </si>
  <si>
    <t>2017-06-01</t>
  </si>
  <si>
    <t>NOVARTIS</t>
  </si>
  <si>
    <t>INNOVATIVE BRANDED PRODUCTS</t>
  </si>
  <si>
    <t>2002-01-01</t>
  </si>
  <si>
    <t>STADA</t>
  </si>
  <si>
    <t>2018-02-01</t>
  </si>
  <si>
    <t>SUN PHARMA</t>
  </si>
  <si>
    <t>TEVA</t>
  </si>
  <si>
    <t>VIATRIS</t>
  </si>
  <si>
    <t>100MG Total</t>
  </si>
  <si>
    <t>Molecule List</t>
  </si>
  <si>
    <t>International Strength</t>
  </si>
  <si>
    <t>Corporation</t>
  </si>
  <si>
    <t>Innovation Insights</t>
  </si>
  <si>
    <t>Product Launch Date</t>
  </si>
  <si>
    <t xml:space="preserve">
MAT Q3 2016</t>
  </si>
  <si>
    <t xml:space="preserve">
MAT Q3 2017</t>
  </si>
  <si>
    <t xml:space="preserve">
MAT Q3 2018</t>
  </si>
  <si>
    <t xml:space="preserve">
MAT Q3 2019</t>
  </si>
  <si>
    <t xml:space="preserve">
MAT Q3 2020</t>
  </si>
  <si>
    <t xml:space="preserve">
MAT Q3 2021</t>
  </si>
  <si>
    <t>Previous Winning price % Innovator</t>
  </si>
  <si>
    <t>Mkt Size of Molecule (Vol) - 3 year Avg MAT q3 2021</t>
  </si>
  <si>
    <t>Price Decay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</si>
</sst>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###,###,###"/>
    <numFmt numFmtId="166" formatCode="#,##0.00000"/>
    <numFmt numFmtId="167" formatCode="[$-409]d\-mmm\-yy;@"/>
    <numFmt numFmtId="168" formatCode="_(* #,##0.0_);_(* \(#,##0.0\);_(* &quot;-&quot;??_);_(@_)"/>
    <numFmt numFmtId="169" formatCode="_(* #,##0_);_(* \(#,##0\);_(* &quot;-&quot;??_);_(@_)"/>
    <numFmt numFmtId="170" formatCode="###,###,##0"/>
    <numFmt numFmtId="171" formatCode="#,##0.00###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theme="4" tint="0.79998168889431442"/>
      </patternFill>
    </fill>
    <fill>
      <patternFill patternType="solid">
        <fgColor rgb="FF0070C0"/>
        <bgColor theme="4" tint="0.79998168889431442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5" fillId="0" borderId="1" xfId="0" applyFont="1" applyBorder="1"/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/>
    </xf>
    <xf numFmtId="167" fontId="0" fillId="0" borderId="1" xfId="0" applyNumberFormat="1" applyBorder="1"/>
    <xf numFmtId="0" fontId="0" fillId="0" borderId="0" xfId="0" pivotButton="1"/>
    <xf numFmtId="1" fontId="0" fillId="0" borderId="0" xfId="0" applyNumberFormat="1" applyAlignment="1">
      <alignment horizontal="left"/>
    </xf>
    <xf numFmtId="0" fontId="0" fillId="0" borderId="0" xfId="0" applyNumberFormat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4" borderId="0" xfId="0" applyFill="1"/>
    <xf numFmtId="0" fontId="0" fillId="4" borderId="1" xfId="0" applyFill="1" applyBorder="1"/>
    <xf numFmtId="1" fontId="0" fillId="4" borderId="1" xfId="0" applyNumberFormat="1" applyFill="1" applyBorder="1"/>
    <xf numFmtId="167" fontId="0" fillId="4" borderId="1" xfId="0" applyNumberFormat="1" applyFill="1" applyBorder="1"/>
    <xf numFmtId="165" fontId="0" fillId="4" borderId="1" xfId="0" applyNumberFormat="1" applyFill="1" applyBorder="1"/>
    <xf numFmtId="166" fontId="0" fillId="4" borderId="1" xfId="0" applyNumberFormat="1" applyFill="1" applyBorder="1"/>
    <xf numFmtId="0" fontId="4" fillId="3" borderId="4" xfId="0" applyFont="1" applyFill="1" applyBorder="1" applyAlignment="1">
      <alignment vertical="center" wrapText="1"/>
    </xf>
    <xf numFmtId="0" fontId="0" fillId="0" borderId="4" xfId="0" applyFont="1" applyBorder="1"/>
    <xf numFmtId="1" fontId="0" fillId="0" borderId="4" xfId="0" applyNumberFormat="1" applyFont="1" applyBorder="1"/>
    <xf numFmtId="167" fontId="0" fillId="0" borderId="4" xfId="0" applyNumberFormat="1" applyFont="1" applyBorder="1"/>
    <xf numFmtId="0" fontId="0" fillId="0" borderId="4" xfId="0" applyBorder="1"/>
    <xf numFmtId="168" fontId="0" fillId="0" borderId="4" xfId="0" applyNumberFormat="1" applyBorder="1"/>
    <xf numFmtId="0" fontId="4" fillId="5" borderId="4" xfId="0" applyFont="1" applyFill="1" applyBorder="1" applyAlignment="1">
      <alignment vertical="center" wrapText="1"/>
    </xf>
    <xf numFmtId="0" fontId="2" fillId="6" borderId="4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horizontal="left" vertical="center" wrapText="1"/>
    </xf>
    <xf numFmtId="169" fontId="0" fillId="0" borderId="4" xfId="1" applyNumberFormat="1" applyFont="1" applyBorder="1"/>
    <xf numFmtId="9" fontId="0" fillId="0" borderId="4" xfId="2" applyFont="1" applyBorder="1"/>
    <xf numFmtId="169" fontId="0" fillId="0" borderId="4" xfId="0" applyNumberFormat="1" applyBorder="1"/>
    <xf numFmtId="166" fontId="0" fillId="0" borderId="1" xfId="0" applyNumberFormat="1" applyFill="1" applyBorder="1"/>
    <xf numFmtId="166" fontId="3" fillId="0" borderId="1" xfId="0" applyNumberFormat="1" applyFont="1" applyFill="1" applyBorder="1"/>
    <xf numFmtId="166" fontId="3" fillId="0" borderId="1" xfId="0" applyNumberFormat="1" applyFont="1" applyBorder="1"/>
    <xf numFmtId="166" fontId="3" fillId="4" borderId="1" xfId="0" applyNumberFormat="1" applyFont="1" applyFill="1" applyBorder="1"/>
    <xf numFmtId="0" fontId="4" fillId="2" borderId="0" xfId="0" applyFont="1" applyFill="1" applyBorder="1" applyAlignment="1">
      <alignment vertical="center"/>
    </xf>
    <xf numFmtId="170" fontId="0" fillId="4" borderId="1" xfId="0" applyNumberFormat="1" applyFill="1" applyBorder="1"/>
    <xf numFmtId="171" fontId="0" fillId="4" borderId="1" xfId="0" applyNumberFormat="1" applyFill="1" applyBorder="1"/>
    <xf numFmtId="0" fontId="0" fillId="0" borderId="0" xfId="0" applyFill="1"/>
    <xf numFmtId="0" fontId="0" fillId="0" borderId="1" xfId="0" applyFill="1" applyBorder="1"/>
    <xf numFmtId="1" fontId="0" fillId="0" borderId="1" xfId="0" applyNumberFormat="1" applyFill="1" applyBorder="1"/>
    <xf numFmtId="167" fontId="0" fillId="0" borderId="1" xfId="0" applyNumberFormat="1" applyFill="1" applyBorder="1"/>
    <xf numFmtId="165" fontId="0" fillId="0" borderId="1" xfId="0" applyNumberFormat="1" applyFill="1" applyBorder="1"/>
    <xf numFmtId="0" fontId="0" fillId="0" borderId="0" xfId="0" applyAlignment="1">
      <alignment vertical="center" wrapText="1"/>
    </xf>
    <xf numFmtId="0" fontId="0" fillId="0" borderId="0" xfId="0" applyFont="1" applyBorder="1"/>
    <xf numFmtId="1" fontId="0" fillId="0" borderId="0" xfId="0" applyNumberFormat="1" applyFont="1" applyBorder="1"/>
    <xf numFmtId="14" fontId="0" fillId="0" borderId="0" xfId="0" applyNumberFormat="1" applyFont="1" applyBorder="1"/>
    <xf numFmtId="0" fontId="0" fillId="0" borderId="0" xfId="0" applyBorder="1"/>
    <xf numFmtId="168" fontId="0" fillId="0" borderId="0" xfId="0" applyNumberFormat="1" applyBorder="1"/>
    <xf numFmtId="168" fontId="0" fillId="0" borderId="4" xfId="1" applyNumberFormat="1" applyFont="1" applyBorder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169" fontId="0" fillId="0" borderId="0" xfId="0" applyNumberFormat="1" applyAlignment="1">
      <alignment vertical="center"/>
    </xf>
    <xf numFmtId="0" fontId="4" fillId="0" borderId="0" xfId="0" applyFont="1"/>
    <xf numFmtId="169" fontId="4" fillId="0" borderId="0" xfId="0" applyNumberFormat="1" applyFont="1"/>
    <xf numFmtId="0" fontId="4" fillId="3" borderId="5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 wrapText="1"/>
    </xf>
    <xf numFmtId="0" fontId="4" fillId="3" borderId="5" xfId="0" applyFont="1" applyFill="1" applyBorder="1"/>
    <xf numFmtId="169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146"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numFmt numFmtId="167" formatCode="[$-409]d\-mmm\-yy;@"/>
    </dxf>
    <dxf>
      <alignment vertical="center"/>
    </dxf>
    <dxf>
      <alignment vertical="center"/>
    </dxf>
    <dxf>
      <alignment wrapText="1"/>
    </dxf>
    <dxf>
      <alignment wrapText="1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  <dxf>
      <numFmt numFmtId="168" formatCode="_(* #,##0.0_);_(* \(#,##0.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Price</a:t>
            </a:r>
            <a:r>
              <a:rPr lang="en-IN" baseline="0"/>
              <a:t> degradation of ImatinibProduct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Winning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Sheet1!$B$4:$B$39</c:f>
              <c:numCache>
                <c:formatCode>_(* #,##0.0_);_(* \(#,##0.0\);_(* "-"??_);_(@_)</c:formatCode>
                <c:ptCount val="36"/>
                <c:pt idx="0">
                  <c:v>15.894019999999999</c:v>
                </c:pt>
                <c:pt idx="1">
                  <c:v>1.7620800000000001</c:v>
                </c:pt>
                <c:pt idx="2">
                  <c:v>0.47682999999999998</c:v>
                </c:pt>
                <c:pt idx="3">
                  <c:v>0.47682999999999998</c:v>
                </c:pt>
                <c:pt idx="4">
                  <c:v>1.0900000000000001</c:v>
                </c:pt>
                <c:pt idx="5">
                  <c:v>0.39679999999999999</c:v>
                </c:pt>
                <c:pt idx="6">
                  <c:v>0.3478</c:v>
                </c:pt>
                <c:pt idx="7">
                  <c:v>0.3372</c:v>
                </c:pt>
                <c:pt idx="8">
                  <c:v>0.3372</c:v>
                </c:pt>
                <c:pt idx="9">
                  <c:v>0.39679999999999999</c:v>
                </c:pt>
                <c:pt idx="10">
                  <c:v>0.39679999999999999</c:v>
                </c:pt>
                <c:pt idx="11">
                  <c:v>0.39679999999999999</c:v>
                </c:pt>
                <c:pt idx="12">
                  <c:v>0.31900000000000001</c:v>
                </c:pt>
                <c:pt idx="13">
                  <c:v>0.28059000000000001</c:v>
                </c:pt>
                <c:pt idx="14">
                  <c:v>0.28059000000000001</c:v>
                </c:pt>
                <c:pt idx="15">
                  <c:v>0.39900000000000002</c:v>
                </c:pt>
                <c:pt idx="16">
                  <c:v>0.41</c:v>
                </c:pt>
                <c:pt idx="17">
                  <c:v>0.53700000000000003</c:v>
                </c:pt>
                <c:pt idx="18">
                  <c:v>0.21</c:v>
                </c:pt>
                <c:pt idx="19">
                  <c:v>0.23</c:v>
                </c:pt>
                <c:pt idx="20">
                  <c:v>0.19989999999999999</c:v>
                </c:pt>
                <c:pt idx="21">
                  <c:v>0.18290000000000001</c:v>
                </c:pt>
                <c:pt idx="22">
                  <c:v>0.1822</c:v>
                </c:pt>
                <c:pt idx="23">
                  <c:v>0.20302000000000001</c:v>
                </c:pt>
                <c:pt idx="24">
                  <c:v>0.22850000000000001</c:v>
                </c:pt>
                <c:pt idx="25">
                  <c:v>0.26989999999999997</c:v>
                </c:pt>
                <c:pt idx="26">
                  <c:v>0.3</c:v>
                </c:pt>
                <c:pt idx="27">
                  <c:v>0.54545999999999994</c:v>
                </c:pt>
                <c:pt idx="28">
                  <c:v>0.27900999999999998</c:v>
                </c:pt>
                <c:pt idx="29">
                  <c:v>0.16500000000000001</c:v>
                </c:pt>
                <c:pt idx="30">
                  <c:v>0.23497000000000001</c:v>
                </c:pt>
                <c:pt idx="31">
                  <c:v>0.2455</c:v>
                </c:pt>
                <c:pt idx="32">
                  <c:v>0.1802</c:v>
                </c:pt>
                <c:pt idx="33">
                  <c:v>0.26557999999999998</c:v>
                </c:pt>
                <c:pt idx="34">
                  <c:v>0.28899999999999998</c:v>
                </c:pt>
                <c:pt idx="35">
                  <c:v>0.19853999999999999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3678792"/>
        <c:axId val="153679184"/>
      </c:lineChart>
      <c:catAx>
        <c:axId val="15367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Tender</a:t>
                </a:r>
                <a:r>
                  <a:rPr lang="en-IN" baseline="0"/>
                  <a:t> numbers sorted in ascending time frame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9184"/>
        <c:crosses val="autoZero"/>
        <c:auto val="1"/>
        <c:lblAlgn val="ctr"/>
        <c:lblOffset val="100"/>
        <c:noMultiLvlLbl val="0"/>
      </c:catAx>
      <c:valAx>
        <c:axId val="1536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Price(euro)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78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133349</xdr:colOff>
      <xdr:row>2</xdr:row>
      <xdr:rowOff>471486</xdr:rowOff>
    </xdr:from>
    <xdr:to>
      <xdr:col>19</xdr:col>
      <xdr:colOff>47625</xdr:colOff>
      <xdr:row>23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76375" cy="676275"/>
    <xdr:pic>
      <xdr:nvPicPr>
        <xdr:cNvPr id="2" name="Picture 1">
          <a:extLst>
            <a:ext uri="{FF2B5EF4-FFF2-40B4-BE49-F238E27FC236}">
              <a16:creationId xmlns="" xmlns:a16="http://schemas.microsoft.com/office/drawing/2014/main" id="{F01E6FBB-57D6-48A9-B484-CE72776657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0"/>
          <a:ext cx="1476375" cy="676275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thuraman Arunachalam" refreshedDate="44606.892174768516" createdVersion="7" refreshedVersion="7" minRefreshableVersion="3" recordCount="67">
  <cacheSource type="worksheet">
    <worksheetSource ref="A3:Q70" sheet="Tender details"/>
  </cacheSource>
  <cacheFields count="17">
    <cacheField name="Product Name" numFmtId="0">
      <sharedItems count="1">
        <s v="Imatinib 100mg"/>
      </sharedItems>
    </cacheField>
    <cacheField name="Form" numFmtId="0">
      <sharedItems count="1">
        <s v="Tablets"/>
      </sharedItems>
    </cacheField>
    <cacheField name="ID pratica" numFmtId="1">
      <sharedItems containsSemiMixedTypes="0" containsString="0" containsNumber="1" containsInteger="1" minValue="60914" maxValue="98102" count="37">
        <n v="60914"/>
        <n v="61625"/>
        <n v="62296"/>
        <n v="62307"/>
        <n v="62218"/>
        <n v="61727"/>
        <n v="62643"/>
        <n v="62968"/>
        <n v="61728"/>
        <n v="64042"/>
        <n v="64004"/>
        <n v="64071"/>
        <n v="62910"/>
        <n v="64657"/>
        <n v="64583"/>
        <n v="64692"/>
        <n v="65301"/>
        <n v="65480"/>
        <n v="66227"/>
        <n v="67051"/>
        <n v="68091"/>
        <n v="73458"/>
        <n v="74397"/>
        <n v="78730"/>
        <n v="81197"/>
        <n v="81522"/>
        <n v="85386"/>
        <n v="85420"/>
        <n v="86307"/>
        <n v="86729"/>
        <n v="91121"/>
        <n v="92526"/>
        <n v="92618"/>
        <n v="94254"/>
        <n v="95194"/>
        <n v="98102"/>
        <n v="62346" u="1"/>
      </sharedItems>
    </cacheField>
    <cacheField name="Tender Type _x000a_(Regional/Local)" numFmtId="0">
      <sharedItems count="4">
        <s v="Regionale"/>
        <s v="Locale"/>
        <s v="Regionale/Locale"/>
        <s v="Multi regione"/>
      </sharedItems>
    </cacheField>
    <cacheField name="Client" numFmtId="0">
      <sharedItems count="30">
        <s v="Sicilia"/>
        <s v="Veneto"/>
        <s v="Piemonte"/>
        <s v="Trentino Alto Adige"/>
        <s v="Lombardia"/>
        <s v="Lazio"/>
        <s v="Toscana"/>
        <s v="Marche"/>
        <s v="Sardegna"/>
        <s v="Campania"/>
        <s v="Liguria"/>
        <s v="Emilia Romagna"/>
        <s v="Friuli Venezia Giulia"/>
        <s v="Stazione Unica Appaltante Regione Marche SUAM"/>
        <s v="REGIONE VENETO - NON USARE VEDI AZIENDA ZERO"/>
        <s v="REGIONE SICILIANA - ASSESSORATO DELLA SALUTE"/>
        <s v="SO.RE.SA. SpA"/>
        <s v="ARCA S.p.A.- Azienda Regionale Centrale Acquisti - CHIUSO VEDI ARIA SPA"/>
        <s v="STAZIONE UNICA APPALTANTE DELLA REGIONE BASILICATA (SUA-RB)"/>
        <s v="REGIONE LAZIO"/>
        <s v="A.LI.SA. AZIENDA LIGURE SANITARIA DELLA REGIONE LIGURIA"/>
        <s v="Società di Committenza Regione Piemonte SpA - SCR Piemonte SpA"/>
        <s v="REGIONE SARDEGNA"/>
        <s v="INTERCENT-ER"/>
        <s v="INNOVAPUGLIA SPA"/>
        <s v="ESTAR - Ente di Supporto Tecnico Amministrativo Regionale"/>
        <s v="ARCS AZIENDA REGIONALE DI COORDINAMENTO PER LA SALUTE"/>
        <s v="ARIA s.p.a. - Azienda Regionale per l’Innovazione e gli Acquisti "/>
        <s v="UMBRIA SALUTE E SERVIZI S.C.A.R.L."/>
        <s v="Stazione Unica Appaltante Regionale Liguria (SUAR)"/>
      </sharedItems>
    </cacheField>
    <cacheField name="Region" numFmtId="0">
      <sharedItems count="33">
        <s v="REGIONE SICILIANA - ASSESSORATO DELLA SALUTE"/>
        <s v="AZIENDA ZERO - REGIONE DEL VENETO"/>
        <s v="Società di Committenza Regione Piemonte SpA - SCR Piemonte SpA"/>
        <s v="AZ. PROV. PER I SERVIZI SANITARI - PROVINCIA AUTONOMA DI TRENTO"/>
        <s v="ARCA S.p.A.- Azienda Regionale Centrale Acquisti - CHIUSO VEDI ARIA SPA"/>
        <s v="REGIONE LAZIO"/>
        <s v="REGIONE TOSCANA"/>
        <s v="AZIENDA OSPEDALIERA MARCHE NORD"/>
        <s v="REGIONE SARDEGNA"/>
        <s v="ASST DI CREMONA"/>
        <s v="ASST DI CREMA"/>
        <s v="ASST MANTOVA"/>
        <s v="SO.RE.SA. SpA"/>
        <s v="A.LI.SA. AZIENDA LIGURE SANITARIA DELLA REGIONE LIGURIA"/>
        <s v="INTERCENT-ER"/>
        <s v="ENTE GESTIONE ACCENTRATA SERVIZI - CHIUSO VEDI ARCS AZIENDA REGIONALE DI COORDINAMENTO PER LA SALUTE"/>
        <s v="AZ. OSP. OSPEDALI RIUNITI UMBERTO I - G.M.LANCISI - G.SALESI"/>
        <s v="ASST DI LODI"/>
        <s v="Marche"/>
        <s v="Veneto"/>
        <s v="Sicilia"/>
        <s v="Campania"/>
        <s v="Lombardia"/>
        <s v="Basilicata"/>
        <s v="Lazio"/>
        <s v="Liguria"/>
        <s v="Piemonte"/>
        <s v="Sardegna"/>
        <s v="Emilia Romagna"/>
        <s v="Puglia"/>
        <s v="Toscana"/>
        <s v="Friuli Venezia Giulia"/>
        <s v="Umbria"/>
      </sharedItems>
    </cacheField>
    <cacheField name="Tender Submission date" numFmtId="0">
      <sharedItems containsSemiMixedTypes="0" containsNonDate="0" containsDate="1" containsString="0" minDate="2014-02-14T00:00:00" maxDate="2021-12-22T00:00:00" count="36">
        <d v="2016-11-21T00:00:00"/>
        <d v="2017-01-26T00:00:00"/>
        <d v="2017-02-20T00:00:00"/>
        <d v="2017-02-23T00:00:00"/>
        <d v="2017-02-27T00:00:00"/>
        <d v="2017-02-28T00:00:00"/>
        <d v="2017-03-06T00:00:00"/>
        <d v="2017-03-16T00:00:00"/>
        <d v="2017-03-24T00:00:00"/>
        <d v="2017-04-18T00:00:00"/>
        <d v="2017-04-19T00:00:00"/>
        <d v="2017-04-20T00:00:00"/>
        <d v="2017-05-31T00:00:00"/>
        <d v="2017-06-01T00:00:00"/>
        <d v="2017-06-28T00:00:00"/>
        <d v="2017-07-03T00:00:00"/>
        <d v="2017-07-07T00:00:00"/>
        <d v="2017-10-16T00:00:00"/>
        <d v="2017-11-15T00:00:00"/>
        <d v="2018-01-25T00:00:00"/>
        <d v="2018-11-19T00:00:00"/>
        <d v="2019-03-13T00:00:00"/>
        <d v="2019-10-17T00:00:00"/>
        <d v="2020-02-04T00:00:00"/>
        <d v="2020-03-18T00:00:00"/>
        <d v="2020-07-06T00:00:00"/>
        <d v="2020-07-24T00:00:00"/>
        <d v="2020-09-14T00:00:00"/>
        <d v="2020-09-24T00:00:00"/>
        <d v="2021-03-23T00:00:00"/>
        <d v="2021-05-21T00:00:00"/>
        <d v="2021-06-07T00:00:00"/>
        <d v="2021-07-15T00:00:00"/>
        <d v="2021-10-18T00:00:00"/>
        <d v="2021-12-21T00:00:00"/>
        <d v="2014-02-14T00:00:00" u="1"/>
      </sharedItems>
    </cacheField>
    <cacheField name="Tender Start Date" numFmtId="0">
      <sharedItems containsSemiMixedTypes="0" containsNonDate="0" containsDate="1" containsString="0" minDate="2017-02-06T00:00:00" maxDate="2021-12-22T00:00:00" count="34">
        <d v="2017-06-05T00:00:00"/>
        <d v="2017-02-06T00:00:00"/>
        <d v="2017-04-07T00:00:00"/>
        <d v="2017-06-22T00:00:00"/>
        <d v="2017-06-12T00:00:00"/>
        <d v="2017-08-31T00:00:00"/>
        <d v="2017-04-01T00:00:00"/>
        <d v="2017-07-07T00:00:00"/>
        <d v="2017-05-02T00:00:00"/>
        <d v="2017-04-20T00:00:00"/>
        <d v="2017-06-23T00:00:00"/>
        <d v="2017-06-29T00:00:00"/>
        <d v="2018-01-24T00:00:00"/>
        <d v="2017-07-20T00:00:00"/>
        <d v="2017-07-12T00:00:00"/>
        <d v="2018-03-09T00:00:00"/>
        <d v="2018-05-01T00:00:00"/>
        <d v="2018-04-30T00:00:00"/>
        <d v="2018-11-28T00:00:00"/>
        <d v="2019-07-02T00:00:00"/>
        <d v="2020-08-04T00:00:00"/>
        <d v="2020-03-20T00:00:00"/>
        <d v="2020-05-27T00:00:00"/>
        <d v="2020-07-22T00:00:00"/>
        <d v="2020-11-12T00:00:00"/>
        <d v="2020-11-25T00:00:00"/>
        <d v="2020-11-05T00:00:00"/>
        <d v="2021-05-20T00:00:00"/>
        <d v="2021-07-15T00:00:00"/>
        <d v="2021-10-06T00:00:00"/>
        <d v="2021-09-23T00:00:00"/>
        <d v="2021-10-18T00:00:00"/>
        <d v="2021-12-21T00:00:00"/>
        <d v="2017-02-15T00:00:00" u="1"/>
      </sharedItems>
    </cacheField>
    <cacheField name="Tender End Date (Incl Extension)" numFmtId="0">
      <sharedItems containsSemiMixedTypes="0" containsNonDate="0" containsDate="1" containsString="0" minDate="2017-08-01T00:00:00" maxDate="2025-05-20T00:00:00" count="35">
        <d v="2022-03-30T00:00:00"/>
        <d v="2018-08-05T00:00:00"/>
        <d v="2018-07-06T00:00:00"/>
        <d v="2020-12-21T00:00:00"/>
        <d v="2020-03-11T00:00:00"/>
        <d v="2020-11-30T00:00:00"/>
        <d v="2021-06-30T00:00:00"/>
        <d v="2018-03-31T00:00:00"/>
        <d v="2020-12-06T00:00:00"/>
        <d v="2017-08-01T00:00:00"/>
        <d v="2017-12-31T00:00:00"/>
        <d v="2021-06-05T00:00:00"/>
        <d v="2020-06-22T00:00:00"/>
        <d v="2020-10-31T00:00:00"/>
        <d v="2021-07-24T00:00:00"/>
        <d v="2018-07-19T00:00:00"/>
        <d v="2017-09-11T00:00:00"/>
        <d v="2022-09-08T00:00:00"/>
        <d v="2022-04-30T00:00:00"/>
        <d v="2023-05-28T00:00:00"/>
        <d v="2023-01-01T00:00:00"/>
        <d v="2023-08-03T00:00:00"/>
        <d v="2023-06-19T00:00:00"/>
        <d v="2024-05-26T00:00:00"/>
        <d v="2022-04-22T00:00:00"/>
        <d v="2024-05-11T00:00:00"/>
        <d v="2025-02-25T00:00:00"/>
        <d v="2022-11-05T00:00:00"/>
        <d v="2025-05-19T00:00:00"/>
        <d v="2024-07-14T00:00:00"/>
        <d v="2022-12-30T00:00:00"/>
        <d v="2023-09-22T00:00:00"/>
        <d v="2023-10-31T00:00:00"/>
        <d v="2024-12-31T00:00:00"/>
        <d v="2018-09-30T00:00:00" u="1"/>
      </sharedItems>
    </cacheField>
    <cacheField name="Tender Duration" numFmtId="1">
      <sharedItems containsSemiMixedTypes="0" containsString="0" containsNumber="1" containsInteger="1" minValue="2" maxValue="51" count="15">
        <n v="48"/>
        <n v="12"/>
        <n v="15"/>
        <n v="36"/>
        <n v="24"/>
        <n v="3"/>
        <n v="8"/>
        <n v="30"/>
        <n v="41"/>
        <n v="2"/>
        <n v="42"/>
        <n v="21"/>
        <n v="51"/>
        <n v="9"/>
        <n v="7" u="1"/>
      </sharedItems>
    </cacheField>
    <cacheField name="Annual Qty" numFmtId="0">
      <sharedItems containsString="0" containsBlank="1" containsNumber="1" containsInteger="1" minValue="5760" maxValue="1800000"/>
    </cacheField>
    <cacheField name="Participants" numFmtId="0">
      <sharedItems containsBlank="1"/>
    </cacheField>
    <cacheField name="Winner" numFmtId="0">
      <sharedItems count="8">
        <s v="Novartis Farma S.p.A."/>
        <s v="Sandoz S.p.A."/>
        <s v="Accord Healthcare Italia S.r.l."/>
        <s v="Teva Italia S.r.l."/>
        <s v="Dr Reddys S.r.l."/>
        <s v="KRKA Farmaceutici Milano S.r.l."/>
        <s v="SUN PHARMA ITALIA S.R.L."/>
        <s v="Fresenius Kabi Italia Srl S.r.l." u="1"/>
      </sharedItems>
    </cacheField>
    <cacheField name="Winning price" numFmtId="0">
      <sharedItems containsSemiMixedTypes="0" containsString="0" containsNumber="1" minValue="0.16500000000000001" maxValue="15.894019999999999" count="31">
        <n v="15.894019999999999"/>
        <n v="1.7620800000000001"/>
        <n v="0.47682999999999998"/>
        <n v="1.0900000000000001"/>
        <n v="0.39679999999999999"/>
        <n v="0.3478"/>
        <n v="0.3372"/>
        <n v="0.31900000000000001"/>
        <n v="0.28059000000000001"/>
        <n v="0.39900000000000002"/>
        <n v="0.41"/>
        <n v="0.53700000000000003"/>
        <n v="0.21"/>
        <n v="0.23"/>
        <n v="0.19989999999999999"/>
        <n v="0.18290000000000001"/>
        <n v="0.1822"/>
        <n v="0.20302000000000001"/>
        <n v="0.22850000000000001"/>
        <n v="0.26989999999999997"/>
        <n v="0.3"/>
        <n v="0.54545999999999994"/>
        <n v="0.27900999999999998"/>
        <n v="0.16500000000000001"/>
        <n v="0.23497000000000001"/>
        <n v="0.2455"/>
        <n v="0.1802"/>
        <n v="0.26557999999999998"/>
        <n v="0.28899999999999998"/>
        <n v="0.19853999999999999"/>
        <n v="0.86399999999999999" u="1"/>
      </sharedItems>
    </cacheField>
    <cacheField name="Loser Companies" numFmtId="0">
      <sharedItems containsBlank="1" count="13">
        <m/>
        <s v="Accord Healthcare Italia S.r.l."/>
        <s v="Dr Reddys S.r.l."/>
        <s v="Teva Italia S.r.l."/>
        <s v="DOC Generici S.r.l."/>
        <s v="Sandoz S.p.A."/>
        <s v="Hikma Italia S.p.A."/>
        <s v="KRKA Farmaceutici Milano S.r.l."/>
        <s v="Aurobindo (Italia) S.r.l."/>
        <s v="Mylan Italia Srl"/>
        <s v="Novartis Farma S.p.A."/>
        <s v="SUN PHARMA ITALIA S.R.L."/>
        <s v=""/>
      </sharedItems>
    </cacheField>
    <cacheField name="Loser prices" numFmtId="0">
      <sharedItems containsMixedTypes="1" containsNumber="1" minValue="0.19400000000000001" maxValue="13.33334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x v="0"/>
    <x v="0"/>
    <x v="0"/>
    <x v="0"/>
    <x v="0"/>
    <x v="0"/>
    <x v="0"/>
    <x v="0"/>
    <x v="0"/>
    <n v="893295"/>
    <m/>
    <x v="0"/>
    <x v="0"/>
    <x v="0"/>
    <s v="Data taken from Massimo's file containing only Winner's details"/>
    <m/>
  </r>
  <r>
    <x v="0"/>
    <x v="0"/>
    <x v="1"/>
    <x v="0"/>
    <x v="1"/>
    <x v="1"/>
    <x v="1"/>
    <x v="1"/>
    <x v="1"/>
    <x v="1"/>
    <n v="750000"/>
    <m/>
    <x v="1"/>
    <x v="1"/>
    <x v="0"/>
    <s v="Data taken from Massimo's file containing only Winner's details"/>
    <m/>
  </r>
  <r>
    <x v="0"/>
    <x v="0"/>
    <x v="2"/>
    <x v="0"/>
    <x v="2"/>
    <x v="2"/>
    <x v="2"/>
    <x v="2"/>
    <x v="2"/>
    <x v="2"/>
    <n v="640000"/>
    <m/>
    <x v="2"/>
    <x v="2"/>
    <x v="0"/>
    <s v="Data taken from Massimo's file containing only Winner's details"/>
    <m/>
  </r>
  <r>
    <x v="0"/>
    <x v="0"/>
    <x v="3"/>
    <x v="1"/>
    <x v="3"/>
    <x v="3"/>
    <x v="3"/>
    <x v="3"/>
    <x v="3"/>
    <x v="3"/>
    <n v="84000"/>
    <m/>
    <x v="2"/>
    <x v="2"/>
    <x v="0"/>
    <s v="Data taken from Massimo's file containing only Winner's details"/>
    <m/>
  </r>
  <r>
    <x v="0"/>
    <x v="0"/>
    <x v="4"/>
    <x v="0"/>
    <x v="4"/>
    <x v="4"/>
    <x v="4"/>
    <x v="4"/>
    <x v="4"/>
    <x v="4"/>
    <n v="156502"/>
    <m/>
    <x v="3"/>
    <x v="3"/>
    <x v="0"/>
    <s v="Data taken from Massimo's file containing only Winner's details"/>
    <m/>
  </r>
  <r>
    <x v="0"/>
    <x v="0"/>
    <x v="5"/>
    <x v="0"/>
    <x v="5"/>
    <x v="5"/>
    <x v="5"/>
    <x v="5"/>
    <x v="5"/>
    <x v="3"/>
    <n v="950544"/>
    <m/>
    <x v="2"/>
    <x v="4"/>
    <x v="0"/>
    <s v="Data taken from Massimo's file containing only Winner's details"/>
    <m/>
  </r>
  <r>
    <x v="0"/>
    <x v="0"/>
    <x v="6"/>
    <x v="0"/>
    <x v="6"/>
    <x v="6"/>
    <x v="6"/>
    <x v="6"/>
    <x v="6"/>
    <x v="0"/>
    <n v="579240"/>
    <m/>
    <x v="2"/>
    <x v="5"/>
    <x v="0"/>
    <s v="Data taken from Massimo's file containing only Winner's details"/>
    <m/>
  </r>
  <r>
    <x v="0"/>
    <x v="0"/>
    <x v="7"/>
    <x v="1"/>
    <x v="7"/>
    <x v="7"/>
    <x v="7"/>
    <x v="6"/>
    <x v="7"/>
    <x v="1"/>
    <n v="28500"/>
    <m/>
    <x v="4"/>
    <x v="6"/>
    <x v="0"/>
    <s v="Data taken from Massimo's file containing only Winner's details"/>
    <m/>
  </r>
  <r>
    <x v="0"/>
    <x v="0"/>
    <x v="8"/>
    <x v="0"/>
    <x v="8"/>
    <x v="8"/>
    <x v="8"/>
    <x v="7"/>
    <x v="8"/>
    <x v="3"/>
    <n v="354700"/>
    <m/>
    <x v="4"/>
    <x v="6"/>
    <x v="0"/>
    <s v="Data taken from Massimo's file containing only Winner's details"/>
    <m/>
  </r>
  <r>
    <x v="0"/>
    <x v="0"/>
    <x v="9"/>
    <x v="1"/>
    <x v="4"/>
    <x v="9"/>
    <x v="9"/>
    <x v="8"/>
    <x v="9"/>
    <x v="5"/>
    <n v="10000"/>
    <m/>
    <x v="2"/>
    <x v="4"/>
    <x v="0"/>
    <s v="Data taken from Massimo's file containing only Winner's details"/>
    <m/>
  </r>
  <r>
    <x v="0"/>
    <x v="0"/>
    <x v="10"/>
    <x v="1"/>
    <x v="4"/>
    <x v="10"/>
    <x v="10"/>
    <x v="8"/>
    <x v="9"/>
    <x v="5"/>
    <n v="19200"/>
    <m/>
    <x v="2"/>
    <x v="4"/>
    <x v="0"/>
    <s v="Data taken from Massimo's file containing only Winner's details"/>
    <m/>
  </r>
  <r>
    <x v="0"/>
    <x v="0"/>
    <x v="11"/>
    <x v="0"/>
    <x v="4"/>
    <x v="11"/>
    <x v="10"/>
    <x v="9"/>
    <x v="10"/>
    <x v="6"/>
    <n v="17819"/>
    <m/>
    <x v="2"/>
    <x v="4"/>
    <x v="0"/>
    <s v="Data taken from Massimo's file containing only Winner's details"/>
    <m/>
  </r>
  <r>
    <x v="0"/>
    <x v="0"/>
    <x v="12"/>
    <x v="0"/>
    <x v="9"/>
    <x v="12"/>
    <x v="11"/>
    <x v="0"/>
    <x v="11"/>
    <x v="0"/>
    <n v="7388"/>
    <m/>
    <x v="2"/>
    <x v="7"/>
    <x v="0"/>
    <s v="Data taken from Massimo's file containing only Winner's details"/>
    <m/>
  </r>
  <r>
    <x v="0"/>
    <x v="0"/>
    <x v="13"/>
    <x v="2"/>
    <x v="10"/>
    <x v="13"/>
    <x v="12"/>
    <x v="10"/>
    <x v="12"/>
    <x v="7"/>
    <n v="356892"/>
    <m/>
    <x v="2"/>
    <x v="8"/>
    <x v="0"/>
    <s v="Data taken from Massimo's file containing only Winner's details"/>
    <m/>
  </r>
  <r>
    <x v="0"/>
    <x v="0"/>
    <x v="14"/>
    <x v="0"/>
    <x v="11"/>
    <x v="14"/>
    <x v="13"/>
    <x v="11"/>
    <x v="13"/>
    <x v="8"/>
    <n v="480000"/>
    <m/>
    <x v="2"/>
    <x v="8"/>
    <x v="0"/>
    <s v="Data taken from Massimo's file containing only Winner's details"/>
    <m/>
  </r>
  <r>
    <x v="0"/>
    <x v="0"/>
    <x v="15"/>
    <x v="0"/>
    <x v="12"/>
    <x v="15"/>
    <x v="14"/>
    <x v="12"/>
    <x v="14"/>
    <x v="3"/>
    <n v="227227"/>
    <m/>
    <x v="2"/>
    <x v="9"/>
    <x v="0"/>
    <s v="Data taken from Massimo's file containing only Winner's details"/>
    <m/>
  </r>
  <r>
    <x v="0"/>
    <x v="0"/>
    <x v="16"/>
    <x v="1"/>
    <x v="7"/>
    <x v="16"/>
    <x v="15"/>
    <x v="13"/>
    <x v="15"/>
    <x v="1"/>
    <n v="5760"/>
    <m/>
    <x v="5"/>
    <x v="10"/>
    <x v="0"/>
    <s v="Data taken from Massimo's file containing only Winner's details"/>
    <m/>
  </r>
  <r>
    <x v="0"/>
    <x v="0"/>
    <x v="17"/>
    <x v="1"/>
    <x v="4"/>
    <x v="17"/>
    <x v="16"/>
    <x v="14"/>
    <x v="16"/>
    <x v="9"/>
    <n v="22559"/>
    <m/>
    <x v="2"/>
    <x v="11"/>
    <x v="0"/>
    <s v="Data taken from Massimo's file containing only Winner's details"/>
    <m/>
  </r>
  <r>
    <x v="0"/>
    <x v="0"/>
    <x v="18"/>
    <x v="0"/>
    <x v="13"/>
    <x v="18"/>
    <x v="17"/>
    <x v="15"/>
    <x v="17"/>
    <x v="0"/>
    <m/>
    <s v="SUN PHARMA ITALIA S.R.L.,Hikma Italia S.p.A.,Accord Healthcare Italia S.r.l.,DOC Generici S.r.l.,Dr Reddys S.r.l.,Sandoz S.p.A.,Teva Italia S.r.l."/>
    <x v="6"/>
    <x v="12"/>
    <x v="1"/>
    <n v="0.38700000000000001"/>
    <m/>
  </r>
  <r>
    <x v="0"/>
    <x v="0"/>
    <x v="18"/>
    <x v="0"/>
    <x v="13"/>
    <x v="18"/>
    <x v="17"/>
    <x v="15"/>
    <x v="17"/>
    <x v="0"/>
    <m/>
    <s v="SUN PHARMA ITALIA S.R.L.,Hikma Italia S.p.A.,Accord Healthcare Italia S.r.l.,DOC Generici S.r.l.,Dr Reddys S.r.l.,Sandoz S.p.A.,Teva Italia S.r.l."/>
    <x v="6"/>
    <x v="12"/>
    <x v="2"/>
    <n v="0.39"/>
    <m/>
  </r>
  <r>
    <x v="0"/>
    <x v="0"/>
    <x v="18"/>
    <x v="0"/>
    <x v="13"/>
    <x v="18"/>
    <x v="17"/>
    <x v="15"/>
    <x v="17"/>
    <x v="0"/>
    <m/>
    <s v="SUN PHARMA ITALIA S.R.L.,Hikma Italia S.p.A.,Accord Healthcare Italia S.r.l.,DOC Generici S.r.l.,Dr Reddys S.r.l.,Sandoz S.p.A.,Teva Italia S.r.l."/>
    <x v="6"/>
    <x v="12"/>
    <x v="3"/>
    <n v="0.99"/>
    <m/>
  </r>
  <r>
    <x v="0"/>
    <x v="0"/>
    <x v="18"/>
    <x v="0"/>
    <x v="13"/>
    <x v="18"/>
    <x v="17"/>
    <x v="15"/>
    <x v="17"/>
    <x v="0"/>
    <m/>
    <s v="SUN PHARMA ITALIA S.R.L.,Hikma Italia S.p.A.,Accord Healthcare Italia S.r.l.,DOC Generici S.r.l.,Dr Reddys S.r.l.,Sandoz S.p.A.,Teva Italia S.r.l."/>
    <x v="6"/>
    <x v="12"/>
    <x v="4"/>
    <n v="1"/>
    <m/>
  </r>
  <r>
    <x v="0"/>
    <x v="0"/>
    <x v="18"/>
    <x v="0"/>
    <x v="13"/>
    <x v="18"/>
    <x v="17"/>
    <x v="15"/>
    <x v="17"/>
    <x v="0"/>
    <m/>
    <s v="SUN PHARMA ITALIA S.R.L.,Hikma Italia S.p.A.,Accord Healthcare Italia S.r.l.,DOC Generici S.r.l.,Dr Reddys S.r.l.,Sandoz S.p.A.,Teva Italia S.r.l."/>
    <x v="6"/>
    <x v="12"/>
    <x v="5"/>
    <n v="1.0400799999999999"/>
    <m/>
  </r>
  <r>
    <x v="0"/>
    <x v="0"/>
    <x v="18"/>
    <x v="0"/>
    <x v="13"/>
    <x v="18"/>
    <x v="17"/>
    <x v="15"/>
    <x v="17"/>
    <x v="0"/>
    <n v="269960"/>
    <s v="SUN PHARMA ITALIA S.R.L.,Hikma Italia S.p.A.,Accord Healthcare Italia S.r.l.,DOC Generici S.r.l.,Dr Reddys S.r.l.,Sandoz S.p.A.,Teva Italia S.r.l."/>
    <x v="6"/>
    <x v="12"/>
    <x v="6"/>
    <n v="2"/>
    <m/>
  </r>
  <r>
    <x v="0"/>
    <x v="0"/>
    <x v="19"/>
    <x v="0"/>
    <x v="14"/>
    <x v="19"/>
    <x v="18"/>
    <x v="16"/>
    <x v="18"/>
    <x v="4"/>
    <n v="417467"/>
    <s v="Dr Reddys S.r.l.,Accord Healthcare Italia S.r.l.,Aurobindo (Italia) S.r.l.,KRKA Farmaceutici Milano S.r.l.,Mylan Italia Srl,Novartis Farma S.p.A.,Sandoz S.p.A.,Teva Italia S.r.l."/>
    <x v="4"/>
    <x v="13"/>
    <x v="1"/>
    <n v="0.27295000000000003"/>
    <m/>
  </r>
  <r>
    <x v="0"/>
    <x v="0"/>
    <x v="19"/>
    <x v="0"/>
    <x v="14"/>
    <x v="19"/>
    <x v="18"/>
    <x v="16"/>
    <x v="18"/>
    <x v="4"/>
    <m/>
    <s v="Dr Reddys S.r.l.,Accord Healthcare Italia S.r.l.,Aurobindo (Italia) S.r.l.,KRKA Farmaceutici Milano S.r.l.,Mylan Italia Srl,Novartis Farma S.p.A.,Sandoz S.p.A.,Teva Italia S.r.l."/>
    <x v="4"/>
    <x v="13"/>
    <x v="7"/>
    <n v="0.37763000000000002"/>
    <m/>
  </r>
  <r>
    <x v="0"/>
    <x v="0"/>
    <x v="19"/>
    <x v="0"/>
    <x v="14"/>
    <x v="19"/>
    <x v="18"/>
    <x v="16"/>
    <x v="18"/>
    <x v="4"/>
    <m/>
    <s v="Dr Reddys S.r.l.,Accord Healthcare Italia S.r.l.,Aurobindo (Italia) S.r.l.,KRKA Farmaceutici Milano S.r.l.,Mylan Italia Srl,Novartis Farma S.p.A.,Sandoz S.p.A.,Teva Italia S.r.l."/>
    <x v="4"/>
    <x v="13"/>
    <x v="8"/>
    <n v="0.44900000000000001"/>
    <m/>
  </r>
  <r>
    <x v="0"/>
    <x v="0"/>
    <x v="19"/>
    <x v="0"/>
    <x v="14"/>
    <x v="19"/>
    <x v="18"/>
    <x v="16"/>
    <x v="18"/>
    <x v="4"/>
    <m/>
    <s v="Dr Reddys S.r.l.,Accord Healthcare Italia S.r.l.,Aurobindo (Italia) S.r.l.,KRKA Farmaceutici Milano S.r.l.,Mylan Italia Srl,Novartis Farma S.p.A.,Sandoz S.p.A.,Teva Italia S.r.l."/>
    <x v="4"/>
    <x v="13"/>
    <x v="9"/>
    <n v="0.75"/>
    <m/>
  </r>
  <r>
    <x v="0"/>
    <x v="0"/>
    <x v="19"/>
    <x v="0"/>
    <x v="14"/>
    <x v="19"/>
    <x v="18"/>
    <x v="16"/>
    <x v="18"/>
    <x v="4"/>
    <m/>
    <s v="Dr Reddys S.r.l.,Accord Healthcare Italia S.r.l.,Aurobindo (Italia) S.r.l.,KRKA Farmaceutici Milano S.r.l.,Mylan Italia Srl,Novartis Farma S.p.A.,Sandoz S.p.A.,Teva Italia S.r.l."/>
    <x v="4"/>
    <x v="13"/>
    <x v="3"/>
    <n v="1.0900000000000001"/>
    <m/>
  </r>
  <r>
    <x v="0"/>
    <x v="0"/>
    <x v="19"/>
    <x v="0"/>
    <x v="14"/>
    <x v="19"/>
    <x v="18"/>
    <x v="16"/>
    <x v="18"/>
    <x v="4"/>
    <m/>
    <s v="Dr Reddys S.r.l.,Accord Healthcare Italia S.r.l.,Aurobindo (Italia) S.r.l.,KRKA Farmaceutici Milano S.r.l.,Mylan Italia Srl,Novartis Farma S.p.A.,Sandoz S.p.A.,Teva Italia S.r.l."/>
    <x v="4"/>
    <x v="13"/>
    <x v="5"/>
    <n v="1.1399999999999999"/>
    <m/>
  </r>
  <r>
    <x v="0"/>
    <x v="0"/>
    <x v="19"/>
    <x v="0"/>
    <x v="14"/>
    <x v="19"/>
    <x v="18"/>
    <x v="16"/>
    <x v="18"/>
    <x v="4"/>
    <m/>
    <s v="Dr Reddys S.r.l.,Accord Healthcare Italia S.r.l.,Aurobindo (Italia) S.r.l.,KRKA Farmaceutici Milano S.r.l.,Mylan Italia Srl,Novartis Farma S.p.A.,Sandoz S.p.A.,Teva Italia S.r.l."/>
    <x v="4"/>
    <x v="13"/>
    <x v="10"/>
    <n v="13.33334"/>
    <m/>
  </r>
  <r>
    <x v="0"/>
    <x v="0"/>
    <x v="20"/>
    <x v="0"/>
    <x v="15"/>
    <x v="20"/>
    <x v="19"/>
    <x v="17"/>
    <x v="18"/>
    <x v="10"/>
    <n v="905851"/>
    <s v="Accord Healthcare Italia S.r.l.,Dr Reddys S.r.l.,KRKA Farmaceutici Milano S.r.l.,Mylan Italia Srl,SUN PHARMA ITALIA S.R.L.,Sandoz S.p.A.,Teva Italia S.r.l."/>
    <x v="2"/>
    <x v="14"/>
    <x v="2"/>
    <n v="0.22935"/>
    <m/>
  </r>
  <r>
    <x v="0"/>
    <x v="0"/>
    <x v="20"/>
    <x v="0"/>
    <x v="15"/>
    <x v="20"/>
    <x v="19"/>
    <x v="17"/>
    <x v="18"/>
    <x v="10"/>
    <m/>
    <s v="Accord Healthcare Italia S.r.l.,Dr Reddys S.r.l.,KRKA Farmaceutici Milano S.r.l.,Mylan Italia Srl,SUN PHARMA ITALIA S.R.L.,Sandoz S.p.A.,Teva Italia S.r.l."/>
    <x v="2"/>
    <x v="14"/>
    <x v="11"/>
    <n v="0.29199999999999998"/>
    <m/>
  </r>
  <r>
    <x v="0"/>
    <x v="0"/>
    <x v="20"/>
    <x v="0"/>
    <x v="15"/>
    <x v="20"/>
    <x v="19"/>
    <x v="17"/>
    <x v="18"/>
    <x v="10"/>
    <m/>
    <s v="Accord Healthcare Italia S.r.l.,Dr Reddys S.r.l.,KRKA Farmaceutici Milano S.r.l.,Mylan Italia Srl,SUN PHARMA ITALIA S.R.L.,Sandoz S.p.A.,Teva Italia S.r.l."/>
    <x v="2"/>
    <x v="14"/>
    <x v="7"/>
    <n v="0.39861000000000002"/>
    <m/>
  </r>
  <r>
    <x v="0"/>
    <x v="0"/>
    <x v="20"/>
    <x v="0"/>
    <x v="15"/>
    <x v="20"/>
    <x v="19"/>
    <x v="17"/>
    <x v="18"/>
    <x v="10"/>
    <m/>
    <s v="Accord Healthcare Italia S.r.l.,Dr Reddys S.r.l.,KRKA Farmaceutici Milano S.r.l.,Mylan Italia Srl,SUN PHARMA ITALIA S.R.L.,Sandoz S.p.A.,Teva Italia S.r.l."/>
    <x v="2"/>
    <x v="14"/>
    <x v="9"/>
    <n v="0.76"/>
    <m/>
  </r>
  <r>
    <x v="0"/>
    <x v="0"/>
    <x v="20"/>
    <x v="0"/>
    <x v="15"/>
    <x v="20"/>
    <x v="19"/>
    <x v="17"/>
    <x v="18"/>
    <x v="10"/>
    <m/>
    <s v="Accord Healthcare Italia S.r.l.,Dr Reddys S.r.l.,KRKA Farmaceutici Milano S.r.l.,Mylan Italia Srl,SUN PHARMA ITALIA S.R.L.,Sandoz S.p.A.,Teva Italia S.r.l."/>
    <x v="2"/>
    <x v="14"/>
    <x v="5"/>
    <n v="0.84358"/>
    <m/>
  </r>
  <r>
    <x v="0"/>
    <x v="0"/>
    <x v="20"/>
    <x v="0"/>
    <x v="15"/>
    <x v="20"/>
    <x v="19"/>
    <x v="17"/>
    <x v="18"/>
    <x v="10"/>
    <m/>
    <s v="Accord Healthcare Italia S.r.l.,Dr Reddys S.r.l.,KRKA Farmaceutici Milano S.r.l.,Mylan Italia Srl,SUN PHARMA ITALIA S.R.L.,Sandoz S.p.A.,Teva Italia S.r.l."/>
    <x v="2"/>
    <x v="14"/>
    <x v="3"/>
    <n v="0.9"/>
    <m/>
  </r>
  <r>
    <x v="0"/>
    <x v="0"/>
    <x v="21"/>
    <x v="0"/>
    <x v="16"/>
    <x v="21"/>
    <x v="20"/>
    <x v="18"/>
    <x v="19"/>
    <x v="0"/>
    <m/>
    <s v="Accord Healthcare Italia S.r.l.,Dr Reddys S.r.l.,Teva Italia S.r.l."/>
    <x v="2"/>
    <x v="15"/>
    <x v="2"/>
    <n v="0.19400000000000001"/>
    <m/>
  </r>
  <r>
    <x v="0"/>
    <x v="0"/>
    <x v="21"/>
    <x v="0"/>
    <x v="16"/>
    <x v="21"/>
    <x v="20"/>
    <x v="18"/>
    <x v="19"/>
    <x v="0"/>
    <n v="699240"/>
    <s v="Accord Healthcare Italia S.r.l.,Dr Reddys S.r.l.,Teva Italia S.r.l."/>
    <x v="2"/>
    <x v="15"/>
    <x v="3"/>
    <n v="1"/>
    <m/>
  </r>
  <r>
    <x v="0"/>
    <x v="0"/>
    <x v="22"/>
    <x v="0"/>
    <x v="17"/>
    <x v="22"/>
    <x v="21"/>
    <x v="19"/>
    <x v="20"/>
    <x v="3"/>
    <n v="1224223"/>
    <s v="Accord Healthcare Italia S.r.l.,Dr Reddys S.r.l.,KRKA Farmaceutici Milano S.r.l.,Teva Italia S.r.l."/>
    <x v="2"/>
    <x v="16"/>
    <x v="2"/>
    <n v="0.23"/>
    <m/>
  </r>
  <r>
    <x v="0"/>
    <x v="0"/>
    <x v="22"/>
    <x v="0"/>
    <x v="17"/>
    <x v="22"/>
    <x v="21"/>
    <x v="19"/>
    <x v="20"/>
    <x v="3"/>
    <m/>
    <s v="Accord Healthcare Italia S.r.l.,Dr Reddys S.r.l.,KRKA Farmaceutici Milano S.r.l.,Teva Italia S.r.l."/>
    <x v="2"/>
    <x v="16"/>
    <x v="3"/>
    <n v="0.2661"/>
    <m/>
  </r>
  <r>
    <x v="0"/>
    <x v="0"/>
    <x v="22"/>
    <x v="0"/>
    <x v="17"/>
    <x v="22"/>
    <x v="21"/>
    <x v="19"/>
    <x v="20"/>
    <x v="3"/>
    <m/>
    <s v="Accord Healthcare Italia S.r.l.,Dr Reddys S.r.l.,KRKA Farmaceutici Milano S.r.l.,Teva Italia S.r.l."/>
    <x v="2"/>
    <x v="16"/>
    <x v="7"/>
    <n v="0.46155000000000002"/>
    <m/>
  </r>
  <r>
    <x v="0"/>
    <x v="0"/>
    <x v="23"/>
    <x v="0"/>
    <x v="18"/>
    <x v="23"/>
    <x v="22"/>
    <x v="20"/>
    <x v="21"/>
    <x v="3"/>
    <m/>
    <s v="SUN PHARMA ITALIA S.R.L.,Accord Healthcare Italia S.r.l.,Dr Reddys S.r.l.,KRKA Farmaceutici Milano S.r.l.,Sandoz S.p.A."/>
    <x v="6"/>
    <x v="17"/>
    <x v="2"/>
    <n v="0.31"/>
    <m/>
  </r>
  <r>
    <x v="0"/>
    <x v="0"/>
    <x v="23"/>
    <x v="0"/>
    <x v="18"/>
    <x v="23"/>
    <x v="22"/>
    <x v="20"/>
    <x v="21"/>
    <x v="3"/>
    <n v="126600"/>
    <s v="SUN PHARMA ITALIA S.R.L.,Accord Healthcare Italia S.r.l.,Dr Reddys S.r.l.,KRKA Farmaceutici Milano S.r.l.,Sandoz S.p.A."/>
    <x v="6"/>
    <x v="17"/>
    <x v="1"/>
    <n v="0.42"/>
    <m/>
  </r>
  <r>
    <x v="0"/>
    <x v="0"/>
    <x v="23"/>
    <x v="0"/>
    <x v="18"/>
    <x v="23"/>
    <x v="22"/>
    <x v="20"/>
    <x v="21"/>
    <x v="3"/>
    <m/>
    <s v="SUN PHARMA ITALIA S.R.L.,Accord Healthcare Italia S.r.l.,Dr Reddys S.r.l.,KRKA Farmaceutici Milano S.r.l.,Sandoz S.p.A."/>
    <x v="6"/>
    <x v="17"/>
    <x v="7"/>
    <n v="0.50351000000000001"/>
    <m/>
  </r>
  <r>
    <x v="0"/>
    <x v="0"/>
    <x v="23"/>
    <x v="0"/>
    <x v="18"/>
    <x v="23"/>
    <x v="22"/>
    <x v="20"/>
    <x v="21"/>
    <x v="3"/>
    <m/>
    <s v="SUN PHARMA ITALIA S.R.L.,Accord Healthcare Italia S.r.l.,Dr Reddys S.r.l.,KRKA Farmaceutici Milano S.r.l.,Sandoz S.p.A."/>
    <x v="6"/>
    <x v="17"/>
    <x v="5"/>
    <n v="0.95833000000000002"/>
    <m/>
  </r>
  <r>
    <x v="0"/>
    <x v="0"/>
    <x v="24"/>
    <x v="3"/>
    <x v="19"/>
    <x v="24"/>
    <x v="23"/>
    <x v="21"/>
    <x v="22"/>
    <x v="3"/>
    <m/>
    <s v="Accord Healthcare Italia S.r.l.,Novartis Farma S.p.A.,Teva Italia S.r.l."/>
    <x v="2"/>
    <x v="18"/>
    <x v="3"/>
    <n v="0.47710000000000002"/>
    <m/>
  </r>
  <r>
    <x v="0"/>
    <x v="0"/>
    <x v="24"/>
    <x v="3"/>
    <x v="19"/>
    <x v="24"/>
    <x v="23"/>
    <x v="21"/>
    <x v="22"/>
    <x v="3"/>
    <n v="242412"/>
    <s v="Accord Healthcare Italia S.r.l.,Novartis Farma S.p.A.,Teva Italia S.r.l."/>
    <x v="2"/>
    <x v="18"/>
    <x v="10"/>
    <n v="13.33333"/>
    <m/>
  </r>
  <r>
    <x v="0"/>
    <x v="0"/>
    <x v="24"/>
    <x v="3"/>
    <x v="19"/>
    <x v="24"/>
    <x v="23"/>
    <x v="21"/>
    <x v="22"/>
    <x v="3"/>
    <m/>
    <s v="Accord Healthcare Italia S.r.l.,Novartis Farma S.p.A.,Teva Italia S.r.l."/>
    <x v="2"/>
    <x v="18"/>
    <x v="3"/>
    <n v="0.47710000000000002"/>
    <m/>
  </r>
  <r>
    <x v="0"/>
    <x v="0"/>
    <x v="24"/>
    <x v="3"/>
    <x v="19"/>
    <x v="24"/>
    <x v="23"/>
    <x v="21"/>
    <x v="22"/>
    <x v="3"/>
    <n v="799920"/>
    <s v="Accord Healthcare Italia S.r.l.,Novartis Farma S.p.A.,Teva Italia S.r.l."/>
    <x v="2"/>
    <x v="18"/>
    <x v="10"/>
    <n v="13.33333"/>
    <m/>
  </r>
  <r>
    <x v="0"/>
    <x v="0"/>
    <x v="25"/>
    <x v="2"/>
    <x v="20"/>
    <x v="25"/>
    <x v="24"/>
    <x v="22"/>
    <x v="23"/>
    <x v="3"/>
    <n v="341136"/>
    <s v="Dr Reddys S.r.l.,Accord Healthcare Italia S.r.l."/>
    <x v="4"/>
    <x v="19"/>
    <x v="1"/>
    <n v="0.28000000000000003"/>
    <m/>
  </r>
  <r>
    <x v="0"/>
    <x v="0"/>
    <x v="26"/>
    <x v="3"/>
    <x v="21"/>
    <x v="26"/>
    <x v="25"/>
    <x v="23"/>
    <x v="24"/>
    <x v="11"/>
    <n v="563868"/>
    <s v="Accord Healthcare Italia S.r.l.,"/>
    <x v="2"/>
    <x v="20"/>
    <x v="12"/>
    <s v=""/>
    <m/>
  </r>
  <r>
    <x v="0"/>
    <x v="0"/>
    <x v="27"/>
    <x v="0"/>
    <x v="22"/>
    <x v="27"/>
    <x v="26"/>
    <x v="24"/>
    <x v="25"/>
    <x v="3"/>
    <m/>
    <s v="KRKA Farmaceutici Milano S.r.l.,Sandoz S.p.A.,Teva Italia S.r.l."/>
    <x v="5"/>
    <x v="21"/>
    <x v="3"/>
    <n v="0.57999999999999996"/>
    <m/>
  </r>
  <r>
    <x v="0"/>
    <x v="0"/>
    <x v="27"/>
    <x v="0"/>
    <x v="22"/>
    <x v="27"/>
    <x v="26"/>
    <x v="24"/>
    <x v="25"/>
    <x v="3"/>
    <n v="338620"/>
    <s v="KRKA Farmaceutici Milano S.r.l.,Sandoz S.p.A.,Teva Italia S.r.l."/>
    <x v="5"/>
    <x v="21"/>
    <x v="5"/>
    <n v="0.6"/>
    <m/>
  </r>
  <r>
    <x v="0"/>
    <x v="0"/>
    <x v="28"/>
    <x v="0"/>
    <x v="23"/>
    <x v="28"/>
    <x v="27"/>
    <x v="25"/>
    <x v="26"/>
    <x v="12"/>
    <n v="499878"/>
    <s v="Accord Healthcare Italia S.r.l.,"/>
    <x v="2"/>
    <x v="22"/>
    <x v="12"/>
    <s v=""/>
    <m/>
  </r>
  <r>
    <x v="0"/>
    <x v="0"/>
    <x v="29"/>
    <x v="0"/>
    <x v="24"/>
    <x v="29"/>
    <x v="28"/>
    <x v="26"/>
    <x v="27"/>
    <x v="4"/>
    <n v="605520"/>
    <s v="Accord Healthcare Italia S.r.l.,"/>
    <x v="2"/>
    <x v="23"/>
    <x v="12"/>
    <s v=""/>
    <m/>
  </r>
  <r>
    <x v="0"/>
    <x v="0"/>
    <x v="30"/>
    <x v="0"/>
    <x v="25"/>
    <x v="30"/>
    <x v="29"/>
    <x v="27"/>
    <x v="28"/>
    <x v="0"/>
    <n v="488760"/>
    <s v="Accord Healthcare Italia S.r.l.,Novartis Farma S.p.A."/>
    <x v="2"/>
    <x v="24"/>
    <x v="10"/>
    <n v="13.33334"/>
    <m/>
  </r>
  <r>
    <x v="0"/>
    <x v="0"/>
    <x v="31"/>
    <x v="0"/>
    <x v="26"/>
    <x v="31"/>
    <x v="30"/>
    <x v="28"/>
    <x v="29"/>
    <x v="3"/>
    <m/>
    <s v="Accord Healthcare Italia S.r.l.,Teva Italia S.r.l.,Sandoz S.p.A.,Dr Reddys S.r.l."/>
    <x v="2"/>
    <x v="25"/>
    <x v="5"/>
    <n v="0.31817000000000001"/>
    <m/>
  </r>
  <r>
    <x v="0"/>
    <x v="0"/>
    <x v="31"/>
    <x v="0"/>
    <x v="26"/>
    <x v="31"/>
    <x v="30"/>
    <x v="28"/>
    <x v="29"/>
    <x v="3"/>
    <n v="153253"/>
    <s v="Accord Healthcare Italia S.r.l.,Teva Italia S.r.l.,Sandoz S.p.A.,Dr Reddys S.r.l."/>
    <x v="2"/>
    <x v="25"/>
    <x v="3"/>
    <n v="0.33"/>
    <m/>
  </r>
  <r>
    <x v="0"/>
    <x v="0"/>
    <x v="31"/>
    <x v="0"/>
    <x v="26"/>
    <x v="31"/>
    <x v="30"/>
    <x v="28"/>
    <x v="29"/>
    <x v="3"/>
    <m/>
    <s v="Accord Healthcare Italia S.r.l.,Teva Italia S.r.l.,Sandoz S.p.A.,Dr Reddys S.r.l."/>
    <x v="2"/>
    <x v="25"/>
    <x v="2"/>
    <n v="0.35119"/>
    <m/>
  </r>
  <r>
    <x v="0"/>
    <x v="0"/>
    <x v="32"/>
    <x v="0"/>
    <x v="27"/>
    <x v="22"/>
    <x v="31"/>
    <x v="29"/>
    <x v="30"/>
    <x v="13"/>
    <n v="1759733"/>
    <s v="Accord Healthcare Italia S.r.l.,Dr Reddys S.r.l.,Teva Italia S.r.l."/>
    <x v="2"/>
    <x v="26"/>
    <x v="2"/>
    <n v="0.31119000000000002"/>
    <m/>
  </r>
  <r>
    <x v="0"/>
    <x v="0"/>
    <x v="32"/>
    <x v="0"/>
    <x v="27"/>
    <x v="22"/>
    <x v="31"/>
    <x v="29"/>
    <x v="30"/>
    <x v="13"/>
    <m/>
    <s v="Accord Healthcare Italia S.r.l.,Dr Reddys S.r.l.,Teva Italia S.r.l."/>
    <x v="2"/>
    <x v="26"/>
    <x v="3"/>
    <n v="0.32954"/>
    <m/>
  </r>
  <r>
    <x v="0"/>
    <x v="0"/>
    <x v="33"/>
    <x v="0"/>
    <x v="28"/>
    <x v="32"/>
    <x v="32"/>
    <x v="30"/>
    <x v="31"/>
    <x v="4"/>
    <n v="96200"/>
    <s v="Teva Italia S.r.l.,Accord Healthcare Italia S.r.l.,Dr Reddys S.r.l.,Sandoz S.p.A."/>
    <x v="3"/>
    <x v="27"/>
    <x v="1"/>
    <n v="0.26900000000000002"/>
    <m/>
  </r>
  <r>
    <x v="0"/>
    <x v="0"/>
    <x v="33"/>
    <x v="0"/>
    <x v="28"/>
    <x v="32"/>
    <x v="32"/>
    <x v="30"/>
    <x v="31"/>
    <x v="4"/>
    <m/>
    <s v="Teva Italia S.r.l.,Accord Healthcare Italia S.r.l.,Dr Reddys S.r.l.,Sandoz S.p.A."/>
    <x v="3"/>
    <x v="27"/>
    <x v="2"/>
    <n v="0.27"/>
    <m/>
  </r>
  <r>
    <x v="0"/>
    <x v="0"/>
    <x v="33"/>
    <x v="0"/>
    <x v="28"/>
    <x v="32"/>
    <x v="32"/>
    <x v="30"/>
    <x v="31"/>
    <x v="4"/>
    <m/>
    <s v="Teva Italia S.r.l.,Accord Healthcare Italia S.r.l.,Dr Reddys S.r.l.,Sandoz S.p.A."/>
    <x v="3"/>
    <x v="27"/>
    <x v="5"/>
    <n v="0.27"/>
    <m/>
  </r>
  <r>
    <x v="0"/>
    <x v="0"/>
    <x v="34"/>
    <x v="2"/>
    <x v="29"/>
    <x v="25"/>
    <x v="33"/>
    <x v="31"/>
    <x v="32"/>
    <x v="4"/>
    <n v="117600"/>
    <s v="Dr Reddys S.r.l.,Novartis Farma S.p.A."/>
    <x v="4"/>
    <x v="28"/>
    <x v="10"/>
    <n v="13.33334"/>
    <m/>
  </r>
  <r>
    <x v="0"/>
    <x v="0"/>
    <x v="35"/>
    <x v="0"/>
    <x v="15"/>
    <x v="20"/>
    <x v="34"/>
    <x v="32"/>
    <x v="33"/>
    <x v="3"/>
    <n v="1800000"/>
    <s v="Accord Healthcare Italia S.r.l.,"/>
    <x v="2"/>
    <x v="29"/>
    <x v="12"/>
    <s v="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5" applyNumberFormats="0" applyBorderFormats="0" applyFontFormats="0" applyPatternFormats="0" applyAlignmentFormats="0" applyWidthHeightFormats="1" dataCaption="Values" updatedVersion="7" minRefreshableVersion="3" colGrandTotals="0" itemPrintTitles="1" createdVersion="7" indent="0" compact="0" compactData="0" gridDropZones="1" multipleFieldFilters="0">
  <location ref="A3:Y41" firstHeaderRow="1" firstDataRow="2" firstDataCol="12"/>
  <pivotFields count="17"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37">
        <item x="1"/>
        <item x="5"/>
        <item x="8"/>
        <item x="4"/>
        <item x="2"/>
        <item x="3"/>
        <item m="1" x="36"/>
        <item x="6"/>
        <item x="12"/>
        <item x="7"/>
        <item x="10"/>
        <item x="9"/>
        <item x="11"/>
        <item x="14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1"/>
        <item x="3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0">
        <item x="20"/>
        <item x="17"/>
        <item x="26"/>
        <item x="27"/>
        <item x="9"/>
        <item x="11"/>
        <item x="25"/>
        <item x="12"/>
        <item x="24"/>
        <item x="23"/>
        <item x="5"/>
        <item x="10"/>
        <item x="4"/>
        <item x="7"/>
        <item x="2"/>
        <item x="19"/>
        <item x="22"/>
        <item x="15"/>
        <item x="14"/>
        <item x="8"/>
        <item x="16"/>
        <item x="21"/>
        <item x="18"/>
        <item x="29"/>
        <item x="13"/>
        <item x="6"/>
        <item x="3"/>
        <item x="28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3">
        <item x="13"/>
        <item x="4"/>
        <item x="10"/>
        <item x="9"/>
        <item x="17"/>
        <item x="11"/>
        <item x="16"/>
        <item x="3"/>
        <item x="7"/>
        <item x="1"/>
        <item x="23"/>
        <item x="21"/>
        <item x="28"/>
        <item x="15"/>
        <item x="31"/>
        <item x="14"/>
        <item x="24"/>
        <item x="25"/>
        <item x="22"/>
        <item x="18"/>
        <item x="26"/>
        <item x="29"/>
        <item x="5"/>
        <item x="8"/>
        <item x="6"/>
        <item x="27"/>
        <item x="20"/>
        <item x="12"/>
        <item x="2"/>
        <item x="30"/>
        <item x="32"/>
        <item x="1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6">
        <item m="1" x="35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">
        <item x="1"/>
        <item m="1" x="33"/>
        <item x="6"/>
        <item x="2"/>
        <item x="9"/>
        <item x="8"/>
        <item x="0"/>
        <item x="4"/>
        <item x="3"/>
        <item x="10"/>
        <item x="11"/>
        <item x="7"/>
        <item x="14"/>
        <item x="13"/>
        <item x="5"/>
        <item x="12"/>
        <item x="15"/>
        <item x="17"/>
        <item x="16"/>
        <item x="18"/>
        <item x="19"/>
        <item x="21"/>
        <item x="22"/>
        <item x="23"/>
        <item x="20"/>
        <item x="26"/>
        <item x="24"/>
        <item x="25"/>
        <item x="27"/>
        <item x="28"/>
        <item x="30"/>
        <item x="29"/>
        <item x="31"/>
        <item x="3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5">
        <item x="9"/>
        <item x="16"/>
        <item x="10"/>
        <item x="7"/>
        <item x="2"/>
        <item x="15"/>
        <item x="1"/>
        <item m="1" x="34"/>
        <item x="4"/>
        <item x="12"/>
        <item x="13"/>
        <item x="5"/>
        <item x="8"/>
        <item x="3"/>
        <item x="11"/>
        <item x="6"/>
        <item x="14"/>
        <item x="24"/>
        <item x="18"/>
        <item x="17"/>
        <item x="27"/>
        <item x="30"/>
        <item x="20"/>
        <item x="19"/>
        <item x="22"/>
        <item x="21"/>
        <item x="31"/>
        <item x="32"/>
        <item x="25"/>
        <item x="23"/>
        <item x="29"/>
        <item x="33"/>
        <item x="26"/>
        <item x="28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" outline="0" showAll="0" defaultSubtotal="0">
      <items count="15">
        <item x="9"/>
        <item x="5"/>
        <item m="1" x="14"/>
        <item x="6"/>
        <item x="13"/>
        <item x="1"/>
        <item x="2"/>
        <item x="11"/>
        <item x="4"/>
        <item x="7"/>
        <item x="3"/>
        <item x="8"/>
        <item x="10"/>
        <item x="0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2"/>
        <item x="4"/>
        <item m="1" x="7"/>
        <item x="5"/>
        <item x="1"/>
        <item x="6"/>
        <item x="3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2">
        <item x="23"/>
        <item x="26"/>
        <item x="16"/>
        <item x="15"/>
        <item x="29"/>
        <item x="14"/>
        <item x="17"/>
        <item x="12"/>
        <item x="18"/>
        <item x="13"/>
        <item x="24"/>
        <item x="25"/>
        <item x="27"/>
        <item x="19"/>
        <item x="22"/>
        <item x="8"/>
        <item x="28"/>
        <item x="20"/>
        <item x="7"/>
        <item x="6"/>
        <item x="5"/>
        <item x="4"/>
        <item x="9"/>
        <item x="10"/>
        <item x="2"/>
        <item x="11"/>
        <item x="21"/>
        <item m="1" x="30"/>
        <item x="3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14">
        <item x="12"/>
        <item x="1"/>
        <item x="8"/>
        <item x="4"/>
        <item x="2"/>
        <item x="6"/>
        <item x="7"/>
        <item x="9"/>
        <item x="10"/>
        <item x="5"/>
        <item x="11"/>
        <item x="3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2">
    <field x="0"/>
    <field x="1"/>
    <field x="2"/>
    <field x="3"/>
    <field x="4"/>
    <field x="5"/>
    <field x="6"/>
    <field x="7"/>
    <field x="8"/>
    <field x="9"/>
    <field x="12"/>
    <field x="13"/>
  </rowFields>
  <rowItems count="37">
    <i>
      <x/>
      <x/>
      <x/>
      <x v="2"/>
      <x v="28"/>
      <x v="9"/>
      <x v="1"/>
      <x/>
      <x v="6"/>
      <x v="5"/>
      <x v="4"/>
      <x v="29"/>
    </i>
    <i r="2">
      <x v="1"/>
      <x v="2"/>
      <x v="10"/>
      <x v="22"/>
      <x v="5"/>
      <x v="14"/>
      <x v="11"/>
      <x v="10"/>
      <x/>
      <x v="21"/>
    </i>
    <i r="2">
      <x v="2"/>
      <x v="2"/>
      <x v="19"/>
      <x v="23"/>
      <x v="8"/>
      <x v="11"/>
      <x v="12"/>
      <x v="10"/>
      <x v="1"/>
      <x v="19"/>
    </i>
    <i r="2">
      <x v="3"/>
      <x v="2"/>
      <x v="12"/>
      <x v="1"/>
      <x v="4"/>
      <x v="7"/>
      <x v="8"/>
      <x v="8"/>
      <x v="6"/>
      <x v="28"/>
    </i>
    <i r="2">
      <x v="4"/>
      <x v="2"/>
      <x v="14"/>
      <x v="28"/>
      <x v="2"/>
      <x v="3"/>
      <x v="4"/>
      <x v="6"/>
      <x/>
      <x v="24"/>
    </i>
    <i r="2">
      <x v="5"/>
      <x/>
      <x v="26"/>
      <x v="7"/>
      <x v="3"/>
      <x v="8"/>
      <x v="13"/>
      <x v="10"/>
      <x/>
      <x v="24"/>
    </i>
    <i r="2">
      <x v="7"/>
      <x v="2"/>
      <x v="25"/>
      <x v="24"/>
      <x v="6"/>
      <x v="2"/>
      <x v="15"/>
      <x v="13"/>
      <x/>
      <x v="20"/>
    </i>
    <i r="2">
      <x v="8"/>
      <x v="2"/>
      <x v="4"/>
      <x v="27"/>
      <x v="11"/>
      <x v="6"/>
      <x v="14"/>
      <x v="13"/>
      <x/>
      <x v="18"/>
    </i>
    <i r="2">
      <x v="9"/>
      <x/>
      <x v="13"/>
      <x v="8"/>
      <x v="7"/>
      <x v="2"/>
      <x v="3"/>
      <x v="5"/>
      <x v="1"/>
      <x v="19"/>
    </i>
    <i r="2">
      <x v="10"/>
      <x/>
      <x v="12"/>
      <x v="2"/>
      <x v="10"/>
      <x v="5"/>
      <x/>
      <x v="1"/>
      <x/>
      <x v="21"/>
    </i>
    <i r="2">
      <x v="11"/>
      <x/>
      <x v="12"/>
      <x v="3"/>
      <x v="9"/>
      <x v="5"/>
      <x/>
      <x v="1"/>
      <x/>
      <x v="21"/>
    </i>
    <i r="2">
      <x v="12"/>
      <x v="2"/>
      <x v="12"/>
      <x v="5"/>
      <x v="10"/>
      <x v="4"/>
      <x v="2"/>
      <x v="3"/>
      <x/>
      <x v="21"/>
    </i>
    <i r="2">
      <x v="13"/>
      <x v="2"/>
      <x v="5"/>
      <x v="15"/>
      <x v="13"/>
      <x v="10"/>
      <x v="10"/>
      <x v="11"/>
      <x/>
      <x v="15"/>
    </i>
    <i r="2">
      <x v="14"/>
      <x v="3"/>
      <x v="11"/>
      <x/>
      <x v="12"/>
      <x v="9"/>
      <x v="9"/>
      <x v="9"/>
      <x/>
      <x v="15"/>
    </i>
    <i r="2">
      <x v="15"/>
      <x v="2"/>
      <x v="7"/>
      <x v="13"/>
      <x v="14"/>
      <x v="15"/>
      <x v="16"/>
      <x v="10"/>
      <x/>
      <x v="22"/>
    </i>
    <i r="2">
      <x v="16"/>
      <x/>
      <x v="13"/>
      <x v="6"/>
      <x v="15"/>
      <x v="13"/>
      <x v="5"/>
      <x v="5"/>
      <x v="3"/>
      <x v="23"/>
    </i>
    <i r="2">
      <x v="17"/>
      <x/>
      <x v="12"/>
      <x v="4"/>
      <x v="16"/>
      <x v="12"/>
      <x v="1"/>
      <x/>
      <x/>
      <x v="25"/>
    </i>
    <i r="2">
      <x v="18"/>
      <x v="2"/>
      <x v="24"/>
      <x v="19"/>
      <x v="17"/>
      <x v="16"/>
      <x v="19"/>
      <x v="13"/>
      <x v="5"/>
      <x v="7"/>
    </i>
    <i r="2">
      <x v="19"/>
      <x v="2"/>
      <x v="18"/>
      <x v="31"/>
      <x v="18"/>
      <x v="18"/>
      <x v="18"/>
      <x v="8"/>
      <x v="1"/>
      <x v="9"/>
    </i>
    <i r="2">
      <x v="20"/>
      <x v="2"/>
      <x v="17"/>
      <x v="26"/>
      <x v="19"/>
      <x v="17"/>
      <x v="18"/>
      <x v="12"/>
      <x/>
      <x v="5"/>
    </i>
    <i r="2">
      <x v="21"/>
      <x v="2"/>
      <x v="20"/>
      <x v="11"/>
      <x v="20"/>
      <x v="19"/>
      <x v="23"/>
      <x v="13"/>
      <x/>
      <x v="3"/>
    </i>
    <i r="2">
      <x v="22"/>
      <x v="2"/>
      <x v="1"/>
      <x v="18"/>
      <x v="21"/>
      <x v="20"/>
      <x v="22"/>
      <x v="10"/>
      <x/>
      <x v="2"/>
    </i>
    <i r="2">
      <x v="23"/>
      <x v="2"/>
      <x v="22"/>
      <x v="10"/>
      <x v="22"/>
      <x v="24"/>
      <x v="25"/>
      <x v="10"/>
      <x v="5"/>
      <x v="6"/>
    </i>
    <i r="2">
      <x v="24"/>
      <x v="1"/>
      <x v="15"/>
      <x v="16"/>
      <x v="23"/>
      <x v="21"/>
      <x v="24"/>
      <x v="10"/>
      <x/>
      <x v="8"/>
    </i>
    <i r="2">
      <x v="25"/>
      <x v="3"/>
      <x/>
      <x v="17"/>
      <x v="24"/>
      <x v="22"/>
      <x v="29"/>
      <x v="10"/>
      <x v="1"/>
      <x v="13"/>
    </i>
    <i r="2">
      <x v="26"/>
      <x v="1"/>
      <x v="21"/>
      <x v="20"/>
      <x v="25"/>
      <x v="23"/>
      <x v="17"/>
      <x v="7"/>
      <x/>
      <x v="17"/>
    </i>
    <i r="2">
      <x v="27"/>
      <x v="2"/>
      <x v="16"/>
      <x v="25"/>
      <x v="26"/>
      <x v="26"/>
      <x v="28"/>
      <x v="10"/>
      <x v="3"/>
      <x v="26"/>
    </i>
    <i r="2">
      <x v="28"/>
      <x v="2"/>
      <x v="9"/>
      <x v="12"/>
      <x v="27"/>
      <x v="27"/>
      <x v="32"/>
      <x v="14"/>
      <x/>
      <x v="14"/>
    </i>
    <i r="2">
      <x v="29"/>
      <x v="2"/>
      <x v="8"/>
      <x v="21"/>
      <x v="28"/>
      <x v="25"/>
      <x v="20"/>
      <x v="8"/>
      <x/>
      <x/>
    </i>
    <i r="2">
      <x v="30"/>
      <x v="2"/>
      <x v="6"/>
      <x v="29"/>
      <x v="29"/>
      <x v="28"/>
      <x v="33"/>
      <x v="13"/>
      <x/>
      <x v="10"/>
    </i>
    <i r="2">
      <x v="31"/>
      <x v="2"/>
      <x v="2"/>
      <x v="14"/>
      <x v="30"/>
      <x v="29"/>
      <x v="30"/>
      <x v="10"/>
      <x/>
      <x v="11"/>
    </i>
    <i r="2">
      <x v="32"/>
      <x v="2"/>
      <x v="3"/>
      <x v="18"/>
      <x v="31"/>
      <x v="31"/>
      <x v="21"/>
      <x v="4"/>
      <x/>
      <x v="1"/>
    </i>
    <i r="2">
      <x v="33"/>
      <x v="2"/>
      <x v="27"/>
      <x v="30"/>
      <x v="32"/>
      <x v="30"/>
      <x v="26"/>
      <x v="8"/>
      <x v="6"/>
      <x v="12"/>
    </i>
    <i r="2">
      <x v="34"/>
      <x v="3"/>
      <x v="23"/>
      <x v="17"/>
      <x v="33"/>
      <x v="32"/>
      <x v="27"/>
      <x v="8"/>
      <x v="1"/>
      <x v="16"/>
    </i>
    <i r="2">
      <x v="35"/>
      <x v="2"/>
      <x v="17"/>
      <x v="26"/>
      <x v="34"/>
      <x v="33"/>
      <x v="31"/>
      <x v="10"/>
      <x/>
      <x v="4"/>
    </i>
    <i r="2">
      <x v="36"/>
      <x v="2"/>
      <x v="29"/>
      <x v="32"/>
      <x v="35"/>
      <x v="6"/>
      <x v="34"/>
      <x v="13"/>
      <x v="7"/>
      <x v="30"/>
    </i>
    <i t="grand">
      <x/>
    </i>
  </rowItems>
  <colFields count="1">
    <field x="1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colItems>
  <dataFields count="1">
    <dataField name="Sum of Loser prices" fld="15" baseField="0" baseItem="0"/>
  </dataFields>
  <formats count="146">
    <format dxfId="145">
      <pivotArea outline="0" fieldPosition="0">
        <references count="12">
          <reference field="0" count="0" selected="0"/>
          <reference field="1" count="0" selected="0"/>
          <reference field="2" count="0" selected="0"/>
          <reference field="3" count="0" selected="0"/>
          <reference field="4" count="0" selected="0"/>
          <reference field="5" count="0" selected="0"/>
          <reference field="6" count="0" selected="0"/>
          <reference field="7" count="0" selected="0"/>
          <reference field="8" count="0" selected="0"/>
          <reference field="9" count="0" selected="0"/>
          <reference field="12" count="0" selected="0"/>
          <reference field="13" count="0" selected="0"/>
        </references>
      </pivotArea>
    </format>
    <format dxfId="144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0"/>
          </reference>
          <reference field="3" count="1" selected="0">
            <x v="2"/>
          </reference>
          <reference field="4" count="1" selected="0">
            <x v="28"/>
          </reference>
          <reference field="5" count="1" selected="0">
            <x v="9"/>
          </reference>
          <reference field="6" count="1" selected="0">
            <x v="1"/>
          </reference>
          <reference field="7" count="1" selected="0">
            <x v="0"/>
          </reference>
          <reference field="8" count="1" selected="0">
            <x v="6"/>
          </reference>
          <reference field="9" count="1" selected="0">
            <x v="5"/>
          </reference>
          <reference field="12" count="1" selected="0">
            <x v="4"/>
          </reference>
          <reference field="13" count="1">
            <x v="29"/>
          </reference>
        </references>
      </pivotArea>
    </format>
    <format dxfId="143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"/>
          </reference>
          <reference field="3" count="1" selected="0">
            <x v="2"/>
          </reference>
          <reference field="4" count="1" selected="0">
            <x v="10"/>
          </reference>
          <reference field="5" count="1" selected="0">
            <x v="22"/>
          </reference>
          <reference field="6" count="1" selected="0">
            <x v="5"/>
          </reference>
          <reference field="7" count="1" selected="0">
            <x v="14"/>
          </reference>
          <reference field="8" count="1" selected="0">
            <x v="11"/>
          </reference>
          <reference field="9" count="1" selected="0">
            <x v="10"/>
          </reference>
          <reference field="12" count="1" selected="0">
            <x v="0"/>
          </reference>
          <reference field="13" count="1">
            <x v="21"/>
          </reference>
        </references>
      </pivotArea>
    </format>
    <format dxfId="142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23"/>
          </reference>
          <reference field="6" count="1" selected="0">
            <x v="8"/>
          </reference>
          <reference field="7" count="1" selected="0">
            <x v="11"/>
          </reference>
          <reference field="8" count="1" selected="0">
            <x v="12"/>
          </reference>
          <reference field="9" count="1" selected="0">
            <x v="10"/>
          </reference>
          <reference field="12" count="1" selected="0">
            <x v="1"/>
          </reference>
          <reference field="13" count="1">
            <x v="19"/>
          </reference>
        </references>
      </pivotArea>
    </format>
    <format dxfId="141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3"/>
          </reference>
          <reference field="3" count="1" selected="0">
            <x v="2"/>
          </reference>
          <reference field="4" count="1" selected="0">
            <x v="12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7"/>
          </reference>
          <reference field="8" count="1" selected="0">
            <x v="8"/>
          </reference>
          <reference field="9" count="1" selected="0">
            <x v="8"/>
          </reference>
          <reference field="12" count="1" selected="0">
            <x v="6"/>
          </reference>
          <reference field="13" count="1">
            <x v="28"/>
          </reference>
        </references>
      </pivotArea>
    </format>
    <format dxfId="140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4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28"/>
          </reference>
          <reference field="6" count="1" selected="0">
            <x v="2"/>
          </reference>
          <reference field="7" count="1" selected="0">
            <x v="3"/>
          </reference>
          <reference field="8" count="1" selected="0">
            <x v="4"/>
          </reference>
          <reference field="9" count="1" selected="0">
            <x v="6"/>
          </reference>
          <reference field="12" count="1" selected="0">
            <x v="0"/>
          </reference>
          <reference field="13" count="1">
            <x v="24"/>
          </reference>
        </references>
      </pivotArea>
    </format>
    <format dxfId="139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5"/>
          </reference>
          <reference field="3" count="1" selected="0">
            <x v="0"/>
          </reference>
          <reference field="4" count="1" selected="0">
            <x v="26"/>
          </reference>
          <reference field="5" count="1" selected="0">
            <x v="7"/>
          </reference>
          <reference field="6" count="1" selected="0">
            <x v="3"/>
          </reference>
          <reference field="7" count="1" selected="0">
            <x v="8"/>
          </reference>
          <reference field="8" count="1" selected="0">
            <x v="13"/>
          </reference>
          <reference field="9" count="1" selected="0">
            <x v="10"/>
          </reference>
          <reference field="12" count="1" selected="0">
            <x v="0"/>
          </reference>
          <reference field="13" count="1">
            <x v="24"/>
          </reference>
        </references>
      </pivotArea>
    </format>
    <format dxfId="138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6"/>
          </reference>
          <reference field="3" count="1" selected="0">
            <x v="2"/>
          </reference>
          <reference field="4" count="1" selected="0">
            <x v="7"/>
          </reference>
          <reference field="5" count="1" selected="0">
            <x v="13"/>
          </reference>
          <reference field="6" count="1" selected="0">
            <x v="0"/>
          </reference>
          <reference field="7" count="1" selected="0">
            <x v="1"/>
          </reference>
          <reference field="8" count="1" selected="0">
            <x v="7"/>
          </reference>
          <reference field="9" count="1" selected="0">
            <x v="2"/>
          </reference>
          <reference field="12" count="1" selected="0">
            <x v="2"/>
          </reference>
          <reference field="13" count="1">
            <x v="27"/>
          </reference>
        </references>
      </pivotArea>
    </format>
    <format dxfId="137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7"/>
          </reference>
          <reference field="3" count="1" selected="0">
            <x v="2"/>
          </reference>
          <reference field="4" count="1" selected="0">
            <x v="25"/>
          </reference>
          <reference field="5" count="1" selected="0">
            <x v="24"/>
          </reference>
          <reference field="6" count="1" selected="0">
            <x v="6"/>
          </reference>
          <reference field="7" count="1" selected="0">
            <x v="2"/>
          </reference>
          <reference field="8" count="1" selected="0">
            <x v="15"/>
          </reference>
          <reference field="9" count="1" selected="0">
            <x v="13"/>
          </reference>
          <reference field="12" count="1" selected="0">
            <x v="0"/>
          </reference>
          <reference field="13" count="1">
            <x v="20"/>
          </reference>
        </references>
      </pivotArea>
    </format>
    <format dxfId="136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8"/>
          </reference>
          <reference field="3" count="1" selected="0">
            <x v="2"/>
          </reference>
          <reference field="4" count="1" selected="0">
            <x v="4"/>
          </reference>
          <reference field="5" count="1" selected="0">
            <x v="27"/>
          </reference>
          <reference field="6" count="1" selected="0">
            <x v="11"/>
          </reference>
          <reference field="7" count="1" selected="0">
            <x v="6"/>
          </reference>
          <reference field="8" count="1" selected="0">
            <x v="14"/>
          </reference>
          <reference field="9" count="1" selected="0">
            <x v="13"/>
          </reference>
          <reference field="12" count="1" selected="0">
            <x v="0"/>
          </reference>
          <reference field="13" count="1">
            <x v="18"/>
          </reference>
        </references>
      </pivotArea>
    </format>
    <format dxfId="135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9"/>
          </reference>
          <reference field="3" count="1" selected="0">
            <x v="0"/>
          </reference>
          <reference field="4" count="1" selected="0">
            <x v="13"/>
          </reference>
          <reference field="5" count="1" selected="0">
            <x v="8"/>
          </reference>
          <reference field="6" count="1" selected="0">
            <x v="7"/>
          </reference>
          <reference field="7" count="1" selected="0">
            <x v="2"/>
          </reference>
          <reference field="8" count="1" selected="0">
            <x v="3"/>
          </reference>
          <reference field="9" count="1" selected="0">
            <x v="5"/>
          </reference>
          <reference field="12" count="1" selected="0">
            <x v="1"/>
          </reference>
          <reference field="13" count="1">
            <x v="19"/>
          </reference>
        </references>
      </pivotArea>
    </format>
    <format dxfId="134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0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5"/>
          </reference>
          <reference field="8" count="1" selected="0">
            <x v="0"/>
          </reference>
          <reference field="9" count="1" selected="0">
            <x v="1"/>
          </reference>
          <reference field="12" count="1" selected="0">
            <x v="0"/>
          </reference>
          <reference field="13" count="1">
            <x v="21"/>
          </reference>
        </references>
      </pivotArea>
    </format>
    <format dxfId="133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1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3"/>
          </reference>
          <reference field="6" count="1" selected="0">
            <x v="9"/>
          </reference>
          <reference field="7" count="1" selected="0">
            <x v="5"/>
          </reference>
          <reference field="8" count="1" selected="0">
            <x v="0"/>
          </reference>
          <reference field="9" count="1" selected="0">
            <x v="1"/>
          </reference>
          <reference field="12" count="1" selected="0">
            <x v="0"/>
          </reference>
          <reference field="13" count="1">
            <x v="21"/>
          </reference>
        </references>
      </pivotArea>
    </format>
    <format dxfId="132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2"/>
          </reference>
          <reference field="3" count="1" selected="0">
            <x v="2"/>
          </reference>
          <reference field="4" count="1" selected="0">
            <x v="12"/>
          </reference>
          <reference field="5" count="1" selected="0">
            <x v="5"/>
          </reference>
          <reference field="6" count="1" selected="0">
            <x v="10"/>
          </reference>
          <reference field="7" count="1" selected="0">
            <x v="4"/>
          </reference>
          <reference field="8" count="1" selected="0">
            <x v="2"/>
          </reference>
          <reference field="9" count="1" selected="0">
            <x v="3"/>
          </reference>
          <reference field="12" count="1" selected="0">
            <x v="0"/>
          </reference>
          <reference field="13" count="1">
            <x v="21"/>
          </reference>
        </references>
      </pivotArea>
    </format>
    <format dxfId="131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3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13"/>
          </reference>
          <reference field="7" count="1" selected="0">
            <x v="10"/>
          </reference>
          <reference field="8" count="1" selected="0">
            <x v="10"/>
          </reference>
          <reference field="9" count="1" selected="0">
            <x v="11"/>
          </reference>
          <reference field="12" count="1" selected="0">
            <x v="0"/>
          </reference>
          <reference field="13" count="1">
            <x v="15"/>
          </reference>
        </references>
      </pivotArea>
    </format>
    <format dxfId="130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4"/>
          </reference>
          <reference field="3" count="1" selected="0">
            <x v="3"/>
          </reference>
          <reference field="4" count="1" selected="0">
            <x v="11"/>
          </reference>
          <reference field="5" count="1" selected="0">
            <x v="0"/>
          </reference>
          <reference field="6" count="1" selected="0">
            <x v="12"/>
          </reference>
          <reference field="7" count="1" selected="0">
            <x v="9"/>
          </reference>
          <reference field="8" count="1" selected="0">
            <x v="9"/>
          </reference>
          <reference field="9" count="1" selected="0">
            <x v="9"/>
          </reference>
          <reference field="12" count="1" selected="0">
            <x v="0"/>
          </reference>
          <reference field="13" count="1">
            <x v="15"/>
          </reference>
        </references>
      </pivotArea>
    </format>
    <format dxfId="129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5"/>
          </reference>
          <reference field="3" count="1" selected="0">
            <x v="2"/>
          </reference>
          <reference field="4" count="1" selected="0">
            <x v="7"/>
          </reference>
          <reference field="5" count="1" selected="0">
            <x v="13"/>
          </reference>
          <reference field="6" count="1" selected="0">
            <x v="14"/>
          </reference>
          <reference field="7" count="1" selected="0">
            <x v="15"/>
          </reference>
          <reference field="8" count="1" selected="0">
            <x v="16"/>
          </reference>
          <reference field="9" count="1" selected="0">
            <x v="10"/>
          </reference>
          <reference field="12" count="1" selected="0">
            <x v="0"/>
          </reference>
          <reference field="13" count="1">
            <x v="22"/>
          </reference>
        </references>
      </pivotArea>
    </format>
    <format dxfId="128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6"/>
          </reference>
          <reference field="3" count="1" selected="0">
            <x v="0"/>
          </reference>
          <reference field="4" count="1" selected="0">
            <x v="13"/>
          </reference>
          <reference field="5" count="1" selected="0">
            <x v="6"/>
          </reference>
          <reference field="6" count="1" selected="0">
            <x v="15"/>
          </reference>
          <reference field="7" count="1" selected="0">
            <x v="13"/>
          </reference>
          <reference field="8" count="1" selected="0">
            <x v="5"/>
          </reference>
          <reference field="9" count="1" selected="0">
            <x v="5"/>
          </reference>
          <reference field="12" count="1" selected="0">
            <x v="3"/>
          </reference>
          <reference field="13" count="1">
            <x v="23"/>
          </reference>
        </references>
      </pivotArea>
    </format>
    <format dxfId="127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7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4"/>
          </reference>
          <reference field="6" count="1" selected="0">
            <x v="16"/>
          </reference>
          <reference field="7" count="1" selected="0">
            <x v="12"/>
          </reference>
          <reference field="8" count="1" selected="0">
            <x v="1"/>
          </reference>
          <reference field="9" count="1" selected="0">
            <x v="0"/>
          </reference>
          <reference field="12" count="1" selected="0">
            <x v="0"/>
          </reference>
          <reference field="13" count="1">
            <x v="25"/>
          </reference>
        </references>
      </pivotArea>
    </format>
    <format dxfId="126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8"/>
          </reference>
          <reference field="3" count="1" selected="0">
            <x v="2"/>
          </reference>
          <reference field="4" count="1" selected="0">
            <x v="24"/>
          </reference>
          <reference field="5" count="1" selected="0">
            <x v="19"/>
          </reference>
          <reference field="6" count="1" selected="0">
            <x v="17"/>
          </reference>
          <reference field="7" count="1" selected="0">
            <x v="16"/>
          </reference>
          <reference field="8" count="1" selected="0">
            <x v="19"/>
          </reference>
          <reference field="9" count="1" selected="0">
            <x v="13"/>
          </reference>
          <reference field="12" count="1" selected="0">
            <x v="5"/>
          </reference>
          <reference field="13" count="1">
            <x v="7"/>
          </reference>
        </references>
      </pivotArea>
    </format>
    <format dxfId="125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19"/>
          </reference>
          <reference field="3" count="1" selected="0">
            <x v="2"/>
          </reference>
          <reference field="4" count="1" selected="0">
            <x v="18"/>
          </reference>
          <reference field="5" count="1" selected="0">
            <x v="31"/>
          </reference>
          <reference field="6" count="1" selected="0">
            <x v="18"/>
          </reference>
          <reference field="7" count="1" selected="0">
            <x v="18"/>
          </reference>
          <reference field="8" count="1" selected="0">
            <x v="18"/>
          </reference>
          <reference field="9" count="1" selected="0">
            <x v="8"/>
          </reference>
          <reference field="12" count="1" selected="0">
            <x v="1"/>
          </reference>
          <reference field="13" count="1">
            <x v="9"/>
          </reference>
        </references>
      </pivotArea>
    </format>
    <format dxfId="124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0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19"/>
          </reference>
          <reference field="7" count="1" selected="0">
            <x v="17"/>
          </reference>
          <reference field="8" count="1" selected="0">
            <x v="18"/>
          </reference>
          <reference field="9" count="1" selected="0">
            <x v="12"/>
          </reference>
          <reference field="12" count="1" selected="0">
            <x v="0"/>
          </reference>
          <reference field="13" count="1">
            <x v="5"/>
          </reference>
        </references>
      </pivotArea>
    </format>
    <format dxfId="123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1"/>
          </reference>
          <reference field="3" count="1" selected="0">
            <x v="2"/>
          </reference>
          <reference field="4" count="1" selected="0">
            <x v="20"/>
          </reference>
          <reference field="5" count="1" selected="0">
            <x v="11"/>
          </reference>
          <reference field="6" count="1" selected="0">
            <x v="20"/>
          </reference>
          <reference field="7" count="1" selected="0">
            <x v="19"/>
          </reference>
          <reference field="8" count="1" selected="0">
            <x v="23"/>
          </reference>
          <reference field="9" count="1" selected="0">
            <x v="13"/>
          </reference>
          <reference field="12" count="1" selected="0">
            <x v="0"/>
          </reference>
          <reference field="13" count="1">
            <x v="3"/>
          </reference>
        </references>
      </pivotArea>
    </format>
    <format dxfId="122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2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18"/>
          </reference>
          <reference field="6" count="1" selected="0">
            <x v="21"/>
          </reference>
          <reference field="7" count="1" selected="0">
            <x v="20"/>
          </reference>
          <reference field="8" count="1" selected="0">
            <x v="22"/>
          </reference>
          <reference field="9" count="1" selected="0">
            <x v="10"/>
          </reference>
          <reference field="12" count="1" selected="0">
            <x v="0"/>
          </reference>
          <reference field="13" count="1">
            <x v="2"/>
          </reference>
        </references>
      </pivotArea>
    </format>
    <format dxfId="121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0"/>
          </reference>
          <reference field="6" count="1" selected="0">
            <x v="22"/>
          </reference>
          <reference field="7" count="1" selected="0">
            <x v="24"/>
          </reference>
          <reference field="8" count="1" selected="0">
            <x v="25"/>
          </reference>
          <reference field="9" count="1" selected="0">
            <x v="10"/>
          </reference>
          <reference field="12" count="1" selected="0">
            <x v="5"/>
          </reference>
          <reference field="13" count="1">
            <x v="6"/>
          </reference>
        </references>
      </pivotArea>
    </format>
    <format dxfId="120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4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16"/>
          </reference>
          <reference field="6" count="1" selected="0">
            <x v="23"/>
          </reference>
          <reference field="7" count="1" selected="0">
            <x v="21"/>
          </reference>
          <reference field="8" count="1" selected="0">
            <x v="24"/>
          </reference>
          <reference field="9" count="1" selected="0">
            <x v="10"/>
          </reference>
          <reference field="12" count="1" selected="0">
            <x v="0"/>
          </reference>
          <reference field="13" count="1">
            <x v="8"/>
          </reference>
        </references>
      </pivotArea>
    </format>
    <format dxfId="119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5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17"/>
          </reference>
          <reference field="6" count="1" selected="0">
            <x v="24"/>
          </reference>
          <reference field="7" count="1" selected="0">
            <x v="22"/>
          </reference>
          <reference field="8" count="1" selected="0">
            <x v="29"/>
          </reference>
          <reference field="9" count="1" selected="0">
            <x v="10"/>
          </reference>
          <reference field="12" count="1" selected="0">
            <x v="1"/>
          </reference>
          <reference field="13" count="1">
            <x v="13"/>
          </reference>
        </references>
      </pivotArea>
    </format>
    <format dxfId="118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6"/>
          </reference>
          <reference field="3" count="1" selected="0">
            <x v="1"/>
          </reference>
          <reference field="4" count="1" selected="0">
            <x v="21"/>
          </reference>
          <reference field="5" count="1" selected="0">
            <x v="20"/>
          </reference>
          <reference field="6" count="1" selected="0">
            <x v="25"/>
          </reference>
          <reference field="7" count="1" selected="0">
            <x v="23"/>
          </reference>
          <reference field="8" count="1" selected="0">
            <x v="17"/>
          </reference>
          <reference field="9" count="1" selected="0">
            <x v="7"/>
          </reference>
          <reference field="12" count="1" selected="0">
            <x v="0"/>
          </reference>
          <reference field="13" count="1">
            <x v="17"/>
          </reference>
        </references>
      </pivotArea>
    </format>
    <format dxfId="117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7"/>
          </reference>
          <reference field="3" count="1" selected="0">
            <x v="2"/>
          </reference>
          <reference field="4" count="1" selected="0">
            <x v="16"/>
          </reference>
          <reference field="5" count="1" selected="0">
            <x v="25"/>
          </reference>
          <reference field="6" count="1" selected="0">
            <x v="26"/>
          </reference>
          <reference field="7" count="1" selected="0">
            <x v="26"/>
          </reference>
          <reference field="8" count="1" selected="0">
            <x v="28"/>
          </reference>
          <reference field="9" count="1" selected="0">
            <x v="10"/>
          </reference>
          <reference field="12" count="1" selected="0">
            <x v="3"/>
          </reference>
          <reference field="13" count="1">
            <x v="26"/>
          </reference>
        </references>
      </pivotArea>
    </format>
    <format dxfId="116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8"/>
          </reference>
          <reference field="3" count="1" selected="0">
            <x v="2"/>
          </reference>
          <reference field="4" count="1" selected="0">
            <x v="9"/>
          </reference>
          <reference field="5" count="1" selected="0">
            <x v="12"/>
          </reference>
          <reference field="6" count="1" selected="0">
            <x v="27"/>
          </reference>
          <reference field="7" count="1" selected="0">
            <x v="27"/>
          </reference>
          <reference field="8" count="1" selected="0">
            <x v="32"/>
          </reference>
          <reference field="9" count="1" selected="0">
            <x v="14"/>
          </reference>
          <reference field="12" count="1" selected="0">
            <x v="0"/>
          </reference>
          <reference field="13" count="1">
            <x v="14"/>
          </reference>
        </references>
      </pivotArea>
    </format>
    <format dxfId="115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29"/>
          </reference>
          <reference field="3" count="1" selected="0">
            <x v="2"/>
          </reference>
          <reference field="4" count="1" selected="0">
            <x v="8"/>
          </reference>
          <reference field="5" count="1" selected="0">
            <x v="21"/>
          </reference>
          <reference field="6" count="1" selected="0">
            <x v="28"/>
          </reference>
          <reference field="7" count="1" selected="0">
            <x v="25"/>
          </reference>
          <reference field="8" count="1" selected="0">
            <x v="20"/>
          </reference>
          <reference field="9" count="1" selected="0">
            <x v="8"/>
          </reference>
          <reference field="12" count="1" selected="0">
            <x v="0"/>
          </reference>
          <reference field="13" count="1">
            <x v="0"/>
          </reference>
        </references>
      </pivotArea>
    </format>
    <format dxfId="114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30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29"/>
          </reference>
          <reference field="6" count="1" selected="0">
            <x v="29"/>
          </reference>
          <reference field="7" count="1" selected="0">
            <x v="28"/>
          </reference>
          <reference field="8" count="1" selected="0">
            <x v="33"/>
          </reference>
          <reference field="9" count="1" selected="0">
            <x v="13"/>
          </reference>
          <reference field="12" count="1" selected="0">
            <x v="0"/>
          </reference>
          <reference field="13" count="1">
            <x v="10"/>
          </reference>
        </references>
      </pivotArea>
    </format>
    <format dxfId="113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3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4"/>
          </reference>
          <reference field="6" count="1" selected="0">
            <x v="30"/>
          </reference>
          <reference field="7" count="1" selected="0">
            <x v="29"/>
          </reference>
          <reference field="8" count="1" selected="0">
            <x v="30"/>
          </reference>
          <reference field="9" count="1" selected="0">
            <x v="10"/>
          </reference>
          <reference field="12" count="1" selected="0">
            <x v="0"/>
          </reference>
          <reference field="13" count="1">
            <x v="11"/>
          </reference>
        </references>
      </pivotArea>
    </format>
    <format dxfId="112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32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18"/>
          </reference>
          <reference field="6" count="1" selected="0">
            <x v="31"/>
          </reference>
          <reference field="7" count="1" selected="0">
            <x v="31"/>
          </reference>
          <reference field="8" count="1" selected="0">
            <x v="21"/>
          </reference>
          <reference field="9" count="1" selected="0">
            <x v="4"/>
          </reference>
          <reference field="12" count="1" selected="0">
            <x v="0"/>
          </reference>
          <reference field="13" count="1">
            <x v="1"/>
          </reference>
        </references>
      </pivotArea>
    </format>
    <format dxfId="111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33"/>
          </reference>
          <reference field="3" count="1" selected="0">
            <x v="2"/>
          </reference>
          <reference field="4" count="1" selected="0">
            <x v="27"/>
          </reference>
          <reference field="5" count="1" selected="0">
            <x v="30"/>
          </reference>
          <reference field="6" count="1" selected="0">
            <x v="32"/>
          </reference>
          <reference field="7" count="1" selected="0">
            <x v="30"/>
          </reference>
          <reference field="8" count="1" selected="0">
            <x v="26"/>
          </reference>
          <reference field="9" count="1" selected="0">
            <x v="8"/>
          </reference>
          <reference field="12" count="1" selected="0">
            <x v="6"/>
          </reference>
          <reference field="13" count="1">
            <x v="12"/>
          </reference>
        </references>
      </pivotArea>
    </format>
    <format dxfId="110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34"/>
          </reference>
          <reference field="3" count="1" selected="0">
            <x v="3"/>
          </reference>
          <reference field="4" count="1" selected="0">
            <x v="23"/>
          </reference>
          <reference field="5" count="1" selected="0">
            <x v="17"/>
          </reference>
          <reference field="6" count="1" selected="0">
            <x v="33"/>
          </reference>
          <reference field="7" count="1" selected="0">
            <x v="32"/>
          </reference>
          <reference field="8" count="1" selected="0">
            <x v="27"/>
          </reference>
          <reference field="9" count="1" selected="0">
            <x v="8"/>
          </reference>
          <reference field="12" count="1" selected="0">
            <x v="1"/>
          </reference>
          <reference field="13" count="1">
            <x v="16"/>
          </reference>
        </references>
      </pivotArea>
    </format>
    <format dxfId="109">
      <pivotArea dataOnly="0" labelOnly="1" outline="0" fieldPosition="0">
        <references count="12">
          <reference field="0" count="0" selected="0"/>
          <reference field="1" count="0" selected="0"/>
          <reference field="2" count="1" selected="0">
            <x v="35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34"/>
          </reference>
          <reference field="7" count="1" selected="0">
            <x v="33"/>
          </reference>
          <reference field="8" count="1" selected="0">
            <x v="31"/>
          </reference>
          <reference field="9" count="1" selected="0">
            <x v="10"/>
          </reference>
          <reference field="12" count="1" selected="0">
            <x v="0"/>
          </reference>
          <reference field="13" count="1">
            <x v="4"/>
          </reference>
        </references>
      </pivotArea>
    </format>
    <format dxfId="108">
      <pivotArea dataOnly="0" labelOnly="1" outline="0" fieldPosition="0">
        <references count="1">
          <reference field="1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7">
      <pivotArea dataOnly="0" labelOnly="1" grandCol="1" outline="0" fieldPosition="0"/>
    </format>
    <format dxfId="106">
      <pivotArea dataOnly="0" labelOnly="1" outline="0" fieldPosition="0">
        <references count="1">
          <reference field="1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05">
      <pivotArea dataOnly="0" labelOnly="1" grandCol="1" outline="0" fieldPosition="0"/>
    </format>
    <format dxfId="104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0"/>
          </reference>
          <reference field="3" count="1" selected="0">
            <x v="2"/>
          </reference>
          <reference field="4" count="1" selected="0">
            <x v="28"/>
          </reference>
          <reference field="5" count="1" selected="0">
            <x v="9"/>
          </reference>
          <reference field="6" count="1">
            <x v="1"/>
          </reference>
        </references>
      </pivotArea>
    </format>
    <format dxfId="103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"/>
          </reference>
          <reference field="3" count="1" selected="0">
            <x v="2"/>
          </reference>
          <reference field="4" count="1" selected="0">
            <x v="10"/>
          </reference>
          <reference field="5" count="1" selected="0">
            <x v="22"/>
          </reference>
          <reference field="6" count="1">
            <x v="5"/>
          </reference>
        </references>
      </pivotArea>
    </format>
    <format dxfId="102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23"/>
          </reference>
          <reference field="6" count="1">
            <x v="8"/>
          </reference>
        </references>
      </pivotArea>
    </format>
    <format dxfId="101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3"/>
          </reference>
          <reference field="3" count="1" selected="0">
            <x v="2"/>
          </reference>
          <reference field="4" count="1" selected="0">
            <x v="12"/>
          </reference>
          <reference field="5" count="1" selected="0">
            <x v="1"/>
          </reference>
          <reference field="6" count="1">
            <x v="4"/>
          </reference>
        </references>
      </pivotArea>
    </format>
    <format dxfId="100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4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28"/>
          </reference>
          <reference field="6" count="1">
            <x v="2"/>
          </reference>
        </references>
      </pivotArea>
    </format>
    <format dxfId="99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5"/>
          </reference>
          <reference field="3" count="1" selected="0">
            <x v="0"/>
          </reference>
          <reference field="4" count="1" selected="0">
            <x v="26"/>
          </reference>
          <reference field="5" count="1" selected="0">
            <x v="7"/>
          </reference>
          <reference field="6" count="1">
            <x v="3"/>
          </reference>
        </references>
      </pivotArea>
    </format>
    <format dxfId="98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7"/>
          </reference>
          <reference field="3" count="1" selected="0">
            <x v="2"/>
          </reference>
          <reference field="4" count="1" selected="0">
            <x v="25"/>
          </reference>
          <reference field="5" count="1" selected="0">
            <x v="24"/>
          </reference>
          <reference field="6" count="1">
            <x v="6"/>
          </reference>
        </references>
      </pivotArea>
    </format>
    <format dxfId="97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8"/>
          </reference>
          <reference field="3" count="1" selected="0">
            <x v="2"/>
          </reference>
          <reference field="4" count="1" selected="0">
            <x v="4"/>
          </reference>
          <reference field="5" count="1" selected="0">
            <x v="27"/>
          </reference>
          <reference field="6" count="1">
            <x v="11"/>
          </reference>
        </references>
      </pivotArea>
    </format>
    <format dxfId="96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9"/>
          </reference>
          <reference field="3" count="1" selected="0">
            <x v="0"/>
          </reference>
          <reference field="4" count="1" selected="0">
            <x v="13"/>
          </reference>
          <reference field="5" count="1" selected="0">
            <x v="8"/>
          </reference>
          <reference field="6" count="1">
            <x v="7"/>
          </reference>
        </references>
      </pivotArea>
    </format>
    <format dxfId="95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0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2"/>
          </reference>
          <reference field="6" count="1">
            <x v="10"/>
          </reference>
        </references>
      </pivotArea>
    </format>
    <format dxfId="94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1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3"/>
          </reference>
          <reference field="6" count="1">
            <x v="9"/>
          </reference>
        </references>
      </pivotArea>
    </format>
    <format dxfId="93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2"/>
          </reference>
          <reference field="3" count="1" selected="0">
            <x v="2"/>
          </reference>
          <reference field="4" count="1" selected="0">
            <x v="12"/>
          </reference>
          <reference field="5" count="1" selected="0">
            <x v="5"/>
          </reference>
          <reference field="6" count="1">
            <x v="10"/>
          </reference>
        </references>
      </pivotArea>
    </format>
    <format dxfId="92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3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5"/>
          </reference>
          <reference field="6" count="1">
            <x v="13"/>
          </reference>
        </references>
      </pivotArea>
    </format>
    <format dxfId="91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4"/>
          </reference>
          <reference field="3" count="1" selected="0">
            <x v="3"/>
          </reference>
          <reference field="4" count="1" selected="0">
            <x v="11"/>
          </reference>
          <reference field="5" count="1" selected="0">
            <x v="0"/>
          </reference>
          <reference field="6" count="1">
            <x v="12"/>
          </reference>
        </references>
      </pivotArea>
    </format>
    <format dxfId="90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5"/>
          </reference>
          <reference field="3" count="1" selected="0">
            <x v="2"/>
          </reference>
          <reference field="4" count="1" selected="0">
            <x v="7"/>
          </reference>
          <reference field="5" count="1" selected="0">
            <x v="13"/>
          </reference>
          <reference field="6" count="1">
            <x v="14"/>
          </reference>
        </references>
      </pivotArea>
    </format>
    <format dxfId="89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6"/>
          </reference>
          <reference field="3" count="1" selected="0">
            <x v="0"/>
          </reference>
          <reference field="4" count="1" selected="0">
            <x v="13"/>
          </reference>
          <reference field="5" count="1" selected="0">
            <x v="6"/>
          </reference>
          <reference field="6" count="1">
            <x v="15"/>
          </reference>
        </references>
      </pivotArea>
    </format>
    <format dxfId="88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7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4"/>
          </reference>
          <reference field="6" count="1">
            <x v="16"/>
          </reference>
        </references>
      </pivotArea>
    </format>
    <format dxfId="87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8"/>
          </reference>
          <reference field="3" count="1" selected="0">
            <x v="2"/>
          </reference>
          <reference field="4" count="1" selected="0">
            <x v="24"/>
          </reference>
          <reference field="5" count="1" selected="0">
            <x v="19"/>
          </reference>
          <reference field="6" count="1">
            <x v="17"/>
          </reference>
        </references>
      </pivotArea>
    </format>
    <format dxfId="86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19"/>
          </reference>
          <reference field="3" count="1" selected="0">
            <x v="2"/>
          </reference>
          <reference field="4" count="1" selected="0">
            <x v="18"/>
          </reference>
          <reference field="5" count="1" selected="0">
            <x v="31"/>
          </reference>
          <reference field="6" count="1">
            <x v="18"/>
          </reference>
        </references>
      </pivotArea>
    </format>
    <format dxfId="85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20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26"/>
          </reference>
          <reference field="6" count="1">
            <x v="19"/>
          </reference>
        </references>
      </pivotArea>
    </format>
    <format dxfId="84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21"/>
          </reference>
          <reference field="3" count="1" selected="0">
            <x v="2"/>
          </reference>
          <reference field="4" count="1" selected="0">
            <x v="20"/>
          </reference>
          <reference field="5" count="1" selected="0">
            <x v="11"/>
          </reference>
          <reference field="6" count="1">
            <x v="20"/>
          </reference>
        </references>
      </pivotArea>
    </format>
    <format dxfId="83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22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18"/>
          </reference>
          <reference field="6" count="1">
            <x v="21"/>
          </reference>
        </references>
      </pivotArea>
    </format>
    <format dxfId="82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2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0"/>
          </reference>
          <reference field="6" count="1">
            <x v="22"/>
          </reference>
        </references>
      </pivotArea>
    </format>
    <format dxfId="81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24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16"/>
          </reference>
          <reference field="6" count="1">
            <x v="23"/>
          </reference>
        </references>
      </pivotArea>
    </format>
    <format dxfId="80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25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17"/>
          </reference>
          <reference field="6" count="1">
            <x v="24"/>
          </reference>
        </references>
      </pivotArea>
    </format>
    <format dxfId="79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26"/>
          </reference>
          <reference field="3" count="1" selected="0">
            <x v="1"/>
          </reference>
          <reference field="4" count="1" selected="0">
            <x v="21"/>
          </reference>
          <reference field="5" count="1" selected="0">
            <x v="20"/>
          </reference>
          <reference field="6" count="1">
            <x v="25"/>
          </reference>
        </references>
      </pivotArea>
    </format>
    <format dxfId="78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27"/>
          </reference>
          <reference field="3" count="1" selected="0">
            <x v="2"/>
          </reference>
          <reference field="4" count="1" selected="0">
            <x v="16"/>
          </reference>
          <reference field="5" count="1" selected="0">
            <x v="25"/>
          </reference>
          <reference field="6" count="1">
            <x v="26"/>
          </reference>
        </references>
      </pivotArea>
    </format>
    <format dxfId="77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28"/>
          </reference>
          <reference field="3" count="1" selected="0">
            <x v="2"/>
          </reference>
          <reference field="4" count="1" selected="0">
            <x v="9"/>
          </reference>
          <reference field="5" count="1" selected="0">
            <x v="12"/>
          </reference>
          <reference field="6" count="1">
            <x v="27"/>
          </reference>
        </references>
      </pivotArea>
    </format>
    <format dxfId="76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29"/>
          </reference>
          <reference field="3" count="1" selected="0">
            <x v="2"/>
          </reference>
          <reference field="4" count="1" selected="0">
            <x v="8"/>
          </reference>
          <reference field="5" count="1" selected="0">
            <x v="21"/>
          </reference>
          <reference field="6" count="1">
            <x v="28"/>
          </reference>
        </references>
      </pivotArea>
    </format>
    <format dxfId="75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30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29"/>
          </reference>
          <reference field="6" count="1">
            <x v="29"/>
          </reference>
        </references>
      </pivotArea>
    </format>
    <format dxfId="74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3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4"/>
          </reference>
          <reference field="6" count="1">
            <x v="30"/>
          </reference>
        </references>
      </pivotArea>
    </format>
    <format dxfId="73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32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18"/>
          </reference>
          <reference field="6" count="1">
            <x v="31"/>
          </reference>
        </references>
      </pivotArea>
    </format>
    <format dxfId="72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33"/>
          </reference>
          <reference field="3" count="1" selected="0">
            <x v="2"/>
          </reference>
          <reference field="4" count="1" selected="0">
            <x v="27"/>
          </reference>
          <reference field="5" count="1" selected="0">
            <x v="30"/>
          </reference>
          <reference field="6" count="1">
            <x v="32"/>
          </reference>
        </references>
      </pivotArea>
    </format>
    <format dxfId="71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34"/>
          </reference>
          <reference field="3" count="1" selected="0">
            <x v="3"/>
          </reference>
          <reference field="4" count="1" selected="0">
            <x v="23"/>
          </reference>
          <reference field="5" count="1" selected="0">
            <x v="17"/>
          </reference>
          <reference field="6" count="1">
            <x v="33"/>
          </reference>
        </references>
      </pivotArea>
    </format>
    <format dxfId="70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35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26"/>
          </reference>
          <reference field="6" count="1">
            <x v="34"/>
          </reference>
        </references>
      </pivotArea>
    </format>
    <format dxfId="69">
      <pivotArea dataOnly="0" labelOnly="1" outline="0" fieldPosition="0">
        <references count="7">
          <reference field="0" count="0" selected="0"/>
          <reference field="1" count="0" selected="0"/>
          <reference field="2" count="1" selected="0">
            <x v="36"/>
          </reference>
          <reference field="3" count="1" selected="0">
            <x v="2"/>
          </reference>
          <reference field="4" count="1" selected="0">
            <x v="29"/>
          </reference>
          <reference field="5" count="1" selected="0">
            <x v="32"/>
          </reference>
          <reference field="6" count="1">
            <x v="35"/>
          </reference>
        </references>
      </pivotArea>
    </format>
    <format dxfId="68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0"/>
          </reference>
          <reference field="3" count="1" selected="0">
            <x v="2"/>
          </reference>
          <reference field="4" count="1" selected="0">
            <x v="28"/>
          </reference>
          <reference field="5" count="1" selected="0">
            <x v="9"/>
          </reference>
          <reference field="6" count="1" selected="0">
            <x v="1"/>
          </reference>
          <reference field="7" count="1">
            <x v="0"/>
          </reference>
        </references>
      </pivotArea>
    </format>
    <format dxfId="67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"/>
          </reference>
          <reference field="3" count="1" selected="0">
            <x v="2"/>
          </reference>
          <reference field="4" count="1" selected="0">
            <x v="10"/>
          </reference>
          <reference field="5" count="1" selected="0">
            <x v="22"/>
          </reference>
          <reference field="6" count="1" selected="0">
            <x v="5"/>
          </reference>
          <reference field="7" count="1">
            <x v="14"/>
          </reference>
        </references>
      </pivotArea>
    </format>
    <format dxfId="66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23"/>
          </reference>
          <reference field="6" count="1" selected="0">
            <x v="8"/>
          </reference>
          <reference field="7" count="1">
            <x v="11"/>
          </reference>
        </references>
      </pivotArea>
    </format>
    <format dxfId="65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3"/>
          </reference>
          <reference field="3" count="1" selected="0">
            <x v="2"/>
          </reference>
          <reference field="4" count="1" selected="0">
            <x v="12"/>
          </reference>
          <reference field="5" count="1" selected="0">
            <x v="1"/>
          </reference>
          <reference field="6" count="1" selected="0">
            <x v="4"/>
          </reference>
          <reference field="7" count="1">
            <x v="7"/>
          </reference>
        </references>
      </pivotArea>
    </format>
    <format dxfId="64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4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28"/>
          </reference>
          <reference field="6" count="1" selected="0">
            <x v="2"/>
          </reference>
          <reference field="7" count="1">
            <x v="3"/>
          </reference>
        </references>
      </pivotArea>
    </format>
    <format dxfId="63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5"/>
          </reference>
          <reference field="3" count="1" selected="0">
            <x v="0"/>
          </reference>
          <reference field="4" count="1" selected="0">
            <x v="26"/>
          </reference>
          <reference field="5" count="1" selected="0">
            <x v="7"/>
          </reference>
          <reference field="6" count="1" selected="0">
            <x v="3"/>
          </reference>
          <reference field="7" count="1">
            <x v="8"/>
          </reference>
        </references>
      </pivotArea>
    </format>
    <format dxfId="62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7"/>
          </reference>
          <reference field="3" count="1" selected="0">
            <x v="2"/>
          </reference>
          <reference field="4" count="1" selected="0">
            <x v="25"/>
          </reference>
          <reference field="5" count="1" selected="0">
            <x v="24"/>
          </reference>
          <reference field="6" count="1" selected="0">
            <x v="6"/>
          </reference>
          <reference field="7" count="1">
            <x v="2"/>
          </reference>
        </references>
      </pivotArea>
    </format>
    <format dxfId="61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8"/>
          </reference>
          <reference field="3" count="1" selected="0">
            <x v="2"/>
          </reference>
          <reference field="4" count="1" selected="0">
            <x v="4"/>
          </reference>
          <reference field="5" count="1" selected="0">
            <x v="27"/>
          </reference>
          <reference field="6" count="1" selected="0">
            <x v="11"/>
          </reference>
          <reference field="7" count="1">
            <x v="6"/>
          </reference>
        </references>
      </pivotArea>
    </format>
    <format dxfId="60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9"/>
          </reference>
          <reference field="3" count="1" selected="0">
            <x v="0"/>
          </reference>
          <reference field="4" count="1" selected="0">
            <x v="13"/>
          </reference>
          <reference field="5" count="1" selected="0">
            <x v="8"/>
          </reference>
          <reference field="6" count="1" selected="0">
            <x v="7"/>
          </reference>
          <reference field="7" count="1">
            <x v="2"/>
          </reference>
        </references>
      </pivotArea>
    </format>
    <format dxfId="59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0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2"/>
          </reference>
          <reference field="6" count="1" selected="0">
            <x v="10"/>
          </reference>
          <reference field="7" count="1">
            <x v="5"/>
          </reference>
        </references>
      </pivotArea>
    </format>
    <format dxfId="58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2"/>
          </reference>
          <reference field="3" count="1" selected="0">
            <x v="2"/>
          </reference>
          <reference field="4" count="1" selected="0">
            <x v="12"/>
          </reference>
          <reference field="5" count="1" selected="0">
            <x v="5"/>
          </reference>
          <reference field="6" count="1" selected="0">
            <x v="10"/>
          </reference>
          <reference field="7" count="1">
            <x v="4"/>
          </reference>
        </references>
      </pivotArea>
    </format>
    <format dxfId="57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3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13"/>
          </reference>
          <reference field="7" count="1">
            <x v="10"/>
          </reference>
        </references>
      </pivotArea>
    </format>
    <format dxfId="56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4"/>
          </reference>
          <reference field="3" count="1" selected="0">
            <x v="3"/>
          </reference>
          <reference field="4" count="1" selected="0">
            <x v="11"/>
          </reference>
          <reference field="5" count="1" selected="0">
            <x v="0"/>
          </reference>
          <reference field="6" count="1" selected="0">
            <x v="12"/>
          </reference>
          <reference field="7" count="1">
            <x v="9"/>
          </reference>
        </references>
      </pivotArea>
    </format>
    <format dxfId="55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5"/>
          </reference>
          <reference field="3" count="1" selected="0">
            <x v="2"/>
          </reference>
          <reference field="4" count="1" selected="0">
            <x v="7"/>
          </reference>
          <reference field="5" count="1" selected="0">
            <x v="13"/>
          </reference>
          <reference field="6" count="1" selected="0">
            <x v="14"/>
          </reference>
          <reference field="7" count="1">
            <x v="15"/>
          </reference>
        </references>
      </pivotArea>
    </format>
    <format dxfId="54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6"/>
          </reference>
          <reference field="3" count="1" selected="0">
            <x v="0"/>
          </reference>
          <reference field="4" count="1" selected="0">
            <x v="13"/>
          </reference>
          <reference field="5" count="1" selected="0">
            <x v="6"/>
          </reference>
          <reference field="6" count="1" selected="0">
            <x v="15"/>
          </reference>
          <reference field="7" count="1">
            <x v="13"/>
          </reference>
        </references>
      </pivotArea>
    </format>
    <format dxfId="53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7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4"/>
          </reference>
          <reference field="6" count="1" selected="0">
            <x v="16"/>
          </reference>
          <reference field="7" count="1">
            <x v="12"/>
          </reference>
        </references>
      </pivotArea>
    </format>
    <format dxfId="52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8"/>
          </reference>
          <reference field="3" count="1" selected="0">
            <x v="2"/>
          </reference>
          <reference field="4" count="1" selected="0">
            <x v="24"/>
          </reference>
          <reference field="5" count="1" selected="0">
            <x v="19"/>
          </reference>
          <reference field="6" count="1" selected="0">
            <x v="17"/>
          </reference>
          <reference field="7" count="1">
            <x v="16"/>
          </reference>
        </references>
      </pivotArea>
    </format>
    <format dxfId="51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19"/>
          </reference>
          <reference field="3" count="1" selected="0">
            <x v="2"/>
          </reference>
          <reference field="4" count="1" selected="0">
            <x v="18"/>
          </reference>
          <reference field="5" count="1" selected="0">
            <x v="31"/>
          </reference>
          <reference field="6" count="1" selected="0">
            <x v="18"/>
          </reference>
          <reference field="7" count="1">
            <x v="18"/>
          </reference>
        </references>
      </pivotArea>
    </format>
    <format dxfId="50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20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19"/>
          </reference>
          <reference field="7" count="1">
            <x v="17"/>
          </reference>
        </references>
      </pivotArea>
    </format>
    <format dxfId="49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21"/>
          </reference>
          <reference field="3" count="1" selected="0">
            <x v="2"/>
          </reference>
          <reference field="4" count="1" selected="0">
            <x v="20"/>
          </reference>
          <reference field="5" count="1" selected="0">
            <x v="11"/>
          </reference>
          <reference field="6" count="1" selected="0">
            <x v="20"/>
          </reference>
          <reference field="7" count="1">
            <x v="19"/>
          </reference>
        </references>
      </pivotArea>
    </format>
    <format dxfId="48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22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18"/>
          </reference>
          <reference field="6" count="1" selected="0">
            <x v="21"/>
          </reference>
          <reference field="7" count="1">
            <x v="20"/>
          </reference>
        </references>
      </pivotArea>
    </format>
    <format dxfId="47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2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0"/>
          </reference>
          <reference field="6" count="1" selected="0">
            <x v="22"/>
          </reference>
          <reference field="7" count="1">
            <x v="24"/>
          </reference>
        </references>
      </pivotArea>
    </format>
    <format dxfId="46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24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16"/>
          </reference>
          <reference field="6" count="1" selected="0">
            <x v="23"/>
          </reference>
          <reference field="7" count="1">
            <x v="21"/>
          </reference>
        </references>
      </pivotArea>
    </format>
    <format dxfId="45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25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17"/>
          </reference>
          <reference field="6" count="1" selected="0">
            <x v="24"/>
          </reference>
          <reference field="7" count="1">
            <x v="22"/>
          </reference>
        </references>
      </pivotArea>
    </format>
    <format dxfId="44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26"/>
          </reference>
          <reference field="3" count="1" selected="0">
            <x v="1"/>
          </reference>
          <reference field="4" count="1" selected="0">
            <x v="21"/>
          </reference>
          <reference field="5" count="1" selected="0">
            <x v="20"/>
          </reference>
          <reference field="6" count="1" selected="0">
            <x v="25"/>
          </reference>
          <reference field="7" count="1">
            <x v="23"/>
          </reference>
        </references>
      </pivotArea>
    </format>
    <format dxfId="43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27"/>
          </reference>
          <reference field="3" count="1" selected="0">
            <x v="2"/>
          </reference>
          <reference field="4" count="1" selected="0">
            <x v="16"/>
          </reference>
          <reference field="5" count="1" selected="0">
            <x v="25"/>
          </reference>
          <reference field="6" count="1" selected="0">
            <x v="26"/>
          </reference>
          <reference field="7" count="1">
            <x v="26"/>
          </reference>
        </references>
      </pivotArea>
    </format>
    <format dxfId="42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28"/>
          </reference>
          <reference field="3" count="1" selected="0">
            <x v="2"/>
          </reference>
          <reference field="4" count="1" selected="0">
            <x v="9"/>
          </reference>
          <reference field="5" count="1" selected="0">
            <x v="12"/>
          </reference>
          <reference field="6" count="1" selected="0">
            <x v="27"/>
          </reference>
          <reference field="7" count="1">
            <x v="27"/>
          </reference>
        </references>
      </pivotArea>
    </format>
    <format dxfId="41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29"/>
          </reference>
          <reference field="3" count="1" selected="0">
            <x v="2"/>
          </reference>
          <reference field="4" count="1" selected="0">
            <x v="8"/>
          </reference>
          <reference field="5" count="1" selected="0">
            <x v="21"/>
          </reference>
          <reference field="6" count="1" selected="0">
            <x v="28"/>
          </reference>
          <reference field="7" count="1">
            <x v="25"/>
          </reference>
        </references>
      </pivotArea>
    </format>
    <format dxfId="40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30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29"/>
          </reference>
          <reference field="6" count="1" selected="0">
            <x v="29"/>
          </reference>
          <reference field="7" count="1">
            <x v="28"/>
          </reference>
        </references>
      </pivotArea>
    </format>
    <format dxfId="39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3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4"/>
          </reference>
          <reference field="6" count="1" selected="0">
            <x v="30"/>
          </reference>
          <reference field="7" count="1">
            <x v="29"/>
          </reference>
        </references>
      </pivotArea>
    </format>
    <format dxfId="38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32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18"/>
          </reference>
          <reference field="6" count="1" selected="0">
            <x v="31"/>
          </reference>
          <reference field="7" count="1">
            <x v="31"/>
          </reference>
        </references>
      </pivotArea>
    </format>
    <format dxfId="37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33"/>
          </reference>
          <reference field="3" count="1" selected="0">
            <x v="2"/>
          </reference>
          <reference field="4" count="1" selected="0">
            <x v="27"/>
          </reference>
          <reference field="5" count="1" selected="0">
            <x v="30"/>
          </reference>
          <reference field="6" count="1" selected="0">
            <x v="32"/>
          </reference>
          <reference field="7" count="1">
            <x v="30"/>
          </reference>
        </references>
      </pivotArea>
    </format>
    <format dxfId="36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34"/>
          </reference>
          <reference field="3" count="1" selected="0">
            <x v="3"/>
          </reference>
          <reference field="4" count="1" selected="0">
            <x v="23"/>
          </reference>
          <reference field="5" count="1" selected="0">
            <x v="17"/>
          </reference>
          <reference field="6" count="1" selected="0">
            <x v="33"/>
          </reference>
          <reference field="7" count="1">
            <x v="32"/>
          </reference>
        </references>
      </pivotArea>
    </format>
    <format dxfId="35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35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34"/>
          </reference>
          <reference field="7" count="1">
            <x v="33"/>
          </reference>
        </references>
      </pivotArea>
    </format>
    <format dxfId="34">
      <pivotArea dataOnly="0" labelOnly="1" outline="0" fieldPosition="0">
        <references count="8">
          <reference field="0" count="0" selected="0"/>
          <reference field="1" count="0" selected="0"/>
          <reference field="2" count="1" selected="0">
            <x v="36"/>
          </reference>
          <reference field="3" count="1" selected="0">
            <x v="2"/>
          </reference>
          <reference field="4" count="1" selected="0">
            <x v="29"/>
          </reference>
          <reference field="5" count="1" selected="0">
            <x v="32"/>
          </reference>
          <reference field="6" count="1" selected="0">
            <x v="35"/>
          </reference>
          <reference field="7" count="1">
            <x v="6"/>
          </reference>
        </references>
      </pivotArea>
    </format>
    <format dxfId="33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0"/>
          </reference>
          <reference field="3" count="1" selected="0">
            <x v="2"/>
          </reference>
          <reference field="4" count="1" selected="0">
            <x v="28"/>
          </reference>
          <reference field="5" count="1" selected="0">
            <x v="9"/>
          </reference>
          <reference field="6" count="1" selected="0">
            <x v="1"/>
          </reference>
          <reference field="7" count="1" selected="0">
            <x v="0"/>
          </reference>
          <reference field="8" count="1">
            <x v="6"/>
          </reference>
        </references>
      </pivotArea>
    </format>
    <format dxfId="32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"/>
          </reference>
          <reference field="3" count="1" selected="0">
            <x v="2"/>
          </reference>
          <reference field="4" count="1" selected="0">
            <x v="10"/>
          </reference>
          <reference field="5" count="1" selected="0">
            <x v="22"/>
          </reference>
          <reference field="6" count="1" selected="0">
            <x v="5"/>
          </reference>
          <reference field="7" count="1" selected="0">
            <x v="14"/>
          </reference>
          <reference field="8" count="1">
            <x v="11"/>
          </reference>
        </references>
      </pivotArea>
    </format>
    <format dxfId="31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2"/>
          </reference>
          <reference field="3" count="1" selected="0">
            <x v="2"/>
          </reference>
          <reference field="4" count="1" selected="0">
            <x v="19"/>
          </reference>
          <reference field="5" count="1" selected="0">
            <x v="23"/>
          </reference>
          <reference field="6" count="1" selected="0">
            <x v="8"/>
          </reference>
          <reference field="7" count="1" selected="0">
            <x v="11"/>
          </reference>
          <reference field="8" count="1">
            <x v="12"/>
          </reference>
        </references>
      </pivotArea>
    </format>
    <format dxfId="30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3"/>
          </reference>
          <reference field="3" count="1" selected="0">
            <x v="2"/>
          </reference>
          <reference field="4" count="1" selected="0">
            <x v="12"/>
          </reference>
          <reference field="5" count="1" selected="0">
            <x v="1"/>
          </reference>
          <reference field="6" count="1" selected="0">
            <x v="4"/>
          </reference>
          <reference field="7" count="1" selected="0">
            <x v="7"/>
          </reference>
          <reference field="8" count="1">
            <x v="8"/>
          </reference>
        </references>
      </pivotArea>
    </format>
    <format dxfId="29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4"/>
          </reference>
          <reference field="3" count="1" selected="0">
            <x v="2"/>
          </reference>
          <reference field="4" count="1" selected="0">
            <x v="14"/>
          </reference>
          <reference field="5" count="1" selected="0">
            <x v="28"/>
          </reference>
          <reference field="6" count="1" selected="0">
            <x v="2"/>
          </reference>
          <reference field="7" count="1" selected="0">
            <x v="3"/>
          </reference>
          <reference field="8" count="1">
            <x v="4"/>
          </reference>
        </references>
      </pivotArea>
    </format>
    <format dxfId="28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5"/>
          </reference>
          <reference field="3" count="1" selected="0">
            <x v="0"/>
          </reference>
          <reference field="4" count="1" selected="0">
            <x v="26"/>
          </reference>
          <reference field="5" count="1" selected="0">
            <x v="7"/>
          </reference>
          <reference field="6" count="1" selected="0">
            <x v="3"/>
          </reference>
          <reference field="7" count="1" selected="0">
            <x v="8"/>
          </reference>
          <reference field="8" count="1">
            <x v="13"/>
          </reference>
        </references>
      </pivotArea>
    </format>
    <format dxfId="27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7"/>
          </reference>
          <reference field="3" count="1" selected="0">
            <x v="2"/>
          </reference>
          <reference field="4" count="1" selected="0">
            <x v="25"/>
          </reference>
          <reference field="5" count="1" selected="0">
            <x v="24"/>
          </reference>
          <reference field="6" count="1" selected="0">
            <x v="6"/>
          </reference>
          <reference field="7" count="1" selected="0">
            <x v="2"/>
          </reference>
          <reference field="8" count="1">
            <x v="15"/>
          </reference>
        </references>
      </pivotArea>
    </format>
    <format dxfId="26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8"/>
          </reference>
          <reference field="3" count="1" selected="0">
            <x v="2"/>
          </reference>
          <reference field="4" count="1" selected="0">
            <x v="4"/>
          </reference>
          <reference field="5" count="1" selected="0">
            <x v="27"/>
          </reference>
          <reference field="6" count="1" selected="0">
            <x v="11"/>
          </reference>
          <reference field="7" count="1" selected="0">
            <x v="6"/>
          </reference>
          <reference field="8" count="1">
            <x v="14"/>
          </reference>
        </references>
      </pivotArea>
    </format>
    <format dxfId="25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9"/>
          </reference>
          <reference field="3" count="1" selected="0">
            <x v="0"/>
          </reference>
          <reference field="4" count="1" selected="0">
            <x v="13"/>
          </reference>
          <reference field="5" count="1" selected="0">
            <x v="8"/>
          </reference>
          <reference field="6" count="1" selected="0">
            <x v="7"/>
          </reference>
          <reference field="7" count="1" selected="0">
            <x v="2"/>
          </reference>
          <reference field="8" count="1">
            <x v="3"/>
          </reference>
        </references>
      </pivotArea>
    </format>
    <format dxfId="24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0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2"/>
          </reference>
          <reference field="6" count="1" selected="0">
            <x v="10"/>
          </reference>
          <reference field="7" count="1" selected="0">
            <x v="5"/>
          </reference>
          <reference field="8" count="1">
            <x v="0"/>
          </reference>
        </references>
      </pivotArea>
    </format>
    <format dxfId="23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2"/>
          </reference>
          <reference field="3" count="1" selected="0">
            <x v="2"/>
          </reference>
          <reference field="4" count="1" selected="0">
            <x v="12"/>
          </reference>
          <reference field="5" count="1" selected="0">
            <x v="5"/>
          </reference>
          <reference field="6" count="1" selected="0">
            <x v="10"/>
          </reference>
          <reference field="7" count="1" selected="0">
            <x v="4"/>
          </reference>
          <reference field="8" count="1">
            <x v="2"/>
          </reference>
        </references>
      </pivotArea>
    </format>
    <format dxfId="22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3"/>
          </reference>
          <reference field="3" count="1" selected="0">
            <x v="2"/>
          </reference>
          <reference field="4" count="1" selected="0">
            <x v="5"/>
          </reference>
          <reference field="5" count="1" selected="0">
            <x v="15"/>
          </reference>
          <reference field="6" count="1" selected="0">
            <x v="13"/>
          </reference>
          <reference field="7" count="1" selected="0">
            <x v="10"/>
          </reference>
          <reference field="8" count="1">
            <x v="10"/>
          </reference>
        </references>
      </pivotArea>
    </format>
    <format dxfId="21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4"/>
          </reference>
          <reference field="3" count="1" selected="0">
            <x v="3"/>
          </reference>
          <reference field="4" count="1" selected="0">
            <x v="11"/>
          </reference>
          <reference field="5" count="1" selected="0">
            <x v="0"/>
          </reference>
          <reference field="6" count="1" selected="0">
            <x v="12"/>
          </reference>
          <reference field="7" count="1" selected="0">
            <x v="9"/>
          </reference>
          <reference field="8" count="1">
            <x v="9"/>
          </reference>
        </references>
      </pivotArea>
    </format>
    <format dxfId="20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5"/>
          </reference>
          <reference field="3" count="1" selected="0">
            <x v="2"/>
          </reference>
          <reference field="4" count="1" selected="0">
            <x v="7"/>
          </reference>
          <reference field="5" count="1" selected="0">
            <x v="13"/>
          </reference>
          <reference field="6" count="1" selected="0">
            <x v="14"/>
          </reference>
          <reference field="7" count="1" selected="0">
            <x v="15"/>
          </reference>
          <reference field="8" count="1">
            <x v="16"/>
          </reference>
        </references>
      </pivotArea>
    </format>
    <format dxfId="19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6"/>
          </reference>
          <reference field="3" count="1" selected="0">
            <x v="0"/>
          </reference>
          <reference field="4" count="1" selected="0">
            <x v="13"/>
          </reference>
          <reference field="5" count="1" selected="0">
            <x v="6"/>
          </reference>
          <reference field="6" count="1" selected="0">
            <x v="15"/>
          </reference>
          <reference field="7" count="1" selected="0">
            <x v="13"/>
          </reference>
          <reference field="8" count="1">
            <x v="5"/>
          </reference>
        </references>
      </pivotArea>
    </format>
    <format dxfId="18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7"/>
          </reference>
          <reference field="3" count="1" selected="0">
            <x v="0"/>
          </reference>
          <reference field="4" count="1" selected="0">
            <x v="12"/>
          </reference>
          <reference field="5" count="1" selected="0">
            <x v="4"/>
          </reference>
          <reference field="6" count="1" selected="0">
            <x v="16"/>
          </reference>
          <reference field="7" count="1" selected="0">
            <x v="12"/>
          </reference>
          <reference field="8" count="1">
            <x v="1"/>
          </reference>
        </references>
      </pivotArea>
    </format>
    <format dxfId="17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8"/>
          </reference>
          <reference field="3" count="1" selected="0">
            <x v="2"/>
          </reference>
          <reference field="4" count="1" selected="0">
            <x v="24"/>
          </reference>
          <reference field="5" count="1" selected="0">
            <x v="19"/>
          </reference>
          <reference field="6" count="1" selected="0">
            <x v="17"/>
          </reference>
          <reference field="7" count="1" selected="0">
            <x v="16"/>
          </reference>
          <reference field="8" count="1">
            <x v="19"/>
          </reference>
        </references>
      </pivotArea>
    </format>
    <format dxfId="16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19"/>
          </reference>
          <reference field="3" count="1" selected="0">
            <x v="2"/>
          </reference>
          <reference field="4" count="1" selected="0">
            <x v="18"/>
          </reference>
          <reference field="5" count="1" selected="0">
            <x v="31"/>
          </reference>
          <reference field="6" count="1" selected="0">
            <x v="18"/>
          </reference>
          <reference field="7" count="1" selected="0">
            <x v="18"/>
          </reference>
          <reference field="8" count="1">
            <x v="18"/>
          </reference>
        </references>
      </pivotArea>
    </format>
    <format dxfId="15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21"/>
          </reference>
          <reference field="3" count="1" selected="0">
            <x v="2"/>
          </reference>
          <reference field="4" count="1" selected="0">
            <x v="20"/>
          </reference>
          <reference field="5" count="1" selected="0">
            <x v="11"/>
          </reference>
          <reference field="6" count="1" selected="0">
            <x v="20"/>
          </reference>
          <reference field="7" count="1" selected="0">
            <x v="19"/>
          </reference>
          <reference field="8" count="1">
            <x v="23"/>
          </reference>
        </references>
      </pivotArea>
    </format>
    <format dxfId="14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22"/>
          </reference>
          <reference field="3" count="1" selected="0">
            <x v="2"/>
          </reference>
          <reference field="4" count="1" selected="0">
            <x v="1"/>
          </reference>
          <reference field="5" count="1" selected="0">
            <x v="18"/>
          </reference>
          <reference field="6" count="1" selected="0">
            <x v="21"/>
          </reference>
          <reference field="7" count="1" selected="0">
            <x v="20"/>
          </reference>
          <reference field="8" count="1">
            <x v="22"/>
          </reference>
        </references>
      </pivotArea>
    </format>
    <format dxfId="13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23"/>
          </reference>
          <reference field="3" count="1" selected="0">
            <x v="2"/>
          </reference>
          <reference field="4" count="1" selected="0">
            <x v="22"/>
          </reference>
          <reference field="5" count="1" selected="0">
            <x v="10"/>
          </reference>
          <reference field="6" count="1" selected="0">
            <x v="22"/>
          </reference>
          <reference field="7" count="1" selected="0">
            <x v="24"/>
          </reference>
          <reference field="8" count="1">
            <x v="25"/>
          </reference>
        </references>
      </pivotArea>
    </format>
    <format dxfId="12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24"/>
          </reference>
          <reference field="3" count="1" selected="0">
            <x v="1"/>
          </reference>
          <reference field="4" count="1" selected="0">
            <x v="15"/>
          </reference>
          <reference field="5" count="1" selected="0">
            <x v="16"/>
          </reference>
          <reference field="6" count="1" selected="0">
            <x v="23"/>
          </reference>
          <reference field="7" count="1" selected="0">
            <x v="21"/>
          </reference>
          <reference field="8" count="1">
            <x v="24"/>
          </reference>
        </references>
      </pivotArea>
    </format>
    <format dxfId="11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25"/>
          </reference>
          <reference field="3" count="1" selected="0">
            <x v="3"/>
          </reference>
          <reference field="4" count="1" selected="0">
            <x v="0"/>
          </reference>
          <reference field="5" count="1" selected="0">
            <x v="17"/>
          </reference>
          <reference field="6" count="1" selected="0">
            <x v="24"/>
          </reference>
          <reference field="7" count="1" selected="0">
            <x v="22"/>
          </reference>
          <reference field="8" count="1">
            <x v="29"/>
          </reference>
        </references>
      </pivotArea>
    </format>
    <format dxfId="10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26"/>
          </reference>
          <reference field="3" count="1" selected="0">
            <x v="1"/>
          </reference>
          <reference field="4" count="1" selected="0">
            <x v="21"/>
          </reference>
          <reference field="5" count="1" selected="0">
            <x v="20"/>
          </reference>
          <reference field="6" count="1" selected="0">
            <x v="25"/>
          </reference>
          <reference field="7" count="1" selected="0">
            <x v="23"/>
          </reference>
          <reference field="8" count="1">
            <x v="17"/>
          </reference>
        </references>
      </pivotArea>
    </format>
    <format dxfId="9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27"/>
          </reference>
          <reference field="3" count="1" selected="0">
            <x v="2"/>
          </reference>
          <reference field="4" count="1" selected="0">
            <x v="16"/>
          </reference>
          <reference field="5" count="1" selected="0">
            <x v="25"/>
          </reference>
          <reference field="6" count="1" selected="0">
            <x v="26"/>
          </reference>
          <reference field="7" count="1" selected="0">
            <x v="26"/>
          </reference>
          <reference field="8" count="1">
            <x v="28"/>
          </reference>
        </references>
      </pivotArea>
    </format>
    <format dxfId="8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28"/>
          </reference>
          <reference field="3" count="1" selected="0">
            <x v="2"/>
          </reference>
          <reference field="4" count="1" selected="0">
            <x v="9"/>
          </reference>
          <reference field="5" count="1" selected="0">
            <x v="12"/>
          </reference>
          <reference field="6" count="1" selected="0">
            <x v="27"/>
          </reference>
          <reference field="7" count="1" selected="0">
            <x v="27"/>
          </reference>
          <reference field="8" count="1">
            <x v="32"/>
          </reference>
        </references>
      </pivotArea>
    </format>
    <format dxfId="7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29"/>
          </reference>
          <reference field="3" count="1" selected="0">
            <x v="2"/>
          </reference>
          <reference field="4" count="1" selected="0">
            <x v="8"/>
          </reference>
          <reference field="5" count="1" selected="0">
            <x v="21"/>
          </reference>
          <reference field="6" count="1" selected="0">
            <x v="28"/>
          </reference>
          <reference field="7" count="1" selected="0">
            <x v="25"/>
          </reference>
          <reference field="8" count="1">
            <x v="20"/>
          </reference>
        </references>
      </pivotArea>
    </format>
    <format dxfId="6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30"/>
          </reference>
          <reference field="3" count="1" selected="0">
            <x v="2"/>
          </reference>
          <reference field="4" count="1" selected="0">
            <x v="6"/>
          </reference>
          <reference field="5" count="1" selected="0">
            <x v="29"/>
          </reference>
          <reference field="6" count="1" selected="0">
            <x v="29"/>
          </reference>
          <reference field="7" count="1" selected="0">
            <x v="28"/>
          </reference>
          <reference field="8" count="1">
            <x v="33"/>
          </reference>
        </references>
      </pivotArea>
    </format>
    <format dxfId="5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31"/>
          </reference>
          <reference field="3" count="1" selected="0">
            <x v="2"/>
          </reference>
          <reference field="4" count="1" selected="0">
            <x v="2"/>
          </reference>
          <reference field="5" count="1" selected="0">
            <x v="14"/>
          </reference>
          <reference field="6" count="1" selected="0">
            <x v="30"/>
          </reference>
          <reference field="7" count="1" selected="0">
            <x v="29"/>
          </reference>
          <reference field="8" count="1">
            <x v="30"/>
          </reference>
        </references>
      </pivotArea>
    </format>
    <format dxfId="4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32"/>
          </reference>
          <reference field="3" count="1" selected="0">
            <x v="2"/>
          </reference>
          <reference field="4" count="1" selected="0">
            <x v="3"/>
          </reference>
          <reference field="5" count="1" selected="0">
            <x v="18"/>
          </reference>
          <reference field="6" count="1" selected="0">
            <x v="31"/>
          </reference>
          <reference field="7" count="1" selected="0">
            <x v="31"/>
          </reference>
          <reference field="8" count="1">
            <x v="21"/>
          </reference>
        </references>
      </pivotArea>
    </format>
    <format dxfId="3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33"/>
          </reference>
          <reference field="3" count="1" selected="0">
            <x v="2"/>
          </reference>
          <reference field="4" count="1" selected="0">
            <x v="27"/>
          </reference>
          <reference field="5" count="1" selected="0">
            <x v="30"/>
          </reference>
          <reference field="6" count="1" selected="0">
            <x v="32"/>
          </reference>
          <reference field="7" count="1" selected="0">
            <x v="30"/>
          </reference>
          <reference field="8" count="1">
            <x v="26"/>
          </reference>
        </references>
      </pivotArea>
    </format>
    <format dxfId="2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34"/>
          </reference>
          <reference field="3" count="1" selected="0">
            <x v="3"/>
          </reference>
          <reference field="4" count="1" selected="0">
            <x v="23"/>
          </reference>
          <reference field="5" count="1" selected="0">
            <x v="17"/>
          </reference>
          <reference field="6" count="1" selected="0">
            <x v="33"/>
          </reference>
          <reference field="7" count="1" selected="0">
            <x v="32"/>
          </reference>
          <reference field="8" count="1">
            <x v="27"/>
          </reference>
        </references>
      </pivotArea>
    </format>
    <format dxfId="1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35"/>
          </reference>
          <reference field="3" count="1" selected="0">
            <x v="2"/>
          </reference>
          <reference field="4" count="1" selected="0">
            <x v="17"/>
          </reference>
          <reference field="5" count="1" selected="0">
            <x v="26"/>
          </reference>
          <reference field="6" count="1" selected="0">
            <x v="34"/>
          </reference>
          <reference field="7" count="1" selected="0">
            <x v="33"/>
          </reference>
          <reference field="8" count="1">
            <x v="31"/>
          </reference>
        </references>
      </pivotArea>
    </format>
    <format dxfId="0">
      <pivotArea dataOnly="0" labelOnly="1" outline="0" fieldPosition="0">
        <references count="9">
          <reference field="0" count="0" selected="0"/>
          <reference field="1" count="0" selected="0"/>
          <reference field="2" count="1" selected="0">
            <x v="36"/>
          </reference>
          <reference field="3" count="1" selected="0">
            <x v="2"/>
          </reference>
          <reference field="4" count="1" selected="0">
            <x v="29"/>
          </reference>
          <reference field="5" count="1" selected="0">
            <x v="32"/>
          </reference>
          <reference field="6" count="1" selected="0">
            <x v="35"/>
          </reference>
          <reference field="7" count="1" selected="0">
            <x v="6"/>
          </reference>
          <reference field="8" count="1">
            <x v="3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40" firstHeaderRow="1" firstDataRow="1" firstDataCol="1"/>
  <pivotFields count="17">
    <pivotField showAll="0"/>
    <pivotField showAll="0"/>
    <pivotField axis="axisRow" numFmtId="1" showAll="0">
      <items count="38">
        <item x="1"/>
        <item x="5"/>
        <item x="8"/>
        <item x="4"/>
        <item x="2"/>
        <item x="3"/>
        <item m="1" x="36"/>
        <item x="6"/>
        <item x="12"/>
        <item x="7"/>
        <item x="10"/>
        <item x="9"/>
        <item x="11"/>
        <item x="14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Sum of Annual Qty" fld="1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39"/>
  <sheetViews>
    <sheetView showGridLines="0" tabSelected="1" zoomScale="90" zoomScaleNormal="9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M4" sqref="M4"/>
    </sheetView>
  </sheetViews>
  <sheetFormatPr defaultRowHeight="15" outlineLevelCol="1" x14ac:dyDescent="0.25"/>
  <cols>
    <col min="1" max="1" width="16.5703125" bestFit="1" customWidth="1"/>
    <col min="2" max="2" width="7.42578125" bestFit="1" customWidth="1"/>
    <col min="3" max="3" width="9.28515625" bestFit="1" customWidth="1"/>
    <col min="4" max="6" width="12.7109375" hidden="1" customWidth="1" outlineLevel="1"/>
    <col min="7" max="7" width="12.140625" customWidth="1" collapsed="1"/>
    <col min="8" max="8" width="12.140625" customWidth="1"/>
    <col min="9" max="9" width="12" customWidth="1"/>
    <col min="10" max="13" width="11.42578125" customWidth="1"/>
    <col min="14" max="24" width="15.7109375" customWidth="1"/>
    <col min="25" max="25" width="10.7109375" customWidth="1"/>
    <col min="26" max="26" width="12.7109375" customWidth="1"/>
    <col min="27" max="28" width="12.85546875" customWidth="1"/>
    <col min="29" max="29" width="14" customWidth="1"/>
    <col min="30" max="34" width="15.7109375" customWidth="1"/>
    <col min="35" max="35" width="12.7109375" customWidth="1"/>
    <col min="36" max="37" width="15.7109375" customWidth="1"/>
    <col min="39" max="39" width="24.85546875" bestFit="1" customWidth="1"/>
    <col min="41" max="41" width="11.7109375" bestFit="1" customWidth="1"/>
  </cols>
  <sheetData>
    <row r="1" spans="1:42" x14ac:dyDescent="0.25">
      <c r="A1" s="52"/>
      <c r="B1" s="52"/>
      <c r="C1" s="53"/>
      <c r="D1" s="52"/>
      <c r="E1" s="52"/>
      <c r="F1" s="52"/>
      <c r="G1" s="54"/>
      <c r="H1" s="54"/>
      <c r="I1" s="54"/>
      <c r="J1" s="53"/>
      <c r="K1" s="53"/>
      <c r="L1" s="53"/>
      <c r="M1" s="55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</row>
    <row r="2" spans="1:42" x14ac:dyDescent="0.25">
      <c r="A2" s="52"/>
      <c r="B2" s="52"/>
      <c r="C2" s="53"/>
      <c r="D2" s="52"/>
      <c r="E2" s="52"/>
      <c r="F2" s="52"/>
      <c r="G2" s="54"/>
      <c r="H2" s="54"/>
      <c r="I2" s="54"/>
      <c r="J2" s="53"/>
      <c r="K2" s="53"/>
      <c r="L2" s="53"/>
      <c r="M2" s="55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</row>
    <row r="3" spans="1:42" ht="60" x14ac:dyDescent="0.25">
      <c r="A3" s="24" t="s">
        <v>91</v>
      </c>
      <c r="B3" s="24" t="s">
        <v>92</v>
      </c>
      <c r="C3" s="24" t="s">
        <v>1</v>
      </c>
      <c r="D3" s="24" t="s">
        <v>93</v>
      </c>
      <c r="E3" s="24" t="s">
        <v>94</v>
      </c>
      <c r="F3" s="24" t="s">
        <v>95</v>
      </c>
      <c r="G3" s="24" t="s">
        <v>96</v>
      </c>
      <c r="H3" s="24" t="s">
        <v>97</v>
      </c>
      <c r="I3" s="24" t="s">
        <v>98</v>
      </c>
      <c r="J3" s="24" t="s">
        <v>99</v>
      </c>
      <c r="K3" s="24" t="s">
        <v>100</v>
      </c>
      <c r="L3" s="24" t="s">
        <v>102</v>
      </c>
      <c r="M3" s="24" t="s">
        <v>103</v>
      </c>
      <c r="N3" s="30" t="s">
        <v>20</v>
      </c>
      <c r="O3" s="24" t="s">
        <v>29</v>
      </c>
      <c r="P3" s="24" t="s">
        <v>25</v>
      </c>
      <c r="Q3" s="24" t="s">
        <v>27</v>
      </c>
      <c r="R3" s="31" t="s">
        <v>26</v>
      </c>
      <c r="S3" s="24" t="s">
        <v>32</v>
      </c>
      <c r="T3" s="24" t="s">
        <v>28</v>
      </c>
      <c r="U3" s="24" t="s">
        <v>30</v>
      </c>
      <c r="V3" s="24" t="s">
        <v>24</v>
      </c>
      <c r="W3" s="24" t="s">
        <v>37</v>
      </c>
      <c r="X3" s="24" t="s">
        <v>33</v>
      </c>
      <c r="Y3" s="32" t="s">
        <v>113</v>
      </c>
      <c r="Z3" s="33" t="s">
        <v>114</v>
      </c>
      <c r="AA3" s="33" t="s">
        <v>115</v>
      </c>
      <c r="AB3" s="33" t="s">
        <v>116</v>
      </c>
      <c r="AC3" s="33" t="s">
        <v>117</v>
      </c>
      <c r="AD3" s="34" t="s">
        <v>118</v>
      </c>
      <c r="AE3" s="34" t="s">
        <v>119</v>
      </c>
      <c r="AF3" s="34" t="s">
        <v>120</v>
      </c>
      <c r="AG3" s="34" t="s">
        <v>121</v>
      </c>
      <c r="AH3" s="34" t="s">
        <v>175</v>
      </c>
      <c r="AI3" s="33" t="s">
        <v>122</v>
      </c>
      <c r="AJ3" s="33" t="s">
        <v>123</v>
      </c>
      <c r="AK3" s="33" t="s">
        <v>176</v>
      </c>
      <c r="AL3" s="33" t="s">
        <v>124</v>
      </c>
      <c r="AM3" s="35" t="s">
        <v>125</v>
      </c>
    </row>
    <row r="4" spans="1:42" x14ac:dyDescent="0.25">
      <c r="A4" s="25" t="s">
        <v>107</v>
      </c>
      <c r="B4" s="25" t="s">
        <v>108</v>
      </c>
      <c r="C4" s="26">
        <v>60914</v>
      </c>
      <c r="D4" s="25" t="s">
        <v>16</v>
      </c>
      <c r="E4" s="25" t="s">
        <v>18</v>
      </c>
      <c r="F4" s="25" t="s">
        <v>17</v>
      </c>
      <c r="G4" s="27">
        <v>42695</v>
      </c>
      <c r="H4" s="27">
        <v>42891</v>
      </c>
      <c r="I4" s="27">
        <v>44650</v>
      </c>
      <c r="J4" s="26">
        <v>48</v>
      </c>
      <c r="K4" s="26">
        <v>893295</v>
      </c>
      <c r="L4" s="28" t="s">
        <v>20</v>
      </c>
      <c r="M4" s="57">
        <v>15.894019999999999</v>
      </c>
      <c r="N4" s="29">
        <f>M4</f>
        <v>15.894019999999999</v>
      </c>
      <c r="O4" s="29"/>
      <c r="P4" s="29"/>
      <c r="Q4" s="29"/>
      <c r="R4" s="29"/>
      <c r="S4" s="29"/>
      <c r="T4" s="29"/>
      <c r="U4" s="29"/>
      <c r="V4" s="29"/>
      <c r="W4" s="29"/>
      <c r="X4" s="29"/>
      <c r="Y4" s="28">
        <v>0</v>
      </c>
      <c r="Z4" s="28">
        <f>COUNT(N4:X4)</f>
        <v>1</v>
      </c>
      <c r="AA4" s="28">
        <v>0</v>
      </c>
      <c r="AB4" s="28"/>
      <c r="AC4" s="57">
        <f>IF(AND(L4=$R$3,Z4=1),R4,MIN(N4,O4,P4,Q4,S4,T4,U4,V4,W4,X4))</f>
        <v>15.894019999999999</v>
      </c>
      <c r="AD4" s="29">
        <f>$M$4</f>
        <v>15.894019999999999</v>
      </c>
      <c r="AE4" s="37">
        <f>AC4/AD4</f>
        <v>1</v>
      </c>
      <c r="AF4" s="37">
        <f>M4/AD4</f>
        <v>1</v>
      </c>
      <c r="AG4" s="29">
        <f>M4</f>
        <v>15.894019999999999</v>
      </c>
      <c r="AH4" s="37">
        <f>AG4/AD4</f>
        <v>1</v>
      </c>
      <c r="AI4" s="36">
        <f>K4/12*J4</f>
        <v>3573180</v>
      </c>
      <c r="AJ4" s="38">
        <f>K4*M4</f>
        <v>14198048.595899999</v>
      </c>
      <c r="AK4" s="36">
        <v>8556018.666666666</v>
      </c>
      <c r="AL4" s="37">
        <f>IF(J4&lt;12,J4/12*K4/AK4,K4/AK4)</f>
        <v>0.10440545244252233</v>
      </c>
      <c r="AM4" s="28" t="s">
        <v>126</v>
      </c>
      <c r="AO4" s="67"/>
    </row>
    <row r="5" spans="1:42" x14ac:dyDescent="0.25">
      <c r="A5" s="25" t="s">
        <v>107</v>
      </c>
      <c r="B5" s="25" t="s">
        <v>108</v>
      </c>
      <c r="C5" s="26">
        <v>61625</v>
      </c>
      <c r="D5" s="25" t="s">
        <v>16</v>
      </c>
      <c r="E5" s="25" t="s">
        <v>35</v>
      </c>
      <c r="F5" s="25" t="s">
        <v>78</v>
      </c>
      <c r="G5" s="27">
        <v>42761</v>
      </c>
      <c r="H5" s="27">
        <v>42772</v>
      </c>
      <c r="I5" s="27">
        <v>43317</v>
      </c>
      <c r="J5" s="26">
        <v>12</v>
      </c>
      <c r="K5" s="26">
        <v>750000</v>
      </c>
      <c r="L5" s="28" t="s">
        <v>29</v>
      </c>
      <c r="M5" s="29">
        <v>1.7620800000000001</v>
      </c>
      <c r="N5" s="29"/>
      <c r="O5" s="29">
        <f>M5</f>
        <v>1.7620800000000001</v>
      </c>
      <c r="P5" s="29"/>
      <c r="Q5" s="29"/>
      <c r="R5" s="29"/>
      <c r="S5" s="29"/>
      <c r="T5" s="29"/>
      <c r="U5" s="29"/>
      <c r="V5" s="29"/>
      <c r="W5" s="29"/>
      <c r="X5" s="29"/>
      <c r="Y5" s="28">
        <f>Y4+1</f>
        <v>1</v>
      </c>
      <c r="Z5" s="28">
        <f t="shared" ref="Z5:Z39" si="0">COUNT(N5:X5)</f>
        <v>1</v>
      </c>
      <c r="AA5" s="28">
        <v>1</v>
      </c>
      <c r="AB5" s="36">
        <f>(G5-$G$5)/30</f>
        <v>0</v>
      </c>
      <c r="AC5" s="57">
        <f t="shared" ref="AC5:AC39" si="1">IF(AND(L5=$R$3,Z5=1),R5,MIN(N5,O5,P5,Q5,S5,T5,U5,V5,W5,X5))</f>
        <v>1.7620800000000001</v>
      </c>
      <c r="AD5" s="29">
        <f t="shared" ref="AD5:AD39" si="2">$M$4</f>
        <v>15.894019999999999</v>
      </c>
      <c r="AE5" s="37">
        <f t="shared" ref="AE5:AE39" si="3">AC5/AD5</f>
        <v>0.1108643376565526</v>
      </c>
      <c r="AF5" s="37">
        <f t="shared" ref="AF5:AF39" si="4">M5/AD5</f>
        <v>0.1108643376565526</v>
      </c>
      <c r="AG5" s="29">
        <f>M4</f>
        <v>15.894019999999999</v>
      </c>
      <c r="AH5" s="37">
        <f t="shared" ref="AH5:AH39" si="5">AG5/AD5</f>
        <v>1</v>
      </c>
      <c r="AI5" s="36">
        <f t="shared" ref="AI5:AI39" si="6">K5/12*J5</f>
        <v>750000</v>
      </c>
      <c r="AJ5" s="38">
        <f t="shared" ref="AJ5:AJ39" si="7">K5*M5</f>
        <v>1321560</v>
      </c>
      <c r="AK5" s="36">
        <v>8277414</v>
      </c>
      <c r="AL5" s="37">
        <f t="shared" ref="AL5:AL39" si="8">IF(J5&lt;12,J5/12*K5/AK5,K5/AK5)</f>
        <v>9.0608008733162312E-2</v>
      </c>
      <c r="AM5" s="28"/>
      <c r="AO5" s="67"/>
    </row>
    <row r="6" spans="1:42" x14ac:dyDescent="0.25">
      <c r="A6" s="25" t="s">
        <v>107</v>
      </c>
      <c r="B6" s="25" t="s">
        <v>108</v>
      </c>
      <c r="C6" s="26">
        <v>62296</v>
      </c>
      <c r="D6" s="25" t="s">
        <v>16</v>
      </c>
      <c r="E6" s="25" t="s">
        <v>60</v>
      </c>
      <c r="F6" s="25" t="s">
        <v>59</v>
      </c>
      <c r="G6" s="27">
        <v>42786</v>
      </c>
      <c r="H6" s="27">
        <v>42832</v>
      </c>
      <c r="I6" s="27">
        <v>43287</v>
      </c>
      <c r="J6" s="26">
        <v>15</v>
      </c>
      <c r="K6" s="26">
        <v>640000</v>
      </c>
      <c r="L6" s="28" t="s">
        <v>25</v>
      </c>
      <c r="M6" s="29">
        <v>0.47682999999999998</v>
      </c>
      <c r="N6" s="29"/>
      <c r="O6" s="29"/>
      <c r="P6" s="29">
        <f>M6</f>
        <v>0.47682999999999998</v>
      </c>
      <c r="Q6" s="29"/>
      <c r="R6" s="29"/>
      <c r="S6" s="29"/>
      <c r="T6" s="29"/>
      <c r="U6" s="29"/>
      <c r="V6" s="29"/>
      <c r="W6" s="29"/>
      <c r="X6" s="29"/>
      <c r="Y6" s="28">
        <f t="shared" ref="Y6:Y39" si="9">Y5+1</f>
        <v>2</v>
      </c>
      <c r="Z6" s="28">
        <f t="shared" si="0"/>
        <v>1</v>
      </c>
      <c r="AA6" s="28">
        <v>2</v>
      </c>
      <c r="AB6" s="36">
        <f t="shared" ref="AB6:AB39" si="10">(G6-$G$5)/30</f>
        <v>0.83333333333333337</v>
      </c>
      <c r="AC6" s="57">
        <f t="shared" si="1"/>
        <v>0.47682999999999998</v>
      </c>
      <c r="AD6" s="29">
        <f t="shared" si="2"/>
        <v>15.894019999999999</v>
      </c>
      <c r="AE6" s="37">
        <f t="shared" si="3"/>
        <v>3.000059141740101E-2</v>
      </c>
      <c r="AF6" s="37">
        <f t="shared" si="4"/>
        <v>3.000059141740101E-2</v>
      </c>
      <c r="AG6" s="29">
        <f t="shared" ref="AG6:AG39" si="11">M5</f>
        <v>1.7620800000000001</v>
      </c>
      <c r="AH6" s="37">
        <f t="shared" si="5"/>
        <v>0.1108643376565526</v>
      </c>
      <c r="AI6" s="36">
        <f t="shared" si="6"/>
        <v>800000</v>
      </c>
      <c r="AJ6" s="38">
        <f t="shared" si="7"/>
        <v>305171.20000000001</v>
      </c>
      <c r="AK6" s="36">
        <v>8277414</v>
      </c>
      <c r="AL6" s="37">
        <f t="shared" si="8"/>
        <v>7.7318834118965174E-2</v>
      </c>
      <c r="AM6" s="28"/>
      <c r="AO6" s="67"/>
    </row>
    <row r="7" spans="1:42" x14ac:dyDescent="0.25">
      <c r="A7" s="25" t="s">
        <v>107</v>
      </c>
      <c r="B7" s="25" t="s">
        <v>108</v>
      </c>
      <c r="C7" s="26">
        <v>62307</v>
      </c>
      <c r="D7" s="25" t="s">
        <v>83</v>
      </c>
      <c r="E7" s="25" t="s">
        <v>85</v>
      </c>
      <c r="F7" s="25" t="s">
        <v>84</v>
      </c>
      <c r="G7" s="27">
        <v>42789</v>
      </c>
      <c r="H7" s="27">
        <v>42908</v>
      </c>
      <c r="I7" s="27">
        <v>44186</v>
      </c>
      <c r="J7" s="26">
        <v>36</v>
      </c>
      <c r="K7" s="26">
        <v>84000</v>
      </c>
      <c r="L7" s="28" t="s">
        <v>25</v>
      </c>
      <c r="M7" s="29">
        <v>0.47682999999999998</v>
      </c>
      <c r="N7" s="29"/>
      <c r="O7" s="29"/>
      <c r="P7" s="29">
        <f>M7</f>
        <v>0.47682999999999998</v>
      </c>
      <c r="Q7" s="29"/>
      <c r="R7" s="29"/>
      <c r="S7" s="29"/>
      <c r="T7" s="29"/>
      <c r="U7" s="29"/>
      <c r="V7" s="29"/>
      <c r="W7" s="29"/>
      <c r="X7" s="29"/>
      <c r="Y7" s="28">
        <f t="shared" si="9"/>
        <v>3</v>
      </c>
      <c r="Z7" s="28">
        <f t="shared" si="0"/>
        <v>1</v>
      </c>
      <c r="AA7" s="28">
        <v>2</v>
      </c>
      <c r="AB7" s="36">
        <f t="shared" si="10"/>
        <v>0.93333333333333335</v>
      </c>
      <c r="AC7" s="57">
        <f t="shared" si="1"/>
        <v>0.47682999999999998</v>
      </c>
      <c r="AD7" s="29">
        <f t="shared" si="2"/>
        <v>15.894019999999999</v>
      </c>
      <c r="AE7" s="37">
        <f t="shared" si="3"/>
        <v>3.000059141740101E-2</v>
      </c>
      <c r="AF7" s="37">
        <f t="shared" si="4"/>
        <v>3.000059141740101E-2</v>
      </c>
      <c r="AG7" s="29">
        <f t="shared" si="11"/>
        <v>0.47682999999999998</v>
      </c>
      <c r="AH7" s="37">
        <f t="shared" si="5"/>
        <v>3.000059141740101E-2</v>
      </c>
      <c r="AI7" s="36">
        <f t="shared" si="6"/>
        <v>252000</v>
      </c>
      <c r="AJ7" s="38">
        <f t="shared" si="7"/>
        <v>40053.72</v>
      </c>
      <c r="AK7" s="36">
        <v>8277414</v>
      </c>
      <c r="AL7" s="37">
        <f t="shared" si="8"/>
        <v>1.0148096978114179E-2</v>
      </c>
      <c r="AM7" s="28"/>
      <c r="AO7" s="67"/>
    </row>
    <row r="8" spans="1:42" x14ac:dyDescent="0.25">
      <c r="A8" s="25" t="s">
        <v>107</v>
      </c>
      <c r="B8" s="25" t="s">
        <v>108</v>
      </c>
      <c r="C8" s="26">
        <v>62218</v>
      </c>
      <c r="D8" s="25" t="s">
        <v>16</v>
      </c>
      <c r="E8" s="25" t="s">
        <v>48</v>
      </c>
      <c r="F8" s="25" t="s">
        <v>47</v>
      </c>
      <c r="G8" s="27">
        <v>42793</v>
      </c>
      <c r="H8" s="27">
        <v>42898</v>
      </c>
      <c r="I8" s="27">
        <v>43901</v>
      </c>
      <c r="J8" s="26">
        <v>24</v>
      </c>
      <c r="K8" s="26">
        <v>156502</v>
      </c>
      <c r="L8" s="28" t="s">
        <v>27</v>
      </c>
      <c r="M8" s="29">
        <v>1.0900000000000001</v>
      </c>
      <c r="N8" s="29"/>
      <c r="O8" s="29"/>
      <c r="P8" s="29"/>
      <c r="Q8" s="29">
        <f>M8</f>
        <v>1.0900000000000001</v>
      </c>
      <c r="R8" s="29"/>
      <c r="S8" s="29"/>
      <c r="T8" s="29"/>
      <c r="U8" s="29"/>
      <c r="V8" s="29"/>
      <c r="W8" s="29"/>
      <c r="X8" s="29"/>
      <c r="Y8" s="28">
        <f t="shared" si="9"/>
        <v>4</v>
      </c>
      <c r="Z8" s="28">
        <f t="shared" si="0"/>
        <v>1</v>
      </c>
      <c r="AA8" s="28">
        <v>3</v>
      </c>
      <c r="AB8" s="36">
        <f t="shared" si="10"/>
        <v>1.0666666666666667</v>
      </c>
      <c r="AC8" s="57">
        <f t="shared" si="1"/>
        <v>1.0900000000000001</v>
      </c>
      <c r="AD8" s="29">
        <f t="shared" si="2"/>
        <v>15.894019999999999</v>
      </c>
      <c r="AE8" s="37">
        <f t="shared" si="3"/>
        <v>6.8579251819237685E-2</v>
      </c>
      <c r="AF8" s="37">
        <f t="shared" si="4"/>
        <v>6.8579251819237685E-2</v>
      </c>
      <c r="AG8" s="29">
        <f t="shared" si="11"/>
        <v>0.47682999999999998</v>
      </c>
      <c r="AH8" s="37">
        <f t="shared" si="5"/>
        <v>3.000059141740101E-2</v>
      </c>
      <c r="AI8" s="36">
        <f t="shared" si="6"/>
        <v>313004</v>
      </c>
      <c r="AJ8" s="38">
        <f t="shared" si="7"/>
        <v>170587.18000000002</v>
      </c>
      <c r="AK8" s="36">
        <v>8277414</v>
      </c>
      <c r="AL8" s="37">
        <f t="shared" si="8"/>
        <v>1.8907112777009825E-2</v>
      </c>
      <c r="AM8" s="28"/>
      <c r="AO8" s="67"/>
    </row>
    <row r="9" spans="1:42" x14ac:dyDescent="0.25">
      <c r="A9" s="25" t="s">
        <v>107</v>
      </c>
      <c r="B9" s="25" t="s">
        <v>108</v>
      </c>
      <c r="C9" s="26">
        <v>61727</v>
      </c>
      <c r="D9" s="25" t="s">
        <v>16</v>
      </c>
      <c r="E9" s="25" t="s">
        <v>57</v>
      </c>
      <c r="F9" s="25" t="s">
        <v>56</v>
      </c>
      <c r="G9" s="27">
        <v>42794</v>
      </c>
      <c r="H9" s="27">
        <v>42978</v>
      </c>
      <c r="I9" s="27">
        <v>44165</v>
      </c>
      <c r="J9" s="26">
        <v>36</v>
      </c>
      <c r="K9" s="26">
        <v>950544</v>
      </c>
      <c r="L9" s="28" t="s">
        <v>25</v>
      </c>
      <c r="M9" s="29">
        <v>0.39679999999999999</v>
      </c>
      <c r="N9" s="29"/>
      <c r="O9" s="29"/>
      <c r="P9" s="29">
        <f>M9</f>
        <v>0.39679999999999999</v>
      </c>
      <c r="Q9" s="29"/>
      <c r="R9" s="29"/>
      <c r="S9" s="29"/>
      <c r="T9" s="29"/>
      <c r="U9" s="29"/>
      <c r="V9" s="29"/>
      <c r="W9" s="29"/>
      <c r="X9" s="29"/>
      <c r="Y9" s="28">
        <f t="shared" si="9"/>
        <v>5</v>
      </c>
      <c r="Z9" s="28">
        <f t="shared" si="0"/>
        <v>1</v>
      </c>
      <c r="AA9" s="28">
        <v>3</v>
      </c>
      <c r="AB9" s="36">
        <f t="shared" si="10"/>
        <v>1.1000000000000001</v>
      </c>
      <c r="AC9" s="57">
        <f t="shared" si="1"/>
        <v>0.39679999999999999</v>
      </c>
      <c r="AD9" s="29">
        <f t="shared" si="2"/>
        <v>15.894019999999999</v>
      </c>
      <c r="AE9" s="37">
        <f t="shared" si="3"/>
        <v>2.4965364331994047E-2</v>
      </c>
      <c r="AF9" s="37">
        <f t="shared" si="4"/>
        <v>2.4965364331994047E-2</v>
      </c>
      <c r="AG9" s="29">
        <f t="shared" si="11"/>
        <v>1.0900000000000001</v>
      </c>
      <c r="AH9" s="37">
        <f t="shared" si="5"/>
        <v>6.8579251819237685E-2</v>
      </c>
      <c r="AI9" s="36">
        <f t="shared" si="6"/>
        <v>2851632</v>
      </c>
      <c r="AJ9" s="38">
        <f t="shared" si="7"/>
        <v>377175.85920000001</v>
      </c>
      <c r="AK9" s="36">
        <v>8277414</v>
      </c>
      <c r="AL9" s="37">
        <f t="shared" si="8"/>
        <v>0.11483586540434006</v>
      </c>
      <c r="AM9" s="28"/>
      <c r="AO9" s="67"/>
    </row>
    <row r="10" spans="1:42" x14ac:dyDescent="0.25">
      <c r="A10" s="25" t="s">
        <v>107</v>
      </c>
      <c r="B10" s="25" t="s">
        <v>108</v>
      </c>
      <c r="C10" s="26">
        <v>62643</v>
      </c>
      <c r="D10" s="25" t="s">
        <v>16</v>
      </c>
      <c r="E10" s="25" t="s">
        <v>73</v>
      </c>
      <c r="F10" s="25" t="s">
        <v>129</v>
      </c>
      <c r="G10" s="27">
        <v>42800</v>
      </c>
      <c r="H10" s="27">
        <v>42826</v>
      </c>
      <c r="I10" s="27">
        <v>44377</v>
      </c>
      <c r="J10" s="26">
        <v>48</v>
      </c>
      <c r="K10" s="26">
        <v>579240</v>
      </c>
      <c r="L10" s="28" t="s">
        <v>25</v>
      </c>
      <c r="M10" s="29">
        <v>0.3478</v>
      </c>
      <c r="N10" s="29"/>
      <c r="O10" s="29"/>
      <c r="P10" s="29">
        <f>M10</f>
        <v>0.3478</v>
      </c>
      <c r="Q10" s="29"/>
      <c r="R10" s="29"/>
      <c r="S10" s="29"/>
      <c r="T10" s="29"/>
      <c r="U10" s="29"/>
      <c r="V10" s="29"/>
      <c r="W10" s="29"/>
      <c r="X10" s="29"/>
      <c r="Y10" s="28">
        <f t="shared" si="9"/>
        <v>6</v>
      </c>
      <c r="Z10" s="28">
        <f t="shared" si="0"/>
        <v>1</v>
      </c>
      <c r="AA10" s="28">
        <v>3</v>
      </c>
      <c r="AB10" s="36">
        <f t="shared" si="10"/>
        <v>1.3</v>
      </c>
      <c r="AC10" s="57">
        <f t="shared" si="1"/>
        <v>0.3478</v>
      </c>
      <c r="AD10" s="29">
        <f t="shared" si="2"/>
        <v>15.894019999999999</v>
      </c>
      <c r="AE10" s="37">
        <f t="shared" si="3"/>
        <v>2.1882443837367767E-2</v>
      </c>
      <c r="AF10" s="37">
        <f t="shared" si="4"/>
        <v>2.1882443837367767E-2</v>
      </c>
      <c r="AG10" s="29">
        <f t="shared" si="11"/>
        <v>0.39679999999999999</v>
      </c>
      <c r="AH10" s="37">
        <f t="shared" si="5"/>
        <v>2.4965364331994047E-2</v>
      </c>
      <c r="AI10" s="36">
        <f t="shared" si="6"/>
        <v>2316960</v>
      </c>
      <c r="AJ10" s="38">
        <f t="shared" si="7"/>
        <v>201459.67199999999</v>
      </c>
      <c r="AK10" s="36">
        <v>8277414</v>
      </c>
      <c r="AL10" s="37">
        <f t="shared" si="8"/>
        <v>6.9978377304795919E-2</v>
      </c>
      <c r="AM10" s="28"/>
      <c r="AO10" s="67"/>
    </row>
    <row r="11" spans="1:42" x14ac:dyDescent="0.25">
      <c r="A11" s="25" t="s">
        <v>107</v>
      </c>
      <c r="B11" s="25" t="s">
        <v>108</v>
      </c>
      <c r="C11" s="26">
        <v>62968</v>
      </c>
      <c r="D11" s="25" t="s">
        <v>83</v>
      </c>
      <c r="E11" s="25" t="s">
        <v>22</v>
      </c>
      <c r="F11" s="25" t="s">
        <v>130</v>
      </c>
      <c r="G11" s="27">
        <v>42810</v>
      </c>
      <c r="H11" s="27">
        <v>42826</v>
      </c>
      <c r="I11" s="27">
        <v>43190</v>
      </c>
      <c r="J11" s="26">
        <v>12</v>
      </c>
      <c r="K11" s="26">
        <v>28500</v>
      </c>
      <c r="L11" s="28" t="s">
        <v>26</v>
      </c>
      <c r="M11" s="29">
        <v>0.3372</v>
      </c>
      <c r="N11" s="29"/>
      <c r="O11" s="29"/>
      <c r="P11" s="29"/>
      <c r="Q11" s="29"/>
      <c r="R11" s="29">
        <f>M11</f>
        <v>0.3372</v>
      </c>
      <c r="S11" s="29"/>
      <c r="T11" s="29"/>
      <c r="U11" s="29"/>
      <c r="V11" s="29"/>
      <c r="W11" s="29"/>
      <c r="X11" s="29"/>
      <c r="Y11" s="28">
        <f t="shared" si="9"/>
        <v>7</v>
      </c>
      <c r="Z11" s="28">
        <f t="shared" si="0"/>
        <v>1</v>
      </c>
      <c r="AA11" s="28">
        <v>4</v>
      </c>
      <c r="AB11" s="36">
        <f t="shared" si="10"/>
        <v>1.6333333333333333</v>
      </c>
      <c r="AC11" s="57">
        <f t="shared" si="1"/>
        <v>0.3372</v>
      </c>
      <c r="AD11" s="29">
        <f t="shared" si="2"/>
        <v>15.894019999999999</v>
      </c>
      <c r="AE11" s="37">
        <f t="shared" si="3"/>
        <v>2.1215526342611875E-2</v>
      </c>
      <c r="AF11" s="37">
        <f t="shared" si="4"/>
        <v>2.1215526342611875E-2</v>
      </c>
      <c r="AG11" s="29">
        <f t="shared" si="11"/>
        <v>0.3478</v>
      </c>
      <c r="AH11" s="37">
        <f t="shared" si="5"/>
        <v>2.1882443837367767E-2</v>
      </c>
      <c r="AI11" s="36">
        <f t="shared" si="6"/>
        <v>28500</v>
      </c>
      <c r="AJ11" s="38">
        <f t="shared" si="7"/>
        <v>9610.2000000000007</v>
      </c>
      <c r="AK11" s="36">
        <v>8277414</v>
      </c>
      <c r="AL11" s="37">
        <f t="shared" si="8"/>
        <v>3.443104331860168E-3</v>
      </c>
      <c r="AM11" s="28" t="s">
        <v>138</v>
      </c>
      <c r="AO11" s="67"/>
    </row>
    <row r="12" spans="1:42" x14ac:dyDescent="0.25">
      <c r="A12" s="25" t="s">
        <v>107</v>
      </c>
      <c r="B12" s="25" t="s">
        <v>108</v>
      </c>
      <c r="C12" s="26">
        <v>61728</v>
      </c>
      <c r="D12" s="25" t="s">
        <v>16</v>
      </c>
      <c r="E12" s="25" t="s">
        <v>70</v>
      </c>
      <c r="F12" s="25" t="s">
        <v>69</v>
      </c>
      <c r="G12" s="27">
        <v>42818</v>
      </c>
      <c r="H12" s="27">
        <v>42923</v>
      </c>
      <c r="I12" s="27">
        <v>44171</v>
      </c>
      <c r="J12" s="26">
        <v>36</v>
      </c>
      <c r="K12" s="26">
        <v>354700</v>
      </c>
      <c r="L12" s="28" t="s">
        <v>26</v>
      </c>
      <c r="M12" s="29">
        <v>0.3372</v>
      </c>
      <c r="N12" s="29"/>
      <c r="O12" s="29"/>
      <c r="P12" s="29"/>
      <c r="Q12" s="29"/>
      <c r="R12" s="29">
        <f>M12</f>
        <v>0.3372</v>
      </c>
      <c r="S12" s="29"/>
      <c r="T12" s="29"/>
      <c r="U12" s="29"/>
      <c r="V12" s="29"/>
      <c r="W12" s="29"/>
      <c r="X12" s="29"/>
      <c r="Y12" s="28">
        <f t="shared" si="9"/>
        <v>8</v>
      </c>
      <c r="Z12" s="28">
        <f t="shared" si="0"/>
        <v>1</v>
      </c>
      <c r="AA12" s="28">
        <v>4</v>
      </c>
      <c r="AB12" s="36">
        <f t="shared" si="10"/>
        <v>1.9</v>
      </c>
      <c r="AC12" s="57">
        <f t="shared" si="1"/>
        <v>0.3372</v>
      </c>
      <c r="AD12" s="29">
        <f t="shared" si="2"/>
        <v>15.894019999999999</v>
      </c>
      <c r="AE12" s="37">
        <f t="shared" si="3"/>
        <v>2.1215526342611875E-2</v>
      </c>
      <c r="AF12" s="37">
        <f t="shared" si="4"/>
        <v>2.1215526342611875E-2</v>
      </c>
      <c r="AG12" s="29">
        <f t="shared" si="11"/>
        <v>0.3372</v>
      </c>
      <c r="AH12" s="37">
        <f t="shared" si="5"/>
        <v>2.1215526342611875E-2</v>
      </c>
      <c r="AI12" s="36">
        <f t="shared" si="6"/>
        <v>1064100</v>
      </c>
      <c r="AJ12" s="38">
        <f t="shared" si="7"/>
        <v>119604.84</v>
      </c>
      <c r="AK12" s="36">
        <v>8277414</v>
      </c>
      <c r="AL12" s="37">
        <f t="shared" si="8"/>
        <v>4.2851547596870231E-2</v>
      </c>
      <c r="AM12" s="28" t="s">
        <v>138</v>
      </c>
      <c r="AO12" s="67"/>
    </row>
    <row r="13" spans="1:42" x14ac:dyDescent="0.25">
      <c r="A13" s="25" t="s">
        <v>107</v>
      </c>
      <c r="B13" s="25" t="s">
        <v>108</v>
      </c>
      <c r="C13" s="26">
        <v>64042</v>
      </c>
      <c r="D13" s="25" t="s">
        <v>83</v>
      </c>
      <c r="E13" s="25" t="s">
        <v>48</v>
      </c>
      <c r="F13" s="25" t="s">
        <v>132</v>
      </c>
      <c r="G13" s="27">
        <v>42843</v>
      </c>
      <c r="H13" s="27">
        <v>42857</v>
      </c>
      <c r="I13" s="27">
        <v>42948</v>
      </c>
      <c r="J13" s="26">
        <v>3</v>
      </c>
      <c r="K13" s="26">
        <v>10000</v>
      </c>
      <c r="L13" s="28" t="s">
        <v>25</v>
      </c>
      <c r="M13" s="29">
        <v>0.39679999999999999</v>
      </c>
      <c r="N13" s="29"/>
      <c r="O13" s="29"/>
      <c r="P13" s="29">
        <f t="shared" ref="P13:P19" si="12">M13</f>
        <v>0.39679999999999999</v>
      </c>
      <c r="Q13" s="29"/>
      <c r="R13" s="29"/>
      <c r="S13" s="29"/>
      <c r="T13" s="29"/>
      <c r="U13" s="29"/>
      <c r="V13" s="29"/>
      <c r="W13" s="29"/>
      <c r="X13" s="29"/>
      <c r="Y13" s="28">
        <f t="shared" si="9"/>
        <v>9</v>
      </c>
      <c r="Z13" s="28">
        <f t="shared" si="0"/>
        <v>1</v>
      </c>
      <c r="AA13" s="28">
        <v>4</v>
      </c>
      <c r="AB13" s="36">
        <f t="shared" si="10"/>
        <v>2.7333333333333334</v>
      </c>
      <c r="AC13" s="57">
        <f t="shared" si="1"/>
        <v>0.39679999999999999</v>
      </c>
      <c r="AD13" s="29">
        <f t="shared" si="2"/>
        <v>15.894019999999999</v>
      </c>
      <c r="AE13" s="37">
        <f t="shared" si="3"/>
        <v>2.4965364331994047E-2</v>
      </c>
      <c r="AF13" s="37">
        <f t="shared" si="4"/>
        <v>2.4965364331994047E-2</v>
      </c>
      <c r="AG13" s="29">
        <f t="shared" si="11"/>
        <v>0.3372</v>
      </c>
      <c r="AH13" s="37">
        <f t="shared" si="5"/>
        <v>2.1215526342611875E-2</v>
      </c>
      <c r="AI13" s="36">
        <f t="shared" si="6"/>
        <v>2500</v>
      </c>
      <c r="AJ13" s="38">
        <f t="shared" si="7"/>
        <v>3968</v>
      </c>
      <c r="AK13" s="36">
        <v>8277414</v>
      </c>
      <c r="AL13" s="37">
        <f t="shared" si="8"/>
        <v>3.0202669577720771E-4</v>
      </c>
      <c r="AM13" s="28"/>
      <c r="AO13" s="67"/>
    </row>
    <row r="14" spans="1:42" x14ac:dyDescent="0.25">
      <c r="A14" s="25" t="s">
        <v>107</v>
      </c>
      <c r="B14" s="25" t="s">
        <v>108</v>
      </c>
      <c r="C14" s="26">
        <v>64004</v>
      </c>
      <c r="D14" s="25" t="s">
        <v>83</v>
      </c>
      <c r="E14" s="25" t="s">
        <v>48</v>
      </c>
      <c r="F14" s="25" t="s">
        <v>131</v>
      </c>
      <c r="G14" s="27">
        <v>42844</v>
      </c>
      <c r="H14" s="27">
        <v>42857</v>
      </c>
      <c r="I14" s="27">
        <v>42948</v>
      </c>
      <c r="J14" s="26">
        <v>3</v>
      </c>
      <c r="K14" s="26">
        <v>19200</v>
      </c>
      <c r="L14" s="28" t="s">
        <v>25</v>
      </c>
      <c r="M14" s="29">
        <v>0.39679999999999999</v>
      </c>
      <c r="N14" s="29"/>
      <c r="O14" s="29"/>
      <c r="P14" s="29">
        <f t="shared" si="12"/>
        <v>0.39679999999999999</v>
      </c>
      <c r="Q14" s="29"/>
      <c r="R14" s="29"/>
      <c r="S14" s="29"/>
      <c r="T14" s="29"/>
      <c r="U14" s="29"/>
      <c r="V14" s="29"/>
      <c r="W14" s="29"/>
      <c r="X14" s="29"/>
      <c r="Y14" s="28">
        <f t="shared" si="9"/>
        <v>10</v>
      </c>
      <c r="Z14" s="28">
        <f t="shared" si="0"/>
        <v>1</v>
      </c>
      <c r="AA14" s="28">
        <v>4</v>
      </c>
      <c r="AB14" s="36">
        <f t="shared" si="10"/>
        <v>2.7666666666666666</v>
      </c>
      <c r="AC14" s="57">
        <f t="shared" si="1"/>
        <v>0.39679999999999999</v>
      </c>
      <c r="AD14" s="29">
        <f t="shared" si="2"/>
        <v>15.894019999999999</v>
      </c>
      <c r="AE14" s="37">
        <f t="shared" si="3"/>
        <v>2.4965364331994047E-2</v>
      </c>
      <c r="AF14" s="37">
        <f t="shared" si="4"/>
        <v>2.4965364331994047E-2</v>
      </c>
      <c r="AG14" s="29">
        <f t="shared" si="11"/>
        <v>0.39679999999999999</v>
      </c>
      <c r="AH14" s="37">
        <f t="shared" si="5"/>
        <v>2.4965364331994047E-2</v>
      </c>
      <c r="AI14" s="36">
        <f t="shared" si="6"/>
        <v>4800</v>
      </c>
      <c r="AJ14" s="38">
        <f t="shared" si="7"/>
        <v>7618.5599999999995</v>
      </c>
      <c r="AK14" s="36">
        <v>8277414</v>
      </c>
      <c r="AL14" s="37">
        <f t="shared" si="8"/>
        <v>5.7989125589223884E-4</v>
      </c>
      <c r="AM14" s="28"/>
      <c r="AO14" s="67"/>
    </row>
    <row r="15" spans="1:42" x14ac:dyDescent="0.25">
      <c r="A15" s="25" t="s">
        <v>107</v>
      </c>
      <c r="B15" s="25" t="s">
        <v>108</v>
      </c>
      <c r="C15" s="26">
        <v>64071</v>
      </c>
      <c r="D15" s="25" t="s">
        <v>16</v>
      </c>
      <c r="E15" s="25" t="s">
        <v>48</v>
      </c>
      <c r="F15" s="25" t="s">
        <v>133</v>
      </c>
      <c r="G15" s="27">
        <v>42844</v>
      </c>
      <c r="H15" s="27">
        <v>42845</v>
      </c>
      <c r="I15" s="27">
        <v>43100</v>
      </c>
      <c r="J15" s="26">
        <v>8</v>
      </c>
      <c r="K15" s="26">
        <v>17819</v>
      </c>
      <c r="L15" s="28" t="s">
        <v>25</v>
      </c>
      <c r="M15" s="29">
        <v>0.39679999999999999</v>
      </c>
      <c r="N15" s="29"/>
      <c r="O15" s="29"/>
      <c r="P15" s="29">
        <f t="shared" si="12"/>
        <v>0.39679999999999999</v>
      </c>
      <c r="Q15" s="29"/>
      <c r="R15" s="29"/>
      <c r="S15" s="29"/>
      <c r="T15" s="29"/>
      <c r="U15" s="29"/>
      <c r="V15" s="29"/>
      <c r="W15" s="29"/>
      <c r="X15" s="29"/>
      <c r="Y15" s="28">
        <f t="shared" si="9"/>
        <v>11</v>
      </c>
      <c r="Z15" s="28">
        <f t="shared" si="0"/>
        <v>1</v>
      </c>
      <c r="AA15" s="28">
        <v>4</v>
      </c>
      <c r="AB15" s="36">
        <f t="shared" si="10"/>
        <v>2.7666666666666666</v>
      </c>
      <c r="AC15" s="57">
        <f t="shared" si="1"/>
        <v>0.39679999999999999</v>
      </c>
      <c r="AD15" s="29">
        <f t="shared" si="2"/>
        <v>15.894019999999999</v>
      </c>
      <c r="AE15" s="37">
        <f t="shared" si="3"/>
        <v>2.4965364331994047E-2</v>
      </c>
      <c r="AF15" s="37">
        <f t="shared" si="4"/>
        <v>2.4965364331994047E-2</v>
      </c>
      <c r="AG15" s="29">
        <f t="shared" si="11"/>
        <v>0.39679999999999999</v>
      </c>
      <c r="AH15" s="37">
        <f t="shared" si="5"/>
        <v>2.4965364331994047E-2</v>
      </c>
      <c r="AI15" s="36">
        <f t="shared" si="6"/>
        <v>11879.333333333334</v>
      </c>
      <c r="AJ15" s="38">
        <f t="shared" si="7"/>
        <v>7070.5792000000001</v>
      </c>
      <c r="AK15" s="36">
        <v>8277414</v>
      </c>
      <c r="AL15" s="37">
        <f t="shared" si="8"/>
        <v>1.4351503178810837E-3</v>
      </c>
      <c r="AM15" s="28"/>
      <c r="AO15" s="67"/>
    </row>
    <row r="16" spans="1:42" x14ac:dyDescent="0.25">
      <c r="A16" s="25" t="s">
        <v>107</v>
      </c>
      <c r="B16" s="25" t="s">
        <v>108</v>
      </c>
      <c r="C16" s="26">
        <v>62910</v>
      </c>
      <c r="D16" s="25" t="s">
        <v>16</v>
      </c>
      <c r="E16" s="25" t="s">
        <v>42</v>
      </c>
      <c r="F16" s="25" t="s">
        <v>41</v>
      </c>
      <c r="G16" s="27">
        <v>42845</v>
      </c>
      <c r="H16" s="27">
        <v>42891</v>
      </c>
      <c r="I16" s="27">
        <v>44352</v>
      </c>
      <c r="J16" s="26">
        <v>48</v>
      </c>
      <c r="K16" s="26">
        <v>7388</v>
      </c>
      <c r="L16" s="28" t="s">
        <v>25</v>
      </c>
      <c r="M16" s="29">
        <v>0.31900000000000001</v>
      </c>
      <c r="N16" s="29"/>
      <c r="O16" s="29"/>
      <c r="P16" s="29">
        <f t="shared" si="12"/>
        <v>0.31900000000000001</v>
      </c>
      <c r="Q16" s="29"/>
      <c r="R16" s="29"/>
      <c r="S16" s="29"/>
      <c r="T16" s="29"/>
      <c r="U16" s="29"/>
      <c r="V16" s="29"/>
      <c r="W16" s="29"/>
      <c r="X16" s="29"/>
      <c r="Y16" s="28">
        <f t="shared" si="9"/>
        <v>12</v>
      </c>
      <c r="Z16" s="28">
        <f t="shared" si="0"/>
        <v>1</v>
      </c>
      <c r="AA16" s="28">
        <v>4</v>
      </c>
      <c r="AB16" s="36">
        <f t="shared" si="10"/>
        <v>2.8</v>
      </c>
      <c r="AC16" s="57">
        <f t="shared" si="1"/>
        <v>0.31900000000000001</v>
      </c>
      <c r="AD16" s="29">
        <f t="shared" si="2"/>
        <v>15.894019999999999</v>
      </c>
      <c r="AE16" s="37">
        <f t="shared" si="3"/>
        <v>2.0070441587464974E-2</v>
      </c>
      <c r="AF16" s="37">
        <f t="shared" si="4"/>
        <v>2.0070441587464974E-2</v>
      </c>
      <c r="AG16" s="29">
        <f t="shared" si="11"/>
        <v>0.39679999999999999</v>
      </c>
      <c r="AH16" s="37">
        <f t="shared" si="5"/>
        <v>2.4965364331994047E-2</v>
      </c>
      <c r="AI16" s="36">
        <f t="shared" si="6"/>
        <v>29552</v>
      </c>
      <c r="AJ16" s="38">
        <f t="shared" si="7"/>
        <v>2356.7719999999999</v>
      </c>
      <c r="AK16" s="36">
        <v>8277414</v>
      </c>
      <c r="AL16" s="37">
        <f t="shared" si="8"/>
        <v>8.9254929136080427E-4</v>
      </c>
      <c r="AM16" s="28"/>
      <c r="AO16" s="67"/>
    </row>
    <row r="17" spans="1:41" x14ac:dyDescent="0.25">
      <c r="A17" s="25" t="s">
        <v>107</v>
      </c>
      <c r="B17" s="25" t="s">
        <v>108</v>
      </c>
      <c r="C17" s="26">
        <v>64657</v>
      </c>
      <c r="D17" s="25" t="s">
        <v>61</v>
      </c>
      <c r="E17" s="25" t="s">
        <v>63</v>
      </c>
      <c r="F17" s="25" t="s">
        <v>62</v>
      </c>
      <c r="G17" s="27">
        <v>42886</v>
      </c>
      <c r="H17" s="27">
        <v>42909</v>
      </c>
      <c r="I17" s="27">
        <v>44004</v>
      </c>
      <c r="J17" s="26">
        <v>30</v>
      </c>
      <c r="K17" s="26">
        <v>356892</v>
      </c>
      <c r="L17" s="28" t="s">
        <v>25</v>
      </c>
      <c r="M17" s="29">
        <v>0.28059000000000001</v>
      </c>
      <c r="N17" s="29"/>
      <c r="O17" s="29"/>
      <c r="P17" s="29">
        <f t="shared" si="12"/>
        <v>0.28059000000000001</v>
      </c>
      <c r="Q17" s="29"/>
      <c r="R17" s="29"/>
      <c r="S17" s="29"/>
      <c r="T17" s="29"/>
      <c r="U17" s="29"/>
      <c r="V17" s="29"/>
      <c r="W17" s="29"/>
      <c r="X17" s="29"/>
      <c r="Y17" s="28">
        <f t="shared" si="9"/>
        <v>13</v>
      </c>
      <c r="Z17" s="28">
        <f t="shared" si="0"/>
        <v>1</v>
      </c>
      <c r="AA17" s="28">
        <v>4</v>
      </c>
      <c r="AB17" s="36">
        <f t="shared" si="10"/>
        <v>4.166666666666667</v>
      </c>
      <c r="AC17" s="57">
        <f t="shared" si="1"/>
        <v>0.28059000000000001</v>
      </c>
      <c r="AD17" s="29">
        <f t="shared" si="2"/>
        <v>15.894019999999999</v>
      </c>
      <c r="AE17" s="37">
        <f t="shared" si="3"/>
        <v>1.7653809420146698E-2</v>
      </c>
      <c r="AF17" s="37">
        <f t="shared" si="4"/>
        <v>1.7653809420146698E-2</v>
      </c>
      <c r="AG17" s="29">
        <f t="shared" si="11"/>
        <v>0.31900000000000001</v>
      </c>
      <c r="AH17" s="37">
        <f t="shared" si="5"/>
        <v>2.0070441587464974E-2</v>
      </c>
      <c r="AI17" s="36">
        <f t="shared" si="6"/>
        <v>892230</v>
      </c>
      <c r="AJ17" s="38">
        <f t="shared" si="7"/>
        <v>100140.32628000001</v>
      </c>
      <c r="AK17" s="36">
        <v>8277414</v>
      </c>
      <c r="AL17" s="37">
        <f t="shared" si="8"/>
        <v>4.3116364603727683E-2</v>
      </c>
      <c r="AM17" s="28"/>
      <c r="AO17" s="67"/>
    </row>
    <row r="18" spans="1:41" x14ac:dyDescent="0.25">
      <c r="A18" s="25" t="s">
        <v>107</v>
      </c>
      <c r="B18" s="25" t="s">
        <v>108</v>
      </c>
      <c r="C18" s="26">
        <v>64583</v>
      </c>
      <c r="D18" s="25" t="s">
        <v>16</v>
      </c>
      <c r="E18" s="25" t="s">
        <v>54</v>
      </c>
      <c r="F18" s="25" t="s">
        <v>53</v>
      </c>
      <c r="G18" s="27">
        <v>42887</v>
      </c>
      <c r="H18" s="27">
        <v>42915</v>
      </c>
      <c r="I18" s="27">
        <v>44135</v>
      </c>
      <c r="J18" s="26">
        <v>41</v>
      </c>
      <c r="K18" s="26">
        <v>480000</v>
      </c>
      <c r="L18" s="28" t="s">
        <v>25</v>
      </c>
      <c r="M18" s="29">
        <v>0.28059000000000001</v>
      </c>
      <c r="N18" s="29"/>
      <c r="O18" s="29"/>
      <c r="P18" s="29">
        <f t="shared" si="12"/>
        <v>0.28059000000000001</v>
      </c>
      <c r="Q18" s="29"/>
      <c r="R18" s="29"/>
      <c r="S18" s="29"/>
      <c r="T18" s="29"/>
      <c r="U18" s="29"/>
      <c r="V18" s="29"/>
      <c r="W18" s="29"/>
      <c r="X18" s="29"/>
      <c r="Y18" s="28">
        <f t="shared" si="9"/>
        <v>14</v>
      </c>
      <c r="Z18" s="28">
        <f t="shared" si="0"/>
        <v>1</v>
      </c>
      <c r="AA18" s="28">
        <v>4</v>
      </c>
      <c r="AB18" s="36">
        <f t="shared" si="10"/>
        <v>4.2</v>
      </c>
      <c r="AC18" s="57">
        <f t="shared" si="1"/>
        <v>0.28059000000000001</v>
      </c>
      <c r="AD18" s="29">
        <f t="shared" si="2"/>
        <v>15.894019999999999</v>
      </c>
      <c r="AE18" s="37">
        <f t="shared" si="3"/>
        <v>1.7653809420146698E-2</v>
      </c>
      <c r="AF18" s="37">
        <f t="shared" si="4"/>
        <v>1.7653809420146698E-2</v>
      </c>
      <c r="AG18" s="29">
        <f t="shared" si="11"/>
        <v>0.28059000000000001</v>
      </c>
      <c r="AH18" s="37">
        <f t="shared" si="5"/>
        <v>1.7653809420146698E-2</v>
      </c>
      <c r="AI18" s="36">
        <f t="shared" si="6"/>
        <v>1640000</v>
      </c>
      <c r="AJ18" s="38">
        <f t="shared" si="7"/>
        <v>134683.20000000001</v>
      </c>
      <c r="AK18" s="36">
        <v>8277414</v>
      </c>
      <c r="AL18" s="37">
        <f t="shared" si="8"/>
        <v>5.798912558922388E-2</v>
      </c>
      <c r="AM18" s="28"/>
      <c r="AO18" s="67"/>
    </row>
    <row r="19" spans="1:41" x14ac:dyDescent="0.25">
      <c r="A19" s="25" t="s">
        <v>107</v>
      </c>
      <c r="B19" s="25" t="s">
        <v>108</v>
      </c>
      <c r="C19" s="26">
        <v>64692</v>
      </c>
      <c r="D19" s="25" t="s">
        <v>16</v>
      </c>
      <c r="E19" s="25" t="s">
        <v>76</v>
      </c>
      <c r="F19" s="25" t="s">
        <v>128</v>
      </c>
      <c r="G19" s="27">
        <v>42914</v>
      </c>
      <c r="H19" s="27">
        <v>43124</v>
      </c>
      <c r="I19" s="27">
        <v>44401</v>
      </c>
      <c r="J19" s="26">
        <v>36</v>
      </c>
      <c r="K19" s="26">
        <v>227227</v>
      </c>
      <c r="L19" s="28" t="s">
        <v>25</v>
      </c>
      <c r="M19" s="29">
        <v>0.39900000000000002</v>
      </c>
      <c r="N19" s="29"/>
      <c r="O19" s="29"/>
      <c r="P19" s="29">
        <f t="shared" si="12"/>
        <v>0.39900000000000002</v>
      </c>
      <c r="Q19" s="29"/>
      <c r="R19" s="29"/>
      <c r="S19" s="29"/>
      <c r="T19" s="29"/>
      <c r="U19" s="29"/>
      <c r="V19" s="29"/>
      <c r="W19" s="29"/>
      <c r="X19" s="29"/>
      <c r="Y19" s="28">
        <f t="shared" si="9"/>
        <v>15</v>
      </c>
      <c r="Z19" s="28">
        <f t="shared" si="0"/>
        <v>1</v>
      </c>
      <c r="AA19" s="28">
        <v>4</v>
      </c>
      <c r="AB19" s="36">
        <f t="shared" si="10"/>
        <v>5.0999999999999996</v>
      </c>
      <c r="AC19" s="57">
        <f t="shared" si="1"/>
        <v>0.39900000000000002</v>
      </c>
      <c r="AD19" s="29">
        <f t="shared" si="2"/>
        <v>15.894019999999999</v>
      </c>
      <c r="AE19" s="37">
        <f t="shared" si="3"/>
        <v>2.5103781170528288E-2</v>
      </c>
      <c r="AF19" s="37">
        <f t="shared" si="4"/>
        <v>2.5103781170528288E-2</v>
      </c>
      <c r="AG19" s="29">
        <f t="shared" si="11"/>
        <v>0.28059000000000001</v>
      </c>
      <c r="AH19" s="37">
        <f t="shared" si="5"/>
        <v>1.7653809420146698E-2</v>
      </c>
      <c r="AI19" s="36">
        <f t="shared" si="6"/>
        <v>681681</v>
      </c>
      <c r="AJ19" s="38">
        <f t="shared" si="7"/>
        <v>90663.573000000004</v>
      </c>
      <c r="AK19" s="36">
        <v>8277414</v>
      </c>
      <c r="AL19" s="37">
        <f t="shared" si="8"/>
        <v>2.7451448000547031E-2</v>
      </c>
      <c r="AM19" s="28"/>
      <c r="AO19" s="67"/>
    </row>
    <row r="20" spans="1:41" x14ac:dyDescent="0.25">
      <c r="A20" s="25" t="s">
        <v>107</v>
      </c>
      <c r="B20" s="25" t="s">
        <v>108</v>
      </c>
      <c r="C20" s="26">
        <v>65301</v>
      </c>
      <c r="D20" s="25" t="s">
        <v>83</v>
      </c>
      <c r="E20" s="25" t="s">
        <v>22</v>
      </c>
      <c r="F20" s="25" t="s">
        <v>134</v>
      </c>
      <c r="G20" s="27">
        <v>42919</v>
      </c>
      <c r="H20" s="27">
        <v>42936</v>
      </c>
      <c r="I20" s="27">
        <v>43300</v>
      </c>
      <c r="J20" s="26">
        <v>12</v>
      </c>
      <c r="K20" s="26">
        <v>5760</v>
      </c>
      <c r="L20" s="28" t="s">
        <v>32</v>
      </c>
      <c r="M20" s="29">
        <v>0.41</v>
      </c>
      <c r="N20" s="29"/>
      <c r="O20" s="29"/>
      <c r="P20" s="29"/>
      <c r="Q20" s="29"/>
      <c r="R20" s="29"/>
      <c r="S20" s="29">
        <f>M20</f>
        <v>0.41</v>
      </c>
      <c r="T20" s="29"/>
      <c r="U20" s="29"/>
      <c r="V20" s="29"/>
      <c r="W20" s="29"/>
      <c r="X20" s="29"/>
      <c r="Y20" s="28">
        <f t="shared" si="9"/>
        <v>16</v>
      </c>
      <c r="Z20" s="28">
        <f t="shared" si="0"/>
        <v>1</v>
      </c>
      <c r="AA20" s="28">
        <v>5</v>
      </c>
      <c r="AB20" s="36">
        <f t="shared" si="10"/>
        <v>5.2666666666666666</v>
      </c>
      <c r="AC20" s="57">
        <f t="shared" si="1"/>
        <v>0.41</v>
      </c>
      <c r="AD20" s="29">
        <f t="shared" si="2"/>
        <v>15.894019999999999</v>
      </c>
      <c r="AE20" s="37">
        <f t="shared" si="3"/>
        <v>2.5795865363199492E-2</v>
      </c>
      <c r="AF20" s="37">
        <f t="shared" si="4"/>
        <v>2.5795865363199492E-2</v>
      </c>
      <c r="AG20" s="29">
        <f t="shared" si="11"/>
        <v>0.39900000000000002</v>
      </c>
      <c r="AH20" s="37">
        <f t="shared" si="5"/>
        <v>2.5103781170528288E-2</v>
      </c>
      <c r="AI20" s="36">
        <f t="shared" si="6"/>
        <v>5760</v>
      </c>
      <c r="AJ20" s="38">
        <f t="shared" si="7"/>
        <v>2361.6</v>
      </c>
      <c r="AK20" s="36">
        <v>8277414</v>
      </c>
      <c r="AL20" s="37">
        <f t="shared" si="8"/>
        <v>6.9586950707068655E-4</v>
      </c>
      <c r="AM20" s="28"/>
      <c r="AO20" s="67"/>
    </row>
    <row r="21" spans="1:41" x14ac:dyDescent="0.25">
      <c r="A21" s="25" t="s">
        <v>107</v>
      </c>
      <c r="B21" s="25" t="s">
        <v>108</v>
      </c>
      <c r="C21" s="26">
        <v>65480</v>
      </c>
      <c r="D21" s="25" t="s">
        <v>83</v>
      </c>
      <c r="E21" s="25" t="s">
        <v>48</v>
      </c>
      <c r="F21" s="25" t="s">
        <v>135</v>
      </c>
      <c r="G21" s="27">
        <v>42923</v>
      </c>
      <c r="H21" s="27">
        <v>42928</v>
      </c>
      <c r="I21" s="27">
        <v>42989</v>
      </c>
      <c r="J21" s="26">
        <v>2</v>
      </c>
      <c r="K21" s="26">
        <v>22559</v>
      </c>
      <c r="L21" s="28" t="s">
        <v>25</v>
      </c>
      <c r="M21" s="29">
        <v>0.53700000000000003</v>
      </c>
      <c r="N21" s="29"/>
      <c r="O21" s="29"/>
      <c r="P21" s="29">
        <f>M21</f>
        <v>0.53700000000000003</v>
      </c>
      <c r="Q21" s="29"/>
      <c r="R21" s="29"/>
      <c r="S21" s="29"/>
      <c r="T21" s="29"/>
      <c r="U21" s="29"/>
      <c r="V21" s="29"/>
      <c r="W21" s="29"/>
      <c r="X21" s="29"/>
      <c r="Y21" s="28">
        <f t="shared" si="9"/>
        <v>17</v>
      </c>
      <c r="Z21" s="28">
        <f t="shared" si="0"/>
        <v>1</v>
      </c>
      <c r="AA21" s="28">
        <v>5</v>
      </c>
      <c r="AB21" s="36">
        <f t="shared" si="10"/>
        <v>5.4</v>
      </c>
      <c r="AC21" s="57">
        <f t="shared" si="1"/>
        <v>0.53700000000000003</v>
      </c>
      <c r="AD21" s="29">
        <f t="shared" si="2"/>
        <v>15.894019999999999</v>
      </c>
      <c r="AE21" s="37">
        <f t="shared" si="3"/>
        <v>3.3786291951312511E-2</v>
      </c>
      <c r="AF21" s="37">
        <f t="shared" si="4"/>
        <v>3.3786291951312511E-2</v>
      </c>
      <c r="AG21" s="29">
        <f t="shared" si="11"/>
        <v>0.41</v>
      </c>
      <c r="AH21" s="37">
        <f t="shared" si="5"/>
        <v>2.5795865363199492E-2</v>
      </c>
      <c r="AI21" s="36">
        <f t="shared" si="6"/>
        <v>3759.8333333333335</v>
      </c>
      <c r="AJ21" s="38">
        <f t="shared" si="7"/>
        <v>12114.183000000001</v>
      </c>
      <c r="AK21" s="36">
        <v>8277414</v>
      </c>
      <c r="AL21" s="37">
        <f t="shared" si="8"/>
        <v>4.5422801533586852E-4</v>
      </c>
      <c r="AM21" s="28"/>
      <c r="AO21" s="67"/>
    </row>
    <row r="22" spans="1:41" x14ac:dyDescent="0.25">
      <c r="A22" s="25" t="s">
        <v>107</v>
      </c>
      <c r="B22" s="25" t="s">
        <v>108</v>
      </c>
      <c r="C22" s="26">
        <v>66227</v>
      </c>
      <c r="D22" s="25" t="s">
        <v>16</v>
      </c>
      <c r="E22" s="25" t="s">
        <v>21</v>
      </c>
      <c r="F22" s="25" t="s">
        <v>22</v>
      </c>
      <c r="G22" s="27">
        <v>43024</v>
      </c>
      <c r="H22" s="27">
        <v>43168</v>
      </c>
      <c r="I22" s="27">
        <v>44812</v>
      </c>
      <c r="J22" s="26">
        <v>48</v>
      </c>
      <c r="K22" s="26">
        <v>269960</v>
      </c>
      <c r="L22" s="28" t="s">
        <v>24</v>
      </c>
      <c r="M22" s="29">
        <v>0.21</v>
      </c>
      <c r="N22" s="29"/>
      <c r="O22" s="29">
        <v>1.0400799999999999</v>
      </c>
      <c r="P22" s="29">
        <v>0.38700000000000001</v>
      </c>
      <c r="Q22" s="29">
        <v>0.99</v>
      </c>
      <c r="R22" s="29">
        <v>0.39</v>
      </c>
      <c r="S22" s="29"/>
      <c r="T22" s="29">
        <v>1</v>
      </c>
      <c r="U22" s="29">
        <v>2</v>
      </c>
      <c r="V22" s="29">
        <f>M22</f>
        <v>0.21</v>
      </c>
      <c r="W22" s="29"/>
      <c r="X22" s="29"/>
      <c r="Y22" s="28">
        <f t="shared" si="9"/>
        <v>18</v>
      </c>
      <c r="Z22" s="28">
        <f t="shared" si="0"/>
        <v>7</v>
      </c>
      <c r="AA22" s="28">
        <v>8</v>
      </c>
      <c r="AB22" s="36">
        <f t="shared" si="10"/>
        <v>8.7666666666666675</v>
      </c>
      <c r="AC22" s="57">
        <f t="shared" si="1"/>
        <v>0.21</v>
      </c>
      <c r="AD22" s="29">
        <f t="shared" si="2"/>
        <v>15.894019999999999</v>
      </c>
      <c r="AE22" s="37">
        <f t="shared" si="3"/>
        <v>1.3212516405541204E-2</v>
      </c>
      <c r="AF22" s="37">
        <f t="shared" si="4"/>
        <v>1.3212516405541204E-2</v>
      </c>
      <c r="AG22" s="29">
        <f t="shared" si="11"/>
        <v>0.53700000000000003</v>
      </c>
      <c r="AH22" s="37">
        <f t="shared" si="5"/>
        <v>3.3786291951312511E-2</v>
      </c>
      <c r="AI22" s="36">
        <f t="shared" si="6"/>
        <v>1079840</v>
      </c>
      <c r="AJ22" s="38">
        <f t="shared" si="7"/>
        <v>56691.6</v>
      </c>
      <c r="AK22" s="36">
        <v>8277414</v>
      </c>
      <c r="AL22" s="37">
        <f t="shared" si="8"/>
        <v>3.2614050716805995E-2</v>
      </c>
      <c r="AM22" s="28"/>
      <c r="AO22" s="67"/>
    </row>
    <row r="23" spans="1:41" x14ac:dyDescent="0.25">
      <c r="A23" s="25" t="s">
        <v>107</v>
      </c>
      <c r="B23" s="25" t="s">
        <v>108</v>
      </c>
      <c r="C23" s="26">
        <v>67051</v>
      </c>
      <c r="D23" s="25" t="s">
        <v>16</v>
      </c>
      <c r="E23" s="25" t="s">
        <v>34</v>
      </c>
      <c r="F23" s="25" t="s">
        <v>35</v>
      </c>
      <c r="G23" s="27">
        <v>43054</v>
      </c>
      <c r="H23" s="27">
        <v>43221</v>
      </c>
      <c r="I23" s="27">
        <v>44681</v>
      </c>
      <c r="J23" s="26">
        <v>24</v>
      </c>
      <c r="K23" s="26">
        <v>417467</v>
      </c>
      <c r="L23" s="28" t="s">
        <v>26</v>
      </c>
      <c r="M23" s="29">
        <v>0.23</v>
      </c>
      <c r="N23" s="29">
        <v>13.33334</v>
      </c>
      <c r="O23" s="29">
        <v>1.1399999999999999</v>
      </c>
      <c r="P23" s="29">
        <v>0.27295000000000003</v>
      </c>
      <c r="Q23" s="29">
        <v>1.0900000000000001</v>
      </c>
      <c r="R23" s="29">
        <f>M23</f>
        <v>0.23</v>
      </c>
      <c r="S23" s="29">
        <v>0.37763000000000002</v>
      </c>
      <c r="T23" s="29"/>
      <c r="U23" s="29"/>
      <c r="V23" s="29"/>
      <c r="W23" s="29">
        <v>0.44900000000000001</v>
      </c>
      <c r="X23" s="29">
        <v>0.75</v>
      </c>
      <c r="Y23" s="28">
        <f t="shared" si="9"/>
        <v>19</v>
      </c>
      <c r="Z23" s="28">
        <f t="shared" si="0"/>
        <v>8</v>
      </c>
      <c r="AA23" s="28">
        <v>10</v>
      </c>
      <c r="AB23" s="36">
        <f t="shared" si="10"/>
        <v>9.7666666666666675</v>
      </c>
      <c r="AC23" s="57">
        <f t="shared" si="1"/>
        <v>0.27295000000000003</v>
      </c>
      <c r="AD23" s="29">
        <f t="shared" si="2"/>
        <v>15.894019999999999</v>
      </c>
      <c r="AE23" s="37">
        <f t="shared" si="3"/>
        <v>1.7173125489964153E-2</v>
      </c>
      <c r="AF23" s="37">
        <f t="shared" si="4"/>
        <v>1.4470851301307033E-2</v>
      </c>
      <c r="AG23" s="29">
        <f t="shared" si="11"/>
        <v>0.21</v>
      </c>
      <c r="AH23" s="37">
        <f t="shared" si="5"/>
        <v>1.3212516405541204E-2</v>
      </c>
      <c r="AI23" s="36">
        <f t="shared" si="6"/>
        <v>834934</v>
      </c>
      <c r="AJ23" s="38">
        <f t="shared" si="7"/>
        <v>96017.41</v>
      </c>
      <c r="AK23" s="36">
        <v>8277414</v>
      </c>
      <c r="AL23" s="37">
        <f t="shared" si="8"/>
        <v>5.043447144240943E-2</v>
      </c>
      <c r="AM23" s="28"/>
      <c r="AO23" s="67"/>
    </row>
    <row r="24" spans="1:41" x14ac:dyDescent="0.25">
      <c r="A24" s="25" t="s">
        <v>107</v>
      </c>
      <c r="B24" s="25" t="s">
        <v>108</v>
      </c>
      <c r="C24" s="26">
        <v>68091</v>
      </c>
      <c r="D24" s="25" t="s">
        <v>16</v>
      </c>
      <c r="E24" s="25" t="s">
        <v>17</v>
      </c>
      <c r="F24" s="25" t="s">
        <v>18</v>
      </c>
      <c r="G24" s="27">
        <v>43125</v>
      </c>
      <c r="H24" s="27">
        <v>43220</v>
      </c>
      <c r="I24" s="27">
        <v>44681</v>
      </c>
      <c r="J24" s="26">
        <v>42</v>
      </c>
      <c r="K24" s="26">
        <v>905851</v>
      </c>
      <c r="L24" s="28" t="s">
        <v>25</v>
      </c>
      <c r="M24" s="29">
        <v>0.19989999999999999</v>
      </c>
      <c r="N24" s="29"/>
      <c r="O24" s="29">
        <v>0.84358</v>
      </c>
      <c r="P24" s="29">
        <f>M24</f>
        <v>0.19989999999999999</v>
      </c>
      <c r="Q24" s="29">
        <v>0.9</v>
      </c>
      <c r="R24" s="29">
        <v>0.22935</v>
      </c>
      <c r="S24" s="29">
        <v>0.39861000000000002</v>
      </c>
      <c r="T24" s="29"/>
      <c r="U24" s="29"/>
      <c r="V24" s="29">
        <v>0.29199999999999998</v>
      </c>
      <c r="W24" s="29"/>
      <c r="X24" s="29">
        <v>0.76</v>
      </c>
      <c r="Y24" s="28">
        <f t="shared" si="9"/>
        <v>20</v>
      </c>
      <c r="Z24" s="28">
        <f t="shared" si="0"/>
        <v>7</v>
      </c>
      <c r="AA24" s="28">
        <v>10</v>
      </c>
      <c r="AB24" s="36">
        <f t="shared" si="10"/>
        <v>12.133333333333333</v>
      </c>
      <c r="AC24" s="57">
        <f t="shared" si="1"/>
        <v>0.19989999999999999</v>
      </c>
      <c r="AD24" s="29">
        <f t="shared" si="2"/>
        <v>15.894019999999999</v>
      </c>
      <c r="AE24" s="37">
        <f t="shared" si="3"/>
        <v>1.257705728317946E-2</v>
      </c>
      <c r="AF24" s="37">
        <f t="shared" si="4"/>
        <v>1.257705728317946E-2</v>
      </c>
      <c r="AG24" s="29">
        <f t="shared" si="11"/>
        <v>0.23</v>
      </c>
      <c r="AH24" s="37">
        <f t="shared" si="5"/>
        <v>1.4470851301307033E-2</v>
      </c>
      <c r="AI24" s="36">
        <f t="shared" si="6"/>
        <v>3170478.5</v>
      </c>
      <c r="AJ24" s="38">
        <f t="shared" si="7"/>
        <v>181079.61489999999</v>
      </c>
      <c r="AK24" s="36">
        <v>8277414</v>
      </c>
      <c r="AL24" s="37">
        <f t="shared" si="8"/>
        <v>0.10943647375859175</v>
      </c>
      <c r="AM24" s="28"/>
      <c r="AO24" s="67"/>
    </row>
    <row r="25" spans="1:41" x14ac:dyDescent="0.25">
      <c r="A25" s="25" t="s">
        <v>107</v>
      </c>
      <c r="B25" s="25" t="s">
        <v>108</v>
      </c>
      <c r="C25" s="26">
        <v>73458</v>
      </c>
      <c r="D25" s="25" t="s">
        <v>16</v>
      </c>
      <c r="E25" s="25" t="s">
        <v>41</v>
      </c>
      <c r="F25" s="25" t="s">
        <v>42</v>
      </c>
      <c r="G25" s="27">
        <v>43423</v>
      </c>
      <c r="H25" s="27">
        <v>43432</v>
      </c>
      <c r="I25" s="27">
        <v>45074</v>
      </c>
      <c r="J25" s="26">
        <v>48</v>
      </c>
      <c r="K25" s="26">
        <v>699240</v>
      </c>
      <c r="L25" s="28" t="s">
        <v>25</v>
      </c>
      <c r="M25" s="29">
        <v>0.18290000000000001</v>
      </c>
      <c r="N25" s="29"/>
      <c r="O25" s="29"/>
      <c r="P25" s="29">
        <f>M25</f>
        <v>0.18290000000000001</v>
      </c>
      <c r="Q25" s="29">
        <v>1</v>
      </c>
      <c r="R25" s="29">
        <v>0.19400000000000001</v>
      </c>
      <c r="S25" s="29"/>
      <c r="T25" s="29"/>
      <c r="U25" s="29"/>
      <c r="V25" s="29"/>
      <c r="W25" s="29"/>
      <c r="X25" s="29"/>
      <c r="Y25" s="28">
        <f t="shared" si="9"/>
        <v>21</v>
      </c>
      <c r="Z25" s="28">
        <f t="shared" si="0"/>
        <v>3</v>
      </c>
      <c r="AA25" s="28">
        <v>10</v>
      </c>
      <c r="AB25" s="36">
        <f t="shared" si="10"/>
        <v>22.066666666666666</v>
      </c>
      <c r="AC25" s="57">
        <f t="shared" si="1"/>
        <v>0.18290000000000001</v>
      </c>
      <c r="AD25" s="29">
        <f t="shared" si="2"/>
        <v>15.894019999999999</v>
      </c>
      <c r="AE25" s="37">
        <f t="shared" si="3"/>
        <v>1.1507472621778507E-2</v>
      </c>
      <c r="AF25" s="37">
        <f t="shared" si="4"/>
        <v>1.1507472621778507E-2</v>
      </c>
      <c r="AG25" s="29">
        <f t="shared" si="11"/>
        <v>0.19989999999999999</v>
      </c>
      <c r="AH25" s="37">
        <f t="shared" si="5"/>
        <v>1.257705728317946E-2</v>
      </c>
      <c r="AI25" s="36">
        <f t="shared" si="6"/>
        <v>2796960</v>
      </c>
      <c r="AJ25" s="38">
        <f t="shared" si="7"/>
        <v>127890.996</v>
      </c>
      <c r="AK25" s="36">
        <v>8277414</v>
      </c>
      <c r="AL25" s="37">
        <f t="shared" si="8"/>
        <v>8.4475658702101886E-2</v>
      </c>
      <c r="AM25" s="28"/>
      <c r="AO25" s="67"/>
    </row>
    <row r="26" spans="1:41" x14ac:dyDescent="0.25">
      <c r="A26" s="25" t="s">
        <v>107</v>
      </c>
      <c r="B26" s="25" t="s">
        <v>108</v>
      </c>
      <c r="C26" s="26">
        <v>74397</v>
      </c>
      <c r="D26" s="25" t="s">
        <v>16</v>
      </c>
      <c r="E26" s="25" t="s">
        <v>47</v>
      </c>
      <c r="F26" s="25" t="s">
        <v>48</v>
      </c>
      <c r="G26" s="27">
        <v>43537</v>
      </c>
      <c r="H26" s="27">
        <v>43648</v>
      </c>
      <c r="I26" s="27">
        <v>44927</v>
      </c>
      <c r="J26" s="26">
        <v>36</v>
      </c>
      <c r="K26" s="26">
        <v>1224223</v>
      </c>
      <c r="L26" s="28" t="s">
        <v>25</v>
      </c>
      <c r="M26" s="29">
        <v>0.1822</v>
      </c>
      <c r="N26" s="29"/>
      <c r="O26" s="29"/>
      <c r="P26" s="29">
        <f>M26</f>
        <v>0.1822</v>
      </c>
      <c r="Q26" s="29">
        <v>0.2661</v>
      </c>
      <c r="R26" s="29">
        <v>0.23</v>
      </c>
      <c r="S26" s="29">
        <v>0.46155000000000002</v>
      </c>
      <c r="T26" s="29"/>
      <c r="U26" s="29"/>
      <c r="V26" s="29"/>
      <c r="W26" s="29"/>
      <c r="X26" s="29"/>
      <c r="Y26" s="28">
        <f t="shared" si="9"/>
        <v>22</v>
      </c>
      <c r="Z26" s="28">
        <f t="shared" si="0"/>
        <v>4</v>
      </c>
      <c r="AA26" s="28">
        <v>10</v>
      </c>
      <c r="AB26" s="36">
        <f t="shared" si="10"/>
        <v>25.866666666666667</v>
      </c>
      <c r="AC26" s="57">
        <f t="shared" si="1"/>
        <v>0.1822</v>
      </c>
      <c r="AD26" s="29">
        <f t="shared" si="2"/>
        <v>15.894019999999999</v>
      </c>
      <c r="AE26" s="37">
        <f t="shared" si="3"/>
        <v>1.1463430900426702E-2</v>
      </c>
      <c r="AF26" s="37">
        <f t="shared" si="4"/>
        <v>1.1463430900426702E-2</v>
      </c>
      <c r="AG26" s="29">
        <f t="shared" si="11"/>
        <v>0.18290000000000001</v>
      </c>
      <c r="AH26" s="37">
        <f t="shared" si="5"/>
        <v>1.1507472621778507E-2</v>
      </c>
      <c r="AI26" s="36">
        <f t="shared" si="6"/>
        <v>3672669</v>
      </c>
      <c r="AJ26" s="38">
        <f t="shared" si="7"/>
        <v>223053.43059999999</v>
      </c>
      <c r="AK26" s="36">
        <v>8277414</v>
      </c>
      <c r="AL26" s="37">
        <f t="shared" si="8"/>
        <v>0.14789921103378423</v>
      </c>
      <c r="AM26" s="28"/>
      <c r="AO26" s="67"/>
    </row>
    <row r="27" spans="1:41" x14ac:dyDescent="0.25">
      <c r="A27" s="25" t="s">
        <v>107</v>
      </c>
      <c r="B27" s="25" t="s">
        <v>108</v>
      </c>
      <c r="C27" s="26">
        <v>78730</v>
      </c>
      <c r="D27" s="25" t="s">
        <v>16</v>
      </c>
      <c r="E27" s="25" t="s">
        <v>66</v>
      </c>
      <c r="F27" s="25" t="s">
        <v>67</v>
      </c>
      <c r="G27" s="27">
        <v>43755</v>
      </c>
      <c r="H27" s="27">
        <v>44047</v>
      </c>
      <c r="I27" s="27">
        <v>45141</v>
      </c>
      <c r="J27" s="26">
        <v>36</v>
      </c>
      <c r="K27" s="26">
        <v>126600</v>
      </c>
      <c r="L27" s="28" t="s">
        <v>24</v>
      </c>
      <c r="M27" s="29">
        <v>0.20302000000000001</v>
      </c>
      <c r="N27" s="29"/>
      <c r="O27" s="29">
        <v>0.95833000000000002</v>
      </c>
      <c r="P27" s="29">
        <v>0.42</v>
      </c>
      <c r="Q27" s="29"/>
      <c r="R27" s="29">
        <v>0.31</v>
      </c>
      <c r="S27" s="29">
        <v>0.50351000000000001</v>
      </c>
      <c r="T27" s="29"/>
      <c r="U27" s="29"/>
      <c r="V27" s="29">
        <f>M27</f>
        <v>0.20302000000000001</v>
      </c>
      <c r="W27" s="29"/>
      <c r="X27" s="29"/>
      <c r="Y27" s="28">
        <f t="shared" si="9"/>
        <v>23</v>
      </c>
      <c r="Z27" s="28">
        <f t="shared" si="0"/>
        <v>5</v>
      </c>
      <c r="AA27" s="28">
        <v>10</v>
      </c>
      <c r="AB27" s="36">
        <f t="shared" si="10"/>
        <v>33.133333333333333</v>
      </c>
      <c r="AC27" s="57">
        <f t="shared" si="1"/>
        <v>0.20302000000000001</v>
      </c>
      <c r="AD27" s="29">
        <f t="shared" si="2"/>
        <v>15.894019999999999</v>
      </c>
      <c r="AE27" s="37">
        <f t="shared" si="3"/>
        <v>1.2773357526918929E-2</v>
      </c>
      <c r="AF27" s="37">
        <f t="shared" si="4"/>
        <v>1.2773357526918929E-2</v>
      </c>
      <c r="AG27" s="29">
        <f t="shared" si="11"/>
        <v>0.1822</v>
      </c>
      <c r="AH27" s="37">
        <f t="shared" si="5"/>
        <v>1.1463430900426702E-2</v>
      </c>
      <c r="AI27" s="36">
        <f t="shared" si="6"/>
        <v>379800</v>
      </c>
      <c r="AJ27" s="38">
        <f t="shared" si="7"/>
        <v>25702.332000000002</v>
      </c>
      <c r="AK27" s="36">
        <v>8277414</v>
      </c>
      <c r="AL27" s="37">
        <f t="shared" si="8"/>
        <v>1.5294631874157798E-2</v>
      </c>
      <c r="AM27" s="28"/>
      <c r="AO27" s="67"/>
    </row>
    <row r="28" spans="1:41" x14ac:dyDescent="0.25">
      <c r="A28" s="25" t="s">
        <v>107</v>
      </c>
      <c r="B28" s="25" t="s">
        <v>108</v>
      </c>
      <c r="C28" s="26">
        <v>81197</v>
      </c>
      <c r="D28" s="25" t="s">
        <v>55</v>
      </c>
      <c r="E28" s="25" t="s">
        <v>56</v>
      </c>
      <c r="F28" s="25" t="s">
        <v>57</v>
      </c>
      <c r="G28" s="27">
        <v>43865</v>
      </c>
      <c r="H28" s="27">
        <v>43910</v>
      </c>
      <c r="I28" s="27">
        <v>45096</v>
      </c>
      <c r="J28" s="26">
        <v>36</v>
      </c>
      <c r="K28" s="26">
        <v>1042332</v>
      </c>
      <c r="L28" s="28" t="s">
        <v>25</v>
      </c>
      <c r="M28" s="29">
        <v>0.22850000000000001</v>
      </c>
      <c r="N28" s="29">
        <v>26.66666</v>
      </c>
      <c r="O28" s="29"/>
      <c r="P28" s="29">
        <f>M28</f>
        <v>0.22850000000000001</v>
      </c>
      <c r="Q28" s="29">
        <v>0.95420000000000005</v>
      </c>
      <c r="R28" s="29"/>
      <c r="S28" s="29"/>
      <c r="T28" s="29"/>
      <c r="U28" s="29"/>
      <c r="V28" s="29"/>
      <c r="W28" s="29"/>
      <c r="X28" s="29"/>
      <c r="Y28" s="28">
        <f t="shared" si="9"/>
        <v>24</v>
      </c>
      <c r="Z28" s="28">
        <f t="shared" si="0"/>
        <v>3</v>
      </c>
      <c r="AA28" s="28">
        <v>10</v>
      </c>
      <c r="AB28" s="36">
        <f t="shared" si="10"/>
        <v>36.799999999999997</v>
      </c>
      <c r="AC28" s="57">
        <f t="shared" si="1"/>
        <v>0.22850000000000001</v>
      </c>
      <c r="AD28" s="29">
        <f t="shared" si="2"/>
        <v>15.894019999999999</v>
      </c>
      <c r="AE28" s="37">
        <f t="shared" si="3"/>
        <v>1.4376476184124597E-2</v>
      </c>
      <c r="AF28" s="37">
        <f t="shared" si="4"/>
        <v>1.4376476184124597E-2</v>
      </c>
      <c r="AG28" s="29">
        <f t="shared" si="11"/>
        <v>0.20302000000000001</v>
      </c>
      <c r="AH28" s="37">
        <f t="shared" si="5"/>
        <v>1.2773357526918929E-2</v>
      </c>
      <c r="AI28" s="36">
        <f t="shared" si="6"/>
        <v>3126996</v>
      </c>
      <c r="AJ28" s="38">
        <f t="shared" si="7"/>
        <v>238172.86200000002</v>
      </c>
      <c r="AK28" s="36">
        <v>8277414</v>
      </c>
      <c r="AL28" s="37">
        <f t="shared" si="8"/>
        <v>0.1259248359451394</v>
      </c>
      <c r="AM28" s="28"/>
      <c r="AO28" s="67"/>
    </row>
    <row r="29" spans="1:41" x14ac:dyDescent="0.25">
      <c r="A29" s="25" t="s">
        <v>107</v>
      </c>
      <c r="B29" s="25" t="s">
        <v>108</v>
      </c>
      <c r="C29" s="26">
        <v>81522</v>
      </c>
      <c r="D29" s="25" t="s">
        <v>61</v>
      </c>
      <c r="E29" s="25" t="s">
        <v>62</v>
      </c>
      <c r="F29" s="25" t="s">
        <v>63</v>
      </c>
      <c r="G29" s="27">
        <v>43908</v>
      </c>
      <c r="H29" s="27">
        <v>43978</v>
      </c>
      <c r="I29" s="27">
        <v>45438</v>
      </c>
      <c r="J29" s="26">
        <v>36</v>
      </c>
      <c r="K29" s="26">
        <v>341136</v>
      </c>
      <c r="L29" s="28" t="s">
        <v>26</v>
      </c>
      <c r="M29" s="29">
        <v>0.26989999999999997</v>
      </c>
      <c r="N29" s="29"/>
      <c r="O29" s="29"/>
      <c r="P29" s="29">
        <v>0.28000000000000003</v>
      </c>
      <c r="Q29" s="29"/>
      <c r="R29" s="29">
        <f>M29</f>
        <v>0.26989999999999997</v>
      </c>
      <c r="S29" s="29"/>
      <c r="T29" s="29"/>
      <c r="U29" s="29"/>
      <c r="V29" s="29"/>
      <c r="W29" s="29"/>
      <c r="X29" s="29"/>
      <c r="Y29" s="28">
        <f t="shared" si="9"/>
        <v>25</v>
      </c>
      <c r="Z29" s="28">
        <f t="shared" si="0"/>
        <v>2</v>
      </c>
      <c r="AA29" s="28">
        <v>10</v>
      </c>
      <c r="AB29" s="36">
        <f t="shared" si="10"/>
        <v>38.233333333333334</v>
      </c>
      <c r="AC29" s="57">
        <f t="shared" si="1"/>
        <v>0.28000000000000003</v>
      </c>
      <c r="AD29" s="29">
        <f t="shared" si="2"/>
        <v>15.894019999999999</v>
      </c>
      <c r="AE29" s="37">
        <f t="shared" si="3"/>
        <v>1.7616688540721608E-2</v>
      </c>
      <c r="AF29" s="37">
        <f t="shared" si="4"/>
        <v>1.6981229418359861E-2</v>
      </c>
      <c r="AG29" s="29">
        <f t="shared" si="11"/>
        <v>0.22850000000000001</v>
      </c>
      <c r="AH29" s="37">
        <f t="shared" si="5"/>
        <v>1.4376476184124597E-2</v>
      </c>
      <c r="AI29" s="36">
        <f t="shared" si="6"/>
        <v>1023408</v>
      </c>
      <c r="AJ29" s="38">
        <f t="shared" si="7"/>
        <v>92072.60639999999</v>
      </c>
      <c r="AK29" s="36">
        <v>8277414</v>
      </c>
      <c r="AL29" s="37">
        <f t="shared" si="8"/>
        <v>4.121287155626141E-2</v>
      </c>
      <c r="AM29" s="28"/>
      <c r="AO29" s="67"/>
    </row>
    <row r="30" spans="1:41" x14ac:dyDescent="0.25">
      <c r="A30" s="25" t="s">
        <v>107</v>
      </c>
      <c r="B30" s="25" t="s">
        <v>108</v>
      </c>
      <c r="C30" s="26">
        <v>85386</v>
      </c>
      <c r="D30" s="25" t="s">
        <v>55</v>
      </c>
      <c r="E30" s="25" t="s">
        <v>59</v>
      </c>
      <c r="F30" s="25" t="s">
        <v>60</v>
      </c>
      <c r="G30" s="27">
        <v>44018</v>
      </c>
      <c r="H30" s="27">
        <v>44034</v>
      </c>
      <c r="I30" s="27">
        <v>44673</v>
      </c>
      <c r="J30" s="26">
        <v>21</v>
      </c>
      <c r="K30" s="26">
        <v>563868</v>
      </c>
      <c r="L30" s="28" t="s">
        <v>25</v>
      </c>
      <c r="M30" s="29">
        <v>0.3</v>
      </c>
      <c r="N30" s="29"/>
      <c r="O30" s="29"/>
      <c r="P30" s="29">
        <f>M30</f>
        <v>0.3</v>
      </c>
      <c r="Q30" s="29"/>
      <c r="R30" s="29"/>
      <c r="S30" s="29"/>
      <c r="T30" s="29"/>
      <c r="U30" s="29"/>
      <c r="V30" s="29"/>
      <c r="W30" s="29"/>
      <c r="X30" s="29"/>
      <c r="Y30" s="28">
        <f t="shared" si="9"/>
        <v>26</v>
      </c>
      <c r="Z30" s="28">
        <f t="shared" si="0"/>
        <v>1</v>
      </c>
      <c r="AA30" s="28">
        <v>10</v>
      </c>
      <c r="AB30" s="36">
        <f t="shared" si="10"/>
        <v>41.9</v>
      </c>
      <c r="AC30" s="57">
        <f t="shared" si="1"/>
        <v>0.3</v>
      </c>
      <c r="AD30" s="29">
        <f t="shared" si="2"/>
        <v>15.894019999999999</v>
      </c>
      <c r="AE30" s="37">
        <f t="shared" si="3"/>
        <v>1.8875023436487434E-2</v>
      </c>
      <c r="AF30" s="37">
        <f t="shared" si="4"/>
        <v>1.8875023436487434E-2</v>
      </c>
      <c r="AG30" s="29">
        <f t="shared" si="11"/>
        <v>0.26989999999999997</v>
      </c>
      <c r="AH30" s="37">
        <f t="shared" si="5"/>
        <v>1.6981229418359861E-2</v>
      </c>
      <c r="AI30" s="36">
        <f t="shared" si="6"/>
        <v>986769</v>
      </c>
      <c r="AJ30" s="38">
        <f t="shared" si="7"/>
        <v>169160.4</v>
      </c>
      <c r="AK30" s="36">
        <v>8277414</v>
      </c>
      <c r="AL30" s="37">
        <f t="shared" si="8"/>
        <v>6.8121275557801023E-2</v>
      </c>
      <c r="AM30" s="28"/>
      <c r="AO30" s="67"/>
    </row>
    <row r="31" spans="1:41" x14ac:dyDescent="0.25">
      <c r="A31" s="25" t="s">
        <v>107</v>
      </c>
      <c r="B31" s="25" t="s">
        <v>108</v>
      </c>
      <c r="C31" s="26">
        <v>85420</v>
      </c>
      <c r="D31" s="25" t="s">
        <v>16</v>
      </c>
      <c r="E31" s="25" t="s">
        <v>69</v>
      </c>
      <c r="F31" s="25" t="s">
        <v>70</v>
      </c>
      <c r="G31" s="27">
        <v>44036</v>
      </c>
      <c r="H31" s="27">
        <v>44147</v>
      </c>
      <c r="I31" s="27">
        <v>45423</v>
      </c>
      <c r="J31" s="26">
        <v>36</v>
      </c>
      <c r="K31" s="26">
        <v>338620</v>
      </c>
      <c r="L31" s="28" t="s">
        <v>32</v>
      </c>
      <c r="M31" s="29">
        <v>0.54545999999999994</v>
      </c>
      <c r="N31" s="29"/>
      <c r="O31" s="29">
        <v>0.6</v>
      </c>
      <c r="P31" s="29"/>
      <c r="Q31" s="29">
        <v>0.57999999999999996</v>
      </c>
      <c r="R31" s="29"/>
      <c r="S31" s="29">
        <f>M31</f>
        <v>0.54545999999999994</v>
      </c>
      <c r="T31" s="29"/>
      <c r="U31" s="29"/>
      <c r="V31" s="29"/>
      <c r="W31" s="29"/>
      <c r="X31" s="29"/>
      <c r="Y31" s="28">
        <f t="shared" si="9"/>
        <v>27</v>
      </c>
      <c r="Z31" s="28">
        <f t="shared" si="0"/>
        <v>3</v>
      </c>
      <c r="AA31" s="28">
        <v>10</v>
      </c>
      <c r="AB31" s="36">
        <f t="shared" si="10"/>
        <v>42.5</v>
      </c>
      <c r="AC31" s="57">
        <f t="shared" si="1"/>
        <v>0.54545999999999994</v>
      </c>
      <c r="AD31" s="29">
        <f t="shared" si="2"/>
        <v>15.894019999999999</v>
      </c>
      <c r="AE31" s="37">
        <f t="shared" si="3"/>
        <v>3.4318567612221448E-2</v>
      </c>
      <c r="AF31" s="37">
        <f t="shared" si="4"/>
        <v>3.4318567612221448E-2</v>
      </c>
      <c r="AG31" s="29">
        <f t="shared" si="11"/>
        <v>0.3</v>
      </c>
      <c r="AH31" s="37">
        <f t="shared" si="5"/>
        <v>1.8875023436487434E-2</v>
      </c>
      <c r="AI31" s="36">
        <f t="shared" si="6"/>
        <v>1015860</v>
      </c>
      <c r="AJ31" s="38">
        <f t="shared" si="7"/>
        <v>184703.66519999999</v>
      </c>
      <c r="AK31" s="36">
        <v>8277414</v>
      </c>
      <c r="AL31" s="37">
        <f t="shared" si="8"/>
        <v>4.0908911889631229E-2</v>
      </c>
      <c r="AM31" s="28"/>
      <c r="AO31" s="67"/>
    </row>
    <row r="32" spans="1:41" x14ac:dyDescent="0.25">
      <c r="A32" s="25" t="s">
        <v>107</v>
      </c>
      <c r="B32" s="25" t="s">
        <v>108</v>
      </c>
      <c r="C32" s="26">
        <v>86307</v>
      </c>
      <c r="D32" s="25" t="s">
        <v>16</v>
      </c>
      <c r="E32" s="25" t="s">
        <v>53</v>
      </c>
      <c r="F32" s="25" t="s">
        <v>54</v>
      </c>
      <c r="G32" s="27">
        <v>44088</v>
      </c>
      <c r="H32" s="27">
        <v>44160</v>
      </c>
      <c r="I32" s="27">
        <v>45713</v>
      </c>
      <c r="J32" s="26">
        <v>51</v>
      </c>
      <c r="K32" s="26">
        <v>499878</v>
      </c>
      <c r="L32" s="28" t="s">
        <v>25</v>
      </c>
      <c r="M32" s="29">
        <v>0.27900999999999998</v>
      </c>
      <c r="N32" s="29"/>
      <c r="O32" s="29"/>
      <c r="P32" s="29">
        <f>M32</f>
        <v>0.27900999999999998</v>
      </c>
      <c r="Q32" s="29"/>
      <c r="R32" s="29"/>
      <c r="S32" s="29"/>
      <c r="T32" s="29"/>
      <c r="U32" s="29"/>
      <c r="V32" s="29"/>
      <c r="W32" s="29"/>
      <c r="X32" s="29"/>
      <c r="Y32" s="28">
        <f t="shared" si="9"/>
        <v>28</v>
      </c>
      <c r="Z32" s="28">
        <f t="shared" si="0"/>
        <v>1</v>
      </c>
      <c r="AA32" s="28">
        <v>10</v>
      </c>
      <c r="AB32" s="36">
        <f t="shared" si="10"/>
        <v>44.233333333333334</v>
      </c>
      <c r="AC32" s="57">
        <f t="shared" si="1"/>
        <v>0.27900999999999998</v>
      </c>
      <c r="AD32" s="29">
        <f t="shared" si="2"/>
        <v>15.894019999999999</v>
      </c>
      <c r="AE32" s="37">
        <f t="shared" si="3"/>
        <v>1.7554400963381196E-2</v>
      </c>
      <c r="AF32" s="37">
        <f t="shared" si="4"/>
        <v>1.7554400963381196E-2</v>
      </c>
      <c r="AG32" s="29">
        <f t="shared" si="11"/>
        <v>0.54545999999999994</v>
      </c>
      <c r="AH32" s="37">
        <f t="shared" si="5"/>
        <v>3.4318567612221448E-2</v>
      </c>
      <c r="AI32" s="36">
        <f t="shared" si="6"/>
        <v>2124481.5</v>
      </c>
      <c r="AJ32" s="38">
        <f t="shared" si="7"/>
        <v>139470.96077999999</v>
      </c>
      <c r="AK32" s="36">
        <v>8277414</v>
      </c>
      <c r="AL32" s="37">
        <f t="shared" si="8"/>
        <v>6.0390600252687617E-2</v>
      </c>
      <c r="AM32" s="28"/>
      <c r="AO32" s="67"/>
    </row>
    <row r="33" spans="1:41" x14ac:dyDescent="0.25">
      <c r="A33" s="25" t="s">
        <v>107</v>
      </c>
      <c r="B33" s="25" t="s">
        <v>108</v>
      </c>
      <c r="C33" s="26">
        <v>86729</v>
      </c>
      <c r="D33" s="25" t="s">
        <v>16</v>
      </c>
      <c r="E33" s="25" t="s">
        <v>39</v>
      </c>
      <c r="F33" s="25" t="s">
        <v>40</v>
      </c>
      <c r="G33" s="27">
        <v>44098</v>
      </c>
      <c r="H33" s="27">
        <v>44140</v>
      </c>
      <c r="I33" s="27">
        <v>44870</v>
      </c>
      <c r="J33" s="26">
        <v>24</v>
      </c>
      <c r="K33" s="26">
        <v>605520</v>
      </c>
      <c r="L33" s="28" t="s">
        <v>25</v>
      </c>
      <c r="M33" s="29">
        <v>0.16500000000000001</v>
      </c>
      <c r="N33" s="29"/>
      <c r="O33" s="29"/>
      <c r="P33" s="29">
        <f>M33</f>
        <v>0.16500000000000001</v>
      </c>
      <c r="Q33" s="29"/>
      <c r="R33" s="29"/>
      <c r="S33" s="29"/>
      <c r="T33" s="29"/>
      <c r="U33" s="29"/>
      <c r="V33" s="29"/>
      <c r="W33" s="29"/>
      <c r="X33" s="29"/>
      <c r="Y33" s="28">
        <f t="shared" si="9"/>
        <v>29</v>
      </c>
      <c r="Z33" s="28">
        <f t="shared" si="0"/>
        <v>1</v>
      </c>
      <c r="AA33" s="28">
        <v>10</v>
      </c>
      <c r="AB33" s="36">
        <f t="shared" si="10"/>
        <v>44.56666666666667</v>
      </c>
      <c r="AC33" s="57">
        <f t="shared" si="1"/>
        <v>0.16500000000000001</v>
      </c>
      <c r="AD33" s="29">
        <f t="shared" si="2"/>
        <v>15.894019999999999</v>
      </c>
      <c r="AE33" s="37">
        <f t="shared" si="3"/>
        <v>1.0381262890068089E-2</v>
      </c>
      <c r="AF33" s="37">
        <f t="shared" si="4"/>
        <v>1.0381262890068089E-2</v>
      </c>
      <c r="AG33" s="29">
        <f t="shared" si="11"/>
        <v>0.27900999999999998</v>
      </c>
      <c r="AH33" s="37">
        <f t="shared" si="5"/>
        <v>1.7554400963381196E-2</v>
      </c>
      <c r="AI33" s="36">
        <f t="shared" si="6"/>
        <v>1211040</v>
      </c>
      <c r="AJ33" s="38">
        <f t="shared" si="7"/>
        <v>99910.8</v>
      </c>
      <c r="AK33" s="36">
        <v>8277414</v>
      </c>
      <c r="AL33" s="37">
        <f t="shared" si="8"/>
        <v>7.3153281930805919E-2</v>
      </c>
      <c r="AM33" s="28"/>
      <c r="AO33" s="67"/>
    </row>
    <row r="34" spans="1:41" x14ac:dyDescent="0.25">
      <c r="A34" s="25" t="s">
        <v>107</v>
      </c>
      <c r="B34" s="25" t="s">
        <v>108</v>
      </c>
      <c r="C34" s="26">
        <v>91121</v>
      </c>
      <c r="D34" s="25" t="s">
        <v>16</v>
      </c>
      <c r="E34" s="25" t="s">
        <v>72</v>
      </c>
      <c r="F34" s="25" t="s">
        <v>73</v>
      </c>
      <c r="G34" s="27">
        <v>44278</v>
      </c>
      <c r="H34" s="27">
        <v>44336</v>
      </c>
      <c r="I34" s="27">
        <v>45796</v>
      </c>
      <c r="J34" s="26">
        <v>48</v>
      </c>
      <c r="K34" s="26">
        <v>488760</v>
      </c>
      <c r="L34" s="28" t="s">
        <v>25</v>
      </c>
      <c r="M34" s="29">
        <v>0.23497000000000001</v>
      </c>
      <c r="N34" s="29">
        <v>13.33334</v>
      </c>
      <c r="O34" s="29"/>
      <c r="P34" s="29">
        <f>M34</f>
        <v>0.23497000000000001</v>
      </c>
      <c r="Q34" s="29"/>
      <c r="R34" s="29"/>
      <c r="S34" s="29"/>
      <c r="T34" s="29"/>
      <c r="U34" s="29"/>
      <c r="V34" s="29"/>
      <c r="W34" s="29"/>
      <c r="X34" s="29"/>
      <c r="Y34" s="28">
        <f t="shared" si="9"/>
        <v>30</v>
      </c>
      <c r="Z34" s="28">
        <f t="shared" si="0"/>
        <v>2</v>
      </c>
      <c r="AA34" s="28">
        <v>10</v>
      </c>
      <c r="AB34" s="36">
        <f t="shared" si="10"/>
        <v>50.56666666666667</v>
      </c>
      <c r="AC34" s="57">
        <f t="shared" si="1"/>
        <v>0.23497000000000001</v>
      </c>
      <c r="AD34" s="29">
        <f t="shared" si="2"/>
        <v>15.894019999999999</v>
      </c>
      <c r="AE34" s="37">
        <f t="shared" si="3"/>
        <v>1.4783547522904842E-2</v>
      </c>
      <c r="AF34" s="37">
        <f t="shared" si="4"/>
        <v>1.4783547522904842E-2</v>
      </c>
      <c r="AG34" s="29">
        <f t="shared" si="11"/>
        <v>0.16500000000000001</v>
      </c>
      <c r="AH34" s="37">
        <f t="shared" si="5"/>
        <v>1.0381262890068089E-2</v>
      </c>
      <c r="AI34" s="36">
        <f t="shared" si="6"/>
        <v>1955040</v>
      </c>
      <c r="AJ34" s="38">
        <f t="shared" si="7"/>
        <v>114843.9372</v>
      </c>
      <c r="AK34" s="36">
        <v>8277414</v>
      </c>
      <c r="AL34" s="37">
        <f t="shared" si="8"/>
        <v>5.9047427131227216E-2</v>
      </c>
      <c r="AM34" s="28"/>
      <c r="AO34" s="67"/>
    </row>
    <row r="35" spans="1:41" x14ac:dyDescent="0.25">
      <c r="A35" s="25" t="s">
        <v>107</v>
      </c>
      <c r="B35" s="25" t="s">
        <v>108</v>
      </c>
      <c r="C35" s="26">
        <v>92526</v>
      </c>
      <c r="D35" s="25" t="s">
        <v>16</v>
      </c>
      <c r="E35" s="25" t="s">
        <v>75</v>
      </c>
      <c r="F35" s="25" t="s">
        <v>76</v>
      </c>
      <c r="G35" s="27">
        <v>44337</v>
      </c>
      <c r="H35" s="27">
        <v>44392</v>
      </c>
      <c r="I35" s="27">
        <v>45487</v>
      </c>
      <c r="J35" s="26">
        <v>36</v>
      </c>
      <c r="K35" s="26">
        <v>153253</v>
      </c>
      <c r="L35" s="28" t="s">
        <v>25</v>
      </c>
      <c r="M35" s="29">
        <v>0.2455</v>
      </c>
      <c r="N35" s="29"/>
      <c r="O35" s="29">
        <v>0.31817000000000001</v>
      </c>
      <c r="P35" s="29">
        <f>M35</f>
        <v>0.2455</v>
      </c>
      <c r="Q35" s="29">
        <v>0.33</v>
      </c>
      <c r="R35" s="29">
        <v>0.35119</v>
      </c>
      <c r="S35" s="29"/>
      <c r="T35" s="29"/>
      <c r="U35" s="29"/>
      <c r="V35" s="29"/>
      <c r="W35" s="29"/>
      <c r="X35" s="29"/>
      <c r="Y35" s="28">
        <f t="shared" si="9"/>
        <v>31</v>
      </c>
      <c r="Z35" s="28">
        <f t="shared" si="0"/>
        <v>4</v>
      </c>
      <c r="AA35" s="28">
        <v>10</v>
      </c>
      <c r="AB35" s="36">
        <f t="shared" si="10"/>
        <v>52.533333333333331</v>
      </c>
      <c r="AC35" s="57">
        <f t="shared" si="1"/>
        <v>0.2455</v>
      </c>
      <c r="AD35" s="29">
        <f t="shared" si="2"/>
        <v>15.894019999999999</v>
      </c>
      <c r="AE35" s="37">
        <f t="shared" si="3"/>
        <v>1.544606084552555E-2</v>
      </c>
      <c r="AF35" s="37">
        <f t="shared" si="4"/>
        <v>1.544606084552555E-2</v>
      </c>
      <c r="AG35" s="29">
        <f t="shared" si="11"/>
        <v>0.23497000000000001</v>
      </c>
      <c r="AH35" s="37">
        <f t="shared" si="5"/>
        <v>1.4783547522904842E-2</v>
      </c>
      <c r="AI35" s="36">
        <f t="shared" si="6"/>
        <v>459759</v>
      </c>
      <c r="AJ35" s="38">
        <f t="shared" si="7"/>
        <v>37623.611499999999</v>
      </c>
      <c r="AK35" s="36">
        <v>8277414</v>
      </c>
      <c r="AL35" s="37">
        <f t="shared" si="8"/>
        <v>1.8514598883177764E-2</v>
      </c>
      <c r="AM35" s="28"/>
      <c r="AO35" s="67"/>
    </row>
    <row r="36" spans="1:41" x14ac:dyDescent="0.25">
      <c r="A36" s="25" t="s">
        <v>107</v>
      </c>
      <c r="B36" s="25" t="s">
        <v>108</v>
      </c>
      <c r="C36" s="26">
        <v>92618</v>
      </c>
      <c r="D36" s="25" t="s">
        <v>16</v>
      </c>
      <c r="E36" s="25" t="s">
        <v>80</v>
      </c>
      <c r="F36" s="25" t="s">
        <v>48</v>
      </c>
      <c r="G36" s="27">
        <v>44354</v>
      </c>
      <c r="H36" s="27">
        <v>44475</v>
      </c>
      <c r="I36" s="27">
        <v>44925</v>
      </c>
      <c r="J36" s="26">
        <v>9</v>
      </c>
      <c r="K36" s="26">
        <v>1759733</v>
      </c>
      <c r="L36" s="28" t="s">
        <v>25</v>
      </c>
      <c r="M36" s="29">
        <v>0.1802</v>
      </c>
      <c r="N36" s="29"/>
      <c r="O36" s="29"/>
      <c r="P36" s="29">
        <f>M36</f>
        <v>0.1802</v>
      </c>
      <c r="Q36" s="29">
        <v>0.32954</v>
      </c>
      <c r="R36" s="29">
        <v>0.31119000000000002</v>
      </c>
      <c r="S36" s="29"/>
      <c r="T36" s="29"/>
      <c r="U36" s="29"/>
      <c r="V36" s="29"/>
      <c r="W36" s="29"/>
      <c r="X36" s="29"/>
      <c r="Y36" s="28">
        <f t="shared" si="9"/>
        <v>32</v>
      </c>
      <c r="Z36" s="28">
        <f t="shared" si="0"/>
        <v>3</v>
      </c>
      <c r="AA36" s="28">
        <v>10</v>
      </c>
      <c r="AB36" s="36">
        <f t="shared" si="10"/>
        <v>53.1</v>
      </c>
      <c r="AC36" s="57">
        <f t="shared" si="1"/>
        <v>0.1802</v>
      </c>
      <c r="AD36" s="29">
        <f t="shared" si="2"/>
        <v>15.894019999999999</v>
      </c>
      <c r="AE36" s="37">
        <f t="shared" si="3"/>
        <v>1.1337597410850119E-2</v>
      </c>
      <c r="AF36" s="37">
        <f t="shared" si="4"/>
        <v>1.1337597410850119E-2</v>
      </c>
      <c r="AG36" s="29">
        <f t="shared" si="11"/>
        <v>0.2455</v>
      </c>
      <c r="AH36" s="37">
        <f t="shared" si="5"/>
        <v>1.544606084552555E-2</v>
      </c>
      <c r="AI36" s="36">
        <f t="shared" si="6"/>
        <v>1319799.75</v>
      </c>
      <c r="AJ36" s="38">
        <f t="shared" si="7"/>
        <v>317103.88660000003</v>
      </c>
      <c r="AK36" s="36">
        <v>8277414</v>
      </c>
      <c r="AL36" s="37">
        <f t="shared" si="8"/>
        <v>0.15944590303203393</v>
      </c>
      <c r="AM36" s="28"/>
      <c r="AO36" s="67"/>
    </row>
    <row r="37" spans="1:41" x14ac:dyDescent="0.25">
      <c r="A37" s="25" t="s">
        <v>107</v>
      </c>
      <c r="B37" s="25" t="s">
        <v>108</v>
      </c>
      <c r="C37" s="26">
        <v>94254</v>
      </c>
      <c r="D37" s="25" t="s">
        <v>16</v>
      </c>
      <c r="E37" s="25" t="s">
        <v>44</v>
      </c>
      <c r="F37" s="25" t="s">
        <v>45</v>
      </c>
      <c r="G37" s="27">
        <v>44392</v>
      </c>
      <c r="H37" s="27">
        <v>44462</v>
      </c>
      <c r="I37" s="27">
        <v>45191</v>
      </c>
      <c r="J37" s="26">
        <v>24</v>
      </c>
      <c r="K37" s="26">
        <v>96200</v>
      </c>
      <c r="L37" s="28" t="s">
        <v>27</v>
      </c>
      <c r="M37" s="29">
        <v>0.26557999999999998</v>
      </c>
      <c r="N37" s="29"/>
      <c r="O37" s="29">
        <v>0.27</v>
      </c>
      <c r="P37" s="29">
        <v>0.26900000000000002</v>
      </c>
      <c r="Q37" s="29">
        <f>M37</f>
        <v>0.26557999999999998</v>
      </c>
      <c r="R37" s="29">
        <v>0.27</v>
      </c>
      <c r="S37" s="29"/>
      <c r="T37" s="29"/>
      <c r="U37" s="29"/>
      <c r="V37" s="29"/>
      <c r="W37" s="29"/>
      <c r="X37" s="29"/>
      <c r="Y37" s="28">
        <f t="shared" si="9"/>
        <v>33</v>
      </c>
      <c r="Z37" s="28">
        <f t="shared" si="0"/>
        <v>4</v>
      </c>
      <c r="AA37" s="28">
        <v>10</v>
      </c>
      <c r="AB37" s="36">
        <f t="shared" si="10"/>
        <v>54.366666666666667</v>
      </c>
      <c r="AC37" s="57">
        <f t="shared" si="1"/>
        <v>0.26557999999999998</v>
      </c>
      <c r="AD37" s="29">
        <f t="shared" si="2"/>
        <v>15.894019999999999</v>
      </c>
      <c r="AE37" s="37">
        <f t="shared" si="3"/>
        <v>1.670942908087444E-2</v>
      </c>
      <c r="AF37" s="37">
        <f t="shared" si="4"/>
        <v>1.670942908087444E-2</v>
      </c>
      <c r="AG37" s="29">
        <f t="shared" si="11"/>
        <v>0.1802</v>
      </c>
      <c r="AH37" s="37">
        <f t="shared" si="5"/>
        <v>1.1337597410850119E-2</v>
      </c>
      <c r="AI37" s="36">
        <f t="shared" si="6"/>
        <v>192400</v>
      </c>
      <c r="AJ37" s="38">
        <f t="shared" si="7"/>
        <v>25548.795999999998</v>
      </c>
      <c r="AK37" s="36">
        <v>8277414</v>
      </c>
      <c r="AL37" s="37">
        <f t="shared" si="8"/>
        <v>1.1621987253506954E-2</v>
      </c>
      <c r="AM37" s="28"/>
      <c r="AO37" s="67"/>
    </row>
    <row r="38" spans="1:41" x14ac:dyDescent="0.25">
      <c r="A38" s="25" t="s">
        <v>107</v>
      </c>
      <c r="B38" s="25" t="s">
        <v>108</v>
      </c>
      <c r="C38" s="26">
        <v>95194</v>
      </c>
      <c r="D38" s="25" t="s">
        <v>61</v>
      </c>
      <c r="E38" s="25" t="s">
        <v>81</v>
      </c>
      <c r="F38" s="25" t="s">
        <v>63</v>
      </c>
      <c r="G38" s="27">
        <v>44487</v>
      </c>
      <c r="H38" s="27">
        <v>44487</v>
      </c>
      <c r="I38" s="27">
        <v>45230</v>
      </c>
      <c r="J38" s="26">
        <v>24</v>
      </c>
      <c r="K38" s="26">
        <v>117600</v>
      </c>
      <c r="L38" s="28" t="s">
        <v>26</v>
      </c>
      <c r="M38" s="29">
        <v>0.28899999999999998</v>
      </c>
      <c r="N38" s="29">
        <v>13.33334</v>
      </c>
      <c r="O38" s="29"/>
      <c r="P38" s="29"/>
      <c r="Q38" s="29"/>
      <c r="R38" s="29">
        <f>M38</f>
        <v>0.28899999999999998</v>
      </c>
      <c r="S38" s="29"/>
      <c r="T38" s="29"/>
      <c r="U38" s="29"/>
      <c r="V38" s="29"/>
      <c r="W38" s="29"/>
      <c r="X38" s="29"/>
      <c r="Y38" s="28">
        <f t="shared" si="9"/>
        <v>34</v>
      </c>
      <c r="Z38" s="28">
        <f t="shared" si="0"/>
        <v>2</v>
      </c>
      <c r="AA38" s="28">
        <v>10</v>
      </c>
      <c r="AB38" s="36">
        <f t="shared" si="10"/>
        <v>57.533333333333331</v>
      </c>
      <c r="AC38" s="57">
        <f t="shared" si="1"/>
        <v>13.33334</v>
      </c>
      <c r="AD38" s="29">
        <f t="shared" si="2"/>
        <v>15.894019999999999</v>
      </c>
      <c r="AE38" s="37">
        <f t="shared" si="3"/>
        <v>0.83889034995551792</v>
      </c>
      <c r="AF38" s="37">
        <f t="shared" si="4"/>
        <v>1.8182939243816226E-2</v>
      </c>
      <c r="AG38" s="29">
        <f t="shared" si="11"/>
        <v>0.26557999999999998</v>
      </c>
      <c r="AH38" s="37">
        <f t="shared" si="5"/>
        <v>1.670942908087444E-2</v>
      </c>
      <c r="AI38" s="36">
        <f t="shared" si="6"/>
        <v>235200</v>
      </c>
      <c r="AJ38" s="38">
        <f t="shared" si="7"/>
        <v>33986.399999999994</v>
      </c>
      <c r="AK38" s="36">
        <v>8277414</v>
      </c>
      <c r="AL38" s="37">
        <f t="shared" si="8"/>
        <v>1.4207335769359852E-2</v>
      </c>
      <c r="AM38" s="28"/>
      <c r="AO38" s="67"/>
    </row>
    <row r="39" spans="1:41" x14ac:dyDescent="0.25">
      <c r="A39" s="25" t="s">
        <v>107</v>
      </c>
      <c r="B39" s="25" t="s">
        <v>108</v>
      </c>
      <c r="C39" s="26">
        <v>98102</v>
      </c>
      <c r="D39" s="25" t="s">
        <v>16</v>
      </c>
      <c r="E39" s="25" t="s">
        <v>17</v>
      </c>
      <c r="F39" s="25" t="s">
        <v>18</v>
      </c>
      <c r="G39" s="27">
        <v>44551</v>
      </c>
      <c r="H39" s="27">
        <v>44551</v>
      </c>
      <c r="I39" s="27">
        <v>45657</v>
      </c>
      <c r="J39" s="26">
        <v>36</v>
      </c>
      <c r="K39" s="26">
        <v>1800000</v>
      </c>
      <c r="L39" s="28" t="s">
        <v>25</v>
      </c>
      <c r="M39" s="29">
        <v>0.19853999999999999</v>
      </c>
      <c r="N39" s="29"/>
      <c r="O39" s="29"/>
      <c r="P39" s="29">
        <f>M39</f>
        <v>0.19853999999999999</v>
      </c>
      <c r="Q39" s="29"/>
      <c r="R39" s="29"/>
      <c r="S39" s="29"/>
      <c r="T39" s="29"/>
      <c r="U39" s="29"/>
      <c r="V39" s="29"/>
      <c r="W39" s="29"/>
      <c r="X39" s="29"/>
      <c r="Y39" s="28">
        <f t="shared" si="9"/>
        <v>35</v>
      </c>
      <c r="Z39" s="28">
        <f t="shared" si="0"/>
        <v>1</v>
      </c>
      <c r="AA39" s="28">
        <v>10</v>
      </c>
      <c r="AB39" s="36">
        <f t="shared" si="10"/>
        <v>59.666666666666664</v>
      </c>
      <c r="AC39" s="57">
        <f t="shared" si="1"/>
        <v>0.19853999999999999</v>
      </c>
      <c r="AD39" s="29">
        <f t="shared" si="2"/>
        <v>15.894019999999999</v>
      </c>
      <c r="AE39" s="37">
        <f t="shared" si="3"/>
        <v>1.2491490510267383E-2</v>
      </c>
      <c r="AF39" s="37">
        <f t="shared" si="4"/>
        <v>1.2491490510267383E-2</v>
      </c>
      <c r="AG39" s="29">
        <f t="shared" si="11"/>
        <v>0.28899999999999998</v>
      </c>
      <c r="AH39" s="37">
        <f t="shared" si="5"/>
        <v>1.8182939243816226E-2</v>
      </c>
      <c r="AI39" s="36">
        <f t="shared" si="6"/>
        <v>5400000</v>
      </c>
      <c r="AJ39" s="38">
        <f t="shared" si="7"/>
        <v>357372</v>
      </c>
      <c r="AK39" s="36">
        <v>8277414</v>
      </c>
      <c r="AL39" s="37">
        <f t="shared" si="8"/>
        <v>0.21745922095958956</v>
      </c>
      <c r="AM39" s="28"/>
      <c r="AO39" s="67"/>
    </row>
  </sheetData>
  <autoFilter ref="A3:AM39"/>
  <sortState ref="A2:AM35">
    <sortCondition ref="G1:G35"/>
  </sortState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L19" sqref="L19"/>
    </sheetView>
  </sheetViews>
  <sheetFormatPr defaultRowHeight="15" x14ac:dyDescent="0.25"/>
  <cols>
    <col min="1" max="1" width="12.140625" customWidth="1" collapsed="1"/>
    <col min="2" max="2" width="11.42578125" customWidth="1"/>
    <col min="3" max="3" width="10.85546875" customWidth="1"/>
  </cols>
  <sheetData>
    <row r="1" spans="1:3" x14ac:dyDescent="0.25">
      <c r="A1" s="54"/>
      <c r="B1" s="55"/>
    </row>
    <row r="2" spans="1:3" x14ac:dyDescent="0.25">
      <c r="A2" s="54"/>
      <c r="B2" s="55"/>
    </row>
    <row r="3" spans="1:3" ht="60" x14ac:dyDescent="0.25">
      <c r="A3" s="24" t="s">
        <v>96</v>
      </c>
      <c r="B3" s="24" t="s">
        <v>103</v>
      </c>
      <c r="C3" s="24" t="s">
        <v>177</v>
      </c>
    </row>
    <row r="4" spans="1:3" x14ac:dyDescent="0.25">
      <c r="A4" s="27">
        <v>42695</v>
      </c>
      <c r="B4" s="57">
        <v>15.894019999999999</v>
      </c>
    </row>
    <row r="5" spans="1:3" x14ac:dyDescent="0.25">
      <c r="A5" s="27">
        <v>42761</v>
      </c>
      <c r="B5" s="29">
        <v>1.7620800000000001</v>
      </c>
      <c r="C5" s="68">
        <f>ABS(B5-B4)/B4</f>
        <v>0.88913566234344743</v>
      </c>
    </row>
    <row r="6" spans="1:3" x14ac:dyDescent="0.25">
      <c r="A6" s="27">
        <v>42786</v>
      </c>
      <c r="B6" s="29">
        <v>0.47682999999999998</v>
      </c>
      <c r="C6" s="68">
        <f t="shared" ref="C6:C39" si="0">ABS(B6-B5)/B5</f>
        <v>0.72939367111595388</v>
      </c>
    </row>
    <row r="7" spans="1:3" x14ac:dyDescent="0.25">
      <c r="A7" s="27">
        <v>42789</v>
      </c>
      <c r="B7" s="29">
        <v>0.47682999999999998</v>
      </c>
      <c r="C7" s="68">
        <f t="shared" si="0"/>
        <v>0</v>
      </c>
    </row>
    <row r="8" spans="1:3" x14ac:dyDescent="0.25">
      <c r="A8" s="27">
        <v>42793</v>
      </c>
      <c r="B8" s="29">
        <v>1.0900000000000001</v>
      </c>
      <c r="C8" s="68">
        <f t="shared" si="0"/>
        <v>1.2859299960153516</v>
      </c>
    </row>
    <row r="9" spans="1:3" x14ac:dyDescent="0.25">
      <c r="A9" s="27">
        <v>42794</v>
      </c>
      <c r="B9" s="29">
        <v>0.39679999999999999</v>
      </c>
      <c r="C9" s="68">
        <f t="shared" si="0"/>
        <v>0.63596330275229351</v>
      </c>
    </row>
    <row r="10" spans="1:3" x14ac:dyDescent="0.25">
      <c r="A10" s="27">
        <v>42800</v>
      </c>
      <c r="B10" s="29">
        <v>0.3478</v>
      </c>
      <c r="C10" s="68">
        <f t="shared" si="0"/>
        <v>0.12348790322580643</v>
      </c>
    </row>
    <row r="11" spans="1:3" x14ac:dyDescent="0.25">
      <c r="A11" s="27">
        <v>42810</v>
      </c>
      <c r="B11" s="29">
        <v>0.3372</v>
      </c>
      <c r="C11" s="68">
        <f t="shared" si="0"/>
        <v>3.0477285796434727E-2</v>
      </c>
    </row>
    <row r="12" spans="1:3" x14ac:dyDescent="0.25">
      <c r="A12" s="27">
        <v>42818</v>
      </c>
      <c r="B12" s="29">
        <v>0.3372</v>
      </c>
      <c r="C12" s="68">
        <f t="shared" si="0"/>
        <v>0</v>
      </c>
    </row>
    <row r="13" spans="1:3" x14ac:dyDescent="0.25">
      <c r="A13" s="27">
        <v>42843</v>
      </c>
      <c r="B13" s="29">
        <v>0.39679999999999999</v>
      </c>
      <c r="C13" s="68">
        <f t="shared" si="0"/>
        <v>0.17674970344009486</v>
      </c>
    </row>
    <row r="14" spans="1:3" x14ac:dyDescent="0.25">
      <c r="A14" s="27">
        <v>42844</v>
      </c>
      <c r="B14" s="29">
        <v>0.39679999999999999</v>
      </c>
      <c r="C14" s="68">
        <f t="shared" si="0"/>
        <v>0</v>
      </c>
    </row>
    <row r="15" spans="1:3" x14ac:dyDescent="0.25">
      <c r="A15" s="27">
        <v>42844</v>
      </c>
      <c r="B15" s="29">
        <v>0.39679999999999999</v>
      </c>
      <c r="C15" s="68">
        <f t="shared" si="0"/>
        <v>0</v>
      </c>
    </row>
    <row r="16" spans="1:3" x14ac:dyDescent="0.25">
      <c r="A16" s="27">
        <v>42845</v>
      </c>
      <c r="B16" s="29">
        <v>0.31900000000000001</v>
      </c>
      <c r="C16" s="68">
        <f t="shared" si="0"/>
        <v>0.19606854838709672</v>
      </c>
    </row>
    <row r="17" spans="1:3" x14ac:dyDescent="0.25">
      <c r="A17" s="27">
        <v>42886</v>
      </c>
      <c r="B17" s="29">
        <v>0.28059000000000001</v>
      </c>
      <c r="C17" s="68">
        <f t="shared" si="0"/>
        <v>0.12040752351097178</v>
      </c>
    </row>
    <row r="18" spans="1:3" x14ac:dyDescent="0.25">
      <c r="A18" s="27">
        <v>42887</v>
      </c>
      <c r="B18" s="29">
        <v>0.28059000000000001</v>
      </c>
      <c r="C18" s="68">
        <f t="shared" si="0"/>
        <v>0</v>
      </c>
    </row>
    <row r="19" spans="1:3" x14ac:dyDescent="0.25">
      <c r="A19" s="27">
        <v>42914</v>
      </c>
      <c r="B19" s="29">
        <v>0.39900000000000002</v>
      </c>
      <c r="C19" s="68">
        <f t="shared" si="0"/>
        <v>0.42200363519726297</v>
      </c>
    </row>
    <row r="20" spans="1:3" x14ac:dyDescent="0.25">
      <c r="A20" s="27">
        <v>42919</v>
      </c>
      <c r="B20" s="29">
        <v>0.41</v>
      </c>
      <c r="C20" s="68">
        <f t="shared" si="0"/>
        <v>2.7568922305764295E-2</v>
      </c>
    </row>
    <row r="21" spans="1:3" x14ac:dyDescent="0.25">
      <c r="A21" s="27">
        <v>42923</v>
      </c>
      <c r="B21" s="29">
        <v>0.53700000000000003</v>
      </c>
      <c r="C21" s="68">
        <f t="shared" si="0"/>
        <v>0.30975609756097577</v>
      </c>
    </row>
    <row r="22" spans="1:3" x14ac:dyDescent="0.25">
      <c r="A22" s="27">
        <v>43024</v>
      </c>
      <c r="B22" s="29">
        <v>0.21</v>
      </c>
      <c r="C22" s="68">
        <f t="shared" si="0"/>
        <v>0.6089385474860336</v>
      </c>
    </row>
    <row r="23" spans="1:3" x14ac:dyDescent="0.25">
      <c r="A23" s="27">
        <v>43054</v>
      </c>
      <c r="B23" s="29">
        <v>0.23</v>
      </c>
      <c r="C23" s="68">
        <f t="shared" si="0"/>
        <v>9.523809523809533E-2</v>
      </c>
    </row>
    <row r="24" spans="1:3" x14ac:dyDescent="0.25">
      <c r="A24" s="27">
        <v>43125</v>
      </c>
      <c r="B24" s="29">
        <v>0.19989999999999999</v>
      </c>
      <c r="C24" s="68">
        <f t="shared" si="0"/>
        <v>0.13086956521739138</v>
      </c>
    </row>
    <row r="25" spans="1:3" x14ac:dyDescent="0.25">
      <c r="A25" s="27">
        <v>43423</v>
      </c>
      <c r="B25" s="29">
        <v>0.18290000000000001</v>
      </c>
      <c r="C25" s="68">
        <f t="shared" si="0"/>
        <v>8.5042521260630249E-2</v>
      </c>
    </row>
    <row r="26" spans="1:3" x14ac:dyDescent="0.25">
      <c r="A26" s="27">
        <v>43537</v>
      </c>
      <c r="B26" s="29">
        <v>0.1822</v>
      </c>
      <c r="C26" s="68">
        <f t="shared" si="0"/>
        <v>3.8272279934390713E-3</v>
      </c>
    </row>
    <row r="27" spans="1:3" x14ac:dyDescent="0.25">
      <c r="A27" s="27">
        <v>43755</v>
      </c>
      <c r="B27" s="29">
        <v>0.20302000000000001</v>
      </c>
      <c r="C27" s="68">
        <f t="shared" si="0"/>
        <v>0.11427003293084526</v>
      </c>
    </row>
    <row r="28" spans="1:3" x14ac:dyDescent="0.25">
      <c r="A28" s="27">
        <v>43865</v>
      </c>
      <c r="B28" s="29">
        <v>0.22850000000000001</v>
      </c>
      <c r="C28" s="68">
        <f t="shared" si="0"/>
        <v>0.12550487636686042</v>
      </c>
    </row>
    <row r="29" spans="1:3" x14ac:dyDescent="0.25">
      <c r="A29" s="27">
        <v>43908</v>
      </c>
      <c r="B29" s="29">
        <v>0.26989999999999997</v>
      </c>
      <c r="C29" s="68">
        <f t="shared" si="0"/>
        <v>0.18118161925601733</v>
      </c>
    </row>
    <row r="30" spans="1:3" x14ac:dyDescent="0.25">
      <c r="A30" s="27">
        <v>44018</v>
      </c>
      <c r="B30" s="29">
        <v>0.3</v>
      </c>
      <c r="C30" s="68">
        <f t="shared" si="0"/>
        <v>0.11152278621711752</v>
      </c>
    </row>
    <row r="31" spans="1:3" x14ac:dyDescent="0.25">
      <c r="A31" s="27">
        <v>44036</v>
      </c>
      <c r="B31" s="29">
        <v>0.54545999999999994</v>
      </c>
      <c r="C31" s="68">
        <f t="shared" si="0"/>
        <v>0.81819999999999993</v>
      </c>
    </row>
    <row r="32" spans="1:3" x14ac:dyDescent="0.25">
      <c r="A32" s="27">
        <v>44088</v>
      </c>
      <c r="B32" s="29">
        <v>0.27900999999999998</v>
      </c>
      <c r="C32" s="68">
        <f t="shared" si="0"/>
        <v>0.48848678179884869</v>
      </c>
    </row>
    <row r="33" spans="1:3" x14ac:dyDescent="0.25">
      <c r="A33" s="27">
        <v>44098</v>
      </c>
      <c r="B33" s="29">
        <v>0.16500000000000001</v>
      </c>
      <c r="C33" s="68">
        <f t="shared" si="0"/>
        <v>0.40862334683344675</v>
      </c>
    </row>
    <row r="34" spans="1:3" x14ac:dyDescent="0.25">
      <c r="A34" s="27">
        <v>44278</v>
      </c>
      <c r="B34" s="29">
        <v>0.23497000000000001</v>
      </c>
      <c r="C34" s="68">
        <f t="shared" si="0"/>
        <v>0.42406060606060608</v>
      </c>
    </row>
    <row r="35" spans="1:3" x14ac:dyDescent="0.25">
      <c r="A35" s="27">
        <v>44337</v>
      </c>
      <c r="B35" s="29">
        <v>0.2455</v>
      </c>
      <c r="C35" s="68">
        <f t="shared" si="0"/>
        <v>4.4814231604034485E-2</v>
      </c>
    </row>
    <row r="36" spans="1:3" x14ac:dyDescent="0.25">
      <c r="A36" s="27">
        <v>44354</v>
      </c>
      <c r="B36" s="29">
        <v>0.1802</v>
      </c>
      <c r="C36" s="68">
        <f t="shared" si="0"/>
        <v>0.2659877800407332</v>
      </c>
    </row>
    <row r="37" spans="1:3" x14ac:dyDescent="0.25">
      <c r="A37" s="27">
        <v>44392</v>
      </c>
      <c r="B37" s="29">
        <v>0.26557999999999998</v>
      </c>
      <c r="C37" s="68">
        <f t="shared" si="0"/>
        <v>0.47380688124306319</v>
      </c>
    </row>
    <row r="38" spans="1:3" x14ac:dyDescent="0.25">
      <c r="A38" s="27">
        <v>44487</v>
      </c>
      <c r="B38" s="29">
        <v>0.28899999999999998</v>
      </c>
      <c r="C38" s="68">
        <f t="shared" si="0"/>
        <v>8.8184351231267402E-2</v>
      </c>
    </row>
    <row r="39" spans="1:3" x14ac:dyDescent="0.25">
      <c r="A39" s="27">
        <v>44551</v>
      </c>
      <c r="B39" s="29">
        <v>0.19853999999999999</v>
      </c>
      <c r="C39" s="68">
        <f t="shared" si="0"/>
        <v>0.31301038062283731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41"/>
  <sheetViews>
    <sheetView topLeftCell="A5" workbookViewId="0">
      <selection activeCell="G5" sqref="G5:I40"/>
    </sheetView>
  </sheetViews>
  <sheetFormatPr defaultRowHeight="15" x14ac:dyDescent="0.25"/>
  <cols>
    <col min="1" max="1" width="16.5703125" bestFit="1" customWidth="1"/>
    <col min="2" max="2" width="16.28515625" bestFit="1" customWidth="1"/>
    <col min="3" max="3" width="11.5703125" bestFit="1" customWidth="1"/>
    <col min="4" max="4" width="15.7109375" customWidth="1"/>
    <col min="5" max="5" width="17.5703125" bestFit="1" customWidth="1"/>
    <col min="6" max="6" width="14.42578125" bestFit="1" customWidth="1"/>
    <col min="7" max="10" width="15.7109375" customWidth="1"/>
    <col min="11" max="11" width="12.85546875" bestFit="1" customWidth="1"/>
    <col min="12" max="12" width="24.85546875" bestFit="1" customWidth="1"/>
    <col min="13" max="13" width="14.5703125" bestFit="1" customWidth="1"/>
    <col min="14" max="26" width="15.7109375" customWidth="1"/>
  </cols>
  <sheetData>
    <row r="3" spans="1:25" x14ac:dyDescent="0.25">
      <c r="A3" s="12" t="s">
        <v>111</v>
      </c>
      <c r="M3" s="12" t="s">
        <v>104</v>
      </c>
    </row>
    <row r="4" spans="1:25" ht="45" x14ac:dyDescent="0.25">
      <c r="A4" s="12" t="s">
        <v>91</v>
      </c>
      <c r="B4" s="12" t="s">
        <v>92</v>
      </c>
      <c r="C4" s="12" t="s">
        <v>1</v>
      </c>
      <c r="D4" s="12" t="s">
        <v>93</v>
      </c>
      <c r="E4" s="12" t="s">
        <v>94</v>
      </c>
      <c r="F4" s="12" t="s">
        <v>95</v>
      </c>
      <c r="G4" s="12" t="s">
        <v>96</v>
      </c>
      <c r="H4" s="12" t="s">
        <v>97</v>
      </c>
      <c r="I4" s="12" t="s">
        <v>98</v>
      </c>
      <c r="J4" s="12" t="s">
        <v>99</v>
      </c>
      <c r="K4" s="12" t="s">
        <v>102</v>
      </c>
      <c r="L4" s="12" t="s">
        <v>103</v>
      </c>
      <c r="N4" s="51" t="s">
        <v>25</v>
      </c>
      <c r="O4" s="51" t="s">
        <v>37</v>
      </c>
      <c r="P4" s="51" t="s">
        <v>28</v>
      </c>
      <c r="Q4" s="51" t="s">
        <v>26</v>
      </c>
      <c r="R4" s="51" t="s">
        <v>30</v>
      </c>
      <c r="S4" s="51" t="s">
        <v>32</v>
      </c>
      <c r="T4" s="51" t="s">
        <v>33</v>
      </c>
      <c r="U4" s="51" t="s">
        <v>20</v>
      </c>
      <c r="V4" s="51" t="s">
        <v>29</v>
      </c>
      <c r="W4" s="51" t="s">
        <v>24</v>
      </c>
      <c r="X4" s="51" t="s">
        <v>27</v>
      </c>
      <c r="Y4" s="51" t="s">
        <v>137</v>
      </c>
    </row>
    <row r="5" spans="1:25" x14ac:dyDescent="0.25">
      <c r="A5" t="s">
        <v>107</v>
      </c>
      <c r="B5" t="s">
        <v>108</v>
      </c>
      <c r="C5" s="15">
        <v>61625</v>
      </c>
      <c r="D5" t="s">
        <v>16</v>
      </c>
      <c r="E5" t="s">
        <v>35</v>
      </c>
      <c r="F5" t="s">
        <v>78</v>
      </c>
      <c r="G5" s="16">
        <v>42761</v>
      </c>
      <c r="H5" s="16">
        <v>42772</v>
      </c>
      <c r="I5" s="16">
        <v>43317</v>
      </c>
      <c r="J5" s="15">
        <v>12</v>
      </c>
      <c r="K5" t="s">
        <v>29</v>
      </c>
      <c r="L5" s="17">
        <v>1.7620800000000001</v>
      </c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>
        <v>0</v>
      </c>
    </row>
    <row r="6" spans="1:25" x14ac:dyDescent="0.25">
      <c r="A6" t="s">
        <v>107</v>
      </c>
      <c r="B6" t="s">
        <v>108</v>
      </c>
      <c r="C6" s="15">
        <v>61727</v>
      </c>
      <c r="D6" t="s">
        <v>16</v>
      </c>
      <c r="E6" t="s">
        <v>57</v>
      </c>
      <c r="F6" t="s">
        <v>56</v>
      </c>
      <c r="G6" s="16">
        <v>42794</v>
      </c>
      <c r="H6" s="16">
        <v>42978</v>
      </c>
      <c r="I6" s="16">
        <v>44165</v>
      </c>
      <c r="J6" s="15">
        <v>36</v>
      </c>
      <c r="K6" t="s">
        <v>25</v>
      </c>
      <c r="L6" s="17">
        <v>0.39679999999999999</v>
      </c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>
        <v>0</v>
      </c>
    </row>
    <row r="7" spans="1:25" x14ac:dyDescent="0.25">
      <c r="A7" t="s">
        <v>107</v>
      </c>
      <c r="B7" t="s">
        <v>108</v>
      </c>
      <c r="C7" s="15">
        <v>61728</v>
      </c>
      <c r="D7" t="s">
        <v>16</v>
      </c>
      <c r="E7" t="s">
        <v>70</v>
      </c>
      <c r="F7" t="s">
        <v>69</v>
      </c>
      <c r="G7" s="16">
        <v>42818</v>
      </c>
      <c r="H7" s="16">
        <v>42923</v>
      </c>
      <c r="I7" s="16">
        <v>44171</v>
      </c>
      <c r="J7" s="15">
        <v>36</v>
      </c>
      <c r="K7" t="s">
        <v>26</v>
      </c>
      <c r="L7" s="17">
        <v>0.3372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>
        <v>0</v>
      </c>
    </row>
    <row r="8" spans="1:25" x14ac:dyDescent="0.25">
      <c r="A8" t="s">
        <v>107</v>
      </c>
      <c r="B8" t="s">
        <v>108</v>
      </c>
      <c r="C8" s="15">
        <v>62218</v>
      </c>
      <c r="D8" t="s">
        <v>16</v>
      </c>
      <c r="E8" t="s">
        <v>48</v>
      </c>
      <c r="F8" t="s">
        <v>47</v>
      </c>
      <c r="G8" s="16">
        <v>42793</v>
      </c>
      <c r="H8" s="16">
        <v>42898</v>
      </c>
      <c r="I8" s="16">
        <v>43901</v>
      </c>
      <c r="J8" s="15">
        <v>24</v>
      </c>
      <c r="K8" t="s">
        <v>27</v>
      </c>
      <c r="L8" s="17">
        <v>1.0900000000000001</v>
      </c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>
        <v>0</v>
      </c>
    </row>
    <row r="9" spans="1:25" x14ac:dyDescent="0.25">
      <c r="A9" t="s">
        <v>107</v>
      </c>
      <c r="B9" t="s">
        <v>108</v>
      </c>
      <c r="C9" s="15">
        <v>62296</v>
      </c>
      <c r="D9" t="s">
        <v>16</v>
      </c>
      <c r="E9" t="s">
        <v>60</v>
      </c>
      <c r="F9" t="s">
        <v>59</v>
      </c>
      <c r="G9" s="16">
        <v>42786</v>
      </c>
      <c r="H9" s="16">
        <v>42832</v>
      </c>
      <c r="I9" s="16">
        <v>43287</v>
      </c>
      <c r="J9" s="15">
        <v>15</v>
      </c>
      <c r="K9" t="s">
        <v>25</v>
      </c>
      <c r="L9" s="17">
        <v>0.47682999999999998</v>
      </c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>
        <v>0</v>
      </c>
    </row>
    <row r="10" spans="1:25" x14ac:dyDescent="0.25">
      <c r="A10" t="s">
        <v>107</v>
      </c>
      <c r="B10" t="s">
        <v>108</v>
      </c>
      <c r="C10" s="15">
        <v>62307</v>
      </c>
      <c r="D10" t="s">
        <v>83</v>
      </c>
      <c r="E10" t="s">
        <v>85</v>
      </c>
      <c r="F10" t="s">
        <v>84</v>
      </c>
      <c r="G10" s="16">
        <v>42789</v>
      </c>
      <c r="H10" s="16">
        <v>42908</v>
      </c>
      <c r="I10" s="16">
        <v>44186</v>
      </c>
      <c r="J10" s="15">
        <v>36</v>
      </c>
      <c r="K10" t="s">
        <v>25</v>
      </c>
      <c r="L10" s="17">
        <v>0.47682999999999998</v>
      </c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>
        <v>0</v>
      </c>
    </row>
    <row r="11" spans="1:25" x14ac:dyDescent="0.25">
      <c r="A11" t="s">
        <v>107</v>
      </c>
      <c r="B11" t="s">
        <v>108</v>
      </c>
      <c r="C11" s="15">
        <v>62643</v>
      </c>
      <c r="D11" t="s">
        <v>16</v>
      </c>
      <c r="E11" t="s">
        <v>73</v>
      </c>
      <c r="F11" t="s">
        <v>129</v>
      </c>
      <c r="G11" s="16">
        <v>42800</v>
      </c>
      <c r="H11" s="16">
        <v>42826</v>
      </c>
      <c r="I11" s="16">
        <v>44377</v>
      </c>
      <c r="J11" s="15">
        <v>48</v>
      </c>
      <c r="K11" t="s">
        <v>25</v>
      </c>
      <c r="L11" s="17">
        <v>0.3478</v>
      </c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>
        <v>0</v>
      </c>
    </row>
    <row r="12" spans="1:25" x14ac:dyDescent="0.25">
      <c r="A12" t="s">
        <v>107</v>
      </c>
      <c r="B12" t="s">
        <v>108</v>
      </c>
      <c r="C12" s="15">
        <v>62910</v>
      </c>
      <c r="D12" t="s">
        <v>16</v>
      </c>
      <c r="E12" t="s">
        <v>42</v>
      </c>
      <c r="F12" t="s">
        <v>41</v>
      </c>
      <c r="G12" s="16">
        <v>42845</v>
      </c>
      <c r="H12" s="16">
        <v>42891</v>
      </c>
      <c r="I12" s="16">
        <v>44352</v>
      </c>
      <c r="J12" s="15">
        <v>48</v>
      </c>
      <c r="K12" t="s">
        <v>25</v>
      </c>
      <c r="L12" s="17">
        <v>0.31900000000000001</v>
      </c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>
        <v>0</v>
      </c>
    </row>
    <row r="13" spans="1:25" x14ac:dyDescent="0.25">
      <c r="A13" t="s">
        <v>107</v>
      </c>
      <c r="B13" t="s">
        <v>108</v>
      </c>
      <c r="C13" s="15">
        <v>62968</v>
      </c>
      <c r="D13" t="s">
        <v>83</v>
      </c>
      <c r="E13" t="s">
        <v>22</v>
      </c>
      <c r="F13" t="s">
        <v>130</v>
      </c>
      <c r="G13" s="16">
        <v>42810</v>
      </c>
      <c r="H13" s="16">
        <v>42826</v>
      </c>
      <c r="I13" s="16">
        <v>43190</v>
      </c>
      <c r="J13" s="15">
        <v>12</v>
      </c>
      <c r="K13" t="s">
        <v>26</v>
      </c>
      <c r="L13" s="17">
        <v>0.3372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>
        <v>0</v>
      </c>
    </row>
    <row r="14" spans="1:25" x14ac:dyDescent="0.25">
      <c r="A14" t="s">
        <v>107</v>
      </c>
      <c r="B14" t="s">
        <v>108</v>
      </c>
      <c r="C14" s="15">
        <v>64004</v>
      </c>
      <c r="D14" t="s">
        <v>83</v>
      </c>
      <c r="E14" t="s">
        <v>48</v>
      </c>
      <c r="F14" t="s">
        <v>131</v>
      </c>
      <c r="G14" s="16">
        <v>42844</v>
      </c>
      <c r="H14" s="16">
        <v>42857</v>
      </c>
      <c r="I14" s="16">
        <v>42948</v>
      </c>
      <c r="J14" s="15">
        <v>3</v>
      </c>
      <c r="K14" t="s">
        <v>25</v>
      </c>
      <c r="L14" s="17">
        <v>0.39679999999999999</v>
      </c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>
        <v>0</v>
      </c>
    </row>
    <row r="15" spans="1:25" x14ac:dyDescent="0.25">
      <c r="A15" t="s">
        <v>107</v>
      </c>
      <c r="B15" t="s">
        <v>108</v>
      </c>
      <c r="C15" s="15">
        <v>64042</v>
      </c>
      <c r="D15" t="s">
        <v>83</v>
      </c>
      <c r="E15" t="s">
        <v>48</v>
      </c>
      <c r="F15" t="s">
        <v>132</v>
      </c>
      <c r="G15" s="16">
        <v>42843</v>
      </c>
      <c r="H15" s="16">
        <v>42857</v>
      </c>
      <c r="I15" s="16">
        <v>42948</v>
      </c>
      <c r="J15" s="15">
        <v>3</v>
      </c>
      <c r="K15" t="s">
        <v>25</v>
      </c>
      <c r="L15" s="17">
        <v>0.39679999999999999</v>
      </c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>
        <v>0</v>
      </c>
    </row>
    <row r="16" spans="1:25" x14ac:dyDescent="0.25">
      <c r="A16" t="s">
        <v>107</v>
      </c>
      <c r="B16" t="s">
        <v>108</v>
      </c>
      <c r="C16" s="15">
        <v>64071</v>
      </c>
      <c r="D16" t="s">
        <v>16</v>
      </c>
      <c r="E16" t="s">
        <v>48</v>
      </c>
      <c r="F16" t="s">
        <v>133</v>
      </c>
      <c r="G16" s="16">
        <v>42844</v>
      </c>
      <c r="H16" s="16">
        <v>42845</v>
      </c>
      <c r="I16" s="16">
        <v>43100</v>
      </c>
      <c r="J16" s="15">
        <v>8</v>
      </c>
      <c r="K16" t="s">
        <v>25</v>
      </c>
      <c r="L16" s="17">
        <v>0.39679999999999999</v>
      </c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>
        <v>0</v>
      </c>
    </row>
    <row r="17" spans="1:25" x14ac:dyDescent="0.25">
      <c r="A17" t="s">
        <v>107</v>
      </c>
      <c r="B17" t="s">
        <v>108</v>
      </c>
      <c r="C17" s="15">
        <v>64583</v>
      </c>
      <c r="D17" t="s">
        <v>16</v>
      </c>
      <c r="E17" t="s">
        <v>54</v>
      </c>
      <c r="F17" t="s">
        <v>53</v>
      </c>
      <c r="G17" s="16">
        <v>42887</v>
      </c>
      <c r="H17" s="16">
        <v>42915</v>
      </c>
      <c r="I17" s="16">
        <v>44135</v>
      </c>
      <c r="J17" s="15">
        <v>41</v>
      </c>
      <c r="K17" t="s">
        <v>25</v>
      </c>
      <c r="L17" s="17">
        <v>0.28059000000000001</v>
      </c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>
        <v>0</v>
      </c>
    </row>
    <row r="18" spans="1:25" x14ac:dyDescent="0.25">
      <c r="A18" t="s">
        <v>107</v>
      </c>
      <c r="B18" t="s">
        <v>108</v>
      </c>
      <c r="C18" s="15">
        <v>64657</v>
      </c>
      <c r="D18" t="s">
        <v>61</v>
      </c>
      <c r="E18" t="s">
        <v>63</v>
      </c>
      <c r="F18" t="s">
        <v>62</v>
      </c>
      <c r="G18" s="16">
        <v>42886</v>
      </c>
      <c r="H18" s="16">
        <v>42909</v>
      </c>
      <c r="I18" s="16">
        <v>44004</v>
      </c>
      <c r="J18" s="15">
        <v>30</v>
      </c>
      <c r="K18" t="s">
        <v>25</v>
      </c>
      <c r="L18" s="17">
        <v>0.28059000000000001</v>
      </c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>
        <v>0</v>
      </c>
    </row>
    <row r="19" spans="1:25" x14ac:dyDescent="0.25">
      <c r="A19" t="s">
        <v>107</v>
      </c>
      <c r="B19" t="s">
        <v>108</v>
      </c>
      <c r="C19" s="15">
        <v>64692</v>
      </c>
      <c r="D19" t="s">
        <v>16</v>
      </c>
      <c r="E19" t="s">
        <v>76</v>
      </c>
      <c r="F19" t="s">
        <v>128</v>
      </c>
      <c r="G19" s="16">
        <v>42914</v>
      </c>
      <c r="H19" s="16">
        <v>43124</v>
      </c>
      <c r="I19" s="16">
        <v>44401</v>
      </c>
      <c r="J19" s="15">
        <v>36</v>
      </c>
      <c r="K19" t="s">
        <v>25</v>
      </c>
      <c r="L19" s="17">
        <v>0.39900000000000002</v>
      </c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>
        <v>0</v>
      </c>
    </row>
    <row r="20" spans="1:25" x14ac:dyDescent="0.25">
      <c r="A20" t="s">
        <v>107</v>
      </c>
      <c r="B20" t="s">
        <v>108</v>
      </c>
      <c r="C20" s="15">
        <v>65301</v>
      </c>
      <c r="D20" t="s">
        <v>83</v>
      </c>
      <c r="E20" t="s">
        <v>22</v>
      </c>
      <c r="F20" t="s">
        <v>134</v>
      </c>
      <c r="G20" s="16">
        <v>42919</v>
      </c>
      <c r="H20" s="16">
        <v>42936</v>
      </c>
      <c r="I20" s="16">
        <v>43300</v>
      </c>
      <c r="J20" s="15">
        <v>12</v>
      </c>
      <c r="K20" t="s">
        <v>32</v>
      </c>
      <c r="L20" s="17">
        <v>0.41</v>
      </c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>
        <v>0</v>
      </c>
    </row>
    <row r="21" spans="1:25" x14ac:dyDescent="0.25">
      <c r="A21" t="s">
        <v>107</v>
      </c>
      <c r="B21" t="s">
        <v>108</v>
      </c>
      <c r="C21" s="15">
        <v>65480</v>
      </c>
      <c r="D21" t="s">
        <v>83</v>
      </c>
      <c r="E21" t="s">
        <v>48</v>
      </c>
      <c r="F21" t="s">
        <v>135</v>
      </c>
      <c r="G21" s="16">
        <v>42923</v>
      </c>
      <c r="H21" s="16">
        <v>42928</v>
      </c>
      <c r="I21" s="16">
        <v>42989</v>
      </c>
      <c r="J21" s="15">
        <v>2</v>
      </c>
      <c r="K21" t="s">
        <v>25</v>
      </c>
      <c r="L21" s="17">
        <v>0.53700000000000003</v>
      </c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>
        <v>0</v>
      </c>
    </row>
    <row r="22" spans="1:25" x14ac:dyDescent="0.25">
      <c r="A22" t="s">
        <v>107</v>
      </c>
      <c r="B22" t="s">
        <v>108</v>
      </c>
      <c r="C22" s="15">
        <v>66227</v>
      </c>
      <c r="D22" t="s">
        <v>16</v>
      </c>
      <c r="E22" t="s">
        <v>21</v>
      </c>
      <c r="F22" t="s">
        <v>22</v>
      </c>
      <c r="G22" s="16">
        <v>43024</v>
      </c>
      <c r="H22" s="16">
        <v>43168</v>
      </c>
      <c r="I22" s="16">
        <v>44812</v>
      </c>
      <c r="J22" s="15">
        <v>48</v>
      </c>
      <c r="K22" t="s">
        <v>24</v>
      </c>
      <c r="L22" s="17">
        <v>0.21</v>
      </c>
      <c r="M22" s="17"/>
      <c r="N22" s="17">
        <v>0.38700000000000001</v>
      </c>
      <c r="O22" s="17"/>
      <c r="P22" s="17">
        <v>1</v>
      </c>
      <c r="Q22" s="17">
        <v>0.39</v>
      </c>
      <c r="R22" s="17">
        <v>2</v>
      </c>
      <c r="S22" s="17"/>
      <c r="T22" s="17"/>
      <c r="U22" s="17"/>
      <c r="V22" s="17">
        <v>1.0400799999999999</v>
      </c>
      <c r="W22" s="17"/>
      <c r="X22" s="17">
        <v>0.99</v>
      </c>
      <c r="Y22" s="17"/>
    </row>
    <row r="23" spans="1:25" x14ac:dyDescent="0.25">
      <c r="A23" t="s">
        <v>107</v>
      </c>
      <c r="B23" t="s">
        <v>108</v>
      </c>
      <c r="C23" s="15">
        <v>67051</v>
      </c>
      <c r="D23" t="s">
        <v>16</v>
      </c>
      <c r="E23" t="s">
        <v>34</v>
      </c>
      <c r="F23" t="s">
        <v>35</v>
      </c>
      <c r="G23" s="16">
        <v>43054</v>
      </c>
      <c r="H23" s="16">
        <v>43221</v>
      </c>
      <c r="I23" s="16">
        <v>44681</v>
      </c>
      <c r="J23" s="15">
        <v>24</v>
      </c>
      <c r="K23" t="s">
        <v>26</v>
      </c>
      <c r="L23" s="17">
        <v>0.23</v>
      </c>
      <c r="M23" s="17"/>
      <c r="N23" s="17">
        <v>0.27295000000000003</v>
      </c>
      <c r="O23" s="17">
        <v>0.44900000000000001</v>
      </c>
      <c r="P23" s="17"/>
      <c r="Q23" s="17"/>
      <c r="R23" s="17"/>
      <c r="S23" s="17">
        <v>0.37763000000000002</v>
      </c>
      <c r="T23" s="17">
        <v>0.75</v>
      </c>
      <c r="U23" s="17">
        <v>13.33334</v>
      </c>
      <c r="V23" s="17">
        <v>1.1399999999999999</v>
      </c>
      <c r="W23" s="17"/>
      <c r="X23" s="17">
        <v>1.0900000000000001</v>
      </c>
      <c r="Y23" s="17"/>
    </row>
    <row r="24" spans="1:25" x14ac:dyDescent="0.25">
      <c r="A24" t="s">
        <v>107</v>
      </c>
      <c r="B24" t="s">
        <v>108</v>
      </c>
      <c r="C24" s="15">
        <v>68091</v>
      </c>
      <c r="D24" t="s">
        <v>16</v>
      </c>
      <c r="E24" t="s">
        <v>17</v>
      </c>
      <c r="F24" t="s">
        <v>18</v>
      </c>
      <c r="G24" s="16">
        <v>43125</v>
      </c>
      <c r="H24" s="16">
        <v>43220</v>
      </c>
      <c r="I24" s="16">
        <v>44681</v>
      </c>
      <c r="J24" s="15">
        <v>42</v>
      </c>
      <c r="K24" t="s">
        <v>25</v>
      </c>
      <c r="L24" s="17">
        <v>0.19989999999999999</v>
      </c>
      <c r="M24" s="17"/>
      <c r="N24" s="17"/>
      <c r="O24" s="17"/>
      <c r="P24" s="17"/>
      <c r="Q24" s="17">
        <v>0.22935</v>
      </c>
      <c r="R24" s="17"/>
      <c r="S24" s="17">
        <v>0.39861000000000002</v>
      </c>
      <c r="T24" s="17">
        <v>0.76</v>
      </c>
      <c r="U24" s="17"/>
      <c r="V24" s="17">
        <v>0.84358</v>
      </c>
      <c r="W24" s="17">
        <v>0.29199999999999998</v>
      </c>
      <c r="X24" s="17">
        <v>0.9</v>
      </c>
      <c r="Y24" s="17"/>
    </row>
    <row r="25" spans="1:25" x14ac:dyDescent="0.25">
      <c r="A25" t="s">
        <v>107</v>
      </c>
      <c r="B25" t="s">
        <v>108</v>
      </c>
      <c r="C25" s="15">
        <v>73458</v>
      </c>
      <c r="D25" t="s">
        <v>16</v>
      </c>
      <c r="E25" t="s">
        <v>41</v>
      </c>
      <c r="F25" t="s">
        <v>42</v>
      </c>
      <c r="G25" s="16">
        <v>43423</v>
      </c>
      <c r="H25" s="16">
        <v>43432</v>
      </c>
      <c r="I25" s="16">
        <v>45074</v>
      </c>
      <c r="J25" s="15">
        <v>48</v>
      </c>
      <c r="K25" t="s">
        <v>25</v>
      </c>
      <c r="L25" s="17">
        <v>0.18290000000000001</v>
      </c>
      <c r="M25" s="17"/>
      <c r="N25" s="17"/>
      <c r="O25" s="17"/>
      <c r="P25" s="17"/>
      <c r="Q25" s="17">
        <v>0.19400000000000001</v>
      </c>
      <c r="R25" s="17"/>
      <c r="S25" s="17"/>
      <c r="T25" s="17"/>
      <c r="U25" s="17"/>
      <c r="V25" s="17"/>
      <c r="W25" s="17"/>
      <c r="X25" s="17">
        <v>1</v>
      </c>
      <c r="Y25" s="17"/>
    </row>
    <row r="26" spans="1:25" x14ac:dyDescent="0.25">
      <c r="A26" t="s">
        <v>107</v>
      </c>
      <c r="B26" t="s">
        <v>108</v>
      </c>
      <c r="C26" s="15">
        <v>74397</v>
      </c>
      <c r="D26" t="s">
        <v>16</v>
      </c>
      <c r="E26" t="s">
        <v>47</v>
      </c>
      <c r="F26" t="s">
        <v>48</v>
      </c>
      <c r="G26" s="16">
        <v>43537</v>
      </c>
      <c r="H26" s="16">
        <v>43648</v>
      </c>
      <c r="I26" s="16">
        <v>44927</v>
      </c>
      <c r="J26" s="15">
        <v>36</v>
      </c>
      <c r="K26" t="s">
        <v>25</v>
      </c>
      <c r="L26" s="17">
        <v>0.1822</v>
      </c>
      <c r="M26" s="17"/>
      <c r="N26" s="17"/>
      <c r="O26" s="17"/>
      <c r="P26" s="17"/>
      <c r="Q26" s="17">
        <v>0.23</v>
      </c>
      <c r="R26" s="17"/>
      <c r="S26" s="17">
        <v>0.46155000000000002</v>
      </c>
      <c r="T26" s="17"/>
      <c r="U26" s="17"/>
      <c r="V26" s="17"/>
      <c r="W26" s="17"/>
      <c r="X26" s="17">
        <v>0.2661</v>
      </c>
      <c r="Y26" s="17"/>
    </row>
    <row r="27" spans="1:25" x14ac:dyDescent="0.25">
      <c r="A27" t="s">
        <v>107</v>
      </c>
      <c r="B27" t="s">
        <v>108</v>
      </c>
      <c r="C27" s="15">
        <v>78730</v>
      </c>
      <c r="D27" t="s">
        <v>16</v>
      </c>
      <c r="E27" t="s">
        <v>66</v>
      </c>
      <c r="F27" t="s">
        <v>67</v>
      </c>
      <c r="G27" s="16">
        <v>43755</v>
      </c>
      <c r="H27" s="16">
        <v>44047</v>
      </c>
      <c r="I27" s="16">
        <v>45141</v>
      </c>
      <c r="J27" s="15">
        <v>36</v>
      </c>
      <c r="K27" t="s">
        <v>24</v>
      </c>
      <c r="L27" s="17">
        <v>0.20302000000000001</v>
      </c>
      <c r="M27" s="17"/>
      <c r="N27" s="17">
        <v>0.42</v>
      </c>
      <c r="O27" s="17"/>
      <c r="P27" s="17"/>
      <c r="Q27" s="17">
        <v>0.31</v>
      </c>
      <c r="R27" s="17"/>
      <c r="S27" s="17">
        <v>0.50351000000000001</v>
      </c>
      <c r="T27" s="17"/>
      <c r="U27" s="17"/>
      <c r="V27" s="17">
        <v>0.95833000000000002</v>
      </c>
      <c r="W27" s="17"/>
      <c r="X27" s="17"/>
      <c r="Y27" s="17"/>
    </row>
    <row r="28" spans="1:25" x14ac:dyDescent="0.25">
      <c r="A28" t="s">
        <v>107</v>
      </c>
      <c r="B28" t="s">
        <v>108</v>
      </c>
      <c r="C28" s="15">
        <v>81197</v>
      </c>
      <c r="D28" t="s">
        <v>55</v>
      </c>
      <c r="E28" t="s">
        <v>56</v>
      </c>
      <c r="F28" t="s">
        <v>57</v>
      </c>
      <c r="G28" s="16">
        <v>43865</v>
      </c>
      <c r="H28" s="16">
        <v>43910</v>
      </c>
      <c r="I28" s="16">
        <v>45096</v>
      </c>
      <c r="J28" s="15">
        <v>36</v>
      </c>
      <c r="K28" t="s">
        <v>25</v>
      </c>
      <c r="L28" s="17">
        <v>0.22850000000000001</v>
      </c>
      <c r="M28" s="17"/>
      <c r="N28" s="17"/>
      <c r="O28" s="17"/>
      <c r="P28" s="17"/>
      <c r="Q28" s="17"/>
      <c r="R28" s="17"/>
      <c r="S28" s="17"/>
      <c r="T28" s="17"/>
      <c r="U28" s="17">
        <v>26.66666</v>
      </c>
      <c r="V28" s="17"/>
      <c r="W28" s="17"/>
      <c r="X28" s="17">
        <v>0.95420000000000005</v>
      </c>
      <c r="Y28" s="17"/>
    </row>
    <row r="29" spans="1:25" x14ac:dyDescent="0.25">
      <c r="A29" t="s">
        <v>107</v>
      </c>
      <c r="B29" t="s">
        <v>108</v>
      </c>
      <c r="C29" s="15">
        <v>81522</v>
      </c>
      <c r="D29" t="s">
        <v>61</v>
      </c>
      <c r="E29" t="s">
        <v>62</v>
      </c>
      <c r="F29" t="s">
        <v>63</v>
      </c>
      <c r="G29" s="16">
        <v>43908</v>
      </c>
      <c r="H29" s="16">
        <v>43978</v>
      </c>
      <c r="I29" s="16">
        <v>45438</v>
      </c>
      <c r="J29" s="15">
        <v>36</v>
      </c>
      <c r="K29" t="s">
        <v>26</v>
      </c>
      <c r="L29" s="17">
        <v>0.26989999999999997</v>
      </c>
      <c r="M29" s="17"/>
      <c r="N29" s="17">
        <v>0.28000000000000003</v>
      </c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x14ac:dyDescent="0.25">
      <c r="A30" t="s">
        <v>107</v>
      </c>
      <c r="B30" t="s">
        <v>108</v>
      </c>
      <c r="C30" s="15">
        <v>85386</v>
      </c>
      <c r="D30" t="s">
        <v>55</v>
      </c>
      <c r="E30" t="s">
        <v>59</v>
      </c>
      <c r="F30" t="s">
        <v>60</v>
      </c>
      <c r="G30" s="16">
        <v>44018</v>
      </c>
      <c r="H30" s="16">
        <v>44034</v>
      </c>
      <c r="I30" s="16">
        <v>44673</v>
      </c>
      <c r="J30" s="15">
        <v>21</v>
      </c>
      <c r="K30" t="s">
        <v>25</v>
      </c>
      <c r="L30" s="17">
        <v>0.3</v>
      </c>
      <c r="M30" s="17">
        <v>0</v>
      </c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x14ac:dyDescent="0.25">
      <c r="A31" t="s">
        <v>107</v>
      </c>
      <c r="B31" t="s">
        <v>108</v>
      </c>
      <c r="C31" s="15">
        <v>85420</v>
      </c>
      <c r="D31" t="s">
        <v>16</v>
      </c>
      <c r="E31" t="s">
        <v>69</v>
      </c>
      <c r="F31" t="s">
        <v>70</v>
      </c>
      <c r="G31" s="16">
        <v>44036</v>
      </c>
      <c r="H31" s="16">
        <v>44147</v>
      </c>
      <c r="I31" s="16">
        <v>45423</v>
      </c>
      <c r="J31" s="15">
        <v>36</v>
      </c>
      <c r="K31" t="s">
        <v>32</v>
      </c>
      <c r="L31" s="17">
        <v>0.54545999999999994</v>
      </c>
      <c r="M31" s="17"/>
      <c r="N31" s="17"/>
      <c r="O31" s="17"/>
      <c r="P31" s="17"/>
      <c r="Q31" s="17"/>
      <c r="R31" s="17"/>
      <c r="S31" s="17"/>
      <c r="T31" s="17"/>
      <c r="U31" s="17"/>
      <c r="V31" s="17">
        <v>0.6</v>
      </c>
      <c r="W31" s="17"/>
      <c r="X31" s="17">
        <v>0.57999999999999996</v>
      </c>
      <c r="Y31" s="17"/>
    </row>
    <row r="32" spans="1:25" x14ac:dyDescent="0.25">
      <c r="A32" t="s">
        <v>107</v>
      </c>
      <c r="B32" t="s">
        <v>108</v>
      </c>
      <c r="C32" s="15">
        <v>86307</v>
      </c>
      <c r="D32" t="s">
        <v>16</v>
      </c>
      <c r="E32" t="s">
        <v>53</v>
      </c>
      <c r="F32" t="s">
        <v>54</v>
      </c>
      <c r="G32" s="16">
        <v>44088</v>
      </c>
      <c r="H32" s="16">
        <v>44160</v>
      </c>
      <c r="I32" s="16">
        <v>45713</v>
      </c>
      <c r="J32" s="15">
        <v>51</v>
      </c>
      <c r="K32" t="s">
        <v>25</v>
      </c>
      <c r="L32" s="17">
        <v>0.27900999999999998</v>
      </c>
      <c r="M32" s="17">
        <v>0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x14ac:dyDescent="0.25">
      <c r="A33" t="s">
        <v>107</v>
      </c>
      <c r="B33" t="s">
        <v>108</v>
      </c>
      <c r="C33" s="15">
        <v>86729</v>
      </c>
      <c r="D33" t="s">
        <v>16</v>
      </c>
      <c r="E33" t="s">
        <v>39</v>
      </c>
      <c r="F33" t="s">
        <v>40</v>
      </c>
      <c r="G33" s="16">
        <v>44098</v>
      </c>
      <c r="H33" s="16">
        <v>44140</v>
      </c>
      <c r="I33" s="16">
        <v>44870</v>
      </c>
      <c r="J33" s="15">
        <v>24</v>
      </c>
      <c r="K33" t="s">
        <v>25</v>
      </c>
      <c r="L33" s="17">
        <v>0.16500000000000001</v>
      </c>
      <c r="M33" s="17">
        <v>0</v>
      </c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x14ac:dyDescent="0.25">
      <c r="A34" t="s">
        <v>107</v>
      </c>
      <c r="B34" t="s">
        <v>108</v>
      </c>
      <c r="C34" s="15">
        <v>91121</v>
      </c>
      <c r="D34" t="s">
        <v>16</v>
      </c>
      <c r="E34" t="s">
        <v>72</v>
      </c>
      <c r="F34" t="s">
        <v>73</v>
      </c>
      <c r="G34" s="16">
        <v>44278</v>
      </c>
      <c r="H34" s="16">
        <v>44336</v>
      </c>
      <c r="I34" s="16">
        <v>45796</v>
      </c>
      <c r="J34" s="15">
        <v>48</v>
      </c>
      <c r="K34" t="s">
        <v>25</v>
      </c>
      <c r="L34" s="17">
        <v>0.23497000000000001</v>
      </c>
      <c r="M34" s="17"/>
      <c r="N34" s="17"/>
      <c r="O34" s="17"/>
      <c r="P34" s="17"/>
      <c r="Q34" s="17"/>
      <c r="R34" s="17"/>
      <c r="S34" s="17"/>
      <c r="T34" s="17"/>
      <c r="U34" s="17">
        <v>13.33334</v>
      </c>
      <c r="V34" s="17"/>
      <c r="W34" s="17"/>
      <c r="X34" s="17"/>
      <c r="Y34" s="17"/>
    </row>
    <row r="35" spans="1:25" x14ac:dyDescent="0.25">
      <c r="A35" t="s">
        <v>107</v>
      </c>
      <c r="B35" t="s">
        <v>108</v>
      </c>
      <c r="C35" s="15">
        <v>92526</v>
      </c>
      <c r="D35" t="s">
        <v>16</v>
      </c>
      <c r="E35" t="s">
        <v>75</v>
      </c>
      <c r="F35" t="s">
        <v>76</v>
      </c>
      <c r="G35" s="16">
        <v>44337</v>
      </c>
      <c r="H35" s="16">
        <v>44392</v>
      </c>
      <c r="I35" s="16">
        <v>45487</v>
      </c>
      <c r="J35" s="15">
        <v>36</v>
      </c>
      <c r="K35" t="s">
        <v>25</v>
      </c>
      <c r="L35" s="17">
        <v>0.2455</v>
      </c>
      <c r="M35" s="17"/>
      <c r="N35" s="17"/>
      <c r="O35" s="17"/>
      <c r="P35" s="17"/>
      <c r="Q35" s="17">
        <v>0.35119</v>
      </c>
      <c r="R35" s="17"/>
      <c r="S35" s="17"/>
      <c r="T35" s="17"/>
      <c r="U35" s="17"/>
      <c r="V35" s="17">
        <v>0.31817000000000001</v>
      </c>
      <c r="W35" s="17"/>
      <c r="X35" s="17">
        <v>0.33</v>
      </c>
      <c r="Y35" s="17"/>
    </row>
    <row r="36" spans="1:25" x14ac:dyDescent="0.25">
      <c r="A36" t="s">
        <v>107</v>
      </c>
      <c r="B36" t="s">
        <v>108</v>
      </c>
      <c r="C36" s="15">
        <v>92618</v>
      </c>
      <c r="D36" t="s">
        <v>16</v>
      </c>
      <c r="E36" t="s">
        <v>80</v>
      </c>
      <c r="F36" t="s">
        <v>48</v>
      </c>
      <c r="G36" s="16">
        <v>44354</v>
      </c>
      <c r="H36" s="16">
        <v>44475</v>
      </c>
      <c r="I36" s="16">
        <v>44925</v>
      </c>
      <c r="J36" s="15">
        <v>9</v>
      </c>
      <c r="K36" t="s">
        <v>25</v>
      </c>
      <c r="L36" s="17">
        <v>0.1802</v>
      </c>
      <c r="M36" s="17"/>
      <c r="N36" s="17"/>
      <c r="O36" s="17"/>
      <c r="P36" s="17"/>
      <c r="Q36" s="17">
        <v>0.31119000000000002</v>
      </c>
      <c r="R36" s="17"/>
      <c r="S36" s="17"/>
      <c r="T36" s="17"/>
      <c r="U36" s="17"/>
      <c r="V36" s="17"/>
      <c r="W36" s="17"/>
      <c r="X36" s="17">
        <v>0.32954</v>
      </c>
      <c r="Y36" s="17"/>
    </row>
    <row r="37" spans="1:25" x14ac:dyDescent="0.25">
      <c r="A37" t="s">
        <v>107</v>
      </c>
      <c r="B37" t="s">
        <v>108</v>
      </c>
      <c r="C37" s="15">
        <v>94254</v>
      </c>
      <c r="D37" t="s">
        <v>16</v>
      </c>
      <c r="E37" t="s">
        <v>44</v>
      </c>
      <c r="F37" t="s">
        <v>45</v>
      </c>
      <c r="G37" s="16">
        <v>44392</v>
      </c>
      <c r="H37" s="16">
        <v>44462</v>
      </c>
      <c r="I37" s="16">
        <v>45191</v>
      </c>
      <c r="J37" s="15">
        <v>24</v>
      </c>
      <c r="K37" t="s">
        <v>27</v>
      </c>
      <c r="L37" s="17">
        <v>0.26557999999999998</v>
      </c>
      <c r="M37" s="17"/>
      <c r="N37" s="17">
        <v>0.26900000000000002</v>
      </c>
      <c r="O37" s="17"/>
      <c r="P37" s="17"/>
      <c r="Q37" s="17">
        <v>0.27</v>
      </c>
      <c r="R37" s="17"/>
      <c r="S37" s="17"/>
      <c r="T37" s="17"/>
      <c r="U37" s="17"/>
      <c r="V37" s="17">
        <v>0.27</v>
      </c>
      <c r="W37" s="17"/>
      <c r="X37" s="17"/>
      <c r="Y37" s="17"/>
    </row>
    <row r="38" spans="1:25" x14ac:dyDescent="0.25">
      <c r="A38" t="s">
        <v>107</v>
      </c>
      <c r="B38" t="s">
        <v>108</v>
      </c>
      <c r="C38" s="15">
        <v>95194</v>
      </c>
      <c r="D38" t="s">
        <v>61</v>
      </c>
      <c r="E38" t="s">
        <v>81</v>
      </c>
      <c r="F38" t="s">
        <v>63</v>
      </c>
      <c r="G38" s="16">
        <v>44487</v>
      </c>
      <c r="H38" s="16">
        <v>44487</v>
      </c>
      <c r="I38" s="16">
        <v>45230</v>
      </c>
      <c r="J38" s="15">
        <v>24</v>
      </c>
      <c r="K38" t="s">
        <v>26</v>
      </c>
      <c r="L38" s="17">
        <v>0.28899999999999998</v>
      </c>
      <c r="M38" s="17"/>
      <c r="N38" s="17"/>
      <c r="O38" s="17"/>
      <c r="P38" s="17"/>
      <c r="Q38" s="17"/>
      <c r="R38" s="17"/>
      <c r="S38" s="17"/>
      <c r="T38" s="17"/>
      <c r="U38" s="17">
        <v>13.33334</v>
      </c>
      <c r="V38" s="17"/>
      <c r="W38" s="17"/>
      <c r="X38" s="17"/>
      <c r="Y38" s="17"/>
    </row>
    <row r="39" spans="1:25" x14ac:dyDescent="0.25">
      <c r="A39" t="s">
        <v>107</v>
      </c>
      <c r="B39" t="s">
        <v>108</v>
      </c>
      <c r="C39" s="15">
        <v>98102</v>
      </c>
      <c r="D39" t="s">
        <v>16</v>
      </c>
      <c r="E39" t="s">
        <v>17</v>
      </c>
      <c r="F39" t="s">
        <v>18</v>
      </c>
      <c r="G39" s="16">
        <v>44551</v>
      </c>
      <c r="H39" s="16">
        <v>44551</v>
      </c>
      <c r="I39" s="16">
        <v>45657</v>
      </c>
      <c r="J39" s="15">
        <v>36</v>
      </c>
      <c r="K39" t="s">
        <v>25</v>
      </c>
      <c r="L39" s="17">
        <v>0.19853999999999999</v>
      </c>
      <c r="M39" s="17">
        <v>0</v>
      </c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x14ac:dyDescent="0.25">
      <c r="A40" t="s">
        <v>107</v>
      </c>
      <c r="B40" t="s">
        <v>108</v>
      </c>
      <c r="C40" s="15">
        <v>60914</v>
      </c>
      <c r="D40" t="s">
        <v>16</v>
      </c>
      <c r="E40" t="s">
        <v>18</v>
      </c>
      <c r="F40" t="s">
        <v>17</v>
      </c>
      <c r="G40" s="16">
        <v>42695</v>
      </c>
      <c r="H40" s="16">
        <v>42891</v>
      </c>
      <c r="I40" s="16">
        <v>44650</v>
      </c>
      <c r="J40" s="15">
        <v>48</v>
      </c>
      <c r="K40" t="s">
        <v>20</v>
      </c>
      <c r="L40">
        <v>15.894019999999999</v>
      </c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>
        <v>0</v>
      </c>
    </row>
    <row r="41" spans="1:25" x14ac:dyDescent="0.25">
      <c r="A41" t="s">
        <v>110</v>
      </c>
      <c r="M41" s="14">
        <v>0</v>
      </c>
      <c r="N41" s="14">
        <v>1.6289500000000001</v>
      </c>
      <c r="O41" s="14">
        <v>0.44900000000000001</v>
      </c>
      <c r="P41" s="14">
        <v>1</v>
      </c>
      <c r="Q41" s="14">
        <v>2.28573</v>
      </c>
      <c r="R41" s="14">
        <v>2</v>
      </c>
      <c r="S41" s="14">
        <v>1.7412999999999998</v>
      </c>
      <c r="T41" s="14">
        <v>1.51</v>
      </c>
      <c r="U41" s="14">
        <v>66.666679999999999</v>
      </c>
      <c r="V41" s="14">
        <v>5.1701599999999992</v>
      </c>
      <c r="W41" s="14">
        <v>0.29199999999999998</v>
      </c>
      <c r="X41" s="14">
        <v>6.4398400000000002</v>
      </c>
      <c r="Y41" s="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2"/>
  <sheetViews>
    <sheetView zoomScaleNormal="10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4" sqref="H4"/>
    </sheetView>
  </sheetViews>
  <sheetFormatPr defaultRowHeight="15" x14ac:dyDescent="0.25"/>
  <cols>
    <col min="1" max="1" width="21.7109375" bestFit="1" customWidth="1"/>
    <col min="2" max="2" width="6.7109375" style="1" customWidth="1"/>
    <col min="3" max="3" width="9.28515625" style="2" bestFit="1" customWidth="1"/>
    <col min="4" max="4" width="15.5703125" style="1" bestFit="1" customWidth="1"/>
    <col min="5" max="5" width="18.7109375" style="1" customWidth="1"/>
    <col min="6" max="6" width="19" style="1" bestFit="1" customWidth="1"/>
    <col min="7" max="9" width="15.7109375" style="3" customWidth="1"/>
    <col min="10" max="10" width="15.5703125" style="2" bestFit="1" customWidth="1"/>
    <col min="11" max="11" width="10.85546875" style="4" bestFit="1" customWidth="1"/>
    <col min="12" max="12" width="11.7109375" style="1" bestFit="1" customWidth="1"/>
    <col min="13" max="13" width="13.140625" style="1" customWidth="1"/>
    <col min="14" max="14" width="13.42578125" style="5" customWidth="1"/>
    <col min="15" max="15" width="16.140625" style="1" customWidth="1"/>
    <col min="16" max="16" width="11.42578125" style="5" customWidth="1"/>
    <col min="17" max="17" width="11.42578125" customWidth="1"/>
  </cols>
  <sheetData>
    <row r="1" spans="1:17" ht="15" customHeight="1" x14ac:dyDescent="0.25">
      <c r="K1" s="4">
        <f>SUBTOTAL(9,K4:K70)</f>
        <v>17033867</v>
      </c>
    </row>
    <row r="2" spans="1:17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</row>
    <row r="3" spans="1:17" ht="30" x14ac:dyDescent="0.25">
      <c r="A3" s="7" t="s">
        <v>91</v>
      </c>
      <c r="B3" s="8" t="s">
        <v>92</v>
      </c>
      <c r="C3" s="7" t="s">
        <v>1</v>
      </c>
      <c r="D3" s="9" t="s">
        <v>93</v>
      </c>
      <c r="E3" s="7" t="s">
        <v>94</v>
      </c>
      <c r="F3" s="7" t="s">
        <v>95</v>
      </c>
      <c r="G3" s="9" t="s">
        <v>96</v>
      </c>
      <c r="H3" s="9" t="s">
        <v>97</v>
      </c>
      <c r="I3" s="9" t="s">
        <v>98</v>
      </c>
      <c r="J3" s="7" t="s">
        <v>99</v>
      </c>
      <c r="K3" s="7" t="s">
        <v>100</v>
      </c>
      <c r="L3" s="7" t="s">
        <v>101</v>
      </c>
      <c r="M3" s="7" t="s">
        <v>102</v>
      </c>
      <c r="N3" s="7" t="s">
        <v>103</v>
      </c>
      <c r="O3" s="7" t="s">
        <v>104</v>
      </c>
      <c r="P3" s="7" t="s">
        <v>105</v>
      </c>
      <c r="Q3" s="10" t="s">
        <v>106</v>
      </c>
    </row>
    <row r="4" spans="1:17" x14ac:dyDescent="0.25">
      <c r="A4" s="18" t="s">
        <v>107</v>
      </c>
      <c r="B4" s="19" t="s">
        <v>108</v>
      </c>
      <c r="C4" s="20">
        <v>60914</v>
      </c>
      <c r="D4" s="19" t="s">
        <v>16</v>
      </c>
      <c r="E4" s="19" t="s">
        <v>18</v>
      </c>
      <c r="F4" s="19" t="s">
        <v>17</v>
      </c>
      <c r="G4" s="21">
        <v>42695</v>
      </c>
      <c r="H4" s="21">
        <v>42891</v>
      </c>
      <c r="I4" s="21">
        <v>44650</v>
      </c>
      <c r="J4" s="20">
        <v>48</v>
      </c>
      <c r="K4" s="44">
        <v>893295</v>
      </c>
      <c r="L4" s="43"/>
      <c r="M4" s="19" t="s">
        <v>20</v>
      </c>
      <c r="N4" s="45">
        <v>15.894019999999999</v>
      </c>
      <c r="O4" s="43"/>
      <c r="P4" s="43" t="s">
        <v>136</v>
      </c>
      <c r="Q4" s="43"/>
    </row>
    <row r="5" spans="1:17" x14ac:dyDescent="0.25">
      <c r="A5" s="18" t="s">
        <v>107</v>
      </c>
      <c r="B5" s="19" t="s">
        <v>108</v>
      </c>
      <c r="C5" s="20">
        <v>61625</v>
      </c>
      <c r="D5" s="19" t="s">
        <v>16</v>
      </c>
      <c r="E5" s="19" t="s">
        <v>35</v>
      </c>
      <c r="F5" s="19" t="s">
        <v>78</v>
      </c>
      <c r="G5" s="21">
        <v>42761</v>
      </c>
      <c r="H5" s="21">
        <v>42772</v>
      </c>
      <c r="I5" s="21">
        <v>43317</v>
      </c>
      <c r="J5" s="20">
        <v>12</v>
      </c>
      <c r="K5" s="44">
        <v>750000</v>
      </c>
      <c r="L5" s="43"/>
      <c r="M5" s="19" t="s">
        <v>29</v>
      </c>
      <c r="N5" s="45">
        <v>1.7620800000000001</v>
      </c>
      <c r="O5" s="43"/>
      <c r="P5" s="43" t="s">
        <v>136</v>
      </c>
      <c r="Q5" s="43"/>
    </row>
    <row r="6" spans="1:17" x14ac:dyDescent="0.25">
      <c r="A6" s="18" t="s">
        <v>107</v>
      </c>
      <c r="B6" s="19" t="s">
        <v>108</v>
      </c>
      <c r="C6" s="20">
        <v>62296</v>
      </c>
      <c r="D6" s="19" t="s">
        <v>16</v>
      </c>
      <c r="E6" s="19" t="s">
        <v>60</v>
      </c>
      <c r="F6" s="19" t="s">
        <v>59</v>
      </c>
      <c r="G6" s="21">
        <v>42786</v>
      </c>
      <c r="H6" s="21">
        <v>42832</v>
      </c>
      <c r="I6" s="21">
        <v>43287</v>
      </c>
      <c r="J6" s="20">
        <v>15</v>
      </c>
      <c r="K6" s="44">
        <v>640000</v>
      </c>
      <c r="L6" s="43"/>
      <c r="M6" s="19" t="s">
        <v>25</v>
      </c>
      <c r="N6" s="45">
        <v>0.47682999999999998</v>
      </c>
      <c r="O6" s="43"/>
      <c r="P6" s="43" t="s">
        <v>136</v>
      </c>
      <c r="Q6" s="43"/>
    </row>
    <row r="7" spans="1:17" x14ac:dyDescent="0.25">
      <c r="A7" s="18" t="s">
        <v>107</v>
      </c>
      <c r="B7" s="19" t="s">
        <v>108</v>
      </c>
      <c r="C7" s="20">
        <v>62307</v>
      </c>
      <c r="D7" s="19" t="s">
        <v>83</v>
      </c>
      <c r="E7" s="19" t="s">
        <v>85</v>
      </c>
      <c r="F7" s="19" t="s">
        <v>84</v>
      </c>
      <c r="G7" s="21">
        <v>42789</v>
      </c>
      <c r="H7" s="21">
        <v>42908</v>
      </c>
      <c r="I7" s="21">
        <v>44186</v>
      </c>
      <c r="J7" s="20">
        <v>36</v>
      </c>
      <c r="K7" s="44">
        <v>84000</v>
      </c>
      <c r="L7" s="43"/>
      <c r="M7" s="19" t="s">
        <v>25</v>
      </c>
      <c r="N7" s="45">
        <v>0.47682999999999998</v>
      </c>
      <c r="O7" s="43"/>
      <c r="P7" s="43" t="s">
        <v>136</v>
      </c>
      <c r="Q7" s="43"/>
    </row>
    <row r="8" spans="1:17" x14ac:dyDescent="0.25">
      <c r="A8" s="18" t="s">
        <v>107</v>
      </c>
      <c r="B8" s="19" t="s">
        <v>108</v>
      </c>
      <c r="C8" s="20">
        <v>62218</v>
      </c>
      <c r="D8" s="19" t="s">
        <v>16</v>
      </c>
      <c r="E8" s="19" t="s">
        <v>48</v>
      </c>
      <c r="F8" s="19" t="s">
        <v>47</v>
      </c>
      <c r="G8" s="21">
        <v>42793</v>
      </c>
      <c r="H8" s="21">
        <v>42898</v>
      </c>
      <c r="I8" s="21">
        <v>43901</v>
      </c>
      <c r="J8" s="20">
        <v>24</v>
      </c>
      <c r="K8" s="44">
        <v>156502</v>
      </c>
      <c r="L8" s="43"/>
      <c r="M8" s="19" t="s">
        <v>27</v>
      </c>
      <c r="N8" s="45">
        <v>1.0900000000000001</v>
      </c>
      <c r="O8" s="43"/>
      <c r="P8" s="43" t="s">
        <v>136</v>
      </c>
      <c r="Q8" s="43"/>
    </row>
    <row r="9" spans="1:17" x14ac:dyDescent="0.25">
      <c r="A9" s="18" t="s">
        <v>107</v>
      </c>
      <c r="B9" s="19" t="s">
        <v>108</v>
      </c>
      <c r="C9" s="20">
        <v>61727</v>
      </c>
      <c r="D9" s="19" t="s">
        <v>16</v>
      </c>
      <c r="E9" s="19" t="s">
        <v>57</v>
      </c>
      <c r="F9" s="19" t="s">
        <v>56</v>
      </c>
      <c r="G9" s="21">
        <v>42794</v>
      </c>
      <c r="H9" s="21">
        <v>42978</v>
      </c>
      <c r="I9" s="21">
        <v>44165</v>
      </c>
      <c r="J9" s="20">
        <v>36</v>
      </c>
      <c r="K9" s="44">
        <v>950544</v>
      </c>
      <c r="L9" s="43"/>
      <c r="M9" s="19" t="s">
        <v>25</v>
      </c>
      <c r="N9" s="45">
        <v>0.39679999999999999</v>
      </c>
      <c r="O9" s="43"/>
      <c r="P9" s="43" t="s">
        <v>136</v>
      </c>
      <c r="Q9" s="43"/>
    </row>
    <row r="10" spans="1:17" x14ac:dyDescent="0.25">
      <c r="A10" s="18" t="s">
        <v>107</v>
      </c>
      <c r="B10" s="19" t="s">
        <v>108</v>
      </c>
      <c r="C10" s="20">
        <v>62643</v>
      </c>
      <c r="D10" s="19" t="s">
        <v>16</v>
      </c>
      <c r="E10" s="19" t="s">
        <v>73</v>
      </c>
      <c r="F10" s="19" t="s">
        <v>129</v>
      </c>
      <c r="G10" s="21">
        <v>42800</v>
      </c>
      <c r="H10" s="21">
        <v>42826</v>
      </c>
      <c r="I10" s="21">
        <v>44377</v>
      </c>
      <c r="J10" s="20">
        <v>48</v>
      </c>
      <c r="K10" s="44">
        <v>579240</v>
      </c>
      <c r="L10" s="43"/>
      <c r="M10" s="19" t="s">
        <v>25</v>
      </c>
      <c r="N10" s="45">
        <v>0.3478</v>
      </c>
      <c r="O10" s="43"/>
      <c r="P10" s="43" t="s">
        <v>136</v>
      </c>
      <c r="Q10" s="43"/>
    </row>
    <row r="11" spans="1:17" x14ac:dyDescent="0.25">
      <c r="A11" s="18" t="s">
        <v>107</v>
      </c>
      <c r="B11" s="19" t="s">
        <v>108</v>
      </c>
      <c r="C11" s="20">
        <v>62968</v>
      </c>
      <c r="D11" s="19" t="s">
        <v>83</v>
      </c>
      <c r="E11" s="19" t="s">
        <v>22</v>
      </c>
      <c r="F11" s="19" t="s">
        <v>130</v>
      </c>
      <c r="G11" s="21">
        <v>42810</v>
      </c>
      <c r="H11" s="21">
        <v>42826</v>
      </c>
      <c r="I11" s="21">
        <v>43190</v>
      </c>
      <c r="J11" s="20">
        <v>12</v>
      </c>
      <c r="K11" s="44">
        <v>28500</v>
      </c>
      <c r="L11" s="43"/>
      <c r="M11" s="19" t="s">
        <v>26</v>
      </c>
      <c r="N11" s="45">
        <v>0.3372</v>
      </c>
      <c r="O11" s="43"/>
      <c r="P11" s="43" t="s">
        <v>136</v>
      </c>
      <c r="Q11" s="43"/>
    </row>
    <row r="12" spans="1:17" x14ac:dyDescent="0.25">
      <c r="A12" s="18" t="s">
        <v>107</v>
      </c>
      <c r="B12" s="19" t="s">
        <v>108</v>
      </c>
      <c r="C12" s="20">
        <v>61728</v>
      </c>
      <c r="D12" s="19" t="s">
        <v>16</v>
      </c>
      <c r="E12" s="19" t="s">
        <v>70</v>
      </c>
      <c r="F12" s="19" t="s">
        <v>69</v>
      </c>
      <c r="G12" s="21">
        <v>42818</v>
      </c>
      <c r="H12" s="21">
        <v>42923</v>
      </c>
      <c r="I12" s="21">
        <v>44171</v>
      </c>
      <c r="J12" s="20">
        <v>36</v>
      </c>
      <c r="K12" s="44">
        <v>354700</v>
      </c>
      <c r="L12" s="43"/>
      <c r="M12" s="19" t="s">
        <v>26</v>
      </c>
      <c r="N12" s="45">
        <v>0.3372</v>
      </c>
      <c r="O12" s="43"/>
      <c r="P12" s="43" t="s">
        <v>136</v>
      </c>
      <c r="Q12" s="43"/>
    </row>
    <row r="13" spans="1:17" x14ac:dyDescent="0.25">
      <c r="A13" s="18" t="s">
        <v>107</v>
      </c>
      <c r="B13" s="19" t="s">
        <v>108</v>
      </c>
      <c r="C13" s="20">
        <v>64042</v>
      </c>
      <c r="D13" s="19" t="s">
        <v>83</v>
      </c>
      <c r="E13" s="19" t="s">
        <v>48</v>
      </c>
      <c r="F13" s="19" t="s">
        <v>132</v>
      </c>
      <c r="G13" s="21">
        <v>42843</v>
      </c>
      <c r="H13" s="21">
        <v>42857</v>
      </c>
      <c r="I13" s="21">
        <v>42948</v>
      </c>
      <c r="J13" s="20">
        <v>3</v>
      </c>
      <c r="K13" s="44">
        <v>10000</v>
      </c>
      <c r="L13" s="43"/>
      <c r="M13" s="19" t="s">
        <v>25</v>
      </c>
      <c r="N13" s="45">
        <v>0.39679999999999999</v>
      </c>
      <c r="O13" s="43"/>
      <c r="P13" s="43" t="s">
        <v>136</v>
      </c>
      <c r="Q13" s="43"/>
    </row>
    <row r="14" spans="1:17" x14ac:dyDescent="0.25">
      <c r="A14" s="18" t="s">
        <v>107</v>
      </c>
      <c r="B14" s="19" t="s">
        <v>108</v>
      </c>
      <c r="C14" s="20">
        <v>64004</v>
      </c>
      <c r="D14" s="19" t="s">
        <v>83</v>
      </c>
      <c r="E14" s="19" t="s">
        <v>48</v>
      </c>
      <c r="F14" s="19" t="s">
        <v>131</v>
      </c>
      <c r="G14" s="21">
        <v>42844</v>
      </c>
      <c r="H14" s="21">
        <v>42857</v>
      </c>
      <c r="I14" s="21">
        <v>42948</v>
      </c>
      <c r="J14" s="20">
        <v>3</v>
      </c>
      <c r="K14" s="44">
        <v>19200</v>
      </c>
      <c r="L14" s="43"/>
      <c r="M14" s="19" t="s">
        <v>25</v>
      </c>
      <c r="N14" s="45">
        <v>0.39679999999999999</v>
      </c>
      <c r="O14" s="43"/>
      <c r="P14" s="43" t="s">
        <v>136</v>
      </c>
      <c r="Q14" s="43"/>
    </row>
    <row r="15" spans="1:17" x14ac:dyDescent="0.25">
      <c r="A15" s="18" t="s">
        <v>107</v>
      </c>
      <c r="B15" s="19" t="s">
        <v>108</v>
      </c>
      <c r="C15" s="20">
        <v>64071</v>
      </c>
      <c r="D15" s="19" t="s">
        <v>16</v>
      </c>
      <c r="E15" s="19" t="s">
        <v>48</v>
      </c>
      <c r="F15" s="19" t="s">
        <v>133</v>
      </c>
      <c r="G15" s="21">
        <v>42844</v>
      </c>
      <c r="H15" s="21">
        <v>42845</v>
      </c>
      <c r="I15" s="21">
        <v>43100</v>
      </c>
      <c r="J15" s="20">
        <v>8</v>
      </c>
      <c r="K15" s="44">
        <v>17819</v>
      </c>
      <c r="L15" s="43"/>
      <c r="M15" s="19" t="s">
        <v>25</v>
      </c>
      <c r="N15" s="45">
        <v>0.39679999999999999</v>
      </c>
      <c r="O15" s="43"/>
      <c r="P15" s="43" t="s">
        <v>136</v>
      </c>
      <c r="Q15" s="43"/>
    </row>
    <row r="16" spans="1:17" x14ac:dyDescent="0.25">
      <c r="A16" s="18" t="s">
        <v>107</v>
      </c>
      <c r="B16" s="19" t="s">
        <v>108</v>
      </c>
      <c r="C16" s="20">
        <v>62910</v>
      </c>
      <c r="D16" s="19" t="s">
        <v>16</v>
      </c>
      <c r="E16" s="19" t="s">
        <v>42</v>
      </c>
      <c r="F16" s="19" t="s">
        <v>41</v>
      </c>
      <c r="G16" s="21">
        <v>42845</v>
      </c>
      <c r="H16" s="21">
        <v>42891</v>
      </c>
      <c r="I16" s="21">
        <v>44352</v>
      </c>
      <c r="J16" s="20">
        <v>48</v>
      </c>
      <c r="K16" s="44">
        <v>7388</v>
      </c>
      <c r="L16" s="43"/>
      <c r="M16" s="19" t="s">
        <v>25</v>
      </c>
      <c r="N16" s="45">
        <v>0.31900000000000001</v>
      </c>
      <c r="O16" s="43"/>
      <c r="P16" s="43" t="s">
        <v>136</v>
      </c>
      <c r="Q16" s="43"/>
    </row>
    <row r="17" spans="1:17" x14ac:dyDescent="0.25">
      <c r="A17" s="18" t="s">
        <v>107</v>
      </c>
      <c r="B17" s="19" t="s">
        <v>108</v>
      </c>
      <c r="C17" s="20">
        <v>64657</v>
      </c>
      <c r="D17" s="19" t="s">
        <v>61</v>
      </c>
      <c r="E17" s="19" t="s">
        <v>63</v>
      </c>
      <c r="F17" s="19" t="s">
        <v>62</v>
      </c>
      <c r="G17" s="21">
        <v>42886</v>
      </c>
      <c r="H17" s="21">
        <v>42909</v>
      </c>
      <c r="I17" s="21">
        <v>44004</v>
      </c>
      <c r="J17" s="20">
        <v>30</v>
      </c>
      <c r="K17" s="44">
        <v>356892</v>
      </c>
      <c r="L17" s="43"/>
      <c r="M17" s="19" t="s">
        <v>25</v>
      </c>
      <c r="N17" s="45">
        <v>0.28059000000000001</v>
      </c>
      <c r="O17" s="43"/>
      <c r="P17" s="43" t="s">
        <v>136</v>
      </c>
      <c r="Q17" s="43"/>
    </row>
    <row r="18" spans="1:17" x14ac:dyDescent="0.25">
      <c r="A18" s="18" t="s">
        <v>107</v>
      </c>
      <c r="B18" s="19" t="s">
        <v>108</v>
      </c>
      <c r="C18" s="20">
        <v>64583</v>
      </c>
      <c r="D18" s="19" t="s">
        <v>16</v>
      </c>
      <c r="E18" s="19" t="s">
        <v>54</v>
      </c>
      <c r="F18" s="19" t="s">
        <v>53</v>
      </c>
      <c r="G18" s="21">
        <v>42887</v>
      </c>
      <c r="H18" s="21">
        <v>42915</v>
      </c>
      <c r="I18" s="21">
        <v>44135</v>
      </c>
      <c r="J18" s="20">
        <v>41</v>
      </c>
      <c r="K18" s="44">
        <v>480000</v>
      </c>
      <c r="L18" s="43"/>
      <c r="M18" s="19" t="s">
        <v>25</v>
      </c>
      <c r="N18" s="45">
        <v>0.28059000000000001</v>
      </c>
      <c r="O18" s="43"/>
      <c r="P18" s="43" t="s">
        <v>136</v>
      </c>
      <c r="Q18" s="43"/>
    </row>
    <row r="19" spans="1:17" x14ac:dyDescent="0.25">
      <c r="A19" s="18" t="s">
        <v>107</v>
      </c>
      <c r="B19" s="19" t="s">
        <v>108</v>
      </c>
      <c r="C19" s="20">
        <v>64692</v>
      </c>
      <c r="D19" s="19" t="s">
        <v>16</v>
      </c>
      <c r="E19" s="19" t="s">
        <v>76</v>
      </c>
      <c r="F19" s="19" t="s">
        <v>128</v>
      </c>
      <c r="G19" s="21">
        <v>42914</v>
      </c>
      <c r="H19" s="21">
        <v>43124</v>
      </c>
      <c r="I19" s="21">
        <v>44401</v>
      </c>
      <c r="J19" s="20">
        <v>36</v>
      </c>
      <c r="K19" s="44">
        <v>227227</v>
      </c>
      <c r="L19" s="43"/>
      <c r="M19" s="19" t="s">
        <v>25</v>
      </c>
      <c r="N19" s="45">
        <v>0.39900000000000002</v>
      </c>
      <c r="O19" s="43"/>
      <c r="P19" s="43" t="s">
        <v>136</v>
      </c>
      <c r="Q19" s="43"/>
    </row>
    <row r="20" spans="1:17" x14ac:dyDescent="0.25">
      <c r="A20" s="18" t="s">
        <v>107</v>
      </c>
      <c r="B20" s="19" t="s">
        <v>108</v>
      </c>
      <c r="C20" s="20">
        <v>65301</v>
      </c>
      <c r="D20" s="19" t="s">
        <v>83</v>
      </c>
      <c r="E20" s="19" t="s">
        <v>22</v>
      </c>
      <c r="F20" s="19" t="s">
        <v>134</v>
      </c>
      <c r="G20" s="21">
        <v>42919</v>
      </c>
      <c r="H20" s="21">
        <v>42936</v>
      </c>
      <c r="I20" s="21">
        <v>43300</v>
      </c>
      <c r="J20" s="20">
        <v>12</v>
      </c>
      <c r="K20" s="44">
        <v>5760</v>
      </c>
      <c r="L20" s="43"/>
      <c r="M20" s="19" t="s">
        <v>32</v>
      </c>
      <c r="N20" s="45">
        <v>0.41</v>
      </c>
      <c r="O20" s="43"/>
      <c r="P20" s="43" t="s">
        <v>136</v>
      </c>
      <c r="Q20" s="43"/>
    </row>
    <row r="21" spans="1:17" x14ac:dyDescent="0.25">
      <c r="A21" s="18" t="s">
        <v>107</v>
      </c>
      <c r="B21" s="19" t="s">
        <v>108</v>
      </c>
      <c r="C21" s="20">
        <v>65480</v>
      </c>
      <c r="D21" s="19" t="s">
        <v>83</v>
      </c>
      <c r="E21" s="19" t="s">
        <v>48</v>
      </c>
      <c r="F21" s="19" t="s">
        <v>135</v>
      </c>
      <c r="G21" s="21">
        <v>42923</v>
      </c>
      <c r="H21" s="21">
        <v>42928</v>
      </c>
      <c r="I21" s="21">
        <v>42989</v>
      </c>
      <c r="J21" s="20">
        <v>2</v>
      </c>
      <c r="K21" s="44">
        <v>22559</v>
      </c>
      <c r="L21" s="43"/>
      <c r="M21" s="19" t="s">
        <v>25</v>
      </c>
      <c r="N21" s="45">
        <v>0.53700000000000003</v>
      </c>
      <c r="O21" s="43"/>
      <c r="P21" s="43" t="s">
        <v>136</v>
      </c>
      <c r="Q21" s="43"/>
    </row>
    <row r="22" spans="1:17" x14ac:dyDescent="0.25">
      <c r="A22" t="s">
        <v>107</v>
      </c>
      <c r="B22" s="1" t="s">
        <v>108</v>
      </c>
      <c r="C22" s="2">
        <v>66227</v>
      </c>
      <c r="D22" s="1" t="s">
        <v>16</v>
      </c>
      <c r="E22" s="1" t="s">
        <v>21</v>
      </c>
      <c r="F22" s="1" t="s">
        <v>22</v>
      </c>
      <c r="G22" s="11">
        <v>43024</v>
      </c>
      <c r="H22" s="11">
        <v>43168</v>
      </c>
      <c r="I22" s="11">
        <v>44812</v>
      </c>
      <c r="J22" s="2">
        <v>48</v>
      </c>
      <c r="L22" s="1" t="s">
        <v>23</v>
      </c>
      <c r="M22" s="1" t="s">
        <v>24</v>
      </c>
      <c r="N22" s="5">
        <v>0.21</v>
      </c>
      <c r="O22" s="1" t="s">
        <v>25</v>
      </c>
      <c r="P22" s="5">
        <v>0.38700000000000001</v>
      </c>
    </row>
    <row r="23" spans="1:17" x14ac:dyDescent="0.25">
      <c r="A23" t="s">
        <v>107</v>
      </c>
      <c r="B23" s="1" t="s">
        <v>108</v>
      </c>
      <c r="C23" s="2">
        <v>66227</v>
      </c>
      <c r="D23" s="1" t="s">
        <v>16</v>
      </c>
      <c r="E23" s="1" t="s">
        <v>21</v>
      </c>
      <c r="F23" s="1" t="s">
        <v>22</v>
      </c>
      <c r="G23" s="11">
        <v>43024</v>
      </c>
      <c r="H23" s="11">
        <v>43168</v>
      </c>
      <c r="I23" s="11">
        <v>44812</v>
      </c>
      <c r="J23" s="2">
        <v>48</v>
      </c>
      <c r="L23" s="1" t="s">
        <v>23</v>
      </c>
      <c r="M23" s="1" t="s">
        <v>24</v>
      </c>
      <c r="N23" s="5">
        <v>0.21</v>
      </c>
      <c r="O23" s="1" t="s">
        <v>26</v>
      </c>
      <c r="P23" s="5">
        <v>0.39</v>
      </c>
    </row>
    <row r="24" spans="1:17" x14ac:dyDescent="0.25">
      <c r="A24" t="s">
        <v>107</v>
      </c>
      <c r="B24" s="1" t="s">
        <v>108</v>
      </c>
      <c r="C24" s="2">
        <v>66227</v>
      </c>
      <c r="D24" s="1" t="s">
        <v>16</v>
      </c>
      <c r="E24" s="1" t="s">
        <v>21</v>
      </c>
      <c r="F24" s="1" t="s">
        <v>22</v>
      </c>
      <c r="G24" s="11">
        <v>43024</v>
      </c>
      <c r="H24" s="11">
        <v>43168</v>
      </c>
      <c r="I24" s="11">
        <v>44812</v>
      </c>
      <c r="J24" s="2">
        <v>48</v>
      </c>
      <c r="L24" s="1" t="s">
        <v>23</v>
      </c>
      <c r="M24" s="1" t="s">
        <v>24</v>
      </c>
      <c r="N24" s="5">
        <v>0.21</v>
      </c>
      <c r="O24" s="1" t="s">
        <v>27</v>
      </c>
      <c r="P24" s="5">
        <v>0.99</v>
      </c>
    </row>
    <row r="25" spans="1:17" x14ac:dyDescent="0.25">
      <c r="A25" t="s">
        <v>107</v>
      </c>
      <c r="B25" s="1" t="s">
        <v>108</v>
      </c>
      <c r="C25" s="2">
        <v>66227</v>
      </c>
      <c r="D25" s="1" t="s">
        <v>16</v>
      </c>
      <c r="E25" s="1" t="s">
        <v>21</v>
      </c>
      <c r="F25" s="1" t="s">
        <v>22</v>
      </c>
      <c r="G25" s="11">
        <v>43024</v>
      </c>
      <c r="H25" s="11">
        <v>43168</v>
      </c>
      <c r="I25" s="11">
        <v>44812</v>
      </c>
      <c r="J25" s="2">
        <v>48</v>
      </c>
      <c r="L25" s="1" t="s">
        <v>23</v>
      </c>
      <c r="M25" s="1" t="s">
        <v>24</v>
      </c>
      <c r="N25" s="5">
        <v>0.21</v>
      </c>
      <c r="O25" s="1" t="s">
        <v>28</v>
      </c>
      <c r="P25" s="5">
        <v>1</v>
      </c>
    </row>
    <row r="26" spans="1:17" x14ac:dyDescent="0.25">
      <c r="A26" t="s">
        <v>107</v>
      </c>
      <c r="B26" s="1" t="s">
        <v>108</v>
      </c>
      <c r="C26" s="2">
        <v>66227</v>
      </c>
      <c r="D26" s="1" t="s">
        <v>16</v>
      </c>
      <c r="E26" s="1" t="s">
        <v>21</v>
      </c>
      <c r="F26" s="1" t="s">
        <v>22</v>
      </c>
      <c r="G26" s="11">
        <v>43024</v>
      </c>
      <c r="H26" s="11">
        <v>43168</v>
      </c>
      <c r="I26" s="11">
        <v>44812</v>
      </c>
      <c r="J26" s="2">
        <v>48</v>
      </c>
      <c r="L26" s="1" t="s">
        <v>23</v>
      </c>
      <c r="M26" s="1" t="s">
        <v>24</v>
      </c>
      <c r="N26" s="5">
        <v>0.21</v>
      </c>
      <c r="O26" s="1" t="s">
        <v>29</v>
      </c>
      <c r="P26" s="5">
        <v>1.0400799999999999</v>
      </c>
    </row>
    <row r="27" spans="1:17" x14ac:dyDescent="0.25">
      <c r="A27" t="s">
        <v>107</v>
      </c>
      <c r="B27" s="1" t="s">
        <v>108</v>
      </c>
      <c r="C27" s="2">
        <v>66227</v>
      </c>
      <c r="D27" s="1" t="s">
        <v>16</v>
      </c>
      <c r="E27" s="1" t="s">
        <v>21</v>
      </c>
      <c r="F27" s="1" t="s">
        <v>22</v>
      </c>
      <c r="G27" s="11">
        <v>43024</v>
      </c>
      <c r="H27" s="11">
        <v>43168</v>
      </c>
      <c r="I27" s="11">
        <v>44812</v>
      </c>
      <c r="J27" s="2">
        <v>48</v>
      </c>
      <c r="K27" s="4">
        <v>269960</v>
      </c>
      <c r="L27" s="1" t="s">
        <v>23</v>
      </c>
      <c r="M27" s="1" t="s">
        <v>24</v>
      </c>
      <c r="N27" s="5">
        <v>0.21</v>
      </c>
      <c r="O27" s="1" t="s">
        <v>30</v>
      </c>
      <c r="P27" s="5">
        <v>2</v>
      </c>
    </row>
    <row r="28" spans="1:17" x14ac:dyDescent="0.25">
      <c r="A28" s="46" t="s">
        <v>107</v>
      </c>
      <c r="B28" s="47" t="s">
        <v>108</v>
      </c>
      <c r="C28" s="48">
        <v>67051</v>
      </c>
      <c r="D28" s="47" t="s">
        <v>16</v>
      </c>
      <c r="E28" s="47" t="s">
        <v>34</v>
      </c>
      <c r="F28" s="47" t="s">
        <v>35</v>
      </c>
      <c r="G28" s="49">
        <v>43054</v>
      </c>
      <c r="H28" s="49">
        <v>43221</v>
      </c>
      <c r="I28" s="49">
        <v>44681</v>
      </c>
      <c r="J28" s="48">
        <v>24</v>
      </c>
      <c r="K28" s="50">
        <v>417467</v>
      </c>
      <c r="L28" s="47" t="s">
        <v>36</v>
      </c>
      <c r="M28" s="47" t="s">
        <v>26</v>
      </c>
      <c r="N28" s="39">
        <v>0.23</v>
      </c>
      <c r="O28" s="47" t="s">
        <v>25</v>
      </c>
      <c r="P28" s="39">
        <v>0.27295000000000003</v>
      </c>
    </row>
    <row r="29" spans="1:17" x14ac:dyDescent="0.25">
      <c r="A29" s="46" t="s">
        <v>107</v>
      </c>
      <c r="B29" s="47" t="s">
        <v>108</v>
      </c>
      <c r="C29" s="48">
        <v>67051</v>
      </c>
      <c r="D29" s="47" t="s">
        <v>16</v>
      </c>
      <c r="E29" s="47" t="s">
        <v>34</v>
      </c>
      <c r="F29" s="47" t="s">
        <v>35</v>
      </c>
      <c r="G29" s="49">
        <v>43054</v>
      </c>
      <c r="H29" s="49">
        <v>43221</v>
      </c>
      <c r="I29" s="49">
        <v>44681</v>
      </c>
      <c r="J29" s="48">
        <v>24</v>
      </c>
      <c r="K29" s="50"/>
      <c r="L29" s="47" t="s">
        <v>36</v>
      </c>
      <c r="M29" s="47" t="s">
        <v>26</v>
      </c>
      <c r="N29" s="39">
        <v>0.23</v>
      </c>
      <c r="O29" s="47" t="s">
        <v>32</v>
      </c>
      <c r="P29" s="39">
        <v>0.37763000000000002</v>
      </c>
    </row>
    <row r="30" spans="1:17" x14ac:dyDescent="0.25">
      <c r="A30" s="46" t="s">
        <v>107</v>
      </c>
      <c r="B30" s="47" t="s">
        <v>108</v>
      </c>
      <c r="C30" s="48">
        <v>67051</v>
      </c>
      <c r="D30" s="47" t="s">
        <v>16</v>
      </c>
      <c r="E30" s="47" t="s">
        <v>34</v>
      </c>
      <c r="F30" s="47" t="s">
        <v>35</v>
      </c>
      <c r="G30" s="49">
        <v>43054</v>
      </c>
      <c r="H30" s="49">
        <v>43221</v>
      </c>
      <c r="I30" s="49">
        <v>44681</v>
      </c>
      <c r="J30" s="48">
        <v>24</v>
      </c>
      <c r="K30" s="50"/>
      <c r="L30" s="47" t="s">
        <v>36</v>
      </c>
      <c r="M30" s="47" t="s">
        <v>26</v>
      </c>
      <c r="N30" s="39">
        <v>0.23</v>
      </c>
      <c r="O30" s="47" t="s">
        <v>37</v>
      </c>
      <c r="P30" s="39">
        <v>0.44900000000000001</v>
      </c>
    </row>
    <row r="31" spans="1:17" x14ac:dyDescent="0.25">
      <c r="A31" s="46" t="s">
        <v>107</v>
      </c>
      <c r="B31" s="47" t="s">
        <v>108</v>
      </c>
      <c r="C31" s="48">
        <v>67051</v>
      </c>
      <c r="D31" s="47" t="s">
        <v>16</v>
      </c>
      <c r="E31" s="47" t="s">
        <v>34</v>
      </c>
      <c r="F31" s="47" t="s">
        <v>35</v>
      </c>
      <c r="G31" s="49">
        <v>43054</v>
      </c>
      <c r="H31" s="49">
        <v>43221</v>
      </c>
      <c r="I31" s="49">
        <v>44681</v>
      </c>
      <c r="J31" s="48">
        <v>24</v>
      </c>
      <c r="K31" s="50"/>
      <c r="L31" s="47" t="s">
        <v>36</v>
      </c>
      <c r="M31" s="47" t="s">
        <v>26</v>
      </c>
      <c r="N31" s="39">
        <v>0.23</v>
      </c>
      <c r="O31" s="47" t="s">
        <v>33</v>
      </c>
      <c r="P31" s="39">
        <v>0.75</v>
      </c>
    </row>
    <row r="32" spans="1:17" x14ac:dyDescent="0.25">
      <c r="A32" s="46" t="s">
        <v>107</v>
      </c>
      <c r="B32" s="47" t="s">
        <v>108</v>
      </c>
      <c r="C32" s="48">
        <v>67051</v>
      </c>
      <c r="D32" s="47" t="s">
        <v>16</v>
      </c>
      <c r="E32" s="47" t="s">
        <v>34</v>
      </c>
      <c r="F32" s="47" t="s">
        <v>35</v>
      </c>
      <c r="G32" s="49">
        <v>43054</v>
      </c>
      <c r="H32" s="49">
        <v>43221</v>
      </c>
      <c r="I32" s="49">
        <v>44681</v>
      </c>
      <c r="J32" s="48">
        <v>24</v>
      </c>
      <c r="K32" s="50"/>
      <c r="L32" s="47" t="s">
        <v>36</v>
      </c>
      <c r="M32" s="47" t="s">
        <v>26</v>
      </c>
      <c r="N32" s="39">
        <v>0.23</v>
      </c>
      <c r="O32" s="47" t="s">
        <v>27</v>
      </c>
      <c r="P32" s="39">
        <v>1.0900000000000001</v>
      </c>
    </row>
    <row r="33" spans="1:16" x14ac:dyDescent="0.25">
      <c r="A33" s="46" t="s">
        <v>107</v>
      </c>
      <c r="B33" s="47" t="s">
        <v>108</v>
      </c>
      <c r="C33" s="48">
        <v>67051</v>
      </c>
      <c r="D33" s="47" t="s">
        <v>16</v>
      </c>
      <c r="E33" s="47" t="s">
        <v>34</v>
      </c>
      <c r="F33" s="47" t="s">
        <v>35</v>
      </c>
      <c r="G33" s="49">
        <v>43054</v>
      </c>
      <c r="H33" s="49">
        <v>43221</v>
      </c>
      <c r="I33" s="49">
        <v>44681</v>
      </c>
      <c r="J33" s="48">
        <v>24</v>
      </c>
      <c r="K33" s="50"/>
      <c r="L33" s="47" t="s">
        <v>36</v>
      </c>
      <c r="M33" s="47" t="s">
        <v>26</v>
      </c>
      <c r="N33" s="39">
        <v>0.23</v>
      </c>
      <c r="O33" s="47" t="s">
        <v>29</v>
      </c>
      <c r="P33" s="39">
        <v>1.1399999999999999</v>
      </c>
    </row>
    <row r="34" spans="1:16" x14ac:dyDescent="0.25">
      <c r="A34" s="46" t="s">
        <v>107</v>
      </c>
      <c r="B34" s="47" t="s">
        <v>108</v>
      </c>
      <c r="C34" s="48">
        <v>67051</v>
      </c>
      <c r="D34" s="47" t="s">
        <v>16</v>
      </c>
      <c r="E34" s="47" t="s">
        <v>34</v>
      </c>
      <c r="F34" s="47" t="s">
        <v>35</v>
      </c>
      <c r="G34" s="49">
        <v>43054</v>
      </c>
      <c r="H34" s="49">
        <v>43221</v>
      </c>
      <c r="I34" s="49">
        <v>44681</v>
      </c>
      <c r="J34" s="48">
        <v>24</v>
      </c>
      <c r="K34" s="50"/>
      <c r="L34" s="47" t="s">
        <v>36</v>
      </c>
      <c r="M34" s="47" t="s">
        <v>26</v>
      </c>
      <c r="N34" s="39">
        <v>0.23</v>
      </c>
      <c r="O34" s="47" t="s">
        <v>20</v>
      </c>
      <c r="P34" s="39">
        <v>13.33334</v>
      </c>
    </row>
    <row r="35" spans="1:16" x14ac:dyDescent="0.25">
      <c r="A35" t="s">
        <v>107</v>
      </c>
      <c r="B35" s="1" t="s">
        <v>108</v>
      </c>
      <c r="C35" s="2">
        <v>68091</v>
      </c>
      <c r="D35" s="1" t="s">
        <v>16</v>
      </c>
      <c r="E35" s="1" t="s">
        <v>17</v>
      </c>
      <c r="F35" s="1" t="s">
        <v>18</v>
      </c>
      <c r="G35" s="11">
        <v>43125</v>
      </c>
      <c r="H35" s="11">
        <v>43220</v>
      </c>
      <c r="I35" s="11">
        <v>44681</v>
      </c>
      <c r="J35" s="2">
        <v>42</v>
      </c>
      <c r="K35" s="4">
        <v>905851</v>
      </c>
      <c r="L35" s="1" t="s">
        <v>31</v>
      </c>
      <c r="M35" s="1" t="s">
        <v>25</v>
      </c>
      <c r="N35" s="5">
        <v>0.19989999999999999</v>
      </c>
      <c r="O35" s="1" t="s">
        <v>26</v>
      </c>
      <c r="P35" s="5">
        <v>0.22935</v>
      </c>
    </row>
    <row r="36" spans="1:16" x14ac:dyDescent="0.25">
      <c r="A36" t="s">
        <v>107</v>
      </c>
      <c r="B36" s="1" t="s">
        <v>108</v>
      </c>
      <c r="C36" s="2">
        <v>68091</v>
      </c>
      <c r="D36" s="1" t="s">
        <v>16</v>
      </c>
      <c r="E36" s="1" t="s">
        <v>17</v>
      </c>
      <c r="F36" s="1" t="s">
        <v>18</v>
      </c>
      <c r="G36" s="11">
        <v>43125</v>
      </c>
      <c r="H36" s="11">
        <v>43220</v>
      </c>
      <c r="I36" s="11">
        <v>44681</v>
      </c>
      <c r="J36" s="2">
        <v>42</v>
      </c>
      <c r="L36" s="1" t="s">
        <v>31</v>
      </c>
      <c r="M36" s="1" t="s">
        <v>25</v>
      </c>
      <c r="N36" s="5">
        <v>0.19989999999999999</v>
      </c>
      <c r="O36" s="1" t="s">
        <v>24</v>
      </c>
      <c r="P36" s="5">
        <v>0.29199999999999998</v>
      </c>
    </row>
    <row r="37" spans="1:16" x14ac:dyDescent="0.25">
      <c r="A37" t="s">
        <v>107</v>
      </c>
      <c r="B37" s="1" t="s">
        <v>108</v>
      </c>
      <c r="C37" s="2">
        <v>68091</v>
      </c>
      <c r="D37" s="1" t="s">
        <v>16</v>
      </c>
      <c r="E37" s="1" t="s">
        <v>17</v>
      </c>
      <c r="F37" s="1" t="s">
        <v>18</v>
      </c>
      <c r="G37" s="11">
        <v>43125</v>
      </c>
      <c r="H37" s="11">
        <v>43220</v>
      </c>
      <c r="I37" s="11">
        <v>44681</v>
      </c>
      <c r="J37" s="2">
        <v>42</v>
      </c>
      <c r="L37" s="1" t="s">
        <v>31</v>
      </c>
      <c r="M37" s="1" t="s">
        <v>25</v>
      </c>
      <c r="N37" s="5">
        <v>0.19989999999999999</v>
      </c>
      <c r="O37" s="1" t="s">
        <v>32</v>
      </c>
      <c r="P37" s="5">
        <v>0.39861000000000002</v>
      </c>
    </row>
    <row r="38" spans="1:16" x14ac:dyDescent="0.25">
      <c r="A38" t="s">
        <v>107</v>
      </c>
      <c r="B38" s="1" t="s">
        <v>108</v>
      </c>
      <c r="C38" s="2">
        <v>68091</v>
      </c>
      <c r="D38" s="1" t="s">
        <v>16</v>
      </c>
      <c r="E38" s="1" t="s">
        <v>17</v>
      </c>
      <c r="F38" s="1" t="s">
        <v>18</v>
      </c>
      <c r="G38" s="11">
        <v>43125</v>
      </c>
      <c r="H38" s="11">
        <v>43220</v>
      </c>
      <c r="I38" s="11">
        <v>44681</v>
      </c>
      <c r="J38" s="2">
        <v>42</v>
      </c>
      <c r="L38" s="1" t="s">
        <v>31</v>
      </c>
      <c r="M38" s="1" t="s">
        <v>25</v>
      </c>
      <c r="N38" s="5">
        <v>0.19989999999999999</v>
      </c>
      <c r="O38" s="1" t="s">
        <v>33</v>
      </c>
      <c r="P38" s="5">
        <v>0.76</v>
      </c>
    </row>
    <row r="39" spans="1:16" x14ac:dyDescent="0.25">
      <c r="A39" t="s">
        <v>107</v>
      </c>
      <c r="B39" s="1" t="s">
        <v>108</v>
      </c>
      <c r="C39" s="2">
        <v>68091</v>
      </c>
      <c r="D39" s="1" t="s">
        <v>16</v>
      </c>
      <c r="E39" s="1" t="s">
        <v>17</v>
      </c>
      <c r="F39" s="1" t="s">
        <v>18</v>
      </c>
      <c r="G39" s="11">
        <v>43125</v>
      </c>
      <c r="H39" s="11">
        <v>43220</v>
      </c>
      <c r="I39" s="11">
        <v>44681</v>
      </c>
      <c r="J39" s="2">
        <v>42</v>
      </c>
      <c r="L39" s="1" t="s">
        <v>31</v>
      </c>
      <c r="M39" s="1" t="s">
        <v>25</v>
      </c>
      <c r="N39" s="5">
        <v>0.19989999999999999</v>
      </c>
      <c r="O39" s="1" t="s">
        <v>29</v>
      </c>
      <c r="P39" s="5">
        <v>0.84358</v>
      </c>
    </row>
    <row r="40" spans="1:16" x14ac:dyDescent="0.25">
      <c r="A40" t="s">
        <v>107</v>
      </c>
      <c r="B40" s="1" t="s">
        <v>108</v>
      </c>
      <c r="C40" s="2">
        <v>68091</v>
      </c>
      <c r="D40" s="1" t="s">
        <v>16</v>
      </c>
      <c r="E40" s="1" t="s">
        <v>17</v>
      </c>
      <c r="F40" s="1" t="s">
        <v>18</v>
      </c>
      <c r="G40" s="11">
        <v>43125</v>
      </c>
      <c r="H40" s="11">
        <v>43220</v>
      </c>
      <c r="I40" s="11">
        <v>44681</v>
      </c>
      <c r="J40" s="2">
        <v>42</v>
      </c>
      <c r="L40" s="1" t="s">
        <v>31</v>
      </c>
      <c r="M40" s="1" t="s">
        <v>25</v>
      </c>
      <c r="N40" s="5">
        <v>0.19989999999999999</v>
      </c>
      <c r="O40" s="1" t="s">
        <v>27</v>
      </c>
      <c r="P40" s="5">
        <v>0.9</v>
      </c>
    </row>
    <row r="41" spans="1:16" x14ac:dyDescent="0.25">
      <c r="A41" t="s">
        <v>107</v>
      </c>
      <c r="B41" s="1" t="s">
        <v>108</v>
      </c>
      <c r="C41" s="2">
        <v>73458</v>
      </c>
      <c r="D41" s="1" t="s">
        <v>16</v>
      </c>
      <c r="E41" s="1" t="s">
        <v>41</v>
      </c>
      <c r="F41" s="1" t="s">
        <v>42</v>
      </c>
      <c r="G41" s="11">
        <v>43423</v>
      </c>
      <c r="H41" s="11">
        <v>43432</v>
      </c>
      <c r="I41" s="11">
        <v>45074</v>
      </c>
      <c r="J41" s="2">
        <v>48</v>
      </c>
      <c r="L41" s="1" t="s">
        <v>43</v>
      </c>
      <c r="M41" s="1" t="s">
        <v>25</v>
      </c>
      <c r="N41" s="5">
        <v>0.18290000000000001</v>
      </c>
      <c r="O41" s="1" t="s">
        <v>26</v>
      </c>
      <c r="P41" s="5">
        <v>0.19400000000000001</v>
      </c>
    </row>
    <row r="42" spans="1:16" x14ac:dyDescent="0.25">
      <c r="A42" t="s">
        <v>107</v>
      </c>
      <c r="B42" s="1" t="s">
        <v>108</v>
      </c>
      <c r="C42" s="2">
        <v>73458</v>
      </c>
      <c r="D42" s="1" t="s">
        <v>16</v>
      </c>
      <c r="E42" s="1" t="s">
        <v>41</v>
      </c>
      <c r="F42" s="1" t="s">
        <v>42</v>
      </c>
      <c r="G42" s="11">
        <v>43423</v>
      </c>
      <c r="H42" s="11">
        <v>43432</v>
      </c>
      <c r="I42" s="11">
        <v>45074</v>
      </c>
      <c r="J42" s="2">
        <v>48</v>
      </c>
      <c r="K42" s="4">
        <v>699240</v>
      </c>
      <c r="L42" s="1" t="s">
        <v>43</v>
      </c>
      <c r="M42" s="1" t="s">
        <v>25</v>
      </c>
      <c r="N42" s="5">
        <v>0.18290000000000001</v>
      </c>
      <c r="O42" s="1" t="s">
        <v>27</v>
      </c>
      <c r="P42" s="5">
        <v>1</v>
      </c>
    </row>
    <row r="43" spans="1:16" x14ac:dyDescent="0.25">
      <c r="A43" s="46" t="s">
        <v>107</v>
      </c>
      <c r="B43" s="47" t="s">
        <v>108</v>
      </c>
      <c r="C43" s="48">
        <v>74397</v>
      </c>
      <c r="D43" s="47" t="s">
        <v>16</v>
      </c>
      <c r="E43" s="47" t="s">
        <v>47</v>
      </c>
      <c r="F43" s="47" t="s">
        <v>48</v>
      </c>
      <c r="G43" s="49">
        <v>43537</v>
      </c>
      <c r="H43" s="49">
        <v>43648</v>
      </c>
      <c r="I43" s="49">
        <v>44927</v>
      </c>
      <c r="J43" s="48">
        <v>36</v>
      </c>
      <c r="K43" s="50">
        <v>1224223</v>
      </c>
      <c r="L43" s="47" t="s">
        <v>49</v>
      </c>
      <c r="M43" s="47" t="s">
        <v>25</v>
      </c>
      <c r="N43" s="39">
        <v>0.1822</v>
      </c>
      <c r="O43" s="47" t="s">
        <v>26</v>
      </c>
      <c r="P43" s="39">
        <v>0.23</v>
      </c>
    </row>
    <row r="44" spans="1:16" x14ac:dyDescent="0.25">
      <c r="A44" s="46" t="s">
        <v>107</v>
      </c>
      <c r="B44" s="47" t="s">
        <v>108</v>
      </c>
      <c r="C44" s="48">
        <v>74397</v>
      </c>
      <c r="D44" s="47" t="s">
        <v>16</v>
      </c>
      <c r="E44" s="47" t="s">
        <v>47</v>
      </c>
      <c r="F44" s="47" t="s">
        <v>48</v>
      </c>
      <c r="G44" s="49">
        <v>43537</v>
      </c>
      <c r="H44" s="49">
        <v>43648</v>
      </c>
      <c r="I44" s="49">
        <v>44927</v>
      </c>
      <c r="J44" s="48">
        <v>36</v>
      </c>
      <c r="K44" s="50"/>
      <c r="L44" s="47" t="s">
        <v>49</v>
      </c>
      <c r="M44" s="47" t="s">
        <v>25</v>
      </c>
      <c r="N44" s="39">
        <v>0.1822</v>
      </c>
      <c r="O44" s="47" t="s">
        <v>27</v>
      </c>
      <c r="P44" s="39">
        <v>0.2661</v>
      </c>
    </row>
    <row r="45" spans="1:16" x14ac:dyDescent="0.25">
      <c r="A45" s="46" t="s">
        <v>107</v>
      </c>
      <c r="B45" s="47" t="s">
        <v>108</v>
      </c>
      <c r="C45" s="48">
        <v>74397</v>
      </c>
      <c r="D45" s="47" t="s">
        <v>16</v>
      </c>
      <c r="E45" s="47" t="s">
        <v>47</v>
      </c>
      <c r="F45" s="47" t="s">
        <v>48</v>
      </c>
      <c r="G45" s="49">
        <v>43537</v>
      </c>
      <c r="H45" s="49">
        <v>43648</v>
      </c>
      <c r="I45" s="49">
        <v>44927</v>
      </c>
      <c r="J45" s="48">
        <v>36</v>
      </c>
      <c r="K45" s="50"/>
      <c r="L45" s="47" t="s">
        <v>49</v>
      </c>
      <c r="M45" s="47" t="s">
        <v>25</v>
      </c>
      <c r="N45" s="39">
        <v>0.1822</v>
      </c>
      <c r="O45" s="47" t="s">
        <v>32</v>
      </c>
      <c r="P45" s="39">
        <v>0.46155000000000002</v>
      </c>
    </row>
    <row r="46" spans="1:16" x14ac:dyDescent="0.25">
      <c r="A46" s="46" t="s">
        <v>107</v>
      </c>
      <c r="B46" s="47" t="s">
        <v>108</v>
      </c>
      <c r="C46" s="48">
        <v>78730</v>
      </c>
      <c r="D46" s="47" t="s">
        <v>16</v>
      </c>
      <c r="E46" s="47" t="s">
        <v>66</v>
      </c>
      <c r="F46" s="47" t="s">
        <v>67</v>
      </c>
      <c r="G46" s="49">
        <v>43755</v>
      </c>
      <c r="H46" s="49">
        <v>44047</v>
      </c>
      <c r="I46" s="49">
        <v>45141</v>
      </c>
      <c r="J46" s="48">
        <v>36</v>
      </c>
      <c r="K46" s="50"/>
      <c r="L46" s="47" t="s">
        <v>68</v>
      </c>
      <c r="M46" s="47" t="s">
        <v>24</v>
      </c>
      <c r="N46" s="39">
        <v>0.20302000000000001</v>
      </c>
      <c r="O46" s="47" t="s">
        <v>26</v>
      </c>
      <c r="P46" s="39">
        <v>0.31</v>
      </c>
    </row>
    <row r="47" spans="1:16" x14ac:dyDescent="0.25">
      <c r="A47" s="46" t="s">
        <v>107</v>
      </c>
      <c r="B47" s="47" t="s">
        <v>108</v>
      </c>
      <c r="C47" s="48">
        <v>78730</v>
      </c>
      <c r="D47" s="47" t="s">
        <v>16</v>
      </c>
      <c r="E47" s="47" t="s">
        <v>66</v>
      </c>
      <c r="F47" s="47" t="s">
        <v>67</v>
      </c>
      <c r="G47" s="49">
        <v>43755</v>
      </c>
      <c r="H47" s="49">
        <v>44047</v>
      </c>
      <c r="I47" s="49">
        <v>45141</v>
      </c>
      <c r="J47" s="48">
        <v>36</v>
      </c>
      <c r="K47" s="50">
        <v>126600</v>
      </c>
      <c r="L47" s="47" t="s">
        <v>68</v>
      </c>
      <c r="M47" s="47" t="s">
        <v>24</v>
      </c>
      <c r="N47" s="39">
        <v>0.20302000000000001</v>
      </c>
      <c r="O47" s="47" t="s">
        <v>25</v>
      </c>
      <c r="P47" s="39">
        <v>0.42</v>
      </c>
    </row>
    <row r="48" spans="1:16" x14ac:dyDescent="0.25">
      <c r="A48" s="46" t="s">
        <v>107</v>
      </c>
      <c r="B48" s="47" t="s">
        <v>108</v>
      </c>
      <c r="C48" s="48">
        <v>78730</v>
      </c>
      <c r="D48" s="47" t="s">
        <v>16</v>
      </c>
      <c r="E48" s="47" t="s">
        <v>66</v>
      </c>
      <c r="F48" s="47" t="s">
        <v>67</v>
      </c>
      <c r="G48" s="49">
        <v>43755</v>
      </c>
      <c r="H48" s="49">
        <v>44047</v>
      </c>
      <c r="I48" s="49">
        <v>45141</v>
      </c>
      <c r="J48" s="48">
        <v>36</v>
      </c>
      <c r="K48" s="50"/>
      <c r="L48" s="47" t="s">
        <v>68</v>
      </c>
      <c r="M48" s="47" t="s">
        <v>24</v>
      </c>
      <c r="N48" s="39">
        <v>0.20302000000000001</v>
      </c>
      <c r="O48" s="47" t="s">
        <v>32</v>
      </c>
      <c r="P48" s="39">
        <v>0.50351000000000001</v>
      </c>
    </row>
    <row r="49" spans="1:16" x14ac:dyDescent="0.25">
      <c r="A49" s="46" t="s">
        <v>107</v>
      </c>
      <c r="B49" s="47" t="s">
        <v>108</v>
      </c>
      <c r="C49" s="48">
        <v>78730</v>
      </c>
      <c r="D49" s="47" t="s">
        <v>16</v>
      </c>
      <c r="E49" s="47" t="s">
        <v>66</v>
      </c>
      <c r="F49" s="47" t="s">
        <v>67</v>
      </c>
      <c r="G49" s="49">
        <v>43755</v>
      </c>
      <c r="H49" s="49">
        <v>44047</v>
      </c>
      <c r="I49" s="49">
        <v>45141</v>
      </c>
      <c r="J49" s="48">
        <v>36</v>
      </c>
      <c r="K49" s="50"/>
      <c r="L49" s="47" t="s">
        <v>68</v>
      </c>
      <c r="M49" s="47" t="s">
        <v>24</v>
      </c>
      <c r="N49" s="39">
        <v>0.20302000000000001</v>
      </c>
      <c r="O49" s="47" t="s">
        <v>29</v>
      </c>
      <c r="P49" s="39">
        <v>0.95833000000000002</v>
      </c>
    </row>
    <row r="50" spans="1:16" x14ac:dyDescent="0.25">
      <c r="A50" s="46" t="s">
        <v>107</v>
      </c>
      <c r="B50" s="47" t="s">
        <v>108</v>
      </c>
      <c r="C50" s="48">
        <v>81197</v>
      </c>
      <c r="D50" s="47" t="s">
        <v>55</v>
      </c>
      <c r="E50" s="47" t="s">
        <v>56</v>
      </c>
      <c r="F50" s="47" t="s">
        <v>57</v>
      </c>
      <c r="G50" s="49">
        <v>43865</v>
      </c>
      <c r="H50" s="49">
        <v>43910</v>
      </c>
      <c r="I50" s="49">
        <v>45096</v>
      </c>
      <c r="J50" s="48">
        <v>36</v>
      </c>
      <c r="K50" s="50"/>
      <c r="L50" s="47" t="s">
        <v>58</v>
      </c>
      <c r="M50" s="47" t="s">
        <v>25</v>
      </c>
      <c r="N50" s="39">
        <v>0.22850000000000001</v>
      </c>
      <c r="O50" s="47" t="s">
        <v>27</v>
      </c>
      <c r="P50" s="39">
        <v>0.47710000000000002</v>
      </c>
    </row>
    <row r="51" spans="1:16" x14ac:dyDescent="0.25">
      <c r="A51" s="46" t="s">
        <v>107</v>
      </c>
      <c r="B51" s="47" t="s">
        <v>108</v>
      </c>
      <c r="C51" s="48">
        <v>81197</v>
      </c>
      <c r="D51" s="47" t="s">
        <v>55</v>
      </c>
      <c r="E51" s="47" t="s">
        <v>56</v>
      </c>
      <c r="F51" s="47" t="s">
        <v>57</v>
      </c>
      <c r="G51" s="49">
        <v>43865</v>
      </c>
      <c r="H51" s="49">
        <v>43910</v>
      </c>
      <c r="I51" s="49">
        <v>45096</v>
      </c>
      <c r="J51" s="48">
        <v>36</v>
      </c>
      <c r="K51" s="50">
        <v>242412</v>
      </c>
      <c r="L51" s="47" t="s">
        <v>58</v>
      </c>
      <c r="M51" s="47" t="s">
        <v>25</v>
      </c>
      <c r="N51" s="39">
        <v>0.22850000000000001</v>
      </c>
      <c r="O51" s="47" t="s">
        <v>20</v>
      </c>
      <c r="P51" s="39">
        <v>13.33333</v>
      </c>
    </row>
    <row r="52" spans="1:16" x14ac:dyDescent="0.25">
      <c r="A52" s="46" t="s">
        <v>107</v>
      </c>
      <c r="B52" s="47" t="s">
        <v>108</v>
      </c>
      <c r="C52" s="48">
        <v>81197</v>
      </c>
      <c r="D52" s="47" t="s">
        <v>55</v>
      </c>
      <c r="E52" s="47" t="s">
        <v>56</v>
      </c>
      <c r="F52" s="47" t="s">
        <v>57</v>
      </c>
      <c r="G52" s="49">
        <v>43865</v>
      </c>
      <c r="H52" s="49">
        <v>43910</v>
      </c>
      <c r="I52" s="49">
        <v>45096</v>
      </c>
      <c r="J52" s="48">
        <v>36</v>
      </c>
      <c r="K52" s="50"/>
      <c r="L52" s="47" t="s">
        <v>58</v>
      </c>
      <c r="M52" s="47" t="s">
        <v>25</v>
      </c>
      <c r="N52" s="39">
        <v>0.22850000000000001</v>
      </c>
      <c r="O52" s="47" t="s">
        <v>27</v>
      </c>
      <c r="P52" s="39">
        <v>0.47710000000000002</v>
      </c>
    </row>
    <row r="53" spans="1:16" x14ac:dyDescent="0.25">
      <c r="A53" s="46" t="s">
        <v>107</v>
      </c>
      <c r="B53" s="47" t="s">
        <v>108</v>
      </c>
      <c r="C53" s="48">
        <v>81197</v>
      </c>
      <c r="D53" s="47" t="s">
        <v>55</v>
      </c>
      <c r="E53" s="47" t="s">
        <v>56</v>
      </c>
      <c r="F53" s="47" t="s">
        <v>57</v>
      </c>
      <c r="G53" s="49">
        <v>43865</v>
      </c>
      <c r="H53" s="49">
        <v>43910</v>
      </c>
      <c r="I53" s="49">
        <v>45096</v>
      </c>
      <c r="J53" s="48">
        <v>36</v>
      </c>
      <c r="K53" s="50">
        <v>799920</v>
      </c>
      <c r="L53" s="47" t="s">
        <v>58</v>
      </c>
      <c r="M53" s="47" t="s">
        <v>25</v>
      </c>
      <c r="N53" s="39">
        <v>0.22850000000000001</v>
      </c>
      <c r="O53" s="47" t="s">
        <v>20</v>
      </c>
      <c r="P53" s="39">
        <v>13.33333</v>
      </c>
    </row>
    <row r="54" spans="1:16" x14ac:dyDescent="0.25">
      <c r="A54" s="46" t="s">
        <v>107</v>
      </c>
      <c r="B54" s="47" t="s">
        <v>108</v>
      </c>
      <c r="C54" s="48">
        <v>81522</v>
      </c>
      <c r="D54" s="47" t="s">
        <v>61</v>
      </c>
      <c r="E54" s="47" t="s">
        <v>62</v>
      </c>
      <c r="F54" s="47" t="s">
        <v>63</v>
      </c>
      <c r="G54" s="49">
        <v>43908</v>
      </c>
      <c r="H54" s="49">
        <v>43978</v>
      </c>
      <c r="I54" s="49">
        <v>45438</v>
      </c>
      <c r="J54" s="48">
        <v>36</v>
      </c>
      <c r="K54" s="50">
        <v>341136</v>
      </c>
      <c r="L54" s="47" t="s">
        <v>64</v>
      </c>
      <c r="M54" s="47" t="s">
        <v>26</v>
      </c>
      <c r="N54" s="39">
        <v>0.26989999999999997</v>
      </c>
      <c r="O54" s="47" t="s">
        <v>25</v>
      </c>
      <c r="P54" s="39">
        <v>0.28000000000000003</v>
      </c>
    </row>
    <row r="55" spans="1:16" x14ac:dyDescent="0.25">
      <c r="A55" s="46" t="s">
        <v>107</v>
      </c>
      <c r="B55" s="47" t="s">
        <v>108</v>
      </c>
      <c r="C55" s="48">
        <v>85386</v>
      </c>
      <c r="D55" s="47" t="s">
        <v>55</v>
      </c>
      <c r="E55" s="47" t="s">
        <v>59</v>
      </c>
      <c r="F55" s="47" t="s">
        <v>60</v>
      </c>
      <c r="G55" s="49">
        <v>44018</v>
      </c>
      <c r="H55" s="49">
        <v>44034</v>
      </c>
      <c r="I55" s="49">
        <v>44673</v>
      </c>
      <c r="J55" s="48">
        <v>21</v>
      </c>
      <c r="K55" s="50">
        <v>563868</v>
      </c>
      <c r="L55" s="47" t="s">
        <v>65</v>
      </c>
      <c r="M55" s="47" t="s">
        <v>25</v>
      </c>
      <c r="N55" s="39">
        <v>0.3</v>
      </c>
      <c r="O55" s="47" t="s">
        <v>0</v>
      </c>
      <c r="P55" s="39" t="s">
        <v>0</v>
      </c>
    </row>
    <row r="56" spans="1:16" x14ac:dyDescent="0.25">
      <c r="A56" s="46" t="s">
        <v>107</v>
      </c>
      <c r="B56" s="47" t="s">
        <v>108</v>
      </c>
      <c r="C56" s="48">
        <v>85420</v>
      </c>
      <c r="D56" s="47" t="s">
        <v>16</v>
      </c>
      <c r="E56" s="47" t="s">
        <v>69</v>
      </c>
      <c r="F56" s="47" t="s">
        <v>70</v>
      </c>
      <c r="G56" s="49">
        <v>44036</v>
      </c>
      <c r="H56" s="49">
        <v>44147</v>
      </c>
      <c r="I56" s="49">
        <v>45423</v>
      </c>
      <c r="J56" s="48">
        <v>36</v>
      </c>
      <c r="K56" s="50"/>
      <c r="L56" s="47" t="s">
        <v>71</v>
      </c>
      <c r="M56" s="47" t="s">
        <v>32</v>
      </c>
      <c r="N56" s="39">
        <v>0.54545999999999994</v>
      </c>
      <c r="O56" s="47" t="s">
        <v>27</v>
      </c>
      <c r="P56" s="39">
        <v>0.57999999999999996</v>
      </c>
    </row>
    <row r="57" spans="1:16" x14ac:dyDescent="0.25">
      <c r="A57" s="46" t="s">
        <v>107</v>
      </c>
      <c r="B57" s="47" t="s">
        <v>108</v>
      </c>
      <c r="C57" s="48">
        <v>85420</v>
      </c>
      <c r="D57" s="47" t="s">
        <v>16</v>
      </c>
      <c r="E57" s="47" t="s">
        <v>69</v>
      </c>
      <c r="F57" s="47" t="s">
        <v>70</v>
      </c>
      <c r="G57" s="49">
        <v>44036</v>
      </c>
      <c r="H57" s="49">
        <v>44147</v>
      </c>
      <c r="I57" s="49">
        <v>45423</v>
      </c>
      <c r="J57" s="48">
        <v>36</v>
      </c>
      <c r="K57" s="50">
        <v>338620</v>
      </c>
      <c r="L57" s="47" t="s">
        <v>71</v>
      </c>
      <c r="M57" s="47" t="s">
        <v>32</v>
      </c>
      <c r="N57" s="39">
        <v>0.54545999999999994</v>
      </c>
      <c r="O57" s="47" t="s">
        <v>29</v>
      </c>
      <c r="P57" s="39">
        <v>0.6</v>
      </c>
    </row>
    <row r="58" spans="1:16" x14ac:dyDescent="0.25">
      <c r="A58" t="s">
        <v>107</v>
      </c>
      <c r="B58" s="1" t="s">
        <v>108</v>
      </c>
      <c r="C58" s="2">
        <v>86307</v>
      </c>
      <c r="D58" s="1" t="s">
        <v>16</v>
      </c>
      <c r="E58" s="1" t="s">
        <v>53</v>
      </c>
      <c r="F58" s="1" t="s">
        <v>54</v>
      </c>
      <c r="G58" s="11">
        <v>44088</v>
      </c>
      <c r="H58" s="11">
        <v>44160</v>
      </c>
      <c r="I58" s="11">
        <v>45713</v>
      </c>
      <c r="J58" s="2">
        <v>51</v>
      </c>
      <c r="K58" s="4">
        <v>499878</v>
      </c>
      <c r="L58" s="1" t="s">
        <v>65</v>
      </c>
      <c r="M58" s="1" t="s">
        <v>25</v>
      </c>
      <c r="N58" s="5">
        <v>0.27900999999999998</v>
      </c>
      <c r="O58" s="1" t="s">
        <v>0</v>
      </c>
      <c r="P58" s="5" t="s">
        <v>0</v>
      </c>
    </row>
    <row r="59" spans="1:16" x14ac:dyDescent="0.25">
      <c r="A59" t="s">
        <v>107</v>
      </c>
      <c r="B59" s="1" t="s">
        <v>108</v>
      </c>
      <c r="C59" s="2">
        <v>86729</v>
      </c>
      <c r="D59" s="1" t="s">
        <v>16</v>
      </c>
      <c r="E59" s="1" t="s">
        <v>39</v>
      </c>
      <c r="F59" s="1" t="s">
        <v>40</v>
      </c>
      <c r="G59" s="11">
        <v>44098</v>
      </c>
      <c r="H59" s="11">
        <v>44140</v>
      </c>
      <c r="I59" s="11">
        <v>44870</v>
      </c>
      <c r="J59" s="2">
        <v>24</v>
      </c>
      <c r="K59" s="4">
        <v>605520</v>
      </c>
      <c r="L59" s="1" t="s">
        <v>65</v>
      </c>
      <c r="M59" s="1" t="s">
        <v>25</v>
      </c>
      <c r="N59" s="5">
        <v>0.16500000000000001</v>
      </c>
      <c r="O59" s="1" t="s">
        <v>0</v>
      </c>
      <c r="P59" s="5" t="s">
        <v>0</v>
      </c>
    </row>
    <row r="60" spans="1:16" x14ac:dyDescent="0.25">
      <c r="A60" t="s">
        <v>107</v>
      </c>
      <c r="B60" s="1" t="s">
        <v>108</v>
      </c>
      <c r="C60" s="2">
        <v>91121</v>
      </c>
      <c r="D60" s="1" t="s">
        <v>16</v>
      </c>
      <c r="E60" s="1" t="s">
        <v>72</v>
      </c>
      <c r="F60" s="1" t="s">
        <v>73</v>
      </c>
      <c r="G60" s="11">
        <v>44278</v>
      </c>
      <c r="H60" s="11">
        <v>44336</v>
      </c>
      <c r="I60" s="11">
        <v>45796</v>
      </c>
      <c r="J60" s="2">
        <v>48</v>
      </c>
      <c r="K60" s="4">
        <v>488760</v>
      </c>
      <c r="L60" s="1" t="s">
        <v>74</v>
      </c>
      <c r="M60" s="1" t="s">
        <v>25</v>
      </c>
      <c r="N60" s="5">
        <v>0.23497000000000001</v>
      </c>
      <c r="O60" s="1" t="s">
        <v>20</v>
      </c>
      <c r="P60" s="5">
        <v>13.33334</v>
      </c>
    </row>
    <row r="61" spans="1:16" x14ac:dyDescent="0.25">
      <c r="A61" t="s">
        <v>107</v>
      </c>
      <c r="B61" s="1" t="s">
        <v>108</v>
      </c>
      <c r="C61" s="2">
        <v>92526</v>
      </c>
      <c r="D61" s="1" t="s">
        <v>16</v>
      </c>
      <c r="E61" s="1" t="s">
        <v>75</v>
      </c>
      <c r="F61" s="1" t="s">
        <v>76</v>
      </c>
      <c r="G61" s="11">
        <v>44337</v>
      </c>
      <c r="H61" s="11">
        <v>44392</v>
      </c>
      <c r="I61" s="11">
        <v>45487</v>
      </c>
      <c r="J61" s="2">
        <v>36</v>
      </c>
      <c r="L61" s="1" t="s">
        <v>77</v>
      </c>
      <c r="M61" s="1" t="s">
        <v>25</v>
      </c>
      <c r="N61" s="5">
        <v>0.2455</v>
      </c>
      <c r="O61" s="1" t="s">
        <v>29</v>
      </c>
      <c r="P61" s="5">
        <v>0.31817000000000001</v>
      </c>
    </row>
    <row r="62" spans="1:16" x14ac:dyDescent="0.25">
      <c r="A62" t="s">
        <v>107</v>
      </c>
      <c r="B62" s="1" t="s">
        <v>108</v>
      </c>
      <c r="C62" s="2">
        <v>92526</v>
      </c>
      <c r="D62" s="1" t="s">
        <v>16</v>
      </c>
      <c r="E62" s="1" t="s">
        <v>75</v>
      </c>
      <c r="F62" s="1" t="s">
        <v>76</v>
      </c>
      <c r="G62" s="11">
        <v>44337</v>
      </c>
      <c r="H62" s="11">
        <v>44392</v>
      </c>
      <c r="I62" s="11">
        <v>45487</v>
      </c>
      <c r="J62" s="2">
        <v>36</v>
      </c>
      <c r="K62" s="4">
        <v>153253</v>
      </c>
      <c r="L62" s="1" t="s">
        <v>77</v>
      </c>
      <c r="M62" s="1" t="s">
        <v>25</v>
      </c>
      <c r="N62" s="5">
        <v>0.2455</v>
      </c>
      <c r="O62" s="1" t="s">
        <v>27</v>
      </c>
      <c r="P62" s="5">
        <v>0.33</v>
      </c>
    </row>
    <row r="63" spans="1:16" x14ac:dyDescent="0.25">
      <c r="A63" t="s">
        <v>107</v>
      </c>
      <c r="B63" s="1" t="s">
        <v>108</v>
      </c>
      <c r="C63" s="2">
        <v>92526</v>
      </c>
      <c r="D63" s="1" t="s">
        <v>16</v>
      </c>
      <c r="E63" s="1" t="s">
        <v>75</v>
      </c>
      <c r="F63" s="1" t="s">
        <v>76</v>
      </c>
      <c r="G63" s="11">
        <v>44337</v>
      </c>
      <c r="H63" s="11">
        <v>44392</v>
      </c>
      <c r="I63" s="11">
        <v>45487</v>
      </c>
      <c r="J63" s="2">
        <v>36</v>
      </c>
      <c r="L63" s="1" t="s">
        <v>77</v>
      </c>
      <c r="M63" s="1" t="s">
        <v>25</v>
      </c>
      <c r="N63" s="5">
        <v>0.2455</v>
      </c>
      <c r="O63" s="1" t="s">
        <v>26</v>
      </c>
      <c r="P63" s="5">
        <v>0.35119</v>
      </c>
    </row>
    <row r="64" spans="1:16" x14ac:dyDescent="0.25">
      <c r="A64" t="s">
        <v>107</v>
      </c>
      <c r="B64" s="1" t="s">
        <v>108</v>
      </c>
      <c r="C64" s="2">
        <v>92618</v>
      </c>
      <c r="D64" s="1" t="s">
        <v>16</v>
      </c>
      <c r="E64" s="1" t="s">
        <v>80</v>
      </c>
      <c r="F64" s="1" t="s">
        <v>48</v>
      </c>
      <c r="G64" s="11">
        <v>44354</v>
      </c>
      <c r="H64" s="11">
        <v>44475</v>
      </c>
      <c r="I64" s="11">
        <v>44925</v>
      </c>
      <c r="J64" s="2">
        <v>9</v>
      </c>
      <c r="K64" s="4">
        <v>1759733</v>
      </c>
      <c r="L64" s="1" t="s">
        <v>43</v>
      </c>
      <c r="M64" s="1" t="s">
        <v>25</v>
      </c>
      <c r="N64" s="5">
        <v>0.1802</v>
      </c>
      <c r="O64" s="1" t="s">
        <v>26</v>
      </c>
      <c r="P64" s="5">
        <v>0.31119000000000002</v>
      </c>
    </row>
    <row r="65" spans="1:17" x14ac:dyDescent="0.25">
      <c r="A65" t="s">
        <v>107</v>
      </c>
      <c r="B65" s="1" t="s">
        <v>108</v>
      </c>
      <c r="C65" s="2">
        <v>92618</v>
      </c>
      <c r="D65" s="1" t="s">
        <v>16</v>
      </c>
      <c r="E65" s="1" t="s">
        <v>80</v>
      </c>
      <c r="F65" s="1" t="s">
        <v>48</v>
      </c>
      <c r="G65" s="11">
        <v>44354</v>
      </c>
      <c r="H65" s="11">
        <v>44475</v>
      </c>
      <c r="I65" s="11">
        <v>44925</v>
      </c>
      <c r="J65" s="2">
        <v>9</v>
      </c>
      <c r="L65" s="1" t="s">
        <v>43</v>
      </c>
      <c r="M65" s="1" t="s">
        <v>25</v>
      </c>
      <c r="N65" s="5">
        <v>0.1802</v>
      </c>
      <c r="O65" s="1" t="s">
        <v>27</v>
      </c>
      <c r="P65" s="5">
        <v>0.32954</v>
      </c>
    </row>
    <row r="66" spans="1:17" x14ac:dyDescent="0.25">
      <c r="A66" t="s">
        <v>107</v>
      </c>
      <c r="B66" s="1" t="s">
        <v>108</v>
      </c>
      <c r="C66" s="2">
        <v>94254</v>
      </c>
      <c r="D66" s="1" t="s">
        <v>16</v>
      </c>
      <c r="E66" s="1" t="s">
        <v>44</v>
      </c>
      <c r="F66" s="1" t="s">
        <v>45</v>
      </c>
      <c r="G66" s="11">
        <v>44392</v>
      </c>
      <c r="H66" s="11">
        <v>44462</v>
      </c>
      <c r="I66" s="11">
        <v>45191</v>
      </c>
      <c r="J66" s="2">
        <v>24</v>
      </c>
      <c r="K66" s="4">
        <v>96200</v>
      </c>
      <c r="L66" s="1" t="s">
        <v>79</v>
      </c>
      <c r="M66" s="1" t="s">
        <v>27</v>
      </c>
      <c r="N66" s="5">
        <v>0.26557999999999998</v>
      </c>
      <c r="O66" s="1" t="s">
        <v>25</v>
      </c>
      <c r="P66" s="5">
        <v>0.26900000000000002</v>
      </c>
    </row>
    <row r="67" spans="1:17" x14ac:dyDescent="0.25">
      <c r="A67" t="s">
        <v>107</v>
      </c>
      <c r="B67" s="1" t="s">
        <v>108</v>
      </c>
      <c r="C67" s="2">
        <v>94254</v>
      </c>
      <c r="D67" s="1" t="s">
        <v>16</v>
      </c>
      <c r="E67" s="1" t="s">
        <v>44</v>
      </c>
      <c r="F67" s="1" t="s">
        <v>45</v>
      </c>
      <c r="G67" s="11">
        <v>44392</v>
      </c>
      <c r="H67" s="11">
        <v>44462</v>
      </c>
      <c r="I67" s="11">
        <v>45191</v>
      </c>
      <c r="J67" s="2">
        <v>24</v>
      </c>
      <c r="L67" s="1" t="s">
        <v>79</v>
      </c>
      <c r="M67" s="1" t="s">
        <v>27</v>
      </c>
      <c r="N67" s="5">
        <v>0.26557999999999998</v>
      </c>
      <c r="O67" s="1" t="s">
        <v>26</v>
      </c>
      <c r="P67" s="5">
        <v>0.27</v>
      </c>
    </row>
    <row r="68" spans="1:17" x14ac:dyDescent="0.25">
      <c r="A68" t="s">
        <v>107</v>
      </c>
      <c r="B68" s="1" t="s">
        <v>108</v>
      </c>
      <c r="C68" s="2">
        <v>94254</v>
      </c>
      <c r="D68" s="1" t="s">
        <v>16</v>
      </c>
      <c r="E68" s="1" t="s">
        <v>44</v>
      </c>
      <c r="F68" s="1" t="s">
        <v>45</v>
      </c>
      <c r="G68" s="11">
        <v>44392</v>
      </c>
      <c r="H68" s="11">
        <v>44462</v>
      </c>
      <c r="I68" s="11">
        <v>45191</v>
      </c>
      <c r="J68" s="2">
        <v>24</v>
      </c>
      <c r="L68" s="1" t="s">
        <v>79</v>
      </c>
      <c r="M68" s="1" t="s">
        <v>27</v>
      </c>
      <c r="N68" s="5">
        <v>0.26557999999999998</v>
      </c>
      <c r="O68" s="1" t="s">
        <v>29</v>
      </c>
      <c r="P68" s="5">
        <v>0.27</v>
      </c>
    </row>
    <row r="69" spans="1:17" x14ac:dyDescent="0.25">
      <c r="A69" t="s">
        <v>107</v>
      </c>
      <c r="B69" s="1" t="s">
        <v>108</v>
      </c>
      <c r="C69" s="2">
        <v>95194</v>
      </c>
      <c r="D69" s="1" t="s">
        <v>61</v>
      </c>
      <c r="E69" s="1" t="s">
        <v>81</v>
      </c>
      <c r="F69" s="1" t="s">
        <v>63</v>
      </c>
      <c r="G69" s="11">
        <v>44487</v>
      </c>
      <c r="H69" s="11">
        <v>44487</v>
      </c>
      <c r="I69" s="11">
        <v>45230</v>
      </c>
      <c r="J69" s="2">
        <v>24</v>
      </c>
      <c r="K69" s="4">
        <v>117600</v>
      </c>
      <c r="L69" s="1" t="s">
        <v>82</v>
      </c>
      <c r="M69" s="1" t="s">
        <v>26</v>
      </c>
      <c r="N69" s="5">
        <v>0.28899999999999998</v>
      </c>
      <c r="O69" s="1" t="s">
        <v>20</v>
      </c>
      <c r="P69" s="5">
        <v>13.33334</v>
      </c>
    </row>
    <row r="70" spans="1:17" x14ac:dyDescent="0.25">
      <c r="A70" t="s">
        <v>107</v>
      </c>
      <c r="B70" s="1" t="s">
        <v>108</v>
      </c>
      <c r="C70" s="2">
        <v>98102</v>
      </c>
      <c r="D70" s="1" t="s">
        <v>16</v>
      </c>
      <c r="E70" s="1" t="s">
        <v>17</v>
      </c>
      <c r="F70" s="1" t="s">
        <v>18</v>
      </c>
      <c r="G70" s="11">
        <v>44551</v>
      </c>
      <c r="H70" s="11">
        <v>44551</v>
      </c>
      <c r="I70" s="11">
        <v>45657</v>
      </c>
      <c r="J70" s="2">
        <v>36</v>
      </c>
      <c r="K70" s="4">
        <v>1800000</v>
      </c>
      <c r="L70" s="1" t="s">
        <v>65</v>
      </c>
      <c r="M70" s="1" t="s">
        <v>25</v>
      </c>
      <c r="N70" s="5">
        <v>0.19853999999999999</v>
      </c>
      <c r="O70" s="1" t="s">
        <v>0</v>
      </c>
      <c r="P70" s="5" t="s">
        <v>0</v>
      </c>
    </row>
    <row r="71" spans="1:17" x14ac:dyDescent="0.25">
      <c r="C71" s="1"/>
      <c r="G71" s="1"/>
      <c r="H71" s="1"/>
      <c r="I71" s="1"/>
      <c r="J71" s="1"/>
      <c r="N71" s="1"/>
      <c r="P71" s="1"/>
    </row>
    <row r="77" spans="1:17" x14ac:dyDescent="0.25">
      <c r="A77" t="s">
        <v>127</v>
      </c>
    </row>
    <row r="79" spans="1:17" ht="30" x14ac:dyDescent="0.25">
      <c r="A79" s="7" t="s">
        <v>91</v>
      </c>
      <c r="B79" s="8" t="s">
        <v>92</v>
      </c>
      <c r="C79" s="7" t="s">
        <v>1</v>
      </c>
      <c r="D79" s="9" t="s">
        <v>93</v>
      </c>
      <c r="E79" s="7" t="s">
        <v>94</v>
      </c>
      <c r="F79" s="7" t="s">
        <v>95</v>
      </c>
      <c r="G79" s="9" t="s">
        <v>96</v>
      </c>
      <c r="H79" s="9" t="s">
        <v>97</v>
      </c>
      <c r="I79" s="9" t="s">
        <v>98</v>
      </c>
      <c r="J79" s="7" t="s">
        <v>99</v>
      </c>
      <c r="K79" s="7" t="s">
        <v>100</v>
      </c>
      <c r="L79" s="7" t="s">
        <v>101</v>
      </c>
      <c r="M79" s="7" t="s">
        <v>102</v>
      </c>
      <c r="N79" s="7" t="s">
        <v>103</v>
      </c>
      <c r="O79" s="7" t="s">
        <v>104</v>
      </c>
      <c r="P79" s="7" t="s">
        <v>105</v>
      </c>
      <c r="Q79" s="10" t="s">
        <v>106</v>
      </c>
    </row>
    <row r="80" spans="1:17" x14ac:dyDescent="0.25">
      <c r="A80" t="s">
        <v>107</v>
      </c>
      <c r="B80" s="1" t="s">
        <v>108</v>
      </c>
      <c r="C80" s="2">
        <v>60914</v>
      </c>
      <c r="D80" s="1" t="s">
        <v>16</v>
      </c>
      <c r="E80" s="1" t="s">
        <v>17</v>
      </c>
      <c r="F80" s="1" t="s">
        <v>18</v>
      </c>
      <c r="G80" s="11">
        <v>42695</v>
      </c>
      <c r="H80" s="11">
        <v>42891</v>
      </c>
      <c r="I80" s="11">
        <v>44650</v>
      </c>
      <c r="J80" s="2">
        <v>48</v>
      </c>
      <c r="K80" s="4">
        <v>893295</v>
      </c>
      <c r="L80" s="1" t="s">
        <v>19</v>
      </c>
      <c r="M80" s="1" t="s">
        <v>20</v>
      </c>
      <c r="N80" s="41">
        <v>15.894019999999999</v>
      </c>
      <c r="O80" s="1" t="s">
        <v>20</v>
      </c>
      <c r="P80" s="5">
        <v>15.894019999999999</v>
      </c>
    </row>
    <row r="81" spans="1:16" x14ac:dyDescent="0.25">
      <c r="A81" s="18" t="s">
        <v>107</v>
      </c>
      <c r="B81" s="19" t="s">
        <v>108</v>
      </c>
      <c r="C81" s="20">
        <v>67051</v>
      </c>
      <c r="D81" s="19" t="s">
        <v>16</v>
      </c>
      <c r="E81" s="19" t="s">
        <v>34</v>
      </c>
      <c r="F81" s="19" t="s">
        <v>35</v>
      </c>
      <c r="G81" s="21">
        <v>43054</v>
      </c>
      <c r="H81" s="21">
        <v>43221</v>
      </c>
      <c r="I81" s="21">
        <v>44681</v>
      </c>
      <c r="J81" s="20">
        <v>24</v>
      </c>
      <c r="K81" s="22">
        <v>200054</v>
      </c>
      <c r="L81" s="19" t="s">
        <v>38</v>
      </c>
      <c r="M81" s="19" t="s">
        <v>20</v>
      </c>
      <c r="N81" s="42">
        <v>13.33334</v>
      </c>
      <c r="O81" s="19" t="s">
        <v>0</v>
      </c>
      <c r="P81" s="23" t="s">
        <v>0</v>
      </c>
    </row>
    <row r="82" spans="1:16" x14ac:dyDescent="0.25">
      <c r="A82" t="s">
        <v>107</v>
      </c>
      <c r="B82" s="1" t="s">
        <v>108</v>
      </c>
      <c r="C82" s="2">
        <v>67959</v>
      </c>
      <c r="D82" s="1" t="s">
        <v>16</v>
      </c>
      <c r="E82" s="1" t="s">
        <v>39</v>
      </c>
      <c r="F82" s="1" t="s">
        <v>40</v>
      </c>
      <c r="G82" s="11">
        <v>43118.958333333336</v>
      </c>
      <c r="H82" s="11">
        <v>43285</v>
      </c>
      <c r="I82" s="11">
        <v>44745</v>
      </c>
      <c r="J82" s="2">
        <v>24</v>
      </c>
      <c r="K82" s="4">
        <v>253700</v>
      </c>
      <c r="L82" s="1" t="s">
        <v>38</v>
      </c>
      <c r="M82" s="1" t="s">
        <v>20</v>
      </c>
      <c r="N82" s="40">
        <v>13.33283</v>
      </c>
      <c r="O82" s="1" t="s">
        <v>0</v>
      </c>
      <c r="P82" s="5" t="s">
        <v>0</v>
      </c>
    </row>
    <row r="83" spans="1:16" x14ac:dyDescent="0.25">
      <c r="A83" t="s">
        <v>107</v>
      </c>
      <c r="B83" s="1" t="s">
        <v>108</v>
      </c>
      <c r="C83" s="2">
        <v>70870</v>
      </c>
      <c r="D83" s="1" t="s">
        <v>16</v>
      </c>
      <c r="E83" s="1" t="s">
        <v>44</v>
      </c>
      <c r="F83" s="1" t="s">
        <v>45</v>
      </c>
      <c r="G83" s="11">
        <v>43278</v>
      </c>
      <c r="H83" s="11">
        <v>43488</v>
      </c>
      <c r="I83" s="11">
        <v>44949</v>
      </c>
      <c r="J83" s="2">
        <v>48</v>
      </c>
      <c r="K83" s="4">
        <v>15000</v>
      </c>
      <c r="L83" s="1" t="s">
        <v>46</v>
      </c>
      <c r="M83" s="1" t="s">
        <v>20</v>
      </c>
      <c r="N83" s="40">
        <v>13.33334</v>
      </c>
      <c r="O83" s="1" t="s">
        <v>24</v>
      </c>
      <c r="P83" s="5">
        <v>0.21</v>
      </c>
    </row>
    <row r="84" spans="1:16" x14ac:dyDescent="0.25">
      <c r="A84" s="18" t="s">
        <v>107</v>
      </c>
      <c r="B84" s="19" t="s">
        <v>108</v>
      </c>
      <c r="C84" s="20">
        <v>74397</v>
      </c>
      <c r="D84" s="19" t="s">
        <v>16</v>
      </c>
      <c r="E84" s="19" t="s">
        <v>47</v>
      </c>
      <c r="F84" s="19" t="s">
        <v>48</v>
      </c>
      <c r="G84" s="21">
        <v>43537</v>
      </c>
      <c r="H84" s="21">
        <v>43648</v>
      </c>
      <c r="I84" s="21">
        <v>44927</v>
      </c>
      <c r="J84" s="20">
        <v>36</v>
      </c>
      <c r="K84" s="22">
        <v>739127</v>
      </c>
      <c r="L84" s="19" t="s">
        <v>50</v>
      </c>
      <c r="M84" s="19" t="s">
        <v>20</v>
      </c>
      <c r="N84" s="42">
        <v>13.33333</v>
      </c>
      <c r="O84" s="19" t="s">
        <v>25</v>
      </c>
      <c r="P84" s="23">
        <v>0.7288</v>
      </c>
    </row>
    <row r="85" spans="1:16" x14ac:dyDescent="0.25">
      <c r="A85" t="s">
        <v>107</v>
      </c>
      <c r="B85" s="1" t="s">
        <v>108</v>
      </c>
      <c r="C85" s="2">
        <v>80034</v>
      </c>
      <c r="D85" s="1" t="s">
        <v>16</v>
      </c>
      <c r="E85" s="1" t="s">
        <v>51</v>
      </c>
      <c r="F85" s="1" t="s">
        <v>52</v>
      </c>
      <c r="G85" s="11">
        <v>43671</v>
      </c>
      <c r="H85" s="11">
        <v>43740</v>
      </c>
      <c r="I85" s="11">
        <v>44835</v>
      </c>
      <c r="J85" s="2">
        <v>36</v>
      </c>
      <c r="K85" s="4">
        <v>19688</v>
      </c>
      <c r="L85" s="1" t="s">
        <v>38</v>
      </c>
      <c r="M85" s="1" t="s">
        <v>20</v>
      </c>
      <c r="N85" s="41">
        <v>13.333299999999999</v>
      </c>
      <c r="O85" s="1" t="s">
        <v>0</v>
      </c>
      <c r="P85" s="5" t="s">
        <v>0</v>
      </c>
    </row>
    <row r="86" spans="1:16" x14ac:dyDescent="0.25">
      <c r="A86" t="s">
        <v>107</v>
      </c>
      <c r="B86" s="1" t="s">
        <v>108</v>
      </c>
      <c r="C86" s="2">
        <v>78289</v>
      </c>
      <c r="D86" s="1" t="s">
        <v>16</v>
      </c>
      <c r="E86" s="1" t="s">
        <v>53</v>
      </c>
      <c r="F86" s="1" t="s">
        <v>54</v>
      </c>
      <c r="G86" s="11">
        <v>43682</v>
      </c>
      <c r="H86" s="11">
        <v>43769</v>
      </c>
      <c r="I86" s="11">
        <v>44926</v>
      </c>
      <c r="J86" s="2">
        <v>36</v>
      </c>
      <c r="K86" s="4">
        <v>432039</v>
      </c>
      <c r="L86" s="1" t="s">
        <v>38</v>
      </c>
      <c r="M86" s="1" t="s">
        <v>20</v>
      </c>
      <c r="N86" s="41">
        <v>12.5</v>
      </c>
      <c r="O86" s="1" t="s">
        <v>0</v>
      </c>
      <c r="P86" s="5" t="s">
        <v>0</v>
      </c>
    </row>
    <row r="87" spans="1:16" x14ac:dyDescent="0.25">
      <c r="A87" s="18" t="s">
        <v>107</v>
      </c>
      <c r="B87" s="19" t="s">
        <v>108</v>
      </c>
      <c r="C87" s="20">
        <v>78730</v>
      </c>
      <c r="D87" s="19" t="s">
        <v>16</v>
      </c>
      <c r="E87" s="19" t="s">
        <v>66</v>
      </c>
      <c r="F87" s="19" t="s">
        <v>67</v>
      </c>
      <c r="G87" s="21">
        <v>43755</v>
      </c>
      <c r="H87" s="21">
        <v>44047</v>
      </c>
      <c r="I87" s="21">
        <v>45141</v>
      </c>
      <c r="J87" s="20">
        <v>36</v>
      </c>
      <c r="K87" s="22">
        <v>31320</v>
      </c>
      <c r="L87" s="19" t="s">
        <v>46</v>
      </c>
      <c r="M87" s="19" t="s">
        <v>20</v>
      </c>
      <c r="N87" s="42">
        <v>13.33334</v>
      </c>
      <c r="O87" s="19" t="s">
        <v>24</v>
      </c>
      <c r="P87" s="23">
        <v>0.20302000000000001</v>
      </c>
    </row>
    <row r="88" spans="1:16" x14ac:dyDescent="0.25">
      <c r="A88" s="18" t="s">
        <v>107</v>
      </c>
      <c r="B88" s="19" t="s">
        <v>108</v>
      </c>
      <c r="C88" s="20">
        <v>81197</v>
      </c>
      <c r="D88" s="19" t="s">
        <v>55</v>
      </c>
      <c r="E88" s="19" t="s">
        <v>56</v>
      </c>
      <c r="F88" s="19" t="s">
        <v>57</v>
      </c>
      <c r="G88" s="21">
        <v>43865</v>
      </c>
      <c r="H88" s="21">
        <v>43910</v>
      </c>
      <c r="I88" s="21">
        <v>45096</v>
      </c>
      <c r="J88" s="20">
        <v>36</v>
      </c>
      <c r="K88" s="22">
        <v>279960</v>
      </c>
      <c r="L88" s="19" t="s">
        <v>38</v>
      </c>
      <c r="M88" s="19" t="s">
        <v>20</v>
      </c>
      <c r="N88" s="42">
        <v>13.33333</v>
      </c>
      <c r="O88" s="19" t="s">
        <v>0</v>
      </c>
      <c r="P88" s="23" t="s">
        <v>0</v>
      </c>
    </row>
    <row r="89" spans="1:16" x14ac:dyDescent="0.25">
      <c r="A89" t="s">
        <v>107</v>
      </c>
      <c r="B89" s="1" t="s">
        <v>108</v>
      </c>
      <c r="C89" s="2">
        <v>82514</v>
      </c>
      <c r="D89" s="1" t="s">
        <v>55</v>
      </c>
      <c r="E89" s="1" t="s">
        <v>59</v>
      </c>
      <c r="F89" s="1" t="s">
        <v>60</v>
      </c>
      <c r="G89" s="11">
        <v>43931</v>
      </c>
      <c r="H89" s="11">
        <v>43950</v>
      </c>
      <c r="I89" s="11">
        <v>44834</v>
      </c>
      <c r="J89" s="2">
        <v>24</v>
      </c>
      <c r="K89" s="4">
        <v>182950</v>
      </c>
      <c r="L89" s="1" t="s">
        <v>38</v>
      </c>
      <c r="M89" s="1" t="s">
        <v>20</v>
      </c>
      <c r="N89" s="41">
        <v>13.33334</v>
      </c>
      <c r="O89" s="1" t="s">
        <v>0</v>
      </c>
      <c r="P89" s="5" t="s">
        <v>0</v>
      </c>
    </row>
    <row r="90" spans="1:16" x14ac:dyDescent="0.25">
      <c r="A90" t="s">
        <v>107</v>
      </c>
      <c r="B90" s="1" t="s">
        <v>108</v>
      </c>
      <c r="C90" s="2">
        <v>89896</v>
      </c>
      <c r="D90" s="1" t="s">
        <v>16</v>
      </c>
      <c r="E90" s="1" t="s">
        <v>78</v>
      </c>
      <c r="F90" s="1" t="s">
        <v>35</v>
      </c>
      <c r="G90" s="11">
        <v>44237</v>
      </c>
      <c r="H90" s="11">
        <v>44400</v>
      </c>
      <c r="I90" s="11">
        <v>45496</v>
      </c>
      <c r="J90" s="2">
        <v>36</v>
      </c>
      <c r="K90" s="4">
        <v>285960</v>
      </c>
      <c r="L90" s="1" t="s">
        <v>38</v>
      </c>
      <c r="M90" s="1" t="s">
        <v>20</v>
      </c>
      <c r="N90" s="41">
        <v>13.33334</v>
      </c>
      <c r="O90" s="1" t="s">
        <v>0</v>
      </c>
      <c r="P90" s="5" t="s">
        <v>0</v>
      </c>
    </row>
    <row r="91" spans="1:16" x14ac:dyDescent="0.25">
      <c r="A91" t="s">
        <v>107</v>
      </c>
      <c r="B91" s="1" t="s">
        <v>108</v>
      </c>
      <c r="C91" s="2">
        <v>92526</v>
      </c>
      <c r="D91" s="1" t="s">
        <v>16</v>
      </c>
      <c r="E91" s="1" t="s">
        <v>75</v>
      </c>
      <c r="F91" s="1" t="s">
        <v>76</v>
      </c>
      <c r="G91" s="11">
        <v>44337</v>
      </c>
      <c r="H91" s="11">
        <v>44392</v>
      </c>
      <c r="I91" s="11">
        <v>45487</v>
      </c>
      <c r="J91" s="2">
        <v>36</v>
      </c>
      <c r="K91" s="4">
        <v>78933</v>
      </c>
      <c r="L91" s="1" t="s">
        <v>38</v>
      </c>
      <c r="M91" s="1" t="s">
        <v>20</v>
      </c>
      <c r="N91" s="41">
        <v>13.33334</v>
      </c>
      <c r="O91" s="1" t="s">
        <v>0</v>
      </c>
      <c r="P91" s="5" t="s">
        <v>0</v>
      </c>
    </row>
    <row r="92" spans="1:16" x14ac:dyDescent="0.25">
      <c r="A92" t="s">
        <v>107</v>
      </c>
      <c r="B92" s="1" t="s">
        <v>108</v>
      </c>
      <c r="C92" s="2">
        <v>97877</v>
      </c>
      <c r="D92" s="1" t="s">
        <v>83</v>
      </c>
      <c r="E92" s="1" t="s">
        <v>84</v>
      </c>
      <c r="F92" s="1" t="s">
        <v>85</v>
      </c>
      <c r="G92" s="11">
        <v>44533</v>
      </c>
      <c r="H92" s="11">
        <v>44553</v>
      </c>
      <c r="I92" s="11">
        <v>46013</v>
      </c>
      <c r="J92" s="2">
        <v>36</v>
      </c>
      <c r="K92" s="4">
        <v>7200</v>
      </c>
      <c r="L92" s="1" t="s">
        <v>38</v>
      </c>
      <c r="M92" s="1" t="s">
        <v>20</v>
      </c>
      <c r="N92" s="41">
        <v>13.33333</v>
      </c>
      <c r="O92" s="1" t="s">
        <v>0</v>
      </c>
      <c r="P92" s="5" t="s">
        <v>0</v>
      </c>
    </row>
  </sheetData>
  <autoFilter ref="A3:Q70"/>
  <sortState ref="A4:Q70">
    <sortCondition ref="G5:G70"/>
  </sortState>
  <pageMargins left="0.7" right="0.7" top="0.75" bottom="0.75" header="0.3" footer="0.3"/>
  <pageSetup fitToWidth="0"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0"/>
  <sheetViews>
    <sheetView topLeftCell="A4" workbookViewId="0">
      <selection activeCell="B35" sqref="B35"/>
    </sheetView>
  </sheetViews>
  <sheetFormatPr defaultRowHeight="15" x14ac:dyDescent="0.25"/>
  <cols>
    <col min="1" max="1" width="13.140625" bestFit="1" customWidth="1"/>
    <col min="2" max="2" width="17.7109375" bestFit="1" customWidth="1"/>
  </cols>
  <sheetData>
    <row r="3" spans="1:2" x14ac:dyDescent="0.25">
      <c r="A3" s="12" t="s">
        <v>109</v>
      </c>
      <c r="B3" t="s">
        <v>112</v>
      </c>
    </row>
    <row r="4" spans="1:2" x14ac:dyDescent="0.25">
      <c r="A4" s="13">
        <v>61625</v>
      </c>
      <c r="B4" s="14">
        <v>750000</v>
      </c>
    </row>
    <row r="5" spans="1:2" x14ac:dyDescent="0.25">
      <c r="A5" s="13">
        <v>61727</v>
      </c>
      <c r="B5" s="14">
        <v>950544</v>
      </c>
    </row>
    <row r="6" spans="1:2" x14ac:dyDescent="0.25">
      <c r="A6" s="13">
        <v>61728</v>
      </c>
      <c r="B6" s="14">
        <v>354700</v>
      </c>
    </row>
    <row r="7" spans="1:2" x14ac:dyDescent="0.25">
      <c r="A7" s="13">
        <v>62218</v>
      </c>
      <c r="B7" s="14">
        <v>156502</v>
      </c>
    </row>
    <row r="8" spans="1:2" x14ac:dyDescent="0.25">
      <c r="A8" s="13">
        <v>62296</v>
      </c>
      <c r="B8" s="14">
        <v>640000</v>
      </c>
    </row>
    <row r="9" spans="1:2" x14ac:dyDescent="0.25">
      <c r="A9" s="13">
        <v>62307</v>
      </c>
      <c r="B9" s="14">
        <v>84000</v>
      </c>
    </row>
    <row r="10" spans="1:2" x14ac:dyDescent="0.25">
      <c r="A10" s="13">
        <v>62643</v>
      </c>
      <c r="B10" s="14">
        <v>579240</v>
      </c>
    </row>
    <row r="11" spans="1:2" x14ac:dyDescent="0.25">
      <c r="A11" s="13">
        <v>62910</v>
      </c>
      <c r="B11" s="14">
        <v>7388</v>
      </c>
    </row>
    <row r="12" spans="1:2" x14ac:dyDescent="0.25">
      <c r="A12" s="13">
        <v>62968</v>
      </c>
      <c r="B12" s="14">
        <v>28500</v>
      </c>
    </row>
    <row r="13" spans="1:2" x14ac:dyDescent="0.25">
      <c r="A13" s="13">
        <v>64004</v>
      </c>
      <c r="B13" s="14">
        <v>19200</v>
      </c>
    </row>
    <row r="14" spans="1:2" x14ac:dyDescent="0.25">
      <c r="A14" s="13">
        <v>64042</v>
      </c>
      <c r="B14" s="14">
        <v>10000</v>
      </c>
    </row>
    <row r="15" spans="1:2" x14ac:dyDescent="0.25">
      <c r="A15" s="13">
        <v>64071</v>
      </c>
      <c r="B15" s="14">
        <v>17819</v>
      </c>
    </row>
    <row r="16" spans="1:2" x14ac:dyDescent="0.25">
      <c r="A16" s="13">
        <v>64583</v>
      </c>
      <c r="B16" s="14">
        <v>480000</v>
      </c>
    </row>
    <row r="17" spans="1:2" x14ac:dyDescent="0.25">
      <c r="A17" s="13">
        <v>64657</v>
      </c>
      <c r="B17" s="14">
        <v>356892</v>
      </c>
    </row>
    <row r="18" spans="1:2" x14ac:dyDescent="0.25">
      <c r="A18" s="13">
        <v>64692</v>
      </c>
      <c r="B18" s="14">
        <v>227227</v>
      </c>
    </row>
    <row r="19" spans="1:2" x14ac:dyDescent="0.25">
      <c r="A19" s="13">
        <v>65301</v>
      </c>
      <c r="B19" s="14">
        <v>5760</v>
      </c>
    </row>
    <row r="20" spans="1:2" x14ac:dyDescent="0.25">
      <c r="A20" s="13">
        <v>65480</v>
      </c>
      <c r="B20" s="14">
        <v>22559</v>
      </c>
    </row>
    <row r="21" spans="1:2" x14ac:dyDescent="0.25">
      <c r="A21" s="13">
        <v>66227</v>
      </c>
      <c r="B21" s="14">
        <v>269960</v>
      </c>
    </row>
    <row r="22" spans="1:2" x14ac:dyDescent="0.25">
      <c r="A22" s="13">
        <v>67051</v>
      </c>
      <c r="B22" s="14">
        <v>417467</v>
      </c>
    </row>
    <row r="23" spans="1:2" x14ac:dyDescent="0.25">
      <c r="A23" s="13">
        <v>68091</v>
      </c>
      <c r="B23" s="14">
        <v>905851</v>
      </c>
    </row>
    <row r="24" spans="1:2" x14ac:dyDescent="0.25">
      <c r="A24" s="13">
        <v>73458</v>
      </c>
      <c r="B24" s="14">
        <v>699240</v>
      </c>
    </row>
    <row r="25" spans="1:2" x14ac:dyDescent="0.25">
      <c r="A25" s="13">
        <v>74397</v>
      </c>
      <c r="B25" s="14">
        <v>1224223</v>
      </c>
    </row>
    <row r="26" spans="1:2" x14ac:dyDescent="0.25">
      <c r="A26" s="13">
        <v>78730</v>
      </c>
      <c r="B26" s="14">
        <v>126600</v>
      </c>
    </row>
    <row r="27" spans="1:2" x14ac:dyDescent="0.25">
      <c r="A27" s="13">
        <v>81197</v>
      </c>
      <c r="B27" s="14">
        <v>1042332</v>
      </c>
    </row>
    <row r="28" spans="1:2" x14ac:dyDescent="0.25">
      <c r="A28" s="13">
        <v>81522</v>
      </c>
      <c r="B28" s="14">
        <v>341136</v>
      </c>
    </row>
    <row r="29" spans="1:2" x14ac:dyDescent="0.25">
      <c r="A29" s="13">
        <v>85386</v>
      </c>
      <c r="B29" s="14">
        <v>563868</v>
      </c>
    </row>
    <row r="30" spans="1:2" x14ac:dyDescent="0.25">
      <c r="A30" s="13">
        <v>85420</v>
      </c>
      <c r="B30" s="14">
        <v>338620</v>
      </c>
    </row>
    <row r="31" spans="1:2" x14ac:dyDescent="0.25">
      <c r="A31" s="13">
        <v>86307</v>
      </c>
      <c r="B31" s="14">
        <v>499878</v>
      </c>
    </row>
    <row r="32" spans="1:2" x14ac:dyDescent="0.25">
      <c r="A32" s="13">
        <v>86729</v>
      </c>
      <c r="B32" s="14">
        <v>605520</v>
      </c>
    </row>
    <row r="33" spans="1:2" x14ac:dyDescent="0.25">
      <c r="A33" s="13">
        <v>91121</v>
      </c>
      <c r="B33" s="14">
        <v>488760</v>
      </c>
    </row>
    <row r="34" spans="1:2" x14ac:dyDescent="0.25">
      <c r="A34" s="13">
        <v>92526</v>
      </c>
      <c r="B34" s="14">
        <v>153253</v>
      </c>
    </row>
    <row r="35" spans="1:2" x14ac:dyDescent="0.25">
      <c r="A35" s="13">
        <v>92618</v>
      </c>
      <c r="B35" s="14">
        <v>1759733</v>
      </c>
    </row>
    <row r="36" spans="1:2" x14ac:dyDescent="0.25">
      <c r="A36" s="13">
        <v>94254</v>
      </c>
      <c r="B36" s="14">
        <v>96200</v>
      </c>
    </row>
    <row r="37" spans="1:2" x14ac:dyDescent="0.25">
      <c r="A37" s="13">
        <v>95194</v>
      </c>
      <c r="B37" s="14">
        <v>117600</v>
      </c>
    </row>
    <row r="38" spans="1:2" x14ac:dyDescent="0.25">
      <c r="A38" s="13">
        <v>98102</v>
      </c>
      <c r="B38" s="14">
        <v>1800000</v>
      </c>
    </row>
    <row r="39" spans="1:2" x14ac:dyDescent="0.25">
      <c r="A39" s="13">
        <v>60914</v>
      </c>
      <c r="B39" s="14">
        <v>893295</v>
      </c>
    </row>
    <row r="40" spans="1:2" x14ac:dyDescent="0.25">
      <c r="A40" s="13" t="s">
        <v>110</v>
      </c>
      <c r="B40" s="14">
        <v>17033867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5"/>
  <sheetViews>
    <sheetView zoomScaleNormal="100" workbookViewId="0">
      <pane ySplit="1" topLeftCell="A6" activePane="bottomLeft" state="frozen"/>
      <selection pane="bottomLeft" activeCell="A7" sqref="A7"/>
    </sheetView>
  </sheetViews>
  <sheetFormatPr defaultRowHeight="15" outlineLevelRow="1" x14ac:dyDescent="0.25"/>
  <cols>
    <col min="1" max="1" width="6" style="1" customWidth="1"/>
    <col min="2" max="2" width="8" style="2" customWidth="1"/>
    <col min="3" max="3" width="8" style="1" customWidth="1"/>
    <col min="4" max="4" width="16" style="1" customWidth="1"/>
    <col min="5" max="5" width="15" style="1" customWidth="1"/>
    <col min="6" max="6" width="16.140625" style="3" customWidth="1"/>
    <col min="7" max="8" width="15" style="3" customWidth="1"/>
    <col min="9" max="9" width="5" style="2" customWidth="1"/>
    <col min="10" max="10" width="10" style="4" customWidth="1"/>
    <col min="11" max="11" width="12" style="1" customWidth="1"/>
    <col min="12" max="12" width="30.140625" style="1" customWidth="1"/>
    <col min="13" max="13" width="14" style="5" customWidth="1"/>
    <col min="14" max="14" width="30.42578125" style="1" customWidth="1"/>
    <col min="15" max="15" width="62.140625" style="5" customWidth="1"/>
  </cols>
  <sheetData>
    <row r="1" spans="1:15" ht="54.95" customHeight="1" x14ac:dyDescent="0.25"/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</row>
    <row r="3" spans="1:15" x14ac:dyDescent="0.25">
      <c r="A3" s="6" t="s">
        <v>15</v>
      </c>
      <c r="B3" s="1"/>
      <c r="F3" s="1"/>
      <c r="G3" s="1"/>
      <c r="H3" s="1"/>
      <c r="I3" s="1"/>
      <c r="J3" s="1"/>
      <c r="M3" s="1"/>
      <c r="O3" s="1"/>
    </row>
    <row r="4" spans="1:15" outlineLevel="1" x14ac:dyDescent="0.25">
      <c r="B4" s="2">
        <v>60914</v>
      </c>
      <c r="C4" s="1" t="s">
        <v>16</v>
      </c>
      <c r="D4" s="1" t="s">
        <v>17</v>
      </c>
      <c r="E4" s="1" t="s">
        <v>18</v>
      </c>
      <c r="F4" s="3">
        <v>42695</v>
      </c>
      <c r="G4" s="3">
        <v>42891</v>
      </c>
      <c r="H4" s="3">
        <v>44650</v>
      </c>
      <c r="I4" s="2">
        <v>48</v>
      </c>
      <c r="J4" s="4">
        <v>893295</v>
      </c>
      <c r="K4" s="1" t="s">
        <v>19</v>
      </c>
      <c r="L4" s="1" t="s">
        <v>20</v>
      </c>
      <c r="M4" s="5">
        <v>15.894019999999999</v>
      </c>
      <c r="N4" s="1" t="s">
        <v>20</v>
      </c>
      <c r="O4" s="5">
        <v>15.894019999999999</v>
      </c>
    </row>
    <row r="5" spans="1:15" outlineLevel="1" x14ac:dyDescent="0.25">
      <c r="B5" s="2">
        <v>66227</v>
      </c>
      <c r="C5" s="1" t="s">
        <v>16</v>
      </c>
      <c r="D5" s="1" t="s">
        <v>21</v>
      </c>
      <c r="E5" s="1" t="s">
        <v>22</v>
      </c>
      <c r="F5" s="3">
        <v>43024</v>
      </c>
      <c r="G5" s="3">
        <v>43168</v>
      </c>
      <c r="H5" s="3">
        <v>44812</v>
      </c>
      <c r="I5" s="2">
        <v>48</v>
      </c>
      <c r="J5" s="4" t="s">
        <v>0</v>
      </c>
      <c r="K5" s="1" t="s">
        <v>23</v>
      </c>
      <c r="L5" s="1" t="s">
        <v>24</v>
      </c>
      <c r="M5" s="5">
        <v>0.21</v>
      </c>
      <c r="N5" s="1" t="s">
        <v>25</v>
      </c>
      <c r="O5" s="5">
        <v>0.38700000000000001</v>
      </c>
    </row>
    <row r="6" spans="1:15" outlineLevel="1" x14ac:dyDescent="0.25">
      <c r="B6" s="2">
        <v>66227</v>
      </c>
      <c r="C6" s="1" t="s">
        <v>16</v>
      </c>
      <c r="D6" s="1" t="s">
        <v>21</v>
      </c>
      <c r="E6" s="1" t="s">
        <v>22</v>
      </c>
      <c r="F6" s="3">
        <v>43024</v>
      </c>
      <c r="G6" s="3">
        <v>43168</v>
      </c>
      <c r="H6" s="3">
        <v>44812</v>
      </c>
      <c r="I6" s="2">
        <v>48</v>
      </c>
      <c r="J6" s="4" t="s">
        <v>0</v>
      </c>
      <c r="K6" s="1" t="s">
        <v>23</v>
      </c>
      <c r="L6" s="1" t="s">
        <v>24</v>
      </c>
      <c r="M6" s="5">
        <v>0.21</v>
      </c>
      <c r="N6" s="1" t="s">
        <v>26</v>
      </c>
      <c r="O6" s="5">
        <v>0.39</v>
      </c>
    </row>
    <row r="7" spans="1:15" outlineLevel="1" x14ac:dyDescent="0.25">
      <c r="B7" s="2">
        <v>66227</v>
      </c>
      <c r="C7" s="1" t="s">
        <v>16</v>
      </c>
      <c r="D7" s="1" t="s">
        <v>21</v>
      </c>
      <c r="E7" s="1" t="s">
        <v>22</v>
      </c>
      <c r="F7" s="3">
        <v>43024</v>
      </c>
      <c r="G7" s="3">
        <v>43168</v>
      </c>
      <c r="H7" s="3">
        <v>44812</v>
      </c>
      <c r="I7" s="2">
        <v>48</v>
      </c>
      <c r="J7" s="4" t="s">
        <v>0</v>
      </c>
      <c r="K7" s="1" t="s">
        <v>23</v>
      </c>
      <c r="L7" s="1" t="s">
        <v>24</v>
      </c>
      <c r="M7" s="5">
        <v>0.21</v>
      </c>
      <c r="N7" s="1" t="s">
        <v>27</v>
      </c>
      <c r="O7" s="5">
        <v>0.99</v>
      </c>
    </row>
    <row r="8" spans="1:15" outlineLevel="1" x14ac:dyDescent="0.25">
      <c r="B8" s="2">
        <v>66227</v>
      </c>
      <c r="C8" s="1" t="s">
        <v>16</v>
      </c>
      <c r="D8" s="1" t="s">
        <v>21</v>
      </c>
      <c r="E8" s="1" t="s">
        <v>22</v>
      </c>
      <c r="F8" s="3">
        <v>43024</v>
      </c>
      <c r="G8" s="3">
        <v>43168</v>
      </c>
      <c r="H8" s="3">
        <v>44812</v>
      </c>
      <c r="I8" s="2">
        <v>48</v>
      </c>
      <c r="J8" s="4" t="s">
        <v>0</v>
      </c>
      <c r="K8" s="1" t="s">
        <v>23</v>
      </c>
      <c r="L8" s="1" t="s">
        <v>24</v>
      </c>
      <c r="M8" s="5">
        <v>0.21</v>
      </c>
      <c r="N8" s="1" t="s">
        <v>28</v>
      </c>
      <c r="O8" s="5">
        <v>1</v>
      </c>
    </row>
    <row r="9" spans="1:15" outlineLevel="1" x14ac:dyDescent="0.25">
      <c r="B9" s="2">
        <v>66227</v>
      </c>
      <c r="C9" s="1" t="s">
        <v>16</v>
      </c>
      <c r="D9" s="1" t="s">
        <v>21</v>
      </c>
      <c r="E9" s="1" t="s">
        <v>22</v>
      </c>
      <c r="F9" s="3">
        <v>43024</v>
      </c>
      <c r="G9" s="3">
        <v>43168</v>
      </c>
      <c r="H9" s="3">
        <v>44812</v>
      </c>
      <c r="I9" s="2">
        <v>48</v>
      </c>
      <c r="J9" s="4" t="s">
        <v>0</v>
      </c>
      <c r="K9" s="1" t="s">
        <v>23</v>
      </c>
      <c r="L9" s="1" t="s">
        <v>24</v>
      </c>
      <c r="M9" s="5">
        <v>0.21</v>
      </c>
      <c r="N9" s="1" t="s">
        <v>29</v>
      </c>
      <c r="O9" s="5">
        <v>1.0400799999999999</v>
      </c>
    </row>
    <row r="10" spans="1:15" outlineLevel="1" x14ac:dyDescent="0.25">
      <c r="B10" s="2">
        <v>66227</v>
      </c>
      <c r="C10" s="1" t="s">
        <v>16</v>
      </c>
      <c r="D10" s="1" t="s">
        <v>21</v>
      </c>
      <c r="E10" s="1" t="s">
        <v>22</v>
      </c>
      <c r="F10" s="3">
        <v>43024</v>
      </c>
      <c r="G10" s="3">
        <v>43168</v>
      </c>
      <c r="H10" s="3">
        <v>44812</v>
      </c>
      <c r="I10" s="2">
        <v>48</v>
      </c>
      <c r="J10" s="4">
        <v>269960</v>
      </c>
      <c r="K10" s="1" t="s">
        <v>23</v>
      </c>
      <c r="L10" s="1" t="s">
        <v>24</v>
      </c>
      <c r="M10" s="5">
        <v>0.21</v>
      </c>
      <c r="N10" s="1" t="s">
        <v>30</v>
      </c>
      <c r="O10" s="5">
        <v>2</v>
      </c>
    </row>
    <row r="11" spans="1:15" outlineLevel="1" x14ac:dyDescent="0.25">
      <c r="B11" s="2">
        <v>68091</v>
      </c>
      <c r="C11" s="1" t="s">
        <v>16</v>
      </c>
      <c r="D11" s="1" t="s">
        <v>17</v>
      </c>
      <c r="E11" s="1" t="s">
        <v>18</v>
      </c>
      <c r="F11" s="3">
        <v>43125</v>
      </c>
      <c r="G11" s="3">
        <v>43220</v>
      </c>
      <c r="H11" s="3">
        <v>44681</v>
      </c>
      <c r="I11" s="2">
        <v>42</v>
      </c>
      <c r="J11" s="4">
        <v>905851</v>
      </c>
      <c r="K11" s="1" t="s">
        <v>31</v>
      </c>
      <c r="L11" s="1" t="s">
        <v>25</v>
      </c>
      <c r="M11" s="5">
        <v>0.19989999999999999</v>
      </c>
      <c r="N11" s="1" t="s">
        <v>26</v>
      </c>
      <c r="O11" s="5">
        <v>0.22935</v>
      </c>
    </row>
    <row r="12" spans="1:15" outlineLevel="1" x14ac:dyDescent="0.25">
      <c r="B12" s="2">
        <v>68091</v>
      </c>
      <c r="C12" s="1" t="s">
        <v>16</v>
      </c>
      <c r="D12" s="1" t="s">
        <v>17</v>
      </c>
      <c r="E12" s="1" t="s">
        <v>18</v>
      </c>
      <c r="F12" s="3">
        <v>43125</v>
      </c>
      <c r="G12" s="3">
        <v>43220</v>
      </c>
      <c r="H12" s="3">
        <v>44681</v>
      </c>
      <c r="I12" s="2">
        <v>42</v>
      </c>
      <c r="J12" s="4" t="s">
        <v>0</v>
      </c>
      <c r="K12" s="1" t="s">
        <v>31</v>
      </c>
      <c r="L12" s="1" t="s">
        <v>25</v>
      </c>
      <c r="M12" s="5">
        <v>0.19989999999999999</v>
      </c>
      <c r="N12" s="1" t="s">
        <v>24</v>
      </c>
      <c r="O12" s="5">
        <v>0.29199999999999998</v>
      </c>
    </row>
    <row r="13" spans="1:15" outlineLevel="1" x14ac:dyDescent="0.25">
      <c r="B13" s="2">
        <v>68091</v>
      </c>
      <c r="C13" s="1" t="s">
        <v>16</v>
      </c>
      <c r="D13" s="1" t="s">
        <v>17</v>
      </c>
      <c r="E13" s="1" t="s">
        <v>18</v>
      </c>
      <c r="F13" s="3">
        <v>43125</v>
      </c>
      <c r="G13" s="3">
        <v>43220</v>
      </c>
      <c r="H13" s="3">
        <v>44681</v>
      </c>
      <c r="I13" s="2">
        <v>42</v>
      </c>
      <c r="J13" s="4" t="s">
        <v>0</v>
      </c>
      <c r="K13" s="1" t="s">
        <v>31</v>
      </c>
      <c r="L13" s="1" t="s">
        <v>25</v>
      </c>
      <c r="M13" s="5">
        <v>0.19989999999999999</v>
      </c>
      <c r="N13" s="1" t="s">
        <v>32</v>
      </c>
      <c r="O13" s="5">
        <v>0.39861000000000002</v>
      </c>
    </row>
    <row r="14" spans="1:15" outlineLevel="1" x14ac:dyDescent="0.25">
      <c r="B14" s="2">
        <v>68091</v>
      </c>
      <c r="C14" s="1" t="s">
        <v>16</v>
      </c>
      <c r="D14" s="1" t="s">
        <v>17</v>
      </c>
      <c r="E14" s="1" t="s">
        <v>18</v>
      </c>
      <c r="F14" s="3">
        <v>43125</v>
      </c>
      <c r="G14" s="3">
        <v>43220</v>
      </c>
      <c r="H14" s="3">
        <v>44681</v>
      </c>
      <c r="I14" s="2">
        <v>42</v>
      </c>
      <c r="J14" s="4" t="s">
        <v>0</v>
      </c>
      <c r="K14" s="1" t="s">
        <v>31</v>
      </c>
      <c r="L14" s="1" t="s">
        <v>25</v>
      </c>
      <c r="M14" s="5">
        <v>0.19989999999999999</v>
      </c>
      <c r="N14" s="1" t="s">
        <v>33</v>
      </c>
      <c r="O14" s="5">
        <v>0.76</v>
      </c>
    </row>
    <row r="15" spans="1:15" outlineLevel="1" x14ac:dyDescent="0.25">
      <c r="B15" s="2">
        <v>68091</v>
      </c>
      <c r="C15" s="1" t="s">
        <v>16</v>
      </c>
      <c r="D15" s="1" t="s">
        <v>17</v>
      </c>
      <c r="E15" s="1" t="s">
        <v>18</v>
      </c>
      <c r="F15" s="3">
        <v>43125</v>
      </c>
      <c r="G15" s="3">
        <v>43220</v>
      </c>
      <c r="H15" s="3">
        <v>44681</v>
      </c>
      <c r="I15" s="2">
        <v>42</v>
      </c>
      <c r="J15" s="4" t="s">
        <v>0</v>
      </c>
      <c r="K15" s="1" t="s">
        <v>31</v>
      </c>
      <c r="L15" s="1" t="s">
        <v>25</v>
      </c>
      <c r="M15" s="5">
        <v>0.19989999999999999</v>
      </c>
      <c r="N15" s="1" t="s">
        <v>29</v>
      </c>
      <c r="O15" s="5">
        <v>0.84358</v>
      </c>
    </row>
    <row r="16" spans="1:15" outlineLevel="1" x14ac:dyDescent="0.25">
      <c r="B16" s="2">
        <v>68091</v>
      </c>
      <c r="C16" s="1" t="s">
        <v>16</v>
      </c>
      <c r="D16" s="1" t="s">
        <v>17</v>
      </c>
      <c r="E16" s="1" t="s">
        <v>18</v>
      </c>
      <c r="F16" s="3">
        <v>43125</v>
      </c>
      <c r="G16" s="3">
        <v>43220</v>
      </c>
      <c r="H16" s="3">
        <v>44681</v>
      </c>
      <c r="I16" s="2">
        <v>42</v>
      </c>
      <c r="J16" s="4" t="s">
        <v>0</v>
      </c>
      <c r="K16" s="1" t="s">
        <v>31</v>
      </c>
      <c r="L16" s="1" t="s">
        <v>25</v>
      </c>
      <c r="M16" s="5">
        <v>0.19989999999999999</v>
      </c>
      <c r="N16" s="1" t="s">
        <v>27</v>
      </c>
      <c r="O16" s="5">
        <v>0.9</v>
      </c>
    </row>
    <row r="17" spans="2:15" outlineLevel="1" x14ac:dyDescent="0.25">
      <c r="B17" s="2">
        <v>67051</v>
      </c>
      <c r="C17" s="1" t="s">
        <v>16</v>
      </c>
      <c r="D17" s="1" t="s">
        <v>34</v>
      </c>
      <c r="E17" s="1" t="s">
        <v>35</v>
      </c>
      <c r="F17" s="3">
        <v>43054</v>
      </c>
      <c r="G17" s="3">
        <v>43221</v>
      </c>
      <c r="H17" s="3">
        <v>44681</v>
      </c>
      <c r="I17" s="2">
        <v>24</v>
      </c>
      <c r="J17" s="4">
        <v>417467</v>
      </c>
      <c r="K17" s="1" t="s">
        <v>36</v>
      </c>
      <c r="L17" s="1" t="s">
        <v>26</v>
      </c>
      <c r="M17" s="5">
        <v>0.23</v>
      </c>
      <c r="N17" s="1" t="s">
        <v>25</v>
      </c>
      <c r="O17" s="5">
        <v>0.27295000000000003</v>
      </c>
    </row>
    <row r="18" spans="2:15" outlineLevel="1" x14ac:dyDescent="0.25">
      <c r="B18" s="2">
        <v>67051</v>
      </c>
      <c r="C18" s="1" t="s">
        <v>16</v>
      </c>
      <c r="D18" s="1" t="s">
        <v>34</v>
      </c>
      <c r="E18" s="1" t="s">
        <v>35</v>
      </c>
      <c r="F18" s="3">
        <v>43054</v>
      </c>
      <c r="G18" s="3">
        <v>43221</v>
      </c>
      <c r="H18" s="3">
        <v>44681</v>
      </c>
      <c r="I18" s="2">
        <v>24</v>
      </c>
      <c r="J18" s="4" t="s">
        <v>0</v>
      </c>
      <c r="K18" s="1" t="s">
        <v>36</v>
      </c>
      <c r="L18" s="1" t="s">
        <v>26</v>
      </c>
      <c r="M18" s="5">
        <v>0.23</v>
      </c>
      <c r="N18" s="1" t="s">
        <v>32</v>
      </c>
      <c r="O18" s="5">
        <v>0.37763000000000002</v>
      </c>
    </row>
    <row r="19" spans="2:15" outlineLevel="1" x14ac:dyDescent="0.25">
      <c r="B19" s="2">
        <v>67051</v>
      </c>
      <c r="C19" s="1" t="s">
        <v>16</v>
      </c>
      <c r="D19" s="1" t="s">
        <v>34</v>
      </c>
      <c r="E19" s="1" t="s">
        <v>35</v>
      </c>
      <c r="F19" s="3">
        <v>43054</v>
      </c>
      <c r="G19" s="3">
        <v>43221</v>
      </c>
      <c r="H19" s="3">
        <v>44681</v>
      </c>
      <c r="I19" s="2">
        <v>24</v>
      </c>
      <c r="J19" s="4" t="s">
        <v>0</v>
      </c>
      <c r="K19" s="1" t="s">
        <v>36</v>
      </c>
      <c r="L19" s="1" t="s">
        <v>26</v>
      </c>
      <c r="M19" s="5">
        <v>0.23</v>
      </c>
      <c r="N19" s="1" t="s">
        <v>37</v>
      </c>
      <c r="O19" s="5">
        <v>0.44900000000000001</v>
      </c>
    </row>
    <row r="20" spans="2:15" outlineLevel="1" x14ac:dyDescent="0.25">
      <c r="B20" s="2">
        <v>67051</v>
      </c>
      <c r="C20" s="1" t="s">
        <v>16</v>
      </c>
      <c r="D20" s="1" t="s">
        <v>34</v>
      </c>
      <c r="E20" s="1" t="s">
        <v>35</v>
      </c>
      <c r="F20" s="3">
        <v>43054</v>
      </c>
      <c r="G20" s="3">
        <v>43221</v>
      </c>
      <c r="H20" s="3">
        <v>44681</v>
      </c>
      <c r="I20" s="2">
        <v>24</v>
      </c>
      <c r="J20" s="4" t="s">
        <v>0</v>
      </c>
      <c r="K20" s="1" t="s">
        <v>36</v>
      </c>
      <c r="L20" s="1" t="s">
        <v>26</v>
      </c>
      <c r="M20" s="5">
        <v>0.23</v>
      </c>
      <c r="N20" s="1" t="s">
        <v>33</v>
      </c>
      <c r="O20" s="5">
        <v>0.75</v>
      </c>
    </row>
    <row r="21" spans="2:15" outlineLevel="1" x14ac:dyDescent="0.25">
      <c r="B21" s="2">
        <v>67051</v>
      </c>
      <c r="C21" s="1" t="s">
        <v>16</v>
      </c>
      <c r="D21" s="1" t="s">
        <v>34</v>
      </c>
      <c r="E21" s="1" t="s">
        <v>35</v>
      </c>
      <c r="F21" s="3">
        <v>43054</v>
      </c>
      <c r="G21" s="3">
        <v>43221</v>
      </c>
      <c r="H21" s="3">
        <v>44681</v>
      </c>
      <c r="I21" s="2">
        <v>24</v>
      </c>
      <c r="J21" s="4" t="s">
        <v>0</v>
      </c>
      <c r="K21" s="1" t="s">
        <v>36</v>
      </c>
      <c r="L21" s="1" t="s">
        <v>26</v>
      </c>
      <c r="M21" s="5">
        <v>0.23</v>
      </c>
      <c r="N21" s="1" t="s">
        <v>27</v>
      </c>
      <c r="O21" s="5">
        <v>1.0900000000000001</v>
      </c>
    </row>
    <row r="22" spans="2:15" outlineLevel="1" x14ac:dyDescent="0.25">
      <c r="B22" s="2">
        <v>67051</v>
      </c>
      <c r="C22" s="1" t="s">
        <v>16</v>
      </c>
      <c r="D22" s="1" t="s">
        <v>34</v>
      </c>
      <c r="E22" s="1" t="s">
        <v>35</v>
      </c>
      <c r="F22" s="3">
        <v>43054</v>
      </c>
      <c r="G22" s="3">
        <v>43221</v>
      </c>
      <c r="H22" s="3">
        <v>44681</v>
      </c>
      <c r="I22" s="2">
        <v>24</v>
      </c>
      <c r="J22" s="4" t="s">
        <v>0</v>
      </c>
      <c r="K22" s="1" t="s">
        <v>36</v>
      </c>
      <c r="L22" s="1" t="s">
        <v>26</v>
      </c>
      <c r="M22" s="5">
        <v>0.23</v>
      </c>
      <c r="N22" s="1" t="s">
        <v>29</v>
      </c>
      <c r="O22" s="5">
        <v>1.1399999999999999</v>
      </c>
    </row>
    <row r="23" spans="2:15" outlineLevel="1" x14ac:dyDescent="0.25">
      <c r="B23" s="2">
        <v>67051</v>
      </c>
      <c r="C23" s="1" t="s">
        <v>16</v>
      </c>
      <c r="D23" s="1" t="s">
        <v>34</v>
      </c>
      <c r="E23" s="1" t="s">
        <v>35</v>
      </c>
      <c r="F23" s="3">
        <v>43054</v>
      </c>
      <c r="G23" s="3">
        <v>43221</v>
      </c>
      <c r="H23" s="3">
        <v>44681</v>
      </c>
      <c r="I23" s="2">
        <v>24</v>
      </c>
      <c r="J23" s="4" t="s">
        <v>0</v>
      </c>
      <c r="K23" s="1" t="s">
        <v>36</v>
      </c>
      <c r="L23" s="1" t="s">
        <v>26</v>
      </c>
      <c r="M23" s="5">
        <v>0.23</v>
      </c>
      <c r="N23" s="1" t="s">
        <v>20</v>
      </c>
      <c r="O23" s="5">
        <v>13.33334</v>
      </c>
    </row>
    <row r="24" spans="2:15" outlineLevel="1" x14ac:dyDescent="0.25">
      <c r="B24" s="2">
        <v>67051</v>
      </c>
      <c r="C24" s="1" t="s">
        <v>16</v>
      </c>
      <c r="D24" s="1" t="s">
        <v>34</v>
      </c>
      <c r="E24" s="1" t="s">
        <v>35</v>
      </c>
      <c r="F24" s="3">
        <v>43054</v>
      </c>
      <c r="G24" s="3">
        <v>43221</v>
      </c>
      <c r="H24" s="3">
        <v>44681</v>
      </c>
      <c r="I24" s="2">
        <v>24</v>
      </c>
      <c r="J24" s="4">
        <v>200054</v>
      </c>
      <c r="K24" s="1" t="s">
        <v>38</v>
      </c>
      <c r="L24" s="1" t="s">
        <v>20</v>
      </c>
      <c r="M24" s="5">
        <v>13.33334</v>
      </c>
      <c r="N24" s="1" t="s">
        <v>0</v>
      </c>
      <c r="O24" s="5" t="s">
        <v>0</v>
      </c>
    </row>
    <row r="25" spans="2:15" outlineLevel="1" x14ac:dyDescent="0.25">
      <c r="B25" s="2">
        <v>67959</v>
      </c>
      <c r="C25" s="1" t="s">
        <v>16</v>
      </c>
      <c r="D25" s="1" t="s">
        <v>39</v>
      </c>
      <c r="E25" s="1" t="s">
        <v>40</v>
      </c>
      <c r="F25" s="3">
        <v>43118.958333333336</v>
      </c>
      <c r="G25" s="3">
        <v>43285</v>
      </c>
      <c r="H25" s="3">
        <v>44745</v>
      </c>
      <c r="I25" s="2">
        <v>24</v>
      </c>
      <c r="J25" s="4">
        <v>253700</v>
      </c>
      <c r="K25" s="1" t="s">
        <v>38</v>
      </c>
      <c r="L25" s="1" t="s">
        <v>20</v>
      </c>
      <c r="M25" s="5">
        <v>13.33283</v>
      </c>
      <c r="N25" s="1" t="s">
        <v>0</v>
      </c>
      <c r="O25" s="5" t="s">
        <v>0</v>
      </c>
    </row>
    <row r="26" spans="2:15" outlineLevel="1" x14ac:dyDescent="0.25">
      <c r="B26" s="2">
        <v>73458</v>
      </c>
      <c r="C26" s="1" t="s">
        <v>16</v>
      </c>
      <c r="D26" s="1" t="s">
        <v>41</v>
      </c>
      <c r="E26" s="1" t="s">
        <v>42</v>
      </c>
      <c r="F26" s="3">
        <v>43423</v>
      </c>
      <c r="G26" s="3">
        <v>43432</v>
      </c>
      <c r="H26" s="3">
        <v>45074</v>
      </c>
      <c r="I26" s="2">
        <v>48</v>
      </c>
      <c r="J26" s="4" t="s">
        <v>0</v>
      </c>
      <c r="K26" s="1" t="s">
        <v>43</v>
      </c>
      <c r="L26" s="1" t="s">
        <v>25</v>
      </c>
      <c r="M26" s="5">
        <v>0.18290000000000001</v>
      </c>
      <c r="N26" s="1" t="s">
        <v>26</v>
      </c>
      <c r="O26" s="5">
        <v>0.19400000000000001</v>
      </c>
    </row>
    <row r="27" spans="2:15" outlineLevel="1" x14ac:dyDescent="0.25">
      <c r="B27" s="2">
        <v>73458</v>
      </c>
      <c r="C27" s="1" t="s">
        <v>16</v>
      </c>
      <c r="D27" s="1" t="s">
        <v>41</v>
      </c>
      <c r="E27" s="1" t="s">
        <v>42</v>
      </c>
      <c r="F27" s="3">
        <v>43423</v>
      </c>
      <c r="G27" s="3">
        <v>43432</v>
      </c>
      <c r="H27" s="3">
        <v>45074</v>
      </c>
      <c r="I27" s="2">
        <v>48</v>
      </c>
      <c r="J27" s="4">
        <v>699240</v>
      </c>
      <c r="K27" s="1" t="s">
        <v>43</v>
      </c>
      <c r="L27" s="1" t="s">
        <v>25</v>
      </c>
      <c r="M27" s="5">
        <v>0.18290000000000001</v>
      </c>
      <c r="N27" s="1" t="s">
        <v>27</v>
      </c>
      <c r="O27" s="5">
        <v>1</v>
      </c>
    </row>
    <row r="28" spans="2:15" outlineLevel="1" x14ac:dyDescent="0.25">
      <c r="B28" s="2">
        <v>70870</v>
      </c>
      <c r="C28" s="1" t="s">
        <v>16</v>
      </c>
      <c r="D28" s="1" t="s">
        <v>44</v>
      </c>
      <c r="E28" s="1" t="s">
        <v>45</v>
      </c>
      <c r="F28" s="3">
        <v>43278</v>
      </c>
      <c r="G28" s="3">
        <v>43488</v>
      </c>
      <c r="H28" s="3">
        <v>44949</v>
      </c>
      <c r="I28" s="2">
        <v>48</v>
      </c>
      <c r="J28" s="4">
        <v>15000</v>
      </c>
      <c r="K28" s="1" t="s">
        <v>46</v>
      </c>
      <c r="L28" s="1" t="s">
        <v>20</v>
      </c>
      <c r="M28" s="5">
        <v>13.33334</v>
      </c>
      <c r="N28" s="1" t="s">
        <v>24</v>
      </c>
      <c r="O28" s="5">
        <v>0.21</v>
      </c>
    </row>
    <row r="29" spans="2:15" outlineLevel="1" x14ac:dyDescent="0.25">
      <c r="B29" s="2">
        <v>74397</v>
      </c>
      <c r="C29" s="1" t="s">
        <v>16</v>
      </c>
      <c r="D29" s="1" t="s">
        <v>47</v>
      </c>
      <c r="E29" s="1" t="s">
        <v>48</v>
      </c>
      <c r="F29" s="3">
        <v>43537</v>
      </c>
      <c r="G29" s="3">
        <v>43648</v>
      </c>
      <c r="H29" s="3">
        <v>44927</v>
      </c>
      <c r="I29" s="2">
        <v>36</v>
      </c>
      <c r="J29" s="4">
        <v>1224223</v>
      </c>
      <c r="K29" s="1" t="s">
        <v>49</v>
      </c>
      <c r="L29" s="1" t="s">
        <v>25</v>
      </c>
      <c r="M29" s="5">
        <v>0.1822</v>
      </c>
      <c r="N29" s="1" t="s">
        <v>26</v>
      </c>
      <c r="O29" s="5">
        <v>0.23</v>
      </c>
    </row>
    <row r="30" spans="2:15" outlineLevel="1" x14ac:dyDescent="0.25">
      <c r="B30" s="2">
        <v>74397</v>
      </c>
      <c r="C30" s="1" t="s">
        <v>16</v>
      </c>
      <c r="D30" s="1" t="s">
        <v>47</v>
      </c>
      <c r="E30" s="1" t="s">
        <v>48</v>
      </c>
      <c r="F30" s="3">
        <v>43537</v>
      </c>
      <c r="G30" s="3">
        <v>43648</v>
      </c>
      <c r="H30" s="3">
        <v>44927</v>
      </c>
      <c r="I30" s="2">
        <v>36</v>
      </c>
      <c r="J30" s="4" t="s">
        <v>0</v>
      </c>
      <c r="K30" s="1" t="s">
        <v>49</v>
      </c>
      <c r="L30" s="1" t="s">
        <v>25</v>
      </c>
      <c r="M30" s="5">
        <v>0.1822</v>
      </c>
      <c r="N30" s="1" t="s">
        <v>27</v>
      </c>
      <c r="O30" s="5">
        <v>0.2661</v>
      </c>
    </row>
    <row r="31" spans="2:15" outlineLevel="1" x14ac:dyDescent="0.25">
      <c r="B31" s="2">
        <v>74397</v>
      </c>
      <c r="C31" s="1" t="s">
        <v>16</v>
      </c>
      <c r="D31" s="1" t="s">
        <v>47</v>
      </c>
      <c r="E31" s="1" t="s">
        <v>48</v>
      </c>
      <c r="F31" s="3">
        <v>43537</v>
      </c>
      <c r="G31" s="3">
        <v>43648</v>
      </c>
      <c r="H31" s="3">
        <v>44927</v>
      </c>
      <c r="I31" s="2">
        <v>36</v>
      </c>
      <c r="J31" s="4" t="s">
        <v>0</v>
      </c>
      <c r="K31" s="1" t="s">
        <v>49</v>
      </c>
      <c r="L31" s="1" t="s">
        <v>25</v>
      </c>
      <c r="M31" s="5">
        <v>0.1822</v>
      </c>
      <c r="N31" s="1" t="s">
        <v>32</v>
      </c>
      <c r="O31" s="5">
        <v>0.46155000000000002</v>
      </c>
    </row>
    <row r="32" spans="2:15" outlineLevel="1" x14ac:dyDescent="0.25">
      <c r="B32" s="2">
        <v>74397</v>
      </c>
      <c r="C32" s="1" t="s">
        <v>16</v>
      </c>
      <c r="D32" s="1" t="s">
        <v>47</v>
      </c>
      <c r="E32" s="1" t="s">
        <v>48</v>
      </c>
      <c r="F32" s="3">
        <v>43537</v>
      </c>
      <c r="G32" s="3">
        <v>43648</v>
      </c>
      <c r="H32" s="3">
        <v>44927</v>
      </c>
      <c r="I32" s="2">
        <v>36</v>
      </c>
      <c r="J32" s="4">
        <v>739127</v>
      </c>
      <c r="K32" s="1" t="s">
        <v>50</v>
      </c>
      <c r="L32" s="1" t="s">
        <v>20</v>
      </c>
      <c r="M32" s="5">
        <v>13.33333</v>
      </c>
      <c r="N32" s="1" t="s">
        <v>25</v>
      </c>
      <c r="O32" s="5">
        <v>0.7288</v>
      </c>
    </row>
    <row r="33" spans="2:15" outlineLevel="1" x14ac:dyDescent="0.25">
      <c r="B33" s="2">
        <v>80034</v>
      </c>
      <c r="C33" s="1" t="s">
        <v>16</v>
      </c>
      <c r="D33" s="1" t="s">
        <v>51</v>
      </c>
      <c r="E33" s="1" t="s">
        <v>52</v>
      </c>
      <c r="F33" s="3">
        <v>43671</v>
      </c>
      <c r="G33" s="3">
        <v>43740</v>
      </c>
      <c r="H33" s="3">
        <v>44835</v>
      </c>
      <c r="I33" s="2">
        <v>36</v>
      </c>
      <c r="J33" s="4">
        <v>19688</v>
      </c>
      <c r="K33" s="1" t="s">
        <v>38</v>
      </c>
      <c r="L33" s="1" t="s">
        <v>20</v>
      </c>
      <c r="M33" s="5">
        <v>13.333299999999999</v>
      </c>
      <c r="N33" s="1" t="s">
        <v>0</v>
      </c>
      <c r="O33" s="5" t="s">
        <v>0</v>
      </c>
    </row>
    <row r="34" spans="2:15" outlineLevel="1" x14ac:dyDescent="0.25">
      <c r="B34" s="2">
        <v>78289</v>
      </c>
      <c r="C34" s="1" t="s">
        <v>16</v>
      </c>
      <c r="D34" s="1" t="s">
        <v>53</v>
      </c>
      <c r="E34" s="1" t="s">
        <v>54</v>
      </c>
      <c r="F34" s="3">
        <v>43682</v>
      </c>
      <c r="G34" s="3">
        <v>43769</v>
      </c>
      <c r="H34" s="3">
        <v>44926</v>
      </c>
      <c r="I34" s="2">
        <v>36</v>
      </c>
      <c r="J34" s="4">
        <v>432039</v>
      </c>
      <c r="K34" s="1" t="s">
        <v>38</v>
      </c>
      <c r="L34" s="1" t="s">
        <v>20</v>
      </c>
      <c r="M34" s="5">
        <v>12.5</v>
      </c>
      <c r="N34" s="1" t="s">
        <v>0</v>
      </c>
      <c r="O34" s="5" t="s">
        <v>0</v>
      </c>
    </row>
    <row r="35" spans="2:15" outlineLevel="1" x14ac:dyDescent="0.25">
      <c r="B35" s="2">
        <v>81197</v>
      </c>
      <c r="C35" s="1" t="s">
        <v>55</v>
      </c>
      <c r="D35" s="1" t="s">
        <v>56</v>
      </c>
      <c r="E35" s="1" t="s">
        <v>57</v>
      </c>
      <c r="F35" s="3">
        <v>43865</v>
      </c>
      <c r="G35" s="3">
        <v>43910</v>
      </c>
      <c r="H35" s="3">
        <v>45096</v>
      </c>
      <c r="I35" s="2">
        <v>36</v>
      </c>
      <c r="J35" s="4" t="s">
        <v>0</v>
      </c>
      <c r="K35" s="1" t="s">
        <v>58</v>
      </c>
      <c r="L35" s="1" t="s">
        <v>25</v>
      </c>
      <c r="M35" s="5">
        <v>0.22850000000000001</v>
      </c>
      <c r="N35" s="1" t="s">
        <v>27</v>
      </c>
      <c r="O35" s="5">
        <v>0.47710000000000002</v>
      </c>
    </row>
    <row r="36" spans="2:15" outlineLevel="1" x14ac:dyDescent="0.25">
      <c r="B36" s="2">
        <v>81197</v>
      </c>
      <c r="C36" s="1" t="s">
        <v>55</v>
      </c>
      <c r="D36" s="1" t="s">
        <v>56</v>
      </c>
      <c r="E36" s="1" t="s">
        <v>57</v>
      </c>
      <c r="F36" s="3">
        <v>43865</v>
      </c>
      <c r="G36" s="3">
        <v>43910</v>
      </c>
      <c r="H36" s="3">
        <v>45096</v>
      </c>
      <c r="I36" s="2">
        <v>36</v>
      </c>
      <c r="J36" s="4">
        <v>242412</v>
      </c>
      <c r="K36" s="1" t="s">
        <v>58</v>
      </c>
      <c r="L36" s="1" t="s">
        <v>25</v>
      </c>
      <c r="M36" s="5">
        <v>0.22850000000000001</v>
      </c>
      <c r="N36" s="1" t="s">
        <v>20</v>
      </c>
      <c r="O36" s="5">
        <v>13.33333</v>
      </c>
    </row>
    <row r="37" spans="2:15" outlineLevel="1" x14ac:dyDescent="0.25">
      <c r="B37" s="2">
        <v>81197</v>
      </c>
      <c r="C37" s="1" t="s">
        <v>55</v>
      </c>
      <c r="D37" s="1" t="s">
        <v>56</v>
      </c>
      <c r="E37" s="1" t="s">
        <v>57</v>
      </c>
      <c r="F37" s="3">
        <v>43865</v>
      </c>
      <c r="G37" s="3">
        <v>43910</v>
      </c>
      <c r="H37" s="3">
        <v>45096</v>
      </c>
      <c r="I37" s="2">
        <v>36</v>
      </c>
      <c r="J37" s="4">
        <v>279960</v>
      </c>
      <c r="K37" s="1" t="s">
        <v>38</v>
      </c>
      <c r="L37" s="1" t="s">
        <v>20</v>
      </c>
      <c r="M37" s="5">
        <v>13.33333</v>
      </c>
      <c r="N37" s="1" t="s">
        <v>0</v>
      </c>
      <c r="O37" s="5" t="s">
        <v>0</v>
      </c>
    </row>
    <row r="38" spans="2:15" outlineLevel="1" x14ac:dyDescent="0.25">
      <c r="B38" s="2">
        <v>81197</v>
      </c>
      <c r="C38" s="1" t="s">
        <v>55</v>
      </c>
      <c r="D38" s="1" t="s">
        <v>56</v>
      </c>
      <c r="E38" s="1" t="s">
        <v>57</v>
      </c>
      <c r="F38" s="3">
        <v>43865</v>
      </c>
      <c r="G38" s="3">
        <v>43910</v>
      </c>
      <c r="H38" s="3">
        <v>45096</v>
      </c>
      <c r="I38" s="2">
        <v>36</v>
      </c>
      <c r="J38" s="4" t="s">
        <v>0</v>
      </c>
      <c r="K38" s="1" t="s">
        <v>58</v>
      </c>
      <c r="L38" s="1" t="s">
        <v>25</v>
      </c>
      <c r="M38" s="5">
        <v>0.22850000000000001</v>
      </c>
      <c r="N38" s="1" t="s">
        <v>27</v>
      </c>
      <c r="O38" s="5">
        <v>0.47710000000000002</v>
      </c>
    </row>
    <row r="39" spans="2:15" outlineLevel="1" x14ac:dyDescent="0.25">
      <c r="B39" s="2">
        <v>81197</v>
      </c>
      <c r="C39" s="1" t="s">
        <v>55</v>
      </c>
      <c r="D39" s="1" t="s">
        <v>56</v>
      </c>
      <c r="E39" s="1" t="s">
        <v>57</v>
      </c>
      <c r="F39" s="3">
        <v>43865</v>
      </c>
      <c r="G39" s="3">
        <v>43910</v>
      </c>
      <c r="H39" s="3">
        <v>45096</v>
      </c>
      <c r="I39" s="2">
        <v>36</v>
      </c>
      <c r="J39" s="4">
        <v>799920</v>
      </c>
      <c r="K39" s="1" t="s">
        <v>58</v>
      </c>
      <c r="L39" s="1" t="s">
        <v>25</v>
      </c>
      <c r="M39" s="5">
        <v>0.22850000000000001</v>
      </c>
      <c r="N39" s="1" t="s">
        <v>20</v>
      </c>
      <c r="O39" s="5">
        <v>13.33333</v>
      </c>
    </row>
    <row r="40" spans="2:15" outlineLevel="1" x14ac:dyDescent="0.25">
      <c r="B40" s="2">
        <v>82514</v>
      </c>
      <c r="C40" s="1" t="s">
        <v>55</v>
      </c>
      <c r="D40" s="1" t="s">
        <v>59</v>
      </c>
      <c r="E40" s="1" t="s">
        <v>60</v>
      </c>
      <c r="F40" s="3">
        <v>43931</v>
      </c>
      <c r="G40" s="3">
        <v>43950</v>
      </c>
      <c r="H40" s="3">
        <v>44834</v>
      </c>
      <c r="I40" s="2">
        <v>24</v>
      </c>
      <c r="J40" s="4">
        <v>182950</v>
      </c>
      <c r="K40" s="1" t="s">
        <v>38</v>
      </c>
      <c r="L40" s="1" t="s">
        <v>20</v>
      </c>
      <c r="M40" s="5">
        <v>13.33334</v>
      </c>
      <c r="N40" s="1" t="s">
        <v>0</v>
      </c>
      <c r="O40" s="5" t="s">
        <v>0</v>
      </c>
    </row>
    <row r="41" spans="2:15" outlineLevel="1" x14ac:dyDescent="0.25">
      <c r="B41" s="2">
        <v>81522</v>
      </c>
      <c r="C41" s="1" t="s">
        <v>61</v>
      </c>
      <c r="D41" s="1" t="s">
        <v>62</v>
      </c>
      <c r="E41" s="1" t="s">
        <v>63</v>
      </c>
      <c r="F41" s="3">
        <v>43908</v>
      </c>
      <c r="G41" s="3">
        <v>43978</v>
      </c>
      <c r="H41" s="3">
        <v>45438</v>
      </c>
      <c r="I41" s="2">
        <v>36</v>
      </c>
      <c r="J41" s="4">
        <v>341136</v>
      </c>
      <c r="K41" s="1" t="s">
        <v>64</v>
      </c>
      <c r="L41" s="1" t="s">
        <v>26</v>
      </c>
      <c r="M41" s="5">
        <v>0.26989999999999997</v>
      </c>
      <c r="N41" s="1" t="s">
        <v>25</v>
      </c>
      <c r="O41" s="5">
        <v>0.28000000000000003</v>
      </c>
    </row>
    <row r="42" spans="2:15" outlineLevel="1" x14ac:dyDescent="0.25">
      <c r="B42" s="2">
        <v>85386</v>
      </c>
      <c r="C42" s="1" t="s">
        <v>55</v>
      </c>
      <c r="D42" s="1" t="s">
        <v>59</v>
      </c>
      <c r="E42" s="1" t="s">
        <v>60</v>
      </c>
      <c r="F42" s="3">
        <v>44018</v>
      </c>
      <c r="G42" s="3">
        <v>44034</v>
      </c>
      <c r="H42" s="3">
        <v>44673</v>
      </c>
      <c r="I42" s="2">
        <v>21</v>
      </c>
      <c r="J42" s="4">
        <v>563868</v>
      </c>
      <c r="K42" s="1" t="s">
        <v>65</v>
      </c>
      <c r="L42" s="1" t="s">
        <v>25</v>
      </c>
      <c r="M42" s="5">
        <v>0.3</v>
      </c>
      <c r="N42" s="1" t="s">
        <v>0</v>
      </c>
      <c r="O42" s="5" t="s">
        <v>0</v>
      </c>
    </row>
    <row r="43" spans="2:15" outlineLevel="1" x14ac:dyDescent="0.25">
      <c r="B43" s="2">
        <v>78730</v>
      </c>
      <c r="C43" s="1" t="s">
        <v>16</v>
      </c>
      <c r="D43" s="1" t="s">
        <v>66</v>
      </c>
      <c r="E43" s="1" t="s">
        <v>67</v>
      </c>
      <c r="F43" s="3">
        <v>43755</v>
      </c>
      <c r="G43" s="3">
        <v>44047</v>
      </c>
      <c r="H43" s="3">
        <v>45141</v>
      </c>
      <c r="I43" s="2">
        <v>36</v>
      </c>
      <c r="J43" s="4">
        <v>31320</v>
      </c>
      <c r="K43" s="1" t="s">
        <v>46</v>
      </c>
      <c r="L43" s="1" t="s">
        <v>20</v>
      </c>
      <c r="M43" s="5">
        <v>13.33334</v>
      </c>
      <c r="N43" s="1" t="s">
        <v>24</v>
      </c>
      <c r="O43" s="5">
        <v>0.20302000000000001</v>
      </c>
    </row>
    <row r="44" spans="2:15" outlineLevel="1" x14ac:dyDescent="0.25">
      <c r="B44" s="2">
        <v>78730</v>
      </c>
      <c r="C44" s="1" t="s">
        <v>16</v>
      </c>
      <c r="D44" s="1" t="s">
        <v>66</v>
      </c>
      <c r="E44" s="1" t="s">
        <v>67</v>
      </c>
      <c r="F44" s="3">
        <v>43755</v>
      </c>
      <c r="G44" s="3">
        <v>44047</v>
      </c>
      <c r="H44" s="3">
        <v>45141</v>
      </c>
      <c r="I44" s="2">
        <v>36</v>
      </c>
      <c r="J44" s="4" t="s">
        <v>0</v>
      </c>
      <c r="K44" s="1" t="s">
        <v>68</v>
      </c>
      <c r="L44" s="1" t="s">
        <v>24</v>
      </c>
      <c r="M44" s="5">
        <v>0.20302000000000001</v>
      </c>
      <c r="N44" s="1" t="s">
        <v>26</v>
      </c>
      <c r="O44" s="5">
        <v>0.31</v>
      </c>
    </row>
    <row r="45" spans="2:15" outlineLevel="1" x14ac:dyDescent="0.25">
      <c r="B45" s="2">
        <v>78730</v>
      </c>
      <c r="C45" s="1" t="s">
        <v>16</v>
      </c>
      <c r="D45" s="1" t="s">
        <v>66</v>
      </c>
      <c r="E45" s="1" t="s">
        <v>67</v>
      </c>
      <c r="F45" s="3">
        <v>43755</v>
      </c>
      <c r="G45" s="3">
        <v>44047</v>
      </c>
      <c r="H45" s="3">
        <v>45141</v>
      </c>
      <c r="I45" s="2">
        <v>36</v>
      </c>
      <c r="J45" s="4">
        <v>126600</v>
      </c>
      <c r="K45" s="1" t="s">
        <v>68</v>
      </c>
      <c r="L45" s="1" t="s">
        <v>24</v>
      </c>
      <c r="M45" s="5">
        <v>0.20302000000000001</v>
      </c>
      <c r="N45" s="1" t="s">
        <v>25</v>
      </c>
      <c r="O45" s="5">
        <v>0.42</v>
      </c>
    </row>
    <row r="46" spans="2:15" outlineLevel="1" x14ac:dyDescent="0.25">
      <c r="B46" s="2">
        <v>78730</v>
      </c>
      <c r="C46" s="1" t="s">
        <v>16</v>
      </c>
      <c r="D46" s="1" t="s">
        <v>66</v>
      </c>
      <c r="E46" s="1" t="s">
        <v>67</v>
      </c>
      <c r="F46" s="3">
        <v>43755</v>
      </c>
      <c r="G46" s="3">
        <v>44047</v>
      </c>
      <c r="H46" s="3">
        <v>45141</v>
      </c>
      <c r="I46" s="2">
        <v>36</v>
      </c>
      <c r="J46" s="4" t="s">
        <v>0</v>
      </c>
      <c r="K46" s="1" t="s">
        <v>68</v>
      </c>
      <c r="L46" s="1" t="s">
        <v>24</v>
      </c>
      <c r="M46" s="5">
        <v>0.20302000000000001</v>
      </c>
      <c r="N46" s="1" t="s">
        <v>32</v>
      </c>
      <c r="O46" s="5">
        <v>0.50351000000000001</v>
      </c>
    </row>
    <row r="47" spans="2:15" outlineLevel="1" x14ac:dyDescent="0.25">
      <c r="B47" s="2">
        <v>78730</v>
      </c>
      <c r="C47" s="1" t="s">
        <v>16</v>
      </c>
      <c r="D47" s="1" t="s">
        <v>66</v>
      </c>
      <c r="E47" s="1" t="s">
        <v>67</v>
      </c>
      <c r="F47" s="3">
        <v>43755</v>
      </c>
      <c r="G47" s="3">
        <v>44047</v>
      </c>
      <c r="H47" s="3">
        <v>45141</v>
      </c>
      <c r="I47" s="2">
        <v>36</v>
      </c>
      <c r="J47" s="4" t="s">
        <v>0</v>
      </c>
      <c r="K47" s="1" t="s">
        <v>68</v>
      </c>
      <c r="L47" s="1" t="s">
        <v>24</v>
      </c>
      <c r="M47" s="5">
        <v>0.20302000000000001</v>
      </c>
      <c r="N47" s="1" t="s">
        <v>29</v>
      </c>
      <c r="O47" s="5">
        <v>0.95833000000000002</v>
      </c>
    </row>
    <row r="48" spans="2:15" outlineLevel="1" x14ac:dyDescent="0.25">
      <c r="B48" s="2">
        <v>86729</v>
      </c>
      <c r="C48" s="1" t="s">
        <v>16</v>
      </c>
      <c r="D48" s="1" t="s">
        <v>39</v>
      </c>
      <c r="E48" s="1" t="s">
        <v>40</v>
      </c>
      <c r="F48" s="3">
        <v>44098</v>
      </c>
      <c r="G48" s="3">
        <v>44140</v>
      </c>
      <c r="H48" s="3">
        <v>44870</v>
      </c>
      <c r="I48" s="2">
        <v>24</v>
      </c>
      <c r="J48" s="4">
        <v>605520</v>
      </c>
      <c r="K48" s="1" t="s">
        <v>65</v>
      </c>
      <c r="L48" s="1" t="s">
        <v>25</v>
      </c>
      <c r="M48" s="5">
        <v>0.16500000000000001</v>
      </c>
      <c r="N48" s="1" t="s">
        <v>0</v>
      </c>
      <c r="O48" s="5" t="s">
        <v>0</v>
      </c>
    </row>
    <row r="49" spans="2:15" outlineLevel="1" x14ac:dyDescent="0.25">
      <c r="B49" s="2">
        <v>85420</v>
      </c>
      <c r="C49" s="1" t="s">
        <v>16</v>
      </c>
      <c r="D49" s="1" t="s">
        <v>69</v>
      </c>
      <c r="E49" s="1" t="s">
        <v>70</v>
      </c>
      <c r="F49" s="3">
        <v>44036</v>
      </c>
      <c r="G49" s="3">
        <v>44147</v>
      </c>
      <c r="H49" s="3">
        <v>45423</v>
      </c>
      <c r="I49" s="2">
        <v>36</v>
      </c>
      <c r="J49" s="4" t="s">
        <v>0</v>
      </c>
      <c r="K49" s="1" t="s">
        <v>71</v>
      </c>
      <c r="L49" s="1" t="s">
        <v>32</v>
      </c>
      <c r="M49" s="5">
        <v>0.54545999999999994</v>
      </c>
      <c r="N49" s="1" t="s">
        <v>27</v>
      </c>
      <c r="O49" s="5">
        <v>0.57999999999999996</v>
      </c>
    </row>
    <row r="50" spans="2:15" outlineLevel="1" x14ac:dyDescent="0.25">
      <c r="B50" s="2">
        <v>85420</v>
      </c>
      <c r="C50" s="1" t="s">
        <v>16</v>
      </c>
      <c r="D50" s="1" t="s">
        <v>69</v>
      </c>
      <c r="E50" s="1" t="s">
        <v>70</v>
      </c>
      <c r="F50" s="3">
        <v>44036</v>
      </c>
      <c r="G50" s="3">
        <v>44147</v>
      </c>
      <c r="H50" s="3">
        <v>45423</v>
      </c>
      <c r="I50" s="2">
        <v>36</v>
      </c>
      <c r="J50" s="4">
        <v>338620</v>
      </c>
      <c r="K50" s="1" t="s">
        <v>71</v>
      </c>
      <c r="L50" s="1" t="s">
        <v>32</v>
      </c>
      <c r="M50" s="5">
        <v>0.54545999999999994</v>
      </c>
      <c r="N50" s="1" t="s">
        <v>29</v>
      </c>
      <c r="O50" s="5">
        <v>0.6</v>
      </c>
    </row>
    <row r="51" spans="2:15" outlineLevel="1" x14ac:dyDescent="0.25">
      <c r="B51" s="2">
        <v>86307</v>
      </c>
      <c r="C51" s="1" t="s">
        <v>16</v>
      </c>
      <c r="D51" s="1" t="s">
        <v>53</v>
      </c>
      <c r="E51" s="1" t="s">
        <v>54</v>
      </c>
      <c r="F51" s="3">
        <v>44088</v>
      </c>
      <c r="G51" s="3">
        <v>44160</v>
      </c>
      <c r="H51" s="3">
        <v>45713</v>
      </c>
      <c r="I51" s="2">
        <v>51</v>
      </c>
      <c r="J51" s="4">
        <v>499878</v>
      </c>
      <c r="K51" s="1" t="s">
        <v>65</v>
      </c>
      <c r="L51" s="1" t="s">
        <v>25</v>
      </c>
      <c r="M51" s="5">
        <v>0.27900999999999998</v>
      </c>
      <c r="N51" s="1" t="s">
        <v>0</v>
      </c>
      <c r="O51" s="5" t="s">
        <v>0</v>
      </c>
    </row>
    <row r="52" spans="2:15" outlineLevel="1" x14ac:dyDescent="0.25">
      <c r="B52" s="2">
        <v>91121</v>
      </c>
      <c r="C52" s="1" t="s">
        <v>16</v>
      </c>
      <c r="D52" s="1" t="s">
        <v>72</v>
      </c>
      <c r="E52" s="1" t="s">
        <v>73</v>
      </c>
      <c r="F52" s="3">
        <v>44278</v>
      </c>
      <c r="G52" s="3">
        <v>44336</v>
      </c>
      <c r="H52" s="3">
        <v>45796</v>
      </c>
      <c r="I52" s="2">
        <v>48</v>
      </c>
      <c r="J52" s="4">
        <v>488760</v>
      </c>
      <c r="K52" s="1" t="s">
        <v>74</v>
      </c>
      <c r="L52" s="1" t="s">
        <v>25</v>
      </c>
      <c r="M52" s="5">
        <v>0.23497000000000001</v>
      </c>
      <c r="N52" s="1" t="s">
        <v>20</v>
      </c>
      <c r="O52" s="5">
        <v>13.33334</v>
      </c>
    </row>
    <row r="53" spans="2:15" outlineLevel="1" x14ac:dyDescent="0.25">
      <c r="B53" s="2">
        <v>92526</v>
      </c>
      <c r="C53" s="1" t="s">
        <v>16</v>
      </c>
      <c r="D53" s="1" t="s">
        <v>75</v>
      </c>
      <c r="E53" s="1" t="s">
        <v>76</v>
      </c>
      <c r="F53" s="3">
        <v>44337</v>
      </c>
      <c r="G53" s="3">
        <v>44392</v>
      </c>
      <c r="H53" s="3">
        <v>45487</v>
      </c>
      <c r="I53" s="2">
        <v>36</v>
      </c>
      <c r="J53" s="4" t="s">
        <v>0</v>
      </c>
      <c r="K53" s="1" t="s">
        <v>77</v>
      </c>
      <c r="L53" s="1" t="s">
        <v>25</v>
      </c>
      <c r="M53" s="5">
        <v>0.2455</v>
      </c>
      <c r="N53" s="1" t="s">
        <v>29</v>
      </c>
      <c r="O53" s="5">
        <v>0.31817000000000001</v>
      </c>
    </row>
    <row r="54" spans="2:15" outlineLevel="1" x14ac:dyDescent="0.25">
      <c r="B54" s="2">
        <v>92526</v>
      </c>
      <c r="C54" s="1" t="s">
        <v>16</v>
      </c>
      <c r="D54" s="1" t="s">
        <v>75</v>
      </c>
      <c r="E54" s="1" t="s">
        <v>76</v>
      </c>
      <c r="F54" s="3">
        <v>44337</v>
      </c>
      <c r="G54" s="3">
        <v>44392</v>
      </c>
      <c r="H54" s="3">
        <v>45487</v>
      </c>
      <c r="I54" s="2">
        <v>36</v>
      </c>
      <c r="J54" s="4">
        <v>153253</v>
      </c>
      <c r="K54" s="1" t="s">
        <v>77</v>
      </c>
      <c r="L54" s="1" t="s">
        <v>25</v>
      </c>
      <c r="M54" s="5">
        <v>0.2455</v>
      </c>
      <c r="N54" s="1" t="s">
        <v>27</v>
      </c>
      <c r="O54" s="5">
        <v>0.33</v>
      </c>
    </row>
    <row r="55" spans="2:15" outlineLevel="1" x14ac:dyDescent="0.25">
      <c r="B55" s="2">
        <v>92526</v>
      </c>
      <c r="C55" s="1" t="s">
        <v>16</v>
      </c>
      <c r="D55" s="1" t="s">
        <v>75</v>
      </c>
      <c r="E55" s="1" t="s">
        <v>76</v>
      </c>
      <c r="F55" s="3">
        <v>44337</v>
      </c>
      <c r="G55" s="3">
        <v>44392</v>
      </c>
      <c r="H55" s="3">
        <v>45487</v>
      </c>
      <c r="I55" s="2">
        <v>36</v>
      </c>
      <c r="J55" s="4" t="s">
        <v>0</v>
      </c>
      <c r="K55" s="1" t="s">
        <v>77</v>
      </c>
      <c r="L55" s="1" t="s">
        <v>25</v>
      </c>
      <c r="M55" s="5">
        <v>0.2455</v>
      </c>
      <c r="N55" s="1" t="s">
        <v>26</v>
      </c>
      <c r="O55" s="5">
        <v>0.35119</v>
      </c>
    </row>
    <row r="56" spans="2:15" outlineLevel="1" x14ac:dyDescent="0.25">
      <c r="B56" s="2">
        <v>92526</v>
      </c>
      <c r="C56" s="1" t="s">
        <v>16</v>
      </c>
      <c r="D56" s="1" t="s">
        <v>75</v>
      </c>
      <c r="E56" s="1" t="s">
        <v>76</v>
      </c>
      <c r="F56" s="3">
        <v>44337</v>
      </c>
      <c r="G56" s="3">
        <v>44392</v>
      </c>
      <c r="H56" s="3">
        <v>45487</v>
      </c>
      <c r="I56" s="2">
        <v>36</v>
      </c>
      <c r="J56" s="4">
        <v>78933</v>
      </c>
      <c r="K56" s="1" t="s">
        <v>38</v>
      </c>
      <c r="L56" s="1" t="s">
        <v>20</v>
      </c>
      <c r="M56" s="5">
        <v>13.33334</v>
      </c>
      <c r="N56" s="1" t="s">
        <v>0</v>
      </c>
      <c r="O56" s="5" t="s">
        <v>0</v>
      </c>
    </row>
    <row r="57" spans="2:15" outlineLevel="1" x14ac:dyDescent="0.25">
      <c r="B57" s="2">
        <v>89896</v>
      </c>
      <c r="C57" s="1" t="s">
        <v>16</v>
      </c>
      <c r="D57" s="1" t="s">
        <v>78</v>
      </c>
      <c r="E57" s="1" t="s">
        <v>35</v>
      </c>
      <c r="F57" s="3">
        <v>44237</v>
      </c>
      <c r="G57" s="3">
        <v>44400</v>
      </c>
      <c r="H57" s="3">
        <v>45496</v>
      </c>
      <c r="I57" s="2">
        <v>36</v>
      </c>
      <c r="J57" s="4">
        <v>285960</v>
      </c>
      <c r="K57" s="1" t="s">
        <v>38</v>
      </c>
      <c r="L57" s="1" t="s">
        <v>20</v>
      </c>
      <c r="M57" s="5">
        <v>13.33334</v>
      </c>
      <c r="N57" s="1" t="s">
        <v>0</v>
      </c>
      <c r="O57" s="5" t="s">
        <v>0</v>
      </c>
    </row>
    <row r="58" spans="2:15" outlineLevel="1" x14ac:dyDescent="0.25">
      <c r="B58" s="2">
        <v>94254</v>
      </c>
      <c r="C58" s="1" t="s">
        <v>16</v>
      </c>
      <c r="D58" s="1" t="s">
        <v>44</v>
      </c>
      <c r="E58" s="1" t="s">
        <v>45</v>
      </c>
      <c r="F58" s="3">
        <v>44392</v>
      </c>
      <c r="G58" s="3">
        <v>44462</v>
      </c>
      <c r="H58" s="3">
        <v>45191</v>
      </c>
      <c r="I58" s="2">
        <v>24</v>
      </c>
      <c r="J58" s="4">
        <v>96200</v>
      </c>
      <c r="K58" s="1" t="s">
        <v>79</v>
      </c>
      <c r="L58" s="1" t="s">
        <v>27</v>
      </c>
      <c r="M58" s="5">
        <v>0.26557999999999998</v>
      </c>
      <c r="N58" s="1" t="s">
        <v>25</v>
      </c>
      <c r="O58" s="5">
        <v>0.26900000000000002</v>
      </c>
    </row>
    <row r="59" spans="2:15" outlineLevel="1" x14ac:dyDescent="0.25">
      <c r="B59" s="2">
        <v>94254</v>
      </c>
      <c r="C59" s="1" t="s">
        <v>16</v>
      </c>
      <c r="D59" s="1" t="s">
        <v>44</v>
      </c>
      <c r="E59" s="1" t="s">
        <v>45</v>
      </c>
      <c r="F59" s="3">
        <v>44392</v>
      </c>
      <c r="G59" s="3">
        <v>44462</v>
      </c>
      <c r="H59" s="3">
        <v>45191</v>
      </c>
      <c r="I59" s="2">
        <v>24</v>
      </c>
      <c r="J59" s="4" t="s">
        <v>0</v>
      </c>
      <c r="K59" s="1" t="s">
        <v>79</v>
      </c>
      <c r="L59" s="1" t="s">
        <v>27</v>
      </c>
      <c r="M59" s="5">
        <v>0.26557999999999998</v>
      </c>
      <c r="N59" s="1" t="s">
        <v>26</v>
      </c>
      <c r="O59" s="5">
        <v>0.27</v>
      </c>
    </row>
    <row r="60" spans="2:15" outlineLevel="1" x14ac:dyDescent="0.25">
      <c r="B60" s="2">
        <v>94254</v>
      </c>
      <c r="C60" s="1" t="s">
        <v>16</v>
      </c>
      <c r="D60" s="1" t="s">
        <v>44</v>
      </c>
      <c r="E60" s="1" t="s">
        <v>45</v>
      </c>
      <c r="F60" s="3">
        <v>44392</v>
      </c>
      <c r="G60" s="3">
        <v>44462</v>
      </c>
      <c r="H60" s="3">
        <v>45191</v>
      </c>
      <c r="I60" s="2">
        <v>24</v>
      </c>
      <c r="J60" s="4" t="s">
        <v>0</v>
      </c>
      <c r="K60" s="1" t="s">
        <v>79</v>
      </c>
      <c r="L60" s="1" t="s">
        <v>27</v>
      </c>
      <c r="M60" s="5">
        <v>0.26557999999999998</v>
      </c>
      <c r="N60" s="1" t="s">
        <v>29</v>
      </c>
      <c r="O60" s="5">
        <v>0.27</v>
      </c>
    </row>
    <row r="61" spans="2:15" outlineLevel="1" x14ac:dyDescent="0.25">
      <c r="B61" s="2">
        <v>92618</v>
      </c>
      <c r="C61" s="1" t="s">
        <v>16</v>
      </c>
      <c r="D61" s="1" t="s">
        <v>80</v>
      </c>
      <c r="E61" s="1" t="s">
        <v>48</v>
      </c>
      <c r="F61" s="3">
        <v>44354</v>
      </c>
      <c r="G61" s="3">
        <v>44475</v>
      </c>
      <c r="H61" s="3">
        <v>44925</v>
      </c>
      <c r="I61" s="2">
        <v>9</v>
      </c>
      <c r="J61" s="4">
        <v>1759733</v>
      </c>
      <c r="K61" s="1" t="s">
        <v>43</v>
      </c>
      <c r="L61" s="1" t="s">
        <v>25</v>
      </c>
      <c r="M61" s="5">
        <v>0.1802</v>
      </c>
      <c r="N61" s="1" t="s">
        <v>26</v>
      </c>
      <c r="O61" s="5">
        <v>0.31119000000000002</v>
      </c>
    </row>
    <row r="62" spans="2:15" outlineLevel="1" x14ac:dyDescent="0.25">
      <c r="B62" s="2">
        <v>92618</v>
      </c>
      <c r="C62" s="1" t="s">
        <v>16</v>
      </c>
      <c r="D62" s="1" t="s">
        <v>80</v>
      </c>
      <c r="E62" s="1" t="s">
        <v>48</v>
      </c>
      <c r="F62" s="3">
        <v>44354</v>
      </c>
      <c r="G62" s="3">
        <v>44475</v>
      </c>
      <c r="H62" s="3">
        <v>44925</v>
      </c>
      <c r="I62" s="2">
        <v>9</v>
      </c>
      <c r="J62" s="4" t="s">
        <v>0</v>
      </c>
      <c r="K62" s="1" t="s">
        <v>43</v>
      </c>
      <c r="L62" s="1" t="s">
        <v>25</v>
      </c>
      <c r="M62" s="5">
        <v>0.1802</v>
      </c>
      <c r="N62" s="1" t="s">
        <v>27</v>
      </c>
      <c r="O62" s="5">
        <v>0.32954</v>
      </c>
    </row>
    <row r="63" spans="2:15" outlineLevel="1" x14ac:dyDescent="0.25">
      <c r="B63" s="2">
        <v>95194</v>
      </c>
      <c r="C63" s="1" t="s">
        <v>61</v>
      </c>
      <c r="D63" s="1" t="s">
        <v>81</v>
      </c>
      <c r="E63" s="1" t="s">
        <v>63</v>
      </c>
      <c r="F63" s="3">
        <v>44487</v>
      </c>
      <c r="G63" s="3">
        <v>44487</v>
      </c>
      <c r="H63" s="3">
        <v>45230</v>
      </c>
      <c r="I63" s="2">
        <v>24</v>
      </c>
      <c r="J63" s="4">
        <v>117600</v>
      </c>
      <c r="K63" s="1" t="s">
        <v>82</v>
      </c>
      <c r="L63" s="1" t="s">
        <v>26</v>
      </c>
      <c r="M63" s="5">
        <v>0.28899999999999998</v>
      </c>
      <c r="N63" s="1" t="s">
        <v>20</v>
      </c>
      <c r="O63" s="5">
        <v>13.33334</v>
      </c>
    </row>
    <row r="64" spans="2:15" outlineLevel="1" x14ac:dyDescent="0.25">
      <c r="B64" s="2">
        <v>98102</v>
      </c>
      <c r="C64" s="1" t="s">
        <v>16</v>
      </c>
      <c r="D64" s="1" t="s">
        <v>17</v>
      </c>
      <c r="E64" s="1" t="s">
        <v>18</v>
      </c>
      <c r="F64" s="3">
        <v>44551</v>
      </c>
      <c r="G64" s="3">
        <v>44551</v>
      </c>
      <c r="H64" s="3">
        <v>45657</v>
      </c>
      <c r="I64" s="2">
        <v>36</v>
      </c>
      <c r="J64" s="4">
        <v>1800000</v>
      </c>
      <c r="K64" s="1" t="s">
        <v>65</v>
      </c>
      <c r="L64" s="1" t="s">
        <v>25</v>
      </c>
      <c r="M64" s="5">
        <v>0.19853999999999999</v>
      </c>
      <c r="N64" s="1" t="s">
        <v>0</v>
      </c>
      <c r="O64" s="5" t="s">
        <v>0</v>
      </c>
    </row>
    <row r="65" spans="1:15" outlineLevel="1" x14ac:dyDescent="0.25">
      <c r="B65" s="2">
        <v>97877</v>
      </c>
      <c r="C65" s="1" t="s">
        <v>83</v>
      </c>
      <c r="D65" s="1" t="s">
        <v>84</v>
      </c>
      <c r="E65" s="1" t="s">
        <v>85</v>
      </c>
      <c r="F65" s="3">
        <v>44533</v>
      </c>
      <c r="G65" s="3">
        <v>44553</v>
      </c>
      <c r="H65" s="3">
        <v>46013</v>
      </c>
      <c r="I65" s="2">
        <v>36</v>
      </c>
      <c r="J65" s="4">
        <v>7200</v>
      </c>
      <c r="K65" s="1" t="s">
        <v>38</v>
      </c>
      <c r="L65" s="1" t="s">
        <v>20</v>
      </c>
      <c r="M65" s="5">
        <v>13.33333</v>
      </c>
      <c r="N65" s="1" t="s">
        <v>0</v>
      </c>
      <c r="O65" s="5" t="s">
        <v>0</v>
      </c>
    </row>
    <row r="66" spans="1:15" outlineLevel="1" x14ac:dyDescent="0.25">
      <c r="B66" s="1"/>
      <c r="F66" s="1"/>
      <c r="G66" s="1"/>
      <c r="H66" s="1"/>
      <c r="I66" s="1"/>
      <c r="J66" s="4" t="str">
        <f>CONCATENATE("Totale: ", TEXT(SUBTOTAL(9, J4:J65), "###.###.###"), "")</f>
        <v>Totale: 14869467..</v>
      </c>
      <c r="M66" s="1"/>
      <c r="O66" s="1"/>
    </row>
    <row r="67" spans="1:15" x14ac:dyDescent="0.25">
      <c r="A67" s="6" t="s">
        <v>86</v>
      </c>
      <c r="B67" s="1"/>
      <c r="F67" s="1"/>
      <c r="G67" s="1"/>
      <c r="H67" s="1"/>
      <c r="I67" s="1"/>
      <c r="J67" s="1"/>
      <c r="M67" s="1"/>
      <c r="O67" s="1"/>
    </row>
    <row r="68" spans="1:15" outlineLevel="1" x14ac:dyDescent="0.25">
      <c r="B68" s="2">
        <v>85386</v>
      </c>
      <c r="C68" s="1" t="s">
        <v>55</v>
      </c>
      <c r="D68" s="1" t="s">
        <v>59</v>
      </c>
      <c r="E68" s="1" t="s">
        <v>60</v>
      </c>
      <c r="F68" s="3">
        <v>44018</v>
      </c>
      <c r="G68" s="3">
        <v>44034</v>
      </c>
      <c r="H68" s="3">
        <v>44673</v>
      </c>
      <c r="I68" s="2">
        <v>21</v>
      </c>
      <c r="J68" s="4">
        <v>54246</v>
      </c>
      <c r="K68" s="1" t="s">
        <v>87</v>
      </c>
      <c r="L68" s="1" t="s">
        <v>25</v>
      </c>
      <c r="M68" s="5">
        <v>1.2</v>
      </c>
      <c r="N68" s="1" t="s">
        <v>27</v>
      </c>
      <c r="O68" s="5">
        <v>1.2174</v>
      </c>
    </row>
    <row r="69" spans="1:15" outlineLevel="1" x14ac:dyDescent="0.25">
      <c r="B69" s="2">
        <v>85420</v>
      </c>
      <c r="C69" s="1" t="s">
        <v>16</v>
      </c>
      <c r="D69" s="1" t="s">
        <v>69</v>
      </c>
      <c r="E69" s="1" t="s">
        <v>70</v>
      </c>
      <c r="F69" s="3">
        <v>44036</v>
      </c>
      <c r="G69" s="3">
        <v>44147</v>
      </c>
      <c r="H69" s="3">
        <v>45423</v>
      </c>
      <c r="I69" s="2">
        <v>36</v>
      </c>
      <c r="J69" s="4">
        <v>169430</v>
      </c>
      <c r="K69" s="1" t="s">
        <v>88</v>
      </c>
      <c r="L69" s="1" t="s">
        <v>27</v>
      </c>
      <c r="M69" s="5">
        <v>1.1890000000000001</v>
      </c>
      <c r="N69" s="1" t="s">
        <v>0</v>
      </c>
      <c r="O69" s="5" t="s">
        <v>0</v>
      </c>
    </row>
    <row r="70" spans="1:15" outlineLevel="1" x14ac:dyDescent="0.25">
      <c r="B70" s="2">
        <v>87560</v>
      </c>
      <c r="C70" s="1" t="s">
        <v>83</v>
      </c>
      <c r="D70" s="1" t="s">
        <v>89</v>
      </c>
      <c r="E70" s="1" t="s">
        <v>85</v>
      </c>
      <c r="F70" s="3">
        <v>44132</v>
      </c>
      <c r="G70" s="3">
        <v>44197</v>
      </c>
      <c r="H70" s="3">
        <v>45291</v>
      </c>
      <c r="I70" s="2">
        <v>36</v>
      </c>
      <c r="J70" s="4">
        <v>1200</v>
      </c>
      <c r="K70" s="1" t="s">
        <v>90</v>
      </c>
      <c r="L70" s="1" t="s">
        <v>27</v>
      </c>
      <c r="M70" s="5">
        <v>1.24</v>
      </c>
      <c r="N70" s="1" t="s">
        <v>25</v>
      </c>
      <c r="O70" s="5">
        <v>1.41</v>
      </c>
    </row>
    <row r="71" spans="1:15" outlineLevel="1" x14ac:dyDescent="0.25">
      <c r="B71" s="2">
        <v>91121</v>
      </c>
      <c r="C71" s="1" t="s">
        <v>16</v>
      </c>
      <c r="D71" s="1" t="s">
        <v>72</v>
      </c>
      <c r="E71" s="1" t="s">
        <v>73</v>
      </c>
      <c r="F71" s="3">
        <v>44278</v>
      </c>
      <c r="G71" s="3">
        <v>44336</v>
      </c>
      <c r="H71" s="3">
        <v>45796</v>
      </c>
      <c r="I71" s="2">
        <v>48</v>
      </c>
      <c r="J71" s="4">
        <v>24750</v>
      </c>
      <c r="K71" s="1" t="s">
        <v>65</v>
      </c>
      <c r="L71" s="1" t="s">
        <v>25</v>
      </c>
      <c r="M71" s="5">
        <v>0.97960000000000003</v>
      </c>
      <c r="N71" s="1" t="s">
        <v>0</v>
      </c>
      <c r="O71" s="5" t="s">
        <v>0</v>
      </c>
    </row>
    <row r="72" spans="1:15" outlineLevel="1" x14ac:dyDescent="0.25">
      <c r="B72" s="2">
        <v>94254</v>
      </c>
      <c r="C72" s="1" t="s">
        <v>16</v>
      </c>
      <c r="D72" s="1" t="s">
        <v>44</v>
      </c>
      <c r="E72" s="1" t="s">
        <v>45</v>
      </c>
      <c r="F72" s="3">
        <v>44392</v>
      </c>
      <c r="G72" s="3">
        <v>44462</v>
      </c>
      <c r="H72" s="3">
        <v>45191</v>
      </c>
      <c r="I72" s="2">
        <v>24</v>
      </c>
      <c r="J72" s="4">
        <v>3300</v>
      </c>
      <c r="K72" s="1" t="s">
        <v>90</v>
      </c>
      <c r="L72" s="1" t="s">
        <v>27</v>
      </c>
      <c r="M72" s="5">
        <v>0.98580000000000001</v>
      </c>
      <c r="N72" s="1" t="s">
        <v>25</v>
      </c>
      <c r="O72" s="5">
        <v>0.999</v>
      </c>
    </row>
    <row r="73" spans="1:15" outlineLevel="1" x14ac:dyDescent="0.25">
      <c r="B73" s="2">
        <v>95133</v>
      </c>
      <c r="C73" s="1" t="s">
        <v>16</v>
      </c>
      <c r="D73" s="1" t="s">
        <v>56</v>
      </c>
      <c r="E73" s="1" t="s">
        <v>57</v>
      </c>
      <c r="F73" s="3">
        <v>44481</v>
      </c>
      <c r="G73" s="3">
        <v>44525</v>
      </c>
      <c r="H73" s="3">
        <v>45620</v>
      </c>
      <c r="I73" s="2">
        <v>36</v>
      </c>
      <c r="J73" s="4">
        <v>9030</v>
      </c>
      <c r="K73" s="1" t="s">
        <v>90</v>
      </c>
      <c r="L73" s="1" t="s">
        <v>27</v>
      </c>
      <c r="M73" s="5">
        <v>0.96699999999999997</v>
      </c>
      <c r="N73" s="1" t="s">
        <v>25</v>
      </c>
      <c r="O73" s="5">
        <v>1.58</v>
      </c>
    </row>
    <row r="74" spans="1:15" outlineLevel="1" x14ac:dyDescent="0.25">
      <c r="B74" s="1"/>
      <c r="F74" s="1"/>
      <c r="G74" s="1"/>
      <c r="H74" s="1"/>
      <c r="I74" s="1"/>
      <c r="J74" s="4" t="str">
        <f>CONCATENATE("Totale: ", TEXT(SUBTOTAL(9, J68:J73), "###.###.###"), "")</f>
        <v>Totale: 261956..</v>
      </c>
      <c r="M74" s="1"/>
      <c r="O74" s="1"/>
    </row>
    <row r="75" spans="1:15" x14ac:dyDescent="0.25">
      <c r="B75" s="1"/>
      <c r="F75" s="1"/>
      <c r="G75" s="1"/>
      <c r="H75" s="1"/>
      <c r="I75" s="1"/>
      <c r="J75" s="4" t="str">
        <f>CONCATENATE("Totale generale: ", TEXT(SUBTOTAL(9, J4:J74), "###.###.###"), "")</f>
        <v>Totale generale: 15131423..</v>
      </c>
      <c r="M75" s="1"/>
      <c r="O75" s="1"/>
    </row>
  </sheetData>
  <autoFilter ref="A2:O74"/>
  <pageMargins left="0.7" right="0.7" top="0.75" bottom="0.75" header="0.3" footer="0.3"/>
  <pageSetup fitToWidth="0" fitToHeight="0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6"/>
  <sheetViews>
    <sheetView topLeftCell="I16" workbookViewId="0">
      <selection activeCell="L16" sqref="L16"/>
    </sheetView>
  </sheetViews>
  <sheetFormatPr defaultRowHeight="15" x14ac:dyDescent="0.25"/>
  <cols>
    <col min="1" max="1" width="18.7109375" customWidth="1"/>
    <col min="2" max="2" width="12.7109375" customWidth="1"/>
    <col min="3" max="3" width="23" bestFit="1" customWidth="1"/>
    <col min="4" max="4" width="18.7109375" customWidth="1"/>
    <col min="5" max="5" width="13.7109375" bestFit="1" customWidth="1"/>
    <col min="6" max="11" width="14.28515625" bestFit="1" customWidth="1"/>
    <col min="12" max="12" width="10.5703125" bestFit="1" customWidth="1"/>
  </cols>
  <sheetData>
    <row r="3" spans="1:12" ht="30" x14ac:dyDescent="0.25">
      <c r="A3" s="64" t="s">
        <v>164</v>
      </c>
      <c r="B3" s="65" t="s">
        <v>165</v>
      </c>
      <c r="C3" s="64" t="s">
        <v>166</v>
      </c>
      <c r="D3" s="65" t="s">
        <v>167</v>
      </c>
      <c r="E3" s="66" t="s">
        <v>168</v>
      </c>
      <c r="F3" s="64" t="s">
        <v>169</v>
      </c>
      <c r="G3" s="64" t="s">
        <v>170</v>
      </c>
      <c r="H3" s="64" t="s">
        <v>171</v>
      </c>
      <c r="I3" s="64" t="s">
        <v>172</v>
      </c>
      <c r="J3" s="64" t="s">
        <v>173</v>
      </c>
      <c r="K3" s="64" t="s">
        <v>174</v>
      </c>
    </row>
    <row r="4" spans="1:12" ht="30" x14ac:dyDescent="0.25">
      <c r="A4" s="58" t="s">
        <v>139</v>
      </c>
      <c r="B4" s="58" t="s">
        <v>140</v>
      </c>
      <c r="C4" s="59" t="s">
        <v>141</v>
      </c>
      <c r="D4" s="60" t="s">
        <v>142</v>
      </c>
      <c r="E4" t="s">
        <v>143</v>
      </c>
      <c r="F4" s="61"/>
      <c r="G4" s="61"/>
      <c r="H4" s="61">
        <v>44171</v>
      </c>
      <c r="I4" s="61">
        <v>146198</v>
      </c>
      <c r="J4" s="61">
        <v>86798</v>
      </c>
      <c r="K4" s="61">
        <v>49</v>
      </c>
    </row>
    <row r="5" spans="1:12" ht="30" x14ac:dyDescent="0.25">
      <c r="A5" s="58" t="s">
        <v>139</v>
      </c>
      <c r="B5" s="58" t="s">
        <v>140</v>
      </c>
      <c r="C5" s="59" t="s">
        <v>144</v>
      </c>
      <c r="D5" s="60" t="s">
        <v>142</v>
      </c>
      <c r="E5" t="s">
        <v>145</v>
      </c>
      <c r="F5" s="61"/>
      <c r="G5" s="61">
        <v>12419</v>
      </c>
      <c r="H5" s="61">
        <v>8860</v>
      </c>
      <c r="I5" s="61">
        <v>4320</v>
      </c>
      <c r="J5" s="61"/>
      <c r="K5" s="61"/>
    </row>
    <row r="6" spans="1:12" ht="30" x14ac:dyDescent="0.25">
      <c r="A6" s="58" t="s">
        <v>139</v>
      </c>
      <c r="B6" s="58" t="s">
        <v>140</v>
      </c>
      <c r="C6" s="59" t="s">
        <v>146</v>
      </c>
      <c r="D6" s="60" t="s">
        <v>142</v>
      </c>
      <c r="E6" t="s">
        <v>147</v>
      </c>
      <c r="F6" s="61"/>
      <c r="G6" s="61">
        <v>207450</v>
      </c>
      <c r="H6" s="61">
        <v>863410</v>
      </c>
      <c r="I6" s="61">
        <v>1034699</v>
      </c>
      <c r="J6" s="61">
        <v>1090771</v>
      </c>
      <c r="K6" s="61">
        <v>883944</v>
      </c>
    </row>
    <row r="7" spans="1:12" ht="30" x14ac:dyDescent="0.25">
      <c r="A7" s="58" t="s">
        <v>139</v>
      </c>
      <c r="B7" s="58" t="s">
        <v>140</v>
      </c>
      <c r="C7" s="59" t="s">
        <v>148</v>
      </c>
      <c r="D7" s="60" t="s">
        <v>142</v>
      </c>
      <c r="E7" t="s">
        <v>149</v>
      </c>
      <c r="F7" s="61"/>
      <c r="G7" s="61"/>
      <c r="H7" s="61"/>
      <c r="I7" s="61">
        <v>7250</v>
      </c>
      <c r="J7" s="61">
        <v>5683</v>
      </c>
      <c r="K7" s="61"/>
    </row>
    <row r="8" spans="1:12" ht="30" x14ac:dyDescent="0.25">
      <c r="A8" s="58" t="s">
        <v>139</v>
      </c>
      <c r="B8" s="58" t="s">
        <v>140</v>
      </c>
      <c r="C8" s="59" t="s">
        <v>150</v>
      </c>
      <c r="D8" s="60" t="s">
        <v>142</v>
      </c>
      <c r="E8" t="s">
        <v>151</v>
      </c>
      <c r="F8" s="61"/>
      <c r="G8" s="61">
        <v>671126</v>
      </c>
      <c r="H8" s="61">
        <v>3068676</v>
      </c>
      <c r="I8" s="61">
        <v>3850278</v>
      </c>
      <c r="J8" s="61">
        <v>3978972</v>
      </c>
      <c r="K8" s="61">
        <v>3919729</v>
      </c>
    </row>
    <row r="9" spans="1:12" ht="45" x14ac:dyDescent="0.25">
      <c r="A9" s="58" t="s">
        <v>139</v>
      </c>
      <c r="B9" s="58" t="s">
        <v>140</v>
      </c>
      <c r="C9" s="59" t="s">
        <v>152</v>
      </c>
      <c r="D9" s="60" t="s">
        <v>153</v>
      </c>
      <c r="E9" t="s">
        <v>154</v>
      </c>
      <c r="F9" s="61"/>
      <c r="G9" s="61">
        <v>360</v>
      </c>
      <c r="H9" s="61">
        <v>12567</v>
      </c>
      <c r="I9" s="61">
        <v>294715</v>
      </c>
      <c r="J9" s="61">
        <v>275241</v>
      </c>
      <c r="K9" s="61">
        <v>342158</v>
      </c>
    </row>
    <row r="10" spans="1:12" ht="45" x14ac:dyDescent="0.25">
      <c r="A10" s="58" t="s">
        <v>139</v>
      </c>
      <c r="B10" s="58" t="s">
        <v>140</v>
      </c>
      <c r="C10" s="59" t="s">
        <v>155</v>
      </c>
      <c r="D10" s="60" t="s">
        <v>156</v>
      </c>
      <c r="E10" t="s">
        <v>157</v>
      </c>
      <c r="F10" s="61">
        <v>9782853</v>
      </c>
      <c r="G10" s="61">
        <v>8134049</v>
      </c>
      <c r="H10" s="61">
        <v>4062909</v>
      </c>
      <c r="I10" s="61">
        <v>3130008</v>
      </c>
      <c r="J10" s="61">
        <v>2708401</v>
      </c>
      <c r="K10" s="61">
        <v>2663818</v>
      </c>
    </row>
    <row r="11" spans="1:12" ht="30" x14ac:dyDescent="0.25">
      <c r="A11" s="58" t="s">
        <v>139</v>
      </c>
      <c r="B11" s="58" t="s">
        <v>140</v>
      </c>
      <c r="C11" s="59" t="s">
        <v>155</v>
      </c>
      <c r="D11" s="60" t="s">
        <v>142</v>
      </c>
      <c r="E11" t="s">
        <v>145</v>
      </c>
      <c r="F11" s="61"/>
      <c r="G11" s="61">
        <v>540926</v>
      </c>
      <c r="H11" s="61">
        <v>481842</v>
      </c>
      <c r="I11" s="61">
        <v>51040</v>
      </c>
      <c r="J11" s="61">
        <v>58690</v>
      </c>
      <c r="K11" s="61">
        <v>161002</v>
      </c>
    </row>
    <row r="12" spans="1:12" ht="30" x14ac:dyDescent="0.25">
      <c r="A12" s="58" t="s">
        <v>139</v>
      </c>
      <c r="B12" s="58" t="s">
        <v>140</v>
      </c>
      <c r="C12" s="59" t="s">
        <v>158</v>
      </c>
      <c r="D12" s="60" t="s">
        <v>142</v>
      </c>
      <c r="E12" t="s">
        <v>159</v>
      </c>
      <c r="F12" s="61"/>
      <c r="G12" s="61"/>
      <c r="H12" s="61">
        <v>240</v>
      </c>
      <c r="I12" s="61"/>
      <c r="J12" s="61"/>
      <c r="K12" s="61"/>
    </row>
    <row r="13" spans="1:12" ht="30" x14ac:dyDescent="0.25">
      <c r="A13" s="58" t="s">
        <v>139</v>
      </c>
      <c r="B13" s="58" t="s">
        <v>140</v>
      </c>
      <c r="C13" s="59" t="s">
        <v>160</v>
      </c>
      <c r="D13" s="60" t="s">
        <v>142</v>
      </c>
      <c r="E13" t="s">
        <v>143</v>
      </c>
      <c r="F13" s="61"/>
      <c r="G13" s="61"/>
      <c r="H13" s="61">
        <v>76946</v>
      </c>
      <c r="I13" s="61">
        <v>129667</v>
      </c>
      <c r="J13" s="61">
        <v>41640</v>
      </c>
      <c r="K13" s="61">
        <v>110242</v>
      </c>
    </row>
    <row r="14" spans="1:12" ht="30" x14ac:dyDescent="0.25">
      <c r="A14" s="58" t="s">
        <v>139</v>
      </c>
      <c r="B14" s="58" t="s">
        <v>140</v>
      </c>
      <c r="C14" s="59" t="s">
        <v>161</v>
      </c>
      <c r="D14" s="60" t="s">
        <v>142</v>
      </c>
      <c r="E14" t="s">
        <v>145</v>
      </c>
      <c r="F14" s="61"/>
      <c r="G14" s="61">
        <v>172245</v>
      </c>
      <c r="H14" s="61">
        <v>244714</v>
      </c>
      <c r="I14" s="61">
        <v>121539</v>
      </c>
      <c r="J14" s="61">
        <v>262531</v>
      </c>
      <c r="K14" s="61">
        <v>166547</v>
      </c>
    </row>
    <row r="15" spans="1:12" ht="30" x14ac:dyDescent="0.25">
      <c r="A15" s="58" t="s">
        <v>139</v>
      </c>
      <c r="B15" s="58" t="s">
        <v>140</v>
      </c>
      <c r="C15" s="59" t="s">
        <v>162</v>
      </c>
      <c r="D15" s="60" t="s">
        <v>142</v>
      </c>
      <c r="E15" t="s">
        <v>151</v>
      </c>
      <c r="F15" s="61"/>
      <c r="G15" s="61">
        <v>67533</v>
      </c>
      <c r="H15" s="61">
        <v>21860</v>
      </c>
      <c r="I15" s="61">
        <v>39496</v>
      </c>
      <c r="J15" s="61">
        <v>72705</v>
      </c>
      <c r="K15" s="61">
        <v>29925</v>
      </c>
    </row>
    <row r="16" spans="1:12" x14ac:dyDescent="0.25">
      <c r="A16" s="58" t="s">
        <v>139</v>
      </c>
      <c r="B16" s="62" t="s">
        <v>163</v>
      </c>
      <c r="C16" s="62"/>
      <c r="D16" s="62"/>
      <c r="E16" s="62"/>
      <c r="F16" s="63">
        <v>9782853</v>
      </c>
      <c r="G16" s="63">
        <v>9806108</v>
      </c>
      <c r="H16" s="63">
        <v>8886195</v>
      </c>
      <c r="I16" s="63">
        <v>8809210</v>
      </c>
      <c r="J16" s="63">
        <v>8581432</v>
      </c>
      <c r="K16" s="63">
        <v>8277414</v>
      </c>
      <c r="L16" s="67">
        <f>AVERAGE(I16:K16)</f>
        <v>8556018.666666666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2C3E0E3B7A7442B121C4E14381CFA5" ma:contentTypeVersion="8" ma:contentTypeDescription="Create a new document." ma:contentTypeScope="" ma:versionID="5d71f4a76d7cecaf59d5278a1af5a160">
  <xsd:schema xmlns:xsd="http://www.w3.org/2001/XMLSchema" xmlns:xs="http://www.w3.org/2001/XMLSchema" xmlns:p="http://schemas.microsoft.com/office/2006/metadata/properties" xmlns:ns2="be682aae-6703-423e-8b75-e17b764110f8" xmlns:ns3="9230a165-ce78-456a-a656-eebac4847c5f" targetNamespace="http://schemas.microsoft.com/office/2006/metadata/properties" ma:root="true" ma:fieldsID="9f85b095a210eaaa6f6c8bfbfbb73b6e" ns2:_="" ns3:_="">
    <xsd:import namespace="be682aae-6703-423e-8b75-e17b764110f8"/>
    <xsd:import namespace="9230a165-ce78-456a-a656-eebac4847c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682aae-6703-423e-8b75-e17b764110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d0b6dba-d5cd-4fe5-9874-52817b7d7ba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30a165-ce78-456a-a656-eebac4847c5f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873173f-16be-4f70-874b-8c5307c57dfd}" ma:internalName="TaxCatchAll" ma:showField="CatchAllData" ma:web="9230a165-ce78-456a-a656-eebac4847c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e682aae-6703-423e-8b75-e17b764110f8">
      <Terms xmlns="http://schemas.microsoft.com/office/infopath/2007/PartnerControls"/>
    </lcf76f155ced4ddcb4097134ff3c332f>
    <TaxCatchAll xmlns="9230a165-ce78-456a-a656-eebac4847c5f" xsi:nil="true"/>
  </documentManagement>
</p:properties>
</file>

<file path=customXml/itemProps1.xml><?xml version="1.0" encoding="utf-8"?>
<ds:datastoreItem xmlns:ds="http://schemas.openxmlformats.org/officeDocument/2006/customXml" ds:itemID="{E7CB7A7A-DA82-4EFB-9441-D5B71D204E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682aae-6703-423e-8b75-e17b764110f8"/>
    <ds:schemaRef ds:uri="9230a165-ce78-456a-a656-eebac4847c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21DC73-2B48-443B-9A8F-7B750403A19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99A6A3-CBFB-4ADB-A758-1EDF8D045ABF}">
  <ds:schemaRefs>
    <ds:schemaRef ds:uri="http://schemas.microsoft.com/office/2006/metadata/properties"/>
    <ds:schemaRef ds:uri="http://schemas.microsoft.com/office/infopath/2007/PartnerControls"/>
    <ds:schemaRef ds:uri="be682aae-6703-423e-8b75-e17b764110f8"/>
    <ds:schemaRef ds:uri="9230a165-ce78-456a-a656-eebac4847c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Model Data</vt:lpstr>
      <vt:lpstr>Sheet1</vt:lpstr>
      <vt:lpstr>Pivot</vt:lpstr>
      <vt:lpstr>Tender details</vt:lpstr>
      <vt:lpstr>Annual Qty</vt:lpstr>
      <vt:lpstr>Raw Data</vt:lpstr>
      <vt:lpstr>MS</vt:lpstr>
    </vt:vector>
  </TitlesOfParts>
  <Company>Dr. Reddy's LAB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Sethuraman Arunachalam</dc:creator>
  <cp:lastModifiedBy>Nilotpal Sarkar</cp:lastModifiedBy>
  <dcterms:created xsi:type="dcterms:W3CDTF">2022-02-14T07:12:06Z</dcterms:created>
  <dcterms:modified xsi:type="dcterms:W3CDTF">2022-06-30T09:17:52Z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0x010100E62C3E0E3B7A7442B121C4E14381CFA5</vt:lpwstr>
  </property>
</Properties>
</file>